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kowron-lap\Desktop\org.rok.16.05.2023\"/>
    </mc:Choice>
  </mc:AlternateContent>
  <xr:revisionPtr revIDLastSave="0" documentId="13_ncr:1_{D6946202-06C3-4490-B94E-096F4576EB23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zestawienie" sheetId="12" r:id="rId1"/>
    <sheet name="pedag" sheetId="11" r:id="rId2"/>
    <sheet name="adm.i obs." sheetId="10" r:id="rId3"/>
    <sheet name="słownik" sheetId="7" r:id="rId4"/>
  </sheets>
  <externalReferences>
    <externalReference r:id="rId5"/>
  </externalReferences>
  <definedNames>
    <definedName name="_xlnm.Print_Area" localSheetId="2">'adm.i obs.'!$A$1:$N$49</definedName>
    <definedName name="_xlnm.Print_Area" localSheetId="1">pedag!$A$1:$R$60</definedName>
    <definedName name="_xlnm.Print_Area" localSheetId="3">słownik!$A$1:$M$20</definedName>
    <definedName name="_xlnm.Print_Area" localSheetId="0">zestawienie!$A$1:$J$40</definedName>
    <definedName name="SSLink0">[1]Kalendarz!#REF!</definedName>
  </definedNames>
  <calcPr calcId="191028"/>
  <customWorkbookViews>
    <customWorkbookView name="Jerzy Siwiec - Widok osobisty" guid="{D73CB643-E73E-46CB-9B76-ED5ABCFCCFA7}" mergeInterval="0" personalView="1" maximized="1" windowWidth="1276" windowHeight="870" activeSheetId="1"/>
  </customWorkbookViews>
</workbook>
</file>

<file path=xl/calcChain.xml><?xml version="1.0" encoding="utf-8"?>
<calcChain xmlns="http://schemas.openxmlformats.org/spreadsheetml/2006/main">
  <c r="I32" i="12" l="1"/>
  <c r="G32" i="12"/>
  <c r="F32" i="12"/>
  <c r="E32" i="12"/>
  <c r="C32" i="12"/>
  <c r="I31" i="12"/>
  <c r="H31" i="12"/>
  <c r="G31" i="12"/>
  <c r="F31" i="12"/>
  <c r="E31" i="12"/>
  <c r="C31" i="12"/>
  <c r="Q58" i="11" l="1"/>
  <c r="Q57" i="11"/>
  <c r="Q52" i="11"/>
  <c r="Q51" i="11"/>
  <c r="C17" i="12"/>
  <c r="B40" i="12" l="1"/>
  <c r="O45" i="11" l="1"/>
  <c r="O46" i="11"/>
  <c r="O47" i="11"/>
  <c r="O48" i="11"/>
  <c r="O44" i="11"/>
  <c r="O42" i="11"/>
  <c r="U42" i="11" s="1"/>
  <c r="O19" i="11"/>
  <c r="U19" i="11" s="1"/>
  <c r="O20" i="11"/>
  <c r="U20" i="11" s="1"/>
  <c r="O21" i="11"/>
  <c r="U21" i="11" s="1"/>
  <c r="O22" i="11"/>
  <c r="U22" i="11" s="1"/>
  <c r="O23" i="11"/>
  <c r="U23" i="11" s="1"/>
  <c r="O24" i="11"/>
  <c r="U24" i="11" s="1"/>
  <c r="O25" i="11"/>
  <c r="U25" i="11" s="1"/>
  <c r="O26" i="11"/>
  <c r="U26" i="11" s="1"/>
  <c r="O27" i="11"/>
  <c r="U27" i="11" s="1"/>
  <c r="O28" i="11"/>
  <c r="U28" i="11" s="1"/>
  <c r="O29" i="11"/>
  <c r="U29" i="11" s="1"/>
  <c r="O30" i="11"/>
  <c r="U30" i="11" s="1"/>
  <c r="O31" i="11"/>
  <c r="U31" i="11" s="1"/>
  <c r="O32" i="11"/>
  <c r="U32" i="11" s="1"/>
  <c r="O33" i="11"/>
  <c r="U33" i="11" s="1"/>
  <c r="O34" i="11"/>
  <c r="U34" i="11" s="1"/>
  <c r="O35" i="11"/>
  <c r="U35" i="11" s="1"/>
  <c r="O36" i="11"/>
  <c r="U36" i="11" s="1"/>
  <c r="O37" i="11"/>
  <c r="U37" i="11" s="1"/>
  <c r="O39" i="11"/>
  <c r="U39" i="11" s="1"/>
  <c r="O40" i="11"/>
  <c r="U40" i="11" s="1"/>
  <c r="O41" i="11"/>
  <c r="U41" i="11" s="1"/>
  <c r="C1" i="10"/>
  <c r="K2" i="10"/>
  <c r="J5" i="10"/>
  <c r="K6" i="10"/>
  <c r="L6" i="10"/>
  <c r="M6" i="10" s="1"/>
  <c r="K7" i="10"/>
  <c r="L7" i="10"/>
  <c r="M7" i="10" s="1"/>
  <c r="K8" i="10"/>
  <c r="L8" i="10"/>
  <c r="M8" i="10" s="1"/>
  <c r="K9" i="10"/>
  <c r="L9" i="10"/>
  <c r="M9" i="10" s="1"/>
  <c r="K10" i="10"/>
  <c r="L10" i="10"/>
  <c r="M10" i="10" s="1"/>
  <c r="K11" i="10"/>
  <c r="L11" i="10"/>
  <c r="M11" i="10" s="1"/>
  <c r="K12" i="10"/>
  <c r="L12" i="10"/>
  <c r="M12" i="10" s="1"/>
  <c r="K13" i="10"/>
  <c r="L13" i="10"/>
  <c r="M13" i="10" s="1"/>
  <c r="K14" i="10"/>
  <c r="L14" i="10"/>
  <c r="M14" i="10" s="1"/>
  <c r="K15" i="10"/>
  <c r="L15" i="10"/>
  <c r="M15" i="10" s="1"/>
  <c r="K16" i="10"/>
  <c r="L16" i="10"/>
  <c r="M16" i="10" s="1"/>
  <c r="K17" i="10"/>
  <c r="L17" i="10"/>
  <c r="M17" i="10" s="1"/>
  <c r="K18" i="10"/>
  <c r="L18" i="10"/>
  <c r="M18" i="10" s="1"/>
  <c r="K19" i="10"/>
  <c r="L19" i="10"/>
  <c r="M19" i="10" s="1"/>
  <c r="K20" i="10"/>
  <c r="L20" i="10"/>
  <c r="M20" i="10" s="1"/>
  <c r="J21" i="10"/>
  <c r="K22" i="10"/>
  <c r="L22" i="10"/>
  <c r="M22" i="10" s="1"/>
  <c r="K23" i="10"/>
  <c r="L23" i="10"/>
  <c r="M23" i="10" s="1"/>
  <c r="K24" i="10"/>
  <c r="L24" i="10"/>
  <c r="M24" i="10" s="1"/>
  <c r="K25" i="10"/>
  <c r="L25" i="10"/>
  <c r="M25" i="10" s="1"/>
  <c r="K26" i="10"/>
  <c r="L26" i="10"/>
  <c r="M26" i="10" s="1"/>
  <c r="K27" i="10"/>
  <c r="L27" i="10"/>
  <c r="M27" i="10" s="1"/>
  <c r="K28" i="10"/>
  <c r="L28" i="10"/>
  <c r="M28" i="10" s="1"/>
  <c r="K29" i="10"/>
  <c r="L29" i="10"/>
  <c r="M29" i="10" s="1"/>
  <c r="K30" i="10"/>
  <c r="L30" i="10"/>
  <c r="M30" i="10" s="1"/>
  <c r="K31" i="10"/>
  <c r="L31" i="10"/>
  <c r="M31" i="10" s="1"/>
  <c r="K32" i="10"/>
  <c r="L32" i="10"/>
  <c r="M32" i="10" s="1"/>
  <c r="K33" i="10"/>
  <c r="L33" i="10"/>
  <c r="M33" i="10" s="1"/>
  <c r="K34" i="10"/>
  <c r="L34" i="10"/>
  <c r="M34" i="10" s="1"/>
  <c r="K35" i="10"/>
  <c r="L35" i="10"/>
  <c r="M35" i="10" s="1"/>
  <c r="K36" i="10"/>
  <c r="L36" i="10"/>
  <c r="M36" i="10" s="1"/>
  <c r="K37" i="10"/>
  <c r="L37" i="10"/>
  <c r="M37" i="10" s="1"/>
  <c r="K38" i="10"/>
  <c r="L38" i="10"/>
  <c r="M38" i="10" s="1"/>
  <c r="K39" i="10"/>
  <c r="L39" i="10"/>
  <c r="M39" i="10" s="1"/>
  <c r="K40" i="10"/>
  <c r="L40" i="10"/>
  <c r="M40" i="10" s="1"/>
  <c r="K41" i="10"/>
  <c r="L41" i="10"/>
  <c r="M41" i="10" s="1"/>
  <c r="K42" i="10"/>
  <c r="L42" i="10"/>
  <c r="M42" i="10" s="1"/>
  <c r="J43" i="10"/>
  <c r="K44" i="10"/>
  <c r="L44" i="10"/>
  <c r="M44" i="10" s="1"/>
  <c r="K45" i="10"/>
  <c r="L45" i="10"/>
  <c r="M45" i="10" s="1"/>
  <c r="K46" i="10"/>
  <c r="L46" i="10"/>
  <c r="M46" i="10" s="1"/>
  <c r="K47" i="10"/>
  <c r="L47" i="10"/>
  <c r="M47" i="10" s="1"/>
  <c r="K48" i="10"/>
  <c r="L48" i="10"/>
  <c r="M48" i="10" s="1"/>
  <c r="K49" i="10"/>
  <c r="L49" i="10"/>
  <c r="M49" i="10" s="1"/>
  <c r="C1" i="11"/>
  <c r="O2" i="11"/>
  <c r="M5" i="11"/>
  <c r="O6" i="11"/>
  <c r="O5" i="11" s="1"/>
  <c r="P6" i="11"/>
  <c r="P5" i="11" s="1"/>
  <c r="M7" i="11"/>
  <c r="O8" i="11"/>
  <c r="U8" i="11" s="1"/>
  <c r="P8" i="11"/>
  <c r="Q8" i="11" s="1"/>
  <c r="O9" i="11"/>
  <c r="U9" i="11" s="1"/>
  <c r="P9" i="11"/>
  <c r="Q9" i="11" s="1"/>
  <c r="M10" i="11"/>
  <c r="O11" i="11"/>
  <c r="U11" i="11" s="1"/>
  <c r="P11" i="11"/>
  <c r="Q11" i="11" s="1"/>
  <c r="O12" i="11"/>
  <c r="U12" i="11" s="1"/>
  <c r="P12" i="11"/>
  <c r="Q12" i="11" s="1"/>
  <c r="M13" i="11"/>
  <c r="N14" i="11"/>
  <c r="P14" i="11" s="1"/>
  <c r="N15" i="11"/>
  <c r="O15" i="11" s="1"/>
  <c r="U15" i="11" s="1"/>
  <c r="N16" i="11"/>
  <c r="P16" i="11" s="1"/>
  <c r="N17" i="11"/>
  <c r="P17" i="11" s="1"/>
  <c r="Q17" i="11" s="1"/>
  <c r="N18" i="11"/>
  <c r="P18" i="11" s="1"/>
  <c r="Q18" i="11" s="1"/>
  <c r="N19" i="11"/>
  <c r="P19" i="11" s="1"/>
  <c r="Q19" i="11" s="1"/>
  <c r="N20" i="11"/>
  <c r="P20" i="11" s="1"/>
  <c r="Q20" i="11" s="1"/>
  <c r="N21" i="11"/>
  <c r="P21" i="11" s="1"/>
  <c r="Q21" i="11" s="1"/>
  <c r="N22" i="11"/>
  <c r="P22" i="11" s="1"/>
  <c r="Q22" i="11" s="1"/>
  <c r="N23" i="11"/>
  <c r="P23" i="11" s="1"/>
  <c r="Q23" i="11" s="1"/>
  <c r="N24" i="11"/>
  <c r="P24" i="11" s="1"/>
  <c r="Q24" i="11" s="1"/>
  <c r="N25" i="11"/>
  <c r="P25" i="11" s="1"/>
  <c r="Q25" i="11" s="1"/>
  <c r="N26" i="11"/>
  <c r="P26" i="11" s="1"/>
  <c r="Q26" i="11" s="1"/>
  <c r="N27" i="11"/>
  <c r="P27" i="11" s="1"/>
  <c r="Q27" i="11" s="1"/>
  <c r="N28" i="11"/>
  <c r="P28" i="11" s="1"/>
  <c r="Q28" i="11" s="1"/>
  <c r="N29" i="11"/>
  <c r="P29" i="11" s="1"/>
  <c r="Q29" i="11" s="1"/>
  <c r="N30" i="11"/>
  <c r="P30" i="11" s="1"/>
  <c r="Q30" i="11" s="1"/>
  <c r="N31" i="11"/>
  <c r="P31" i="11" s="1"/>
  <c r="Q31" i="11" s="1"/>
  <c r="N32" i="11"/>
  <c r="P32" i="11" s="1"/>
  <c r="Q32" i="11" s="1"/>
  <c r="N33" i="11"/>
  <c r="P33" i="11" s="1"/>
  <c r="Q33" i="11" s="1"/>
  <c r="N34" i="11"/>
  <c r="P34" i="11" s="1"/>
  <c r="Q34" i="11" s="1"/>
  <c r="N35" i="11"/>
  <c r="P35" i="11" s="1"/>
  <c r="Q35" i="11" s="1"/>
  <c r="N36" i="11"/>
  <c r="P36" i="11" s="1"/>
  <c r="Q36" i="11" s="1"/>
  <c r="N37" i="11"/>
  <c r="P37" i="11" s="1"/>
  <c r="Q37" i="11" s="1"/>
  <c r="N38" i="11"/>
  <c r="P38" i="11" s="1"/>
  <c r="Q38" i="11" s="1"/>
  <c r="N39" i="11"/>
  <c r="P39" i="11" s="1"/>
  <c r="Q39" i="11" s="1"/>
  <c r="N40" i="11"/>
  <c r="P40" i="11" s="1"/>
  <c r="Q40" i="11" s="1"/>
  <c r="N41" i="11"/>
  <c r="P41" i="11" s="1"/>
  <c r="Q41" i="11" s="1"/>
  <c r="N42" i="11"/>
  <c r="P42" i="11" s="1"/>
  <c r="Q42" i="11" s="1"/>
  <c r="M43" i="11"/>
  <c r="P44" i="11"/>
  <c r="Q44" i="11" s="1"/>
  <c r="P45" i="11"/>
  <c r="Q45" i="11" s="1"/>
  <c r="P46" i="11"/>
  <c r="Q46" i="11" s="1"/>
  <c r="P47" i="11"/>
  <c r="Q47" i="11" s="1"/>
  <c r="P48" i="11"/>
  <c r="Q48" i="11" s="1"/>
  <c r="P49" i="11"/>
  <c r="Q50" i="11"/>
  <c r="Q53" i="11"/>
  <c r="Q54" i="11"/>
  <c r="P55" i="11"/>
  <c r="Q56" i="11"/>
  <c r="Q59" i="11"/>
  <c r="Q60" i="11"/>
  <c r="D17" i="12"/>
  <c r="C18" i="12"/>
  <c r="D18" i="12"/>
  <c r="J23" i="12"/>
  <c r="G17" i="12" l="1"/>
  <c r="Q16" i="11"/>
  <c r="H32" i="12"/>
  <c r="C14" i="12"/>
  <c r="G18" i="12"/>
  <c r="D23" i="12"/>
  <c r="F18" i="12"/>
  <c r="F13" i="12"/>
  <c r="G14" i="12"/>
  <c r="J18" i="12"/>
  <c r="E18" i="12"/>
  <c r="F14" i="12"/>
  <c r="E17" i="12"/>
  <c r="I18" i="12"/>
  <c r="E14" i="12"/>
  <c r="C13" i="12"/>
  <c r="D25" i="12"/>
  <c r="D16" i="12"/>
  <c r="D14" i="12"/>
  <c r="C23" i="12"/>
  <c r="J17" i="12"/>
  <c r="C16" i="12"/>
  <c r="E13" i="12"/>
  <c r="G25" i="12"/>
  <c r="I17" i="12"/>
  <c r="D13" i="12"/>
  <c r="O43" i="11"/>
  <c r="C25" i="12"/>
  <c r="F17" i="12"/>
  <c r="G24" i="12"/>
  <c r="D24" i="12"/>
  <c r="C24" i="12"/>
  <c r="G13" i="12"/>
  <c r="G23" i="12"/>
  <c r="G12" i="12"/>
  <c r="F12" i="12"/>
  <c r="E12" i="12"/>
  <c r="O17" i="11"/>
  <c r="U17" i="11" s="1"/>
  <c r="C12" i="12"/>
  <c r="K21" i="10"/>
  <c r="F24" i="12" s="1"/>
  <c r="O16" i="11"/>
  <c r="U16" i="11" s="1"/>
  <c r="O18" i="11"/>
  <c r="U18" i="11" s="1"/>
  <c r="O38" i="11"/>
  <c r="U38" i="11" s="1"/>
  <c r="J14" i="12"/>
  <c r="I14" i="12"/>
  <c r="J13" i="12"/>
  <c r="I13" i="12"/>
  <c r="O10" i="11"/>
  <c r="O7" i="11"/>
  <c r="K43" i="10"/>
  <c r="F25" i="12" s="1"/>
  <c r="K5" i="10"/>
  <c r="F23" i="12" s="1"/>
  <c r="P10" i="11"/>
  <c r="P7" i="11"/>
  <c r="O14" i="11"/>
  <c r="U14" i="11" s="1"/>
  <c r="P15" i="11"/>
  <c r="E15" i="12" s="1"/>
  <c r="Q14" i="11"/>
  <c r="C15" i="12"/>
  <c r="Q6" i="11"/>
  <c r="E16" i="12"/>
  <c r="G16" i="12"/>
  <c r="I16" i="12"/>
  <c r="F16" i="12"/>
  <c r="J16" i="12"/>
  <c r="P43" i="11"/>
  <c r="L43" i="10"/>
  <c r="L21" i="10"/>
  <c r="L5" i="10"/>
  <c r="H18" i="12" l="1"/>
  <c r="H13" i="12"/>
  <c r="H17" i="12"/>
  <c r="H14" i="12"/>
  <c r="C26" i="12"/>
  <c r="D26" i="12"/>
  <c r="G26" i="12"/>
  <c r="E24" i="12"/>
  <c r="C19" i="12"/>
  <c r="H12" i="12"/>
  <c r="F15" i="12"/>
  <c r="F19" i="12" s="1"/>
  <c r="O13" i="11"/>
  <c r="P13" i="11"/>
  <c r="G15" i="12"/>
  <c r="E23" i="12"/>
  <c r="E25" i="12"/>
  <c r="D15" i="12"/>
  <c r="Q15" i="11"/>
  <c r="I12" i="12"/>
  <c r="D12" i="12"/>
  <c r="J12" i="12"/>
  <c r="F26" i="12"/>
  <c r="H16" i="12"/>
  <c r="E19" i="12"/>
  <c r="H15" i="12" l="1"/>
  <c r="H19" i="12" s="1"/>
  <c r="G19" i="12"/>
  <c r="E26" i="12"/>
  <c r="D19" i="12"/>
  <c r="C20" i="12" s="1"/>
  <c r="I15" i="12"/>
  <c r="I19" i="12" s="1"/>
  <c r="J15" i="12"/>
  <c r="J19" i="12" s="1"/>
  <c r="C27" i="12" l="1"/>
  <c r="I20" i="12"/>
  <c r="G27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</author>
  </authors>
  <commentList>
    <comment ref="J2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wpisz liczbę</t>
        </r>
      </text>
    </comment>
  </commentList>
</comments>
</file>

<file path=xl/sharedStrings.xml><?xml version="1.0" encoding="utf-8"?>
<sst xmlns="http://schemas.openxmlformats.org/spreadsheetml/2006/main" count="222" uniqueCount="155">
  <si>
    <t>Numer teczki CEA:</t>
  </si>
  <si>
    <t>??</t>
  </si>
  <si>
    <t>Skrócona nazwa placówki</t>
  </si>
  <si>
    <t>Region</t>
  </si>
  <si>
    <t xml:space="preserve">ARKUSZ ORGANIZACYJNY NA ROK SZKOLNY </t>
  </si>
  <si>
    <t>2023/2024</t>
  </si>
  <si>
    <t>nazwa placówki</t>
  </si>
  <si>
    <t>Miejscowość:</t>
  </si>
  <si>
    <t>Kod:</t>
  </si>
  <si>
    <t>Ulica, nr:</t>
  </si>
  <si>
    <t>Tel/fax:</t>
  </si>
  <si>
    <t>E-mail:</t>
  </si>
  <si>
    <t>WWW:</t>
  </si>
  <si>
    <t xml:space="preserve">ZESTAWIENIE  LICZBOWE PERSONELU I GODZIN </t>
  </si>
  <si>
    <t xml:space="preserve">Charakter służby pracownika </t>
  </si>
  <si>
    <t>Liczba osób</t>
  </si>
  <si>
    <t>Pełnozatrudnieni</t>
  </si>
  <si>
    <t>Niepełno-zatrudnieni</t>
  </si>
  <si>
    <t>Ogółem godz. tygodn.</t>
  </si>
  <si>
    <t>Etaty</t>
  </si>
  <si>
    <t>Niepełno- zatrudnieni</t>
  </si>
  <si>
    <t>godziny obowiązkowe</t>
  </si>
  <si>
    <t>godziny ponadwymiarowe</t>
  </si>
  <si>
    <t>DYREKTOR</t>
  </si>
  <si>
    <t xml:space="preserve">WICEDYREKTORZY </t>
  </si>
  <si>
    <t xml:space="preserve">NAUCZYCIELE  PEŁNIĄCY  INNE  FUNKCJE  KIEROWNICZE                                                                                                                                                                                 </t>
  </si>
  <si>
    <t xml:space="preserve">WYCHOWAWCY REALIZUJĄCY OBOWIĄZKOWY WYMIAR 30 GODZIN TYGODNIOWO                                                                                                                                                   </t>
  </si>
  <si>
    <t>POZOSTALI PRACOWNICY PEDAGOGICZNI</t>
  </si>
  <si>
    <r>
      <t>NAUCZYCIELE NA URLOPACH PŁATNYCH</t>
    </r>
    <r>
      <rPr>
        <b/>
        <sz val="8"/>
        <rFont val="Arial CE"/>
        <charset val="238"/>
      </rPr>
      <t xml:space="preserve"> (urlopy zdrowotne, stan nieczynny)</t>
    </r>
  </si>
  <si>
    <r>
      <t xml:space="preserve">NAUCZYCIELE NA URLOPACH BEZPŁATNYCH </t>
    </r>
    <r>
      <rPr>
        <b/>
        <sz val="8"/>
        <rFont val="Arial CE"/>
        <charset val="238"/>
      </rPr>
      <t>(urlopy bezpłatne, urlopy wychowawcze, macierzyńskie i inne)</t>
    </r>
  </si>
  <si>
    <t xml:space="preserve">OGÓŁEM   </t>
  </si>
  <si>
    <t>Charakter służbowy pracownika</t>
  </si>
  <si>
    <t>Pełno-           zatrudnieni</t>
  </si>
  <si>
    <t>Niepełno-     zatrudnieni</t>
  </si>
  <si>
    <t>godziny w wymiarze obowiązującym</t>
  </si>
  <si>
    <t>Liczba etatów</t>
  </si>
  <si>
    <t>Liczba wychowanków</t>
  </si>
  <si>
    <t xml:space="preserve">PRACOWNICY ADMINISTRACYJNO-BIUROWI </t>
  </si>
  <si>
    <t>Suma</t>
  </si>
  <si>
    <t>PRACOWNICY GOSPODARCZY I OBSŁUGI</t>
  </si>
  <si>
    <t>Dziewcząt</t>
  </si>
  <si>
    <t xml:space="preserve">PRACOWNICY SEZONOWI </t>
  </si>
  <si>
    <t>Chłopców</t>
  </si>
  <si>
    <t>Wych. szk. artyst.:</t>
  </si>
  <si>
    <t xml:space="preserve">Liczba pracowników zatrudnionych w bursie ogółem: </t>
  </si>
  <si>
    <t xml:space="preserve">Razem etatów: </t>
  </si>
  <si>
    <t>Inni  wychow.:</t>
  </si>
  <si>
    <t>Liczba miejsc w bursie:</t>
  </si>
  <si>
    <t>Stopnie awansu zawodowego</t>
  </si>
  <si>
    <t>Nauczyciel nieposiadający st. awansu zawodowego (nauczyciel początkujący)</t>
  </si>
  <si>
    <t>Naucz. plan. przystąpienie do postęp. egz. w br. szk.</t>
  </si>
  <si>
    <t>Mianowany</t>
  </si>
  <si>
    <t>Mian. plan. przystąpienie do postęp. kwal. w br. szk.</t>
  </si>
  <si>
    <t>Dyplomowany</t>
  </si>
  <si>
    <t>Liczba nauczycieli</t>
  </si>
  <si>
    <t>Liczba  etatów</t>
  </si>
  <si>
    <t xml:space="preserve">     Arkusz zatwierdzam:</t>
  </si>
  <si>
    <t xml:space="preserve">   Nazwa organu prowadzącego bursę</t>
  </si>
  <si>
    <t xml:space="preserve"> Pieczęć i podpis dyrektora</t>
  </si>
  <si>
    <t xml:space="preserve">   ………………………………..., dnia</t>
  </si>
  <si>
    <t>Pieczęć i podpis wizytatora</t>
  </si>
  <si>
    <t xml:space="preserve">     PRZYDZIAŁ GODZIN NAUCZYCIELOM NA ROK SZKOLNY </t>
  </si>
  <si>
    <t>Lp.</t>
  </si>
  <si>
    <t>Tytuł naukowy</t>
  </si>
  <si>
    <t>Nazwisko i imię</t>
  </si>
  <si>
    <t>Rok urodzenia</t>
  </si>
  <si>
    <t>Płeć</t>
  </si>
  <si>
    <t>Staz pracy ogółem</t>
  </si>
  <si>
    <t>Staż pracy pedagogicznej</t>
  </si>
  <si>
    <t>Wykształcenie, wyższe -uczelnia, wydział, kierunek, specjalność; ew.średnie- szkoła zawód, przygotowanie pedagogiczne-uczelnia lub instytucja</t>
  </si>
  <si>
    <t>Przygotowanie pedag.</t>
  </si>
  <si>
    <t>Stopień awansu</t>
  </si>
  <si>
    <t xml:space="preserve">Nauczyciel początkujący </t>
  </si>
  <si>
    <t>Forma zatrudnienia</t>
  </si>
  <si>
    <t>Przydział godzin</t>
  </si>
  <si>
    <t>Wymiar obowiązkowy</t>
  </si>
  <si>
    <t>Godziny  ponadwymiarowe</t>
  </si>
  <si>
    <t>Wymiar etatu</t>
  </si>
  <si>
    <t>Kod etatu</t>
  </si>
  <si>
    <t>U W A G I</t>
  </si>
  <si>
    <t>WICEDYREKTORZY</t>
  </si>
  <si>
    <t>Nauczyciele pełniący inne funkcje kierownicze</t>
  </si>
  <si>
    <t>Wychowawcy</t>
  </si>
  <si>
    <t>Pozostali pracownicy pedagogiczni (bibliotekarz, pedagog)</t>
  </si>
  <si>
    <t>Nauczyciele na urlopach płatnych</t>
  </si>
  <si>
    <t>x</t>
  </si>
  <si>
    <t>Nauczyciele na urlopach bezpłatnych</t>
  </si>
  <si>
    <t>Pracownicy administracji i obsługi w roku szkolnym</t>
  </si>
  <si>
    <t>Rok ur.</t>
  </si>
  <si>
    <t>Staż pracy</t>
  </si>
  <si>
    <t>Wykształcenie, zawód- specjalność</t>
  </si>
  <si>
    <t>Stanowisko, funkcja</t>
  </si>
  <si>
    <t>Godziny  nadliczb.</t>
  </si>
  <si>
    <t>Pracownicy administracyji</t>
  </si>
  <si>
    <t>Pracownicy obsługi</t>
  </si>
  <si>
    <t xml:space="preserve">Pracownicy sezonowi </t>
  </si>
  <si>
    <t>Przygot. pedag</t>
  </si>
  <si>
    <t>kobieta</t>
  </si>
  <si>
    <t>k</t>
  </si>
  <si>
    <t>dyplomowany</t>
  </si>
  <si>
    <t>D</t>
  </si>
  <si>
    <t>tak</t>
  </si>
  <si>
    <t>T</t>
  </si>
  <si>
    <t>umowa na czas określony</t>
  </si>
  <si>
    <t>uo</t>
  </si>
  <si>
    <t>mężczyzna</t>
  </si>
  <si>
    <t>m</t>
  </si>
  <si>
    <t>mian. plan. przyst. do post. kwalif.</t>
  </si>
  <si>
    <t>M1</t>
  </si>
  <si>
    <t>nie</t>
  </si>
  <si>
    <t>N</t>
  </si>
  <si>
    <t>umowa na czas nieokreślony</t>
  </si>
  <si>
    <t>un</t>
  </si>
  <si>
    <t>mianowany</t>
  </si>
  <si>
    <t>M</t>
  </si>
  <si>
    <t>mianowanie</t>
  </si>
  <si>
    <t>naucz. plan. przyst. do post. egz.</t>
  </si>
  <si>
    <t>NP1</t>
  </si>
  <si>
    <t>inna</t>
  </si>
  <si>
    <t>in</t>
  </si>
  <si>
    <t>Nauczyciel początkujący</t>
  </si>
  <si>
    <t>inżynier</t>
  </si>
  <si>
    <t>inż.</t>
  </si>
  <si>
    <t>nauczyciel początkujący</t>
  </si>
  <si>
    <t>NP.</t>
  </si>
  <si>
    <t>licencjat</t>
  </si>
  <si>
    <t>lic.</t>
  </si>
  <si>
    <t>mgr inż.</t>
  </si>
  <si>
    <t>mgri.</t>
  </si>
  <si>
    <t>magister</t>
  </si>
  <si>
    <t>mgr</t>
  </si>
  <si>
    <t>doktor</t>
  </si>
  <si>
    <t>dr</t>
  </si>
  <si>
    <t>Regiony</t>
  </si>
  <si>
    <t>doktor hab.</t>
  </si>
  <si>
    <t>drh.</t>
  </si>
  <si>
    <t>profesor</t>
  </si>
  <si>
    <t>prof.</t>
  </si>
  <si>
    <t>Region I - Zachodniopomorski</t>
  </si>
  <si>
    <t>Region III - Pomorski</t>
  </si>
  <si>
    <t>Region IV - Kujawsko - Pomorski</t>
  </si>
  <si>
    <t>Region V - Wielkopolski</t>
  </si>
  <si>
    <t>Region VI - Lubuski</t>
  </si>
  <si>
    <t>Region VII - Dolnośląski</t>
  </si>
  <si>
    <t>Region VIII - Opolski</t>
  </si>
  <si>
    <t>Region IX -Śląski</t>
  </si>
  <si>
    <t>Region X - Małopolski, Świętokrzyski</t>
  </si>
  <si>
    <t>Region XI - Podkarpacki</t>
  </si>
  <si>
    <t>Region XII - Lubelski</t>
  </si>
  <si>
    <t>Region XIII - Łódzki</t>
  </si>
  <si>
    <t>Region XIV - XV - Warmińsko-Mazurski i Podlaski</t>
  </si>
  <si>
    <t>Region XVI - Mazowiecki</t>
  </si>
  <si>
    <t>nauczyciel realizujący wymiar zatr. pon. 1/2 etatu</t>
  </si>
  <si>
    <t>NP 1/2</t>
  </si>
  <si>
    <t>Nauczyciel realizujący wymiar zatr. pon. 1/2 etatu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</si>
</sst>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0\-000"/>
  </numFmts>
  <fonts count="8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12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14"/>
      <color indexed="10"/>
      <name val="Arial CE"/>
      <charset val="238"/>
    </font>
    <font>
      <sz val="12"/>
      <name val="Arial CE"/>
      <family val="2"/>
      <charset val="238"/>
    </font>
    <font>
      <b/>
      <sz val="15"/>
      <color indexed="10"/>
      <name val="Arial"/>
      <family val="2"/>
    </font>
    <font>
      <b/>
      <sz val="60"/>
      <name val="Times New Roman CE"/>
      <family val="1"/>
      <charset val="238"/>
    </font>
    <font>
      <b/>
      <sz val="22"/>
      <name val="Arial CE"/>
      <family val="2"/>
      <charset val="238"/>
    </font>
    <font>
      <b/>
      <sz val="22"/>
      <name val="Arial CE"/>
      <charset val="238"/>
    </font>
    <font>
      <b/>
      <sz val="22"/>
      <color indexed="48"/>
      <name val="Arial CE"/>
      <family val="2"/>
      <charset val="238"/>
    </font>
    <font>
      <sz val="22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b/>
      <sz val="15"/>
      <name val="Arial CE"/>
      <family val="2"/>
      <charset val="238"/>
    </font>
    <font>
      <b/>
      <sz val="7"/>
      <name val="Arial CE"/>
      <charset val="238"/>
    </font>
    <font>
      <sz val="7"/>
      <name val="Arial Narrow"/>
      <family val="2"/>
      <charset val="238"/>
    </font>
    <font>
      <sz val="28"/>
      <name val="Arial CE"/>
      <family val="2"/>
      <charset val="238"/>
    </font>
    <font>
      <sz val="7"/>
      <name val="Arial CE"/>
      <family val="2"/>
      <charset val="238"/>
    </font>
    <font>
      <b/>
      <sz val="11"/>
      <color indexed="12"/>
      <name val="Arial CE"/>
      <charset val="238"/>
    </font>
    <font>
      <b/>
      <sz val="12"/>
      <color indexed="12"/>
      <name val="Arial CE"/>
      <charset val="238"/>
    </font>
    <font>
      <b/>
      <sz val="10"/>
      <color indexed="30"/>
      <name val="Arial CE"/>
      <charset val="238"/>
    </font>
    <font>
      <b/>
      <sz val="12"/>
      <name val="Arial"/>
      <family val="2"/>
      <charset val="238"/>
    </font>
    <font>
      <b/>
      <sz val="16"/>
      <color indexed="10"/>
      <name val="Arial CE"/>
      <charset val="238"/>
    </font>
    <font>
      <b/>
      <sz val="20"/>
      <name val="Arial CE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 Narrow"/>
      <family val="2"/>
      <charset val="238"/>
    </font>
    <font>
      <i/>
      <sz val="11"/>
      <name val="Arial"/>
      <family val="2"/>
      <charset val="238"/>
    </font>
    <font>
      <sz val="8"/>
      <name val="Arial Narrow"/>
      <family val="2"/>
      <charset val="238"/>
    </font>
    <font>
      <b/>
      <sz val="20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Narrow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8"/>
      </left>
      <right/>
      <top/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thin">
        <color indexed="64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8" fillId="15" borderId="67" applyNumberFormat="0" applyAlignment="0" applyProtection="0"/>
    <xf numFmtId="0" fontId="69" fillId="28" borderId="68" applyNumberFormat="0" applyAlignment="0" applyProtection="0"/>
    <xf numFmtId="0" fontId="70" fillId="1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9" applyNumberFormat="0" applyFill="0" applyAlignment="0" applyProtection="0"/>
    <xf numFmtId="0" fontId="73" fillId="29" borderId="70" applyNumberFormat="0" applyAlignment="0" applyProtection="0"/>
    <xf numFmtId="0" fontId="74" fillId="0" borderId="71" applyNumberFormat="0" applyFill="0" applyAlignment="0" applyProtection="0"/>
    <xf numFmtId="0" fontId="75" fillId="0" borderId="72" applyNumberFormat="0" applyFill="0" applyAlignment="0" applyProtection="0"/>
    <xf numFmtId="0" fontId="76" fillId="0" borderId="73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5" fillId="0" borderId="0"/>
    <xf numFmtId="0" fontId="78" fillId="0" borderId="0"/>
    <xf numFmtId="0" fontId="79" fillId="28" borderId="67" applyNumberFormat="0" applyAlignment="0" applyProtection="0"/>
    <xf numFmtId="0" fontId="80" fillId="0" borderId="7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31" borderId="75" applyNumberFormat="0" applyFont="0" applyAlignment="0" applyProtection="0"/>
    <xf numFmtId="0" fontId="78" fillId="32" borderId="76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4" fillId="11" borderId="0" applyNumberFormat="0" applyBorder="0" applyAlignment="0" applyProtection="0"/>
  </cellStyleXfs>
  <cellXfs count="446">
    <xf numFmtId="0" fontId="0" fillId="0" borderId="0" xfId="0"/>
    <xf numFmtId="0" fontId="5" fillId="0" borderId="0" xfId="1" applyProtection="1">
      <protection hidden="1"/>
    </xf>
    <xf numFmtId="0" fontId="5" fillId="0" borderId="0" xfId="1"/>
    <xf numFmtId="0" fontId="5" fillId="0" borderId="0" xfId="1" applyAlignment="1">
      <alignment vertical="center"/>
    </xf>
    <xf numFmtId="0" fontId="5" fillId="0" borderId="0" xfId="1" applyAlignment="1">
      <alignment vertical="center" wrapText="1"/>
    </xf>
    <xf numFmtId="0" fontId="5" fillId="0" borderId="4" xfId="1" applyBorder="1" applyProtection="1">
      <protection hidden="1"/>
    </xf>
    <xf numFmtId="0" fontId="5" fillId="0" borderId="5" xfId="1" applyBorder="1" applyProtection="1">
      <protection hidden="1"/>
    </xf>
    <xf numFmtId="0" fontId="8" fillId="0" borderId="5" xfId="1" applyFont="1" applyBorder="1" applyAlignment="1" applyProtection="1">
      <alignment horizontal="center" vertical="center"/>
      <protection hidden="1"/>
    </xf>
    <xf numFmtId="0" fontId="8" fillId="0" borderId="5" xfId="1" applyFont="1" applyBorder="1" applyProtection="1">
      <protection hidden="1"/>
    </xf>
    <xf numFmtId="0" fontId="5" fillId="0" borderId="6" xfId="1" applyBorder="1" applyProtection="1">
      <protection hidden="1"/>
    </xf>
    <xf numFmtId="0" fontId="5" fillId="0" borderId="7" xfId="1" applyBorder="1" applyProtection="1">
      <protection hidden="1"/>
    </xf>
    <xf numFmtId="0" fontId="5" fillId="4" borderId="0" xfId="1" applyFill="1" applyProtection="1">
      <protection hidden="1"/>
    </xf>
    <xf numFmtId="0" fontId="25" fillId="4" borderId="0" xfId="1" applyFont="1" applyFill="1" applyAlignment="1" applyProtection="1">
      <alignment horizontal="right"/>
      <protection hidden="1"/>
    </xf>
    <xf numFmtId="14" fontId="4" fillId="0" borderId="0" xfId="1" applyNumberFormat="1" applyFont="1" applyAlignment="1" applyProtection="1">
      <alignment horizontal="right"/>
      <protection hidden="1"/>
    </xf>
    <xf numFmtId="0" fontId="29" fillId="2" borderId="0" xfId="1" applyFont="1" applyFill="1" applyAlignment="1" applyProtection="1">
      <alignment horizontal="left" vertical="center"/>
      <protection locked="0"/>
    </xf>
    <xf numFmtId="0" fontId="5" fillId="2" borderId="0" xfId="1" applyFill="1" applyProtection="1">
      <protection hidden="1"/>
    </xf>
    <xf numFmtId="0" fontId="32" fillId="4" borderId="0" xfId="1" applyFont="1" applyFill="1" applyAlignment="1" applyProtection="1">
      <alignment horizontal="right" vertical="center"/>
      <protection hidden="1"/>
    </xf>
    <xf numFmtId="0" fontId="17" fillId="4" borderId="0" xfId="1" applyFont="1" applyFill="1" applyAlignment="1" applyProtection="1">
      <alignment horizontal="center" vertical="center"/>
      <protection hidden="1"/>
    </xf>
    <xf numFmtId="166" fontId="7" fillId="2" borderId="0" xfId="1" applyNumberFormat="1" applyFont="1" applyFill="1" applyAlignment="1" applyProtection="1">
      <alignment horizontal="left" vertical="center"/>
      <protection locked="0"/>
    </xf>
    <xf numFmtId="0" fontId="17" fillId="4" borderId="0" xfId="1" applyFont="1" applyFill="1" applyAlignment="1" applyProtection="1">
      <alignment horizontal="center" vertical="center"/>
      <protection locked="0"/>
    </xf>
    <xf numFmtId="0" fontId="17" fillId="4" borderId="0" xfId="1" applyFont="1" applyFill="1" applyProtection="1">
      <protection locked="0"/>
    </xf>
    <xf numFmtId="0" fontId="33" fillId="4" borderId="0" xfId="1" applyFont="1" applyFill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horizontal="center" vertical="center"/>
      <protection hidden="1"/>
    </xf>
    <xf numFmtId="0" fontId="6" fillId="4" borderId="0" xfId="1" applyFont="1" applyFill="1" applyProtection="1">
      <protection hidden="1"/>
    </xf>
    <xf numFmtId="164" fontId="35" fillId="4" borderId="8" xfId="1" applyNumberFormat="1" applyFont="1" applyFill="1" applyBorder="1" applyAlignment="1" applyProtection="1">
      <alignment horizontal="center" vertical="center" wrapText="1"/>
      <protection hidden="1"/>
    </xf>
    <xf numFmtId="0" fontId="36" fillId="4" borderId="1" xfId="1" applyFont="1" applyFill="1" applyBorder="1" applyAlignment="1" applyProtection="1">
      <alignment horizontal="center" vertical="center" wrapText="1"/>
      <protection hidden="1"/>
    </xf>
    <xf numFmtId="1" fontId="36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6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6" xfId="1" applyFont="1" applyFill="1" applyBorder="1" applyAlignment="1" applyProtection="1">
      <alignment horizontal="center" vertical="center" wrapText="1"/>
      <protection hidden="1"/>
    </xf>
    <xf numFmtId="164" fontId="6" fillId="4" borderId="9" xfId="1" applyNumberFormat="1" applyFont="1" applyFill="1" applyBorder="1" applyAlignment="1" applyProtection="1">
      <alignment horizontal="center" vertical="center" wrapText="1"/>
      <protection hidden="1"/>
    </xf>
    <xf numFmtId="0" fontId="18" fillId="4" borderId="10" xfId="1" applyFont="1" applyFill="1" applyBorder="1" applyAlignment="1" applyProtection="1">
      <alignment horizontal="left" vertical="center" wrapText="1" indent="1"/>
      <protection hidden="1"/>
    </xf>
    <xf numFmtId="1" fontId="25" fillId="4" borderId="1" xfId="1" applyNumberFormat="1" applyFont="1" applyFill="1" applyBorder="1" applyAlignment="1" applyProtection="1">
      <alignment horizontal="center" vertical="center"/>
      <protection hidden="1"/>
    </xf>
    <xf numFmtId="2" fontId="25" fillId="4" borderId="1" xfId="1" applyNumberFormat="1" applyFont="1" applyFill="1" applyBorder="1" applyAlignment="1" applyProtection="1">
      <alignment horizontal="right" vertical="center"/>
      <protection hidden="1"/>
    </xf>
    <xf numFmtId="2" fontId="3" fillId="4" borderId="2" xfId="1" applyNumberFormat="1" applyFont="1" applyFill="1" applyBorder="1" applyAlignment="1" applyProtection="1">
      <alignment horizontal="right" vertical="center"/>
      <protection hidden="1"/>
    </xf>
    <xf numFmtId="2" fontId="25" fillId="4" borderId="11" xfId="1" applyNumberFormat="1" applyFont="1" applyFill="1" applyBorder="1" applyAlignment="1" applyProtection="1">
      <alignment horizontal="right" vertical="center"/>
      <protection hidden="1"/>
    </xf>
    <xf numFmtId="0" fontId="18" fillId="4" borderId="12" xfId="1" applyFont="1" applyFill="1" applyBorder="1" applyAlignment="1" applyProtection="1">
      <alignment horizontal="left" vertical="center" wrapText="1" indent="1"/>
      <protection hidden="1"/>
    </xf>
    <xf numFmtId="2" fontId="25" fillId="4" borderId="13" xfId="1" applyNumberFormat="1" applyFont="1" applyFill="1" applyBorder="1" applyAlignment="1" applyProtection="1">
      <alignment horizontal="right" vertical="center"/>
      <protection hidden="1"/>
    </xf>
    <xf numFmtId="12" fontId="3" fillId="4" borderId="14" xfId="1" applyNumberFormat="1" applyFont="1" applyFill="1" applyBorder="1" applyAlignment="1" applyProtection="1">
      <alignment horizontal="right" vertical="center"/>
      <protection hidden="1"/>
    </xf>
    <xf numFmtId="2" fontId="10" fillId="4" borderId="15" xfId="1" applyNumberFormat="1" applyFont="1" applyFill="1" applyBorder="1" applyAlignment="1" applyProtection="1">
      <alignment horizontal="right" vertical="center"/>
      <protection hidden="1"/>
    </xf>
    <xf numFmtId="2" fontId="10" fillId="4" borderId="16" xfId="1" applyNumberFormat="1" applyFont="1" applyFill="1" applyBorder="1" applyAlignment="1" applyProtection="1">
      <alignment horizontal="right" vertical="center" wrapText="1"/>
      <protection hidden="1"/>
    </xf>
    <xf numFmtId="2" fontId="10" fillId="4" borderId="17" xfId="1" applyNumberFormat="1" applyFont="1" applyFill="1" applyBorder="1" applyAlignment="1" applyProtection="1">
      <alignment horizontal="right" vertical="center" wrapText="1"/>
      <protection hidden="1"/>
    </xf>
    <xf numFmtId="2" fontId="10" fillId="4" borderId="18" xfId="1" applyNumberFormat="1" applyFont="1" applyFill="1" applyBorder="1" applyAlignment="1" applyProtection="1">
      <alignment horizontal="right" vertical="center" wrapText="1"/>
      <protection hidden="1"/>
    </xf>
    <xf numFmtId="0" fontId="37" fillId="4" borderId="0" xfId="1" applyFont="1" applyFill="1" applyProtection="1">
      <protection hidden="1"/>
    </xf>
    <xf numFmtId="0" fontId="4" fillId="4" borderId="0" xfId="1" applyFont="1" applyFill="1" applyAlignment="1" applyProtection="1">
      <alignment vertical="center"/>
      <protection hidden="1"/>
    </xf>
    <xf numFmtId="1" fontId="4" fillId="4" borderId="0" xfId="1" applyNumberFormat="1" applyFont="1" applyFill="1" applyAlignment="1" applyProtection="1">
      <alignment vertical="center"/>
      <protection hidden="1"/>
    </xf>
    <xf numFmtId="0" fontId="25" fillId="4" borderId="0" xfId="1" applyFont="1" applyFill="1" applyAlignment="1" applyProtection="1">
      <alignment vertical="center"/>
      <protection hidden="1"/>
    </xf>
    <xf numFmtId="1" fontId="4" fillId="4" borderId="0" xfId="1" applyNumberFormat="1" applyFont="1" applyFill="1" applyProtection="1">
      <protection hidden="1"/>
    </xf>
    <xf numFmtId="0" fontId="4" fillId="4" borderId="0" xfId="1" applyFont="1" applyFill="1" applyProtection="1">
      <protection hidden="1"/>
    </xf>
    <xf numFmtId="0" fontId="7" fillId="4" borderId="19" xfId="1" applyFont="1" applyFill="1" applyBorder="1" applyAlignment="1" applyProtection="1">
      <alignment horizontal="center" vertical="center" wrapText="1"/>
      <protection hidden="1"/>
    </xf>
    <xf numFmtId="0" fontId="38" fillId="4" borderId="8" xfId="1" applyFont="1" applyFill="1" applyBorder="1" applyAlignment="1" applyProtection="1">
      <alignment horizontal="center" vertical="center" wrapText="1"/>
      <protection hidden="1"/>
    </xf>
    <xf numFmtId="0" fontId="38" fillId="4" borderId="17" xfId="1" applyFont="1" applyFill="1" applyBorder="1" applyAlignment="1" applyProtection="1">
      <alignment horizontal="center" vertical="center" wrapText="1"/>
      <protection hidden="1"/>
    </xf>
    <xf numFmtId="0" fontId="5" fillId="4" borderId="18" xfId="1" applyFill="1" applyBorder="1" applyAlignment="1" applyProtection="1">
      <alignment horizontal="center" vertical="center" wrapText="1"/>
      <protection hidden="1"/>
    </xf>
    <xf numFmtId="0" fontId="11" fillId="4" borderId="1" xfId="1" applyFont="1" applyFill="1" applyBorder="1" applyAlignment="1" applyProtection="1">
      <alignment horizontal="center" vertical="center"/>
      <protection hidden="1"/>
    </xf>
    <xf numFmtId="1" fontId="11" fillId="4" borderId="1" xfId="1" applyNumberFormat="1" applyFont="1" applyFill="1" applyBorder="1" applyAlignment="1" applyProtection="1">
      <alignment horizontal="center" vertical="center"/>
      <protection hidden="1"/>
    </xf>
    <xf numFmtId="2" fontId="11" fillId="4" borderId="1" xfId="1" applyNumberFormat="1" applyFont="1" applyFill="1" applyBorder="1" applyAlignment="1" applyProtection="1">
      <alignment horizontal="right" vertical="center"/>
      <protection hidden="1"/>
    </xf>
    <xf numFmtId="2" fontId="11" fillId="5" borderId="11" xfId="1" applyNumberFormat="1" applyFont="1" applyFill="1" applyBorder="1" applyAlignment="1" applyProtection="1">
      <alignment horizontal="right" vertical="center"/>
      <protection hidden="1"/>
    </xf>
    <xf numFmtId="2" fontId="21" fillId="4" borderId="0" xfId="1" applyNumberFormat="1" applyFont="1" applyFill="1" applyAlignment="1" applyProtection="1">
      <alignment vertical="center"/>
      <protection hidden="1"/>
    </xf>
    <xf numFmtId="12" fontId="3" fillId="4" borderId="12" xfId="1" applyNumberFormat="1" applyFont="1" applyFill="1" applyBorder="1" applyAlignment="1" applyProtection="1">
      <alignment horizontal="right" vertical="center"/>
      <protection hidden="1"/>
    </xf>
    <xf numFmtId="0" fontId="8" fillId="4" borderId="0" xfId="1" applyFont="1" applyFill="1" applyAlignment="1" applyProtection="1">
      <alignment horizontal="right" vertical="center"/>
      <protection hidden="1"/>
    </xf>
    <xf numFmtId="0" fontId="41" fillId="4" borderId="0" xfId="1" applyFont="1" applyFill="1" applyAlignment="1" applyProtection="1">
      <alignment horizontal="right" vertical="top"/>
      <protection hidden="1"/>
    </xf>
    <xf numFmtId="165" fontId="41" fillId="4" borderId="0" xfId="1" applyNumberFormat="1" applyFont="1" applyFill="1" applyAlignment="1" applyProtection="1">
      <alignment horizontal="center" vertical="top"/>
      <protection hidden="1"/>
    </xf>
    <xf numFmtId="0" fontId="41" fillId="4" borderId="0" xfId="1" applyFont="1" applyFill="1" applyAlignment="1" applyProtection="1">
      <alignment vertical="top"/>
      <protection hidden="1"/>
    </xf>
    <xf numFmtId="12" fontId="21" fillId="4" borderId="0" xfId="1" applyNumberFormat="1" applyFont="1" applyFill="1" applyAlignment="1" applyProtection="1">
      <alignment vertical="center"/>
      <protection hidden="1"/>
    </xf>
    <xf numFmtId="0" fontId="21" fillId="4" borderId="0" xfId="1" applyFont="1" applyFill="1" applyAlignment="1" applyProtection="1">
      <alignment vertical="center"/>
      <protection hidden="1"/>
    </xf>
    <xf numFmtId="0" fontId="11" fillId="4" borderId="0" xfId="1" applyFont="1" applyFill="1" applyAlignment="1" applyProtection="1">
      <alignment horizontal="right" vertical="center"/>
      <protection hidden="1"/>
    </xf>
    <xf numFmtId="0" fontId="14" fillId="4" borderId="0" xfId="1" applyFont="1" applyFill="1" applyAlignment="1" applyProtection="1">
      <alignment horizontal="right" vertical="center"/>
      <protection hidden="1"/>
    </xf>
    <xf numFmtId="2" fontId="7" fillId="4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4" borderId="0" xfId="1" applyFont="1" applyFill="1" applyProtection="1">
      <protection hidden="1"/>
    </xf>
    <xf numFmtId="0" fontId="5" fillId="4" borderId="23" xfId="1" applyFill="1" applyBorder="1" applyProtection="1">
      <protection hidden="1"/>
    </xf>
    <xf numFmtId="0" fontId="5" fillId="4" borderId="4" xfId="1" applyFill="1" applyBorder="1" applyAlignment="1" applyProtection="1">
      <alignment horizontal="left"/>
      <protection hidden="1"/>
    </xf>
    <xf numFmtId="22" fontId="5" fillId="4" borderId="0" xfId="1" applyNumberFormat="1" applyFill="1" applyProtection="1">
      <protection hidden="1"/>
    </xf>
    <xf numFmtId="0" fontId="33" fillId="4" borderId="24" xfId="1" applyFont="1" applyFill="1" applyBorder="1" applyAlignment="1" applyProtection="1">
      <alignment horizontal="right"/>
      <protection hidden="1"/>
    </xf>
    <xf numFmtId="0" fontId="33" fillId="4" borderId="25" xfId="1" applyFont="1" applyFill="1" applyBorder="1" applyProtection="1">
      <protection hidden="1"/>
    </xf>
    <xf numFmtId="0" fontId="5" fillId="4" borderId="25" xfId="1" applyFill="1" applyBorder="1" applyProtection="1">
      <protection hidden="1"/>
    </xf>
    <xf numFmtId="0" fontId="33" fillId="4" borderId="25" xfId="1" applyFont="1" applyFill="1" applyBorder="1" applyAlignment="1" applyProtection="1">
      <alignment vertical="top"/>
      <protection hidden="1"/>
    </xf>
    <xf numFmtId="0" fontId="33" fillId="4" borderId="25" xfId="1" applyFont="1" applyFill="1" applyBorder="1" applyAlignment="1" applyProtection="1">
      <alignment horizontal="center" vertical="top"/>
      <protection hidden="1"/>
    </xf>
    <xf numFmtId="0" fontId="5" fillId="4" borderId="26" xfId="1" applyFill="1" applyBorder="1" applyProtection="1">
      <protection hidden="1"/>
    </xf>
    <xf numFmtId="49" fontId="43" fillId="0" borderId="0" xfId="1" applyNumberFormat="1" applyFont="1" applyAlignment="1" applyProtection="1">
      <alignment vertical="center"/>
      <protection hidden="1"/>
    </xf>
    <xf numFmtId="49" fontId="24" fillId="0" borderId="0" xfId="1" applyNumberFormat="1" applyFont="1" applyAlignment="1" applyProtection="1">
      <alignment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44" fillId="0" borderId="0" xfId="1" applyFont="1" applyProtection="1">
      <protection hidden="1"/>
    </xf>
    <xf numFmtId="0" fontId="46" fillId="2" borderId="27" xfId="1" applyFont="1" applyFill="1" applyBorder="1" applyAlignment="1" applyProtection="1">
      <alignment horizontal="center" vertical="center" wrapText="1"/>
      <protection hidden="1"/>
    </xf>
    <xf numFmtId="0" fontId="15" fillId="2" borderId="28" xfId="1" applyFont="1" applyFill="1" applyBorder="1" applyAlignment="1" applyProtection="1">
      <alignment horizontal="left" vertical="center" indent="3"/>
      <protection hidden="1"/>
    </xf>
    <xf numFmtId="0" fontId="15" fillId="2" borderId="29" xfId="1" applyFont="1" applyFill="1" applyBorder="1" applyAlignment="1" applyProtection="1">
      <alignment horizontal="left" vertical="center" indent="1"/>
      <protection hidden="1"/>
    </xf>
    <xf numFmtId="0" fontId="15" fillId="2" borderId="29" xfId="1" applyFont="1" applyFill="1" applyBorder="1" applyAlignment="1" applyProtection="1">
      <alignment horizontal="left" vertical="center" indent="3"/>
      <protection hidden="1"/>
    </xf>
    <xf numFmtId="2" fontId="15" fillId="7" borderId="30" xfId="1" applyNumberFormat="1" applyFont="1" applyFill="1" applyBorder="1" applyAlignment="1" applyProtection="1">
      <alignment vertical="center"/>
      <protection hidden="1"/>
    </xf>
    <xf numFmtId="2" fontId="15" fillId="7" borderId="30" xfId="1" applyNumberFormat="1" applyFont="1" applyFill="1" applyBorder="1" applyAlignment="1" applyProtection="1">
      <alignment horizontal="center" vertical="center"/>
      <protection hidden="1"/>
    </xf>
    <xf numFmtId="49" fontId="47" fillId="7" borderId="31" xfId="1" applyNumberFormat="1" applyFont="1" applyFill="1" applyBorder="1" applyAlignment="1" applyProtection="1">
      <alignment horizontal="center"/>
      <protection hidden="1"/>
    </xf>
    <xf numFmtId="12" fontId="9" fillId="0" borderId="32" xfId="1" applyNumberFormat="1" applyFont="1" applyBorder="1" applyAlignment="1" applyProtection="1">
      <alignment horizontal="left" vertical="center" wrapText="1" indent="1"/>
      <protection locked="0"/>
    </xf>
    <xf numFmtId="0" fontId="2" fillId="0" borderId="32" xfId="1" applyFont="1" applyBorder="1" applyAlignment="1" applyProtection="1">
      <alignment horizontal="center" vertical="center" wrapText="1"/>
      <protection locked="0"/>
    </xf>
    <xf numFmtId="0" fontId="2" fillId="0" borderId="32" xfId="1" applyFont="1" applyBorder="1" applyAlignment="1" applyProtection="1">
      <alignment horizontal="left" vertical="center" wrapText="1"/>
      <protection locked="0"/>
    </xf>
    <xf numFmtId="0" fontId="2" fillId="0" borderId="33" xfId="1" applyFont="1" applyBorder="1" applyAlignment="1" applyProtection="1">
      <alignment horizontal="center" vertical="center" wrapText="1"/>
      <protection locked="0"/>
    </xf>
    <xf numFmtId="2" fontId="16" fillId="0" borderId="32" xfId="1" applyNumberFormat="1" applyFont="1" applyBorder="1" applyAlignment="1" applyProtection="1">
      <alignment vertical="center" wrapText="1"/>
      <protection locked="0"/>
    </xf>
    <xf numFmtId="2" fontId="16" fillId="2" borderId="33" xfId="1" applyNumberFormat="1" applyFont="1" applyFill="1" applyBorder="1" applyAlignment="1" applyProtection="1">
      <alignment vertical="center" wrapText="1"/>
      <protection hidden="1"/>
    </xf>
    <xf numFmtId="2" fontId="48" fillId="2" borderId="33" xfId="1" applyNumberFormat="1" applyFont="1" applyFill="1" applyBorder="1" applyAlignment="1" applyProtection="1">
      <alignment vertical="center"/>
      <protection hidden="1"/>
    </xf>
    <xf numFmtId="2" fontId="48" fillId="2" borderId="33" xfId="1" applyNumberFormat="1" applyFont="1" applyFill="1" applyBorder="1" applyAlignment="1" applyProtection="1">
      <alignment horizontal="center" vertical="center"/>
      <protection hidden="1"/>
    </xf>
    <xf numFmtId="49" fontId="49" fillId="0" borderId="34" xfId="1" applyNumberFormat="1" applyFont="1" applyBorder="1" applyAlignment="1" applyProtection="1">
      <alignment vertical="center" wrapText="1"/>
      <protection locked="0"/>
    </xf>
    <xf numFmtId="12" fontId="9" fillId="0" borderId="1" xfId="1" applyNumberFormat="1" applyFont="1" applyBorder="1" applyAlignment="1" applyProtection="1">
      <alignment horizontal="left" vertical="center" wrapText="1" inden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2" fontId="16" fillId="0" borderId="1" xfId="1" applyNumberFormat="1" applyFont="1" applyBorder="1" applyAlignment="1" applyProtection="1">
      <alignment vertical="center" wrapText="1"/>
      <protection locked="0"/>
    </xf>
    <xf numFmtId="2" fontId="16" fillId="2" borderId="1" xfId="1" applyNumberFormat="1" applyFont="1" applyFill="1" applyBorder="1" applyAlignment="1" applyProtection="1">
      <alignment vertical="center" wrapText="1"/>
      <protection hidden="1"/>
    </xf>
    <xf numFmtId="2" fontId="48" fillId="2" borderId="1" xfId="1" applyNumberFormat="1" applyFont="1" applyFill="1" applyBorder="1" applyAlignment="1" applyProtection="1">
      <alignment vertical="center"/>
      <protection hidden="1"/>
    </xf>
    <xf numFmtId="2" fontId="48" fillId="2" borderId="1" xfId="1" applyNumberFormat="1" applyFont="1" applyFill="1" applyBorder="1" applyAlignment="1" applyProtection="1">
      <alignment horizontal="center" vertical="center"/>
      <protection hidden="1"/>
    </xf>
    <xf numFmtId="49" fontId="49" fillId="0" borderId="11" xfId="1" applyNumberFormat="1" applyFont="1" applyBorder="1" applyAlignment="1" applyProtection="1">
      <alignment vertical="center" wrapText="1"/>
      <protection locked="0"/>
    </xf>
    <xf numFmtId="12" fontId="9" fillId="0" borderId="35" xfId="1" applyNumberFormat="1" applyFont="1" applyBorder="1" applyAlignment="1" applyProtection="1">
      <alignment horizontal="left" vertical="center" wrapText="1" indent="1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5" xfId="1" applyFont="1" applyBorder="1" applyAlignment="1" applyProtection="1">
      <alignment horizontal="left" vertical="center" wrapText="1"/>
      <protection locked="0"/>
    </xf>
    <xf numFmtId="2" fontId="16" fillId="4" borderId="35" xfId="1" applyNumberFormat="1" applyFont="1" applyFill="1" applyBorder="1" applyAlignment="1" applyProtection="1">
      <alignment vertical="center" wrapText="1"/>
      <protection locked="0"/>
    </xf>
    <xf numFmtId="49" fontId="49" fillId="0" borderId="9" xfId="1" applyNumberFormat="1" applyFont="1" applyBorder="1" applyAlignment="1" applyProtection="1">
      <alignment vertical="center" wrapText="1"/>
      <protection locked="0"/>
    </xf>
    <xf numFmtId="2" fontId="16" fillId="4" borderId="1" xfId="1" applyNumberFormat="1" applyFont="1" applyFill="1" applyBorder="1" applyAlignment="1" applyProtection="1">
      <alignment vertical="center" wrapText="1"/>
      <protection locked="0"/>
    </xf>
    <xf numFmtId="12" fontId="9" fillId="0" borderId="36" xfId="1" applyNumberFormat="1" applyFont="1" applyBorder="1" applyAlignment="1" applyProtection="1">
      <alignment horizontal="left" vertical="center" wrapText="1" indent="1"/>
      <protection locked="0"/>
    </xf>
    <xf numFmtId="0" fontId="2" fillId="0" borderId="36" xfId="1" applyFont="1" applyBorder="1" applyAlignment="1" applyProtection="1">
      <alignment vertical="center" wrapText="1"/>
      <protection locked="0"/>
    </xf>
    <xf numFmtId="0" fontId="2" fillId="0" borderId="36" xfId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 applyProtection="1">
      <alignment horizontal="left" vertical="center" wrapText="1"/>
      <protection locked="0"/>
    </xf>
    <xf numFmtId="0" fontId="2" fillId="0" borderId="35" xfId="1" applyFont="1" applyBorder="1" applyAlignment="1" applyProtection="1">
      <alignment horizontal="center" vertical="center" wrapText="1"/>
      <protection locked="0"/>
    </xf>
    <xf numFmtId="2" fontId="16" fillId="4" borderId="36" xfId="1" applyNumberFormat="1" applyFont="1" applyFill="1" applyBorder="1" applyAlignment="1" applyProtection="1">
      <alignment vertical="center" wrapText="1"/>
      <protection locked="0"/>
    </xf>
    <xf numFmtId="2" fontId="16" fillId="2" borderId="35" xfId="1" applyNumberFormat="1" applyFont="1" applyFill="1" applyBorder="1" applyAlignment="1" applyProtection="1">
      <alignment vertical="center" wrapText="1"/>
      <protection hidden="1"/>
    </xf>
    <xf numFmtId="2" fontId="48" fillId="2" borderId="37" xfId="1" applyNumberFormat="1" applyFont="1" applyFill="1" applyBorder="1" applyAlignment="1" applyProtection="1">
      <alignment vertical="center"/>
      <protection hidden="1"/>
    </xf>
    <xf numFmtId="2" fontId="48" fillId="2" borderId="37" xfId="1" applyNumberFormat="1" applyFont="1" applyFill="1" applyBorder="1" applyAlignment="1" applyProtection="1">
      <alignment horizontal="center" vertical="center"/>
      <protection hidden="1"/>
    </xf>
    <xf numFmtId="49" fontId="49" fillId="0" borderId="38" xfId="1" applyNumberFormat="1" applyFont="1" applyBorder="1" applyAlignment="1" applyProtection="1">
      <alignment vertical="center" wrapText="1"/>
      <protection locked="0"/>
    </xf>
    <xf numFmtId="0" fontId="15" fillId="2" borderId="28" xfId="1" applyFont="1" applyFill="1" applyBorder="1" applyAlignment="1" applyProtection="1">
      <alignment horizontal="center" vertical="center"/>
      <protection hidden="1"/>
    </xf>
    <xf numFmtId="0" fontId="15" fillId="2" borderId="29" xfId="1" applyFont="1" applyFill="1" applyBorder="1" applyAlignment="1" applyProtection="1">
      <alignment horizontal="left" vertical="center"/>
      <protection hidden="1"/>
    </xf>
    <xf numFmtId="49" fontId="47" fillId="7" borderId="39" xfId="1" applyNumberFormat="1" applyFont="1" applyFill="1" applyBorder="1" applyAlignment="1" applyProtection="1">
      <alignment horizontal="center" vertical="center"/>
      <protection hidden="1"/>
    </xf>
    <xf numFmtId="12" fontId="9" fillId="0" borderId="32" xfId="1" applyNumberFormat="1" applyFont="1" applyBorder="1" applyAlignment="1" applyProtection="1">
      <alignment horizontal="left" vertical="center" wrapText="1" indent="2"/>
      <protection locked="0"/>
    </xf>
    <xf numFmtId="0" fontId="2" fillId="0" borderId="32" xfId="1" applyFont="1" applyBorder="1" applyAlignment="1" applyProtection="1">
      <alignment vertical="center" wrapText="1"/>
      <protection locked="0"/>
    </xf>
    <xf numFmtId="0" fontId="2" fillId="0" borderId="32" xfId="1" applyFont="1" applyBorder="1" applyAlignment="1" applyProtection="1">
      <alignment horizontal="left" vertical="center" wrapText="1" indent="1"/>
      <protection locked="0"/>
    </xf>
    <xf numFmtId="0" fontId="2" fillId="0" borderId="1" xfId="1" applyFont="1" applyBorder="1" applyAlignment="1" applyProtection="1">
      <alignment horizontal="left" vertical="center" wrapText="1" indent="1"/>
      <protection locked="0"/>
    </xf>
    <xf numFmtId="12" fontId="9" fillId="0" borderId="1" xfId="1" applyNumberFormat="1" applyFont="1" applyBorder="1" applyAlignment="1" applyProtection="1">
      <alignment horizontal="left" vertical="center" wrapText="1" indent="2"/>
      <protection locked="0"/>
    </xf>
    <xf numFmtId="12" fontId="9" fillId="0" borderId="35" xfId="1" applyNumberFormat="1" applyFont="1" applyBorder="1" applyAlignment="1" applyProtection="1">
      <alignment horizontal="left" vertical="center" wrapText="1" indent="2"/>
      <protection locked="0"/>
    </xf>
    <xf numFmtId="0" fontId="2" fillId="0" borderId="35" xfId="1" applyFont="1" applyBorder="1" applyAlignment="1" applyProtection="1">
      <alignment horizontal="left" vertical="center" wrapText="1" indent="1"/>
      <protection locked="0"/>
    </xf>
    <xf numFmtId="2" fontId="16" fillId="0" borderId="35" xfId="1" applyNumberFormat="1" applyFont="1" applyBorder="1" applyAlignment="1" applyProtection="1">
      <alignment vertical="center" wrapText="1"/>
      <protection locked="0"/>
    </xf>
    <xf numFmtId="12" fontId="9" fillId="0" borderId="36" xfId="1" applyNumberFormat="1" applyFont="1" applyBorder="1" applyAlignment="1" applyProtection="1">
      <alignment horizontal="left" vertical="center" wrapText="1" indent="2"/>
      <protection locked="0"/>
    </xf>
    <xf numFmtId="0" fontId="2" fillId="0" borderId="36" xfId="1" applyFont="1" applyBorder="1" applyAlignment="1" applyProtection="1">
      <alignment horizontal="left" vertical="center" wrapText="1" indent="1"/>
      <protection locked="0"/>
    </xf>
    <xf numFmtId="2" fontId="16" fillId="2" borderId="37" xfId="1" applyNumberFormat="1" applyFont="1" applyFill="1" applyBorder="1" applyAlignment="1" applyProtection="1">
      <alignment vertical="center" wrapText="1"/>
      <protection hidden="1"/>
    </xf>
    <xf numFmtId="2" fontId="15" fillId="6" borderId="30" xfId="1" applyNumberFormat="1" applyFont="1" applyFill="1" applyBorder="1" applyAlignment="1" applyProtection="1">
      <alignment vertical="center"/>
      <protection hidden="1"/>
    </xf>
    <xf numFmtId="2" fontId="15" fillId="6" borderId="3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Alignment="1">
      <alignment horizontal="center" vertical="center"/>
    </xf>
    <xf numFmtId="0" fontId="51" fillId="4" borderId="0" xfId="1" applyFont="1" applyFill="1" applyAlignment="1" applyProtection="1">
      <alignment horizontal="center"/>
      <protection hidden="1"/>
    </xf>
    <xf numFmtId="0" fontId="52" fillId="4" borderId="0" xfId="1" applyFont="1" applyFill="1" applyAlignment="1" applyProtection="1">
      <alignment horizontal="center"/>
      <protection hidden="1"/>
    </xf>
    <xf numFmtId="0" fontId="53" fillId="4" borderId="40" xfId="1" applyFont="1" applyFill="1" applyBorder="1" applyAlignment="1" applyProtection="1">
      <alignment vertical="center"/>
      <protection hidden="1"/>
    </xf>
    <xf numFmtId="2" fontId="16" fillId="4" borderId="0" xfId="1" applyNumberFormat="1" applyFont="1" applyFill="1" applyAlignment="1" applyProtection="1">
      <alignment horizontal="right"/>
      <protection hidden="1"/>
    </xf>
    <xf numFmtId="2" fontId="16" fillId="4" borderId="0" xfId="1" applyNumberFormat="1" applyFont="1" applyFill="1" applyAlignment="1" applyProtection="1">
      <alignment horizontal="center" vertical="top"/>
      <protection hidden="1"/>
    </xf>
    <xf numFmtId="0" fontId="2" fillId="4" borderId="0" xfId="1" applyFont="1" applyFill="1" applyProtection="1">
      <protection hidden="1"/>
    </xf>
    <xf numFmtId="0" fontId="12" fillId="4" borderId="0" xfId="1" applyFont="1" applyFill="1" applyProtection="1">
      <protection hidden="1"/>
    </xf>
    <xf numFmtId="0" fontId="12" fillId="0" borderId="0" xfId="1" applyFont="1" applyProtection="1">
      <protection hidden="1"/>
    </xf>
    <xf numFmtId="0" fontId="12" fillId="0" borderId="0" xfId="1" applyFont="1" applyAlignment="1" applyProtection="1">
      <alignment vertical="center"/>
      <protection hidden="1"/>
    </xf>
    <xf numFmtId="12" fontId="15" fillId="2" borderId="28" xfId="1" applyNumberFormat="1" applyFont="1" applyFill="1" applyBorder="1" applyAlignment="1" applyProtection="1">
      <alignment horizontal="left" vertical="center" wrapText="1"/>
      <protection hidden="1"/>
    </xf>
    <xf numFmtId="0" fontId="14" fillId="2" borderId="29" xfId="1" applyFont="1" applyFill="1" applyBorder="1" applyAlignment="1" applyProtection="1">
      <alignment horizontal="left" vertical="center" indent="1"/>
      <protection hidden="1"/>
    </xf>
    <xf numFmtId="0" fontId="5" fillId="2" borderId="29" xfId="1" applyFill="1" applyBorder="1" applyAlignment="1" applyProtection="1">
      <alignment horizontal="center" vertical="center" wrapText="1"/>
      <protection hidden="1"/>
    </xf>
    <xf numFmtId="2" fontId="15" fillId="6" borderId="30" xfId="1" applyNumberFormat="1" applyFont="1" applyFill="1" applyBorder="1" applyAlignment="1" applyProtection="1">
      <alignment horizontal="right"/>
      <protection hidden="1"/>
    </xf>
    <xf numFmtId="2" fontId="15" fillId="6" borderId="30" xfId="1" applyNumberFormat="1" applyFont="1" applyFill="1" applyBorder="1" applyProtection="1">
      <protection hidden="1"/>
    </xf>
    <xf numFmtId="2" fontId="15" fillId="6" borderId="30" xfId="1" applyNumberFormat="1" applyFont="1" applyFill="1" applyBorder="1" applyAlignment="1" applyProtection="1">
      <alignment horizontal="center" vertical="top"/>
      <protection hidden="1"/>
    </xf>
    <xf numFmtId="49" fontId="47" fillId="7" borderId="39" xfId="1" applyNumberFormat="1" applyFont="1" applyFill="1" applyBorder="1" applyAlignment="1" applyProtection="1">
      <alignment horizontal="center"/>
      <protection hidden="1"/>
    </xf>
    <xf numFmtId="0" fontId="9" fillId="2" borderId="29" xfId="1" applyFont="1" applyFill="1" applyBorder="1" applyAlignment="1" applyProtection="1">
      <alignment horizontal="center"/>
      <protection hidden="1"/>
    </xf>
    <xf numFmtId="0" fontId="15" fillId="2" borderId="29" xfId="1" applyFont="1" applyFill="1" applyBorder="1" applyAlignment="1" applyProtection="1">
      <alignment horizontal="center"/>
      <protection hidden="1"/>
    </xf>
    <xf numFmtId="2" fontId="15" fillId="7" borderId="30" xfId="1" applyNumberFormat="1" applyFont="1" applyFill="1" applyBorder="1" applyAlignment="1" applyProtection="1">
      <alignment horizontal="right"/>
      <protection hidden="1"/>
    </xf>
    <xf numFmtId="2" fontId="15" fillId="7" borderId="30" xfId="1" applyNumberFormat="1" applyFont="1" applyFill="1" applyBorder="1" applyProtection="1">
      <protection hidden="1"/>
    </xf>
    <xf numFmtId="0" fontId="9" fillId="2" borderId="29" xfId="1" applyFont="1" applyFill="1" applyBorder="1" applyAlignment="1" applyProtection="1">
      <alignment horizontal="center" vertical="center"/>
      <protection hidden="1"/>
    </xf>
    <xf numFmtId="0" fontId="15" fillId="2" borderId="29" xfId="1" applyFont="1" applyFill="1" applyBorder="1" applyAlignment="1" applyProtection="1">
      <alignment horizontal="center" vertical="center"/>
      <protection hidden="1"/>
    </xf>
    <xf numFmtId="2" fontId="15" fillId="7" borderId="30" xfId="1" applyNumberFormat="1" applyFont="1" applyFill="1" applyBorder="1" applyAlignment="1" applyProtection="1">
      <alignment horizontal="center" vertical="top"/>
      <protection hidden="1"/>
    </xf>
    <xf numFmtId="2" fontId="15" fillId="7" borderId="41" xfId="1" applyNumberFormat="1" applyFont="1" applyFill="1" applyBorder="1" applyAlignment="1" applyProtection="1">
      <alignment horizontal="right"/>
      <protection hidden="1"/>
    </xf>
    <xf numFmtId="2" fontId="15" fillId="7" borderId="41" xfId="1" applyNumberFormat="1" applyFont="1" applyFill="1" applyBorder="1" applyProtection="1">
      <protection hidden="1"/>
    </xf>
    <xf numFmtId="0" fontId="9" fillId="2" borderId="29" xfId="1" applyFont="1" applyFill="1" applyBorder="1" applyAlignment="1" applyProtection="1">
      <alignment horizontal="left" vertical="center" indent="3"/>
      <protection hidden="1"/>
    </xf>
    <xf numFmtId="2" fontId="15" fillId="2" borderId="33" xfId="1" applyNumberFormat="1" applyFont="1" applyFill="1" applyBorder="1" applyAlignment="1" applyProtection="1">
      <alignment vertical="center" wrapText="1"/>
      <protection hidden="1"/>
    </xf>
    <xf numFmtId="2" fontId="55" fillId="2" borderId="33" xfId="1" applyNumberFormat="1" applyFont="1" applyFill="1" applyBorder="1" applyAlignment="1" applyProtection="1">
      <alignment horizontal="right" vertical="center"/>
      <protection hidden="1"/>
    </xf>
    <xf numFmtId="2" fontId="55" fillId="2" borderId="33" xfId="1" applyNumberFormat="1" applyFont="1" applyFill="1" applyBorder="1" applyAlignment="1" applyProtection="1">
      <alignment horizontal="center" vertical="center"/>
      <protection hidden="1"/>
    </xf>
    <xf numFmtId="2" fontId="15" fillId="2" borderId="1" xfId="1" applyNumberFormat="1" applyFont="1" applyFill="1" applyBorder="1" applyAlignment="1" applyProtection="1">
      <alignment vertical="center" wrapText="1"/>
      <protection hidden="1"/>
    </xf>
    <xf numFmtId="2" fontId="55" fillId="2" borderId="1" xfId="1" applyNumberFormat="1" applyFont="1" applyFill="1" applyBorder="1" applyAlignment="1" applyProtection="1">
      <alignment horizontal="right" vertical="center"/>
      <protection hidden="1"/>
    </xf>
    <xf numFmtId="2" fontId="55" fillId="2" borderId="1" xfId="1" applyNumberFormat="1" applyFont="1" applyFill="1" applyBorder="1" applyAlignment="1" applyProtection="1">
      <alignment horizontal="center" vertical="center"/>
      <protection hidden="1"/>
    </xf>
    <xf numFmtId="2" fontId="55" fillId="2" borderId="42" xfId="1" applyNumberFormat="1" applyFont="1" applyFill="1" applyBorder="1" applyAlignment="1" applyProtection="1">
      <alignment horizontal="right" vertical="center"/>
      <protection hidden="1"/>
    </xf>
    <xf numFmtId="2" fontId="55" fillId="2" borderId="42" xfId="1" applyNumberFormat="1" applyFont="1" applyFill="1" applyBorder="1" applyAlignment="1" applyProtection="1">
      <alignment horizontal="center" vertical="center"/>
      <protection hidden="1"/>
    </xf>
    <xf numFmtId="49" fontId="49" fillId="0" borderId="31" xfId="1" applyNumberFormat="1" applyFont="1" applyBorder="1" applyAlignment="1" applyProtection="1">
      <alignment vertical="center" wrapText="1"/>
      <protection locked="0"/>
    </xf>
    <xf numFmtId="2" fontId="15" fillId="7" borderId="30" xfId="1" applyNumberFormat="1" applyFont="1" applyFill="1" applyBorder="1" applyAlignment="1" applyProtection="1">
      <alignment horizontal="right" vertical="center"/>
      <protection hidden="1"/>
    </xf>
    <xf numFmtId="2" fontId="15" fillId="6" borderId="30" xfId="1" applyNumberFormat="1" applyFont="1" applyFill="1" applyBorder="1" applyAlignment="1" applyProtection="1">
      <alignment horizontal="right" vertical="center"/>
      <protection hidden="1"/>
    </xf>
    <xf numFmtId="0" fontId="15" fillId="7" borderId="29" xfId="1" applyFont="1" applyFill="1" applyBorder="1" applyAlignment="1" applyProtection="1">
      <alignment horizontal="right" vertical="center"/>
      <protection hidden="1"/>
    </xf>
    <xf numFmtId="0" fontId="15" fillId="7" borderId="29" xfId="1" applyFont="1" applyFill="1" applyBorder="1" applyAlignment="1" applyProtection="1">
      <alignment horizontal="center" vertical="center"/>
      <protection hidden="1"/>
    </xf>
    <xf numFmtId="2" fontId="15" fillId="7" borderId="41" xfId="1" applyNumberFormat="1" applyFont="1" applyFill="1" applyBorder="1" applyAlignment="1" applyProtection="1">
      <alignment horizontal="center" vertical="top"/>
      <protection hidden="1"/>
    </xf>
    <xf numFmtId="12" fontId="15" fillId="2" borderId="33" xfId="1" applyNumberFormat="1" applyFont="1" applyFill="1" applyBorder="1" applyAlignment="1" applyProtection="1">
      <alignment horizontal="right" vertical="center" wrapText="1"/>
      <protection hidden="1"/>
    </xf>
    <xf numFmtId="2" fontId="15" fillId="0" borderId="43" xfId="1" applyNumberFormat="1" applyFont="1" applyBorder="1" applyAlignment="1" applyProtection="1">
      <alignment horizontal="right" vertical="center"/>
      <protection locked="0"/>
    </xf>
    <xf numFmtId="2" fontId="55" fillId="2" borderId="32" xfId="1" applyNumberFormat="1" applyFont="1" applyFill="1" applyBorder="1" applyAlignment="1" applyProtection="1">
      <alignment horizontal="center" vertical="center"/>
      <protection hidden="1"/>
    </xf>
    <xf numFmtId="49" fontId="49" fillId="0" borderId="44" xfId="1" applyNumberFormat="1" applyFont="1" applyBorder="1" applyAlignment="1" applyProtection="1">
      <alignment wrapText="1"/>
      <protection locked="0"/>
    </xf>
    <xf numFmtId="12" fontId="15" fillId="2" borderId="1" xfId="1" applyNumberFormat="1" applyFont="1" applyFill="1" applyBorder="1" applyAlignment="1" applyProtection="1">
      <alignment horizontal="right" vertical="center" wrapText="1"/>
      <protection hidden="1"/>
    </xf>
    <xf numFmtId="2" fontId="15" fillId="0" borderId="2" xfId="1" applyNumberFormat="1" applyFont="1" applyBorder="1" applyAlignment="1" applyProtection="1">
      <alignment horizontal="right" vertical="center"/>
      <protection locked="0"/>
    </xf>
    <xf numFmtId="49" fontId="49" fillId="0" borderId="11" xfId="1" applyNumberFormat="1" applyFont="1" applyBorder="1" applyAlignment="1" applyProtection="1">
      <alignment wrapText="1"/>
      <protection locked="0"/>
    </xf>
    <xf numFmtId="12" fontId="15" fillId="2" borderId="37" xfId="1" applyNumberFormat="1" applyFont="1" applyFill="1" applyBorder="1" applyAlignment="1" applyProtection="1">
      <alignment horizontal="right" vertical="center" wrapText="1"/>
      <protection hidden="1"/>
    </xf>
    <xf numFmtId="2" fontId="15" fillId="0" borderId="4" xfId="1" applyNumberFormat="1" applyFont="1" applyBorder="1" applyAlignment="1" applyProtection="1">
      <alignment horizontal="right" vertical="center"/>
      <protection locked="0"/>
    </xf>
    <xf numFmtId="49" fontId="49" fillId="0" borderId="45" xfId="1" applyNumberFormat="1" applyFont="1" applyBorder="1" applyAlignment="1" applyProtection="1">
      <alignment wrapText="1"/>
      <protection locked="0"/>
    </xf>
    <xf numFmtId="0" fontId="15" fillId="2" borderId="28" xfId="1" applyFont="1" applyFill="1" applyBorder="1" applyAlignment="1" applyProtection="1">
      <alignment horizontal="center"/>
      <protection hidden="1"/>
    </xf>
    <xf numFmtId="0" fontId="9" fillId="2" borderId="29" xfId="1" applyFont="1" applyFill="1" applyBorder="1" applyAlignment="1" applyProtection="1">
      <alignment horizontal="left"/>
      <protection hidden="1"/>
    </xf>
    <xf numFmtId="0" fontId="15" fillId="2" borderId="29" xfId="1" applyFont="1" applyFill="1" applyBorder="1" applyAlignment="1" applyProtection="1">
      <alignment horizontal="left"/>
      <protection hidden="1"/>
    </xf>
    <xf numFmtId="0" fontId="15" fillId="7" borderId="29" xfId="1" applyFont="1" applyFill="1" applyBorder="1" applyAlignment="1" applyProtection="1">
      <alignment horizontal="right"/>
      <protection hidden="1"/>
    </xf>
    <xf numFmtId="0" fontId="15" fillId="7" borderId="29" xfId="1" applyFont="1" applyFill="1" applyBorder="1" applyAlignment="1" applyProtection="1">
      <alignment horizontal="center"/>
      <protection hidden="1"/>
    </xf>
    <xf numFmtId="2" fontId="15" fillId="7" borderId="30" xfId="1" applyNumberFormat="1" applyFont="1" applyFill="1" applyBorder="1" applyAlignment="1" applyProtection="1">
      <alignment horizontal="center"/>
      <protection hidden="1"/>
    </xf>
    <xf numFmtId="12" fontId="15" fillId="2" borderId="46" xfId="1" applyNumberFormat="1" applyFont="1" applyFill="1" applyBorder="1" applyAlignment="1" applyProtection="1">
      <alignment horizontal="right" vertical="center" wrapText="1"/>
      <protection hidden="1"/>
    </xf>
    <xf numFmtId="2" fontId="15" fillId="0" borderId="46" xfId="1" applyNumberFormat="1" applyFont="1" applyBorder="1" applyAlignment="1" applyProtection="1">
      <alignment horizontal="right" vertical="center"/>
      <protection locked="0"/>
    </xf>
    <xf numFmtId="2" fontId="55" fillId="2" borderId="21" xfId="1" applyNumberFormat="1" applyFont="1" applyFill="1" applyBorder="1" applyAlignment="1" applyProtection="1">
      <alignment horizontal="center" vertical="center"/>
      <protection hidden="1"/>
    </xf>
    <xf numFmtId="49" fontId="49" fillId="0" borderId="47" xfId="1" applyNumberFormat="1" applyFont="1" applyBorder="1" applyAlignment="1" applyProtection="1">
      <alignment wrapText="1"/>
      <protection locked="0"/>
    </xf>
    <xf numFmtId="0" fontId="15" fillId="4" borderId="0" xfId="1" applyFont="1" applyFill="1" applyProtection="1">
      <protection hidden="1"/>
    </xf>
    <xf numFmtId="0" fontId="15" fillId="0" borderId="0" xfId="1" applyFont="1" applyProtection="1">
      <protection hidden="1"/>
    </xf>
    <xf numFmtId="0" fontId="12" fillId="0" borderId="0" xfId="1" applyFont="1" applyAlignment="1" applyProtection="1">
      <alignment horizontal="center"/>
      <protection hidden="1"/>
    </xf>
    <xf numFmtId="0" fontId="12" fillId="0" borderId="0" xfId="1" applyFont="1" applyAlignment="1" applyProtection="1">
      <alignment horizontal="right"/>
      <protection hidden="1"/>
    </xf>
    <xf numFmtId="2" fontId="16" fillId="0" borderId="0" xfId="1" applyNumberFormat="1" applyFont="1" applyAlignment="1" applyProtection="1">
      <alignment horizontal="right"/>
      <protection hidden="1"/>
    </xf>
    <xf numFmtId="2" fontId="16" fillId="0" borderId="0" xfId="1" applyNumberFormat="1" applyFont="1" applyAlignment="1" applyProtection="1">
      <alignment horizontal="center" vertical="top"/>
      <protection hidden="1"/>
    </xf>
    <xf numFmtId="0" fontId="2" fillId="0" borderId="0" xfId="1" applyFont="1" applyProtection="1">
      <protection hidden="1"/>
    </xf>
    <xf numFmtId="2" fontId="7" fillId="4" borderId="48" xfId="1" applyNumberFormat="1" applyFont="1" applyFill="1" applyBorder="1" applyAlignment="1" applyProtection="1">
      <alignment horizontal="center" vertical="center"/>
      <protection hidden="1"/>
    </xf>
    <xf numFmtId="2" fontId="15" fillId="0" borderId="33" xfId="1" applyNumberFormat="1" applyFont="1" applyBorder="1" applyAlignment="1" applyProtection="1">
      <alignment horizontal="right" vertical="center" wrapText="1"/>
      <protection locked="0"/>
    </xf>
    <xf numFmtId="2" fontId="15" fillId="0" borderId="37" xfId="1" applyNumberFormat="1" applyFont="1" applyBorder="1" applyAlignment="1" applyProtection="1">
      <alignment horizontal="right" vertical="center" wrapText="1"/>
      <protection locked="0"/>
    </xf>
    <xf numFmtId="2" fontId="15" fillId="2" borderId="37" xfId="1" applyNumberFormat="1" applyFont="1" applyFill="1" applyBorder="1" applyAlignment="1" applyProtection="1">
      <alignment vertical="center" wrapText="1"/>
      <protection hidden="1"/>
    </xf>
    <xf numFmtId="2" fontId="55" fillId="2" borderId="37" xfId="1" applyNumberFormat="1" applyFont="1" applyFill="1" applyBorder="1" applyAlignment="1" applyProtection="1">
      <alignment horizontal="right" vertical="center"/>
      <protection hidden="1"/>
    </xf>
    <xf numFmtId="2" fontId="55" fillId="2" borderId="37" xfId="1" applyNumberFormat="1" applyFont="1" applyFill="1" applyBorder="1" applyAlignment="1" applyProtection="1">
      <alignment horizontal="center" vertical="center"/>
      <protection hidden="1"/>
    </xf>
    <xf numFmtId="49" fontId="49" fillId="0" borderId="44" xfId="1" applyNumberFormat="1" applyFont="1" applyBorder="1" applyAlignment="1" applyProtection="1">
      <alignment vertical="top" wrapText="1"/>
      <protection locked="0"/>
    </xf>
    <xf numFmtId="49" fontId="49" fillId="0" borderId="45" xfId="1" applyNumberFormat="1" applyFont="1" applyBorder="1" applyAlignment="1" applyProtection="1">
      <alignment vertical="top" wrapText="1"/>
      <protection locked="0"/>
    </xf>
    <xf numFmtId="49" fontId="49" fillId="0" borderId="31" xfId="1" applyNumberFormat="1" applyFont="1" applyBorder="1" applyAlignment="1" applyProtection="1">
      <alignment vertical="top" wrapText="1"/>
      <protection locked="0"/>
    </xf>
    <xf numFmtId="2" fontId="55" fillId="2" borderId="49" xfId="1" applyNumberFormat="1" applyFont="1" applyFill="1" applyBorder="1" applyAlignment="1" applyProtection="1">
      <alignment horizontal="right" vertical="center"/>
      <protection hidden="1"/>
    </xf>
    <xf numFmtId="2" fontId="15" fillId="0" borderId="32" xfId="1" applyNumberFormat="1" applyFont="1" applyBorder="1" applyAlignment="1" applyProtection="1">
      <alignment horizontal="right" vertical="center" wrapText="1"/>
      <protection locked="0"/>
    </xf>
    <xf numFmtId="2" fontId="15" fillId="2" borderId="32" xfId="1" applyNumberFormat="1" applyFont="1" applyFill="1" applyBorder="1" applyAlignment="1" applyProtection="1">
      <alignment vertical="center" wrapText="1"/>
      <protection hidden="1"/>
    </xf>
    <xf numFmtId="2" fontId="55" fillId="2" borderId="50" xfId="1" applyNumberFormat="1" applyFont="1" applyFill="1" applyBorder="1" applyAlignment="1" applyProtection="1">
      <alignment horizontal="right" vertical="center"/>
      <protection hidden="1"/>
    </xf>
    <xf numFmtId="49" fontId="49" fillId="0" borderId="34" xfId="1" applyNumberFormat="1" applyFont="1" applyBorder="1" applyAlignment="1" applyProtection="1">
      <alignment vertical="top" wrapText="1"/>
      <protection locked="0"/>
    </xf>
    <xf numFmtId="2" fontId="55" fillId="2" borderId="32" xfId="1" applyNumberFormat="1" applyFont="1" applyFill="1" applyBorder="1" applyAlignment="1" applyProtection="1">
      <alignment horizontal="right" vertical="center"/>
      <protection hidden="1"/>
    </xf>
    <xf numFmtId="49" fontId="49" fillId="0" borderId="1" xfId="1" applyNumberFormat="1" applyFont="1" applyBorder="1" applyAlignment="1" applyProtection="1">
      <alignment vertical="top" wrapText="1"/>
      <protection locked="0"/>
    </xf>
    <xf numFmtId="0" fontId="15" fillId="2" borderId="29" xfId="1" applyFont="1" applyFill="1" applyBorder="1" applyAlignment="1" applyProtection="1">
      <alignment horizontal="left" vertical="center" indent="2"/>
      <protection hidden="1"/>
    </xf>
    <xf numFmtId="0" fontId="15" fillId="2" borderId="29" xfId="1" applyFont="1" applyFill="1" applyBorder="1" applyAlignment="1" applyProtection="1">
      <alignment horizontal="left" indent="2"/>
      <protection hidden="1"/>
    </xf>
    <xf numFmtId="2" fontId="15" fillId="2" borderId="33" xfId="1" applyNumberFormat="1" applyFont="1" applyFill="1" applyBorder="1" applyAlignment="1" applyProtection="1">
      <alignment horizontal="right" vertical="center" wrapText="1"/>
      <protection hidden="1"/>
    </xf>
    <xf numFmtId="2" fontId="15" fillId="2" borderId="1" xfId="1" applyNumberFormat="1" applyFont="1" applyFill="1" applyBorder="1" applyAlignment="1" applyProtection="1">
      <alignment horizontal="right" vertical="center" wrapText="1"/>
      <protection hidden="1"/>
    </xf>
    <xf numFmtId="2" fontId="15" fillId="0" borderId="1" xfId="1" applyNumberFormat="1" applyFont="1" applyBorder="1" applyAlignment="1" applyProtection="1">
      <alignment horizontal="right" vertical="center" wrapText="1"/>
      <protection locked="0"/>
    </xf>
    <xf numFmtId="0" fontId="50" fillId="4" borderId="40" xfId="1" applyFont="1" applyFill="1" applyBorder="1" applyAlignment="1" applyProtection="1">
      <alignment vertical="center"/>
      <protection locked="0" hidden="1"/>
    </xf>
    <xf numFmtId="0" fontId="52" fillId="4" borderId="40" xfId="1" applyFont="1" applyFill="1" applyBorder="1" applyAlignment="1" applyProtection="1">
      <alignment horizontal="left" vertical="center"/>
      <protection hidden="1"/>
    </xf>
    <xf numFmtId="0" fontId="52" fillId="4" borderId="40" xfId="1" applyFont="1" applyFill="1" applyBorder="1" applyAlignment="1" applyProtection="1">
      <alignment horizontal="right" vertical="center"/>
      <protection hidden="1"/>
    </xf>
    <xf numFmtId="14" fontId="52" fillId="4" borderId="0" xfId="1" applyNumberFormat="1" applyFont="1" applyFill="1" applyAlignment="1" applyProtection="1">
      <alignment horizontal="left" vertical="center"/>
      <protection hidden="1"/>
    </xf>
    <xf numFmtId="49" fontId="62" fillId="0" borderId="0" xfId="1" applyNumberFormat="1" applyFont="1" applyProtection="1">
      <protection hidden="1"/>
    </xf>
    <xf numFmtId="0" fontId="44" fillId="0" borderId="0" xfId="1" applyFont="1" applyAlignment="1" applyProtection="1">
      <alignment horizontal="right" vertical="center"/>
      <protection hidden="1"/>
    </xf>
    <xf numFmtId="0" fontId="59" fillId="2" borderId="51" xfId="1" applyFont="1" applyFill="1" applyBorder="1" applyAlignment="1" applyProtection="1">
      <alignment horizontal="center" vertical="center" wrapText="1"/>
      <protection hidden="1"/>
    </xf>
    <xf numFmtId="14" fontId="4" fillId="2" borderId="0" xfId="1" applyNumberFormat="1" applyFont="1" applyFill="1" applyProtection="1">
      <protection locked="0" hidden="1"/>
    </xf>
    <xf numFmtId="2" fontId="15" fillId="0" borderId="42" xfId="1" applyNumberFormat="1" applyFont="1" applyBorder="1" applyAlignment="1" applyProtection="1">
      <alignment horizontal="right" vertical="center" wrapText="1"/>
      <protection locked="0"/>
    </xf>
    <xf numFmtId="49" fontId="49" fillId="0" borderId="44" xfId="1" applyNumberFormat="1" applyFont="1" applyBorder="1" applyAlignment="1" applyProtection="1">
      <alignment vertical="center" wrapText="1"/>
      <protection locked="0"/>
    </xf>
    <xf numFmtId="0" fontId="42" fillId="6" borderId="14" xfId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/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12" fontId="15" fillId="2" borderId="29" xfId="1" applyNumberFormat="1" applyFont="1" applyFill="1" applyBorder="1" applyAlignment="1" applyProtection="1">
      <alignment horizontal="left" vertical="center" wrapText="1"/>
      <protection hidden="1"/>
    </xf>
    <xf numFmtId="2" fontId="16" fillId="2" borderId="36" xfId="1" applyNumberFormat="1" applyFont="1" applyFill="1" applyBorder="1" applyAlignment="1" applyProtection="1">
      <alignment vertical="center" wrapText="1"/>
      <protection hidden="1"/>
    </xf>
    <xf numFmtId="2" fontId="48" fillId="2" borderId="36" xfId="1" applyNumberFormat="1" applyFont="1" applyFill="1" applyBorder="1" applyAlignment="1" applyProtection="1">
      <alignment vertical="center"/>
      <protection hidden="1"/>
    </xf>
    <xf numFmtId="2" fontId="48" fillId="2" borderId="36" xfId="1" applyNumberFormat="1" applyFont="1" applyFill="1" applyBorder="1" applyAlignment="1" applyProtection="1">
      <alignment horizontal="center" vertical="center"/>
      <protection hidden="1"/>
    </xf>
    <xf numFmtId="2" fontId="15" fillId="2" borderId="37" xfId="1" applyNumberFormat="1" applyFont="1" applyFill="1" applyBorder="1" applyAlignment="1" applyProtection="1">
      <alignment horizontal="right" vertical="center" wrapText="1"/>
      <protection hidden="1"/>
    </xf>
    <xf numFmtId="2" fontId="15" fillId="2" borderId="35" xfId="1" applyNumberFormat="1" applyFont="1" applyFill="1" applyBorder="1" applyAlignment="1" applyProtection="1">
      <alignment vertical="center" wrapText="1"/>
      <protection hidden="1"/>
    </xf>
    <xf numFmtId="2" fontId="7" fillId="4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2" fontId="58" fillId="4" borderId="1" xfId="1" applyNumberFormat="1" applyFont="1" applyFill="1" applyBorder="1" applyAlignment="1" applyProtection="1">
      <alignment horizontal="center" vertical="center"/>
      <protection hidden="1"/>
    </xf>
    <xf numFmtId="0" fontId="22" fillId="8" borderId="1" xfId="1" applyFont="1" applyFill="1" applyBorder="1" applyAlignment="1" applyProtection="1">
      <alignment horizontal="center" vertical="center"/>
      <protection locked="0" hidden="1"/>
    </xf>
    <xf numFmtId="0" fontId="7" fillId="9" borderId="1" xfId="1" applyFont="1" applyFill="1" applyBorder="1" applyAlignment="1" applyProtection="1">
      <alignment horizontal="center" vertical="center"/>
      <protection locked="0" hidden="1"/>
    </xf>
    <xf numFmtId="2" fontId="58" fillId="4" borderId="21" xfId="1" applyNumberFormat="1" applyFont="1" applyFill="1" applyBorder="1" applyAlignment="1" applyProtection="1">
      <alignment horizontal="center" vertical="center"/>
      <protection hidden="1"/>
    </xf>
    <xf numFmtId="0" fontId="22" fillId="2" borderId="21" xfId="1" applyFont="1" applyFill="1" applyBorder="1" applyAlignment="1" applyProtection="1">
      <alignment horizontal="center" vertical="center"/>
      <protection locked="0" hidden="1"/>
    </xf>
    <xf numFmtId="0" fontId="64" fillId="4" borderId="0" xfId="1" applyFont="1" applyFill="1" applyProtection="1">
      <protection hidden="1"/>
    </xf>
    <xf numFmtId="0" fontId="22" fillId="8" borderId="35" xfId="1" applyFont="1" applyFill="1" applyBorder="1" applyAlignment="1" applyProtection="1">
      <alignment horizontal="center" vertical="center"/>
      <protection locked="0"/>
    </xf>
    <xf numFmtId="0" fontId="22" fillId="8" borderId="1" xfId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64" xfId="0" applyBorder="1"/>
    <xf numFmtId="0" fontId="0" fillId="0" borderId="7" xfId="0" applyBorder="1"/>
    <xf numFmtId="0" fontId="22" fillId="0" borderId="0" xfId="1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vertical="center" wrapText="1"/>
      <protection hidden="1"/>
    </xf>
    <xf numFmtId="0" fontId="5" fillId="0" borderId="0" xfId="1" applyAlignment="1" applyProtection="1">
      <alignment vertical="center" wrapText="1"/>
      <protection hidden="1"/>
    </xf>
    <xf numFmtId="0" fontId="85" fillId="0" borderId="4" xfId="0" applyFont="1" applyBorder="1" applyAlignment="1">
      <alignment vertical="center"/>
    </xf>
    <xf numFmtId="14" fontId="5" fillId="0" borderId="0" xfId="1" applyNumberFormat="1" applyAlignment="1">
      <alignment horizontal="left" indent="3"/>
    </xf>
    <xf numFmtId="0" fontId="33" fillId="4" borderId="82" xfId="1" applyFont="1" applyFill="1" applyBorder="1" applyProtection="1">
      <protection hidden="1"/>
    </xf>
    <xf numFmtId="0" fontId="45" fillId="6" borderId="66" xfId="1" applyFont="1" applyFill="1" applyBorder="1" applyAlignment="1" applyProtection="1">
      <alignment horizontal="center" vertical="center" textRotation="90" wrapText="1"/>
      <protection hidden="1"/>
    </xf>
    <xf numFmtId="0" fontId="7" fillId="4" borderId="19" xfId="0" applyFont="1" applyFill="1" applyBorder="1" applyAlignment="1" applyProtection="1">
      <alignment horizontal="center" vertical="center"/>
      <protection hidden="1"/>
    </xf>
    <xf numFmtId="1" fontId="86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86" fillId="0" borderId="8" xfId="0" applyFont="1" applyBorder="1" applyAlignment="1">
      <alignment horizontal="center" vertical="center" wrapText="1"/>
    </xf>
    <xf numFmtId="1" fontId="86" fillId="4" borderId="8" xfId="0" applyNumberFormat="1" applyFont="1" applyFill="1" applyBorder="1" applyAlignment="1" applyProtection="1">
      <alignment horizontal="center" vertical="center"/>
      <protection hidden="1"/>
    </xf>
    <xf numFmtId="1" fontId="86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8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left" vertical="center" indent="1"/>
      <protection hidden="1"/>
    </xf>
    <xf numFmtId="0" fontId="22" fillId="4" borderId="1" xfId="0" applyFont="1" applyFill="1" applyBorder="1" applyAlignment="1" applyProtection="1">
      <alignment horizontal="center" vertical="center"/>
      <protection hidden="1"/>
    </xf>
    <xf numFmtId="0" fontId="22" fillId="4" borderId="3" xfId="0" applyFont="1" applyFill="1" applyBorder="1" applyAlignment="1" applyProtection="1">
      <alignment horizontal="center" vertical="center"/>
      <protection hidden="1"/>
    </xf>
    <xf numFmtId="0" fontId="22" fillId="4" borderId="2" xfId="0" applyFont="1" applyFill="1" applyBorder="1" applyAlignment="1" applyProtection="1">
      <alignment horizontal="center" vertical="center"/>
      <protection hidden="1"/>
    </xf>
    <xf numFmtId="0" fontId="22" fillId="4" borderId="11" xfId="0" applyFont="1" applyFill="1" applyBorder="1" applyAlignment="1" applyProtection="1">
      <alignment horizontal="center" vertical="center"/>
      <protection hidden="1"/>
    </xf>
    <xf numFmtId="0" fontId="8" fillId="4" borderId="20" xfId="0" applyFont="1" applyFill="1" applyBorder="1" applyAlignment="1" applyProtection="1">
      <alignment horizontal="left" vertical="center" indent="1"/>
      <protection hidden="1"/>
    </xf>
    <xf numFmtId="2" fontId="22" fillId="4" borderId="21" xfId="0" applyNumberFormat="1" applyFont="1" applyFill="1" applyBorder="1" applyAlignment="1" applyProtection="1">
      <alignment horizontal="center" vertical="center"/>
      <protection hidden="1"/>
    </xf>
    <xf numFmtId="2" fontId="22" fillId="4" borderId="22" xfId="0" applyNumberFormat="1" applyFont="1" applyFill="1" applyBorder="1" applyAlignment="1" applyProtection="1">
      <alignment horizontal="center" vertical="center"/>
      <protection hidden="1"/>
    </xf>
    <xf numFmtId="2" fontId="22" fillId="4" borderId="83" xfId="0" applyNumberFormat="1" applyFont="1" applyFill="1" applyBorder="1" applyAlignment="1" applyProtection="1">
      <alignment horizontal="center" vertical="center"/>
      <protection hidden="1"/>
    </xf>
    <xf numFmtId="2" fontId="22" fillId="4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left" vertical="center" indent="1"/>
      <protection hidden="1"/>
    </xf>
    <xf numFmtId="2" fontId="22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5" fillId="0" borderId="4" xfId="1" applyBorder="1"/>
    <xf numFmtId="0" fontId="5" fillId="0" borderId="5" xfId="1" applyBorder="1"/>
    <xf numFmtId="0" fontId="1" fillId="0" borderId="4" xfId="0" applyFont="1" applyBorder="1" applyProtection="1">
      <protection hidden="1"/>
    </xf>
    <xf numFmtId="12" fontId="42" fillId="0" borderId="32" xfId="1" applyNumberFormat="1" applyFont="1" applyBorder="1" applyAlignment="1" applyProtection="1">
      <alignment horizontal="left" vertical="center" wrapText="1" indent="1"/>
      <protection locked="0"/>
    </xf>
    <xf numFmtId="12" fontId="42" fillId="0" borderId="1" xfId="1" applyNumberFormat="1" applyFont="1" applyBorder="1" applyAlignment="1" applyProtection="1">
      <alignment horizontal="left" vertical="center" wrapText="1" indent="1"/>
      <protection locked="0"/>
    </xf>
    <xf numFmtId="12" fontId="42" fillId="0" borderId="36" xfId="1" applyNumberFormat="1" applyFont="1" applyBorder="1" applyAlignment="1" applyProtection="1">
      <alignment horizontal="left" vertical="center" wrapText="1" indent="1"/>
      <protection locked="0"/>
    </xf>
    <xf numFmtId="12" fontId="15" fillId="2" borderId="52" xfId="1" applyNumberFormat="1" applyFont="1" applyFill="1" applyBorder="1" applyAlignment="1" applyProtection="1">
      <alignment horizontal="right" vertical="center" wrapText="1"/>
      <protection hidden="1"/>
    </xf>
    <xf numFmtId="12" fontId="15" fillId="2" borderId="3" xfId="1" applyNumberFormat="1" applyFont="1" applyFill="1" applyBorder="1" applyAlignment="1" applyProtection="1">
      <alignment horizontal="right" vertical="center" wrapText="1"/>
      <protection hidden="1"/>
    </xf>
    <xf numFmtId="12" fontId="15" fillId="2" borderId="5" xfId="1" applyNumberFormat="1" applyFont="1" applyFill="1" applyBorder="1" applyAlignment="1" applyProtection="1">
      <alignment horizontal="right" vertical="center" wrapText="1"/>
      <protection hidden="1"/>
    </xf>
    <xf numFmtId="2" fontId="15" fillId="0" borderId="52" xfId="1" applyNumberFormat="1" applyFont="1" applyBorder="1" applyAlignment="1" applyProtection="1">
      <alignment horizontal="right" vertical="center" wrapText="1"/>
      <protection locked="0"/>
    </xf>
    <xf numFmtId="2" fontId="15" fillId="0" borderId="3" xfId="1" applyNumberFormat="1" applyFont="1" applyBorder="1" applyAlignment="1" applyProtection="1">
      <alignment horizontal="right" vertical="center" wrapText="1"/>
      <protection locked="0"/>
    </xf>
    <xf numFmtId="2" fontId="15" fillId="0" borderId="53" xfId="1" applyNumberFormat="1" applyFont="1" applyBorder="1" applyAlignment="1" applyProtection="1">
      <alignment horizontal="right" vertical="center" wrapText="1"/>
      <protection locked="0"/>
    </xf>
    <xf numFmtId="2" fontId="15" fillId="0" borderId="36" xfId="1" applyNumberFormat="1" applyFont="1" applyBorder="1" applyAlignment="1" applyProtection="1">
      <alignment horizontal="right" vertical="center" wrapText="1"/>
      <protection locked="0"/>
    </xf>
    <xf numFmtId="12" fontId="42" fillId="0" borderId="41" xfId="1" applyNumberFormat="1" applyFont="1" applyBorder="1" applyAlignment="1" applyProtection="1">
      <alignment horizontal="left" vertical="center" wrapText="1" indent="1"/>
      <protection locked="0"/>
    </xf>
    <xf numFmtId="0" fontId="2" fillId="0" borderId="41" xfId="1" applyFont="1" applyBorder="1" applyAlignment="1" applyProtection="1">
      <alignment horizontal="left" vertical="center" wrapText="1"/>
      <protection locked="0"/>
    </xf>
    <xf numFmtId="1" fontId="25" fillId="4" borderId="79" xfId="1" applyNumberFormat="1" applyFont="1" applyFill="1" applyBorder="1" applyAlignment="1" applyProtection="1">
      <alignment horizontal="center" vertical="center"/>
      <protection hidden="1"/>
    </xf>
    <xf numFmtId="2" fontId="25" fillId="4" borderId="79" xfId="1" applyNumberFormat="1" applyFont="1" applyFill="1" applyBorder="1" applyAlignment="1" applyProtection="1">
      <alignment horizontal="right" vertical="center"/>
      <protection hidden="1"/>
    </xf>
    <xf numFmtId="2" fontId="3" fillId="4" borderId="81" xfId="1" applyNumberFormat="1" applyFont="1" applyFill="1" applyBorder="1" applyAlignment="1" applyProtection="1">
      <alignment horizontal="right" vertical="center"/>
      <protection hidden="1"/>
    </xf>
    <xf numFmtId="0" fontId="10" fillId="4" borderId="66" xfId="1" applyFont="1" applyFill="1" applyBorder="1" applyAlignment="1" applyProtection="1">
      <alignment horizontal="center" vertical="center"/>
      <protection hidden="1"/>
    </xf>
    <xf numFmtId="0" fontId="10" fillId="4" borderId="79" xfId="1" applyFont="1" applyFill="1" applyBorder="1" applyAlignment="1" applyProtection="1">
      <alignment horizontal="center" vertical="center"/>
      <protection hidden="1"/>
    </xf>
    <xf numFmtId="2" fontId="10" fillId="4" borderId="79" xfId="1" applyNumberFormat="1" applyFont="1" applyFill="1" applyBorder="1" applyAlignment="1" applyProtection="1">
      <alignment horizontal="right" vertical="center"/>
      <protection hidden="1"/>
    </xf>
    <xf numFmtId="2" fontId="10" fillId="4" borderId="81" xfId="1" applyNumberFormat="1" applyFont="1" applyFill="1" applyBorder="1" applyAlignment="1" applyProtection="1">
      <alignment horizontal="right" vertical="center"/>
      <protection hidden="1"/>
    </xf>
    <xf numFmtId="0" fontId="20" fillId="4" borderId="86" xfId="1" applyFont="1" applyFill="1" applyBorder="1" applyAlignment="1" applyProtection="1">
      <alignment horizontal="right" vertical="center"/>
      <protection hidden="1"/>
    </xf>
    <xf numFmtId="0" fontId="11" fillId="4" borderId="86" xfId="1" applyFont="1" applyFill="1" applyBorder="1" applyAlignment="1" applyProtection="1">
      <alignment horizontal="right" vertical="center"/>
      <protection hidden="1"/>
    </xf>
    <xf numFmtId="0" fontId="39" fillId="4" borderId="86" xfId="1" applyFont="1" applyFill="1" applyBorder="1" applyAlignment="1" applyProtection="1">
      <alignment horizontal="right" vertical="center"/>
      <protection hidden="1"/>
    </xf>
    <xf numFmtId="2" fontId="40" fillId="4" borderId="87" xfId="1" applyNumberFormat="1" applyFont="1" applyFill="1" applyBorder="1" applyAlignment="1" applyProtection="1">
      <alignment vertical="center"/>
      <protection hidden="1"/>
    </xf>
    <xf numFmtId="0" fontId="5" fillId="4" borderId="91" xfId="1" applyFill="1" applyBorder="1" applyProtection="1">
      <protection hidden="1"/>
    </xf>
    <xf numFmtId="0" fontId="5" fillId="4" borderId="92" xfId="1" applyFill="1" applyBorder="1" applyProtection="1">
      <protection hidden="1"/>
    </xf>
    <xf numFmtId="0" fontId="5" fillId="4" borderId="93" xfId="1" applyFill="1" applyBorder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4" borderId="0" xfId="1" applyFont="1" applyFill="1" applyProtection="1">
      <protection hidden="1"/>
    </xf>
    <xf numFmtId="0" fontId="1" fillId="4" borderId="0" xfId="1" applyFont="1" applyFill="1" applyAlignment="1" applyProtection="1">
      <alignment horizontal="left" textRotation="180"/>
      <protection hidden="1"/>
    </xf>
    <xf numFmtId="0" fontId="54" fillId="6" borderId="94" xfId="1" applyFont="1" applyFill="1" applyBorder="1" applyAlignment="1" applyProtection="1">
      <alignment horizontal="center" vertical="center" wrapText="1"/>
      <protection hidden="1"/>
    </xf>
    <xf numFmtId="0" fontId="9" fillId="6" borderId="95" xfId="1" applyFont="1" applyFill="1" applyBorder="1" applyAlignment="1" applyProtection="1">
      <alignment horizontal="center" vertical="center" textRotation="90" wrapText="1"/>
      <protection hidden="1"/>
    </xf>
    <xf numFmtId="12" fontId="55" fillId="6" borderId="66" xfId="1" applyNumberFormat="1" applyFont="1" applyFill="1" applyBorder="1" applyAlignment="1" applyProtection="1">
      <alignment horizontal="center" vertical="center" wrapText="1"/>
      <protection hidden="1"/>
    </xf>
    <xf numFmtId="0" fontId="45" fillId="6" borderId="66" xfId="1" applyFont="1" applyFill="1" applyBorder="1" applyAlignment="1" applyProtection="1">
      <alignment horizontal="center" vertical="center" wrapText="1"/>
      <protection hidden="1"/>
    </xf>
    <xf numFmtId="12" fontId="56" fillId="6" borderId="66" xfId="1" applyNumberFormat="1" applyFont="1" applyFill="1" applyBorder="1" applyAlignment="1" applyProtection="1">
      <alignment horizontal="center" vertical="center" textRotation="90" wrapText="1"/>
      <protection hidden="1"/>
    </xf>
    <xf numFmtId="2" fontId="56" fillId="6" borderId="96" xfId="1" applyNumberFormat="1" applyFont="1" applyFill="1" applyBorder="1" applyAlignment="1" applyProtection="1">
      <alignment horizontal="center" vertical="center" textRotation="90" wrapText="1"/>
      <protection hidden="1"/>
    </xf>
    <xf numFmtId="2" fontId="45" fillId="6" borderId="96" xfId="1" applyNumberFormat="1" applyFont="1" applyFill="1" applyBorder="1" applyAlignment="1" applyProtection="1">
      <alignment horizontal="center" vertical="center" textRotation="90" wrapText="1"/>
      <protection hidden="1"/>
    </xf>
    <xf numFmtId="0" fontId="57" fillId="6" borderId="65" xfId="1" applyFont="1" applyFill="1" applyBorder="1" applyAlignment="1" applyProtection="1">
      <alignment horizontal="center" vertical="center"/>
      <protection hidden="1"/>
    </xf>
    <xf numFmtId="0" fontId="1" fillId="4" borderId="0" xfId="1" applyFont="1" applyFill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1" fillId="0" borderId="85" xfId="1" applyFont="1" applyBorder="1" applyAlignment="1" applyProtection="1">
      <alignment horizontal="center" vertical="center" wrapText="1"/>
      <protection locked="0"/>
    </xf>
    <xf numFmtId="0" fontId="1" fillId="0" borderId="41" xfId="1" applyFont="1" applyBorder="1" applyAlignment="1" applyProtection="1">
      <alignment horizontal="center" vertical="center" wrapText="1"/>
      <protection locked="0"/>
    </xf>
    <xf numFmtId="0" fontId="1" fillId="0" borderId="41" xfId="1" applyFont="1" applyBorder="1" applyAlignment="1" applyProtection="1">
      <alignment horizontal="center" vertical="center"/>
      <protection locked="0"/>
    </xf>
    <xf numFmtId="49" fontId="1" fillId="4" borderId="0" xfId="1" applyNumberFormat="1" applyFont="1" applyFill="1" applyProtection="1">
      <protection hidden="1"/>
    </xf>
    <xf numFmtId="12" fontId="1" fillId="0" borderId="0" xfId="1" applyNumberFormat="1" applyFont="1" applyProtection="1">
      <protection hidden="1"/>
    </xf>
    <xf numFmtId="0" fontId="1" fillId="2" borderId="29" xfId="1" applyFont="1" applyFill="1" applyBorder="1" applyAlignment="1" applyProtection="1">
      <alignment horizontal="center" vertical="center"/>
      <protection hidden="1"/>
    </xf>
    <xf numFmtId="0" fontId="1" fillId="0" borderId="56" xfId="1" applyFont="1" applyBorder="1" applyAlignment="1" applyProtection="1">
      <alignment horizontal="center" vertical="center" wrapText="1"/>
      <protection locked="0"/>
    </xf>
    <xf numFmtId="0" fontId="1" fillId="0" borderId="32" xfId="1" applyFont="1" applyBorder="1" applyAlignment="1" applyProtection="1">
      <alignment horizontal="center" vertical="center" wrapText="1"/>
      <protection locked="0"/>
    </xf>
    <xf numFmtId="0" fontId="1" fillId="0" borderId="32" xfId="1" applyFont="1" applyBorder="1" applyAlignment="1" applyProtection="1">
      <alignment horizontal="center" vertical="center"/>
      <protection locked="0"/>
    </xf>
    <xf numFmtId="0" fontId="1" fillId="0" borderId="51" xfId="1" applyFont="1" applyBorder="1" applyAlignment="1" applyProtection="1">
      <alignment horizontal="center" vertical="center" wrapText="1"/>
      <protection locked="0"/>
    </xf>
    <xf numFmtId="0" fontId="1" fillId="0" borderId="36" xfId="1" applyFont="1" applyBorder="1" applyAlignment="1" applyProtection="1">
      <alignment horizontal="center" vertical="center" wrapText="1"/>
      <protection locked="0"/>
    </xf>
    <xf numFmtId="0" fontId="1" fillId="0" borderId="36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12" fontId="1" fillId="0" borderId="0" xfId="1" applyNumberFormat="1" applyFont="1" applyAlignment="1" applyProtection="1">
      <alignment vertical="center"/>
      <protection hidden="1"/>
    </xf>
    <xf numFmtId="12" fontId="1" fillId="2" borderId="33" xfId="1" applyNumberFormat="1" applyFont="1" applyFill="1" applyBorder="1" applyAlignment="1" applyProtection="1">
      <alignment horizontal="center" vertical="center" wrapText="1"/>
      <protection hidden="1"/>
    </xf>
    <xf numFmtId="12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12" fontId="1" fillId="2" borderId="3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Font="1" applyBorder="1" applyAlignment="1" applyProtection="1">
      <alignment horizontal="center" vertical="center" wrapText="1"/>
      <protection locked="0"/>
    </xf>
    <xf numFmtId="0" fontId="1" fillId="0" borderId="11" xfId="1" applyFont="1" applyBorder="1" applyAlignment="1" applyProtection="1">
      <alignment horizontal="center" vertical="center" wrapText="1"/>
      <protection locked="0"/>
    </xf>
    <xf numFmtId="12" fontId="1" fillId="2" borderId="46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0" xfId="1" applyFont="1" applyFill="1" applyAlignment="1" applyProtection="1">
      <alignment horizontal="center"/>
      <protection hidden="1"/>
    </xf>
    <xf numFmtId="0" fontId="1" fillId="4" borderId="0" xfId="1" applyFont="1" applyFill="1" applyAlignment="1" applyProtection="1">
      <alignment horizontal="right"/>
      <protection hidden="1"/>
    </xf>
    <xf numFmtId="0" fontId="63" fillId="6" borderId="95" xfId="1" applyFont="1" applyFill="1" applyBorder="1" applyAlignment="1" applyProtection="1">
      <alignment horizontal="center" vertical="center" textRotation="90" wrapText="1"/>
      <protection hidden="1"/>
    </xf>
    <xf numFmtId="12" fontId="15" fillId="6" borderId="66" xfId="1" applyNumberFormat="1" applyFont="1" applyFill="1" applyBorder="1" applyAlignment="1" applyProtection="1">
      <alignment horizontal="center" vertical="center" wrapText="1"/>
      <protection hidden="1"/>
    </xf>
    <xf numFmtId="0" fontId="60" fillId="6" borderId="66" xfId="1" applyFont="1" applyFill="1" applyBorder="1" applyAlignment="1" applyProtection="1">
      <alignment horizontal="center" vertical="center" textRotation="90" wrapText="1"/>
      <protection hidden="1"/>
    </xf>
    <xf numFmtId="12" fontId="9" fillId="6" borderId="66" xfId="1" applyNumberFormat="1" applyFont="1" applyFill="1" applyBorder="1" applyAlignment="1" applyProtection="1">
      <alignment horizontal="center" vertical="center" textRotation="90" wrapText="1"/>
      <protection hidden="1"/>
    </xf>
    <xf numFmtId="2" fontId="9" fillId="6" borderId="9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6" borderId="96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6" borderId="65" xfId="1" applyFont="1" applyFill="1" applyBorder="1" applyAlignment="1" applyProtection="1">
      <alignment horizontal="center" vertical="center"/>
      <protection hidden="1"/>
    </xf>
    <xf numFmtId="0" fontId="1" fillId="0" borderId="54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1" fillId="0" borderId="57" xfId="1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 applyProtection="1">
      <alignment horizontal="center" vertical="center" wrapText="1"/>
      <protection locked="0"/>
    </xf>
    <xf numFmtId="0" fontId="1" fillId="0" borderId="55" xfId="1" applyFont="1" applyBorder="1" applyAlignment="1" applyProtection="1">
      <alignment horizontal="center" vertical="center" wrapText="1"/>
      <protection locked="0"/>
    </xf>
    <xf numFmtId="0" fontId="1" fillId="0" borderId="12" xfId="1" applyFont="1" applyBorder="1" applyAlignment="1" applyProtection="1">
      <alignment horizontal="center" vertical="center" wrapText="1"/>
      <protection locked="0"/>
    </xf>
    <xf numFmtId="0" fontId="1" fillId="0" borderId="78" xfId="1" applyFont="1" applyBorder="1" applyAlignment="1" applyProtection="1">
      <alignment horizontal="center" vertical="center" wrapText="1"/>
      <protection locked="0"/>
    </xf>
    <xf numFmtId="12" fontId="9" fillId="0" borderId="79" xfId="1" applyNumberFormat="1" applyFont="1" applyBorder="1" applyAlignment="1" applyProtection="1">
      <alignment horizontal="left" vertical="center" wrapText="1" indent="1"/>
      <protection locked="0"/>
    </xf>
    <xf numFmtId="0" fontId="2" fillId="0" borderId="79" xfId="1" applyFont="1" applyBorder="1" applyAlignment="1" applyProtection="1">
      <alignment vertical="center" wrapText="1"/>
      <protection locked="0"/>
    </xf>
    <xf numFmtId="0" fontId="2" fillId="0" borderId="79" xfId="1" applyFont="1" applyBorder="1" applyAlignment="1" applyProtection="1">
      <alignment horizontal="left" vertical="center" wrapText="1" indent="1"/>
      <protection locked="0"/>
    </xf>
    <xf numFmtId="0" fontId="2" fillId="0" borderId="79" xfId="1" applyFont="1" applyBorder="1" applyAlignment="1" applyProtection="1">
      <alignment horizontal="left" vertical="center" wrapText="1"/>
      <protection locked="0"/>
    </xf>
    <xf numFmtId="2" fontId="16" fillId="0" borderId="79" xfId="1" applyNumberFormat="1" applyFont="1" applyBorder="1" applyAlignment="1" applyProtection="1">
      <alignment vertical="center" wrapText="1"/>
      <protection locked="0"/>
    </xf>
    <xf numFmtId="49" fontId="49" fillId="0" borderId="80" xfId="1" applyNumberFormat="1" applyFont="1" applyBorder="1" applyAlignment="1" applyProtection="1">
      <alignment vertical="center" wrapText="1"/>
      <protection locked="0"/>
    </xf>
    <xf numFmtId="0" fontId="33" fillId="2" borderId="58" xfId="1" applyFont="1" applyFill="1" applyBorder="1" applyAlignment="1" applyProtection="1">
      <alignment horizontal="left" vertical="top"/>
      <protection hidden="1"/>
    </xf>
    <xf numFmtId="0" fontId="5" fillId="0" borderId="7" xfId="1" applyBorder="1" applyAlignment="1" applyProtection="1">
      <protection hidden="1"/>
    </xf>
    <xf numFmtId="0" fontId="33" fillId="4" borderId="59" xfId="1" applyFont="1" applyFill="1" applyBorder="1" applyAlignment="1" applyProtection="1">
      <alignment horizontal="right"/>
      <protection hidden="1"/>
    </xf>
    <xf numFmtId="0" fontId="5" fillId="0" borderId="78" xfId="1" applyBorder="1" applyAlignment="1" applyProtection="1">
      <protection hidden="1"/>
    </xf>
    <xf numFmtId="0" fontId="7" fillId="4" borderId="19" xfId="1" applyFont="1" applyFill="1" applyBorder="1" applyAlignment="1" applyProtection="1">
      <alignment horizontal="left" vertical="center" wrapText="1" indent="2"/>
      <protection hidden="1"/>
    </xf>
    <xf numFmtId="0" fontId="7" fillId="4" borderId="10" xfId="1" applyFont="1" applyFill="1" applyBorder="1" applyAlignment="1" applyProtection="1">
      <alignment horizontal="left" indent="2"/>
      <protection hidden="1"/>
    </xf>
    <xf numFmtId="0" fontId="8" fillId="4" borderId="8" xfId="1" applyFont="1" applyFill="1" applyBorder="1" applyAlignment="1" applyProtection="1">
      <alignment horizontal="center" vertical="center" wrapText="1"/>
      <protection hidden="1"/>
    </xf>
    <xf numFmtId="0" fontId="8" fillId="2" borderId="89" xfId="1" applyFont="1" applyFill="1" applyBorder="1" applyAlignment="1" applyProtection="1">
      <alignment horizontal="left" vertical="top" indent="2"/>
      <protection locked="0" hidden="1"/>
    </xf>
    <xf numFmtId="0" fontId="8" fillId="2" borderId="90" xfId="1" applyFont="1" applyFill="1" applyBorder="1" applyAlignment="1" applyProtection="1">
      <alignment horizontal="left" vertical="top" indent="2"/>
      <protection locked="0" hidden="1"/>
    </xf>
    <xf numFmtId="0" fontId="8" fillId="2" borderId="60" xfId="1" applyFont="1" applyFill="1" applyBorder="1" applyAlignment="1" applyProtection="1">
      <alignment horizontal="left" vertical="top" indent="2"/>
      <protection locked="0" hidden="1"/>
    </xf>
    <xf numFmtId="0" fontId="8" fillId="2" borderId="5" xfId="1" applyFont="1" applyFill="1" applyBorder="1" applyAlignment="1" applyProtection="1">
      <alignment horizontal="left" vertical="top" indent="2"/>
      <protection locked="0" hidden="1"/>
    </xf>
    <xf numFmtId="1" fontId="86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86" fillId="4" borderId="84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2" xfId="0" applyFont="1" applyFill="1" applyBorder="1" applyAlignment="1" applyProtection="1">
      <alignment horizontal="center" vertical="center"/>
      <protection hidden="1"/>
    </xf>
    <xf numFmtId="0" fontId="22" fillId="4" borderId="3" xfId="0" applyFont="1" applyFill="1" applyBorder="1" applyAlignment="1" applyProtection="1">
      <alignment horizontal="center" vertical="center"/>
      <protection hidden="1"/>
    </xf>
    <xf numFmtId="2" fontId="22" fillId="4" borderId="83" xfId="0" applyNumberFormat="1" applyFont="1" applyFill="1" applyBorder="1" applyAlignment="1" applyProtection="1">
      <alignment horizontal="center" vertical="center"/>
      <protection hidden="1"/>
    </xf>
    <xf numFmtId="2" fontId="22" fillId="4" borderId="22" xfId="0" applyNumberFormat="1" applyFont="1" applyFill="1" applyBorder="1" applyAlignment="1" applyProtection="1">
      <alignment horizontal="center" vertical="center"/>
      <protection hidden="1"/>
    </xf>
    <xf numFmtId="14" fontId="11" fillId="2" borderId="0" xfId="1" applyNumberFormat="1" applyFont="1" applyFill="1" applyAlignment="1" applyProtection="1">
      <alignment horizontal="left" wrapText="1"/>
      <protection locked="0" hidden="1"/>
    </xf>
    <xf numFmtId="1" fontId="27" fillId="4" borderId="0" xfId="1" applyNumberFormat="1" applyFont="1" applyFill="1" applyAlignment="1" applyProtection="1">
      <alignment horizontal="center" vertical="center" wrapText="1"/>
      <protection hidden="1"/>
    </xf>
    <xf numFmtId="1" fontId="28" fillId="4" borderId="0" xfId="1" applyNumberFormat="1" applyFont="1" applyFill="1" applyAlignment="1" applyProtection="1">
      <alignment horizontal="right" vertical="center"/>
      <protection hidden="1"/>
    </xf>
    <xf numFmtId="1" fontId="30" fillId="2" borderId="0" xfId="1" applyNumberFormat="1" applyFont="1" applyFill="1" applyAlignment="1" applyProtection="1">
      <alignment horizontal="center" vertical="center"/>
      <protection locked="0"/>
    </xf>
    <xf numFmtId="0" fontId="31" fillId="2" borderId="0" xfId="1" applyFont="1" applyFill="1" applyAlignment="1" applyProtection="1">
      <protection locked="0"/>
    </xf>
    <xf numFmtId="0" fontId="13" fillId="4" borderId="0" xfId="1" applyFont="1" applyFill="1" applyAlignment="1" applyProtection="1">
      <alignment horizontal="right" wrapText="1"/>
      <protection hidden="1"/>
    </xf>
    <xf numFmtId="49" fontId="26" fillId="2" borderId="0" xfId="1" applyNumberFormat="1" applyFont="1" applyFill="1" applyAlignment="1" applyProtection="1">
      <protection locked="0"/>
    </xf>
    <xf numFmtId="0" fontId="0" fillId="0" borderId="0" xfId="0" applyAlignment="1"/>
    <xf numFmtId="0" fontId="19" fillId="4" borderId="2" xfId="1" applyFont="1" applyFill="1" applyBorder="1" applyAlignment="1" applyProtection="1">
      <alignment horizontal="right" vertical="center" wrapText="1"/>
      <protection hidden="1"/>
    </xf>
    <xf numFmtId="0" fontId="19" fillId="4" borderId="3" xfId="1" applyFont="1" applyFill="1" applyBorder="1" applyAlignment="1" applyProtection="1">
      <alignment horizontal="right" vertical="center" wrapText="1"/>
      <protection hidden="1"/>
    </xf>
    <xf numFmtId="0" fontId="7" fillId="2" borderId="0" xfId="1" applyFont="1" applyFill="1" applyAlignment="1" applyProtection="1">
      <alignment horizontal="left" vertical="center"/>
      <protection locked="0"/>
    </xf>
    <xf numFmtId="0" fontId="5" fillId="2" borderId="0" xfId="1" applyFill="1" applyAlignment="1" applyProtection="1">
      <alignment horizontal="left" vertical="center"/>
      <protection locked="0"/>
    </xf>
    <xf numFmtId="164" fontId="23" fillId="4" borderId="17" xfId="1" applyNumberFormat="1" applyFont="1" applyFill="1" applyBorder="1" applyAlignment="1" applyProtection="1">
      <alignment horizontal="center" vertical="center" wrapText="1"/>
      <protection hidden="1"/>
    </xf>
    <xf numFmtId="164" fontId="23" fillId="4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0" xfId="1" applyNumberFormat="1" applyFill="1" applyAlignment="1" applyProtection="1">
      <alignment horizontal="left" vertical="center"/>
      <protection locked="0"/>
    </xf>
    <xf numFmtId="1" fontId="34" fillId="4" borderId="40" xfId="1" applyNumberFormat="1" applyFont="1" applyFill="1" applyBorder="1" applyAlignment="1" applyProtection="1">
      <alignment horizontal="center" vertical="center"/>
      <protection hidden="1"/>
    </xf>
    <xf numFmtId="0" fontId="40" fillId="4" borderId="87" xfId="1" applyFont="1" applyFill="1" applyBorder="1" applyAlignment="1" applyProtection="1">
      <alignment horizontal="center" vertical="center"/>
      <protection hidden="1"/>
    </xf>
    <xf numFmtId="0" fontId="40" fillId="4" borderId="88" xfId="1" applyFont="1" applyFill="1" applyBorder="1" applyAlignment="1" applyProtection="1">
      <alignment horizontal="center" vertical="center"/>
      <protection hidden="1"/>
    </xf>
    <xf numFmtId="0" fontId="19" fillId="0" borderId="17" xfId="1" applyFont="1" applyBorder="1" applyAlignment="1" applyProtection="1">
      <alignment horizontal="center" vertical="center" wrapText="1"/>
      <protection hidden="1"/>
    </xf>
    <xf numFmtId="0" fontId="19" fillId="0" borderId="61" xfId="1" applyFont="1" applyBorder="1" applyAlignment="1" applyProtection="1">
      <alignment horizontal="center" vertical="center" wrapText="1"/>
      <protection hidden="1"/>
    </xf>
    <xf numFmtId="0" fontId="7" fillId="4" borderId="62" xfId="1" applyFont="1" applyFill="1" applyBorder="1" applyAlignment="1" applyProtection="1">
      <alignment horizontal="center" vertical="center"/>
      <protection hidden="1"/>
    </xf>
    <xf numFmtId="0" fontId="7" fillId="4" borderId="63" xfId="1" applyFont="1" applyFill="1" applyBorder="1" applyAlignment="1" applyProtection="1">
      <alignment horizontal="center" vertical="center"/>
      <protection hidden="1"/>
    </xf>
    <xf numFmtId="2" fontId="7" fillId="0" borderId="62" xfId="1" applyNumberFormat="1" applyFont="1" applyBorder="1" applyAlignment="1" applyProtection="1">
      <alignment horizontal="center" vertical="center"/>
      <protection hidden="1"/>
    </xf>
    <xf numFmtId="2" fontId="7" fillId="0" borderId="63" xfId="1" applyNumberFormat="1" applyFont="1" applyBorder="1" applyAlignment="1" applyProtection="1">
      <alignment horizontal="center" vertical="center"/>
      <protection hidden="1"/>
    </xf>
    <xf numFmtId="0" fontId="20" fillId="4" borderId="0" xfId="1" applyFont="1" applyFill="1" applyAlignment="1" applyProtection="1">
      <alignment horizontal="center" vertical="center" wrapText="1"/>
      <protection hidden="1"/>
    </xf>
    <xf numFmtId="2" fontId="14" fillId="4" borderId="1" xfId="1" applyNumberFormat="1" applyFont="1" applyFill="1" applyBorder="1" applyAlignment="1" applyProtection="1">
      <alignment horizontal="right" vertical="center"/>
      <protection hidden="1"/>
    </xf>
    <xf numFmtId="2" fontId="14" fillId="4" borderId="35" xfId="1" applyNumberFormat="1" applyFont="1" applyFill="1" applyBorder="1" applyAlignment="1" applyProtection="1">
      <alignment horizontal="right" vertical="center"/>
      <protection hidden="1"/>
    </xf>
    <xf numFmtId="0" fontId="14" fillId="4" borderId="1" xfId="1" applyFont="1" applyFill="1" applyBorder="1" applyAlignment="1" applyProtection="1">
      <alignment horizontal="right" vertical="center"/>
      <protection hidden="1"/>
    </xf>
    <xf numFmtId="0" fontId="7" fillId="33" borderId="81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5" xfId="0" applyFont="1" applyFill="1" applyBorder="1" applyAlignment="1">
      <alignment horizontal="center" vertical="center"/>
    </xf>
    <xf numFmtId="0" fontId="9" fillId="34" borderId="81" xfId="0" applyFont="1" applyFill="1" applyBorder="1" applyAlignment="1" applyProtection="1">
      <alignment horizontal="center" vertical="center"/>
      <protection hidden="1"/>
    </xf>
    <xf numFmtId="0" fontId="9" fillId="34" borderId="78" xfId="0" applyFont="1" applyFill="1" applyBorder="1" applyAlignment="1" applyProtection="1">
      <alignment horizontal="center" vertical="center"/>
      <protection hidden="1"/>
    </xf>
    <xf numFmtId="0" fontId="9" fillId="34" borderId="4" xfId="0" applyFont="1" applyFill="1" applyBorder="1" applyAlignment="1" applyProtection="1">
      <alignment horizontal="center" vertical="center"/>
      <protection hidden="1"/>
    </xf>
    <xf numFmtId="0" fontId="9" fillId="34" borderId="5" xfId="0" applyFont="1" applyFill="1" applyBorder="1" applyAlignment="1" applyProtection="1">
      <alignment horizontal="center" vertical="center"/>
      <protection hidden="1"/>
    </xf>
    <xf numFmtId="0" fontId="7" fillId="3" borderId="81" xfId="1" applyFont="1" applyFill="1" applyBorder="1" applyAlignment="1" applyProtection="1">
      <alignment horizontal="center" vertical="center" wrapText="1"/>
      <protection hidden="1"/>
    </xf>
    <xf numFmtId="0" fontId="7" fillId="3" borderId="78" xfId="1" applyFont="1" applyFill="1" applyBorder="1" applyAlignment="1" applyProtection="1">
      <alignment horizontal="center" vertical="center" wrapText="1"/>
      <protection hidden="1"/>
    </xf>
    <xf numFmtId="0" fontId="8" fillId="3" borderId="81" xfId="1" applyFont="1" applyFill="1" applyBorder="1" applyAlignment="1" applyProtection="1">
      <alignment horizontal="center" vertical="center"/>
      <protection hidden="1"/>
    </xf>
    <xf numFmtId="0" fontId="8" fillId="3" borderId="78" xfId="1" applyFont="1" applyFill="1" applyBorder="1" applyAlignment="1" applyProtection="1">
      <alignment horizontal="center" vertical="center"/>
      <protection hidden="1"/>
    </xf>
    <xf numFmtId="0" fontId="8" fillId="3" borderId="81" xfId="1" applyFont="1" applyFill="1" applyBorder="1" applyAlignment="1" applyProtection="1">
      <alignment horizontal="center" vertical="center" wrapText="1"/>
      <protection hidden="1"/>
    </xf>
    <xf numFmtId="0" fontId="8" fillId="3" borderId="78" xfId="1" applyFont="1" applyFill="1" applyBorder="1" applyAlignment="1" applyProtection="1">
      <alignment horizontal="center" vertical="center" wrapText="1"/>
      <protection hidden="1"/>
    </xf>
    <xf numFmtId="0" fontId="8" fillId="3" borderId="81" xfId="0" applyFont="1" applyFill="1" applyBorder="1" applyAlignment="1" applyProtection="1">
      <alignment horizontal="center" vertical="center" wrapText="1"/>
      <protection hidden="1"/>
    </xf>
    <xf numFmtId="0" fontId="8" fillId="3" borderId="77" xfId="0" applyFont="1" applyFill="1" applyBorder="1" applyAlignment="1" applyProtection="1">
      <alignment horizontal="center" vertical="center" wrapText="1"/>
      <protection hidden="1"/>
    </xf>
    <xf numFmtId="0" fontId="8" fillId="3" borderId="78" xfId="0" applyFont="1" applyFill="1" applyBorder="1" applyAlignment="1" applyProtection="1">
      <alignment horizontal="center" vertical="center" wrapText="1"/>
      <protection hidden="1"/>
    </xf>
    <xf numFmtId="0" fontId="7" fillId="34" borderId="4" xfId="1" applyFont="1" applyFill="1" applyBorder="1" applyAlignment="1" applyProtection="1">
      <alignment horizontal="center" vertical="center" wrapText="1"/>
      <protection hidden="1"/>
    </xf>
    <xf numFmtId="0" fontId="7" fillId="34" borderId="0" xfId="1" applyFont="1" applyFill="1" applyAlignment="1" applyProtection="1">
      <alignment horizontal="center" vertical="center" wrapText="1"/>
      <protection hidden="1"/>
    </xf>
    <xf numFmtId="0" fontId="7" fillId="34" borderId="5" xfId="1" applyFont="1" applyFill="1" applyBorder="1" applyAlignment="1" applyProtection="1">
      <alignment horizontal="center" vertical="center" wrapText="1"/>
      <protection hidden="1"/>
    </xf>
  </cellXfs>
  <cellStyles count="65">
    <cellStyle name="20% - akcent 1 2" xfId="4" xr:uid="{00000000-0005-0000-0000-000000000000}"/>
    <cellStyle name="20% - akcent 2 2" xfId="5" xr:uid="{00000000-0005-0000-0000-000001000000}"/>
    <cellStyle name="20% - akcent 3 2" xfId="6" xr:uid="{00000000-0005-0000-0000-000002000000}"/>
    <cellStyle name="20% - akcent 4 2" xfId="7" xr:uid="{00000000-0005-0000-0000-000003000000}"/>
    <cellStyle name="20% - akcent 5 2" xfId="8" xr:uid="{00000000-0005-0000-0000-000004000000}"/>
    <cellStyle name="20% - akcent 6 2" xfId="9" xr:uid="{00000000-0005-0000-0000-000005000000}"/>
    <cellStyle name="40% - akcent 1 2" xfId="10" xr:uid="{00000000-0005-0000-0000-000006000000}"/>
    <cellStyle name="40% - akcent 2 2" xfId="11" xr:uid="{00000000-0005-0000-0000-000007000000}"/>
    <cellStyle name="40% - akcent 3 2" xfId="12" xr:uid="{00000000-0005-0000-0000-000008000000}"/>
    <cellStyle name="40% - akcent 4 2" xfId="13" xr:uid="{00000000-0005-0000-0000-000009000000}"/>
    <cellStyle name="40% - akcent 5 2" xfId="14" xr:uid="{00000000-0005-0000-0000-00000A000000}"/>
    <cellStyle name="40% - akcent 6 2" xfId="15" xr:uid="{00000000-0005-0000-0000-00000B000000}"/>
    <cellStyle name="60% - akcent 1 2" xfId="16" xr:uid="{00000000-0005-0000-0000-00000C000000}"/>
    <cellStyle name="60% - akcent 2 2" xfId="17" xr:uid="{00000000-0005-0000-0000-00000D000000}"/>
    <cellStyle name="60% - akcent 3 2" xfId="18" xr:uid="{00000000-0005-0000-0000-00000E000000}"/>
    <cellStyle name="60% - akcent 4 2" xfId="19" xr:uid="{00000000-0005-0000-0000-00000F000000}"/>
    <cellStyle name="60% - akcent 5 2" xfId="20" xr:uid="{00000000-0005-0000-0000-000010000000}"/>
    <cellStyle name="60% - akcent 6 2" xfId="21" xr:uid="{00000000-0005-0000-0000-000011000000}"/>
    <cellStyle name="Akcent 1 2" xfId="22" xr:uid="{00000000-0005-0000-0000-000012000000}"/>
    <cellStyle name="Akcent 2 2" xfId="23" xr:uid="{00000000-0005-0000-0000-000013000000}"/>
    <cellStyle name="Akcent 3 2" xfId="24" xr:uid="{00000000-0005-0000-0000-000014000000}"/>
    <cellStyle name="Akcent 4 2" xfId="25" xr:uid="{00000000-0005-0000-0000-000015000000}"/>
    <cellStyle name="Akcent 5 2" xfId="26" xr:uid="{00000000-0005-0000-0000-000016000000}"/>
    <cellStyle name="Akcent 6 2" xfId="27" xr:uid="{00000000-0005-0000-0000-000017000000}"/>
    <cellStyle name="Dane wejściowe 2" xfId="28" xr:uid="{00000000-0005-0000-0000-000018000000}"/>
    <cellStyle name="Dane wyjściowe 2" xfId="29" xr:uid="{00000000-0005-0000-0000-000019000000}"/>
    <cellStyle name="Dobre 2" xfId="30" xr:uid="{00000000-0005-0000-0000-00001A000000}"/>
    <cellStyle name="Dziesiętny 2" xfId="31" xr:uid="{00000000-0005-0000-0000-00001B000000}"/>
    <cellStyle name="Dziesiętny 2 2" xfId="32" xr:uid="{00000000-0005-0000-0000-00001C000000}"/>
    <cellStyle name="Hiperłącze 2" xfId="33" xr:uid="{00000000-0005-0000-0000-00001D000000}"/>
    <cellStyle name="Komórka połączona 2" xfId="34" xr:uid="{00000000-0005-0000-0000-00001E000000}"/>
    <cellStyle name="Komórka zaznaczona 2" xfId="35" xr:uid="{00000000-0005-0000-0000-00001F000000}"/>
    <cellStyle name="Nagłówek 1 2" xfId="36" xr:uid="{00000000-0005-0000-0000-000020000000}"/>
    <cellStyle name="Nagłówek 2 2" xfId="37" xr:uid="{00000000-0005-0000-0000-000021000000}"/>
    <cellStyle name="Nagłówek 3 2" xfId="38" xr:uid="{00000000-0005-0000-0000-000022000000}"/>
    <cellStyle name="Nagłówek 4 2" xfId="39" xr:uid="{00000000-0005-0000-0000-000023000000}"/>
    <cellStyle name="Neutralne 2" xfId="40" xr:uid="{00000000-0005-0000-0000-000024000000}"/>
    <cellStyle name="Normalny" xfId="0" builtinId="0"/>
    <cellStyle name="Normalny 2" xfId="1" xr:uid="{00000000-0005-0000-0000-000026000000}"/>
    <cellStyle name="Normalny 2 2" xfId="3" xr:uid="{00000000-0005-0000-0000-000027000000}"/>
    <cellStyle name="Normalny 2 2 2" xfId="41" xr:uid="{00000000-0005-0000-0000-000028000000}"/>
    <cellStyle name="Normalny 2 2 3" xfId="42" xr:uid="{00000000-0005-0000-0000-000029000000}"/>
    <cellStyle name="Normalny 2 2 4" xfId="43" xr:uid="{00000000-0005-0000-0000-00002A000000}"/>
    <cellStyle name="Normalny 2 2 4 2" xfId="44" xr:uid="{00000000-0005-0000-0000-00002B000000}"/>
    <cellStyle name="Normalny 2 2 4 3" xfId="45" xr:uid="{00000000-0005-0000-0000-00002C000000}"/>
    <cellStyle name="Normalny 2 2 5" xfId="46" xr:uid="{00000000-0005-0000-0000-00002D000000}"/>
    <cellStyle name="Normalny 2 3" xfId="47" xr:uid="{00000000-0005-0000-0000-00002E000000}"/>
    <cellStyle name="Normalny 2 4" xfId="48" xr:uid="{00000000-0005-0000-0000-00002F000000}"/>
    <cellStyle name="Normalny 2 5" xfId="49" xr:uid="{00000000-0005-0000-0000-000030000000}"/>
    <cellStyle name="Normalny 3" xfId="50" xr:uid="{00000000-0005-0000-0000-000031000000}"/>
    <cellStyle name="Normalny 4" xfId="51" xr:uid="{00000000-0005-0000-0000-000032000000}"/>
    <cellStyle name="Normalny 5" xfId="52" xr:uid="{00000000-0005-0000-0000-000033000000}"/>
    <cellStyle name="Normalny 6" xfId="53" xr:uid="{00000000-0005-0000-0000-000034000000}"/>
    <cellStyle name="Normalny 7" xfId="54" xr:uid="{00000000-0005-0000-0000-000035000000}"/>
    <cellStyle name="Obliczenia 2" xfId="55" xr:uid="{00000000-0005-0000-0000-000036000000}"/>
    <cellStyle name="Suma 2" xfId="56" xr:uid="{00000000-0005-0000-0000-000037000000}"/>
    <cellStyle name="Tekst objaśnienia 2" xfId="57" xr:uid="{00000000-0005-0000-0000-000038000000}"/>
    <cellStyle name="Tekst ostrzeżenia 2" xfId="58" xr:uid="{00000000-0005-0000-0000-000039000000}"/>
    <cellStyle name="Tytuł 2" xfId="59" xr:uid="{00000000-0005-0000-0000-00003A000000}"/>
    <cellStyle name="Uwaga 2" xfId="60" xr:uid="{00000000-0005-0000-0000-00003B000000}"/>
    <cellStyle name="Uwaga 2 2" xfId="61" xr:uid="{00000000-0005-0000-0000-00003C000000}"/>
    <cellStyle name="Walutowy 2" xfId="2" xr:uid="{00000000-0005-0000-0000-00003D000000}"/>
    <cellStyle name="Walutowy 2 2" xfId="62" xr:uid="{00000000-0005-0000-0000-00003E000000}"/>
    <cellStyle name="Walutowy 3" xfId="63" xr:uid="{00000000-0005-0000-0000-00003F000000}"/>
    <cellStyle name="Złe 2" xfId="64" xr:uid="{00000000-0005-0000-0000-000040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SP/Organizacja%20roku%20szkolnego/OrganizacjaZSP%202016-17/kal.terminarz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arz"/>
      <sheetName val="Kalendarz (2)"/>
      <sheetName val="terminarz"/>
      <sheetName val="terminarz kl I"/>
      <sheetName val="term.gimnaz"/>
      <sheetName val="term matur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  <pageSetUpPr fitToPage="1"/>
  </sheetPr>
  <dimension ref="A1:J40"/>
  <sheetViews>
    <sheetView showGridLines="0" tabSelected="1" view="pageBreakPreview" topLeftCell="B24" zoomScale="80" zoomScaleNormal="80" zoomScaleSheetLayoutView="80" workbookViewId="0">
      <selection activeCell="K31" sqref="K31"/>
    </sheetView>
  </sheetViews>
  <sheetFormatPr defaultColWidth="9.1796875" defaultRowHeight="12.5"/>
  <cols>
    <col min="1" max="1" width="7.1796875" style="2" customWidth="1"/>
    <col min="2" max="2" width="55.453125" style="2" customWidth="1"/>
    <col min="3" max="3" width="9.26953125" style="2" customWidth="1"/>
    <col min="4" max="4" width="7.1796875" style="2" customWidth="1"/>
    <col min="5" max="5" width="12.26953125" style="2" customWidth="1"/>
    <col min="6" max="6" width="12.1796875" style="2" customWidth="1"/>
    <col min="7" max="7" width="11.1796875" style="2" customWidth="1"/>
    <col min="8" max="8" width="11.26953125" style="2" customWidth="1"/>
    <col min="9" max="9" width="12" style="2" customWidth="1"/>
    <col min="10" max="10" width="12.26953125" style="2" customWidth="1"/>
    <col min="11" max="16384" width="9.1796875" style="2"/>
  </cols>
  <sheetData>
    <row r="1" spans="1:10" ht="35.25" customHeight="1">
      <c r="A1" s="11"/>
      <c r="B1" s="12" t="s">
        <v>0</v>
      </c>
      <c r="C1" s="402" t="s">
        <v>1</v>
      </c>
      <c r="D1" s="403"/>
      <c r="E1" s="401" t="s">
        <v>2</v>
      </c>
      <c r="F1" s="401"/>
      <c r="G1" s="235"/>
      <c r="H1" s="13" t="s">
        <v>3</v>
      </c>
      <c r="I1" s="396"/>
      <c r="J1" s="396"/>
    </row>
    <row r="2" spans="1:10" ht="9.75" customHeight="1">
      <c r="A2" s="11"/>
      <c r="B2" s="397"/>
      <c r="C2" s="397"/>
      <c r="D2" s="397"/>
      <c r="E2" s="397"/>
      <c r="F2" s="397"/>
      <c r="G2" s="397"/>
      <c r="H2" s="397"/>
      <c r="I2" s="11"/>
      <c r="J2" s="11"/>
    </row>
    <row r="3" spans="1:10" ht="28">
      <c r="A3" s="11"/>
      <c r="B3" s="398" t="s">
        <v>4</v>
      </c>
      <c r="C3" s="398"/>
      <c r="D3" s="398"/>
      <c r="E3" s="398"/>
      <c r="F3" s="398"/>
      <c r="G3" s="398"/>
      <c r="H3" s="14" t="s">
        <v>5</v>
      </c>
      <c r="I3" s="15"/>
      <c r="J3" s="11"/>
    </row>
    <row r="4" spans="1:10" ht="33.75" customHeight="1">
      <c r="A4" s="11"/>
      <c r="B4" s="399" t="s">
        <v>6</v>
      </c>
      <c r="C4" s="399"/>
      <c r="D4" s="399"/>
      <c r="E4" s="399"/>
      <c r="F4" s="399"/>
      <c r="G4" s="399"/>
      <c r="H4" s="399"/>
      <c r="I4" s="400"/>
      <c r="J4" s="11"/>
    </row>
    <row r="5" spans="1:10" ht="18" customHeight="1">
      <c r="A5" s="11"/>
      <c r="B5" s="16" t="s">
        <v>7</v>
      </c>
      <c r="C5" s="406"/>
      <c r="D5" s="406"/>
      <c r="E5" s="406"/>
      <c r="F5" s="17" t="s">
        <v>8</v>
      </c>
      <c r="G5" s="18"/>
      <c r="H5" s="19"/>
      <c r="I5" s="20"/>
      <c r="J5" s="11"/>
    </row>
    <row r="6" spans="1:10" ht="13" customHeight="1">
      <c r="A6" s="11"/>
      <c r="B6" s="16" t="s">
        <v>9</v>
      </c>
      <c r="C6" s="407"/>
      <c r="D6" s="407"/>
      <c r="E6" s="407"/>
      <c r="F6" s="17" t="s">
        <v>10</v>
      </c>
      <c r="G6" s="407"/>
      <c r="H6" s="407"/>
      <c r="I6" s="407"/>
      <c r="J6" s="11"/>
    </row>
    <row r="7" spans="1:10" ht="13" customHeight="1">
      <c r="A7" s="11"/>
      <c r="B7" s="16" t="s">
        <v>11</v>
      </c>
      <c r="C7" s="407"/>
      <c r="D7" s="407"/>
      <c r="E7" s="407"/>
      <c r="F7" s="17" t="s">
        <v>12</v>
      </c>
      <c r="G7" s="410"/>
      <c r="H7" s="410"/>
      <c r="I7" s="410"/>
      <c r="J7" s="11"/>
    </row>
    <row r="8" spans="1:10" ht="9" customHeight="1">
      <c r="A8" s="11"/>
      <c r="B8" s="21"/>
      <c r="C8" s="22"/>
      <c r="D8" s="22"/>
      <c r="E8" s="22"/>
      <c r="F8" s="22"/>
      <c r="G8" s="22"/>
      <c r="H8" s="22"/>
      <c r="I8" s="23"/>
      <c r="J8" s="11"/>
    </row>
    <row r="9" spans="1:10" ht="19.5" thickBot="1">
      <c r="A9" s="11"/>
      <c r="B9" s="411" t="s">
        <v>13</v>
      </c>
      <c r="C9" s="411"/>
      <c r="D9" s="411"/>
      <c r="E9" s="411"/>
      <c r="F9" s="411"/>
      <c r="G9" s="411"/>
      <c r="H9" s="411"/>
      <c r="I9" s="411"/>
      <c r="J9" s="11"/>
    </row>
    <row r="10" spans="1:10" ht="20.149999999999999" customHeight="1">
      <c r="A10" s="11"/>
      <c r="B10" s="383" t="s">
        <v>14</v>
      </c>
      <c r="C10" s="385" t="s">
        <v>15</v>
      </c>
      <c r="D10" s="385"/>
      <c r="E10" s="385" t="s">
        <v>16</v>
      </c>
      <c r="F10" s="385"/>
      <c r="G10" s="24" t="s">
        <v>17</v>
      </c>
      <c r="H10" s="408" t="s">
        <v>18</v>
      </c>
      <c r="I10" s="414" t="s">
        <v>19</v>
      </c>
      <c r="J10" s="415"/>
    </row>
    <row r="11" spans="1:10" ht="24" customHeight="1">
      <c r="A11" s="11"/>
      <c r="B11" s="384"/>
      <c r="C11" s="25" t="s">
        <v>16</v>
      </c>
      <c r="D11" s="25" t="s">
        <v>20</v>
      </c>
      <c r="E11" s="25" t="s">
        <v>21</v>
      </c>
      <c r="F11" s="26" t="s">
        <v>22</v>
      </c>
      <c r="G11" s="27" t="s">
        <v>21</v>
      </c>
      <c r="H11" s="409"/>
      <c r="I11" s="28" t="s">
        <v>16</v>
      </c>
      <c r="J11" s="29" t="s">
        <v>17</v>
      </c>
    </row>
    <row r="12" spans="1:10" ht="30" customHeight="1">
      <c r="A12" s="11"/>
      <c r="B12" s="30" t="s">
        <v>23</v>
      </c>
      <c r="C12" s="31">
        <f>IF(pedag!P6=1,1,0)</f>
        <v>0</v>
      </c>
      <c r="D12" s="31">
        <f>IF(pedag!Q6="ne",1,0)</f>
        <v>0</v>
      </c>
      <c r="E12" s="32">
        <f>SUMIF(pedag!P6,"=1",pedag!N6)</f>
        <v>0</v>
      </c>
      <c r="F12" s="32">
        <f>SUMIF(pedag!P6,"=1",pedag!O6)</f>
        <v>0</v>
      </c>
      <c r="G12" s="32">
        <f>SUMIF(pedag!P6,"&lt;1",pedag!M6)</f>
        <v>0</v>
      </c>
      <c r="H12" s="33">
        <f>SUM(E12:G12)</f>
        <v>0</v>
      </c>
      <c r="I12" s="32">
        <f>SUMIF(pedag!Q6,"=pe",pedag!P6)</f>
        <v>0</v>
      </c>
      <c r="J12" s="34">
        <f>SUMIF(pedag!Q6,"=ne",pedag!P6)</f>
        <v>0</v>
      </c>
    </row>
    <row r="13" spans="1:10" ht="30" customHeight="1">
      <c r="A13" s="11"/>
      <c r="B13" s="30" t="s">
        <v>24</v>
      </c>
      <c r="C13" s="31">
        <f>COUNTIF(pedag!P8:P9,"=1")</f>
        <v>0</v>
      </c>
      <c r="D13" s="31">
        <f>COUNTIF(pedag!P8:P9,"&lt;1")-COUNTIF(pedag!P8:P9,"=0")</f>
        <v>0</v>
      </c>
      <c r="E13" s="32">
        <f>SUMIF(pedag!P8:P9,"=1",pedag!N8:N9)</f>
        <v>0</v>
      </c>
      <c r="F13" s="32">
        <f>SUMIF(pedag!P8:P9,"=1",pedag!O8:O9)</f>
        <v>0</v>
      </c>
      <c r="G13" s="32">
        <f>SUMIF(pedag!P8:P9,"&lt;1",pedag!M8:M9)</f>
        <v>0</v>
      </c>
      <c r="H13" s="33">
        <f t="shared" ref="H13:H18" si="0">SUM(E13:G13)</f>
        <v>0</v>
      </c>
      <c r="I13" s="32">
        <f>SUMIF(pedag!Q8:Q9,"=pe",pedag!P8:P9)</f>
        <v>0</v>
      </c>
      <c r="J13" s="34">
        <f>SUMIF(pedag!Q8:Q9,"=ne",pedag!P8:P9)</f>
        <v>0</v>
      </c>
    </row>
    <row r="14" spans="1:10" ht="30" customHeight="1">
      <c r="A14" s="11"/>
      <c r="B14" s="30" t="s">
        <v>25</v>
      </c>
      <c r="C14" s="31">
        <f>COUNTIF(pedag!P11:P12,"=1")</f>
        <v>0</v>
      </c>
      <c r="D14" s="31">
        <f>COUNTIF(pedag!P11:P12,"&lt;1")-COUNTIF(pedag!P11:P12,"=0")</f>
        <v>0</v>
      </c>
      <c r="E14" s="32">
        <f>SUMIF(pedag!P11:P12,"=1",pedag!N11:N12)</f>
        <v>0</v>
      </c>
      <c r="F14" s="32">
        <f>SUMIF(pedag!P11:P12,"=1",pedag!O11:O12)</f>
        <v>0</v>
      </c>
      <c r="G14" s="32">
        <f>SUMIF(pedag!P11:P12,"&lt;1",pedag!M11:M12)</f>
        <v>0</v>
      </c>
      <c r="H14" s="33">
        <f t="shared" si="0"/>
        <v>0</v>
      </c>
      <c r="I14" s="32">
        <f>SUMIF(pedag!Q11:Q12,"=pe",pedag!P11:P12)</f>
        <v>0</v>
      </c>
      <c r="J14" s="34">
        <f>SUMIF(pedag!Q11:Q12,"=ne",pedag!P11:P12)</f>
        <v>0</v>
      </c>
    </row>
    <row r="15" spans="1:10" ht="30" customHeight="1">
      <c r="A15" s="11"/>
      <c r="B15" s="30" t="s">
        <v>26</v>
      </c>
      <c r="C15" s="31">
        <f>COUNTIF(pedag!P14:P42,"=1")</f>
        <v>0</v>
      </c>
      <c r="D15" s="31">
        <f>COUNTIF(pedag!P14:P42,"&lt;1")-COUNTIF(pedag!P14:P42,"=0")</f>
        <v>0</v>
      </c>
      <c r="E15" s="32">
        <f>SUMIF(pedag!P14:P42,"=1",pedag!N14:N42)</f>
        <v>0</v>
      </c>
      <c r="F15" s="32">
        <f>SUMIF(pedag!P14:P42,"=1",pedag!O14:O42)</f>
        <v>0</v>
      </c>
      <c r="G15" s="32">
        <f>SUMIF(pedag!P14:P42,"&lt;1",pedag!M14:M42)</f>
        <v>0</v>
      </c>
      <c r="H15" s="33">
        <f t="shared" si="0"/>
        <v>0</v>
      </c>
      <c r="I15" s="32">
        <f>SUMIF(pedag!Q14:Q42,"=pe",pedag!P14:P42)</f>
        <v>0</v>
      </c>
      <c r="J15" s="34">
        <f>SUMIF(pedag!Q14:Q42,"=ne",pedag!P14:P42)</f>
        <v>0</v>
      </c>
    </row>
    <row r="16" spans="1:10" ht="30" customHeight="1">
      <c r="A16" s="11"/>
      <c r="B16" s="30" t="s">
        <v>27</v>
      </c>
      <c r="C16" s="31">
        <f>COUNTIF(pedag!P44:P48,"=1")</f>
        <v>0</v>
      </c>
      <c r="D16" s="31">
        <f>COUNTIF(pedag!P44:P48,"&lt;1")-COUNTIF(pedag!P44:P48,"=0")</f>
        <v>0</v>
      </c>
      <c r="E16" s="32">
        <f>SUMIF(pedag!Q44:Q48,"pe",pedag!N44:N48)</f>
        <v>0</v>
      </c>
      <c r="F16" s="32">
        <f>SUMIF(pedag!Q44:Q48,"pe",pedag!O44:O48)</f>
        <v>0</v>
      </c>
      <c r="G16" s="32">
        <f>SUMIF(pedag!Q44:Q48,"ne",pedag!M44:M48)</f>
        <v>0</v>
      </c>
      <c r="H16" s="33">
        <f t="shared" si="0"/>
        <v>0</v>
      </c>
      <c r="I16" s="32">
        <f>SUMIF(pedag!Q44:Q48,"=pe",pedag!P44:P48)</f>
        <v>0</v>
      </c>
      <c r="J16" s="34">
        <f>SUMIF(pedag!Q44:Q48,"=ne",pedag!P44:P48)</f>
        <v>0</v>
      </c>
    </row>
    <row r="17" spans="1:10" ht="30" customHeight="1">
      <c r="A17" s="11"/>
      <c r="B17" s="30" t="s">
        <v>28</v>
      </c>
      <c r="C17" s="31">
        <f>COUNTIF(pedag!P50:P54,"=1")</f>
        <v>0</v>
      </c>
      <c r="D17" s="31">
        <f>COUNTIF(pedag!P50:P54,"&lt;1")-COUNTIF(pedag!P50:P54,"=0")</f>
        <v>0</v>
      </c>
      <c r="E17" s="32">
        <f>SUMIF(pedag!Q50:Q54,"pe",pedag!N50:N54)</f>
        <v>0</v>
      </c>
      <c r="F17" s="32">
        <f>SUMIF(pedag!Q50:Q54,"pe",pedag!O50:O54)</f>
        <v>0</v>
      </c>
      <c r="G17" s="32">
        <f>SUMIF(pedag!Q50:Q54,"ne",pedag!M50:M54)</f>
        <v>0</v>
      </c>
      <c r="H17" s="33">
        <f t="shared" si="0"/>
        <v>0</v>
      </c>
      <c r="I17" s="32">
        <f>SUMIF(pedag!Q50:Q54,"=pe",pedag!P50:P54)</f>
        <v>0</v>
      </c>
      <c r="J17" s="34">
        <f>SUMIF(pedag!Q50:Q54,"=ne",pedag!P50:P54)</f>
        <v>0</v>
      </c>
    </row>
    <row r="18" spans="1:10" ht="30" customHeight="1" thickBot="1">
      <c r="A18" s="11"/>
      <c r="B18" s="35" t="s">
        <v>29</v>
      </c>
      <c r="C18" s="306">
        <f>COUNTIF(pedag!P56:P60,"=1")</f>
        <v>0</v>
      </c>
      <c r="D18" s="306">
        <f>COUNTIF(pedag!P56:P60,"&lt;1")-COUNTIF(pedag!P56:P60,"=0")</f>
        <v>0</v>
      </c>
      <c r="E18" s="307">
        <f>SUMIF(pedag!Q56:Q60,"pe",pedag!N56:N60)</f>
        <v>0</v>
      </c>
      <c r="F18" s="307">
        <f>SUMIF(pedag!Q56:Q60,"pe",pedag!O56:O60)</f>
        <v>0</v>
      </c>
      <c r="G18" s="307">
        <f>SUMIF(pedag!Q56:Q60,"ne",pedag!M56:M60)</f>
        <v>0</v>
      </c>
      <c r="H18" s="308">
        <f t="shared" si="0"/>
        <v>0</v>
      </c>
      <c r="I18" s="307">
        <f>SUMIF(pedag!Q56:Q60,"=pe",pedag!P56:P60)</f>
        <v>0</v>
      </c>
      <c r="J18" s="36">
        <f>SUMIF(pedag!Q56:Q60,"=ne",pedag!P56:P60)</f>
        <v>0</v>
      </c>
    </row>
    <row r="19" spans="1:10" ht="24" customHeight="1" thickBot="1">
      <c r="A19" s="11"/>
      <c r="B19" s="37" t="s">
        <v>30</v>
      </c>
      <c r="C19" s="309">
        <f t="shared" ref="C19:J19" si="1">SUM(C12:C18)</f>
        <v>0</v>
      </c>
      <c r="D19" s="309">
        <f t="shared" si="1"/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9">
        <f t="shared" si="1"/>
        <v>0</v>
      </c>
      <c r="I19" s="40">
        <f t="shared" si="1"/>
        <v>0</v>
      </c>
      <c r="J19" s="41">
        <f t="shared" si="1"/>
        <v>0</v>
      </c>
    </row>
    <row r="20" spans="1:10" ht="20.25" customHeight="1" thickBot="1">
      <c r="A20" s="11"/>
      <c r="B20" s="42"/>
      <c r="C20" s="416">
        <f>SUM(C19:D19)</f>
        <v>0</v>
      </c>
      <c r="D20" s="417"/>
      <c r="E20" s="43"/>
      <c r="F20" s="44"/>
      <c r="G20" s="43"/>
      <c r="H20" s="45"/>
      <c r="I20" s="418">
        <f>SUM(I19:J19)</f>
        <v>0</v>
      </c>
      <c r="J20" s="419"/>
    </row>
    <row r="21" spans="1:10" ht="8.25" customHeight="1" thickBot="1">
      <c r="A21" s="11"/>
      <c r="B21" s="42"/>
      <c r="C21" s="42"/>
      <c r="D21" s="42"/>
      <c r="E21" s="42"/>
      <c r="F21" s="46"/>
      <c r="G21" s="47"/>
      <c r="H21" s="47"/>
      <c r="I21" s="1"/>
      <c r="J21" s="11"/>
    </row>
    <row r="22" spans="1:10" ht="29.25" customHeight="1">
      <c r="A22" s="11"/>
      <c r="B22" s="48" t="s">
        <v>31</v>
      </c>
      <c r="C22" s="49" t="s">
        <v>32</v>
      </c>
      <c r="D22" s="49" t="s">
        <v>33</v>
      </c>
      <c r="E22" s="49" t="s">
        <v>34</v>
      </c>
      <c r="F22" s="50" t="s">
        <v>22</v>
      </c>
      <c r="G22" s="51" t="s">
        <v>35</v>
      </c>
      <c r="H22" s="47"/>
      <c r="I22" s="420" t="s">
        <v>36</v>
      </c>
      <c r="J22" s="420"/>
    </row>
    <row r="23" spans="1:10" ht="28" customHeight="1">
      <c r="A23" s="11"/>
      <c r="B23" s="30" t="s">
        <v>37</v>
      </c>
      <c r="C23" s="52">
        <f>COUNTIF('adm.i obs.'!L6:L20,"=1")</f>
        <v>0</v>
      </c>
      <c r="D23" s="53">
        <f>COUNTIF('adm.i obs.'!L6:L20,"&lt;1")-COUNTIF('adm.i obs.'!L6:L20,"=0")</f>
        <v>0</v>
      </c>
      <c r="E23" s="54">
        <f>'adm.i obs.'!J5-'adm.i obs.'!K5</f>
        <v>0</v>
      </c>
      <c r="F23" s="54">
        <f>'adm.i obs.'!K5</f>
        <v>0</v>
      </c>
      <c r="G23" s="55">
        <f>SUM('adm.i obs.'!L6:L20)</f>
        <v>0</v>
      </c>
      <c r="H23" s="47"/>
      <c r="I23" s="249" t="s">
        <v>38</v>
      </c>
      <c r="J23" s="250">
        <f>SUM(J24:J25)</f>
        <v>0</v>
      </c>
    </row>
    <row r="24" spans="1:10" ht="28" customHeight="1">
      <c r="A24" s="11"/>
      <c r="B24" s="30" t="s">
        <v>39</v>
      </c>
      <c r="C24" s="52">
        <f>COUNTIF('adm.i obs.'!L22:L42,"=1")</f>
        <v>0</v>
      </c>
      <c r="D24" s="53">
        <f>COUNTIF('adm.i obs.'!L22:L42,"&lt;1")-COUNTIF('adm.i obs.'!L22:L42,"=0")</f>
        <v>0</v>
      </c>
      <c r="E24" s="54">
        <f>'adm.i obs.'!J21-'adm.i obs.'!K21</f>
        <v>0</v>
      </c>
      <c r="F24" s="54">
        <f>'adm.i obs.'!K21</f>
        <v>0</v>
      </c>
      <c r="G24" s="55">
        <f>SUM('adm.i obs.'!L22:L42)</f>
        <v>0</v>
      </c>
      <c r="H24" s="56"/>
      <c r="I24" s="251" t="s">
        <v>40</v>
      </c>
      <c r="J24" s="252"/>
    </row>
    <row r="25" spans="1:10" ht="28" customHeight="1" thickBot="1">
      <c r="A25" s="11"/>
      <c r="B25" s="30" t="s">
        <v>41</v>
      </c>
      <c r="C25" s="52">
        <f>COUNTIF('adm.i obs.'!L44:L49,"=1")</f>
        <v>0</v>
      </c>
      <c r="D25" s="53">
        <f>COUNTIF('adm.i obs.'!L44:L49,"&lt;1")-COUNTIF('adm.i obs.'!L44:L49,"=0")</f>
        <v>0</v>
      </c>
      <c r="E25" s="54">
        <f>'adm.i obs.'!J43-'adm.i obs.'!K43</f>
        <v>0</v>
      </c>
      <c r="F25" s="54">
        <f>'adm.i obs.'!K43</f>
        <v>0</v>
      </c>
      <c r="G25" s="55">
        <f>SUM('adm.i obs.'!L44:L49)</f>
        <v>0</v>
      </c>
      <c r="H25" s="207"/>
      <c r="I25" s="254" t="s">
        <v>42</v>
      </c>
      <c r="J25" s="255"/>
    </row>
    <row r="26" spans="1:10" ht="26.25" customHeight="1" thickBot="1">
      <c r="A26" s="11"/>
      <c r="B26" s="57" t="s">
        <v>30</v>
      </c>
      <c r="C26" s="310">
        <f>SUM(C23:C25)</f>
        <v>0</v>
      </c>
      <c r="D26" s="310">
        <f>SUM(D23:D25)</f>
        <v>0</v>
      </c>
      <c r="E26" s="311">
        <f>SUM(E23:E25)</f>
        <v>0</v>
      </c>
      <c r="F26" s="312">
        <f>SUM(F23:F25)</f>
        <v>0</v>
      </c>
      <c r="G26" s="312">
        <f>SUM(G23:G25)</f>
        <v>0</v>
      </c>
      <c r="H26" s="421" t="s">
        <v>43</v>
      </c>
      <c r="I26" s="422"/>
      <c r="J26" s="257"/>
    </row>
    <row r="27" spans="1:10" ht="29.25" customHeight="1" thickBot="1">
      <c r="A27" s="11"/>
      <c r="B27" s="313" t="s">
        <v>44</v>
      </c>
      <c r="C27" s="412">
        <f>SUM(C20,C26,D26)</f>
        <v>0</v>
      </c>
      <c r="D27" s="413"/>
      <c r="E27" s="314"/>
      <c r="F27" s="315" t="s">
        <v>45</v>
      </c>
      <c r="G27" s="316">
        <f>SUM(G26,I20)</f>
        <v>0</v>
      </c>
      <c r="H27" s="423" t="s">
        <v>46</v>
      </c>
      <c r="I27" s="423"/>
      <c r="J27" s="258"/>
    </row>
    <row r="28" spans="1:10" ht="24.75" customHeight="1">
      <c r="A28" s="11"/>
      <c r="B28" s="58"/>
      <c r="C28" s="59"/>
      <c r="D28" s="60"/>
      <c r="E28" s="61"/>
      <c r="F28" s="59"/>
      <c r="G28" s="60"/>
      <c r="H28" s="404" t="s">
        <v>47</v>
      </c>
      <c r="I28" s="405"/>
      <c r="J28" s="253"/>
    </row>
    <row r="29" spans="1:10" ht="32.15" customHeight="1" thickBot="1">
      <c r="A29" s="11"/>
      <c r="B29" s="58"/>
      <c r="C29" s="62"/>
      <c r="D29" s="63"/>
      <c r="E29" s="64"/>
      <c r="F29" s="65"/>
      <c r="G29" s="56"/>
      <c r="H29" s="66"/>
      <c r="I29" s="67"/>
      <c r="J29" s="11"/>
    </row>
    <row r="30" spans="1:10" ht="32.15" customHeight="1">
      <c r="A30" s="11"/>
      <c r="B30" s="270" t="s">
        <v>48</v>
      </c>
      <c r="C30" s="390" t="s">
        <v>154</v>
      </c>
      <c r="D30" s="391"/>
      <c r="E30" s="271" t="s">
        <v>49</v>
      </c>
      <c r="F30" s="272" t="s">
        <v>50</v>
      </c>
      <c r="G30" s="273" t="s">
        <v>51</v>
      </c>
      <c r="H30" s="274" t="s">
        <v>52</v>
      </c>
      <c r="I30" s="275" t="s">
        <v>53</v>
      </c>
      <c r="J30" s="11"/>
    </row>
    <row r="31" spans="1:10" ht="32.15" customHeight="1">
      <c r="A31" s="11"/>
      <c r="B31" s="276" t="s">
        <v>54</v>
      </c>
      <c r="C31" s="392">
        <f>COUNTIF(pedag!K5:K721,"=NP &gt;1/2")</f>
        <v>0</v>
      </c>
      <c r="D31" s="393"/>
      <c r="E31" s="277">
        <f>COUNTIF(pedag!K5:K721,"=NP.")</f>
        <v>0</v>
      </c>
      <c r="F31" s="278">
        <f>COUNTIF(pedag!J5:J721,"=NP1")</f>
        <v>0</v>
      </c>
      <c r="G31" s="277">
        <f>COUNTIF(pedag!J5:J721,"=M")</f>
        <v>0</v>
      </c>
      <c r="H31" s="279">
        <f>COUNTIF(pedag!J5:J721,"=M1")</f>
        <v>0</v>
      </c>
      <c r="I31" s="280">
        <f>COUNTIF(pedag!J5:J721,"=D")</f>
        <v>0</v>
      </c>
      <c r="J31" s="11"/>
    </row>
    <row r="32" spans="1:10" ht="37.5" customHeight="1" thickBot="1">
      <c r="A32" s="1"/>
      <c r="B32" s="281" t="s">
        <v>55</v>
      </c>
      <c r="C32" s="394">
        <f>SUMIF(pedag!K5:K721,"NP &gt;1/2",pedag!P5:P721)</f>
        <v>0</v>
      </c>
      <c r="D32" s="395"/>
      <c r="E32" s="282">
        <f>SUMIF(pedag!K5:K721,"NP.",pedag!P5:P721)</f>
        <v>0</v>
      </c>
      <c r="F32" s="283">
        <f>SUMIF(pedag!J5:J721,"NP1",pedag!P5:P721)</f>
        <v>0</v>
      </c>
      <c r="G32" s="282">
        <f>SUMIF(pedag!J5:J721,"M",pedag!P5:P721)</f>
        <v>0</v>
      </c>
      <c r="H32" s="284">
        <f>SUMIF(pedag!J5:J721,"M1",pedag!P5:P721)</f>
        <v>0</v>
      </c>
      <c r="I32" s="285">
        <f>SUMIF(pedag!J5:J721,"D",pedag!P5:P721)</f>
        <v>0</v>
      </c>
      <c r="J32" s="11"/>
    </row>
    <row r="33" spans="1:10" ht="20.5" customHeight="1">
      <c r="A33" s="1"/>
      <c r="B33" s="286"/>
      <c r="C33" s="287"/>
      <c r="D33" s="287"/>
      <c r="E33" s="287"/>
      <c r="F33" s="287"/>
      <c r="G33" s="287"/>
      <c r="H33" s="287"/>
      <c r="I33" s="287"/>
      <c r="J33" s="11"/>
    </row>
    <row r="34" spans="1:10" ht="10" customHeight="1" thickBot="1">
      <c r="A34" s="1"/>
      <c r="B34" s="286"/>
      <c r="C34" s="287"/>
      <c r="D34" s="287"/>
      <c r="E34" s="287"/>
      <c r="F34" s="287"/>
      <c r="G34" s="287"/>
      <c r="H34" s="287"/>
      <c r="I34" s="287"/>
      <c r="J34" s="11"/>
    </row>
    <row r="35" spans="1:10" ht="12.65" customHeight="1">
      <c r="A35" s="11"/>
      <c r="B35" s="386"/>
      <c r="C35" s="387"/>
      <c r="D35" s="317"/>
      <c r="E35" s="317"/>
      <c r="F35" s="317"/>
      <c r="G35" s="317"/>
      <c r="H35" s="317"/>
      <c r="I35" s="318"/>
      <c r="J35" s="319"/>
    </row>
    <row r="36" spans="1:10" ht="15.5">
      <c r="A36" s="11"/>
      <c r="B36" s="388"/>
      <c r="C36" s="389"/>
      <c r="D36" s="68" t="s">
        <v>56</v>
      </c>
      <c r="E36" s="11"/>
      <c r="F36" s="11"/>
      <c r="G36" s="11"/>
      <c r="H36" s="11"/>
      <c r="I36" s="11"/>
      <c r="J36" s="69"/>
    </row>
    <row r="37" spans="1:10" ht="10.5" customHeight="1">
      <c r="A37" s="11"/>
      <c r="B37" s="379" t="s">
        <v>57</v>
      </c>
      <c r="C37" s="380"/>
      <c r="D37" s="11"/>
      <c r="E37" s="11"/>
      <c r="F37" s="11"/>
      <c r="G37" s="11"/>
      <c r="H37" s="11"/>
      <c r="I37" s="11"/>
      <c r="J37" s="69"/>
    </row>
    <row r="38" spans="1:10" ht="48" customHeight="1">
      <c r="A38" s="11"/>
      <c r="B38" s="381" t="s">
        <v>58</v>
      </c>
      <c r="C38" s="382"/>
      <c r="D38" s="70"/>
      <c r="E38" s="11"/>
      <c r="F38" s="11"/>
      <c r="G38" s="11"/>
      <c r="H38" s="11"/>
      <c r="I38" s="11"/>
      <c r="J38" s="69"/>
    </row>
    <row r="39" spans="1:10" ht="55.5" customHeight="1" thickBot="1">
      <c r="A39" s="71"/>
      <c r="B39" s="268" t="s">
        <v>59</v>
      </c>
      <c r="C39" s="72"/>
      <c r="D39" s="73" t="s">
        <v>59</v>
      </c>
      <c r="E39" s="74"/>
      <c r="F39" s="74"/>
      <c r="G39" s="73"/>
      <c r="H39" s="75"/>
      <c r="I39" s="76" t="s">
        <v>60</v>
      </c>
      <c r="J39" s="77"/>
    </row>
    <row r="40" spans="1:10">
      <c r="B40" s="267">
        <f ca="1">NOW()</f>
        <v>45062.918731365738</v>
      </c>
    </row>
  </sheetData>
  <sheetProtection algorithmName="SHA-512" hashValue="zdSB8gUBe2AR4Cm5D7XDMMZ5uZULiRf2vrtyWxkQNdkw60gJg04ds2n7mN1YMUY17ERquZxRLKutnlUfw+gwPA==" saltValue="PfCxQBjAQfaPto6ZBY6eWQ==" spinCount="100000" sheet="1" objects="1" scenarios="1"/>
  <mergeCells count="30">
    <mergeCell ref="H28:I28"/>
    <mergeCell ref="C5:E5"/>
    <mergeCell ref="C6:E6"/>
    <mergeCell ref="G6:I6"/>
    <mergeCell ref="H10:H11"/>
    <mergeCell ref="G7:I7"/>
    <mergeCell ref="B9:I9"/>
    <mergeCell ref="C7:E7"/>
    <mergeCell ref="E10:F10"/>
    <mergeCell ref="C27:D27"/>
    <mergeCell ref="I10:J10"/>
    <mergeCell ref="C20:D20"/>
    <mergeCell ref="I20:J20"/>
    <mergeCell ref="I22:J22"/>
    <mergeCell ref="H26:I26"/>
    <mergeCell ref="H27:I27"/>
    <mergeCell ref="I1:J1"/>
    <mergeCell ref="B2:H2"/>
    <mergeCell ref="B3:G3"/>
    <mergeCell ref="B4:I4"/>
    <mergeCell ref="E1:F1"/>
    <mergeCell ref="C1:D1"/>
    <mergeCell ref="B37:C37"/>
    <mergeCell ref="B38:C38"/>
    <mergeCell ref="B10:B11"/>
    <mergeCell ref="C10:D10"/>
    <mergeCell ref="B35:C36"/>
    <mergeCell ref="C30:D30"/>
    <mergeCell ref="C31:D31"/>
    <mergeCell ref="C32:D32"/>
  </mergeCells>
  <phoneticPr fontId="0" type="noConversion"/>
  <printOptions horizontalCentered="1"/>
  <pageMargins left="0.78740157480314965" right="0.43307086614173229" top="0.98425196850393704" bottom="0.82677165354330717" header="0.51181102362204722" footer="0.31496062992125984"/>
  <pageSetup paperSize="9" scale="61" orientation="portrait" horizontalDpi="360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słownik!$E$13:$E$27</xm:f>
          </x14:formula1>
          <xm:sqref>O11</xm:sqref>
        </x14:dataValidation>
        <x14:dataValidation type="list" allowBlank="1" showInputMessage="1" showErrorMessage="1" xr:uid="{C168C57C-D303-4E94-9A81-B5109D82CFCE}">
          <x14:formula1>
            <xm:f>słownik!$E$16:$E$31</xm:f>
          </x14:formula1>
          <xm:sqref>I1:J1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  <pageSetUpPr fitToPage="1"/>
  </sheetPr>
  <dimension ref="A1:AG148"/>
  <sheetViews>
    <sheetView showGridLines="0" view="pageBreakPreview" zoomScaleNormal="100" zoomScaleSheetLayoutView="100" zoomScalePageLayoutView="110" workbookViewId="0">
      <pane ySplit="4" topLeftCell="A10" activePane="bottomLeft" state="frozen"/>
      <selection pane="bottomLeft" activeCell="K16" sqref="K16"/>
    </sheetView>
  </sheetViews>
  <sheetFormatPr defaultColWidth="9.26953125" defaultRowHeight="14"/>
  <cols>
    <col min="1" max="2" width="4.81640625" style="147" customWidth="1"/>
    <col min="3" max="3" width="36" style="201" customWidth="1"/>
    <col min="4" max="4" width="5.54296875" style="147" customWidth="1"/>
    <col min="5" max="6" width="3.7265625" style="147" customWidth="1"/>
    <col min="7" max="7" width="3.7265625" style="202" customWidth="1"/>
    <col min="8" max="8" width="52" style="147" customWidth="1"/>
    <col min="9" max="9" width="3.54296875" style="147" customWidth="1"/>
    <col min="10" max="10" width="3.7265625" style="202" customWidth="1"/>
    <col min="11" max="11" width="7.81640625" style="202" customWidth="1"/>
    <col min="12" max="12" width="3.7265625" style="147" customWidth="1"/>
    <col min="13" max="13" width="9.26953125" style="203" customWidth="1"/>
    <col min="14" max="14" width="8.81640625" style="203" customWidth="1"/>
    <col min="15" max="15" width="9.26953125" style="147" customWidth="1"/>
    <col min="16" max="16" width="7.453125" style="204" customWidth="1"/>
    <col min="17" max="17" width="4.54296875" style="205" customWidth="1"/>
    <col min="18" max="18" width="19.453125" style="206" customWidth="1"/>
    <col min="19" max="19" width="6.26953125" style="146" customWidth="1"/>
    <col min="20" max="21" width="9.26953125" style="146" customWidth="1"/>
    <col min="22" max="16384" width="9.26953125" style="147"/>
  </cols>
  <sheetData>
    <row r="1" spans="1:22" ht="20">
      <c r="A1" s="320"/>
      <c r="B1" s="320"/>
      <c r="C1" s="232" t="str">
        <f>zestawienie!C1</f>
        <v>??</v>
      </c>
      <c r="D1" s="320"/>
      <c r="E1" s="320"/>
      <c r="F1" s="320"/>
      <c r="G1" s="321"/>
      <c r="H1" s="320"/>
      <c r="I1" s="320"/>
      <c r="J1" s="321"/>
      <c r="K1" s="321"/>
      <c r="L1" s="320"/>
      <c r="M1" s="322"/>
      <c r="N1" s="322"/>
      <c r="O1" s="320"/>
      <c r="S1" s="323"/>
      <c r="T1" s="323"/>
      <c r="U1" s="323"/>
      <c r="V1" s="320"/>
    </row>
    <row r="2" spans="1:22" ht="27" customHeight="1" thickBot="1">
      <c r="A2" s="324"/>
      <c r="B2" s="324"/>
      <c r="C2" s="228"/>
      <c r="D2" s="228"/>
      <c r="E2" s="140"/>
      <c r="F2" s="140"/>
      <c r="G2" s="141"/>
      <c r="H2" s="142"/>
      <c r="I2" s="142"/>
      <c r="J2" s="142"/>
      <c r="K2" s="142"/>
      <c r="L2" s="142"/>
      <c r="M2" s="229"/>
      <c r="N2" s="230" t="s">
        <v>61</v>
      </c>
      <c r="O2" s="231" t="str">
        <f>zestawienie!H3</f>
        <v>2023/2024</v>
      </c>
      <c r="P2" s="143"/>
      <c r="Q2" s="144"/>
      <c r="R2" s="145"/>
      <c r="S2" s="323"/>
      <c r="T2" s="323"/>
      <c r="U2" s="323"/>
      <c r="V2" s="320"/>
    </row>
    <row r="3" spans="1:22" ht="103.5" customHeight="1">
      <c r="A3" s="325" t="s">
        <v>62</v>
      </c>
      <c r="B3" s="326" t="s">
        <v>63</v>
      </c>
      <c r="C3" s="327" t="s">
        <v>64</v>
      </c>
      <c r="D3" s="269" t="s">
        <v>65</v>
      </c>
      <c r="E3" s="269" t="s">
        <v>66</v>
      </c>
      <c r="F3" s="269" t="s">
        <v>67</v>
      </c>
      <c r="G3" s="269" t="s">
        <v>68</v>
      </c>
      <c r="H3" s="328" t="s">
        <v>69</v>
      </c>
      <c r="I3" s="269" t="s">
        <v>70</v>
      </c>
      <c r="J3" s="269" t="s">
        <v>71</v>
      </c>
      <c r="K3" s="269" t="s">
        <v>72</v>
      </c>
      <c r="L3" s="269" t="s">
        <v>73</v>
      </c>
      <c r="M3" s="329" t="s">
        <v>74</v>
      </c>
      <c r="N3" s="329" t="s">
        <v>75</v>
      </c>
      <c r="O3" s="329" t="s">
        <v>76</v>
      </c>
      <c r="P3" s="330" t="s">
        <v>77</v>
      </c>
      <c r="Q3" s="331" t="s">
        <v>78</v>
      </c>
      <c r="R3" s="332" t="s">
        <v>79</v>
      </c>
      <c r="S3" s="323"/>
      <c r="T3" s="323"/>
      <c r="U3" s="323"/>
      <c r="V3" s="320"/>
    </row>
    <row r="4" spans="1:22" s="148" customFormat="1" ht="12.5">
      <c r="A4" s="234">
        <v>1</v>
      </c>
      <c r="B4" s="234">
        <v>2</v>
      </c>
      <c r="C4" s="234">
        <v>3</v>
      </c>
      <c r="D4" s="234">
        <v>4</v>
      </c>
      <c r="E4" s="234">
        <v>5</v>
      </c>
      <c r="F4" s="234"/>
      <c r="G4" s="234">
        <v>6</v>
      </c>
      <c r="H4" s="234">
        <v>7</v>
      </c>
      <c r="I4" s="234">
        <v>8</v>
      </c>
      <c r="J4" s="234">
        <v>9</v>
      </c>
      <c r="K4" s="234">
        <v>10</v>
      </c>
      <c r="L4" s="234">
        <v>11</v>
      </c>
      <c r="M4" s="234">
        <v>12</v>
      </c>
      <c r="N4" s="234">
        <v>13</v>
      </c>
      <c r="O4" s="234">
        <v>14</v>
      </c>
      <c r="P4" s="234">
        <v>15</v>
      </c>
      <c r="Q4" s="234">
        <v>16</v>
      </c>
      <c r="R4" s="234">
        <v>17</v>
      </c>
      <c r="S4" s="333"/>
      <c r="T4" s="333"/>
      <c r="U4" s="333"/>
      <c r="V4" s="334"/>
    </row>
    <row r="5" spans="1:22" ht="17.149999999999999" customHeight="1" thickTop="1" thickBot="1">
      <c r="A5" s="149"/>
      <c r="B5" s="243"/>
      <c r="C5" s="150" t="s">
        <v>23</v>
      </c>
      <c r="D5" s="151"/>
      <c r="E5" s="151"/>
      <c r="F5" s="151"/>
      <c r="G5" s="151"/>
      <c r="H5" s="151"/>
      <c r="I5" s="151"/>
      <c r="J5" s="151"/>
      <c r="K5" s="151"/>
      <c r="L5" s="151"/>
      <c r="M5" s="152">
        <f>SUM(M6:M6)</f>
        <v>0</v>
      </c>
      <c r="N5" s="152"/>
      <c r="O5" s="153">
        <f>SUM(O6:O6)</f>
        <v>0</v>
      </c>
      <c r="P5" s="152">
        <f>SUM(P6:P6)</f>
        <v>0</v>
      </c>
      <c r="Q5" s="154"/>
      <c r="R5" s="155" t="s">
        <v>38</v>
      </c>
      <c r="S5" s="323"/>
      <c r="T5" s="323"/>
      <c r="U5" s="323"/>
      <c r="V5" s="320"/>
    </row>
    <row r="6" spans="1:22" ht="21" customHeight="1" thickTop="1" thickBot="1">
      <c r="A6" s="335"/>
      <c r="B6" s="336"/>
      <c r="C6" s="304"/>
      <c r="D6" s="336"/>
      <c r="E6" s="337"/>
      <c r="F6" s="337"/>
      <c r="G6" s="336"/>
      <c r="H6" s="305"/>
      <c r="I6" s="336"/>
      <c r="J6" s="336"/>
      <c r="K6" s="336"/>
      <c r="L6" s="336"/>
      <c r="M6" s="300"/>
      <c r="N6" s="208"/>
      <c r="O6" s="166">
        <f>IF((M6-N6)&gt;=0,M6-N6,0)</f>
        <v>0</v>
      </c>
      <c r="P6" s="167">
        <f>IF(M6&lt;N6,M6,N6)/IF(N6=0,1,N6)</f>
        <v>0</v>
      </c>
      <c r="Q6" s="168" t="str">
        <f>IF(P6=1,"pe",IF(P6&gt;0,"ne",""))</f>
        <v/>
      </c>
      <c r="R6" s="213"/>
      <c r="S6" s="323"/>
      <c r="T6" s="338"/>
      <c r="U6" s="256"/>
      <c r="V6" s="339"/>
    </row>
    <row r="7" spans="1:22" ht="17.149999999999999" customHeight="1" thickTop="1" thickBot="1">
      <c r="A7" s="123"/>
      <c r="B7" s="340"/>
      <c r="C7" s="84" t="s">
        <v>80</v>
      </c>
      <c r="D7" s="156"/>
      <c r="E7" s="156"/>
      <c r="F7" s="156"/>
      <c r="G7" s="156"/>
      <c r="H7" s="157"/>
      <c r="I7" s="156"/>
      <c r="J7" s="156"/>
      <c r="K7" s="156"/>
      <c r="L7" s="156"/>
      <c r="M7" s="158">
        <f>SUM(M8:M9)</f>
        <v>0</v>
      </c>
      <c r="N7" s="158"/>
      <c r="O7" s="159">
        <f>SUM(O8:O9)</f>
        <v>0</v>
      </c>
      <c r="P7" s="158">
        <f>SUM(P8:P9)</f>
        <v>0</v>
      </c>
      <c r="Q7" s="162"/>
      <c r="R7" s="155" t="s">
        <v>38</v>
      </c>
      <c r="S7" s="323"/>
      <c r="T7" s="338"/>
      <c r="U7" s="323"/>
      <c r="V7" s="320"/>
    </row>
    <row r="8" spans="1:22" ht="16" thickTop="1">
      <c r="A8" s="341"/>
      <c r="B8" s="342"/>
      <c r="C8" s="294"/>
      <c r="D8" s="342"/>
      <c r="E8" s="343"/>
      <c r="F8" s="343"/>
      <c r="G8" s="342"/>
      <c r="H8" s="91"/>
      <c r="I8" s="342"/>
      <c r="J8" s="342"/>
      <c r="K8" s="342"/>
      <c r="L8" s="342"/>
      <c r="M8" s="217"/>
      <c r="N8" s="217"/>
      <c r="O8" s="218">
        <f>IF((M8-N8)&gt;=0,M8-N8,0)</f>
        <v>0</v>
      </c>
      <c r="P8" s="219">
        <f>IF(M8&lt;N8,M8,N8)/IF(N8=0,1,N8)</f>
        <v>0</v>
      </c>
      <c r="Q8" s="182" t="str">
        <f>IF(P8=1,"pe",IF(P8&gt;0,"ne",""))</f>
        <v/>
      </c>
      <c r="R8" s="220"/>
      <c r="S8" s="323"/>
      <c r="T8" s="338"/>
      <c r="U8" s="256" t="str">
        <f>IF(O8&gt;15,"Błąd","")</f>
        <v/>
      </c>
      <c r="V8" s="339"/>
    </row>
    <row r="9" spans="1:22" ht="16" thickBot="1">
      <c r="A9" s="344"/>
      <c r="B9" s="345"/>
      <c r="C9" s="296"/>
      <c r="D9" s="345"/>
      <c r="E9" s="346"/>
      <c r="F9" s="346"/>
      <c r="G9" s="345"/>
      <c r="H9" s="116"/>
      <c r="I9" s="345"/>
      <c r="J9" s="345"/>
      <c r="K9" s="345"/>
      <c r="L9" s="345"/>
      <c r="M9" s="303"/>
      <c r="N9" s="209"/>
      <c r="O9" s="210">
        <f>IF((M9-N9)&gt;=0,M9-N9,0)</f>
        <v>0</v>
      </c>
      <c r="P9" s="216">
        <f>IF(M9&lt;N9,M9,N9)/IF(N9=0,1,N9)</f>
        <v>0</v>
      </c>
      <c r="Q9" s="212" t="str">
        <f>IF(P9=1,"pe",IF(P9&gt;0,"ne",""))</f>
        <v/>
      </c>
      <c r="R9" s="215"/>
      <c r="S9" s="323"/>
      <c r="T9" s="338"/>
      <c r="U9" s="256" t="str">
        <f>IF(O9&gt;15,"Błąd","")</f>
        <v/>
      </c>
      <c r="V9" s="339"/>
    </row>
    <row r="10" spans="1:22" ht="17.149999999999999" customHeight="1" thickTop="1" thickBot="1">
      <c r="A10" s="123"/>
      <c r="B10" s="340"/>
      <c r="C10" s="84" t="s">
        <v>81</v>
      </c>
      <c r="D10" s="160"/>
      <c r="E10" s="160"/>
      <c r="F10" s="160"/>
      <c r="G10" s="160"/>
      <c r="H10" s="161"/>
      <c r="I10" s="160"/>
      <c r="J10" s="160"/>
      <c r="K10" s="160"/>
      <c r="L10" s="160"/>
      <c r="M10" s="158">
        <f>SUM(M11:M12)</f>
        <v>0</v>
      </c>
      <c r="N10" s="158"/>
      <c r="O10" s="159">
        <f>SUM(O11:O12)</f>
        <v>0</v>
      </c>
      <c r="P10" s="158">
        <f>SUM(P11:P12)</f>
        <v>0</v>
      </c>
      <c r="Q10" s="162"/>
      <c r="R10" s="155" t="s">
        <v>38</v>
      </c>
      <c r="S10" s="323"/>
      <c r="T10" s="338"/>
      <c r="U10" s="323"/>
      <c r="V10" s="320"/>
    </row>
    <row r="11" spans="1:22" ht="16" thickTop="1">
      <c r="A11" s="341"/>
      <c r="B11" s="342"/>
      <c r="C11" s="294"/>
      <c r="D11" s="342"/>
      <c r="E11" s="343"/>
      <c r="F11" s="343"/>
      <c r="G11" s="342"/>
      <c r="H11" s="91"/>
      <c r="I11" s="342"/>
      <c r="J11" s="342"/>
      <c r="K11" s="342"/>
      <c r="L11" s="342"/>
      <c r="M11" s="217"/>
      <c r="N11" s="217"/>
      <c r="O11" s="218">
        <f>IF((M11-N11)&gt;=0,M11-N11,0)</f>
        <v>0</v>
      </c>
      <c r="P11" s="221">
        <f>IF(M11&lt;N11,M11,N11)/IF(N11=0,1,N11)</f>
        <v>0</v>
      </c>
      <c r="Q11" s="182" t="str">
        <f>IF(P11=1,"pe",IF(P11&gt;0,"ne",""))</f>
        <v/>
      </c>
      <c r="R11" s="220"/>
      <c r="S11" s="323"/>
      <c r="T11" s="338"/>
      <c r="U11" s="256" t="str">
        <f>IF(O11&gt;15,"Błąd","")</f>
        <v/>
      </c>
      <c r="V11" s="339"/>
    </row>
    <row r="12" spans="1:22" ht="16" thickBot="1">
      <c r="A12" s="344"/>
      <c r="B12" s="345"/>
      <c r="C12" s="296"/>
      <c r="D12" s="345"/>
      <c r="E12" s="346"/>
      <c r="F12" s="346"/>
      <c r="G12" s="345"/>
      <c r="H12" s="116"/>
      <c r="I12" s="345"/>
      <c r="J12" s="345"/>
      <c r="K12" s="345"/>
      <c r="L12" s="345"/>
      <c r="M12" s="303"/>
      <c r="N12" s="209"/>
      <c r="O12" s="210">
        <f>IF((M12-N12)&gt;=0,M12-N12,0)</f>
        <v>0</v>
      </c>
      <c r="P12" s="211">
        <f>IF(M12&lt;N12,M12,N12)/IF(N12=0,1,N12)</f>
        <v>0</v>
      </c>
      <c r="Q12" s="212" t="str">
        <f>IF(P12=1,"pe",IF(P12&gt;0,"ne",""))</f>
        <v/>
      </c>
      <c r="R12" s="214"/>
      <c r="S12" s="323"/>
      <c r="T12" s="338"/>
      <c r="U12" s="256" t="str">
        <f>IF(O12&gt;15,"Błąd","")</f>
        <v/>
      </c>
      <c r="V12" s="339"/>
    </row>
    <row r="13" spans="1:22" ht="17.149999999999999" customHeight="1" thickTop="1" thickBot="1">
      <c r="A13" s="123"/>
      <c r="B13" s="340"/>
      <c r="C13" s="84" t="s">
        <v>82</v>
      </c>
      <c r="D13" s="160"/>
      <c r="E13" s="160"/>
      <c r="F13" s="160"/>
      <c r="G13" s="160"/>
      <c r="H13" s="161"/>
      <c r="I13" s="160"/>
      <c r="J13" s="160"/>
      <c r="K13" s="160"/>
      <c r="L13" s="160"/>
      <c r="M13" s="163">
        <f>SUM(M14:M42)</f>
        <v>0</v>
      </c>
      <c r="N13" s="163"/>
      <c r="O13" s="164">
        <f>SUM(O14:O42)</f>
        <v>0</v>
      </c>
      <c r="P13" s="163">
        <f>SUM(P14:P42)</f>
        <v>0</v>
      </c>
      <c r="Q13" s="162"/>
      <c r="R13" s="155" t="s">
        <v>38</v>
      </c>
      <c r="S13" s="323"/>
      <c r="T13" s="338"/>
      <c r="U13" s="323"/>
      <c r="V13" s="320"/>
    </row>
    <row r="14" spans="1:22" ht="16" thickTop="1">
      <c r="A14" s="341"/>
      <c r="B14" s="342"/>
      <c r="C14" s="294"/>
      <c r="D14" s="342"/>
      <c r="E14" s="343"/>
      <c r="F14" s="343"/>
      <c r="G14" s="342"/>
      <c r="H14" s="91"/>
      <c r="I14" s="342"/>
      <c r="J14" s="342"/>
      <c r="K14" s="342"/>
      <c r="L14" s="342"/>
      <c r="M14" s="217"/>
      <c r="N14" s="225">
        <f>IF(M14&gt;0,30,0)</f>
        <v>0</v>
      </c>
      <c r="O14" s="166">
        <f>IF(M14&lt;=30,0,M14-N14)</f>
        <v>0</v>
      </c>
      <c r="P14" s="167">
        <f t="shared" ref="P14:P42" si="0">IF(M14&lt;N14,M14,N14)/IF(N14=0,1,N14)</f>
        <v>0</v>
      </c>
      <c r="Q14" s="168" t="str">
        <f t="shared" ref="Q14:Q42" si="1">IF(P14=1,"pe",IF(P14&gt;0,"ne",""))</f>
        <v/>
      </c>
      <c r="R14" s="213"/>
      <c r="S14" s="323"/>
      <c r="T14" s="338"/>
      <c r="U14" s="256" t="str">
        <f>IF(O14&gt;15,"Błąd","")</f>
        <v/>
      </c>
      <c r="V14" s="339"/>
    </row>
    <row r="15" spans="1:22" ht="15.5">
      <c r="A15" s="347"/>
      <c r="B15" s="348"/>
      <c r="C15" s="295"/>
      <c r="D15" s="348"/>
      <c r="E15" s="349"/>
      <c r="F15" s="349"/>
      <c r="G15" s="348"/>
      <c r="H15" s="101"/>
      <c r="I15" s="348"/>
      <c r="J15" s="348"/>
      <c r="K15" s="348"/>
      <c r="L15" s="348"/>
      <c r="M15" s="227"/>
      <c r="N15" s="226">
        <f>IF(M15&gt;0,30,0)</f>
        <v>0</v>
      </c>
      <c r="O15" s="169">
        <f>IF(M15&lt;=30,0,M15-N15)</f>
        <v>0</v>
      </c>
      <c r="P15" s="170">
        <f>IF(M15&lt;N15,M15,N15)/IF(N15=0,1,N15)</f>
        <v>0</v>
      </c>
      <c r="Q15" s="171" t="str">
        <f t="shared" si="1"/>
        <v/>
      </c>
      <c r="R15" s="222"/>
      <c r="S15" s="323"/>
      <c r="T15" s="338"/>
      <c r="U15" s="256" t="str">
        <f t="shared" ref="U15:U42" si="2">IF(O15&gt;15,"Błąd","")</f>
        <v/>
      </c>
      <c r="V15" s="339"/>
    </row>
    <row r="16" spans="1:22" ht="20.25" customHeight="1">
      <c r="A16" s="347"/>
      <c r="B16" s="348"/>
      <c r="C16" s="295"/>
      <c r="D16" s="348"/>
      <c r="E16" s="349"/>
      <c r="F16" s="349"/>
      <c r="G16" s="348"/>
      <c r="H16" s="101"/>
      <c r="I16" s="348"/>
      <c r="J16" s="348"/>
      <c r="K16" s="348"/>
      <c r="L16" s="348"/>
      <c r="M16" s="227"/>
      <c r="N16" s="226">
        <f t="shared" ref="N16:N42" si="3">IF(M16&gt;0,30,0)</f>
        <v>0</v>
      </c>
      <c r="O16" s="169">
        <f t="shared" ref="O16:O41" si="4">IF(M16&lt;=30,0,M16-N16)</f>
        <v>0</v>
      </c>
      <c r="P16" s="170">
        <f t="shared" si="0"/>
        <v>0</v>
      </c>
      <c r="Q16" s="171" t="str">
        <f t="shared" si="1"/>
        <v/>
      </c>
      <c r="R16" s="222"/>
      <c r="S16" s="323"/>
      <c r="T16" s="338"/>
      <c r="U16" s="256" t="str">
        <f t="shared" si="2"/>
        <v/>
      </c>
      <c r="V16" s="339"/>
    </row>
    <row r="17" spans="1:22" ht="15.5">
      <c r="A17" s="347"/>
      <c r="B17" s="348"/>
      <c r="C17" s="295"/>
      <c r="D17" s="348"/>
      <c r="E17" s="349"/>
      <c r="F17" s="349"/>
      <c r="G17" s="348"/>
      <c r="H17" s="101"/>
      <c r="I17" s="348"/>
      <c r="J17" s="348"/>
      <c r="K17" s="348"/>
      <c r="L17" s="348"/>
      <c r="M17" s="227"/>
      <c r="N17" s="226">
        <f t="shared" si="3"/>
        <v>0</v>
      </c>
      <c r="O17" s="169">
        <f t="shared" si="4"/>
        <v>0</v>
      </c>
      <c r="P17" s="170">
        <f t="shared" si="0"/>
        <v>0</v>
      </c>
      <c r="Q17" s="171" t="str">
        <f t="shared" si="1"/>
        <v/>
      </c>
      <c r="R17" s="222"/>
      <c r="S17" s="323"/>
      <c r="T17" s="338"/>
      <c r="U17" s="256" t="str">
        <f t="shared" si="2"/>
        <v/>
      </c>
      <c r="V17" s="339"/>
    </row>
    <row r="18" spans="1:22" ht="15.5">
      <c r="A18" s="347"/>
      <c r="B18" s="348"/>
      <c r="C18" s="295"/>
      <c r="D18" s="348"/>
      <c r="E18" s="349"/>
      <c r="F18" s="349"/>
      <c r="G18" s="348"/>
      <c r="H18" s="101"/>
      <c r="I18" s="348"/>
      <c r="J18" s="348"/>
      <c r="K18" s="348"/>
      <c r="L18" s="348"/>
      <c r="M18" s="227"/>
      <c r="N18" s="226">
        <f t="shared" si="3"/>
        <v>0</v>
      </c>
      <c r="O18" s="169">
        <f t="shared" si="4"/>
        <v>0</v>
      </c>
      <c r="P18" s="170">
        <f t="shared" si="0"/>
        <v>0</v>
      </c>
      <c r="Q18" s="171" t="str">
        <f t="shared" si="1"/>
        <v/>
      </c>
      <c r="R18" s="222"/>
      <c r="S18" s="323"/>
      <c r="T18" s="338"/>
      <c r="U18" s="256" t="str">
        <f t="shared" si="2"/>
        <v/>
      </c>
      <c r="V18" s="339"/>
    </row>
    <row r="19" spans="1:22" ht="15.5">
      <c r="A19" s="347"/>
      <c r="B19" s="348"/>
      <c r="C19" s="295"/>
      <c r="D19" s="348"/>
      <c r="E19" s="349"/>
      <c r="F19" s="349"/>
      <c r="G19" s="348"/>
      <c r="H19" s="101"/>
      <c r="I19" s="348"/>
      <c r="J19" s="348"/>
      <c r="K19" s="348"/>
      <c r="L19" s="348"/>
      <c r="M19" s="227"/>
      <c r="N19" s="226">
        <f t="shared" si="3"/>
        <v>0</v>
      </c>
      <c r="O19" s="169">
        <f t="shared" si="4"/>
        <v>0</v>
      </c>
      <c r="P19" s="170">
        <f t="shared" si="0"/>
        <v>0</v>
      </c>
      <c r="Q19" s="171" t="str">
        <f t="shared" si="1"/>
        <v/>
      </c>
      <c r="R19" s="222"/>
      <c r="S19" s="323"/>
      <c r="T19" s="338"/>
      <c r="U19" s="256" t="str">
        <f t="shared" si="2"/>
        <v/>
      </c>
      <c r="V19" s="339"/>
    </row>
    <row r="20" spans="1:22" ht="15.5">
      <c r="A20" s="347"/>
      <c r="B20" s="348"/>
      <c r="C20" s="295"/>
      <c r="D20" s="348"/>
      <c r="E20" s="349"/>
      <c r="F20" s="349"/>
      <c r="G20" s="348"/>
      <c r="H20" s="101"/>
      <c r="I20" s="348"/>
      <c r="J20" s="348"/>
      <c r="K20" s="348"/>
      <c r="L20" s="348"/>
      <c r="M20" s="227"/>
      <c r="N20" s="226">
        <f t="shared" si="3"/>
        <v>0</v>
      </c>
      <c r="O20" s="169">
        <f t="shared" si="4"/>
        <v>0</v>
      </c>
      <c r="P20" s="170">
        <f t="shared" si="0"/>
        <v>0</v>
      </c>
      <c r="Q20" s="171" t="str">
        <f t="shared" si="1"/>
        <v/>
      </c>
      <c r="R20" s="222"/>
      <c r="S20" s="323"/>
      <c r="T20" s="338"/>
      <c r="U20" s="256" t="str">
        <f t="shared" si="2"/>
        <v/>
      </c>
      <c r="V20" s="339"/>
    </row>
    <row r="21" spans="1:22" ht="15.5">
      <c r="A21" s="347"/>
      <c r="B21" s="348"/>
      <c r="C21" s="295"/>
      <c r="D21" s="348"/>
      <c r="E21" s="349"/>
      <c r="F21" s="349"/>
      <c r="G21" s="348"/>
      <c r="H21" s="101"/>
      <c r="I21" s="348"/>
      <c r="J21" s="348"/>
      <c r="K21" s="348"/>
      <c r="L21" s="348"/>
      <c r="M21" s="227"/>
      <c r="N21" s="226">
        <f t="shared" si="3"/>
        <v>0</v>
      </c>
      <c r="O21" s="169">
        <f t="shared" si="4"/>
        <v>0</v>
      </c>
      <c r="P21" s="170">
        <f t="shared" si="0"/>
        <v>0</v>
      </c>
      <c r="Q21" s="171" t="str">
        <f t="shared" si="1"/>
        <v/>
      </c>
      <c r="R21" s="222"/>
      <c r="S21" s="323"/>
      <c r="T21" s="338"/>
      <c r="U21" s="256" t="str">
        <f t="shared" si="2"/>
        <v/>
      </c>
      <c r="V21" s="339"/>
    </row>
    <row r="22" spans="1:22" ht="15.5">
      <c r="A22" s="347"/>
      <c r="B22" s="348"/>
      <c r="C22" s="295"/>
      <c r="D22" s="348"/>
      <c r="E22" s="349"/>
      <c r="F22" s="349"/>
      <c r="G22" s="348"/>
      <c r="H22" s="101"/>
      <c r="I22" s="348"/>
      <c r="J22" s="348"/>
      <c r="K22" s="348"/>
      <c r="L22" s="348"/>
      <c r="M22" s="227"/>
      <c r="N22" s="226">
        <f t="shared" si="3"/>
        <v>0</v>
      </c>
      <c r="O22" s="169">
        <f t="shared" si="4"/>
        <v>0</v>
      </c>
      <c r="P22" s="170">
        <f t="shared" si="0"/>
        <v>0</v>
      </c>
      <c r="Q22" s="171" t="str">
        <f t="shared" si="1"/>
        <v/>
      </c>
      <c r="R22" s="222"/>
      <c r="S22" s="323"/>
      <c r="T22" s="338"/>
      <c r="U22" s="256" t="str">
        <f t="shared" si="2"/>
        <v/>
      </c>
      <c r="V22" s="339"/>
    </row>
    <row r="23" spans="1:22" ht="15.5">
      <c r="A23" s="347"/>
      <c r="B23" s="348"/>
      <c r="C23" s="295"/>
      <c r="D23" s="348"/>
      <c r="E23" s="349"/>
      <c r="F23" s="349"/>
      <c r="G23" s="348"/>
      <c r="H23" s="101"/>
      <c r="I23" s="348"/>
      <c r="J23" s="348"/>
      <c r="K23" s="348"/>
      <c r="L23" s="348"/>
      <c r="M23" s="227"/>
      <c r="N23" s="226">
        <f t="shared" si="3"/>
        <v>0</v>
      </c>
      <c r="O23" s="169">
        <f t="shared" si="4"/>
        <v>0</v>
      </c>
      <c r="P23" s="170">
        <f t="shared" si="0"/>
        <v>0</v>
      </c>
      <c r="Q23" s="171" t="str">
        <f t="shared" si="1"/>
        <v/>
      </c>
      <c r="R23" s="222"/>
      <c r="S23" s="323"/>
      <c r="T23" s="338"/>
      <c r="U23" s="256" t="str">
        <f t="shared" si="2"/>
        <v/>
      </c>
      <c r="V23" s="339"/>
    </row>
    <row r="24" spans="1:22" ht="15.5">
      <c r="A24" s="347"/>
      <c r="B24" s="348"/>
      <c r="C24" s="295"/>
      <c r="D24" s="348"/>
      <c r="E24" s="349"/>
      <c r="F24" s="349"/>
      <c r="G24" s="348"/>
      <c r="H24" s="101"/>
      <c r="I24" s="348"/>
      <c r="J24" s="348"/>
      <c r="K24" s="348"/>
      <c r="L24" s="348"/>
      <c r="M24" s="227"/>
      <c r="N24" s="226">
        <f t="shared" si="3"/>
        <v>0</v>
      </c>
      <c r="O24" s="169">
        <f t="shared" si="4"/>
        <v>0</v>
      </c>
      <c r="P24" s="170">
        <f t="shared" si="0"/>
        <v>0</v>
      </c>
      <c r="Q24" s="171" t="str">
        <f t="shared" si="1"/>
        <v/>
      </c>
      <c r="R24" s="222"/>
      <c r="S24" s="323"/>
      <c r="T24" s="338"/>
      <c r="U24" s="256" t="str">
        <f t="shared" si="2"/>
        <v/>
      </c>
      <c r="V24" s="339"/>
    </row>
    <row r="25" spans="1:22" ht="15.5">
      <c r="A25" s="347"/>
      <c r="B25" s="348"/>
      <c r="C25" s="295"/>
      <c r="D25" s="348"/>
      <c r="E25" s="349"/>
      <c r="F25" s="349"/>
      <c r="G25" s="348"/>
      <c r="H25" s="101"/>
      <c r="I25" s="348"/>
      <c r="J25" s="348"/>
      <c r="K25" s="348"/>
      <c r="L25" s="348"/>
      <c r="M25" s="227"/>
      <c r="N25" s="226">
        <f t="shared" si="3"/>
        <v>0</v>
      </c>
      <c r="O25" s="169">
        <f t="shared" si="4"/>
        <v>0</v>
      </c>
      <c r="P25" s="170">
        <f t="shared" si="0"/>
        <v>0</v>
      </c>
      <c r="Q25" s="171" t="str">
        <f t="shared" si="1"/>
        <v/>
      </c>
      <c r="R25" s="222"/>
      <c r="S25" s="323"/>
      <c r="T25" s="338"/>
      <c r="U25" s="256" t="str">
        <f t="shared" si="2"/>
        <v/>
      </c>
      <c r="V25" s="339"/>
    </row>
    <row r="26" spans="1:22" ht="15.5">
      <c r="A26" s="347"/>
      <c r="B26" s="348"/>
      <c r="C26" s="295"/>
      <c r="D26" s="348"/>
      <c r="E26" s="349"/>
      <c r="F26" s="349"/>
      <c r="G26" s="348"/>
      <c r="H26" s="101"/>
      <c r="I26" s="348"/>
      <c r="J26" s="348"/>
      <c r="K26" s="348"/>
      <c r="L26" s="348"/>
      <c r="M26" s="227"/>
      <c r="N26" s="226">
        <f t="shared" si="3"/>
        <v>0</v>
      </c>
      <c r="O26" s="169">
        <f t="shared" si="4"/>
        <v>0</v>
      </c>
      <c r="P26" s="170">
        <f t="shared" si="0"/>
        <v>0</v>
      </c>
      <c r="Q26" s="171" t="str">
        <f t="shared" si="1"/>
        <v/>
      </c>
      <c r="R26" s="222"/>
      <c r="S26" s="323"/>
      <c r="T26" s="338"/>
      <c r="U26" s="256" t="str">
        <f t="shared" si="2"/>
        <v/>
      </c>
      <c r="V26" s="339"/>
    </row>
    <row r="27" spans="1:22" ht="15.5">
      <c r="A27" s="347"/>
      <c r="B27" s="348"/>
      <c r="C27" s="295"/>
      <c r="D27" s="348"/>
      <c r="E27" s="349"/>
      <c r="F27" s="349"/>
      <c r="G27" s="348"/>
      <c r="H27" s="101"/>
      <c r="I27" s="348"/>
      <c r="J27" s="348"/>
      <c r="K27" s="348"/>
      <c r="L27" s="348"/>
      <c r="M27" s="227"/>
      <c r="N27" s="226">
        <f t="shared" si="3"/>
        <v>0</v>
      </c>
      <c r="O27" s="169">
        <f t="shared" si="4"/>
        <v>0</v>
      </c>
      <c r="P27" s="170">
        <f t="shared" si="0"/>
        <v>0</v>
      </c>
      <c r="Q27" s="171" t="str">
        <f t="shared" si="1"/>
        <v/>
      </c>
      <c r="R27" s="222"/>
      <c r="S27" s="323"/>
      <c r="T27" s="338"/>
      <c r="U27" s="256" t="str">
        <f t="shared" si="2"/>
        <v/>
      </c>
      <c r="V27" s="339"/>
    </row>
    <row r="28" spans="1:22" ht="15.5">
      <c r="A28" s="347"/>
      <c r="B28" s="348"/>
      <c r="C28" s="295"/>
      <c r="D28" s="348"/>
      <c r="E28" s="349"/>
      <c r="F28" s="349"/>
      <c r="G28" s="348"/>
      <c r="H28" s="101"/>
      <c r="I28" s="348"/>
      <c r="J28" s="348"/>
      <c r="K28" s="348"/>
      <c r="L28" s="348"/>
      <c r="M28" s="227"/>
      <c r="N28" s="226">
        <f t="shared" si="3"/>
        <v>0</v>
      </c>
      <c r="O28" s="169">
        <f t="shared" si="4"/>
        <v>0</v>
      </c>
      <c r="P28" s="170">
        <f t="shared" si="0"/>
        <v>0</v>
      </c>
      <c r="Q28" s="171" t="str">
        <f t="shared" si="1"/>
        <v/>
      </c>
      <c r="R28" s="222"/>
      <c r="S28" s="323"/>
      <c r="T28" s="338"/>
      <c r="U28" s="256" t="str">
        <f t="shared" si="2"/>
        <v/>
      </c>
      <c r="V28" s="339"/>
    </row>
    <row r="29" spans="1:22" ht="15.5">
      <c r="A29" s="347"/>
      <c r="B29" s="348"/>
      <c r="C29" s="295"/>
      <c r="D29" s="348"/>
      <c r="E29" s="349"/>
      <c r="F29" s="349"/>
      <c r="G29" s="348"/>
      <c r="H29" s="101"/>
      <c r="I29" s="348"/>
      <c r="J29" s="348"/>
      <c r="K29" s="348"/>
      <c r="L29" s="348"/>
      <c r="M29" s="227"/>
      <c r="N29" s="226">
        <f t="shared" si="3"/>
        <v>0</v>
      </c>
      <c r="O29" s="169">
        <f t="shared" si="4"/>
        <v>0</v>
      </c>
      <c r="P29" s="170">
        <f t="shared" si="0"/>
        <v>0</v>
      </c>
      <c r="Q29" s="171" t="str">
        <f t="shared" si="1"/>
        <v/>
      </c>
      <c r="R29" s="222"/>
      <c r="S29" s="323"/>
      <c r="T29" s="338"/>
      <c r="U29" s="256" t="str">
        <f t="shared" si="2"/>
        <v/>
      </c>
      <c r="V29" s="339"/>
    </row>
    <row r="30" spans="1:22" ht="15.5">
      <c r="A30" s="347"/>
      <c r="B30" s="348"/>
      <c r="C30" s="295"/>
      <c r="D30" s="348"/>
      <c r="E30" s="349"/>
      <c r="F30" s="349"/>
      <c r="G30" s="348"/>
      <c r="H30" s="101"/>
      <c r="I30" s="348"/>
      <c r="J30" s="348"/>
      <c r="K30" s="348"/>
      <c r="L30" s="348"/>
      <c r="M30" s="227"/>
      <c r="N30" s="226">
        <f t="shared" si="3"/>
        <v>0</v>
      </c>
      <c r="O30" s="169">
        <f t="shared" si="4"/>
        <v>0</v>
      </c>
      <c r="P30" s="170">
        <f t="shared" si="0"/>
        <v>0</v>
      </c>
      <c r="Q30" s="171" t="str">
        <f t="shared" si="1"/>
        <v/>
      </c>
      <c r="R30" s="222"/>
      <c r="S30" s="323"/>
      <c r="T30" s="338"/>
      <c r="U30" s="256" t="str">
        <f t="shared" si="2"/>
        <v/>
      </c>
      <c r="V30" s="339"/>
    </row>
    <row r="31" spans="1:22" ht="15.5">
      <c r="A31" s="347"/>
      <c r="B31" s="348"/>
      <c r="C31" s="295"/>
      <c r="D31" s="348"/>
      <c r="E31" s="349"/>
      <c r="F31" s="349"/>
      <c r="G31" s="348"/>
      <c r="H31" s="101"/>
      <c r="I31" s="348"/>
      <c r="J31" s="348"/>
      <c r="K31" s="348"/>
      <c r="L31" s="348"/>
      <c r="M31" s="227"/>
      <c r="N31" s="226">
        <f t="shared" si="3"/>
        <v>0</v>
      </c>
      <c r="O31" s="169">
        <f t="shared" si="4"/>
        <v>0</v>
      </c>
      <c r="P31" s="170">
        <f t="shared" si="0"/>
        <v>0</v>
      </c>
      <c r="Q31" s="171" t="str">
        <f t="shared" si="1"/>
        <v/>
      </c>
      <c r="R31" s="222"/>
      <c r="S31" s="323"/>
      <c r="T31" s="338"/>
      <c r="U31" s="256" t="str">
        <f t="shared" si="2"/>
        <v/>
      </c>
      <c r="V31" s="339"/>
    </row>
    <row r="32" spans="1:22" ht="15.5">
      <c r="A32" s="347"/>
      <c r="B32" s="348"/>
      <c r="C32" s="295"/>
      <c r="D32" s="348"/>
      <c r="E32" s="349"/>
      <c r="F32" s="349"/>
      <c r="G32" s="348"/>
      <c r="H32" s="101"/>
      <c r="I32" s="348"/>
      <c r="J32" s="348"/>
      <c r="K32" s="348"/>
      <c r="L32" s="348"/>
      <c r="M32" s="227"/>
      <c r="N32" s="226">
        <f t="shared" si="3"/>
        <v>0</v>
      </c>
      <c r="O32" s="169">
        <f t="shared" si="4"/>
        <v>0</v>
      </c>
      <c r="P32" s="170">
        <f t="shared" si="0"/>
        <v>0</v>
      </c>
      <c r="Q32" s="171" t="str">
        <f t="shared" si="1"/>
        <v/>
      </c>
      <c r="R32" s="222"/>
      <c r="S32" s="323"/>
      <c r="T32" s="338"/>
      <c r="U32" s="256" t="str">
        <f t="shared" si="2"/>
        <v/>
      </c>
      <c r="V32" s="339"/>
    </row>
    <row r="33" spans="1:22" ht="15.5">
      <c r="A33" s="347"/>
      <c r="B33" s="348"/>
      <c r="C33" s="295"/>
      <c r="D33" s="348"/>
      <c r="E33" s="349"/>
      <c r="F33" s="349"/>
      <c r="G33" s="348"/>
      <c r="H33" s="101"/>
      <c r="I33" s="348"/>
      <c r="J33" s="348"/>
      <c r="K33" s="348"/>
      <c r="L33" s="348"/>
      <c r="M33" s="227"/>
      <c r="N33" s="226">
        <f t="shared" si="3"/>
        <v>0</v>
      </c>
      <c r="O33" s="169">
        <f t="shared" si="4"/>
        <v>0</v>
      </c>
      <c r="P33" s="170">
        <f t="shared" si="0"/>
        <v>0</v>
      </c>
      <c r="Q33" s="171" t="str">
        <f t="shared" si="1"/>
        <v/>
      </c>
      <c r="R33" s="222"/>
      <c r="S33" s="323"/>
      <c r="T33" s="338"/>
      <c r="U33" s="256" t="str">
        <f t="shared" si="2"/>
        <v/>
      </c>
      <c r="V33" s="339"/>
    </row>
    <row r="34" spans="1:22" ht="15.5">
      <c r="A34" s="347"/>
      <c r="B34" s="348"/>
      <c r="C34" s="295"/>
      <c r="D34" s="348"/>
      <c r="E34" s="349"/>
      <c r="F34" s="349"/>
      <c r="G34" s="348"/>
      <c r="H34" s="101"/>
      <c r="I34" s="348"/>
      <c r="J34" s="348"/>
      <c r="K34" s="348"/>
      <c r="L34" s="348"/>
      <c r="M34" s="227"/>
      <c r="N34" s="226">
        <f t="shared" si="3"/>
        <v>0</v>
      </c>
      <c r="O34" s="169">
        <f t="shared" si="4"/>
        <v>0</v>
      </c>
      <c r="P34" s="170">
        <f t="shared" si="0"/>
        <v>0</v>
      </c>
      <c r="Q34" s="171" t="str">
        <f t="shared" si="1"/>
        <v/>
      </c>
      <c r="R34" s="222"/>
      <c r="S34" s="323"/>
      <c r="T34" s="338"/>
      <c r="U34" s="256" t="str">
        <f t="shared" si="2"/>
        <v/>
      </c>
      <c r="V34" s="339"/>
    </row>
    <row r="35" spans="1:22" ht="15.5">
      <c r="A35" s="347"/>
      <c r="B35" s="348"/>
      <c r="C35" s="295"/>
      <c r="D35" s="348"/>
      <c r="E35" s="349"/>
      <c r="F35" s="349"/>
      <c r="G35" s="348"/>
      <c r="H35" s="101"/>
      <c r="I35" s="348"/>
      <c r="J35" s="348"/>
      <c r="K35" s="348"/>
      <c r="L35" s="348"/>
      <c r="M35" s="227"/>
      <c r="N35" s="226">
        <f t="shared" si="3"/>
        <v>0</v>
      </c>
      <c r="O35" s="169">
        <f t="shared" si="4"/>
        <v>0</v>
      </c>
      <c r="P35" s="170">
        <f t="shared" si="0"/>
        <v>0</v>
      </c>
      <c r="Q35" s="171" t="str">
        <f t="shared" si="1"/>
        <v/>
      </c>
      <c r="R35" s="222"/>
      <c r="S35" s="323"/>
      <c r="T35" s="338"/>
      <c r="U35" s="256" t="str">
        <f t="shared" si="2"/>
        <v/>
      </c>
      <c r="V35" s="339"/>
    </row>
    <row r="36" spans="1:22" ht="15.5">
      <c r="A36" s="347"/>
      <c r="B36" s="348"/>
      <c r="C36" s="295"/>
      <c r="D36" s="348"/>
      <c r="E36" s="349"/>
      <c r="F36" s="349"/>
      <c r="G36" s="348"/>
      <c r="H36" s="101"/>
      <c r="I36" s="348"/>
      <c r="J36" s="348"/>
      <c r="K36" s="348"/>
      <c r="L36" s="348"/>
      <c r="M36" s="227"/>
      <c r="N36" s="226">
        <f t="shared" si="3"/>
        <v>0</v>
      </c>
      <c r="O36" s="169">
        <f t="shared" si="4"/>
        <v>0</v>
      </c>
      <c r="P36" s="170">
        <f t="shared" si="0"/>
        <v>0</v>
      </c>
      <c r="Q36" s="171" t="str">
        <f t="shared" si="1"/>
        <v/>
      </c>
      <c r="R36" s="222"/>
      <c r="S36" s="323"/>
      <c r="T36" s="338"/>
      <c r="U36" s="256" t="str">
        <f t="shared" si="2"/>
        <v/>
      </c>
      <c r="V36" s="339"/>
    </row>
    <row r="37" spans="1:22" ht="15.5">
      <c r="A37" s="347"/>
      <c r="B37" s="348"/>
      <c r="C37" s="295"/>
      <c r="D37" s="348"/>
      <c r="E37" s="349"/>
      <c r="F37" s="349"/>
      <c r="G37" s="348"/>
      <c r="H37" s="101"/>
      <c r="I37" s="348"/>
      <c r="J37" s="348"/>
      <c r="K37" s="348"/>
      <c r="L37" s="348"/>
      <c r="M37" s="227"/>
      <c r="N37" s="226">
        <f t="shared" si="3"/>
        <v>0</v>
      </c>
      <c r="O37" s="169">
        <f t="shared" si="4"/>
        <v>0</v>
      </c>
      <c r="P37" s="170">
        <f t="shared" si="0"/>
        <v>0</v>
      </c>
      <c r="Q37" s="171" t="str">
        <f t="shared" si="1"/>
        <v/>
      </c>
      <c r="R37" s="222"/>
      <c r="S37" s="323"/>
      <c r="T37" s="338"/>
      <c r="U37" s="256" t="str">
        <f t="shared" si="2"/>
        <v/>
      </c>
      <c r="V37" s="339"/>
    </row>
    <row r="38" spans="1:22" ht="15.5">
      <c r="A38" s="347"/>
      <c r="B38" s="348"/>
      <c r="C38" s="295"/>
      <c r="D38" s="348"/>
      <c r="E38" s="349"/>
      <c r="F38" s="349"/>
      <c r="G38" s="348"/>
      <c r="H38" s="101"/>
      <c r="I38" s="348"/>
      <c r="J38" s="348"/>
      <c r="K38" s="348"/>
      <c r="L38" s="348"/>
      <c r="M38" s="227"/>
      <c r="N38" s="226">
        <f t="shared" si="3"/>
        <v>0</v>
      </c>
      <c r="O38" s="169">
        <f t="shared" si="4"/>
        <v>0</v>
      </c>
      <c r="P38" s="170">
        <f t="shared" si="0"/>
        <v>0</v>
      </c>
      <c r="Q38" s="171" t="str">
        <f t="shared" si="1"/>
        <v/>
      </c>
      <c r="R38" s="222"/>
      <c r="S38" s="323"/>
      <c r="T38" s="338"/>
      <c r="U38" s="256" t="str">
        <f t="shared" si="2"/>
        <v/>
      </c>
      <c r="V38" s="339"/>
    </row>
    <row r="39" spans="1:22" ht="15.5">
      <c r="A39" s="347"/>
      <c r="B39" s="348"/>
      <c r="C39" s="295"/>
      <c r="D39" s="348"/>
      <c r="E39" s="349"/>
      <c r="F39" s="349"/>
      <c r="G39" s="348"/>
      <c r="H39" s="101"/>
      <c r="I39" s="348"/>
      <c r="J39" s="348"/>
      <c r="K39" s="348"/>
      <c r="L39" s="348"/>
      <c r="M39" s="227"/>
      <c r="N39" s="226">
        <f t="shared" si="3"/>
        <v>0</v>
      </c>
      <c r="O39" s="169">
        <f t="shared" si="4"/>
        <v>0</v>
      </c>
      <c r="P39" s="170">
        <f t="shared" si="0"/>
        <v>0</v>
      </c>
      <c r="Q39" s="171" t="str">
        <f t="shared" si="1"/>
        <v/>
      </c>
      <c r="R39" s="222"/>
      <c r="S39" s="323"/>
      <c r="T39" s="338"/>
      <c r="U39" s="256" t="str">
        <f t="shared" si="2"/>
        <v/>
      </c>
      <c r="V39" s="339"/>
    </row>
    <row r="40" spans="1:22" ht="15.5">
      <c r="A40" s="347"/>
      <c r="B40" s="348"/>
      <c r="C40" s="295"/>
      <c r="D40" s="348"/>
      <c r="E40" s="349"/>
      <c r="F40" s="349"/>
      <c r="G40" s="348"/>
      <c r="H40" s="101"/>
      <c r="I40" s="348"/>
      <c r="J40" s="348"/>
      <c r="K40" s="348"/>
      <c r="L40" s="348"/>
      <c r="M40" s="227"/>
      <c r="N40" s="226">
        <f t="shared" si="3"/>
        <v>0</v>
      </c>
      <c r="O40" s="169">
        <f t="shared" si="4"/>
        <v>0</v>
      </c>
      <c r="P40" s="170">
        <f t="shared" si="0"/>
        <v>0</v>
      </c>
      <c r="Q40" s="171" t="str">
        <f t="shared" si="1"/>
        <v/>
      </c>
      <c r="R40" s="222"/>
      <c r="S40" s="323"/>
      <c r="T40" s="338"/>
      <c r="U40" s="256" t="str">
        <f t="shared" si="2"/>
        <v/>
      </c>
      <c r="V40" s="339"/>
    </row>
    <row r="41" spans="1:22" ht="15.5">
      <c r="A41" s="347"/>
      <c r="B41" s="348"/>
      <c r="C41" s="295"/>
      <c r="D41" s="348"/>
      <c r="E41" s="349"/>
      <c r="F41" s="349"/>
      <c r="G41" s="348"/>
      <c r="H41" s="101"/>
      <c r="I41" s="348"/>
      <c r="J41" s="348"/>
      <c r="K41" s="348"/>
      <c r="L41" s="348"/>
      <c r="M41" s="227"/>
      <c r="N41" s="226">
        <f t="shared" si="3"/>
        <v>0</v>
      </c>
      <c r="O41" s="169">
        <f t="shared" si="4"/>
        <v>0</v>
      </c>
      <c r="P41" s="170">
        <f t="shared" si="0"/>
        <v>0</v>
      </c>
      <c r="Q41" s="171" t="str">
        <f t="shared" si="1"/>
        <v/>
      </c>
      <c r="R41" s="222"/>
      <c r="S41" s="323"/>
      <c r="T41" s="338"/>
      <c r="U41" s="256" t="str">
        <f t="shared" si="2"/>
        <v/>
      </c>
      <c r="V41" s="339"/>
    </row>
    <row r="42" spans="1:22" ht="16" thickBot="1">
      <c r="A42" s="344"/>
      <c r="B42" s="345"/>
      <c r="C42" s="296"/>
      <c r="D42" s="345"/>
      <c r="E42" s="346"/>
      <c r="F42" s="346"/>
      <c r="G42" s="345"/>
      <c r="H42" s="116"/>
      <c r="I42" s="345"/>
      <c r="J42" s="345"/>
      <c r="K42" s="345"/>
      <c r="L42" s="345"/>
      <c r="M42" s="303"/>
      <c r="N42" s="226">
        <f t="shared" si="3"/>
        <v>0</v>
      </c>
      <c r="O42" s="247">
        <f>IF(M42&lt;=30,0,M42-N42)</f>
        <v>0</v>
      </c>
      <c r="P42" s="211">
        <f t="shared" si="0"/>
        <v>0</v>
      </c>
      <c r="Q42" s="212" t="str">
        <f t="shared" si="1"/>
        <v/>
      </c>
      <c r="R42" s="214"/>
      <c r="S42" s="323"/>
      <c r="T42" s="338"/>
      <c r="U42" s="256" t="str">
        <f t="shared" si="2"/>
        <v/>
      </c>
      <c r="V42" s="339"/>
    </row>
    <row r="43" spans="1:22" ht="15" thickTop="1" thickBot="1">
      <c r="A43" s="123"/>
      <c r="B43" s="161"/>
      <c r="C43" s="223" t="s">
        <v>83</v>
      </c>
      <c r="D43" s="165"/>
      <c r="E43" s="160"/>
      <c r="F43" s="160"/>
      <c r="G43" s="165"/>
      <c r="H43" s="85"/>
      <c r="I43" s="165"/>
      <c r="J43" s="165"/>
      <c r="K43" s="165"/>
      <c r="L43" s="165"/>
      <c r="M43" s="176">
        <f>SUM(M44:M48)</f>
        <v>0</v>
      </c>
      <c r="N43" s="176"/>
      <c r="O43" s="137">
        <f>SUM(O44:O48)</f>
        <v>0</v>
      </c>
      <c r="P43" s="176">
        <f>SUM(P44:P48)</f>
        <v>0</v>
      </c>
      <c r="Q43" s="154"/>
      <c r="R43" s="155" t="s">
        <v>38</v>
      </c>
      <c r="S43" s="323"/>
      <c r="T43" s="338"/>
      <c r="U43" s="323"/>
      <c r="V43" s="320"/>
    </row>
    <row r="44" spans="1:22" s="148" customFormat="1" ht="16" thickTop="1">
      <c r="A44" s="341"/>
      <c r="B44" s="342"/>
      <c r="C44" s="294"/>
      <c r="D44" s="342"/>
      <c r="E44" s="343"/>
      <c r="F44" s="343"/>
      <c r="G44" s="342"/>
      <c r="H44" s="91"/>
      <c r="I44" s="342"/>
      <c r="J44" s="342"/>
      <c r="K44" s="342"/>
      <c r="L44" s="342"/>
      <c r="M44" s="300"/>
      <c r="N44" s="208"/>
      <c r="O44" s="218">
        <f>IF((M44-N44)&gt;=0,M44-N44,0)</f>
        <v>0</v>
      </c>
      <c r="P44" s="167">
        <f>IF(M44&lt;N44,M44,N44)/IF(N44=0,1,N44)</f>
        <v>0</v>
      </c>
      <c r="Q44" s="168" t="str">
        <f>IF(P44=1,"pe",IF(P44&gt;0,"ne",""))</f>
        <v/>
      </c>
      <c r="R44" s="237"/>
      <c r="S44" s="333"/>
      <c r="T44" s="338"/>
      <c r="U44" s="323"/>
      <c r="V44" s="350"/>
    </row>
    <row r="45" spans="1:22" s="148" customFormat="1" ht="15.5">
      <c r="A45" s="347"/>
      <c r="B45" s="348"/>
      <c r="C45" s="295"/>
      <c r="D45" s="348"/>
      <c r="E45" s="349"/>
      <c r="F45" s="349"/>
      <c r="G45" s="348"/>
      <c r="H45" s="101"/>
      <c r="I45" s="348"/>
      <c r="J45" s="348"/>
      <c r="K45" s="348"/>
      <c r="L45" s="348"/>
      <c r="M45" s="301"/>
      <c r="N45" s="227"/>
      <c r="O45" s="169">
        <f t="shared" ref="O45:O48" si="5">IF((M45-N45)&gt;=0,M45-N45,0)</f>
        <v>0</v>
      </c>
      <c r="P45" s="170">
        <f>IF(M45&lt;N45,M45,N45)/IF(N45=0,1,N45)</f>
        <v>0</v>
      </c>
      <c r="Q45" s="171" t="str">
        <f>IF(P45=1,"pe",IF(P45&gt;0,"ne",""))</f>
        <v/>
      </c>
      <c r="R45" s="106"/>
      <c r="S45" s="333"/>
      <c r="T45" s="338"/>
      <c r="U45" s="323"/>
      <c r="V45" s="350"/>
    </row>
    <row r="46" spans="1:22" s="148" customFormat="1" ht="15.5">
      <c r="A46" s="347"/>
      <c r="B46" s="348"/>
      <c r="C46" s="295"/>
      <c r="D46" s="348"/>
      <c r="E46" s="349"/>
      <c r="F46" s="349"/>
      <c r="G46" s="348"/>
      <c r="H46" s="101"/>
      <c r="I46" s="348"/>
      <c r="J46" s="348"/>
      <c r="K46" s="348"/>
      <c r="L46" s="348"/>
      <c r="M46" s="301"/>
      <c r="N46" s="227"/>
      <c r="O46" s="169">
        <f t="shared" si="5"/>
        <v>0</v>
      </c>
      <c r="P46" s="170">
        <f>IF(M46&lt;N46,M46,N46)/IF(N46=0,1,N46)</f>
        <v>0</v>
      </c>
      <c r="Q46" s="171" t="str">
        <f>IF(P46=1,"pe",IF(P46&gt;0,"ne",""))</f>
        <v/>
      </c>
      <c r="R46" s="106"/>
      <c r="S46" s="333"/>
      <c r="T46" s="338"/>
      <c r="U46" s="323"/>
      <c r="V46" s="350"/>
    </row>
    <row r="47" spans="1:22" s="148" customFormat="1" ht="15.5">
      <c r="A47" s="347"/>
      <c r="B47" s="348"/>
      <c r="C47" s="295"/>
      <c r="D47" s="348"/>
      <c r="E47" s="349"/>
      <c r="F47" s="349"/>
      <c r="G47" s="348"/>
      <c r="H47" s="101"/>
      <c r="I47" s="348"/>
      <c r="J47" s="348"/>
      <c r="K47" s="348"/>
      <c r="L47" s="348"/>
      <c r="M47" s="301"/>
      <c r="N47" s="227"/>
      <c r="O47" s="248">
        <f t="shared" si="5"/>
        <v>0</v>
      </c>
      <c r="P47" s="170">
        <f>IF(M47&lt;N47,M47,N47)/IF(N47=0,1,N47)</f>
        <v>0</v>
      </c>
      <c r="Q47" s="171" t="str">
        <f>IF(P47=1,"pe",IF(P47&gt;0,"ne",""))</f>
        <v/>
      </c>
      <c r="R47" s="106"/>
      <c r="S47" s="333"/>
      <c r="T47" s="338"/>
      <c r="U47" s="323"/>
      <c r="V47" s="350"/>
    </row>
    <row r="48" spans="1:22" s="148" customFormat="1" ht="16" thickBot="1">
      <c r="A48" s="344"/>
      <c r="B48" s="345"/>
      <c r="C48" s="296"/>
      <c r="D48" s="345"/>
      <c r="E48" s="346"/>
      <c r="F48" s="346"/>
      <c r="G48" s="345"/>
      <c r="H48" s="116"/>
      <c r="I48" s="345"/>
      <c r="J48" s="345"/>
      <c r="K48" s="345"/>
      <c r="L48" s="345"/>
      <c r="M48" s="302"/>
      <c r="N48" s="236"/>
      <c r="O48" s="248">
        <f t="shared" si="5"/>
        <v>0</v>
      </c>
      <c r="P48" s="172">
        <f>IF(M48&lt;N48,M48,N48)/IF(N48=0,1,N48)</f>
        <v>0</v>
      </c>
      <c r="Q48" s="173" t="str">
        <f>IF(P48=1,"pe",IF(P48&gt;0,"ne",""))</f>
        <v/>
      </c>
      <c r="R48" s="174"/>
      <c r="S48" s="333"/>
      <c r="T48" s="338"/>
      <c r="U48" s="323"/>
      <c r="V48" s="350"/>
    </row>
    <row r="49" spans="1:33" ht="17.149999999999999" customHeight="1" thickTop="1" thickBot="1">
      <c r="A49" s="123"/>
      <c r="B49" s="161"/>
      <c r="C49" s="223" t="s">
        <v>84</v>
      </c>
      <c r="D49" s="165"/>
      <c r="E49" s="160"/>
      <c r="F49" s="160"/>
      <c r="G49" s="165"/>
      <c r="H49" s="85"/>
      <c r="I49" s="165"/>
      <c r="J49" s="165"/>
      <c r="K49" s="165"/>
      <c r="L49" s="165"/>
      <c r="M49" s="177" t="s">
        <v>85</v>
      </c>
      <c r="N49" s="177" t="s">
        <v>85</v>
      </c>
      <c r="O49" s="178" t="s">
        <v>85</v>
      </c>
      <c r="P49" s="175">
        <f>SUM(P50:P54)</f>
        <v>0</v>
      </c>
      <c r="Q49" s="179"/>
      <c r="R49" s="155" t="s">
        <v>38</v>
      </c>
      <c r="S49" s="323"/>
      <c r="T49" s="338"/>
      <c r="U49" s="323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</row>
    <row r="50" spans="1:33" ht="16" thickTop="1">
      <c r="A50" s="341"/>
      <c r="B50" s="342"/>
      <c r="C50" s="294"/>
      <c r="D50" s="342"/>
      <c r="E50" s="343"/>
      <c r="F50" s="343"/>
      <c r="G50" s="342"/>
      <c r="H50" s="91"/>
      <c r="I50" s="342"/>
      <c r="J50" s="342"/>
      <c r="K50" s="342"/>
      <c r="L50" s="342"/>
      <c r="M50" s="297" t="s">
        <v>85</v>
      </c>
      <c r="N50" s="180" t="s">
        <v>85</v>
      </c>
      <c r="O50" s="351" t="s">
        <v>85</v>
      </c>
      <c r="P50" s="181"/>
      <c r="Q50" s="182" t="str">
        <f t="shared" ref="Q50:Q60" si="6">IF(P50=1,"pe",IF(P50&gt;0,"ne",""))</f>
        <v/>
      </c>
      <c r="R50" s="183"/>
      <c r="S50" s="323"/>
      <c r="T50" s="338"/>
      <c r="U50" s="323"/>
      <c r="V50" s="35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</row>
    <row r="51" spans="1:33" ht="15.5">
      <c r="A51" s="347"/>
      <c r="B51" s="348"/>
      <c r="C51" s="295"/>
      <c r="D51" s="348"/>
      <c r="E51" s="349"/>
      <c r="F51" s="349"/>
      <c r="G51" s="348"/>
      <c r="H51" s="101"/>
      <c r="I51" s="348"/>
      <c r="J51" s="348"/>
      <c r="K51" s="348"/>
      <c r="L51" s="348"/>
      <c r="M51" s="298" t="s">
        <v>85</v>
      </c>
      <c r="N51" s="184" t="s">
        <v>85</v>
      </c>
      <c r="O51" s="352" t="s">
        <v>85</v>
      </c>
      <c r="P51" s="185"/>
      <c r="Q51" s="171" t="str">
        <f t="shared" ref="Q51:Q52" si="7">IF(P51=1,"pe",IF(P51&gt;0,"ne",""))</f>
        <v/>
      </c>
      <c r="R51" s="186"/>
      <c r="S51" s="323"/>
      <c r="T51" s="338"/>
      <c r="U51" s="323"/>
      <c r="V51" s="35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</row>
    <row r="52" spans="1:33" ht="15.5">
      <c r="A52" s="347"/>
      <c r="B52" s="348"/>
      <c r="C52" s="295"/>
      <c r="D52" s="348"/>
      <c r="E52" s="349"/>
      <c r="F52" s="349"/>
      <c r="G52" s="348"/>
      <c r="H52" s="101"/>
      <c r="I52" s="348"/>
      <c r="J52" s="348"/>
      <c r="K52" s="348"/>
      <c r="L52" s="348"/>
      <c r="M52" s="298" t="s">
        <v>85</v>
      </c>
      <c r="N52" s="184" t="s">
        <v>85</v>
      </c>
      <c r="O52" s="352" t="s">
        <v>85</v>
      </c>
      <c r="P52" s="185"/>
      <c r="Q52" s="171" t="str">
        <f t="shared" si="7"/>
        <v/>
      </c>
      <c r="R52" s="186"/>
      <c r="S52" s="323"/>
      <c r="T52" s="338"/>
      <c r="U52" s="323"/>
      <c r="V52" s="35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</row>
    <row r="53" spans="1:33" ht="15.5">
      <c r="A53" s="347"/>
      <c r="B53" s="348"/>
      <c r="C53" s="295"/>
      <c r="D53" s="348"/>
      <c r="E53" s="349"/>
      <c r="F53" s="349"/>
      <c r="G53" s="348"/>
      <c r="H53" s="101"/>
      <c r="I53" s="348"/>
      <c r="J53" s="348"/>
      <c r="K53" s="348"/>
      <c r="L53" s="348"/>
      <c r="M53" s="298" t="s">
        <v>85</v>
      </c>
      <c r="N53" s="184" t="s">
        <v>85</v>
      </c>
      <c r="O53" s="352" t="s">
        <v>85</v>
      </c>
      <c r="P53" s="185"/>
      <c r="Q53" s="171" t="str">
        <f t="shared" si="6"/>
        <v/>
      </c>
      <c r="R53" s="186"/>
      <c r="S53" s="323"/>
      <c r="T53" s="338"/>
      <c r="U53" s="323"/>
      <c r="V53" s="35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</row>
    <row r="54" spans="1:33" ht="16" thickBot="1">
      <c r="A54" s="344"/>
      <c r="B54" s="345"/>
      <c r="C54" s="296"/>
      <c r="D54" s="345"/>
      <c r="E54" s="346"/>
      <c r="F54" s="346"/>
      <c r="G54" s="345"/>
      <c r="H54" s="116"/>
      <c r="I54" s="345"/>
      <c r="J54" s="345"/>
      <c r="K54" s="345"/>
      <c r="L54" s="345"/>
      <c r="M54" s="299" t="s">
        <v>85</v>
      </c>
      <c r="N54" s="187" t="s">
        <v>85</v>
      </c>
      <c r="O54" s="353" t="s">
        <v>85</v>
      </c>
      <c r="P54" s="188"/>
      <c r="Q54" s="171" t="str">
        <f t="shared" si="6"/>
        <v/>
      </c>
      <c r="R54" s="189"/>
      <c r="S54" s="323"/>
      <c r="T54" s="338"/>
      <c r="U54" s="323"/>
      <c r="V54" s="35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</row>
    <row r="55" spans="1:33" ht="15" customHeight="1" thickTop="1" thickBot="1">
      <c r="A55" s="190"/>
      <c r="B55" s="157"/>
      <c r="C55" s="224" t="s">
        <v>86</v>
      </c>
      <c r="D55" s="191"/>
      <c r="E55" s="156"/>
      <c r="F55" s="156"/>
      <c r="G55" s="191"/>
      <c r="H55" s="192"/>
      <c r="I55" s="191"/>
      <c r="J55" s="191"/>
      <c r="K55" s="191"/>
      <c r="L55" s="191"/>
      <c r="M55" s="193" t="s">
        <v>85</v>
      </c>
      <c r="N55" s="193" t="s">
        <v>85</v>
      </c>
      <c r="O55" s="194" t="s">
        <v>85</v>
      </c>
      <c r="P55" s="158">
        <f>SUM(P56:P60)</f>
        <v>0</v>
      </c>
      <c r="Q55" s="195"/>
      <c r="R55" s="155" t="s">
        <v>38</v>
      </c>
      <c r="S55" s="323"/>
      <c r="T55" s="338"/>
      <c r="U55" s="323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</row>
    <row r="56" spans="1:33" ht="16" thickTop="1">
      <c r="A56" s="341"/>
      <c r="B56" s="342"/>
      <c r="C56" s="294"/>
      <c r="D56" s="342"/>
      <c r="E56" s="343"/>
      <c r="F56" s="343"/>
      <c r="G56" s="342"/>
      <c r="H56" s="91"/>
      <c r="I56" s="342"/>
      <c r="J56" s="342"/>
      <c r="K56" s="342"/>
      <c r="L56" s="354"/>
      <c r="M56" s="180" t="s">
        <v>85</v>
      </c>
      <c r="N56" s="180" t="s">
        <v>85</v>
      </c>
      <c r="O56" s="351" t="s">
        <v>85</v>
      </c>
      <c r="P56" s="181"/>
      <c r="Q56" s="182" t="str">
        <f t="shared" si="6"/>
        <v/>
      </c>
      <c r="R56" s="183"/>
      <c r="S56" s="323"/>
      <c r="T56" s="338"/>
      <c r="U56" s="323"/>
      <c r="V56" s="35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</row>
    <row r="57" spans="1:33" ht="15.5">
      <c r="A57" s="347"/>
      <c r="B57" s="348"/>
      <c r="C57" s="295"/>
      <c r="D57" s="348"/>
      <c r="E57" s="349"/>
      <c r="F57" s="349"/>
      <c r="G57" s="348"/>
      <c r="H57" s="101"/>
      <c r="I57" s="348"/>
      <c r="J57" s="348"/>
      <c r="K57" s="348"/>
      <c r="L57" s="355"/>
      <c r="M57" s="184" t="s">
        <v>85</v>
      </c>
      <c r="N57" s="184" t="s">
        <v>85</v>
      </c>
      <c r="O57" s="352" t="s">
        <v>85</v>
      </c>
      <c r="P57" s="185"/>
      <c r="Q57" s="171" t="str">
        <f t="shared" ref="Q57:Q58" si="8">IF(P57=1,"pe",IF(P57&gt;0,"ne",""))</f>
        <v/>
      </c>
      <c r="R57" s="186"/>
      <c r="S57" s="323"/>
      <c r="T57" s="338"/>
      <c r="U57" s="323"/>
      <c r="V57" s="35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</row>
    <row r="58" spans="1:33" ht="15.5">
      <c r="A58" s="347"/>
      <c r="B58" s="348"/>
      <c r="C58" s="295"/>
      <c r="D58" s="348"/>
      <c r="E58" s="349"/>
      <c r="F58" s="349"/>
      <c r="G58" s="348"/>
      <c r="H58" s="101"/>
      <c r="I58" s="348"/>
      <c r="J58" s="348"/>
      <c r="K58" s="348"/>
      <c r="L58" s="355"/>
      <c r="M58" s="184" t="s">
        <v>85</v>
      </c>
      <c r="N58" s="184" t="s">
        <v>85</v>
      </c>
      <c r="O58" s="352" t="s">
        <v>85</v>
      </c>
      <c r="P58" s="185"/>
      <c r="Q58" s="171" t="str">
        <f t="shared" si="8"/>
        <v/>
      </c>
      <c r="R58" s="186"/>
      <c r="S58" s="323"/>
      <c r="T58" s="338"/>
      <c r="U58" s="323"/>
      <c r="V58" s="35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</row>
    <row r="59" spans="1:33" ht="15.5">
      <c r="A59" s="347"/>
      <c r="B59" s="348"/>
      <c r="C59" s="295"/>
      <c r="D59" s="348"/>
      <c r="E59" s="349"/>
      <c r="F59" s="349"/>
      <c r="G59" s="348"/>
      <c r="H59" s="101"/>
      <c r="I59" s="348"/>
      <c r="J59" s="348"/>
      <c r="K59" s="348"/>
      <c r="L59" s="355"/>
      <c r="M59" s="184" t="s">
        <v>85</v>
      </c>
      <c r="N59" s="184" t="s">
        <v>85</v>
      </c>
      <c r="O59" s="352" t="s">
        <v>85</v>
      </c>
      <c r="P59" s="185"/>
      <c r="Q59" s="171" t="str">
        <f t="shared" si="6"/>
        <v/>
      </c>
      <c r="R59" s="186"/>
      <c r="S59" s="323"/>
      <c r="T59" s="338"/>
      <c r="U59" s="323"/>
      <c r="V59" s="35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</row>
    <row r="60" spans="1:33" ht="16" thickBot="1">
      <c r="A60" s="347"/>
      <c r="B60" s="348"/>
      <c r="C60" s="295"/>
      <c r="D60" s="348"/>
      <c r="E60" s="349"/>
      <c r="F60" s="349"/>
      <c r="G60" s="348"/>
      <c r="H60" s="101"/>
      <c r="I60" s="348"/>
      <c r="J60" s="348"/>
      <c r="K60" s="348"/>
      <c r="L60" s="355"/>
      <c r="M60" s="196" t="s">
        <v>85</v>
      </c>
      <c r="N60" s="196" t="s">
        <v>85</v>
      </c>
      <c r="O60" s="356" t="s">
        <v>85</v>
      </c>
      <c r="P60" s="197"/>
      <c r="Q60" s="198" t="str">
        <f t="shared" si="6"/>
        <v/>
      </c>
      <c r="R60" s="199"/>
      <c r="S60" s="323"/>
      <c r="T60" s="338"/>
      <c r="U60" s="323"/>
      <c r="V60" s="35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</row>
    <row r="61" spans="1:33" s="146" customFormat="1" ht="17.149999999999999" customHeight="1">
      <c r="A61" s="323"/>
      <c r="B61" s="323"/>
      <c r="C61" s="200"/>
      <c r="D61" s="323"/>
      <c r="E61" s="323"/>
      <c r="F61" s="323"/>
      <c r="G61" s="357"/>
      <c r="H61" s="323"/>
      <c r="I61" s="323"/>
      <c r="J61" s="357"/>
      <c r="K61" s="357"/>
      <c r="L61" s="323"/>
      <c r="M61" s="358"/>
      <c r="N61" s="358"/>
      <c r="O61" s="323"/>
      <c r="P61" s="143"/>
      <c r="Q61" s="144"/>
      <c r="R61" s="145"/>
      <c r="S61" s="323"/>
      <c r="T61" s="323"/>
      <c r="U61" s="323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</row>
    <row r="62" spans="1:33" s="146" customFormat="1" ht="17.149999999999999" customHeight="1">
      <c r="A62" s="323"/>
      <c r="B62" s="323"/>
      <c r="C62" s="200"/>
      <c r="D62" s="323"/>
      <c r="E62" s="323"/>
      <c r="F62" s="323"/>
      <c r="G62" s="357"/>
      <c r="H62" s="323"/>
      <c r="I62" s="323"/>
      <c r="J62" s="357"/>
      <c r="K62" s="357"/>
      <c r="L62" s="323"/>
      <c r="M62" s="358"/>
      <c r="N62" s="358"/>
      <c r="O62" s="323"/>
      <c r="P62" s="143"/>
      <c r="Q62" s="144"/>
      <c r="R62" s="145"/>
      <c r="S62" s="323"/>
      <c r="T62" s="323"/>
      <c r="U62" s="323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</row>
    <row r="63" spans="1:33" s="146" customFormat="1" ht="15" customHeight="1">
      <c r="A63" s="323"/>
      <c r="B63" s="323"/>
      <c r="C63" s="200"/>
      <c r="D63" s="323"/>
      <c r="E63" s="323"/>
      <c r="F63" s="323"/>
      <c r="G63" s="357"/>
      <c r="H63" s="323"/>
      <c r="I63" s="323"/>
      <c r="J63" s="357"/>
      <c r="K63" s="357"/>
      <c r="L63" s="323"/>
      <c r="M63" s="358"/>
      <c r="N63" s="358"/>
      <c r="O63" s="323"/>
      <c r="P63" s="143"/>
      <c r="Q63" s="144"/>
      <c r="R63" s="145"/>
      <c r="S63" s="323"/>
      <c r="T63" s="323"/>
      <c r="U63" s="323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</row>
    <row r="64" spans="1:33" s="146" customFormat="1" ht="15" customHeight="1">
      <c r="A64" s="323"/>
      <c r="B64" s="323"/>
      <c r="C64" s="200"/>
      <c r="D64" s="323"/>
      <c r="E64" s="323"/>
      <c r="F64" s="323"/>
      <c r="G64" s="357"/>
      <c r="H64" s="323"/>
      <c r="I64" s="323"/>
      <c r="J64" s="357"/>
      <c r="K64" s="357"/>
      <c r="L64" s="323"/>
      <c r="M64" s="358"/>
      <c r="N64" s="358"/>
      <c r="O64" s="323"/>
      <c r="P64" s="143"/>
      <c r="Q64" s="144"/>
      <c r="R64" s="145"/>
      <c r="S64" s="323"/>
      <c r="T64" s="323"/>
      <c r="U64" s="323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</row>
    <row r="65" spans="1:33" s="146" customFormat="1" ht="15" customHeight="1">
      <c r="A65" s="323"/>
      <c r="B65" s="323"/>
      <c r="C65" s="200"/>
      <c r="D65" s="323"/>
      <c r="E65" s="323"/>
      <c r="F65" s="323"/>
      <c r="G65" s="357"/>
      <c r="H65" s="323"/>
      <c r="I65" s="323"/>
      <c r="J65" s="357"/>
      <c r="K65" s="357"/>
      <c r="L65" s="323"/>
      <c r="M65" s="358"/>
      <c r="N65" s="358"/>
      <c r="O65" s="323"/>
      <c r="P65" s="143"/>
      <c r="Q65" s="144"/>
      <c r="R65" s="145"/>
      <c r="S65" s="323"/>
      <c r="T65" s="323"/>
      <c r="U65" s="323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</row>
    <row r="66" spans="1:33" s="146" customFormat="1" ht="15" customHeight="1">
      <c r="A66" s="320"/>
      <c r="B66" s="320"/>
      <c r="C66" s="201"/>
      <c r="D66" s="320"/>
      <c r="E66" s="320"/>
      <c r="F66" s="320"/>
      <c r="G66" s="321"/>
      <c r="H66" s="320"/>
      <c r="I66" s="320"/>
      <c r="J66" s="321"/>
      <c r="K66" s="321"/>
      <c r="L66" s="320"/>
      <c r="M66" s="322"/>
      <c r="N66" s="322"/>
      <c r="O66" s="320"/>
      <c r="P66" s="204"/>
      <c r="Q66" s="205"/>
      <c r="R66" s="206"/>
      <c r="S66" s="323"/>
      <c r="T66" s="323"/>
      <c r="U66" s="323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</row>
    <row r="67" spans="1:33" s="146" customFormat="1" ht="15" customHeight="1">
      <c r="A67" s="320"/>
      <c r="B67" s="320"/>
      <c r="C67" s="201"/>
      <c r="D67" s="320"/>
      <c r="E67" s="320"/>
      <c r="F67" s="320"/>
      <c r="G67" s="321"/>
      <c r="H67" s="320"/>
      <c r="I67" s="320"/>
      <c r="J67" s="321"/>
      <c r="K67" s="321"/>
      <c r="L67" s="320"/>
      <c r="M67" s="322"/>
      <c r="N67" s="322"/>
      <c r="O67" s="320"/>
      <c r="P67" s="204"/>
      <c r="Q67" s="205"/>
      <c r="R67" s="206"/>
      <c r="S67" s="323"/>
      <c r="T67" s="323"/>
      <c r="U67" s="323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</row>
    <row r="68" spans="1:33" s="146" customFormat="1" ht="15" customHeight="1">
      <c r="A68" s="320"/>
      <c r="B68" s="320"/>
      <c r="C68" s="201"/>
      <c r="D68" s="320"/>
      <c r="E68" s="320"/>
      <c r="F68" s="320"/>
      <c r="G68" s="321"/>
      <c r="H68" s="320"/>
      <c r="I68" s="320"/>
      <c r="J68" s="321"/>
      <c r="K68" s="321"/>
      <c r="L68" s="320"/>
      <c r="M68" s="322"/>
      <c r="N68" s="322"/>
      <c r="O68" s="320"/>
      <c r="P68" s="204"/>
      <c r="Q68" s="205"/>
      <c r="R68" s="206"/>
      <c r="S68" s="323"/>
      <c r="T68" s="323"/>
      <c r="U68" s="323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</row>
    <row r="69" spans="1:33" s="146" customFormat="1" ht="17.149999999999999" customHeight="1">
      <c r="A69" s="320"/>
      <c r="B69" s="320"/>
      <c r="C69" s="201"/>
      <c r="D69" s="320"/>
      <c r="E69" s="320"/>
      <c r="F69" s="320"/>
      <c r="G69" s="321"/>
      <c r="H69" s="320"/>
      <c r="I69" s="320"/>
      <c r="J69" s="321"/>
      <c r="K69" s="321"/>
      <c r="L69" s="320"/>
      <c r="M69" s="322"/>
      <c r="N69" s="322"/>
      <c r="O69" s="320"/>
      <c r="P69" s="204"/>
      <c r="Q69" s="205"/>
      <c r="R69" s="206"/>
      <c r="S69" s="323"/>
      <c r="T69" s="323"/>
      <c r="U69" s="323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</row>
    <row r="70" spans="1:33" s="146" customFormat="1" ht="15" customHeight="1">
      <c r="A70" s="320"/>
      <c r="B70" s="320"/>
      <c r="C70" s="201"/>
      <c r="D70" s="320"/>
      <c r="E70" s="320"/>
      <c r="F70" s="320"/>
      <c r="G70" s="321"/>
      <c r="H70" s="320"/>
      <c r="I70" s="320"/>
      <c r="J70" s="321"/>
      <c r="K70" s="321"/>
      <c r="L70" s="320"/>
      <c r="M70" s="322"/>
      <c r="N70" s="322"/>
      <c r="O70" s="320"/>
      <c r="P70" s="204"/>
      <c r="Q70" s="205"/>
      <c r="R70" s="206"/>
      <c r="S70" s="323"/>
      <c r="T70" s="323"/>
      <c r="U70" s="323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</row>
    <row r="71" spans="1:33" s="146" customFormat="1" ht="15" customHeight="1">
      <c r="A71" s="320"/>
      <c r="B71" s="320"/>
      <c r="C71" s="201"/>
      <c r="D71" s="320"/>
      <c r="E71" s="320"/>
      <c r="F71" s="320"/>
      <c r="G71" s="321"/>
      <c r="H71" s="320"/>
      <c r="I71" s="320"/>
      <c r="J71" s="321"/>
      <c r="K71" s="321"/>
      <c r="L71" s="320"/>
      <c r="M71" s="322"/>
      <c r="N71" s="322"/>
      <c r="O71" s="320"/>
      <c r="P71" s="204"/>
      <c r="Q71" s="205"/>
      <c r="R71" s="206"/>
      <c r="S71" s="323"/>
      <c r="T71" s="323"/>
      <c r="U71" s="323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</row>
    <row r="72" spans="1:33" s="146" customFormat="1" ht="15" customHeight="1">
      <c r="A72" s="320"/>
      <c r="B72" s="320"/>
      <c r="C72" s="201"/>
      <c r="D72" s="320"/>
      <c r="E72" s="320"/>
      <c r="F72" s="320"/>
      <c r="G72" s="321"/>
      <c r="H72" s="320"/>
      <c r="I72" s="320"/>
      <c r="J72" s="321"/>
      <c r="K72" s="321"/>
      <c r="L72" s="320"/>
      <c r="M72" s="322"/>
      <c r="N72" s="322"/>
      <c r="O72" s="320"/>
      <c r="P72" s="204"/>
      <c r="Q72" s="205"/>
      <c r="R72" s="206"/>
      <c r="S72" s="323"/>
      <c r="T72" s="323"/>
      <c r="U72" s="323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</row>
    <row r="73" spans="1:33" s="146" customFormat="1" ht="15" customHeight="1">
      <c r="A73" s="320"/>
      <c r="B73" s="320"/>
      <c r="C73" s="201"/>
      <c r="D73" s="320"/>
      <c r="E73" s="320"/>
      <c r="F73" s="320"/>
      <c r="G73" s="321"/>
      <c r="H73" s="320"/>
      <c r="I73" s="320"/>
      <c r="J73" s="321"/>
      <c r="K73" s="321"/>
      <c r="L73" s="320"/>
      <c r="M73" s="322"/>
      <c r="N73" s="322"/>
      <c r="O73" s="320"/>
      <c r="P73" s="204"/>
      <c r="Q73" s="205"/>
      <c r="R73" s="206"/>
      <c r="S73" s="323"/>
      <c r="T73" s="323"/>
      <c r="U73" s="323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</row>
    <row r="74" spans="1:33" s="146" customFormat="1" ht="15" customHeight="1">
      <c r="A74" s="320"/>
      <c r="B74" s="320"/>
      <c r="C74" s="201"/>
      <c r="D74" s="320"/>
      <c r="E74" s="320"/>
      <c r="F74" s="320"/>
      <c r="G74" s="321"/>
      <c r="H74" s="320"/>
      <c r="I74" s="320"/>
      <c r="J74" s="321"/>
      <c r="K74" s="321"/>
      <c r="L74" s="320"/>
      <c r="M74" s="322"/>
      <c r="N74" s="322"/>
      <c r="O74" s="320"/>
      <c r="P74" s="204"/>
      <c r="Q74" s="205"/>
      <c r="R74" s="206"/>
      <c r="S74" s="323"/>
      <c r="T74" s="323"/>
      <c r="U74" s="323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</row>
    <row r="75" spans="1:33" s="146" customFormat="1" ht="15" customHeight="1">
      <c r="A75" s="320"/>
      <c r="B75" s="320"/>
      <c r="C75" s="201"/>
      <c r="D75" s="320"/>
      <c r="E75" s="320"/>
      <c r="F75" s="320"/>
      <c r="G75" s="321"/>
      <c r="H75" s="320"/>
      <c r="I75" s="320"/>
      <c r="J75" s="321"/>
      <c r="K75" s="321"/>
      <c r="L75" s="320"/>
      <c r="M75" s="322"/>
      <c r="N75" s="322"/>
      <c r="O75" s="320"/>
      <c r="P75" s="204"/>
      <c r="Q75" s="205"/>
      <c r="R75" s="206"/>
      <c r="S75" s="323"/>
      <c r="T75" s="323"/>
      <c r="U75" s="323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</row>
    <row r="76" spans="1:33" s="146" customFormat="1" ht="15" customHeight="1">
      <c r="A76" s="320"/>
      <c r="B76" s="320"/>
      <c r="C76" s="201"/>
      <c r="D76" s="320"/>
      <c r="E76" s="320"/>
      <c r="F76" s="320"/>
      <c r="G76" s="321"/>
      <c r="H76" s="320"/>
      <c r="I76" s="320"/>
      <c r="J76" s="321"/>
      <c r="K76" s="321"/>
      <c r="L76" s="320"/>
      <c r="M76" s="322"/>
      <c r="N76" s="322"/>
      <c r="O76" s="320"/>
      <c r="P76" s="204"/>
      <c r="Q76" s="205"/>
      <c r="R76" s="206"/>
      <c r="S76" s="323"/>
      <c r="T76" s="323"/>
      <c r="U76" s="323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</row>
    <row r="77" spans="1:33" ht="15" customHeight="1">
      <c r="A77" s="320"/>
      <c r="B77" s="320"/>
      <c r="D77" s="320"/>
      <c r="E77" s="320"/>
      <c r="F77" s="320"/>
      <c r="G77" s="321"/>
      <c r="H77" s="320"/>
      <c r="I77" s="320"/>
      <c r="J77" s="321"/>
      <c r="K77" s="321"/>
      <c r="L77" s="320"/>
      <c r="M77" s="322"/>
      <c r="N77" s="322"/>
      <c r="O77" s="320"/>
      <c r="S77" s="323"/>
      <c r="T77" s="323"/>
      <c r="U77" s="323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</row>
    <row r="78" spans="1:33" ht="15" customHeight="1">
      <c r="A78" s="320"/>
      <c r="B78" s="320"/>
      <c r="D78" s="320"/>
      <c r="E78" s="320"/>
      <c r="F78" s="320"/>
      <c r="G78" s="321"/>
      <c r="H78" s="320"/>
      <c r="I78" s="320"/>
      <c r="J78" s="321"/>
      <c r="K78" s="321"/>
      <c r="L78" s="320"/>
      <c r="M78" s="322"/>
      <c r="N78" s="322"/>
      <c r="O78" s="320"/>
      <c r="S78" s="323"/>
      <c r="T78" s="323"/>
      <c r="U78" s="323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</row>
    <row r="79" spans="1:33" ht="15" customHeight="1">
      <c r="A79" s="320"/>
      <c r="B79" s="320"/>
      <c r="D79" s="320"/>
      <c r="E79" s="320"/>
      <c r="F79" s="320"/>
      <c r="G79" s="321"/>
      <c r="H79" s="320"/>
      <c r="I79" s="320"/>
      <c r="J79" s="321"/>
      <c r="K79" s="321"/>
      <c r="L79" s="320"/>
      <c r="M79" s="322"/>
      <c r="N79" s="322"/>
      <c r="O79" s="320"/>
      <c r="S79" s="323"/>
      <c r="T79" s="323"/>
      <c r="U79" s="323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</row>
    <row r="80" spans="1:33" ht="15" customHeight="1">
      <c r="A80" s="320"/>
      <c r="B80" s="320"/>
      <c r="D80" s="320"/>
      <c r="E80" s="320"/>
      <c r="F80" s="320"/>
      <c r="G80" s="321"/>
      <c r="H80" s="320"/>
      <c r="I80" s="320"/>
      <c r="J80" s="321"/>
      <c r="K80" s="321"/>
      <c r="L80" s="320"/>
      <c r="M80" s="322"/>
      <c r="N80" s="322"/>
      <c r="O80" s="320"/>
      <c r="S80" s="323"/>
      <c r="T80" s="323"/>
      <c r="U80" s="323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7.149999999999999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7.149999999999999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7.149999999999999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7.149999999999999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2" customHeight="1"/>
    <row r="143" ht="9" customHeight="1"/>
    <row r="144" ht="15.75" customHeight="1"/>
    <row r="145" ht="15" customHeight="1"/>
    <row r="146" ht="9.75" customHeight="1"/>
    <row r="148" ht="10.5" customHeight="1"/>
  </sheetData>
  <sheetProtection algorithmName="SHA-512" hashValue="JMUO3aQcuCEcQ2oFHM9wBfk/t/LMNqy4goCCxWAPW11OSgsb7ZWNvfpzzGDZi4Vsii1ns5vETrWbOw/k/aXftg==" saltValue="gEwAz0MUagnpBynnRTJayw==" spinCount="100000" sheet="1" formatRows="0" sort="0"/>
  <dataConsolidate/>
  <phoneticPr fontId="0" type="noConversion"/>
  <dataValidations count="1">
    <dataValidation allowBlank="1" showInputMessage="1" showErrorMessage="1" error="Nie ma w słowniku !" sqref="F6 F8:F9 F11:F12 F14:F42 F44:F48 F50:F54 F56:F60" xr:uid="{A3921D4F-F0F8-4A74-BBBD-C1F7D8E770C9}"/>
  </dataValidations>
  <printOptions horizontalCentered="1"/>
  <pageMargins left="0.39370078740157483" right="0.39370078740157483" top="0.78740157480314965" bottom="0.47244094488188981" header="0" footer="0.23622047244094491"/>
  <pageSetup paperSize="9" scale="72" fitToHeight="0" orientation="landscape" useFirstPageNumber="1" verticalDpi="4294967293" r:id="rId1"/>
  <headerFooter alignWithMargins="0">
    <oddFooter xml:space="preserve">&amp;C&amp;6Organizacja roku szkolnego 2019/20  szkoły &amp;F Strona &amp;P </oddFooter>
  </headerFooter>
  <rowBreaks count="1" manualBreakCount="1">
    <brk id="29" max="14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Nie ma w słowniku !" xr:uid="{00000000-0002-0000-0200-000000000000}">
          <x14:formula1>
            <xm:f>słownik!$C$2:$C$4</xm:f>
          </x14:formula1>
          <xm:sqref>E44:E48 E50:E54 E14:E42 E11:E12 E8:E9 E6 E56:E60</xm:sqref>
        </x14:dataValidation>
        <x14:dataValidation type="list" allowBlank="1" showInputMessage="1" showErrorMessage="1" error="Nie ma w słowniku !" xr:uid="{00000000-0002-0000-0200-000001000000}">
          <x14:formula1>
            <xm:f>słownik!$I$2:$I$4</xm:f>
          </x14:formula1>
          <xm:sqref>I6 I50:I54 I8:I9 I44:I48 I14:I42 I11:I12 I56:I60</xm:sqref>
        </x14:dataValidation>
        <x14:dataValidation type="list" allowBlank="1" showInputMessage="1" showErrorMessage="1" error="Nie ma w słowniku !" xr:uid="{00000000-0002-0000-0200-000003000000}">
          <x14:formula1>
            <xm:f>słownik!$L$2:$L$5</xm:f>
          </x14:formula1>
          <xm:sqref>L6 L50:L54 L8:L9 L11:L12 L14:L42 L44:L48 L56:L60</xm:sqref>
        </x14:dataValidation>
        <x14:dataValidation type="list" allowBlank="1" showInputMessage="1" showErrorMessage="1" error="Nie ma w słowniku !" xr:uid="{00000000-0002-0000-0200-000004000000}">
          <x14:formula1>
            <xm:f>słownik!$C$8:$C$16</xm:f>
          </x14:formula1>
          <xm:sqref>B6 B50:B54 B8:B9 B14:B42 B11:B12 B44:B48 B56:B60</xm:sqref>
        </x14:dataValidation>
        <x14:dataValidation type="list" allowBlank="1" showInputMessage="1" showErrorMessage="1" error="Nie ma w słowniku !" xr:uid="{F69E1A19-6FE7-42A2-A212-94A0FE8EF115}">
          <x14:formula1>
            <xm:f>słownik!$G$2:$G$7</xm:f>
          </x14:formula1>
          <xm:sqref>J6 J8:J9 J11:J12 J14:J42 J44:J48 J50:J54 J56:J60</xm:sqref>
        </x14:dataValidation>
        <x14:dataValidation type="list" allowBlank="1" showInputMessage="1" showErrorMessage="1" error="Nie ma w słowniku !" xr:uid="{2BFA9F00-6576-427E-8752-F8E4F3FFD44E}">
          <x14:formula1>
            <xm:f>słownik!$G$9:$G$12</xm:f>
          </x14:formula1>
          <xm:sqref>K6 K8:K9 K11:K12 K14:K42 K44:K48 K50:K54 K56:K60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O50"/>
  <sheetViews>
    <sheetView showGridLines="0" view="pageBreakPreview" zoomScaleNormal="100" zoomScaleSheetLayoutView="100" workbookViewId="0">
      <selection activeCell="P7" sqref="P7"/>
    </sheetView>
  </sheetViews>
  <sheetFormatPr defaultColWidth="9.1796875" defaultRowHeight="12.5"/>
  <cols>
    <col min="1" max="2" width="4.81640625" style="2" customWidth="1"/>
    <col min="3" max="3" width="28.7265625" style="2" customWidth="1"/>
    <col min="4" max="6" width="3.7265625" style="2" customWidth="1"/>
    <col min="7" max="7" width="29" style="2" customWidth="1"/>
    <col min="8" max="8" width="19.1796875" style="2" customWidth="1"/>
    <col min="9" max="9" width="6.54296875" style="2" customWidth="1"/>
    <col min="10" max="10" width="8.54296875" style="2" customWidth="1"/>
    <col min="11" max="11" width="8.7265625" style="2" customWidth="1"/>
    <col min="12" max="12" width="7.7265625" style="2" customWidth="1"/>
    <col min="13" max="13" width="5.81640625" style="139" customWidth="1"/>
    <col min="14" max="14" width="16.7265625" style="2" customWidth="1"/>
    <col min="15" max="16384" width="9.1796875" style="2"/>
  </cols>
  <sheetData>
    <row r="1" spans="1:14" ht="26.25" customHeight="1">
      <c r="A1" s="1"/>
      <c r="B1" s="1"/>
      <c r="C1" s="78" t="str">
        <f>zestawienie!C1</f>
        <v>??</v>
      </c>
      <c r="D1" s="79"/>
      <c r="E1" s="79"/>
      <c r="F1" s="1"/>
      <c r="G1" s="1"/>
      <c r="H1" s="1"/>
      <c r="I1" s="1"/>
      <c r="J1" s="1"/>
      <c r="K1" s="1"/>
      <c r="L1" s="1"/>
      <c r="M1" s="80"/>
      <c r="N1" s="1"/>
    </row>
    <row r="2" spans="1:14" ht="25.5" thickBot="1">
      <c r="A2" s="1"/>
      <c r="B2" s="1"/>
      <c r="C2" s="233"/>
      <c r="D2" s="1"/>
      <c r="E2" s="1"/>
      <c r="F2" s="1"/>
      <c r="G2" s="1"/>
      <c r="H2" s="1"/>
      <c r="I2" s="233"/>
      <c r="J2" s="233" t="s">
        <v>87</v>
      </c>
      <c r="K2" s="81" t="str">
        <f>zestawienie!H3</f>
        <v>2023/2024</v>
      </c>
      <c r="L2" s="1"/>
      <c r="M2" s="80"/>
      <c r="N2" s="1"/>
    </row>
    <row r="3" spans="1:14" ht="69" customHeight="1" thickBot="1">
      <c r="A3" s="238" t="s">
        <v>62</v>
      </c>
      <c r="B3" s="359" t="s">
        <v>63</v>
      </c>
      <c r="C3" s="360" t="s">
        <v>64</v>
      </c>
      <c r="D3" s="269" t="s">
        <v>88</v>
      </c>
      <c r="E3" s="269" t="s">
        <v>66</v>
      </c>
      <c r="F3" s="269" t="s">
        <v>89</v>
      </c>
      <c r="G3" s="328" t="s">
        <v>90</v>
      </c>
      <c r="H3" s="328" t="s">
        <v>91</v>
      </c>
      <c r="I3" s="361" t="s">
        <v>73</v>
      </c>
      <c r="J3" s="362" t="s">
        <v>74</v>
      </c>
      <c r="K3" s="362" t="s">
        <v>92</v>
      </c>
      <c r="L3" s="363" t="s">
        <v>77</v>
      </c>
      <c r="M3" s="364" t="s">
        <v>78</v>
      </c>
      <c r="N3" s="365" t="s">
        <v>79</v>
      </c>
    </row>
    <row r="4" spans="1:14" ht="13" thickBot="1">
      <c r="A4" s="82">
        <v>1</v>
      </c>
      <c r="B4" s="82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  <c r="K4" s="82">
        <v>11</v>
      </c>
      <c r="L4" s="82">
        <v>12</v>
      </c>
      <c r="M4" s="82">
        <v>13</v>
      </c>
      <c r="N4" s="82">
        <v>14</v>
      </c>
    </row>
    <row r="5" spans="1:14" ht="15" thickTop="1" thickBot="1">
      <c r="A5" s="83"/>
      <c r="B5" s="85"/>
      <c r="C5" s="84" t="s">
        <v>93</v>
      </c>
      <c r="D5" s="85"/>
      <c r="E5" s="85"/>
      <c r="F5" s="85"/>
      <c r="G5" s="85"/>
      <c r="H5" s="85"/>
      <c r="I5" s="85"/>
      <c r="J5" s="86">
        <f>SUM(J6:J20)</f>
        <v>0</v>
      </c>
      <c r="K5" s="86">
        <f>SUM(K6:K20)</f>
        <v>0</v>
      </c>
      <c r="L5" s="86">
        <f>SUM(L6:L20)</f>
        <v>0</v>
      </c>
      <c r="M5" s="87"/>
      <c r="N5" s="88" t="s">
        <v>38</v>
      </c>
    </row>
    <row r="6" spans="1:14" s="3" customFormat="1" ht="15" thickTop="1">
      <c r="A6" s="341"/>
      <c r="B6" s="366"/>
      <c r="C6" s="89"/>
      <c r="D6" s="90"/>
      <c r="E6" s="90"/>
      <c r="F6" s="90"/>
      <c r="G6" s="91"/>
      <c r="H6" s="91"/>
      <c r="I6" s="92"/>
      <c r="J6" s="93"/>
      <c r="K6" s="94">
        <f>IF(J6&lt;=40,0,J6-40)</f>
        <v>0</v>
      </c>
      <c r="L6" s="95">
        <f>IF(J6&lt;40,J6,40)/IF(J6="",1,40)</f>
        <v>0</v>
      </c>
      <c r="M6" s="96" t="str">
        <f>IF(L6=1,"pe",IF(L6&gt;0,"ne",""))</f>
        <v/>
      </c>
      <c r="N6" s="97"/>
    </row>
    <row r="7" spans="1:14" s="3" customFormat="1" ht="14.5">
      <c r="A7" s="347"/>
      <c r="B7" s="367"/>
      <c r="C7" s="98"/>
      <c r="D7" s="99"/>
      <c r="E7" s="100"/>
      <c r="F7" s="99"/>
      <c r="G7" s="101"/>
      <c r="H7" s="101"/>
      <c r="I7" s="100"/>
      <c r="J7" s="102"/>
      <c r="K7" s="103">
        <f t="shared" ref="K7:K20" si="0">IF(J7&lt;=40,0,J7-40)</f>
        <v>0</v>
      </c>
      <c r="L7" s="104">
        <f t="shared" ref="L7:L20" si="1">IF(J7&lt;40,J7,40)/IF(J7="",1,40)</f>
        <v>0</v>
      </c>
      <c r="M7" s="105" t="str">
        <f t="shared" ref="M7:M20" si="2">IF(L7=1,"pe",IF(L7&gt;0,"ne",""))</f>
        <v/>
      </c>
      <c r="N7" s="106"/>
    </row>
    <row r="8" spans="1:14" s="3" customFormat="1" ht="14.5">
      <c r="A8" s="347"/>
      <c r="B8" s="367"/>
      <c r="C8" s="98"/>
      <c r="D8" s="99"/>
      <c r="E8" s="100"/>
      <c r="F8" s="99"/>
      <c r="G8" s="101"/>
      <c r="H8" s="101"/>
      <c r="I8" s="100"/>
      <c r="J8" s="102"/>
      <c r="K8" s="103">
        <f t="shared" si="0"/>
        <v>0</v>
      </c>
      <c r="L8" s="104">
        <f t="shared" si="1"/>
        <v>0</v>
      </c>
      <c r="M8" s="105" t="str">
        <f t="shared" si="2"/>
        <v/>
      </c>
      <c r="N8" s="106"/>
    </row>
    <row r="9" spans="1:14" s="3" customFormat="1" ht="14.5">
      <c r="A9" s="347"/>
      <c r="B9" s="367"/>
      <c r="C9" s="98"/>
      <c r="D9" s="99"/>
      <c r="E9" s="100"/>
      <c r="F9" s="99"/>
      <c r="G9" s="101"/>
      <c r="H9" s="101"/>
      <c r="I9" s="100"/>
      <c r="J9" s="102"/>
      <c r="K9" s="103">
        <f t="shared" si="0"/>
        <v>0</v>
      </c>
      <c r="L9" s="104">
        <f t="shared" si="1"/>
        <v>0</v>
      </c>
      <c r="M9" s="105" t="str">
        <f t="shared" si="2"/>
        <v/>
      </c>
      <c r="N9" s="106"/>
    </row>
    <row r="10" spans="1:14" s="3" customFormat="1" ht="14.5">
      <c r="A10" s="347"/>
      <c r="B10" s="367"/>
      <c r="C10" s="98"/>
      <c r="D10" s="99"/>
      <c r="E10" s="100"/>
      <c r="F10" s="99"/>
      <c r="G10" s="101"/>
      <c r="H10" s="101"/>
      <c r="I10" s="100"/>
      <c r="J10" s="102"/>
      <c r="K10" s="103">
        <f t="shared" si="0"/>
        <v>0</v>
      </c>
      <c r="L10" s="104">
        <f t="shared" si="1"/>
        <v>0</v>
      </c>
      <c r="M10" s="105" t="str">
        <f t="shared" si="2"/>
        <v/>
      </c>
      <c r="N10" s="106"/>
    </row>
    <row r="11" spans="1:14" s="3" customFormat="1" ht="14.5">
      <c r="A11" s="347"/>
      <c r="B11" s="367"/>
      <c r="C11" s="98"/>
      <c r="D11" s="99"/>
      <c r="E11" s="100"/>
      <c r="F11" s="99"/>
      <c r="G11" s="101"/>
      <c r="H11" s="101"/>
      <c r="I11" s="100"/>
      <c r="J11" s="102"/>
      <c r="K11" s="103">
        <f t="shared" si="0"/>
        <v>0</v>
      </c>
      <c r="L11" s="104">
        <f t="shared" si="1"/>
        <v>0</v>
      </c>
      <c r="M11" s="105" t="str">
        <f t="shared" si="2"/>
        <v/>
      </c>
      <c r="N11" s="106"/>
    </row>
    <row r="12" spans="1:14" s="3" customFormat="1" ht="14.5">
      <c r="A12" s="347"/>
      <c r="B12" s="367"/>
      <c r="C12" s="98"/>
      <c r="D12" s="99"/>
      <c r="E12" s="100"/>
      <c r="F12" s="99"/>
      <c r="G12" s="101"/>
      <c r="H12" s="101"/>
      <c r="I12" s="100"/>
      <c r="J12" s="102"/>
      <c r="K12" s="103">
        <f t="shared" si="0"/>
        <v>0</v>
      </c>
      <c r="L12" s="104">
        <f t="shared" si="1"/>
        <v>0</v>
      </c>
      <c r="M12" s="105" t="str">
        <f t="shared" si="2"/>
        <v/>
      </c>
      <c r="N12" s="106"/>
    </row>
    <row r="13" spans="1:14" s="3" customFormat="1" ht="14.5">
      <c r="A13" s="347"/>
      <c r="B13" s="367"/>
      <c r="C13" s="98"/>
      <c r="D13" s="99"/>
      <c r="E13" s="100"/>
      <c r="F13" s="99"/>
      <c r="G13" s="101"/>
      <c r="H13" s="101"/>
      <c r="I13" s="100"/>
      <c r="J13" s="102"/>
      <c r="K13" s="103">
        <f t="shared" si="0"/>
        <v>0</v>
      </c>
      <c r="L13" s="104">
        <f t="shared" si="1"/>
        <v>0</v>
      </c>
      <c r="M13" s="105" t="str">
        <f t="shared" si="2"/>
        <v/>
      </c>
      <c r="N13" s="106"/>
    </row>
    <row r="14" spans="1:14" s="3" customFormat="1" ht="14.5">
      <c r="A14" s="347"/>
      <c r="B14" s="367"/>
      <c r="C14" s="98"/>
      <c r="D14" s="99"/>
      <c r="E14" s="100"/>
      <c r="F14" s="99"/>
      <c r="G14" s="101"/>
      <c r="H14" s="101"/>
      <c r="I14" s="100"/>
      <c r="J14" s="102"/>
      <c r="K14" s="103">
        <f t="shared" si="0"/>
        <v>0</v>
      </c>
      <c r="L14" s="104">
        <f t="shared" si="1"/>
        <v>0</v>
      </c>
      <c r="M14" s="105" t="str">
        <f t="shared" si="2"/>
        <v/>
      </c>
      <c r="N14" s="106"/>
    </row>
    <row r="15" spans="1:14" s="3" customFormat="1" ht="14.5">
      <c r="A15" s="368"/>
      <c r="B15" s="369"/>
      <c r="C15" s="107"/>
      <c r="D15" s="108"/>
      <c r="E15" s="100"/>
      <c r="F15" s="108"/>
      <c r="G15" s="109"/>
      <c r="H15" s="109"/>
      <c r="I15" s="100"/>
      <c r="J15" s="110"/>
      <c r="K15" s="103">
        <f t="shared" si="0"/>
        <v>0</v>
      </c>
      <c r="L15" s="104">
        <f t="shared" si="1"/>
        <v>0</v>
      </c>
      <c r="M15" s="105" t="str">
        <f t="shared" si="2"/>
        <v/>
      </c>
      <c r="N15" s="111"/>
    </row>
    <row r="16" spans="1:14" s="3" customFormat="1" ht="14.5">
      <c r="A16" s="347"/>
      <c r="B16" s="367"/>
      <c r="C16" s="98"/>
      <c r="D16" s="99"/>
      <c r="E16" s="100"/>
      <c r="F16" s="99"/>
      <c r="G16" s="101"/>
      <c r="H16" s="101"/>
      <c r="I16" s="100"/>
      <c r="J16" s="112"/>
      <c r="K16" s="103">
        <f t="shared" si="0"/>
        <v>0</v>
      </c>
      <c r="L16" s="104">
        <f t="shared" si="1"/>
        <v>0</v>
      </c>
      <c r="M16" s="105" t="str">
        <f t="shared" si="2"/>
        <v/>
      </c>
      <c r="N16" s="106"/>
    </row>
    <row r="17" spans="1:15" s="3" customFormat="1" ht="14.5">
      <c r="A17" s="347"/>
      <c r="B17" s="367"/>
      <c r="C17" s="98"/>
      <c r="D17" s="99"/>
      <c r="E17" s="100"/>
      <c r="F17" s="99"/>
      <c r="G17" s="101"/>
      <c r="H17" s="101"/>
      <c r="I17" s="100"/>
      <c r="J17" s="112"/>
      <c r="K17" s="103">
        <f t="shared" si="0"/>
        <v>0</v>
      </c>
      <c r="L17" s="104">
        <f t="shared" si="1"/>
        <v>0</v>
      </c>
      <c r="M17" s="105" t="str">
        <f t="shared" si="2"/>
        <v/>
      </c>
      <c r="N17" s="106"/>
    </row>
    <row r="18" spans="1:15" s="3" customFormat="1" ht="14.5">
      <c r="A18" s="347"/>
      <c r="B18" s="367"/>
      <c r="C18" s="98"/>
      <c r="D18" s="99"/>
      <c r="E18" s="100"/>
      <c r="F18" s="99"/>
      <c r="G18" s="101"/>
      <c r="H18" s="101"/>
      <c r="I18" s="100"/>
      <c r="J18" s="112"/>
      <c r="K18" s="103">
        <f t="shared" si="0"/>
        <v>0</v>
      </c>
      <c r="L18" s="104">
        <f t="shared" si="1"/>
        <v>0</v>
      </c>
      <c r="M18" s="105" t="str">
        <f t="shared" si="2"/>
        <v/>
      </c>
      <c r="N18" s="106"/>
    </row>
    <row r="19" spans="1:15" s="3" customFormat="1" ht="14.5">
      <c r="A19" s="347"/>
      <c r="B19" s="367"/>
      <c r="C19" s="98"/>
      <c r="D19" s="99"/>
      <c r="E19" s="100"/>
      <c r="F19" s="99"/>
      <c r="G19" s="101"/>
      <c r="H19" s="101"/>
      <c r="I19" s="100"/>
      <c r="J19" s="112"/>
      <c r="K19" s="103">
        <f t="shared" si="0"/>
        <v>0</v>
      </c>
      <c r="L19" s="104">
        <f t="shared" si="1"/>
        <v>0</v>
      </c>
      <c r="M19" s="105" t="str">
        <f t="shared" si="2"/>
        <v/>
      </c>
      <c r="N19" s="106"/>
    </row>
    <row r="20" spans="1:15" s="3" customFormat="1" ht="15" thickBot="1">
      <c r="A20" s="344"/>
      <c r="B20" s="370"/>
      <c r="C20" s="113"/>
      <c r="D20" s="114"/>
      <c r="E20" s="115"/>
      <c r="F20" s="114"/>
      <c r="G20" s="116"/>
      <c r="H20" s="116"/>
      <c r="I20" s="117"/>
      <c r="J20" s="118"/>
      <c r="K20" s="119">
        <f t="shared" si="0"/>
        <v>0</v>
      </c>
      <c r="L20" s="120">
        <f t="shared" si="1"/>
        <v>0</v>
      </c>
      <c r="M20" s="121" t="str">
        <f t="shared" si="2"/>
        <v/>
      </c>
      <c r="N20" s="122"/>
    </row>
    <row r="21" spans="1:15" ht="15" thickTop="1" thickBot="1">
      <c r="A21" s="123"/>
      <c r="B21" s="161"/>
      <c r="C21" s="84" t="s">
        <v>94</v>
      </c>
      <c r="D21" s="124"/>
      <c r="E21" s="124"/>
      <c r="F21" s="124"/>
      <c r="G21" s="124"/>
      <c r="H21" s="124"/>
      <c r="I21" s="124"/>
      <c r="J21" s="86">
        <f>SUM(J22:J42)</f>
        <v>0</v>
      </c>
      <c r="K21" s="86">
        <f>SUM(K22:K42)</f>
        <v>0</v>
      </c>
      <c r="L21" s="86">
        <f>SUM(L22:L42)</f>
        <v>0</v>
      </c>
      <c r="M21" s="87"/>
      <c r="N21" s="125" t="s">
        <v>38</v>
      </c>
    </row>
    <row r="22" spans="1:15" ht="15" thickTop="1">
      <c r="A22" s="341"/>
      <c r="B22" s="366"/>
      <c r="C22" s="126"/>
      <c r="D22" s="127"/>
      <c r="E22" s="90"/>
      <c r="F22" s="127"/>
      <c r="G22" s="128"/>
      <c r="H22" s="128"/>
      <c r="I22" s="100"/>
      <c r="J22" s="93"/>
      <c r="K22" s="94">
        <f>IF(J22&lt;=40,0,J22-40)</f>
        <v>0</v>
      </c>
      <c r="L22" s="95">
        <f>IF(J22&lt;40,J22,40)/IF(J22="",1,40)</f>
        <v>0</v>
      </c>
      <c r="M22" s="96" t="str">
        <f>IF(L22=1,"pe",IF(L22&gt;0,"ne",""))</f>
        <v/>
      </c>
      <c r="N22" s="97"/>
    </row>
    <row r="23" spans="1:15" ht="14.5">
      <c r="A23" s="347"/>
      <c r="B23" s="367"/>
      <c r="C23" s="98"/>
      <c r="D23" s="99"/>
      <c r="E23" s="100"/>
      <c r="F23" s="99"/>
      <c r="G23" s="129"/>
      <c r="H23" s="101"/>
      <c r="I23" s="100"/>
      <c r="J23" s="102"/>
      <c r="K23" s="103">
        <f t="shared" ref="K23:K42" si="3">IF(J23&lt;=40,0,J23-40)</f>
        <v>0</v>
      </c>
      <c r="L23" s="104">
        <f t="shared" ref="L23:L42" si="4">IF(J23&lt;40,J23,40)/IF(J23="",1,40)</f>
        <v>0</v>
      </c>
      <c r="M23" s="105" t="str">
        <f t="shared" ref="M23:M42" si="5">IF(L23=1,"pe",IF(L23&gt;0,"ne",""))</f>
        <v/>
      </c>
      <c r="N23" s="106"/>
    </row>
    <row r="24" spans="1:15" ht="14.5">
      <c r="A24" s="347"/>
      <c r="B24" s="367"/>
      <c r="C24" s="130"/>
      <c r="D24" s="99"/>
      <c r="E24" s="100"/>
      <c r="F24" s="99"/>
      <c r="G24" s="129"/>
      <c r="H24" s="129"/>
      <c r="I24" s="100"/>
      <c r="J24" s="102"/>
      <c r="K24" s="103">
        <f t="shared" si="3"/>
        <v>0</v>
      </c>
      <c r="L24" s="104">
        <f t="shared" si="4"/>
        <v>0</v>
      </c>
      <c r="M24" s="105" t="str">
        <f t="shared" si="5"/>
        <v/>
      </c>
      <c r="N24" s="106"/>
    </row>
    <row r="25" spans="1:15" ht="14.5">
      <c r="A25" s="347"/>
      <c r="B25" s="367"/>
      <c r="C25" s="130"/>
      <c r="D25" s="99"/>
      <c r="E25" s="100"/>
      <c r="F25" s="99"/>
      <c r="G25" s="129"/>
      <c r="H25" s="129"/>
      <c r="I25" s="100"/>
      <c r="J25" s="102"/>
      <c r="K25" s="103">
        <f t="shared" si="3"/>
        <v>0</v>
      </c>
      <c r="L25" s="104">
        <f t="shared" si="4"/>
        <v>0</v>
      </c>
      <c r="M25" s="105" t="str">
        <f t="shared" si="5"/>
        <v/>
      </c>
      <c r="N25" s="106"/>
    </row>
    <row r="26" spans="1:15" ht="14.5">
      <c r="A26" s="347"/>
      <c r="B26" s="367"/>
      <c r="C26" s="130"/>
      <c r="D26" s="99"/>
      <c r="E26" s="100"/>
      <c r="F26" s="99"/>
      <c r="G26" s="129"/>
      <c r="H26" s="129"/>
      <c r="I26" s="100"/>
      <c r="J26" s="102"/>
      <c r="K26" s="103">
        <f t="shared" si="3"/>
        <v>0</v>
      </c>
      <c r="L26" s="104">
        <f t="shared" si="4"/>
        <v>0</v>
      </c>
      <c r="M26" s="105" t="str">
        <f t="shared" si="5"/>
        <v/>
      </c>
      <c r="N26" s="106"/>
    </row>
    <row r="27" spans="1:15" ht="14.5">
      <c r="A27" s="347"/>
      <c r="B27" s="367"/>
      <c r="C27" s="130"/>
      <c r="D27" s="99"/>
      <c r="E27" s="100"/>
      <c r="F27" s="99"/>
      <c r="G27" s="129"/>
      <c r="H27" s="129"/>
      <c r="I27" s="100"/>
      <c r="J27" s="102"/>
      <c r="K27" s="103">
        <f t="shared" si="3"/>
        <v>0</v>
      </c>
      <c r="L27" s="104">
        <f t="shared" si="4"/>
        <v>0</v>
      </c>
      <c r="M27" s="105" t="str">
        <f t="shared" si="5"/>
        <v/>
      </c>
      <c r="N27" s="106"/>
    </row>
    <row r="28" spans="1:15" ht="14.5">
      <c r="A28" s="347"/>
      <c r="B28" s="367"/>
      <c r="C28" s="130"/>
      <c r="D28" s="99"/>
      <c r="E28" s="100"/>
      <c r="F28" s="99"/>
      <c r="G28" s="129"/>
      <c r="H28" s="129"/>
      <c r="I28" s="100"/>
      <c r="J28" s="102"/>
      <c r="K28" s="103">
        <f t="shared" si="3"/>
        <v>0</v>
      </c>
      <c r="L28" s="104">
        <f t="shared" si="4"/>
        <v>0</v>
      </c>
      <c r="M28" s="105" t="str">
        <f t="shared" si="5"/>
        <v/>
      </c>
      <c r="N28" s="106"/>
    </row>
    <row r="29" spans="1:15" ht="14.5">
      <c r="A29" s="347"/>
      <c r="B29" s="367"/>
      <c r="C29" s="130"/>
      <c r="D29" s="99"/>
      <c r="E29" s="100"/>
      <c r="F29" s="99"/>
      <c r="G29" s="129"/>
      <c r="H29" s="129"/>
      <c r="I29" s="100"/>
      <c r="J29" s="102"/>
      <c r="K29" s="103">
        <f t="shared" si="3"/>
        <v>0</v>
      </c>
      <c r="L29" s="104">
        <f t="shared" si="4"/>
        <v>0</v>
      </c>
      <c r="M29" s="105" t="str">
        <f t="shared" si="5"/>
        <v/>
      </c>
      <c r="N29" s="106"/>
    </row>
    <row r="30" spans="1:15" ht="14.5">
      <c r="A30" s="347"/>
      <c r="B30" s="367"/>
      <c r="C30" s="130"/>
      <c r="D30" s="99"/>
      <c r="E30" s="100"/>
      <c r="F30" s="99"/>
      <c r="G30" s="129"/>
      <c r="H30" s="129"/>
      <c r="I30" s="100"/>
      <c r="J30" s="102"/>
      <c r="K30" s="103">
        <f t="shared" si="3"/>
        <v>0</v>
      </c>
      <c r="L30" s="104">
        <f t="shared" si="4"/>
        <v>0</v>
      </c>
      <c r="M30" s="105" t="str">
        <f t="shared" si="5"/>
        <v/>
      </c>
      <c r="N30" s="106"/>
    </row>
    <row r="31" spans="1:15" ht="14.5">
      <c r="A31" s="347"/>
      <c r="B31" s="367"/>
      <c r="C31" s="130"/>
      <c r="D31" s="99"/>
      <c r="E31" s="100"/>
      <c r="F31" s="99"/>
      <c r="G31" s="129"/>
      <c r="H31" s="129"/>
      <c r="I31" s="100"/>
      <c r="J31" s="102"/>
      <c r="K31" s="103">
        <f t="shared" si="3"/>
        <v>0</v>
      </c>
      <c r="L31" s="104">
        <f t="shared" si="4"/>
        <v>0</v>
      </c>
      <c r="M31" s="105" t="str">
        <f t="shared" si="5"/>
        <v/>
      </c>
      <c r="N31" s="106"/>
      <c r="O31" s="1"/>
    </row>
    <row r="32" spans="1:15" ht="14.5">
      <c r="A32" s="347"/>
      <c r="B32" s="367"/>
      <c r="C32" s="130"/>
      <c r="D32" s="99"/>
      <c r="E32" s="100"/>
      <c r="F32" s="99"/>
      <c r="G32" s="129"/>
      <c r="H32" s="129"/>
      <c r="I32" s="100"/>
      <c r="J32" s="102"/>
      <c r="K32" s="103">
        <f t="shared" si="3"/>
        <v>0</v>
      </c>
      <c r="L32" s="104">
        <f t="shared" si="4"/>
        <v>0</v>
      </c>
      <c r="M32" s="105" t="str">
        <f t="shared" si="5"/>
        <v/>
      </c>
      <c r="N32" s="106"/>
    </row>
    <row r="33" spans="1:14" ht="14.5">
      <c r="A33" s="347"/>
      <c r="B33" s="367"/>
      <c r="C33" s="130"/>
      <c r="D33" s="99"/>
      <c r="E33" s="100"/>
      <c r="F33" s="99"/>
      <c r="G33" s="129"/>
      <c r="H33" s="129"/>
      <c r="I33" s="100"/>
      <c r="J33" s="102"/>
      <c r="K33" s="103">
        <f t="shared" si="3"/>
        <v>0</v>
      </c>
      <c r="L33" s="104">
        <f t="shared" si="4"/>
        <v>0</v>
      </c>
      <c r="M33" s="105" t="str">
        <f t="shared" si="5"/>
        <v/>
      </c>
      <c r="N33" s="106"/>
    </row>
    <row r="34" spans="1:14" ht="14.5">
      <c r="A34" s="368"/>
      <c r="B34" s="369"/>
      <c r="C34" s="131"/>
      <c r="D34" s="108"/>
      <c r="E34" s="100"/>
      <c r="F34" s="108"/>
      <c r="G34" s="132"/>
      <c r="H34" s="132"/>
      <c r="I34" s="100"/>
      <c r="J34" s="133"/>
      <c r="K34" s="103">
        <f t="shared" si="3"/>
        <v>0</v>
      </c>
      <c r="L34" s="104">
        <f t="shared" si="4"/>
        <v>0</v>
      </c>
      <c r="M34" s="105" t="str">
        <f t="shared" si="5"/>
        <v/>
      </c>
      <c r="N34" s="111"/>
    </row>
    <row r="35" spans="1:14" ht="14.5">
      <c r="A35" s="347"/>
      <c r="B35" s="367"/>
      <c r="C35" s="130"/>
      <c r="D35" s="99"/>
      <c r="E35" s="100"/>
      <c r="F35" s="99"/>
      <c r="G35" s="129"/>
      <c r="H35" s="129"/>
      <c r="I35" s="100"/>
      <c r="J35" s="112"/>
      <c r="K35" s="103">
        <f t="shared" si="3"/>
        <v>0</v>
      </c>
      <c r="L35" s="104">
        <f t="shared" si="4"/>
        <v>0</v>
      </c>
      <c r="M35" s="105" t="str">
        <f t="shared" si="5"/>
        <v/>
      </c>
      <c r="N35" s="106"/>
    </row>
    <row r="36" spans="1:14" ht="14.5">
      <c r="A36" s="347"/>
      <c r="B36" s="367"/>
      <c r="C36" s="130"/>
      <c r="D36" s="99"/>
      <c r="E36" s="100"/>
      <c r="F36" s="99"/>
      <c r="G36" s="129"/>
      <c r="H36" s="129"/>
      <c r="I36" s="100"/>
      <c r="J36" s="112"/>
      <c r="K36" s="103">
        <f t="shared" si="3"/>
        <v>0</v>
      </c>
      <c r="L36" s="104">
        <f t="shared" si="4"/>
        <v>0</v>
      </c>
      <c r="M36" s="105" t="str">
        <f t="shared" si="5"/>
        <v/>
      </c>
      <c r="N36" s="106"/>
    </row>
    <row r="37" spans="1:14" ht="14.5">
      <c r="A37" s="347"/>
      <c r="B37" s="367"/>
      <c r="C37" s="130"/>
      <c r="D37" s="99"/>
      <c r="E37" s="100"/>
      <c r="F37" s="99"/>
      <c r="G37" s="129"/>
      <c r="H37" s="129"/>
      <c r="I37" s="100"/>
      <c r="J37" s="112"/>
      <c r="K37" s="103">
        <f t="shared" si="3"/>
        <v>0</v>
      </c>
      <c r="L37" s="104">
        <f t="shared" si="4"/>
        <v>0</v>
      </c>
      <c r="M37" s="105" t="str">
        <f t="shared" si="5"/>
        <v/>
      </c>
      <c r="N37" s="106"/>
    </row>
    <row r="38" spans="1:14" ht="14.5">
      <c r="A38" s="347"/>
      <c r="B38" s="367"/>
      <c r="C38" s="130"/>
      <c r="D38" s="99"/>
      <c r="E38" s="100"/>
      <c r="F38" s="99"/>
      <c r="G38" s="129"/>
      <c r="H38" s="129"/>
      <c r="I38" s="100"/>
      <c r="J38" s="112"/>
      <c r="K38" s="103">
        <f t="shared" si="3"/>
        <v>0</v>
      </c>
      <c r="L38" s="104">
        <f t="shared" si="4"/>
        <v>0</v>
      </c>
      <c r="M38" s="105" t="str">
        <f t="shared" si="5"/>
        <v/>
      </c>
      <c r="N38" s="106"/>
    </row>
    <row r="39" spans="1:14" ht="14.5">
      <c r="A39" s="347"/>
      <c r="B39" s="367"/>
      <c r="C39" s="130"/>
      <c r="D39" s="99"/>
      <c r="E39" s="100"/>
      <c r="F39" s="99"/>
      <c r="G39" s="129"/>
      <c r="H39" s="129"/>
      <c r="I39" s="100"/>
      <c r="J39" s="112"/>
      <c r="K39" s="103">
        <f t="shared" si="3"/>
        <v>0</v>
      </c>
      <c r="L39" s="104">
        <f t="shared" si="4"/>
        <v>0</v>
      </c>
      <c r="M39" s="105" t="str">
        <f t="shared" si="5"/>
        <v/>
      </c>
      <c r="N39" s="106"/>
    </row>
    <row r="40" spans="1:14" ht="14.5">
      <c r="A40" s="347"/>
      <c r="B40" s="367"/>
      <c r="C40" s="130"/>
      <c r="D40" s="99"/>
      <c r="E40" s="100"/>
      <c r="F40" s="99"/>
      <c r="G40" s="129"/>
      <c r="H40" s="129"/>
      <c r="I40" s="100"/>
      <c r="J40" s="112"/>
      <c r="K40" s="103">
        <f t="shared" si="3"/>
        <v>0</v>
      </c>
      <c r="L40" s="104">
        <f t="shared" si="4"/>
        <v>0</v>
      </c>
      <c r="M40" s="105" t="str">
        <f t="shared" si="5"/>
        <v/>
      </c>
      <c r="N40" s="106"/>
    </row>
    <row r="41" spans="1:14" ht="14.5">
      <c r="A41" s="347"/>
      <c r="B41" s="367"/>
      <c r="C41" s="130"/>
      <c r="D41" s="99"/>
      <c r="E41" s="100"/>
      <c r="F41" s="99"/>
      <c r="G41" s="129"/>
      <c r="H41" s="129"/>
      <c r="I41" s="100"/>
      <c r="J41" s="112"/>
      <c r="K41" s="103">
        <f t="shared" si="3"/>
        <v>0</v>
      </c>
      <c r="L41" s="104">
        <f t="shared" si="4"/>
        <v>0</v>
      </c>
      <c r="M41" s="105" t="str">
        <f t="shared" si="5"/>
        <v/>
      </c>
      <c r="N41" s="106"/>
    </row>
    <row r="42" spans="1:14" ht="15" thickBot="1">
      <c r="A42" s="344"/>
      <c r="B42" s="370"/>
      <c r="C42" s="134"/>
      <c r="D42" s="114"/>
      <c r="E42" s="115"/>
      <c r="F42" s="114"/>
      <c r="G42" s="135"/>
      <c r="H42" s="135"/>
      <c r="I42" s="100"/>
      <c r="J42" s="118"/>
      <c r="K42" s="136">
        <f t="shared" si="3"/>
        <v>0</v>
      </c>
      <c r="L42" s="120">
        <f t="shared" si="4"/>
        <v>0</v>
      </c>
      <c r="M42" s="121" t="str">
        <f t="shared" si="5"/>
        <v/>
      </c>
      <c r="N42" s="122"/>
    </row>
    <row r="43" spans="1:14" ht="15" thickTop="1" thickBot="1">
      <c r="A43" s="123"/>
      <c r="B43" s="161"/>
      <c r="C43" s="84" t="s">
        <v>95</v>
      </c>
      <c r="D43" s="124"/>
      <c r="E43" s="124"/>
      <c r="F43" s="124"/>
      <c r="G43" s="124"/>
      <c r="H43" s="124"/>
      <c r="I43" s="124"/>
      <c r="J43" s="137">
        <f>SUM(J44:J49)</f>
        <v>0</v>
      </c>
      <c r="K43" s="137">
        <f>SUM(K44:K49)</f>
        <v>0</v>
      </c>
      <c r="L43" s="137">
        <f>SUM(L44:L49)</f>
        <v>0</v>
      </c>
      <c r="M43" s="138"/>
      <c r="N43" s="125" t="s">
        <v>38</v>
      </c>
    </row>
    <row r="44" spans="1:14" ht="15" thickTop="1">
      <c r="A44" s="341"/>
      <c r="B44" s="366"/>
      <c r="C44" s="89"/>
      <c r="D44" s="127"/>
      <c r="E44" s="90"/>
      <c r="F44" s="127"/>
      <c r="G44" s="128"/>
      <c r="H44" s="91"/>
      <c r="I44" s="100"/>
      <c r="J44" s="93"/>
      <c r="K44" s="94">
        <f t="shared" ref="K44:K49" si="6">IF(J44&lt;=40,0,J44-40)</f>
        <v>0</v>
      </c>
      <c r="L44" s="95">
        <f t="shared" ref="L44:L49" si="7">IF(J44&lt;40,J44,40)/IF(J44="",1,40)</f>
        <v>0</v>
      </c>
      <c r="M44" s="96" t="str">
        <f t="shared" ref="M44:M49" si="8">IF(L44=1,"pe",IF(L44&gt;0,"ne",""))</f>
        <v/>
      </c>
      <c r="N44" s="97"/>
    </row>
    <row r="45" spans="1:14" ht="14.5">
      <c r="A45" s="347"/>
      <c r="B45" s="367"/>
      <c r="C45" s="98"/>
      <c r="D45" s="99"/>
      <c r="E45" s="100"/>
      <c r="F45" s="99"/>
      <c r="G45" s="129"/>
      <c r="H45" s="101"/>
      <c r="I45" s="100"/>
      <c r="J45" s="102"/>
      <c r="K45" s="103">
        <f t="shared" si="6"/>
        <v>0</v>
      </c>
      <c r="L45" s="104">
        <f t="shared" si="7"/>
        <v>0</v>
      </c>
      <c r="M45" s="105" t="str">
        <f t="shared" si="8"/>
        <v/>
      </c>
      <c r="N45" s="106"/>
    </row>
    <row r="46" spans="1:14" ht="14.5">
      <c r="A46" s="371"/>
      <c r="B46" s="372"/>
      <c r="C46" s="373"/>
      <c r="D46" s="374"/>
      <c r="E46" s="100"/>
      <c r="F46" s="374"/>
      <c r="G46" s="375"/>
      <c r="H46" s="376"/>
      <c r="I46" s="100"/>
      <c r="J46" s="377"/>
      <c r="K46" s="103">
        <f t="shared" si="6"/>
        <v>0</v>
      </c>
      <c r="L46" s="104">
        <f t="shared" si="7"/>
        <v>0</v>
      </c>
      <c r="M46" s="105" t="str">
        <f t="shared" si="8"/>
        <v/>
      </c>
      <c r="N46" s="378"/>
    </row>
    <row r="47" spans="1:14" ht="14.25" customHeight="1">
      <c r="A47" s="347"/>
      <c r="B47" s="367"/>
      <c r="C47" s="98"/>
      <c r="D47" s="99"/>
      <c r="E47" s="100"/>
      <c r="F47" s="99"/>
      <c r="G47" s="129"/>
      <c r="H47" s="101"/>
      <c r="I47" s="100"/>
      <c r="J47" s="102"/>
      <c r="K47" s="103">
        <f t="shared" si="6"/>
        <v>0</v>
      </c>
      <c r="L47" s="104">
        <f t="shared" si="7"/>
        <v>0</v>
      </c>
      <c r="M47" s="105" t="str">
        <f t="shared" si="8"/>
        <v/>
      </c>
      <c r="N47" s="106"/>
    </row>
    <row r="48" spans="1:14" ht="14.25" customHeight="1">
      <c r="A48" s="347"/>
      <c r="B48" s="367"/>
      <c r="C48" s="98"/>
      <c r="D48" s="99"/>
      <c r="E48" s="100"/>
      <c r="F48" s="99"/>
      <c r="G48" s="129"/>
      <c r="H48" s="101"/>
      <c r="I48" s="100"/>
      <c r="J48" s="112"/>
      <c r="K48" s="103">
        <f t="shared" si="6"/>
        <v>0</v>
      </c>
      <c r="L48" s="104">
        <f t="shared" si="7"/>
        <v>0</v>
      </c>
      <c r="M48" s="105" t="str">
        <f t="shared" si="8"/>
        <v/>
      </c>
      <c r="N48" s="106"/>
    </row>
    <row r="49" spans="1:14" ht="14.25" customHeight="1" thickBot="1">
      <c r="A49" s="344"/>
      <c r="B49" s="370"/>
      <c r="C49" s="113"/>
      <c r="D49" s="114"/>
      <c r="E49" s="115"/>
      <c r="F49" s="114"/>
      <c r="G49" s="135"/>
      <c r="H49" s="116"/>
      <c r="I49" s="115"/>
      <c r="J49" s="118"/>
      <c r="K49" s="244">
        <f t="shared" si="6"/>
        <v>0</v>
      </c>
      <c r="L49" s="245">
        <f t="shared" si="7"/>
        <v>0</v>
      </c>
      <c r="M49" s="246" t="str">
        <f t="shared" si="8"/>
        <v/>
      </c>
      <c r="N49" s="122"/>
    </row>
    <row r="50" spans="1:14" ht="13" thickTop="1"/>
  </sheetData>
  <sheetProtection algorithmName="SHA-512" hashValue="PUiX23iBbRfulG924x0ZDQUkb0oLWxtCymKbprblgMWJaxaQ99bFZKJdRS+ENIE2QYzVphLZozA/+pBBwdhiiA==" saltValue="7cTRPId8TCqFt0b7wYwcag==" spinCount="100000" sheet="1" formatRows="0"/>
  <phoneticPr fontId="0" type="noConversion"/>
  <pageMargins left="0.70866141732283472" right="0.11811023622047245" top="0.35433070866141736" bottom="0.45333333333333331" header="0.31496062992125984" footer="0.31496062992125984"/>
  <pageSetup paperSize="9" scale="63" orientation="portrait" r:id="rId1"/>
  <headerFooter>
    <oddFooter>&amp;C&amp;6Organizacja roku szkolnego 2019/2020, nr teczki &amp;F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Nie ma w słowniku !" xr:uid="{00000000-0002-0000-0300-000000000000}">
          <x14:formula1>
            <xm:f>słownik!$C$2:$C$4</xm:f>
          </x14:formula1>
          <xm:sqref>E44:E49 E22:E42 E6:E20</xm:sqref>
        </x14:dataValidation>
        <x14:dataValidation type="list" allowBlank="1" showInputMessage="1" showErrorMessage="1" error="Nie ma w słowniku !" xr:uid="{00000000-0002-0000-0300-000001000000}">
          <x14:formula1>
            <xm:f>słownik!$L$2:$L$5</xm:f>
          </x14:formula1>
          <xm:sqref>I6:I20 I22:I42 I44:I49</xm:sqref>
        </x14:dataValidation>
        <x14:dataValidation type="list" allowBlank="1" showInputMessage="1" showErrorMessage="1" error="Nie ma w słowniku !" xr:uid="{00000000-0002-0000-0300-000002000000}">
          <x14:formula1>
            <xm:f>słownik!$C$8:$C$16</xm:f>
          </x14:formula1>
          <xm:sqref>B44:B49 B6:B20 B22:B42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showGridLines="0" zoomScaleSheetLayoutView="100" workbookViewId="0">
      <selection activeCell="G7" sqref="G7"/>
    </sheetView>
  </sheetViews>
  <sheetFormatPr defaultColWidth="9.1796875" defaultRowHeight="12.5"/>
  <cols>
    <col min="1" max="1" width="3.81640625" style="2" customWidth="1"/>
    <col min="2" max="2" width="15" style="2" customWidth="1"/>
    <col min="3" max="3" width="4.54296875" style="2" customWidth="1"/>
    <col min="4" max="4" width="2.81640625" style="2" customWidth="1"/>
    <col min="5" max="5" width="28.26953125" style="2" customWidth="1"/>
    <col min="6" max="6" width="12.36328125" style="2" customWidth="1"/>
    <col min="7" max="7" width="10.1796875" style="2" customWidth="1"/>
    <col min="8" max="8" width="4.26953125" style="2" customWidth="1"/>
    <col min="9" max="9" width="3.81640625" style="2" customWidth="1"/>
    <col min="10" max="10" width="3.26953125" style="2" customWidth="1"/>
    <col min="11" max="11" width="25.81640625" style="2" customWidth="1"/>
    <col min="12" max="12" width="4.54296875" style="2" customWidth="1"/>
    <col min="13" max="13" width="8.54296875" style="2" customWidth="1"/>
    <col min="14" max="14" width="20" style="2" customWidth="1"/>
    <col min="15" max="15" width="5.26953125" style="2" customWidth="1"/>
    <col min="16" max="16384" width="9.1796875" style="2"/>
  </cols>
  <sheetData>
    <row r="1" spans="1:13" s="4" customFormat="1" ht="32.25" customHeight="1">
      <c r="A1" s="263"/>
      <c r="B1" s="436" t="s">
        <v>66</v>
      </c>
      <c r="C1" s="437"/>
      <c r="D1" s="264"/>
      <c r="E1" s="443" t="s">
        <v>71</v>
      </c>
      <c r="F1" s="444"/>
      <c r="G1" s="445"/>
      <c r="H1" s="438" t="s">
        <v>96</v>
      </c>
      <c r="I1" s="439"/>
      <c r="J1" s="263"/>
      <c r="K1" s="434" t="s">
        <v>73</v>
      </c>
      <c r="L1" s="435"/>
      <c r="M1" s="265"/>
    </row>
    <row r="2" spans="1:13" ht="15.75" customHeight="1">
      <c r="A2" s="1"/>
      <c r="B2" s="5"/>
      <c r="C2" s="6"/>
      <c r="D2" s="1"/>
      <c r="E2" s="241"/>
      <c r="F2" s="288"/>
      <c r="G2" s="240"/>
      <c r="H2" s="5"/>
      <c r="I2" s="6"/>
      <c r="J2" s="1"/>
      <c r="K2" s="5"/>
      <c r="L2" s="6"/>
      <c r="M2" s="1"/>
    </row>
    <row r="3" spans="1:13" ht="12.75" customHeight="1">
      <c r="A3" s="1"/>
      <c r="B3" s="5" t="s">
        <v>97</v>
      </c>
      <c r="C3" s="6" t="s">
        <v>98</v>
      </c>
      <c r="D3" s="1"/>
      <c r="E3" s="241" t="s">
        <v>99</v>
      </c>
      <c r="F3"/>
      <c r="G3" s="289" t="s">
        <v>100</v>
      </c>
      <c r="H3" s="5" t="s">
        <v>101</v>
      </c>
      <c r="I3" s="8" t="s">
        <v>102</v>
      </c>
      <c r="J3" s="1"/>
      <c r="K3" s="5" t="s">
        <v>103</v>
      </c>
      <c r="L3" s="7" t="s">
        <v>104</v>
      </c>
      <c r="M3" s="1"/>
    </row>
    <row r="4" spans="1:13" ht="12.75" customHeight="1">
      <c r="A4" s="1"/>
      <c r="B4" s="5" t="s">
        <v>105</v>
      </c>
      <c r="C4" s="6" t="s">
        <v>106</v>
      </c>
      <c r="D4" s="1"/>
      <c r="E4" s="241" t="s">
        <v>107</v>
      </c>
      <c r="F4"/>
      <c r="G4" s="289" t="s">
        <v>108</v>
      </c>
      <c r="H4" s="5" t="s">
        <v>109</v>
      </c>
      <c r="I4" s="8" t="s">
        <v>110</v>
      </c>
      <c r="J4" s="1"/>
      <c r="K4" s="5" t="s">
        <v>111</v>
      </c>
      <c r="L4" s="7" t="s">
        <v>112</v>
      </c>
      <c r="M4" s="1"/>
    </row>
    <row r="5" spans="1:13" ht="12.75" customHeight="1">
      <c r="A5" s="1"/>
      <c r="B5" s="9"/>
      <c r="C5" s="10"/>
      <c r="D5" s="1"/>
      <c r="E5" s="241" t="s">
        <v>113</v>
      </c>
      <c r="F5"/>
      <c r="G5" s="289" t="s">
        <v>114</v>
      </c>
      <c r="H5" s="9"/>
      <c r="I5" s="10"/>
      <c r="J5" s="1"/>
      <c r="K5" s="5" t="s">
        <v>115</v>
      </c>
      <c r="L5" s="7" t="s">
        <v>106</v>
      </c>
      <c r="M5" s="1"/>
    </row>
    <row r="6" spans="1:13" ht="12.75" customHeight="1">
      <c r="A6" s="1"/>
      <c r="B6" s="1"/>
      <c r="C6" s="1"/>
      <c r="D6" s="1"/>
      <c r="E6" s="241" t="s">
        <v>116</v>
      </c>
      <c r="F6"/>
      <c r="G6" s="289" t="s">
        <v>117</v>
      </c>
      <c r="H6" s="1"/>
      <c r="I6" s="1"/>
      <c r="J6" s="1"/>
      <c r="K6" s="5" t="s">
        <v>118</v>
      </c>
      <c r="L6" s="7" t="s">
        <v>119</v>
      </c>
      <c r="M6" s="1"/>
    </row>
    <row r="7" spans="1:13" ht="12.75" customHeight="1">
      <c r="A7" s="1"/>
      <c r="B7" s="430" t="s">
        <v>63</v>
      </c>
      <c r="C7" s="431"/>
      <c r="D7" s="1"/>
      <c r="E7" s="242"/>
      <c r="F7" s="261"/>
      <c r="G7" s="290"/>
      <c r="H7" s="1"/>
      <c r="I7" s="1"/>
      <c r="J7" s="1"/>
      <c r="K7" s="9"/>
      <c r="L7" s="10"/>
      <c r="M7" s="1"/>
    </row>
    <row r="8" spans="1:13" ht="15" customHeight="1">
      <c r="A8" s="1"/>
      <c r="B8" s="432"/>
      <c r="C8" s="433"/>
      <c r="D8" s="1"/>
      <c r="E8" s="440" t="s">
        <v>120</v>
      </c>
      <c r="F8" s="441"/>
      <c r="G8" s="442"/>
      <c r="H8" s="1"/>
      <c r="I8" s="1"/>
      <c r="J8" s="1"/>
      <c r="K8" s="1"/>
      <c r="L8" s="1"/>
      <c r="M8" s="1"/>
    </row>
    <row r="9" spans="1:13" ht="12.75" customHeight="1">
      <c r="A9" s="1"/>
      <c r="B9" s="291"/>
      <c r="C9" s="292"/>
      <c r="D9" s="1"/>
      <c r="E9" s="241"/>
      <c r="F9" s="288"/>
      <c r="G9" s="240"/>
      <c r="H9" s="1"/>
      <c r="I9" s="1"/>
      <c r="J9" s="1"/>
      <c r="K9" s="1"/>
      <c r="L9" s="1"/>
      <c r="M9" s="1"/>
    </row>
    <row r="10" spans="1:13" ht="15" customHeight="1">
      <c r="A10" s="1"/>
      <c r="B10" s="293" t="s">
        <v>121</v>
      </c>
      <c r="C10" s="240" t="s">
        <v>122</v>
      </c>
      <c r="D10" s="1"/>
      <c r="E10" s="241" t="s">
        <v>123</v>
      </c>
      <c r="F10"/>
      <c r="G10" s="289" t="s">
        <v>124</v>
      </c>
      <c r="H10" s="1"/>
      <c r="I10" s="1"/>
      <c r="J10" s="1"/>
      <c r="K10" s="1"/>
      <c r="L10" s="1"/>
      <c r="M10" s="1"/>
    </row>
    <row r="11" spans="1:13" ht="12.65" customHeight="1">
      <c r="A11" s="1"/>
      <c r="B11" s="241" t="s">
        <v>125</v>
      </c>
      <c r="C11" s="240" t="s">
        <v>126</v>
      </c>
      <c r="D11" s="1"/>
      <c r="E11" s="241" t="s">
        <v>152</v>
      </c>
      <c r="F11"/>
      <c r="G11" s="289" t="s">
        <v>153</v>
      </c>
      <c r="H11" s="1"/>
      <c r="I11" s="1"/>
      <c r="J11" s="1"/>
      <c r="K11" s="1"/>
      <c r="L11" s="1"/>
      <c r="M11" s="1"/>
    </row>
    <row r="12" spans="1:13" ht="12.65" customHeight="1">
      <c r="A12" s="1"/>
      <c r="B12" s="241" t="s">
        <v>127</v>
      </c>
      <c r="C12" s="240" t="s">
        <v>128</v>
      </c>
      <c r="D12" s="1"/>
      <c r="E12" s="260"/>
      <c r="F12" s="261"/>
      <c r="G12" s="262"/>
      <c r="H12" s="1"/>
      <c r="I12" s="1"/>
      <c r="J12" s="1"/>
      <c r="K12" s="1"/>
      <c r="L12" s="1"/>
      <c r="M12" s="1"/>
    </row>
    <row r="13" spans="1:13">
      <c r="A13" s="1"/>
      <c r="B13" s="241" t="s">
        <v>129</v>
      </c>
      <c r="C13" s="240" t="s">
        <v>130</v>
      </c>
      <c r="D13" s="1"/>
      <c r="E13"/>
      <c r="F13"/>
      <c r="G13"/>
      <c r="H13" s="1"/>
      <c r="I13" s="1"/>
      <c r="J13" s="1"/>
      <c r="K13" s="1"/>
      <c r="L13" s="1"/>
      <c r="M13" s="1"/>
    </row>
    <row r="14" spans="1:13" ht="12.65" customHeight="1">
      <c r="A14" s="1"/>
      <c r="B14" s="241" t="s">
        <v>131</v>
      </c>
      <c r="C14" s="240" t="s">
        <v>132</v>
      </c>
      <c r="D14" s="1"/>
      <c r="E14" s="424" t="s">
        <v>133</v>
      </c>
      <c r="F14" s="425"/>
      <c r="G14" s="426"/>
      <c r="H14" s="1"/>
      <c r="I14" s="1"/>
      <c r="J14" s="1"/>
      <c r="K14" s="1"/>
      <c r="L14" s="1"/>
      <c r="M14" s="1"/>
    </row>
    <row r="15" spans="1:13" ht="12.65" customHeight="1">
      <c r="A15" s="1"/>
      <c r="B15" s="241" t="s">
        <v>134</v>
      </c>
      <c r="C15" s="240" t="s">
        <v>135</v>
      </c>
      <c r="D15" s="1"/>
      <c r="E15" s="427"/>
      <c r="F15" s="428"/>
      <c r="G15" s="429"/>
      <c r="H15" s="1"/>
      <c r="I15" s="1"/>
      <c r="J15" s="1"/>
      <c r="K15" s="1"/>
      <c r="L15" s="1"/>
      <c r="M15" s="1"/>
    </row>
    <row r="16" spans="1:13">
      <c r="A16" s="1"/>
      <c r="B16" s="241" t="s">
        <v>136</v>
      </c>
      <c r="C16" s="240" t="s">
        <v>137</v>
      </c>
      <c r="D16" s="1"/>
      <c r="E16" s="239"/>
      <c r="F16"/>
      <c r="G16" s="259"/>
      <c r="H16" s="1"/>
      <c r="I16" s="1"/>
      <c r="J16" s="1"/>
      <c r="K16" s="1"/>
      <c r="L16" s="1"/>
      <c r="M16" s="1"/>
    </row>
    <row r="17" spans="1:13">
      <c r="A17" s="1"/>
      <c r="B17" s="9"/>
      <c r="C17" s="10"/>
      <c r="D17" s="1"/>
      <c r="E17" s="266" t="s">
        <v>138</v>
      </c>
      <c r="F17"/>
      <c r="G17" s="259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266" t="s">
        <v>139</v>
      </c>
      <c r="F18"/>
      <c r="G18" s="259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266" t="s">
        <v>140</v>
      </c>
      <c r="F19"/>
      <c r="G19" s="259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266" t="s">
        <v>141</v>
      </c>
      <c r="F20"/>
      <c r="G20" s="259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266" t="s">
        <v>142</v>
      </c>
      <c r="F21"/>
      <c r="G21" s="259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266" t="s">
        <v>143</v>
      </c>
      <c r="F22"/>
      <c r="G22" s="259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266" t="s">
        <v>144</v>
      </c>
      <c r="F23"/>
      <c r="G23" s="259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266" t="s">
        <v>145</v>
      </c>
      <c r="F24"/>
      <c r="G24" s="259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266" t="s">
        <v>146</v>
      </c>
      <c r="F25"/>
      <c r="G25" s="259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266" t="s">
        <v>147</v>
      </c>
      <c r="F26"/>
      <c r="G26" s="259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266" t="s">
        <v>148</v>
      </c>
      <c r="F27"/>
      <c r="G27" s="259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266" t="s">
        <v>149</v>
      </c>
      <c r="F28"/>
      <c r="G28" s="259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266" t="s">
        <v>150</v>
      </c>
      <c r="F29"/>
      <c r="G29" s="259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239" t="s">
        <v>151</v>
      </c>
      <c r="F30"/>
      <c r="G30" s="259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260"/>
      <c r="F31" s="261"/>
      <c r="G31" s="262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sheetProtection algorithmName="SHA-512" hashValue="GsxMKIwnFXOIpFNywLkaXwVdzeh4lQVT/+ewigzsYkZpjGraQ0jUbp6ioy+2jzSMKE9KFzB2cF0i5UyxQyjtvg==" saltValue="iQPOswdk/MnYQx/51X+2wQ==" spinCount="100000" sheet="1" objects="1" scenarios="1"/>
  <dataConsolidate/>
  <mergeCells count="7">
    <mergeCell ref="E14:G15"/>
    <mergeCell ref="B7:C8"/>
    <mergeCell ref="K1:L1"/>
    <mergeCell ref="B1:C1"/>
    <mergeCell ref="H1:I1"/>
    <mergeCell ref="E8:G8"/>
    <mergeCell ref="E1:G1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zestawienie</vt:lpstr>
      <vt:lpstr>pedag</vt:lpstr>
      <vt:lpstr>adm.i obs.</vt:lpstr>
      <vt:lpstr>słownik</vt:lpstr>
      <vt:lpstr>'adm.i obs.'!Obszar_wydruku</vt:lpstr>
      <vt:lpstr>pedag!Obszar_wydruku</vt:lpstr>
      <vt:lpstr>słownik!Obszar_wydruku</vt:lpstr>
      <vt:lpstr>zestawienie!Obszar_wydruku</vt:lpstr>
    </vt:vector>
  </TitlesOfParts>
  <Manager/>
  <Company>Bursa Szkół Artystycznych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Lis</dc:creator>
  <cp:keywords/>
  <dc:description/>
  <cp:lastModifiedBy>iskowron-lap</cp:lastModifiedBy>
  <cp:revision/>
  <dcterms:created xsi:type="dcterms:W3CDTF">2003-04-17T07:38:30Z</dcterms:created>
  <dcterms:modified xsi:type="dcterms:W3CDTF">2023-05-16T20:03:24Z</dcterms:modified>
  <cp:category/>
  <cp:contentStatus>organizacja roku szkolnego 2011/12</cp:contentStatus>
</cp:coreProperties>
</file>