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9"/>
  <workbookPr/>
  <mc:AlternateContent xmlns:mc="http://schemas.openxmlformats.org/markup-compatibility/2006">
    <mc:Choice Requires="x15">
      <x15ac:absPath xmlns:x15ac="http://schemas.microsoft.com/office/spreadsheetml/2010/11/ac" url="C:\Users\lowadowska\Desktop\dla Radka\"/>
    </mc:Choice>
  </mc:AlternateContent>
  <xr:revisionPtr revIDLastSave="0" documentId="13_ncr:1_{F4AFD0C7-D927-4C95-9D8B-3D65652DE909}" xr6:coauthVersionLast="36" xr6:coauthVersionMax="47" xr10:uidLastSave="{00000000-0000-0000-0000-000000000000}"/>
  <bookViews>
    <workbookView xWindow="0" yWindow="0" windowWidth="28800" windowHeight="12105" tabRatio="868" firstSheet="39" activeTab="46" xr2:uid="{00000000-000D-0000-FFFF-FFFF00000000}"/>
  </bookViews>
  <sheets>
    <sheet name="słownik" sheetId="2" r:id="rId1"/>
    <sheet name="wizyt" sheetId="3" r:id="rId2"/>
    <sheet name=" zestaw 1" sheetId="4" r:id="rId3"/>
    <sheet name="kalendarz  A" sheetId="6" r:id="rId4"/>
    <sheet name="kal.harm." sheetId="7" r:id="rId5"/>
    <sheet name="pedag" sheetId="8" r:id="rId6"/>
    <sheet name="adm.i obs." sheetId="9" r:id="rId7"/>
    <sheet name="liczbaucz dotychc" sheetId="10" r:id="rId8"/>
    <sheet name="liczbaucz" sheetId="11" r:id="rId9"/>
    <sheet name="absolwenci I st" sheetId="12" r:id="rId10"/>
    <sheet name="absolwenci II st" sheetId="13" r:id="rId11"/>
    <sheet name="Grupy SM I" sheetId="14" r:id="rId12"/>
    <sheet name="Grupy OSM I" sheetId="15" r:id="rId13"/>
    <sheet name="Grupy SM II" sheetId="16" r:id="rId14"/>
    <sheet name="Grupy OSM II" sheetId="17" r:id="rId15"/>
    <sheet name="Grupy chór, orkiestra, zespół, " sheetId="18" r:id="rId16"/>
    <sheet name="Specyf  SM I " sheetId="19" r:id="rId17"/>
    <sheet name="Specyf SM II" sheetId="20" r:id="rId18"/>
    <sheet name="Specyf OSM I" sheetId="21" r:id="rId19"/>
    <sheet name="Specyf OSM II" sheetId="22" r:id="rId20"/>
    <sheet name="SPN SM I " sheetId="23" r:id="rId21"/>
    <sheet name="SPN SM I (V-VI, III-IV)" sheetId="24" r:id="rId22"/>
    <sheet name=" SPN SM II (I, III) instr" sheetId="25" r:id="rId23"/>
    <sheet name="SPN SM II (II, IV-VI) instr" sheetId="26" r:id="rId24"/>
    <sheet name="SPN SM II instr jazz" sheetId="27" r:id="rId25"/>
    <sheet name="SPN SM II (II-VI, II-IV) in ja " sheetId="28" r:id="rId26"/>
    <sheet name="SPN SM II (I, III) rytmika" sheetId="29" r:id="rId27"/>
    <sheet name="SPN SM II (II, IV-VI) rytmika" sheetId="30" r:id="rId28"/>
    <sheet name="SPN SM II  wokal" sheetId="31" r:id="rId29"/>
    <sheet name="SPN SM II  wokal jazz" sheetId="32" r:id="rId30"/>
    <sheet name="SPN II teoria" sheetId="33" r:id="rId31"/>
    <sheet name="SPN SM II (II-IV, II-VI) wok ja" sheetId="34" r:id="rId32"/>
    <sheet name="SPN OSM I" sheetId="35" r:id="rId33"/>
    <sheet name="SPN OSM I (od VII rytm)" sheetId="36" r:id="rId34"/>
    <sheet name="SPN OSM I (V,VI,VIII)" sheetId="37" r:id="rId35"/>
    <sheet name="SPN OSM II instr" sheetId="38" r:id="rId36"/>
    <sheet name="SPN OSM II instr (4)(II-IV) " sheetId="39" r:id="rId37"/>
    <sheet name="SPN OSM II instr (6) (III-VI)" sheetId="40" r:id="rId38"/>
    <sheet name="SPN OSM II instr (6) (IV-VI)" sheetId="41" r:id="rId39"/>
    <sheet name="SPN OSM II i.jazz  (I-IV)" sheetId="42" r:id="rId40"/>
    <sheet name="SPN OSM II instr (6) (V-VI)" sheetId="43" r:id="rId41"/>
    <sheet name="SPN OSM II i.jazz (4) (II-IV)" sheetId="44" r:id="rId42"/>
    <sheet name="SPN OSM II i.jazz (6) (V-VI)" sheetId="45" r:id="rId43"/>
    <sheet name="SPN OSM II rytm (I-IV)" sheetId="46" r:id="rId44"/>
    <sheet name=" SPN OSM II rytm (II-IV)" sheetId="47" r:id="rId45"/>
    <sheet name="SPN OSM II rytm (6) (IV-VI)" sheetId="48" r:id="rId46"/>
    <sheet name=" SPN OSM II rytm (6) (III-VI)" sheetId="49" r:id="rId47"/>
    <sheet name="SPN OSM II rytm (6) (V-VI)" sheetId="50" r:id="rId48"/>
    <sheet name="SPN OSM II lutn (I-IV)" sheetId="51" r:id="rId49"/>
    <sheet name="SPN OSM II lutn (4) (II-IV)" sheetId="52" r:id="rId50"/>
    <sheet name="SPN OSM II lutn (6) (III-VI)" sheetId="53" r:id="rId51"/>
    <sheet name="SPN OSM II lutn (6) (IV-VI)" sheetId="54" r:id="rId52"/>
    <sheet name="SPN OSM II wokal (I-IV)" sheetId="55" r:id="rId53"/>
    <sheet name="SPN OSM II wokal (4) (II-IV)" sheetId="56" r:id="rId54"/>
    <sheet name="SPN OSM II wokal (6) (III-VI)" sheetId="57" r:id="rId55"/>
    <sheet name="SPN OSM II wokal (6) (IV-VI)" sheetId="58" r:id="rId56"/>
    <sheet name=" SPN OSM II wokal (6) (V-VI)" sheetId="59" r:id="rId57"/>
    <sheet name="SPN OSM II wok.jazz (I-IV)" sheetId="60" r:id="rId58"/>
    <sheet name="SPN OSM II wok.jazz(4) (II-IV)" sheetId="61" r:id="rId59"/>
    <sheet name="SPN OSM II wok.jazz(6) (III-VI)" sheetId="62" r:id="rId60"/>
    <sheet name="SPN OSM II wok.jazz (6) (IV-VI)" sheetId="63" r:id="rId61"/>
    <sheet name="SPN OSM II (6) (V-VI)" sheetId="64" r:id="rId62"/>
    <sheet name="Lista SPN OSM II (6) " sheetId="65" r:id="rId63"/>
    <sheet name="Lista SPN OSM II (4)" sheetId="66" r:id="rId64"/>
  </sheets>
  <externalReferences>
    <externalReference r:id="rId65"/>
  </externalReferences>
  <definedNames>
    <definedName name="_xlnm._FilterDatabase" localSheetId="12" hidden="1">'Grupy OSM I'!$D$57:$AG$58</definedName>
    <definedName name="_xlnm._FilterDatabase" localSheetId="14" hidden="1">'Grupy OSM II'!#REF!</definedName>
    <definedName name="_xlnm._FilterDatabase" localSheetId="11" hidden="1">'Grupy SM I'!$D$38:$S$39</definedName>
    <definedName name="_xlnm._FilterDatabase" localSheetId="13" hidden="1">'Grupy SM II'!#REF!</definedName>
    <definedName name="_xlnm.Print_Area" localSheetId="46">' SPN OSM II rytm (6) (III-VI)'!$B$2:$N$72</definedName>
    <definedName name="_xlnm.Print_Area" localSheetId="44">' SPN OSM II rytm (II-IV)'!$B$2:$K$68</definedName>
    <definedName name="_xlnm.Print_Area" localSheetId="56">' SPN OSM II wokal (6) (V-VI)'!$B$2:$N$66</definedName>
    <definedName name="_xlnm.Print_Area" localSheetId="22">' SPN SM II (I, III) instr'!$B$2:$L$49</definedName>
    <definedName name="_xlnm.Print_Area" localSheetId="2">' zestaw 1'!$A$1:$J$42</definedName>
    <definedName name="_xlnm.Print_Area" localSheetId="9">'absolwenci I st'!$B$1:$K$29</definedName>
    <definedName name="_xlnm.Print_Area" localSheetId="10">'absolwenci II st'!$B$1:$R$44</definedName>
    <definedName name="_xlnm.Print_Area" localSheetId="6">'adm.i obs.'!$A$1:$N$48</definedName>
    <definedName name="_xlnm.Print_Area" localSheetId="15">'Grupy chór, orkiestra, zespół, '!$A$1:$AZ$33</definedName>
    <definedName name="_xlnm.Print_Area" localSheetId="12">'Grupy OSM I'!$B$2:$AW$61</definedName>
    <definedName name="_xlnm.Print_Area" localSheetId="14">'Grupy OSM II'!$B$2:$BA$70</definedName>
    <definedName name="_xlnm.Print_Area" localSheetId="11">'Grupy SM I'!$B$2:$BE$36</definedName>
    <definedName name="_xlnm.Print_Area" localSheetId="13">'Grupy SM II'!$B$2:$AL$42</definedName>
    <definedName name="_xlnm.Print_Area" localSheetId="4">kal.harm.!$A$1:$H$11</definedName>
    <definedName name="_xlnm.Print_Area" localSheetId="3">'kalendarz  A'!$A$1:$G$56</definedName>
    <definedName name="_xlnm.Print_Area" localSheetId="8">liczbaucz!$B$1:$T$22</definedName>
    <definedName name="_xlnm.Print_Area" localSheetId="7">'liczbaucz dotychc'!$B$1:$K$12</definedName>
    <definedName name="_xlnm.Print_Area" localSheetId="63">'Lista SPN OSM II (4)'!$B$1:$J$39</definedName>
    <definedName name="_xlnm.Print_Area" localSheetId="62">'Lista SPN OSM II (6) '!$B$1:$L$39</definedName>
    <definedName name="_xlnm.Print_Area" localSheetId="5">pedag!$A$1:$AH$1136</definedName>
    <definedName name="_xlnm.Print_Area" localSheetId="0">słownik!$A$1:$K$175</definedName>
    <definedName name="_xlnm.Print_Area" localSheetId="16">'Specyf  SM I '!$B$2:$P$37</definedName>
    <definedName name="_xlnm.Print_Area" localSheetId="18">'Specyf OSM I'!$B$2:$L$42</definedName>
    <definedName name="_xlnm.Print_Area" localSheetId="19">'Specyf OSM II'!$B$2:$P$49</definedName>
    <definedName name="_xlnm.Print_Area" localSheetId="17">'Specyf SM II'!$B$2:$J$49</definedName>
    <definedName name="_xlnm.Print_Area" localSheetId="30">'SPN II teoria'!$B$1:$H$44</definedName>
    <definedName name="_xlnm.Print_Area" localSheetId="32">'SPN OSM I'!$B$2:$Q$70</definedName>
    <definedName name="_xlnm.Print_Area" localSheetId="34">'SPN OSM I (V,VI,VIII)'!$B$1:$Q$77</definedName>
    <definedName name="_xlnm.Print_Area" localSheetId="39">'SPN OSM II i.jazz  (I-IV)'!$B$1:$J$65</definedName>
    <definedName name="_xlnm.Print_Area" localSheetId="41">'SPN OSM II i.jazz (4) (II-IV)'!$B$2:$J$69</definedName>
    <definedName name="_xlnm.Print_Area" localSheetId="42">'SPN OSM II i.jazz (6) (V-VI)'!$B$2:$N$69</definedName>
    <definedName name="_xlnm.Print_Area" localSheetId="35">'SPN OSM II instr'!$B$1:$J$67</definedName>
    <definedName name="_xlnm.Print_Area" localSheetId="36">'SPN OSM II instr (4)(II-IV) '!$B$2:$J$70</definedName>
    <definedName name="_xlnm.Print_Area" localSheetId="37">'SPN OSM II instr (6) (III-VI)'!$B$2:$L$73</definedName>
    <definedName name="_xlnm.Print_Area" localSheetId="38">'SPN OSM II instr (6) (IV-VI)'!$B$1:$N$72</definedName>
    <definedName name="_xlnm.Print_Area" localSheetId="40">'SPN OSM II instr (6) (V-VI)'!$B$1:$L$71</definedName>
    <definedName name="_xlnm.Print_Area" localSheetId="49">'SPN OSM II lutn (4) (II-IV)'!$B$2:$J$68</definedName>
    <definedName name="_xlnm.Print_Area" localSheetId="50">'SPN OSM II lutn (6) (III-VI)'!$B$1:$N$72</definedName>
    <definedName name="_xlnm.Print_Area" localSheetId="51">'SPN OSM II lutn (6) (IV-VI)'!$B$2:$N$72</definedName>
    <definedName name="_xlnm.Print_Area" localSheetId="48">'SPN OSM II lutn (I-IV)'!$B$1:$J$67</definedName>
    <definedName name="_xlnm.Print_Area" localSheetId="45">'SPN OSM II rytm (6) (IV-VI)'!$B$1:$N$71</definedName>
    <definedName name="_xlnm.Print_Area" localSheetId="47">'SPN OSM II rytm (6) (V-VI)'!$B$1:$N$70</definedName>
    <definedName name="_xlnm.Print_Area" localSheetId="43">'SPN OSM II rytm (I-IV)'!$B$1:$K$66</definedName>
    <definedName name="_xlnm.Print_Area" localSheetId="60">'SPN OSM II wok.jazz (6) (IV-VI)'!$B$1:$N$69</definedName>
    <definedName name="_xlnm.Print_Area" localSheetId="57">'SPN OSM II wok.jazz (I-IV)'!$B$1:$J$65</definedName>
    <definedName name="_xlnm.Print_Area" localSheetId="58">'SPN OSM II wok.jazz(4) (II-IV)'!$B$2:$J$68</definedName>
    <definedName name="_xlnm.Print_Area" localSheetId="59">'SPN OSM II wok.jazz(6) (III-VI)'!$B$1:$N$69</definedName>
    <definedName name="_xlnm.Print_Area" localSheetId="53">'SPN OSM II wokal (4) (II-IV)'!$B$1:$J$63</definedName>
    <definedName name="_xlnm.Print_Area" localSheetId="54">'SPN OSM II wokal (6) (III-VI)'!$B$1:$N$66</definedName>
    <definedName name="_xlnm.Print_Area" localSheetId="55">'SPN OSM II wokal (6) (IV-VI)'!$B$1:$N$66</definedName>
    <definedName name="_xlnm.Print_Area" localSheetId="52">'SPN OSM II wokal (I-IV)'!$B$2:$J$64</definedName>
    <definedName name="_xlnm.Print_Area" localSheetId="20">'SPN SM I '!$B$1:$Q$39</definedName>
    <definedName name="_xlnm.Print_Area" localSheetId="21">'SPN SM I (V-VI, III-IV)'!$B$2:$Q$40</definedName>
    <definedName name="_xlnm.Print_Area" localSheetId="28">'SPN SM II  wokal'!$B$2:$J$44</definedName>
    <definedName name="_xlnm.Print_Area" localSheetId="29">'SPN SM II  wokal jazz'!$B$2:$J$47</definedName>
    <definedName name="_xlnm.Print_Area" localSheetId="26">'SPN SM II (I, III) rytmika'!$B$2:$L$43</definedName>
    <definedName name="_xlnm.Print_Area" localSheetId="23">'SPN SM II (II, IV-VI) instr'!$B$1:$L$48</definedName>
    <definedName name="_xlnm.Print_Area" localSheetId="27">'SPN SM II (II, IV-VI) rytmika'!$B$1:$L$42</definedName>
    <definedName name="_xlnm.Print_Area" localSheetId="31">'SPN SM II (II-IV, II-VI) wok ja'!$B$1:$R$46</definedName>
    <definedName name="_xlnm.Print_Area" localSheetId="25">'SPN SM II (II-VI, II-IV) in ja '!$B$1:$R$47</definedName>
    <definedName name="_xlnm.Print_Area" localSheetId="24">'SPN SM II instr jazz'!$B$2:$J$47</definedName>
    <definedName name="_xlnm.Print_Area" localSheetId="1">wizyt!$A$1:$J$49</definedName>
    <definedName name="SSLink0" localSheetId="46">[1]Kalendarz!#REF!</definedName>
    <definedName name="SSLink0" localSheetId="9">[1]Kalendarz!#REF!</definedName>
    <definedName name="SSLink0" localSheetId="4">#REF!</definedName>
    <definedName name="SSLink0" localSheetId="3">'kalendarz  A'!#REF!</definedName>
    <definedName name="SSLink0" localSheetId="7">[1]Kalendarz!#REF!</definedName>
    <definedName name="SSLink0" localSheetId="63">[1]Kalendarz!#REF!</definedName>
    <definedName name="SSLink0" localSheetId="19">[1]Kalendarz!#REF!</definedName>
    <definedName name="SSLink0" localSheetId="42">[1]Kalendarz!#REF!</definedName>
    <definedName name="SSLink0" localSheetId="37">[1]Kalendarz!#REF!</definedName>
    <definedName name="SSLink0" localSheetId="51">[1]Kalendarz!#REF!</definedName>
    <definedName name="SSLink0" localSheetId="52">[1]Kalendarz!#REF!</definedName>
    <definedName name="SSLink0">[1]Kalendarz!#REF!</definedName>
  </definedNames>
  <calcPr calcId="191028"/>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31" i="4" l="1"/>
  <c r="C30" i="4"/>
  <c r="I1" i="66" l="1"/>
  <c r="H1" i="66"/>
  <c r="K1" i="65"/>
  <c r="J1" i="65"/>
  <c r="M2" i="64"/>
  <c r="L2" i="64"/>
  <c r="M1" i="63"/>
  <c r="L1" i="63"/>
  <c r="M1" i="62"/>
  <c r="L1" i="62"/>
  <c r="I2" i="61"/>
  <c r="H2" i="61"/>
  <c r="I1" i="60"/>
  <c r="H1" i="60"/>
  <c r="M2" i="59"/>
  <c r="L2" i="59"/>
  <c r="M1" i="58"/>
  <c r="L1" i="58"/>
  <c r="M1" i="57"/>
  <c r="L1" i="57"/>
  <c r="I1" i="56"/>
  <c r="H1" i="56"/>
  <c r="I2" i="55"/>
  <c r="H2" i="55"/>
  <c r="M2" i="54"/>
  <c r="L2" i="54"/>
  <c r="M1" i="53"/>
  <c r="L1" i="53"/>
  <c r="I2" i="52"/>
  <c r="H2" i="52"/>
  <c r="I1" i="51"/>
  <c r="H1" i="51"/>
  <c r="M1" i="50"/>
  <c r="L1" i="50"/>
  <c r="M2" i="49"/>
  <c r="L2" i="49"/>
  <c r="M1" i="48"/>
  <c r="L1" i="48"/>
  <c r="J4" i="47"/>
  <c r="I4" i="47"/>
  <c r="J1" i="46"/>
  <c r="I1" i="46"/>
  <c r="M2" i="45"/>
  <c r="L2" i="45"/>
  <c r="I2" i="44"/>
  <c r="H2" i="44"/>
  <c r="K1" i="43"/>
  <c r="J1" i="43"/>
  <c r="I1" i="42"/>
  <c r="H1" i="42"/>
  <c r="M1" i="41"/>
  <c r="L1" i="41"/>
  <c r="K2" i="40"/>
  <c r="J2" i="40"/>
  <c r="I2" i="39"/>
  <c r="H2" i="39"/>
  <c r="I1" i="38"/>
  <c r="H1" i="38"/>
  <c r="P1" i="37"/>
  <c r="O1" i="37"/>
  <c r="P1" i="36"/>
  <c r="O1" i="36"/>
  <c r="P2" i="35"/>
  <c r="O2" i="35"/>
  <c r="Q1" i="34"/>
  <c r="P1" i="34"/>
  <c r="G1" i="33"/>
  <c r="F1" i="33"/>
  <c r="I2" i="32"/>
  <c r="H2" i="32"/>
  <c r="I2" i="31"/>
  <c r="H2" i="31"/>
  <c r="K1" i="30"/>
  <c r="J1" i="30"/>
  <c r="K2" i="29"/>
  <c r="J2" i="29"/>
  <c r="Q1" i="28"/>
  <c r="P1" i="28"/>
  <c r="I2" i="27"/>
  <c r="H2" i="27"/>
  <c r="K1" i="26"/>
  <c r="J1" i="26"/>
  <c r="K2" i="25"/>
  <c r="J2" i="25"/>
  <c r="O1" i="23"/>
  <c r="P1" i="23"/>
  <c r="O2" i="24"/>
  <c r="N2" i="24"/>
  <c r="O3" i="22"/>
  <c r="N3" i="22"/>
  <c r="J3" i="21"/>
  <c r="I3" i="21"/>
  <c r="AR2" i="17"/>
  <c r="AQ2" i="17"/>
  <c r="P1" i="13"/>
  <c r="O1" i="13"/>
  <c r="J1" i="12"/>
  <c r="I1" i="12"/>
  <c r="I11" i="13" l="1"/>
  <c r="I41" i="13" l="1"/>
  <c r="I34" i="13"/>
  <c r="I6" i="13" s="1"/>
  <c r="E11" i="13"/>
  <c r="F11" i="13"/>
  <c r="G11" i="13"/>
  <c r="H11" i="13"/>
  <c r="J11" i="13"/>
  <c r="K11" i="13"/>
  <c r="L11" i="13"/>
  <c r="M11" i="13"/>
  <c r="N11" i="13"/>
  <c r="O11" i="13"/>
  <c r="D11" i="13"/>
  <c r="P12" i="13"/>
  <c r="Q12" i="13"/>
  <c r="R12" i="13"/>
  <c r="P13" i="13"/>
  <c r="Q13" i="13"/>
  <c r="R13" i="13"/>
  <c r="P14" i="13"/>
  <c r="Q14" i="13"/>
  <c r="R14" i="13"/>
  <c r="P15" i="13"/>
  <c r="Q15" i="13"/>
  <c r="R15" i="13"/>
  <c r="P16" i="13"/>
  <c r="Q16" i="13"/>
  <c r="R16" i="13"/>
  <c r="P17" i="13"/>
  <c r="Q17" i="13"/>
  <c r="R17" i="13"/>
  <c r="P18" i="13"/>
  <c r="Q18" i="13"/>
  <c r="R18" i="13"/>
  <c r="P19" i="13"/>
  <c r="Q19" i="13"/>
  <c r="R19" i="13"/>
  <c r="P20" i="13"/>
  <c r="Q20" i="13"/>
  <c r="R20" i="13"/>
  <c r="P21" i="13"/>
  <c r="Q21" i="13"/>
  <c r="R21" i="13"/>
  <c r="P22" i="13"/>
  <c r="Q22" i="13"/>
  <c r="R22" i="13"/>
  <c r="P23" i="13"/>
  <c r="Q23" i="13"/>
  <c r="R23" i="13"/>
  <c r="P24" i="13"/>
  <c r="Q24" i="13"/>
  <c r="R24" i="13"/>
  <c r="P25" i="13"/>
  <c r="Q25" i="13"/>
  <c r="R25" i="13"/>
  <c r="P26" i="13"/>
  <c r="Q26" i="13"/>
  <c r="R26" i="13"/>
  <c r="P27" i="13"/>
  <c r="Q27" i="13"/>
  <c r="R27" i="13"/>
  <c r="P28" i="13"/>
  <c r="Q28" i="13"/>
  <c r="R28" i="13"/>
  <c r="P29" i="13"/>
  <c r="Q29" i="13"/>
  <c r="R29" i="13"/>
  <c r="P30" i="13"/>
  <c r="Q30" i="13"/>
  <c r="R30" i="13"/>
  <c r="P31" i="13"/>
  <c r="Q31" i="13"/>
  <c r="R31" i="13"/>
  <c r="P32" i="13"/>
  <c r="Q32" i="13"/>
  <c r="R32" i="13"/>
  <c r="P33" i="13"/>
  <c r="Q33" i="13"/>
  <c r="R33" i="13"/>
  <c r="P35" i="13"/>
  <c r="Q35" i="13"/>
  <c r="R35" i="13"/>
  <c r="P36" i="13"/>
  <c r="Q36" i="13"/>
  <c r="R36" i="13"/>
  <c r="P37" i="13"/>
  <c r="Q37" i="13"/>
  <c r="R37" i="13"/>
  <c r="P38" i="13"/>
  <c r="Q38" i="13"/>
  <c r="R38" i="13"/>
  <c r="P39" i="13"/>
  <c r="Q39" i="13"/>
  <c r="R39" i="13"/>
  <c r="P40" i="13"/>
  <c r="Q40" i="13"/>
  <c r="R40" i="13"/>
  <c r="P42" i="13"/>
  <c r="Q42" i="13"/>
  <c r="R42" i="13"/>
  <c r="P43" i="13"/>
  <c r="Q43" i="13"/>
  <c r="R43" i="13"/>
  <c r="P44" i="13"/>
  <c r="Q44" i="13"/>
  <c r="R44" i="13"/>
  <c r="P8" i="13"/>
  <c r="Q8" i="13"/>
  <c r="R8" i="13"/>
  <c r="P9" i="13"/>
  <c r="Q9" i="13"/>
  <c r="R9" i="13"/>
  <c r="P10" i="13"/>
  <c r="Q10" i="13"/>
  <c r="R10" i="13"/>
  <c r="R11" i="13"/>
  <c r="Q7" i="13"/>
  <c r="R7" i="13"/>
  <c r="P7" i="13"/>
  <c r="H41" i="13"/>
  <c r="G41" i="13"/>
  <c r="H34" i="13"/>
  <c r="G34" i="13"/>
  <c r="AX30" i="18"/>
  <c r="AX29" i="18"/>
  <c r="AX28" i="18"/>
  <c r="AX27" i="18"/>
  <c r="AX26" i="18"/>
  <c r="AX25" i="18"/>
  <c r="AX24" i="18"/>
  <c r="AX8" i="18"/>
  <c r="AX9" i="18"/>
  <c r="AX10" i="18"/>
  <c r="AX11" i="18"/>
  <c r="AX12" i="18"/>
  <c r="AX13" i="18"/>
  <c r="AX14" i="18"/>
  <c r="AX15" i="18"/>
  <c r="AX16" i="18"/>
  <c r="AX17" i="18"/>
  <c r="AX18" i="18"/>
  <c r="AX19" i="18"/>
  <c r="AX20" i="18"/>
  <c r="AX21" i="18"/>
  <c r="AX7" i="18"/>
  <c r="AS30" i="18"/>
  <c r="AS29" i="18"/>
  <c r="AS28" i="18"/>
  <c r="AS27" i="18"/>
  <c r="AS26" i="18"/>
  <c r="AS25" i="18"/>
  <c r="AS24" i="18"/>
  <c r="AS8" i="18"/>
  <c r="AS9" i="18"/>
  <c r="AS10" i="18"/>
  <c r="AS11" i="18"/>
  <c r="AS12" i="18"/>
  <c r="AS13" i="18"/>
  <c r="AS14" i="18"/>
  <c r="AS15" i="18"/>
  <c r="AS16" i="18"/>
  <c r="AS17" i="18"/>
  <c r="AS18" i="18"/>
  <c r="AS19" i="18"/>
  <c r="AS20" i="18"/>
  <c r="AS21" i="18"/>
  <c r="AS7" i="18"/>
  <c r="AK30" i="18"/>
  <c r="AK29" i="18"/>
  <c r="AK28" i="18"/>
  <c r="AK27" i="18"/>
  <c r="AK26" i="18"/>
  <c r="AK25" i="18"/>
  <c r="AK24" i="18"/>
  <c r="AK8" i="18"/>
  <c r="AK9" i="18"/>
  <c r="AK10" i="18"/>
  <c r="AK11" i="18"/>
  <c r="AK12" i="18"/>
  <c r="AK13" i="18"/>
  <c r="AK14" i="18"/>
  <c r="AK15" i="18"/>
  <c r="AK16" i="18"/>
  <c r="AK17" i="18"/>
  <c r="AK18" i="18"/>
  <c r="AK19" i="18"/>
  <c r="AK20" i="18"/>
  <c r="AK21" i="18"/>
  <c r="AK7" i="18"/>
  <c r="AF30" i="18"/>
  <c r="AF29" i="18"/>
  <c r="AF28" i="18"/>
  <c r="AF27" i="18"/>
  <c r="AF26" i="18"/>
  <c r="AF25" i="18"/>
  <c r="AF24" i="18"/>
  <c r="AF8" i="18"/>
  <c r="AF9" i="18"/>
  <c r="AF10" i="18"/>
  <c r="AF11" i="18"/>
  <c r="AF12" i="18"/>
  <c r="AF13" i="18"/>
  <c r="AF14" i="18"/>
  <c r="AF15" i="18"/>
  <c r="AF16" i="18"/>
  <c r="AF17" i="18"/>
  <c r="AF18" i="18"/>
  <c r="AF19" i="18"/>
  <c r="AF20" i="18"/>
  <c r="AF21" i="18"/>
  <c r="AF7" i="18"/>
  <c r="X30" i="18"/>
  <c r="X29" i="18"/>
  <c r="X28" i="18"/>
  <c r="X27" i="18"/>
  <c r="X26" i="18"/>
  <c r="X25" i="18"/>
  <c r="X24" i="18"/>
  <c r="X8" i="18"/>
  <c r="X9" i="18"/>
  <c r="X10" i="18"/>
  <c r="X11" i="18"/>
  <c r="X12" i="18"/>
  <c r="X13" i="18"/>
  <c r="X14" i="18"/>
  <c r="X15" i="18"/>
  <c r="X16" i="18"/>
  <c r="X17" i="18"/>
  <c r="X18" i="18"/>
  <c r="X19" i="18"/>
  <c r="X20" i="18"/>
  <c r="X21" i="18"/>
  <c r="X7" i="18"/>
  <c r="N30" i="18"/>
  <c r="N29" i="18"/>
  <c r="N28" i="18"/>
  <c r="N27" i="18"/>
  <c r="N26" i="18"/>
  <c r="N25" i="18"/>
  <c r="N24" i="18"/>
  <c r="N8" i="18"/>
  <c r="N9" i="18"/>
  <c r="N10" i="18"/>
  <c r="N11" i="18"/>
  <c r="N12" i="18"/>
  <c r="N13" i="18"/>
  <c r="N14" i="18"/>
  <c r="N15" i="18"/>
  <c r="N16" i="18"/>
  <c r="N17" i="18"/>
  <c r="N18" i="18"/>
  <c r="N19" i="18"/>
  <c r="N20" i="18"/>
  <c r="N21" i="18"/>
  <c r="N7" i="18"/>
  <c r="I30" i="18"/>
  <c r="I29" i="18"/>
  <c r="I28" i="18"/>
  <c r="I27" i="18"/>
  <c r="I26" i="18"/>
  <c r="I25" i="18"/>
  <c r="I24" i="18"/>
  <c r="I8" i="18"/>
  <c r="I9" i="18"/>
  <c r="I10" i="18"/>
  <c r="I11" i="18"/>
  <c r="I12" i="18"/>
  <c r="I13" i="18"/>
  <c r="I14" i="18"/>
  <c r="I15" i="18"/>
  <c r="I16" i="18"/>
  <c r="I17" i="18"/>
  <c r="I18" i="18"/>
  <c r="I19" i="18"/>
  <c r="I20" i="18"/>
  <c r="I21" i="18"/>
  <c r="I7" i="18"/>
  <c r="P11" i="13" l="1"/>
  <c r="H6" i="13"/>
  <c r="G6" i="13"/>
  <c r="Q11" i="13"/>
  <c r="D1" i="66"/>
  <c r="K10" i="66" s="1"/>
  <c r="N10" i="66"/>
  <c r="E11" i="66"/>
  <c r="F11" i="66"/>
  <c r="G11" i="66"/>
  <c r="H11" i="66"/>
  <c r="K11" i="66"/>
  <c r="N11" i="66"/>
  <c r="N12" i="66" s="1"/>
  <c r="E12" i="66"/>
  <c r="F12" i="66"/>
  <c r="F10" i="66" s="1"/>
  <c r="G12" i="66"/>
  <c r="H12" i="66"/>
  <c r="K12" i="66"/>
  <c r="I13" i="66"/>
  <c r="K13" i="66"/>
  <c r="N13" i="66"/>
  <c r="I14" i="66"/>
  <c r="K14" i="66"/>
  <c r="N14" i="66"/>
  <c r="I15" i="66"/>
  <c r="K15" i="66"/>
  <c r="N15" i="66"/>
  <c r="I16" i="66"/>
  <c r="K16" i="66"/>
  <c r="N16" i="66"/>
  <c r="I17" i="66"/>
  <c r="I18" i="66"/>
  <c r="I19" i="66"/>
  <c r="I20" i="66"/>
  <c r="K20" i="66"/>
  <c r="K21" i="66" s="1"/>
  <c r="N20" i="66"/>
  <c r="N21" i="66" s="1"/>
  <c r="I21" i="66"/>
  <c r="I22" i="66"/>
  <c r="I23" i="66"/>
  <c r="I24" i="66"/>
  <c r="I25" i="66"/>
  <c r="I26" i="66"/>
  <c r="I27" i="66"/>
  <c r="I28" i="66"/>
  <c r="I29" i="66"/>
  <c r="I30" i="66"/>
  <c r="I31" i="66"/>
  <c r="I32" i="66"/>
  <c r="I33" i="66"/>
  <c r="I34" i="66"/>
  <c r="I35" i="66"/>
  <c r="I36" i="66"/>
  <c r="I37" i="66"/>
  <c r="I38" i="66"/>
  <c r="D1" i="65"/>
  <c r="J2" i="65"/>
  <c r="M10" i="65"/>
  <c r="P10" i="65"/>
  <c r="E11" i="65"/>
  <c r="F11" i="65"/>
  <c r="G11" i="65"/>
  <c r="H11" i="65"/>
  <c r="I11" i="65"/>
  <c r="J11" i="65"/>
  <c r="M11" i="65"/>
  <c r="M12" i="65" s="1"/>
  <c r="P11" i="65"/>
  <c r="E12" i="65"/>
  <c r="F12" i="65"/>
  <c r="G12" i="65"/>
  <c r="H12" i="65"/>
  <c r="I12" i="65"/>
  <c r="I10" i="65" s="1"/>
  <c r="J12" i="65"/>
  <c r="P12" i="65"/>
  <c r="K13" i="65"/>
  <c r="M13" i="65"/>
  <c r="P13" i="65"/>
  <c r="K14" i="65"/>
  <c r="M14" i="65"/>
  <c r="P14" i="65"/>
  <c r="K15" i="65"/>
  <c r="M15" i="65"/>
  <c r="P15" i="65"/>
  <c r="K16" i="65"/>
  <c r="M16" i="65"/>
  <c r="P16" i="65"/>
  <c r="K17" i="65"/>
  <c r="K18" i="65"/>
  <c r="K19" i="65"/>
  <c r="K20" i="65"/>
  <c r="M20" i="65"/>
  <c r="M21" i="65" s="1"/>
  <c r="P20" i="65"/>
  <c r="K21" i="65"/>
  <c r="P21" i="65"/>
  <c r="P22" i="65" s="1"/>
  <c r="K22" i="65"/>
  <c r="K23" i="65"/>
  <c r="K24" i="65"/>
  <c r="K25" i="65"/>
  <c r="P25" i="65"/>
  <c r="K26" i="65"/>
  <c r="K27" i="65"/>
  <c r="K28" i="65"/>
  <c r="K29" i="65"/>
  <c r="K30" i="65"/>
  <c r="K31" i="65"/>
  <c r="K32" i="65"/>
  <c r="K33" i="65"/>
  <c r="K34" i="65"/>
  <c r="K35" i="65"/>
  <c r="K36" i="65"/>
  <c r="K37" i="65"/>
  <c r="K38" i="65"/>
  <c r="D2" i="64"/>
  <c r="M3" i="64"/>
  <c r="E15" i="64"/>
  <c r="F15" i="64"/>
  <c r="G15" i="64"/>
  <c r="H15" i="64"/>
  <c r="I15" i="64"/>
  <c r="J15" i="64"/>
  <c r="E16" i="64"/>
  <c r="F16" i="64"/>
  <c r="G16" i="64"/>
  <c r="H16" i="64"/>
  <c r="I16" i="64"/>
  <c r="J16" i="64"/>
  <c r="K16" i="64"/>
  <c r="E19" i="64"/>
  <c r="F19" i="64"/>
  <c r="G19" i="64"/>
  <c r="H19" i="64"/>
  <c r="I19" i="64"/>
  <c r="J19" i="64"/>
  <c r="K21" i="64"/>
  <c r="L21" i="64"/>
  <c r="M21" i="64"/>
  <c r="K22" i="64"/>
  <c r="L22" i="64"/>
  <c r="K23" i="64"/>
  <c r="L23" i="64"/>
  <c r="K24" i="64"/>
  <c r="L24" i="64"/>
  <c r="M24" i="64" s="1"/>
  <c r="K25" i="64"/>
  <c r="L25" i="64"/>
  <c r="M25" i="64"/>
  <c r="K26" i="64"/>
  <c r="L26" i="64"/>
  <c r="K27" i="64"/>
  <c r="L27" i="64"/>
  <c r="K28" i="64"/>
  <c r="L28" i="64"/>
  <c r="M28" i="64"/>
  <c r="K29" i="64"/>
  <c r="L29" i="64"/>
  <c r="M29" i="64"/>
  <c r="K30" i="64"/>
  <c r="L30" i="64"/>
  <c r="K31" i="64"/>
  <c r="L31" i="64"/>
  <c r="M31" i="64" s="1"/>
  <c r="K32" i="64"/>
  <c r="L32" i="64"/>
  <c r="M32" i="64" s="1"/>
  <c r="K33" i="64"/>
  <c r="L33" i="64"/>
  <c r="M33" i="64"/>
  <c r="K34" i="64"/>
  <c r="L34" i="64"/>
  <c r="K35" i="64"/>
  <c r="L35" i="64"/>
  <c r="K36" i="64"/>
  <c r="L36" i="64"/>
  <c r="M36" i="64"/>
  <c r="K37" i="64"/>
  <c r="L37" i="64"/>
  <c r="M37" i="64"/>
  <c r="K38" i="64"/>
  <c r="L38" i="64"/>
  <c r="K39" i="64"/>
  <c r="L39" i="64"/>
  <c r="M39" i="64" s="1"/>
  <c r="K40" i="64"/>
  <c r="L40" i="64"/>
  <c r="K41" i="64"/>
  <c r="L41" i="64"/>
  <c r="M41" i="64"/>
  <c r="K42" i="64"/>
  <c r="L42" i="64"/>
  <c r="K43" i="64"/>
  <c r="L43" i="64"/>
  <c r="K44" i="64"/>
  <c r="L44" i="64"/>
  <c r="M44" i="64"/>
  <c r="K45" i="64"/>
  <c r="L45" i="64"/>
  <c r="M45" i="64"/>
  <c r="K46" i="64"/>
  <c r="L46" i="64"/>
  <c r="K47" i="64"/>
  <c r="L47" i="64"/>
  <c r="M47" i="64" s="1"/>
  <c r="K48" i="64"/>
  <c r="L48" i="64"/>
  <c r="M48" i="64" s="1"/>
  <c r="K49" i="64"/>
  <c r="L49" i="64"/>
  <c r="K50" i="64"/>
  <c r="L50" i="64"/>
  <c r="K51" i="64"/>
  <c r="L51" i="64"/>
  <c r="E52" i="64"/>
  <c r="E17" i="64" s="1"/>
  <c r="F52" i="64"/>
  <c r="F17" i="64" s="1"/>
  <c r="G52" i="64"/>
  <c r="G17" i="64" s="1"/>
  <c r="H52" i="64"/>
  <c r="H17" i="64" s="1"/>
  <c r="I52" i="64"/>
  <c r="I17" i="64" s="1"/>
  <c r="J52" i="64"/>
  <c r="J17" i="64" s="1"/>
  <c r="K53" i="64"/>
  <c r="L53" i="64"/>
  <c r="K54" i="64"/>
  <c r="L54" i="64"/>
  <c r="M54" i="64" s="1"/>
  <c r="K55" i="64"/>
  <c r="L55" i="64"/>
  <c r="K56" i="64"/>
  <c r="L56" i="64"/>
  <c r="K57" i="64"/>
  <c r="L57" i="64"/>
  <c r="K58" i="64"/>
  <c r="L58" i="64"/>
  <c r="M58" i="64"/>
  <c r="E59" i="64"/>
  <c r="E18" i="64" s="1"/>
  <c r="F59" i="64"/>
  <c r="F18" i="64" s="1"/>
  <c r="G59" i="64"/>
  <c r="G18" i="64" s="1"/>
  <c r="H59" i="64"/>
  <c r="H18" i="64" s="1"/>
  <c r="I59" i="64"/>
  <c r="I18" i="64" s="1"/>
  <c r="J59" i="64"/>
  <c r="J18" i="64" s="1"/>
  <c r="K60" i="64"/>
  <c r="L60" i="64"/>
  <c r="K61" i="64"/>
  <c r="L61" i="64"/>
  <c r="K62" i="64"/>
  <c r="L62" i="64"/>
  <c r="K63" i="64"/>
  <c r="L63" i="64"/>
  <c r="K64" i="64"/>
  <c r="L64" i="64"/>
  <c r="M64" i="64"/>
  <c r="K65" i="64"/>
  <c r="L65" i="64"/>
  <c r="M65" i="64"/>
  <c r="K66" i="64"/>
  <c r="L66" i="64"/>
  <c r="K67" i="64"/>
  <c r="L67" i="64"/>
  <c r="M67" i="64" s="1"/>
  <c r="K68" i="64"/>
  <c r="L68" i="64"/>
  <c r="D1" i="63"/>
  <c r="M2" i="63"/>
  <c r="E14" i="63"/>
  <c r="F14" i="63"/>
  <c r="G14" i="63"/>
  <c r="H14" i="63"/>
  <c r="I14" i="63"/>
  <c r="J14" i="63"/>
  <c r="E15" i="63"/>
  <c r="F15" i="63"/>
  <c r="G15" i="63"/>
  <c r="H15" i="63"/>
  <c r="I15" i="63"/>
  <c r="J15" i="63"/>
  <c r="E18" i="63"/>
  <c r="F18" i="63"/>
  <c r="G18" i="63"/>
  <c r="H18" i="63"/>
  <c r="I18" i="63"/>
  <c r="J18" i="63"/>
  <c r="K20" i="63"/>
  <c r="L20" i="63"/>
  <c r="K21" i="63"/>
  <c r="L21" i="63"/>
  <c r="M21" i="63" s="1"/>
  <c r="K22" i="63"/>
  <c r="L22" i="63"/>
  <c r="M22" i="63" s="1"/>
  <c r="K23" i="63"/>
  <c r="L23" i="63"/>
  <c r="K24" i="63"/>
  <c r="L24" i="63"/>
  <c r="K25" i="63"/>
  <c r="L25" i="63"/>
  <c r="K26" i="63"/>
  <c r="L26" i="63"/>
  <c r="M26" i="63"/>
  <c r="K27" i="63"/>
  <c r="L27" i="63"/>
  <c r="M27" i="63"/>
  <c r="K28" i="63"/>
  <c r="L28" i="63"/>
  <c r="K29" i="63"/>
  <c r="L29" i="63"/>
  <c r="M29" i="63" s="1"/>
  <c r="K30" i="63"/>
  <c r="L30" i="63"/>
  <c r="M30" i="63" s="1"/>
  <c r="K31" i="63"/>
  <c r="L31" i="63"/>
  <c r="K32" i="63"/>
  <c r="L32" i="63"/>
  <c r="K33" i="63"/>
  <c r="L33" i="63"/>
  <c r="K34" i="63"/>
  <c r="L34" i="63"/>
  <c r="M34" i="63"/>
  <c r="K35" i="63"/>
  <c r="L35" i="63"/>
  <c r="M35" i="63"/>
  <c r="K36" i="63"/>
  <c r="L36" i="63"/>
  <c r="K37" i="63"/>
  <c r="L37" i="63"/>
  <c r="M37" i="63" s="1"/>
  <c r="K38" i="63"/>
  <c r="L38" i="63"/>
  <c r="M38" i="63" s="1"/>
  <c r="K40" i="63"/>
  <c r="L40" i="63"/>
  <c r="M40" i="63"/>
  <c r="K41" i="63"/>
  <c r="L41" i="63"/>
  <c r="K42" i="63"/>
  <c r="L42" i="63"/>
  <c r="K43" i="63"/>
  <c r="L43" i="63"/>
  <c r="M43" i="63"/>
  <c r="K44" i="63"/>
  <c r="L44" i="63"/>
  <c r="M44" i="63"/>
  <c r="K45" i="63"/>
  <c r="L45" i="63"/>
  <c r="K46" i="63"/>
  <c r="L46" i="63"/>
  <c r="M46" i="63" s="1"/>
  <c r="K47" i="63"/>
  <c r="L47" i="63"/>
  <c r="M47" i="63" s="1"/>
  <c r="K48" i="63"/>
  <c r="L48" i="63"/>
  <c r="M48" i="63" s="1"/>
  <c r="K49" i="63"/>
  <c r="L49" i="63"/>
  <c r="K50" i="63"/>
  <c r="L50" i="63"/>
  <c r="K51" i="63"/>
  <c r="L51" i="63"/>
  <c r="M51" i="63"/>
  <c r="E52" i="63"/>
  <c r="E16" i="63" s="1"/>
  <c r="F52" i="63"/>
  <c r="F16" i="63" s="1"/>
  <c r="G52" i="63"/>
  <c r="G16" i="63" s="1"/>
  <c r="H52" i="63"/>
  <c r="H16" i="63" s="1"/>
  <c r="I52" i="63"/>
  <c r="I16" i="63" s="1"/>
  <c r="J52" i="63"/>
  <c r="J16" i="63" s="1"/>
  <c r="K53" i="63"/>
  <c r="L53" i="63"/>
  <c r="K54" i="63"/>
  <c r="L54" i="63"/>
  <c r="M54" i="63"/>
  <c r="K55" i="63"/>
  <c r="L55" i="63"/>
  <c r="K56" i="63"/>
  <c r="L56" i="63"/>
  <c r="K57" i="63"/>
  <c r="L57" i="63"/>
  <c r="M57" i="63"/>
  <c r="K58" i="63"/>
  <c r="L58" i="63"/>
  <c r="M58" i="63"/>
  <c r="E59" i="63"/>
  <c r="E17" i="63" s="1"/>
  <c r="F59" i="63"/>
  <c r="F17" i="63" s="1"/>
  <c r="G59" i="63"/>
  <c r="G17" i="63" s="1"/>
  <c r="H59" i="63"/>
  <c r="H17" i="63" s="1"/>
  <c r="I59" i="63"/>
  <c r="I17" i="63" s="1"/>
  <c r="J59" i="63"/>
  <c r="J17" i="63" s="1"/>
  <c r="K60" i="63"/>
  <c r="L60" i="63"/>
  <c r="M60" i="63"/>
  <c r="K61" i="63"/>
  <c r="L61" i="63"/>
  <c r="K62" i="63"/>
  <c r="L62" i="63"/>
  <c r="K63" i="63"/>
  <c r="L63" i="63"/>
  <c r="M63" i="63"/>
  <c r="K64" i="63"/>
  <c r="L64" i="63"/>
  <c r="M64" i="63"/>
  <c r="K65" i="63"/>
  <c r="L65" i="63"/>
  <c r="K66" i="63"/>
  <c r="L66" i="63"/>
  <c r="M66" i="63" s="1"/>
  <c r="K67" i="63"/>
  <c r="L67" i="63"/>
  <c r="M67" i="63" s="1"/>
  <c r="K68" i="63"/>
  <c r="L68" i="63"/>
  <c r="M68" i="63"/>
  <c r="D1" i="62"/>
  <c r="M2" i="62"/>
  <c r="E14" i="62"/>
  <c r="F14" i="62"/>
  <c r="G14" i="62"/>
  <c r="H14" i="62"/>
  <c r="I14" i="62"/>
  <c r="J14" i="62"/>
  <c r="K14" i="62"/>
  <c r="E15" i="62"/>
  <c r="F15" i="62"/>
  <c r="G15" i="62"/>
  <c r="H15" i="62"/>
  <c r="I15" i="62"/>
  <c r="J15" i="62"/>
  <c r="M15" i="62" s="1"/>
  <c r="E18" i="62"/>
  <c r="F18" i="62"/>
  <c r="G18" i="62"/>
  <c r="H18" i="62"/>
  <c r="I18" i="62"/>
  <c r="J18" i="62"/>
  <c r="K18" i="62"/>
  <c r="K20" i="62"/>
  <c r="L20" i="62"/>
  <c r="K21" i="62"/>
  <c r="L21" i="62"/>
  <c r="M21" i="62" s="1"/>
  <c r="K22" i="62"/>
  <c r="L22" i="62"/>
  <c r="M22" i="62" s="1"/>
  <c r="K23" i="62"/>
  <c r="L23" i="62"/>
  <c r="K24" i="62"/>
  <c r="L24" i="62"/>
  <c r="K25" i="62"/>
  <c r="L25" i="62"/>
  <c r="M25" i="62"/>
  <c r="K26" i="62"/>
  <c r="L26" i="62"/>
  <c r="M26" i="62"/>
  <c r="K27" i="62"/>
  <c r="L27" i="62"/>
  <c r="K28" i="62"/>
  <c r="L28" i="62"/>
  <c r="M28" i="62" s="1"/>
  <c r="K29" i="62"/>
  <c r="L29" i="62"/>
  <c r="M29" i="62" s="1"/>
  <c r="K30" i="62"/>
  <c r="L30" i="62"/>
  <c r="M30" i="62" s="1"/>
  <c r="K31" i="62"/>
  <c r="L31" i="62"/>
  <c r="K32" i="62"/>
  <c r="L32" i="62"/>
  <c r="K33" i="62"/>
  <c r="L33" i="62"/>
  <c r="M33" i="62"/>
  <c r="K34" i="62"/>
  <c r="L34" i="62"/>
  <c r="M34" i="62"/>
  <c r="K35" i="62"/>
  <c r="L35" i="62"/>
  <c r="K36" i="62"/>
  <c r="L36" i="62"/>
  <c r="M36" i="62" s="1"/>
  <c r="K37" i="62"/>
  <c r="L37" i="62"/>
  <c r="M37" i="62" s="1"/>
  <c r="K38" i="62"/>
  <c r="L38" i="62"/>
  <c r="M38" i="62" s="1"/>
  <c r="K39" i="62"/>
  <c r="L39" i="62"/>
  <c r="K40" i="62"/>
  <c r="L40" i="62"/>
  <c r="K41" i="62"/>
  <c r="L41" i="62"/>
  <c r="M41" i="62"/>
  <c r="K42" i="62"/>
  <c r="L42" i="62"/>
  <c r="M42" i="62"/>
  <c r="K43" i="62"/>
  <c r="L43" i="62"/>
  <c r="K44" i="62"/>
  <c r="L44" i="62"/>
  <c r="M44" i="62" s="1"/>
  <c r="K45" i="62"/>
  <c r="L45" i="62"/>
  <c r="M45" i="62" s="1"/>
  <c r="K46" i="62"/>
  <c r="L46" i="62"/>
  <c r="M46" i="62" s="1"/>
  <c r="K47" i="62"/>
  <c r="L47" i="62"/>
  <c r="K48" i="62"/>
  <c r="L48" i="62"/>
  <c r="K49" i="62"/>
  <c r="L49" i="62"/>
  <c r="M49" i="62"/>
  <c r="K50" i="62"/>
  <c r="L50" i="62"/>
  <c r="M50" i="62"/>
  <c r="K51" i="62"/>
  <c r="L51" i="62"/>
  <c r="E52" i="62"/>
  <c r="E16" i="62" s="1"/>
  <c r="F52" i="62"/>
  <c r="F16" i="62" s="1"/>
  <c r="G52" i="62"/>
  <c r="G16" i="62" s="1"/>
  <c r="H52" i="62"/>
  <c r="H16" i="62" s="1"/>
  <c r="I52" i="62"/>
  <c r="I16" i="62" s="1"/>
  <c r="J52" i="62"/>
  <c r="J16" i="62" s="1"/>
  <c r="K53" i="62"/>
  <c r="L53" i="62"/>
  <c r="K54" i="62"/>
  <c r="L54" i="62"/>
  <c r="K55" i="62"/>
  <c r="L55" i="62"/>
  <c r="M55" i="62"/>
  <c r="K56" i="62"/>
  <c r="L56" i="62"/>
  <c r="M56" i="62"/>
  <c r="K57" i="62"/>
  <c r="L57" i="62"/>
  <c r="K58" i="62"/>
  <c r="L58" i="62"/>
  <c r="M58" i="62" s="1"/>
  <c r="E59" i="62"/>
  <c r="E17" i="62" s="1"/>
  <c r="F59" i="62"/>
  <c r="F17" i="62" s="1"/>
  <c r="G59" i="62"/>
  <c r="G17" i="62" s="1"/>
  <c r="H59" i="62"/>
  <c r="H17" i="62" s="1"/>
  <c r="I59" i="62"/>
  <c r="I17" i="62" s="1"/>
  <c r="J59" i="62"/>
  <c r="J17" i="62" s="1"/>
  <c r="K60" i="62"/>
  <c r="L60" i="62"/>
  <c r="K61" i="62"/>
  <c r="L61" i="62"/>
  <c r="M61" i="62"/>
  <c r="K62" i="62"/>
  <c r="L62" i="62"/>
  <c r="M62" i="62"/>
  <c r="K63" i="62"/>
  <c r="L63" i="62"/>
  <c r="K64" i="62"/>
  <c r="L64" i="62"/>
  <c r="M64" i="62" s="1"/>
  <c r="K65" i="62"/>
  <c r="L65" i="62"/>
  <c r="M65" i="62" s="1"/>
  <c r="K66" i="62"/>
  <c r="L66" i="62"/>
  <c r="M66" i="62" s="1"/>
  <c r="K67" i="62"/>
  <c r="L67" i="62"/>
  <c r="K68" i="62"/>
  <c r="L68" i="62"/>
  <c r="D2" i="61"/>
  <c r="I3" i="61"/>
  <c r="E15" i="61"/>
  <c r="F15" i="61"/>
  <c r="G15" i="61"/>
  <c r="H15" i="61"/>
  <c r="E16" i="61"/>
  <c r="F16" i="61"/>
  <c r="G16" i="61"/>
  <c r="H16" i="61"/>
  <c r="E19" i="61"/>
  <c r="F19" i="61"/>
  <c r="G19" i="61"/>
  <c r="H19" i="61"/>
  <c r="I21" i="61"/>
  <c r="I22" i="61"/>
  <c r="I23" i="61"/>
  <c r="I24" i="61"/>
  <c r="I25" i="61"/>
  <c r="I26" i="61"/>
  <c r="I27" i="61"/>
  <c r="I28" i="61"/>
  <c r="I29" i="61"/>
  <c r="I30" i="61"/>
  <c r="I31" i="61"/>
  <c r="I32" i="61"/>
  <c r="I33" i="61"/>
  <c r="I34" i="61"/>
  <c r="I35" i="61"/>
  <c r="I36" i="61"/>
  <c r="I37" i="61"/>
  <c r="I38" i="61"/>
  <c r="I39" i="61"/>
  <c r="I40" i="61"/>
  <c r="I41" i="61"/>
  <c r="I42" i="61"/>
  <c r="I43" i="61"/>
  <c r="I44" i="61"/>
  <c r="I45" i="61"/>
  <c r="I46" i="61"/>
  <c r="I47" i="61"/>
  <c r="I48" i="61"/>
  <c r="I49" i="61"/>
  <c r="E50" i="61"/>
  <c r="E17" i="61" s="1"/>
  <c r="F50" i="61"/>
  <c r="F17" i="61" s="1"/>
  <c r="G50" i="61"/>
  <c r="G17" i="61" s="1"/>
  <c r="H50" i="61"/>
  <c r="H17" i="61" s="1"/>
  <c r="I50" i="61"/>
  <c r="I51" i="61"/>
  <c r="I52" i="61"/>
  <c r="I53" i="61"/>
  <c r="I54" i="61"/>
  <c r="I55" i="61"/>
  <c r="I56" i="61"/>
  <c r="E57" i="61"/>
  <c r="E18" i="61" s="1"/>
  <c r="F57" i="61"/>
  <c r="G57" i="61"/>
  <c r="G18" i="61" s="1"/>
  <c r="H57" i="61"/>
  <c r="H18" i="61" s="1"/>
  <c r="I58" i="61"/>
  <c r="I59" i="61"/>
  <c r="I60" i="61"/>
  <c r="I61" i="61"/>
  <c r="I62" i="61"/>
  <c r="I63" i="61"/>
  <c r="I64" i="61"/>
  <c r="I65" i="61"/>
  <c r="I66" i="61"/>
  <c r="D1" i="60"/>
  <c r="I2" i="60"/>
  <c r="E14" i="60"/>
  <c r="F14" i="60"/>
  <c r="G14" i="60"/>
  <c r="H14" i="60"/>
  <c r="E15" i="60"/>
  <c r="F15" i="60"/>
  <c r="G15" i="60"/>
  <c r="H15" i="60"/>
  <c r="E18" i="60"/>
  <c r="F18" i="60"/>
  <c r="G18" i="60"/>
  <c r="H18" i="60"/>
  <c r="I20" i="60"/>
  <c r="I21" i="60"/>
  <c r="I22" i="60"/>
  <c r="I23" i="60"/>
  <c r="I24" i="60"/>
  <c r="I25" i="60"/>
  <c r="I26" i="60"/>
  <c r="I27" i="60"/>
  <c r="I28" i="60"/>
  <c r="I29" i="60"/>
  <c r="I30" i="60"/>
  <c r="I31" i="60"/>
  <c r="I32" i="60"/>
  <c r="I33" i="60"/>
  <c r="I34" i="60"/>
  <c r="I35" i="60"/>
  <c r="I36" i="60"/>
  <c r="I37" i="60"/>
  <c r="I38" i="60"/>
  <c r="I39" i="60"/>
  <c r="I40" i="60"/>
  <c r="I41" i="60"/>
  <c r="I42" i="60"/>
  <c r="I43" i="60"/>
  <c r="I44" i="60"/>
  <c r="I45" i="60"/>
  <c r="I46" i="60"/>
  <c r="I47" i="60"/>
  <c r="I48" i="60"/>
  <c r="E49" i="60"/>
  <c r="E16" i="60" s="1"/>
  <c r="F49" i="60"/>
  <c r="F16" i="60" s="1"/>
  <c r="G49" i="60"/>
  <c r="G16" i="60" s="1"/>
  <c r="H49" i="60"/>
  <c r="H16" i="60" s="1"/>
  <c r="I50" i="60"/>
  <c r="I51" i="60"/>
  <c r="I52" i="60"/>
  <c r="I53" i="60"/>
  <c r="I54" i="60"/>
  <c r="I55" i="60"/>
  <c r="E56" i="60"/>
  <c r="F56" i="60"/>
  <c r="F17" i="60" s="1"/>
  <c r="G56" i="60"/>
  <c r="G17" i="60" s="1"/>
  <c r="H56" i="60"/>
  <c r="H17" i="60" s="1"/>
  <c r="I57" i="60"/>
  <c r="I58" i="60"/>
  <c r="I59" i="60"/>
  <c r="I60" i="60"/>
  <c r="I61" i="60"/>
  <c r="I62" i="60"/>
  <c r="I63" i="60"/>
  <c r="I64" i="60"/>
  <c r="I65" i="60"/>
  <c r="D2" i="59"/>
  <c r="M3" i="59"/>
  <c r="E15" i="59"/>
  <c r="F15" i="59"/>
  <c r="G15" i="59"/>
  <c r="H15" i="59"/>
  <c r="I15" i="59"/>
  <c r="J15" i="59"/>
  <c r="K15" i="59"/>
  <c r="E16" i="59"/>
  <c r="E14" i="59" s="1"/>
  <c r="F16" i="59"/>
  <c r="G16" i="59"/>
  <c r="H16" i="59"/>
  <c r="I16" i="59"/>
  <c r="J16" i="59"/>
  <c r="E19" i="59"/>
  <c r="F19" i="59"/>
  <c r="G19" i="59"/>
  <c r="H19" i="59"/>
  <c r="I19" i="59"/>
  <c r="J19" i="59"/>
  <c r="K19" i="59"/>
  <c r="K21" i="59"/>
  <c r="L21" i="59"/>
  <c r="K22" i="59"/>
  <c r="L22" i="59"/>
  <c r="M22" i="59"/>
  <c r="K23" i="59"/>
  <c r="L23" i="59"/>
  <c r="M23" i="59"/>
  <c r="K24" i="59"/>
  <c r="L24" i="59"/>
  <c r="K25" i="59"/>
  <c r="L25" i="59"/>
  <c r="M25" i="59" s="1"/>
  <c r="K26" i="59"/>
  <c r="L26" i="59"/>
  <c r="K27" i="59"/>
  <c r="L27" i="59"/>
  <c r="M27" i="59"/>
  <c r="K28" i="59"/>
  <c r="L28" i="59"/>
  <c r="K29" i="59"/>
  <c r="L29" i="59"/>
  <c r="K30" i="59"/>
  <c r="L30" i="59"/>
  <c r="M30" i="59"/>
  <c r="K31" i="59"/>
  <c r="L31" i="59"/>
  <c r="M31" i="59"/>
  <c r="K32" i="59"/>
  <c r="L32" i="59"/>
  <c r="K33" i="59"/>
  <c r="L33" i="59"/>
  <c r="M33" i="59" s="1"/>
  <c r="K34" i="59"/>
  <c r="L34" i="59"/>
  <c r="K35" i="59"/>
  <c r="L35" i="59"/>
  <c r="K36" i="59"/>
  <c r="L36" i="59"/>
  <c r="K37" i="59"/>
  <c r="L37" i="59"/>
  <c r="K38" i="59"/>
  <c r="L38" i="59"/>
  <c r="M38" i="59"/>
  <c r="K39" i="59"/>
  <c r="L39" i="59"/>
  <c r="M39" i="59"/>
  <c r="K40" i="59"/>
  <c r="L40" i="59"/>
  <c r="M40" i="59" s="1"/>
  <c r="K41" i="59"/>
  <c r="L41" i="59"/>
  <c r="M41" i="59" s="1"/>
  <c r="K42" i="59"/>
  <c r="L42" i="59"/>
  <c r="K43" i="59"/>
  <c r="L43" i="59"/>
  <c r="K44" i="59"/>
  <c r="L44" i="59"/>
  <c r="K45" i="59"/>
  <c r="L45" i="59"/>
  <c r="K46" i="59"/>
  <c r="L46" i="59"/>
  <c r="M46" i="59"/>
  <c r="K47" i="59"/>
  <c r="L47" i="59"/>
  <c r="M47" i="59"/>
  <c r="K48" i="59"/>
  <c r="L48" i="59"/>
  <c r="M48" i="59"/>
  <c r="K49" i="59"/>
  <c r="L49" i="59"/>
  <c r="M49" i="59" s="1"/>
  <c r="E50" i="59"/>
  <c r="E17" i="59" s="1"/>
  <c r="F50" i="59"/>
  <c r="F17" i="59" s="1"/>
  <c r="G50" i="59"/>
  <c r="G17" i="59" s="1"/>
  <c r="H50" i="59"/>
  <c r="H17" i="59" s="1"/>
  <c r="I50" i="59"/>
  <c r="I17" i="59" s="1"/>
  <c r="J50" i="59"/>
  <c r="J17" i="59" s="1"/>
  <c r="K51" i="59"/>
  <c r="L51" i="59"/>
  <c r="K52" i="59"/>
  <c r="L52" i="59"/>
  <c r="M52" i="59"/>
  <c r="K53" i="59"/>
  <c r="L53" i="59"/>
  <c r="M53" i="59"/>
  <c r="K54" i="59"/>
  <c r="L54" i="59"/>
  <c r="K55" i="59"/>
  <c r="L55" i="59"/>
  <c r="M55" i="59" s="1"/>
  <c r="K56" i="59"/>
  <c r="L56" i="59"/>
  <c r="M56" i="59" s="1"/>
  <c r="E57" i="59"/>
  <c r="E18" i="59" s="1"/>
  <c r="F57" i="59"/>
  <c r="F18" i="59" s="1"/>
  <c r="G57" i="59"/>
  <c r="G18" i="59" s="1"/>
  <c r="H57" i="59"/>
  <c r="H18" i="59" s="1"/>
  <c r="I57" i="59"/>
  <c r="I18" i="59" s="1"/>
  <c r="J57" i="59"/>
  <c r="J18" i="59" s="1"/>
  <c r="K58" i="59"/>
  <c r="L58" i="59"/>
  <c r="M58" i="59"/>
  <c r="K59" i="59"/>
  <c r="L59" i="59"/>
  <c r="M59" i="59"/>
  <c r="K60" i="59"/>
  <c r="L60" i="59"/>
  <c r="M60" i="59"/>
  <c r="K61" i="59"/>
  <c r="L61" i="59"/>
  <c r="M61" i="59" s="1"/>
  <c r="K62" i="59"/>
  <c r="L62" i="59"/>
  <c r="M62" i="59" s="1"/>
  <c r="K63" i="59"/>
  <c r="L63" i="59"/>
  <c r="M63" i="59" s="1"/>
  <c r="K64" i="59"/>
  <c r="L64" i="59"/>
  <c r="K65" i="59"/>
  <c r="L65" i="59"/>
  <c r="K66" i="59"/>
  <c r="L66" i="59"/>
  <c r="M66" i="59"/>
  <c r="D1" i="58"/>
  <c r="M2" i="58"/>
  <c r="E14" i="58"/>
  <c r="F14" i="58"/>
  <c r="G14" i="58"/>
  <c r="H14" i="58"/>
  <c r="I14" i="58"/>
  <c r="J14" i="58"/>
  <c r="E15" i="58"/>
  <c r="F15" i="58"/>
  <c r="G15" i="58"/>
  <c r="H15" i="58"/>
  <c r="I15" i="58"/>
  <c r="J15" i="58"/>
  <c r="E18" i="58"/>
  <c r="F18" i="58"/>
  <c r="G18" i="58"/>
  <c r="H18" i="58"/>
  <c r="I18" i="58"/>
  <c r="J18" i="58"/>
  <c r="K20" i="58"/>
  <c r="L20" i="58"/>
  <c r="K21" i="58"/>
  <c r="L21" i="58"/>
  <c r="K22" i="58"/>
  <c r="L22" i="58"/>
  <c r="M22" i="58"/>
  <c r="K23" i="58"/>
  <c r="L23" i="58"/>
  <c r="M23" i="58"/>
  <c r="K24" i="58"/>
  <c r="L24" i="58"/>
  <c r="K25" i="58"/>
  <c r="L25" i="58"/>
  <c r="M25" i="58" s="1"/>
  <c r="K26" i="58"/>
  <c r="L26" i="58"/>
  <c r="K27" i="58"/>
  <c r="L27" i="58"/>
  <c r="M27" i="58"/>
  <c r="K28" i="58"/>
  <c r="L28" i="58"/>
  <c r="K29" i="58"/>
  <c r="L29" i="58"/>
  <c r="K30" i="58"/>
  <c r="L30" i="58"/>
  <c r="M30" i="58"/>
  <c r="K31" i="58"/>
  <c r="L31" i="58"/>
  <c r="M31" i="58"/>
  <c r="K32" i="58"/>
  <c r="L32" i="58"/>
  <c r="K33" i="58"/>
  <c r="L33" i="58"/>
  <c r="K34" i="58"/>
  <c r="L34" i="58"/>
  <c r="K35" i="58"/>
  <c r="L35" i="58"/>
  <c r="M35" i="58"/>
  <c r="K36" i="58"/>
  <c r="L36" i="58"/>
  <c r="K37" i="58"/>
  <c r="L37" i="58"/>
  <c r="L38" i="58"/>
  <c r="K39" i="58"/>
  <c r="L39" i="58"/>
  <c r="M39" i="58" s="1"/>
  <c r="K40" i="58"/>
  <c r="L40" i="58"/>
  <c r="K41" i="58"/>
  <c r="L41" i="58"/>
  <c r="M41" i="58"/>
  <c r="K42" i="58"/>
  <c r="L42" i="58"/>
  <c r="K43" i="58"/>
  <c r="L43" i="58"/>
  <c r="K44" i="58"/>
  <c r="L44" i="58"/>
  <c r="M44" i="58"/>
  <c r="K45" i="58"/>
  <c r="L45" i="58"/>
  <c r="M45" i="58"/>
  <c r="K46" i="58"/>
  <c r="L46" i="58"/>
  <c r="K47" i="58"/>
  <c r="L47" i="58"/>
  <c r="M47" i="58" s="1"/>
  <c r="K48" i="58"/>
  <c r="L48" i="58"/>
  <c r="K49" i="58"/>
  <c r="L49" i="58"/>
  <c r="E50" i="58"/>
  <c r="E16" i="58" s="1"/>
  <c r="F50" i="58"/>
  <c r="F16" i="58" s="1"/>
  <c r="G50" i="58"/>
  <c r="G16" i="58" s="1"/>
  <c r="H50" i="58"/>
  <c r="H16" i="58" s="1"/>
  <c r="I50" i="58"/>
  <c r="I16" i="58" s="1"/>
  <c r="J50" i="58"/>
  <c r="J16" i="58" s="1"/>
  <c r="K51" i="58"/>
  <c r="L51" i="58"/>
  <c r="M51" i="58"/>
  <c r="K52" i="58"/>
  <c r="L52" i="58"/>
  <c r="K53" i="58"/>
  <c r="L53" i="58"/>
  <c r="M53" i="58" s="1"/>
  <c r="K54" i="58"/>
  <c r="L54" i="58"/>
  <c r="K55" i="58"/>
  <c r="L55" i="58"/>
  <c r="K56" i="58"/>
  <c r="L56" i="58"/>
  <c r="E57" i="58"/>
  <c r="E17" i="58" s="1"/>
  <c r="F57" i="58"/>
  <c r="F17" i="58" s="1"/>
  <c r="G57" i="58"/>
  <c r="G17" i="58" s="1"/>
  <c r="H57" i="58"/>
  <c r="H17" i="58" s="1"/>
  <c r="I57" i="58"/>
  <c r="I17" i="58" s="1"/>
  <c r="J57" i="58"/>
  <c r="J17" i="58" s="1"/>
  <c r="K58" i="58"/>
  <c r="L58" i="58"/>
  <c r="K59" i="58"/>
  <c r="L59" i="58"/>
  <c r="M59" i="58" s="1"/>
  <c r="K60" i="58"/>
  <c r="L60" i="58"/>
  <c r="K61" i="58"/>
  <c r="L61" i="58"/>
  <c r="K62" i="58"/>
  <c r="L62" i="58"/>
  <c r="K63" i="58"/>
  <c r="L63" i="58"/>
  <c r="M63" i="58"/>
  <c r="K64" i="58"/>
  <c r="L64" i="58"/>
  <c r="M64" i="58"/>
  <c r="K65" i="58"/>
  <c r="L65" i="58"/>
  <c r="M65" i="58"/>
  <c r="K66" i="58"/>
  <c r="L66" i="58"/>
  <c r="D1" i="57"/>
  <c r="M2" i="57"/>
  <c r="E14" i="57"/>
  <c r="F14" i="57"/>
  <c r="G14" i="57"/>
  <c r="H14" i="57"/>
  <c r="I14" i="57"/>
  <c r="J14" i="57"/>
  <c r="E15" i="57"/>
  <c r="F15" i="57"/>
  <c r="G15" i="57"/>
  <c r="H15" i="57"/>
  <c r="H13" i="57" s="1"/>
  <c r="I15" i="57"/>
  <c r="J15" i="57"/>
  <c r="J13" i="57" s="1"/>
  <c r="L15" i="57"/>
  <c r="E18" i="57"/>
  <c r="F18" i="57"/>
  <c r="G18" i="57"/>
  <c r="H18" i="57"/>
  <c r="I18" i="57"/>
  <c r="J18" i="57"/>
  <c r="L18" i="57"/>
  <c r="K20" i="57"/>
  <c r="L20" i="57"/>
  <c r="M20" i="57"/>
  <c r="K21" i="57"/>
  <c r="L21" i="57"/>
  <c r="M21" i="57"/>
  <c r="K22" i="57"/>
  <c r="L22" i="57"/>
  <c r="K23" i="57"/>
  <c r="L23" i="57"/>
  <c r="M23" i="57"/>
  <c r="K24" i="57"/>
  <c r="L24" i="57"/>
  <c r="M24" i="57"/>
  <c r="K25" i="57"/>
  <c r="L25" i="57"/>
  <c r="K26" i="57"/>
  <c r="L26" i="57"/>
  <c r="M26" i="57" s="1"/>
  <c r="K27" i="57"/>
  <c r="L27" i="57"/>
  <c r="M27" i="57"/>
  <c r="K28" i="57"/>
  <c r="L28" i="57"/>
  <c r="M28" i="57"/>
  <c r="K29" i="57"/>
  <c r="L29" i="57"/>
  <c r="M29" i="57"/>
  <c r="K30" i="57"/>
  <c r="L30" i="57"/>
  <c r="K31" i="57"/>
  <c r="L31" i="57"/>
  <c r="M31" i="57"/>
  <c r="K32" i="57"/>
  <c r="L32" i="57"/>
  <c r="M32" i="57"/>
  <c r="K33" i="57"/>
  <c r="L33" i="57"/>
  <c r="K34" i="57"/>
  <c r="L34" i="57"/>
  <c r="M34" i="57" s="1"/>
  <c r="K35" i="57"/>
  <c r="L35" i="57"/>
  <c r="M35" i="57"/>
  <c r="K36" i="57"/>
  <c r="L36" i="57"/>
  <c r="M36" i="57"/>
  <c r="K37" i="57"/>
  <c r="L37" i="57"/>
  <c r="M37" i="57"/>
  <c r="L38" i="57"/>
  <c r="K39" i="57"/>
  <c r="L39" i="57"/>
  <c r="K40" i="57"/>
  <c r="L40" i="57"/>
  <c r="M40" i="57" s="1"/>
  <c r="K41" i="57"/>
  <c r="L41" i="57"/>
  <c r="M41" i="57"/>
  <c r="K42" i="57"/>
  <c r="L42" i="57"/>
  <c r="M42" i="57"/>
  <c r="K43" i="57"/>
  <c r="L43" i="57"/>
  <c r="M43" i="57"/>
  <c r="K44" i="57"/>
  <c r="L44" i="57"/>
  <c r="K45" i="57"/>
  <c r="L45" i="57"/>
  <c r="M45" i="57"/>
  <c r="K46" i="57"/>
  <c r="L46" i="57"/>
  <c r="M46" i="57"/>
  <c r="K47" i="57"/>
  <c r="L47" i="57"/>
  <c r="K48" i="57"/>
  <c r="L48" i="57"/>
  <c r="M48" i="57" s="1"/>
  <c r="K49" i="57"/>
  <c r="L49" i="57"/>
  <c r="M49" i="57"/>
  <c r="E50" i="57"/>
  <c r="E16" i="57" s="1"/>
  <c r="F50" i="57"/>
  <c r="F16" i="57" s="1"/>
  <c r="G50" i="57"/>
  <c r="G16" i="57" s="1"/>
  <c r="H50" i="57"/>
  <c r="H16" i="57" s="1"/>
  <c r="I50" i="57"/>
  <c r="I16" i="57" s="1"/>
  <c r="J50" i="57"/>
  <c r="J16" i="57" s="1"/>
  <c r="K51" i="57"/>
  <c r="L51" i="57"/>
  <c r="M51" i="57"/>
  <c r="K52" i="57"/>
  <c r="L52" i="57"/>
  <c r="M52" i="57"/>
  <c r="K53" i="57"/>
  <c r="L53" i="57"/>
  <c r="K54" i="57"/>
  <c r="L54" i="57"/>
  <c r="M54" i="57" s="1"/>
  <c r="K55" i="57"/>
  <c r="L55" i="57"/>
  <c r="M55" i="57"/>
  <c r="K56" i="57"/>
  <c r="L56" i="57"/>
  <c r="M56" i="57"/>
  <c r="E57" i="57"/>
  <c r="E17" i="57" s="1"/>
  <c r="F57" i="57"/>
  <c r="F17" i="57" s="1"/>
  <c r="G57" i="57"/>
  <c r="G17" i="57" s="1"/>
  <c r="H57" i="57"/>
  <c r="H17" i="57" s="1"/>
  <c r="I57" i="57"/>
  <c r="I17" i="57" s="1"/>
  <c r="J57" i="57"/>
  <c r="J17" i="57" s="1"/>
  <c r="K58" i="57"/>
  <c r="L58" i="57"/>
  <c r="M58" i="57"/>
  <c r="K59" i="57"/>
  <c r="L59" i="57"/>
  <c r="K60" i="57"/>
  <c r="L60" i="57"/>
  <c r="M60" i="57" s="1"/>
  <c r="K61" i="57"/>
  <c r="L61" i="57"/>
  <c r="M61" i="57"/>
  <c r="K62" i="57"/>
  <c r="L62" i="57"/>
  <c r="M62" i="57"/>
  <c r="K63" i="57"/>
  <c r="L63" i="57"/>
  <c r="M63" i="57"/>
  <c r="K64" i="57"/>
  <c r="L64" i="57"/>
  <c r="K65" i="57"/>
  <c r="L65" i="57"/>
  <c r="M65" i="57"/>
  <c r="K66" i="57"/>
  <c r="L66" i="57"/>
  <c r="M66" i="57"/>
  <c r="D1" i="56"/>
  <c r="H2" i="56"/>
  <c r="E14" i="56"/>
  <c r="F14" i="56"/>
  <c r="G14" i="56"/>
  <c r="H14" i="56"/>
  <c r="E15" i="56"/>
  <c r="F15" i="56"/>
  <c r="G15" i="56"/>
  <c r="G13" i="56" s="1"/>
  <c r="H15" i="56"/>
  <c r="H13" i="56" s="1"/>
  <c r="E18" i="56"/>
  <c r="F18" i="56"/>
  <c r="G18" i="56"/>
  <c r="H18" i="56"/>
  <c r="I18" i="56"/>
  <c r="I20" i="56"/>
  <c r="I21" i="56"/>
  <c r="I22" i="56"/>
  <c r="I23" i="56"/>
  <c r="I24" i="56"/>
  <c r="I25" i="56"/>
  <c r="I26" i="56"/>
  <c r="I27" i="56"/>
  <c r="I28" i="56"/>
  <c r="I29" i="56"/>
  <c r="I30" i="56"/>
  <c r="I31" i="56"/>
  <c r="I32" i="56"/>
  <c r="I33" i="56"/>
  <c r="I34" i="56"/>
  <c r="I35" i="56"/>
  <c r="I36" i="56"/>
  <c r="I37" i="56"/>
  <c r="I38" i="56"/>
  <c r="I39" i="56"/>
  <c r="I40" i="56"/>
  <c r="I41" i="56"/>
  <c r="I42" i="56"/>
  <c r="I43" i="56"/>
  <c r="I44" i="56"/>
  <c r="I45" i="56"/>
  <c r="I46" i="56"/>
  <c r="E47" i="56"/>
  <c r="E16" i="56" s="1"/>
  <c r="F47" i="56"/>
  <c r="F16" i="56" s="1"/>
  <c r="G47" i="56"/>
  <c r="G16" i="56" s="1"/>
  <c r="H47" i="56"/>
  <c r="H16" i="56" s="1"/>
  <c r="I48" i="56"/>
  <c r="I49" i="56"/>
  <c r="I50" i="56"/>
  <c r="I51" i="56"/>
  <c r="I52" i="56"/>
  <c r="I53" i="56"/>
  <c r="E54" i="56"/>
  <c r="E17" i="56" s="1"/>
  <c r="F54" i="56"/>
  <c r="F17" i="56" s="1"/>
  <c r="G54" i="56"/>
  <c r="G17" i="56" s="1"/>
  <c r="H54" i="56"/>
  <c r="H17" i="56" s="1"/>
  <c r="I55" i="56"/>
  <c r="I56" i="56"/>
  <c r="I57" i="56"/>
  <c r="I58" i="56"/>
  <c r="I59" i="56"/>
  <c r="I60" i="56"/>
  <c r="I61" i="56"/>
  <c r="I62" i="56"/>
  <c r="I63" i="56"/>
  <c r="D2" i="55"/>
  <c r="H3" i="55"/>
  <c r="E15" i="55"/>
  <c r="F15" i="55"/>
  <c r="G15" i="55"/>
  <c r="H15" i="55"/>
  <c r="E16" i="55"/>
  <c r="F16" i="55"/>
  <c r="G16" i="55"/>
  <c r="H16" i="55"/>
  <c r="I16" i="55"/>
  <c r="E19" i="55"/>
  <c r="F19" i="55"/>
  <c r="G19" i="55"/>
  <c r="H19" i="55"/>
  <c r="I21" i="55"/>
  <c r="I22" i="55"/>
  <c r="I23" i="55"/>
  <c r="I24" i="55"/>
  <c r="I25" i="55"/>
  <c r="I26" i="55"/>
  <c r="I27" i="55"/>
  <c r="I28" i="55"/>
  <c r="I29" i="55"/>
  <c r="I30" i="55"/>
  <c r="I31" i="55"/>
  <c r="I32" i="55"/>
  <c r="I33" i="55"/>
  <c r="I34" i="55"/>
  <c r="I35" i="55"/>
  <c r="I36" i="55"/>
  <c r="I37" i="55"/>
  <c r="I38" i="55"/>
  <c r="I39" i="55"/>
  <c r="I40" i="55"/>
  <c r="I41" i="55"/>
  <c r="I42" i="55"/>
  <c r="I43" i="55"/>
  <c r="I44" i="55"/>
  <c r="I45" i="55"/>
  <c r="I46" i="55"/>
  <c r="I47" i="55"/>
  <c r="E48" i="55"/>
  <c r="E17" i="55" s="1"/>
  <c r="F48" i="55"/>
  <c r="F17" i="55" s="1"/>
  <c r="G48" i="55"/>
  <c r="G17" i="55" s="1"/>
  <c r="H48" i="55"/>
  <c r="H17" i="55" s="1"/>
  <c r="I49" i="55"/>
  <c r="I50" i="55"/>
  <c r="I51" i="55"/>
  <c r="I52" i="55"/>
  <c r="I53" i="55"/>
  <c r="I54" i="55"/>
  <c r="E55" i="55"/>
  <c r="E18" i="55" s="1"/>
  <c r="F55" i="55"/>
  <c r="F18" i="55" s="1"/>
  <c r="G55" i="55"/>
  <c r="G18" i="55" s="1"/>
  <c r="H55" i="55"/>
  <c r="H18" i="55" s="1"/>
  <c r="I56" i="55"/>
  <c r="I57" i="55"/>
  <c r="I58" i="55"/>
  <c r="I59" i="55"/>
  <c r="I60" i="55"/>
  <c r="I61" i="55"/>
  <c r="I62" i="55"/>
  <c r="I63" i="55"/>
  <c r="I64" i="55"/>
  <c r="D2" i="54"/>
  <c r="M3" i="54"/>
  <c r="E15" i="54"/>
  <c r="F15" i="54"/>
  <c r="G15" i="54"/>
  <c r="H15" i="54"/>
  <c r="I15" i="54"/>
  <c r="J15" i="54"/>
  <c r="K15" i="54"/>
  <c r="E16" i="54"/>
  <c r="E14" i="54" s="1"/>
  <c r="F16" i="54"/>
  <c r="G16" i="54"/>
  <c r="H16" i="54"/>
  <c r="I16" i="54"/>
  <c r="J16" i="54"/>
  <c r="K16" i="54"/>
  <c r="E19" i="54"/>
  <c r="F19" i="54"/>
  <c r="G19" i="54"/>
  <c r="H19" i="54"/>
  <c r="I19" i="54"/>
  <c r="J19" i="54"/>
  <c r="K21" i="54"/>
  <c r="L21" i="54"/>
  <c r="M21" i="54"/>
  <c r="K22" i="54"/>
  <c r="L22" i="54"/>
  <c r="K23" i="54"/>
  <c r="L23" i="54"/>
  <c r="M23" i="54" s="1"/>
  <c r="K24" i="54"/>
  <c r="L24" i="54"/>
  <c r="M24" i="54" s="1"/>
  <c r="K25" i="54"/>
  <c r="L25" i="54"/>
  <c r="K26" i="54"/>
  <c r="L26" i="54"/>
  <c r="K27" i="54"/>
  <c r="L27" i="54"/>
  <c r="M27" i="54" s="1"/>
  <c r="K28" i="54"/>
  <c r="L28" i="54"/>
  <c r="M28" i="54"/>
  <c r="K29" i="54"/>
  <c r="L29" i="54"/>
  <c r="M29" i="54"/>
  <c r="K30" i="54"/>
  <c r="L30" i="54"/>
  <c r="K31" i="54"/>
  <c r="L31" i="54"/>
  <c r="M31" i="54" s="1"/>
  <c r="K32" i="54"/>
  <c r="L32" i="54"/>
  <c r="M32" i="54"/>
  <c r="K33" i="54"/>
  <c r="L33" i="54"/>
  <c r="K34" i="54"/>
  <c r="L34" i="54"/>
  <c r="K35" i="54"/>
  <c r="L35" i="54"/>
  <c r="K36" i="54"/>
  <c r="L36" i="54"/>
  <c r="M36" i="54"/>
  <c r="K37" i="54"/>
  <c r="L37" i="54"/>
  <c r="K38" i="54"/>
  <c r="L38" i="54"/>
  <c r="K39" i="54"/>
  <c r="L39" i="54"/>
  <c r="M39" i="54" s="1"/>
  <c r="K40" i="54"/>
  <c r="L40" i="54"/>
  <c r="M40" i="54"/>
  <c r="K41" i="54"/>
  <c r="L41" i="54"/>
  <c r="K42" i="54"/>
  <c r="L42" i="54"/>
  <c r="K43" i="54"/>
  <c r="L43" i="54"/>
  <c r="M43" i="54"/>
  <c r="K44" i="54"/>
  <c r="L44" i="54"/>
  <c r="M44" i="54"/>
  <c r="K45" i="54"/>
  <c r="L45" i="54"/>
  <c r="K46" i="54"/>
  <c r="L46" i="54"/>
  <c r="K47" i="54"/>
  <c r="L47" i="54"/>
  <c r="K48" i="54"/>
  <c r="L48" i="54"/>
  <c r="M48" i="54" s="1"/>
  <c r="K49" i="54"/>
  <c r="L49" i="54"/>
  <c r="K50" i="54"/>
  <c r="L50" i="54"/>
  <c r="K51" i="54"/>
  <c r="L51" i="54"/>
  <c r="M51" i="54"/>
  <c r="K52" i="54"/>
  <c r="L52" i="54"/>
  <c r="M52" i="54"/>
  <c r="E53" i="54"/>
  <c r="E17" i="54" s="1"/>
  <c r="F53" i="54"/>
  <c r="F17" i="54" s="1"/>
  <c r="G53" i="54"/>
  <c r="G17" i="54" s="1"/>
  <c r="H53" i="54"/>
  <c r="H17" i="54" s="1"/>
  <c r="I53" i="54"/>
  <c r="I17" i="54" s="1"/>
  <c r="J53" i="54"/>
  <c r="J17" i="54" s="1"/>
  <c r="K54" i="54"/>
  <c r="L54" i="54"/>
  <c r="M54" i="54"/>
  <c r="K55" i="54"/>
  <c r="L55" i="54"/>
  <c r="K56" i="54"/>
  <c r="L56" i="54"/>
  <c r="K57" i="54"/>
  <c r="L57" i="54"/>
  <c r="M57" i="54"/>
  <c r="K58" i="54"/>
  <c r="L58" i="54"/>
  <c r="M58" i="54"/>
  <c r="K59" i="54"/>
  <c r="L59" i="54"/>
  <c r="K60" i="54"/>
  <c r="L60" i="54"/>
  <c r="M60" i="54"/>
  <c r="K61" i="54"/>
  <c r="L61" i="54"/>
  <c r="K62" i="54"/>
  <c r="L62" i="54"/>
  <c r="M62" i="54"/>
  <c r="E63" i="54"/>
  <c r="E18" i="54" s="1"/>
  <c r="F63" i="54"/>
  <c r="F18" i="54" s="1"/>
  <c r="G63" i="54"/>
  <c r="G18" i="54" s="1"/>
  <c r="H63" i="54"/>
  <c r="H18" i="54" s="1"/>
  <c r="I63" i="54"/>
  <c r="I18" i="54" s="1"/>
  <c r="J63" i="54"/>
  <c r="J18" i="54" s="1"/>
  <c r="K64" i="54"/>
  <c r="L64" i="54"/>
  <c r="M64" i="54"/>
  <c r="K65" i="54"/>
  <c r="L65" i="54"/>
  <c r="K66" i="54"/>
  <c r="L66" i="54"/>
  <c r="M66" i="54" s="1"/>
  <c r="K67" i="54"/>
  <c r="L67" i="54"/>
  <c r="K68" i="54"/>
  <c r="L68" i="54"/>
  <c r="M68" i="54"/>
  <c r="K69" i="54"/>
  <c r="L69" i="54"/>
  <c r="M69" i="54"/>
  <c r="K70" i="54"/>
  <c r="L70" i="54"/>
  <c r="K71" i="54"/>
  <c r="L71" i="54"/>
  <c r="M71" i="54"/>
  <c r="K72" i="54"/>
  <c r="L72" i="54"/>
  <c r="M72" i="54"/>
  <c r="D1" i="53"/>
  <c r="M2" i="53"/>
  <c r="E14" i="53"/>
  <c r="F14" i="53"/>
  <c r="G14" i="53"/>
  <c r="H14" i="53"/>
  <c r="I14" i="53"/>
  <c r="J14" i="53"/>
  <c r="K14" i="53"/>
  <c r="E15" i="53"/>
  <c r="F15" i="53"/>
  <c r="K15" i="53" s="1"/>
  <c r="G15" i="53"/>
  <c r="H15" i="53"/>
  <c r="I15" i="53"/>
  <c r="J15" i="53"/>
  <c r="E18" i="53"/>
  <c r="F18" i="53"/>
  <c r="K18" i="53" s="1"/>
  <c r="G18" i="53"/>
  <c r="H18" i="53"/>
  <c r="I18" i="53"/>
  <c r="J18" i="53"/>
  <c r="L18" i="53"/>
  <c r="K20" i="53"/>
  <c r="L20" i="53"/>
  <c r="K21" i="53"/>
  <c r="L21" i="53"/>
  <c r="M21" i="53"/>
  <c r="K22" i="53"/>
  <c r="L22" i="53"/>
  <c r="M22" i="53"/>
  <c r="K23" i="53"/>
  <c r="L23" i="53"/>
  <c r="K24" i="53"/>
  <c r="L24" i="53"/>
  <c r="M24" i="53" s="1"/>
  <c r="K25" i="53"/>
  <c r="L25" i="53"/>
  <c r="K26" i="53"/>
  <c r="L26" i="53"/>
  <c r="K27" i="53"/>
  <c r="L27" i="53"/>
  <c r="K28" i="53"/>
  <c r="L28" i="53"/>
  <c r="K29" i="53"/>
  <c r="L29" i="53"/>
  <c r="M29" i="53"/>
  <c r="K30" i="53"/>
  <c r="L30" i="53"/>
  <c r="M30" i="53"/>
  <c r="K31" i="53"/>
  <c r="L31" i="53"/>
  <c r="K32" i="53"/>
  <c r="L32" i="53"/>
  <c r="M32" i="53" s="1"/>
  <c r="K33" i="53"/>
  <c r="L33" i="53"/>
  <c r="M33" i="53" s="1"/>
  <c r="K34" i="53"/>
  <c r="L34" i="53"/>
  <c r="K35" i="53"/>
  <c r="L35" i="53"/>
  <c r="K36" i="53"/>
  <c r="L36" i="53"/>
  <c r="K37" i="53"/>
  <c r="L37" i="53"/>
  <c r="M37" i="53"/>
  <c r="K38" i="53"/>
  <c r="L38" i="53"/>
  <c r="M38" i="53"/>
  <c r="K39" i="53"/>
  <c r="L39" i="53"/>
  <c r="K40" i="53"/>
  <c r="L40" i="53"/>
  <c r="M40" i="53" s="1"/>
  <c r="K41" i="53"/>
  <c r="L41" i="53"/>
  <c r="K42" i="53"/>
  <c r="L42" i="53"/>
  <c r="K43" i="53"/>
  <c r="L43" i="53"/>
  <c r="K44" i="53"/>
  <c r="L44" i="53"/>
  <c r="K45" i="53"/>
  <c r="L45" i="53"/>
  <c r="M45" i="53"/>
  <c r="K46" i="53"/>
  <c r="L46" i="53"/>
  <c r="M46" i="53"/>
  <c r="K47" i="53"/>
  <c r="L47" i="53"/>
  <c r="K48" i="53"/>
  <c r="L48" i="53"/>
  <c r="M48" i="53" s="1"/>
  <c r="K49" i="53"/>
  <c r="L49" i="53"/>
  <c r="M49" i="53" s="1"/>
  <c r="K50" i="53"/>
  <c r="L50" i="53"/>
  <c r="K51" i="53"/>
  <c r="L51" i="53"/>
  <c r="E52" i="53"/>
  <c r="E16" i="53" s="1"/>
  <c r="F52" i="53"/>
  <c r="F16" i="53" s="1"/>
  <c r="G52" i="53"/>
  <c r="G16" i="53" s="1"/>
  <c r="H52" i="53"/>
  <c r="H16" i="53" s="1"/>
  <c r="I52" i="53"/>
  <c r="I16" i="53" s="1"/>
  <c r="J52" i="53"/>
  <c r="J16" i="53" s="1"/>
  <c r="K53" i="53"/>
  <c r="L53" i="53"/>
  <c r="K54" i="53"/>
  <c r="L54" i="53"/>
  <c r="M54" i="53" s="1"/>
  <c r="K55" i="53"/>
  <c r="L55" i="53"/>
  <c r="M55" i="53" s="1"/>
  <c r="K56" i="53"/>
  <c r="L56" i="53"/>
  <c r="K57" i="53"/>
  <c r="L57" i="53"/>
  <c r="M57" i="53"/>
  <c r="K58" i="53"/>
  <c r="L58" i="53"/>
  <c r="K59" i="53"/>
  <c r="L59" i="53"/>
  <c r="M59" i="53"/>
  <c r="K60" i="53"/>
  <c r="L60" i="53"/>
  <c r="M60" i="53"/>
  <c r="K61" i="53"/>
  <c r="L61" i="53"/>
  <c r="E62" i="53"/>
  <c r="E17" i="53" s="1"/>
  <c r="F62" i="53"/>
  <c r="F17" i="53" s="1"/>
  <c r="G62" i="53"/>
  <c r="G17" i="53" s="1"/>
  <c r="H62" i="53"/>
  <c r="H17" i="53" s="1"/>
  <c r="I62" i="53"/>
  <c r="I17" i="53" s="1"/>
  <c r="J62" i="53"/>
  <c r="J17" i="53" s="1"/>
  <c r="K63" i="53"/>
  <c r="L63" i="53"/>
  <c r="M63" i="53"/>
  <c r="K64" i="53"/>
  <c r="L64" i="53"/>
  <c r="K65" i="53"/>
  <c r="L65" i="53"/>
  <c r="M65" i="53"/>
  <c r="K66" i="53"/>
  <c r="L66" i="53"/>
  <c r="M66" i="53"/>
  <c r="K67" i="53"/>
  <c r="L67" i="53"/>
  <c r="K68" i="53"/>
  <c r="L68" i="53"/>
  <c r="M68" i="53" s="1"/>
  <c r="K69" i="53"/>
  <c r="L69" i="53"/>
  <c r="K70" i="53"/>
  <c r="L70" i="53"/>
  <c r="K71" i="53"/>
  <c r="L71" i="53"/>
  <c r="M71" i="53"/>
  <c r="D2" i="52"/>
  <c r="I3" i="52"/>
  <c r="E15" i="52"/>
  <c r="F15" i="52"/>
  <c r="G15" i="52"/>
  <c r="H15" i="52"/>
  <c r="E16" i="52"/>
  <c r="F16" i="52"/>
  <c r="G16" i="52"/>
  <c r="H16" i="52"/>
  <c r="E19" i="52"/>
  <c r="F19" i="52"/>
  <c r="G19" i="52"/>
  <c r="H19" i="52"/>
  <c r="I19" i="52"/>
  <c r="I21" i="52"/>
  <c r="I22" i="52"/>
  <c r="I23" i="52"/>
  <c r="I24" i="52"/>
  <c r="I25" i="52"/>
  <c r="I26" i="52"/>
  <c r="I27" i="52"/>
  <c r="I28" i="52"/>
  <c r="I29" i="52"/>
  <c r="I30" i="52"/>
  <c r="I31" i="52"/>
  <c r="I32" i="52"/>
  <c r="I33" i="52"/>
  <c r="I34" i="52"/>
  <c r="I35" i="52"/>
  <c r="I36" i="52"/>
  <c r="I37" i="52"/>
  <c r="I38" i="52"/>
  <c r="I39" i="52"/>
  <c r="I40" i="52"/>
  <c r="I41" i="52"/>
  <c r="I42" i="52"/>
  <c r="I43" i="52"/>
  <c r="I44" i="52"/>
  <c r="I45" i="52"/>
  <c r="I46" i="52"/>
  <c r="I47" i="52"/>
  <c r="I48" i="52"/>
  <c r="E49" i="52"/>
  <c r="E17" i="52" s="1"/>
  <c r="F49" i="52"/>
  <c r="F17" i="52" s="1"/>
  <c r="G49" i="52"/>
  <c r="G17" i="52" s="1"/>
  <c r="H49" i="52"/>
  <c r="H17" i="52" s="1"/>
  <c r="I50" i="52"/>
  <c r="I51" i="52"/>
  <c r="I52" i="52"/>
  <c r="I53" i="52"/>
  <c r="I54" i="52"/>
  <c r="I55" i="52"/>
  <c r="I56" i="52"/>
  <c r="I57" i="52"/>
  <c r="I58" i="52"/>
  <c r="E59" i="52"/>
  <c r="E18" i="52" s="1"/>
  <c r="F59" i="52"/>
  <c r="F18" i="52" s="1"/>
  <c r="G59" i="52"/>
  <c r="G18" i="52" s="1"/>
  <c r="H59" i="52"/>
  <c r="H18" i="52" s="1"/>
  <c r="I60" i="52"/>
  <c r="I61" i="52"/>
  <c r="I62" i="52"/>
  <c r="I63" i="52"/>
  <c r="I64" i="52"/>
  <c r="I65" i="52"/>
  <c r="I66" i="52"/>
  <c r="I67" i="52"/>
  <c r="I68" i="52"/>
  <c r="D1" i="51"/>
  <c r="I2" i="51"/>
  <c r="E14" i="51"/>
  <c r="F14" i="51"/>
  <c r="G14" i="51"/>
  <c r="H14" i="51"/>
  <c r="E15" i="51"/>
  <c r="F15" i="51"/>
  <c r="G15" i="51"/>
  <c r="H15" i="51"/>
  <c r="E18" i="51"/>
  <c r="F18" i="51"/>
  <c r="G18" i="51"/>
  <c r="H18" i="51"/>
  <c r="I20" i="51"/>
  <c r="I21" i="51"/>
  <c r="I22" i="51"/>
  <c r="I23" i="51"/>
  <c r="I24" i="51"/>
  <c r="I25" i="51"/>
  <c r="I26" i="51"/>
  <c r="I27" i="51"/>
  <c r="I28" i="51"/>
  <c r="I29" i="51"/>
  <c r="I30" i="51"/>
  <c r="I31" i="51"/>
  <c r="I32" i="51"/>
  <c r="I33" i="51"/>
  <c r="I34" i="51"/>
  <c r="I35" i="51"/>
  <c r="I36" i="51"/>
  <c r="I37" i="51"/>
  <c r="I38" i="51"/>
  <c r="I39" i="51"/>
  <c r="I40" i="51"/>
  <c r="I41" i="51"/>
  <c r="I42" i="51"/>
  <c r="I43" i="51"/>
  <c r="I44" i="51"/>
  <c r="I45" i="51"/>
  <c r="I46" i="51"/>
  <c r="I47" i="51"/>
  <c r="E48" i="51"/>
  <c r="E16" i="51" s="1"/>
  <c r="F48" i="51"/>
  <c r="F16" i="51" s="1"/>
  <c r="G48" i="51"/>
  <c r="G16" i="51" s="1"/>
  <c r="H48" i="51"/>
  <c r="H16" i="51" s="1"/>
  <c r="I49" i="51"/>
  <c r="I50" i="51"/>
  <c r="I51" i="51"/>
  <c r="I52" i="51"/>
  <c r="I53" i="51"/>
  <c r="I54" i="51"/>
  <c r="I55" i="51"/>
  <c r="I56" i="51"/>
  <c r="I57" i="51"/>
  <c r="E58" i="51"/>
  <c r="E17" i="51" s="1"/>
  <c r="F58" i="51"/>
  <c r="F17" i="51" s="1"/>
  <c r="G58" i="51"/>
  <c r="G17" i="51" s="1"/>
  <c r="H58" i="51"/>
  <c r="H17" i="51" s="1"/>
  <c r="I58" i="51"/>
  <c r="I59" i="51"/>
  <c r="I60" i="51"/>
  <c r="I61" i="51"/>
  <c r="I62" i="51"/>
  <c r="I63" i="51"/>
  <c r="I64" i="51"/>
  <c r="I65" i="51"/>
  <c r="I66" i="51"/>
  <c r="I67" i="51"/>
  <c r="D1" i="50"/>
  <c r="M2" i="50"/>
  <c r="E14" i="50"/>
  <c r="F14" i="50"/>
  <c r="G14" i="50"/>
  <c r="H14" i="50"/>
  <c r="I14" i="50"/>
  <c r="J14" i="50"/>
  <c r="E15" i="50"/>
  <c r="F15" i="50"/>
  <c r="G15" i="50"/>
  <c r="H15" i="50"/>
  <c r="I15" i="50"/>
  <c r="J15" i="50"/>
  <c r="K15" i="50"/>
  <c r="E18" i="50"/>
  <c r="F18" i="50"/>
  <c r="G18" i="50"/>
  <c r="H18" i="50"/>
  <c r="I18" i="50"/>
  <c r="J18" i="50"/>
  <c r="K20" i="50"/>
  <c r="L20" i="50"/>
  <c r="M20" i="50"/>
  <c r="K21" i="50"/>
  <c r="L21" i="50"/>
  <c r="M21" i="50"/>
  <c r="K22" i="50"/>
  <c r="L22" i="50"/>
  <c r="M22" i="50" s="1"/>
  <c r="K23" i="50"/>
  <c r="L23" i="50"/>
  <c r="K24" i="50"/>
  <c r="L24" i="50"/>
  <c r="M24" i="50"/>
  <c r="K25" i="50"/>
  <c r="L25" i="50"/>
  <c r="K26" i="50"/>
  <c r="L26" i="50"/>
  <c r="K27" i="50"/>
  <c r="L27" i="50"/>
  <c r="M27" i="50"/>
  <c r="K28" i="50"/>
  <c r="L28" i="50"/>
  <c r="M28" i="50"/>
  <c r="K29" i="50"/>
  <c r="L29" i="50"/>
  <c r="M29" i="50"/>
  <c r="K30" i="50"/>
  <c r="L30" i="50"/>
  <c r="M30" i="50" s="1"/>
  <c r="K31" i="50"/>
  <c r="L31" i="50"/>
  <c r="K32" i="50"/>
  <c r="L32" i="50"/>
  <c r="M32" i="50"/>
  <c r="K33" i="50"/>
  <c r="L33" i="50"/>
  <c r="K34" i="50"/>
  <c r="L34" i="50"/>
  <c r="K35" i="50"/>
  <c r="L35" i="50"/>
  <c r="M35" i="50"/>
  <c r="K36" i="50"/>
  <c r="L36" i="50"/>
  <c r="M36" i="50"/>
  <c r="K37" i="50"/>
  <c r="L37" i="50"/>
  <c r="M37" i="50"/>
  <c r="K38" i="50"/>
  <c r="L38" i="50"/>
  <c r="K39" i="50"/>
  <c r="L39" i="50"/>
  <c r="K40" i="50"/>
  <c r="L40" i="50"/>
  <c r="M40" i="50"/>
  <c r="K41" i="50"/>
  <c r="L41" i="50"/>
  <c r="K42" i="50"/>
  <c r="L42" i="50"/>
  <c r="K43" i="50"/>
  <c r="L43" i="50"/>
  <c r="M43" i="50"/>
  <c r="K44" i="50"/>
  <c r="L44" i="50"/>
  <c r="K45" i="50"/>
  <c r="L45" i="50"/>
  <c r="M45" i="50"/>
  <c r="K46" i="50"/>
  <c r="L46" i="50"/>
  <c r="K47" i="50"/>
  <c r="L47" i="50"/>
  <c r="K48" i="50"/>
  <c r="L48" i="50"/>
  <c r="M48" i="50"/>
  <c r="E49" i="50"/>
  <c r="E16" i="50" s="1"/>
  <c r="F49" i="50"/>
  <c r="F16" i="50" s="1"/>
  <c r="G49" i="50"/>
  <c r="G16" i="50" s="1"/>
  <c r="H49" i="50"/>
  <c r="H16" i="50" s="1"/>
  <c r="I49" i="50"/>
  <c r="I16" i="50" s="1"/>
  <c r="J49" i="50"/>
  <c r="J16" i="50" s="1"/>
  <c r="K50" i="50"/>
  <c r="L50" i="50"/>
  <c r="K51" i="50"/>
  <c r="L51" i="50"/>
  <c r="M51" i="50"/>
  <c r="K52" i="50"/>
  <c r="L52" i="50"/>
  <c r="K53" i="50"/>
  <c r="L53" i="50"/>
  <c r="K54" i="50"/>
  <c r="L54" i="50"/>
  <c r="M54" i="50"/>
  <c r="K55" i="50"/>
  <c r="L55" i="50"/>
  <c r="K56" i="50"/>
  <c r="L56" i="50"/>
  <c r="K57" i="50"/>
  <c r="L57" i="50"/>
  <c r="M57" i="50"/>
  <c r="K58" i="50"/>
  <c r="L58" i="50"/>
  <c r="M58" i="50"/>
  <c r="E59" i="50"/>
  <c r="E17" i="50" s="1"/>
  <c r="F59" i="50"/>
  <c r="F17" i="50" s="1"/>
  <c r="G59" i="50"/>
  <c r="G17" i="50" s="1"/>
  <c r="H59" i="50"/>
  <c r="H17" i="50" s="1"/>
  <c r="I59" i="50"/>
  <c r="I17" i="50" s="1"/>
  <c r="J59" i="50"/>
  <c r="J17" i="50" s="1"/>
  <c r="K60" i="50"/>
  <c r="L60" i="50"/>
  <c r="M60" i="50"/>
  <c r="K61" i="50"/>
  <c r="L61" i="50"/>
  <c r="K62" i="50"/>
  <c r="L62" i="50"/>
  <c r="K63" i="50"/>
  <c r="L63" i="50"/>
  <c r="M63" i="50"/>
  <c r="K64" i="50"/>
  <c r="L64" i="50"/>
  <c r="M64" i="50"/>
  <c r="K65" i="50"/>
  <c r="L65" i="50"/>
  <c r="M65" i="50"/>
  <c r="K66" i="50"/>
  <c r="L66" i="50"/>
  <c r="K67" i="50"/>
  <c r="L67" i="50"/>
  <c r="K68" i="50"/>
  <c r="L68" i="50"/>
  <c r="M68" i="50"/>
  <c r="K69" i="50"/>
  <c r="L69" i="50"/>
  <c r="K70" i="50"/>
  <c r="L70" i="50"/>
  <c r="D2" i="49"/>
  <c r="M3" i="49"/>
  <c r="E15" i="49"/>
  <c r="F15" i="49"/>
  <c r="G15" i="49"/>
  <c r="H15" i="49"/>
  <c r="I15" i="49"/>
  <c r="J15" i="49"/>
  <c r="L15" i="49"/>
  <c r="E16" i="49"/>
  <c r="F16" i="49"/>
  <c r="G16" i="49"/>
  <c r="H16" i="49"/>
  <c r="I16" i="49"/>
  <c r="J16" i="49"/>
  <c r="M16" i="49" s="1"/>
  <c r="K16" i="49"/>
  <c r="L16" i="49"/>
  <c r="E19" i="49"/>
  <c r="F19" i="49"/>
  <c r="G19" i="49"/>
  <c r="H19" i="49"/>
  <c r="I19" i="49"/>
  <c r="J19" i="49"/>
  <c r="K19" i="49"/>
  <c r="K21" i="49"/>
  <c r="L21" i="49"/>
  <c r="M21" i="49"/>
  <c r="K22" i="49"/>
  <c r="L22" i="49"/>
  <c r="K23" i="49"/>
  <c r="L23" i="49"/>
  <c r="K24" i="49"/>
  <c r="L24" i="49"/>
  <c r="M24" i="49"/>
  <c r="K25" i="49"/>
  <c r="L25" i="49"/>
  <c r="K26" i="49"/>
  <c r="L26" i="49"/>
  <c r="M26" i="49"/>
  <c r="K27" i="49"/>
  <c r="L27" i="49"/>
  <c r="K28" i="49"/>
  <c r="L28" i="49"/>
  <c r="K29" i="49"/>
  <c r="L29" i="49"/>
  <c r="M29" i="49"/>
  <c r="K30" i="49"/>
  <c r="L30" i="49"/>
  <c r="K31" i="49"/>
  <c r="L31" i="49"/>
  <c r="K32" i="49"/>
  <c r="L32" i="49"/>
  <c r="M32" i="49"/>
  <c r="K33" i="49"/>
  <c r="L33" i="49"/>
  <c r="K34" i="49"/>
  <c r="L34" i="49"/>
  <c r="M34" i="49"/>
  <c r="K35" i="49"/>
  <c r="L35" i="49"/>
  <c r="K36" i="49"/>
  <c r="L36" i="49"/>
  <c r="K37" i="49"/>
  <c r="L37" i="49"/>
  <c r="M37" i="49"/>
  <c r="K38" i="49"/>
  <c r="L38" i="49"/>
  <c r="K39" i="49"/>
  <c r="L39" i="49"/>
  <c r="K40" i="49"/>
  <c r="L40" i="49"/>
  <c r="M40" i="49"/>
  <c r="K41" i="49"/>
  <c r="L41" i="49"/>
  <c r="K42" i="49"/>
  <c r="L42" i="49"/>
  <c r="M42" i="49"/>
  <c r="K43" i="49"/>
  <c r="L43" i="49"/>
  <c r="M43" i="49" s="1"/>
  <c r="K44" i="49"/>
  <c r="L44" i="49"/>
  <c r="K45" i="49"/>
  <c r="L45" i="49"/>
  <c r="M45" i="49"/>
  <c r="K46" i="49"/>
  <c r="L46" i="49"/>
  <c r="K47" i="49"/>
  <c r="L47" i="49"/>
  <c r="K48" i="49"/>
  <c r="L48" i="49"/>
  <c r="M48" i="49"/>
  <c r="K49" i="49"/>
  <c r="L49" i="49"/>
  <c r="K50" i="49"/>
  <c r="L50" i="49"/>
  <c r="M50" i="49"/>
  <c r="E51" i="49"/>
  <c r="E17" i="49" s="1"/>
  <c r="F51" i="49"/>
  <c r="F17" i="49" s="1"/>
  <c r="G51" i="49"/>
  <c r="G17" i="49" s="1"/>
  <c r="H51" i="49"/>
  <c r="H17" i="49" s="1"/>
  <c r="I51" i="49"/>
  <c r="I17" i="49" s="1"/>
  <c r="J51" i="49"/>
  <c r="J17" i="49" s="1"/>
  <c r="K52" i="49"/>
  <c r="L52" i="49"/>
  <c r="K53" i="49"/>
  <c r="L53" i="49"/>
  <c r="K54" i="49"/>
  <c r="L54" i="49"/>
  <c r="M54" i="49"/>
  <c r="K55" i="49"/>
  <c r="L55" i="49"/>
  <c r="K56" i="49"/>
  <c r="L56" i="49"/>
  <c r="M56" i="49"/>
  <c r="K57" i="49"/>
  <c r="L57" i="49"/>
  <c r="M57" i="49" s="1"/>
  <c r="K58" i="49"/>
  <c r="L58" i="49"/>
  <c r="K59" i="49"/>
  <c r="L59" i="49"/>
  <c r="M59" i="49"/>
  <c r="K60" i="49"/>
  <c r="L60" i="49"/>
  <c r="E61" i="49"/>
  <c r="E18" i="49" s="1"/>
  <c r="F61" i="49"/>
  <c r="F18" i="49" s="1"/>
  <c r="G61" i="49"/>
  <c r="G18" i="49" s="1"/>
  <c r="H61" i="49"/>
  <c r="H18" i="49" s="1"/>
  <c r="I61" i="49"/>
  <c r="I18" i="49" s="1"/>
  <c r="J61" i="49"/>
  <c r="J18" i="49" s="1"/>
  <c r="K62" i="49"/>
  <c r="L62" i="49"/>
  <c r="M62" i="49"/>
  <c r="K63" i="49"/>
  <c r="L63" i="49"/>
  <c r="M63" i="49"/>
  <c r="K64" i="49"/>
  <c r="L64" i="49"/>
  <c r="K65" i="49"/>
  <c r="L65" i="49"/>
  <c r="M65" i="49"/>
  <c r="K66" i="49"/>
  <c r="L66" i="49"/>
  <c r="M66" i="49"/>
  <c r="K67" i="49"/>
  <c r="L67" i="49"/>
  <c r="K68" i="49"/>
  <c r="L68" i="49"/>
  <c r="M68" i="49"/>
  <c r="K69" i="49"/>
  <c r="L69" i="49"/>
  <c r="M69" i="49"/>
  <c r="K70" i="49"/>
  <c r="L70" i="49"/>
  <c r="M70" i="49"/>
  <c r="K71" i="49"/>
  <c r="L71" i="49"/>
  <c r="K72" i="49"/>
  <c r="L72" i="49"/>
  <c r="D1" i="48"/>
  <c r="M2" i="48"/>
  <c r="E14" i="48"/>
  <c r="F14" i="48"/>
  <c r="G14" i="48"/>
  <c r="H14" i="48"/>
  <c r="I14" i="48"/>
  <c r="J14" i="48"/>
  <c r="E15" i="48"/>
  <c r="F15" i="48"/>
  <c r="G15" i="48"/>
  <c r="H15" i="48"/>
  <c r="I15" i="48"/>
  <c r="J15" i="48"/>
  <c r="M15" i="48"/>
  <c r="E18" i="48"/>
  <c r="F18" i="48"/>
  <c r="G18" i="48"/>
  <c r="H18" i="48"/>
  <c r="I18" i="48"/>
  <c r="J18" i="48"/>
  <c r="K20" i="48"/>
  <c r="L20" i="48"/>
  <c r="M20" i="48"/>
  <c r="K21" i="48"/>
  <c r="L21" i="48"/>
  <c r="K22" i="48"/>
  <c r="L22" i="48"/>
  <c r="K23" i="48"/>
  <c r="L23" i="48"/>
  <c r="M23" i="48"/>
  <c r="K24" i="48"/>
  <c r="L24" i="48"/>
  <c r="K25" i="48"/>
  <c r="L25" i="48"/>
  <c r="K26" i="48"/>
  <c r="L26" i="48"/>
  <c r="K27" i="48"/>
  <c r="L27" i="48"/>
  <c r="K28" i="48"/>
  <c r="L28" i="48"/>
  <c r="M28" i="48"/>
  <c r="K29" i="48"/>
  <c r="L29" i="48"/>
  <c r="M29" i="48"/>
  <c r="K30" i="48"/>
  <c r="L30" i="48"/>
  <c r="K31" i="48"/>
  <c r="L31" i="48"/>
  <c r="K32" i="48"/>
  <c r="L32" i="48"/>
  <c r="M32" i="48"/>
  <c r="K33" i="48"/>
  <c r="L33" i="48"/>
  <c r="M33" i="48"/>
  <c r="K34" i="48"/>
  <c r="L34" i="48"/>
  <c r="K35" i="48"/>
  <c r="L35" i="48"/>
  <c r="K36" i="48"/>
  <c r="L36" i="48"/>
  <c r="M36" i="48"/>
  <c r="K37" i="48"/>
  <c r="L37" i="48"/>
  <c r="M37" i="48"/>
  <c r="K38" i="48"/>
  <c r="L38" i="48"/>
  <c r="K39" i="48"/>
  <c r="L39" i="48"/>
  <c r="K40" i="48"/>
  <c r="L40" i="48"/>
  <c r="M40" i="48"/>
  <c r="K41" i="48"/>
  <c r="L41" i="48"/>
  <c r="M41" i="48"/>
  <c r="K42" i="48"/>
  <c r="L42" i="48"/>
  <c r="K43" i="48"/>
  <c r="L43" i="48"/>
  <c r="K44" i="48"/>
  <c r="L44" i="48"/>
  <c r="M44" i="48"/>
  <c r="K45" i="48"/>
  <c r="L45" i="48"/>
  <c r="M45" i="48"/>
  <c r="K46" i="48"/>
  <c r="L46" i="48"/>
  <c r="K47" i="48"/>
  <c r="L47" i="48"/>
  <c r="K48" i="48"/>
  <c r="L48" i="48"/>
  <c r="M48" i="48"/>
  <c r="K49" i="48"/>
  <c r="L49" i="48"/>
  <c r="M49" i="48"/>
  <c r="E50" i="48"/>
  <c r="E16" i="48" s="1"/>
  <c r="F50" i="48"/>
  <c r="F16" i="48" s="1"/>
  <c r="G50" i="48"/>
  <c r="G16" i="48" s="1"/>
  <c r="H50" i="48"/>
  <c r="H16" i="48" s="1"/>
  <c r="I50" i="48"/>
  <c r="I16" i="48" s="1"/>
  <c r="J50" i="48"/>
  <c r="J16" i="48" s="1"/>
  <c r="K51" i="48"/>
  <c r="L51" i="48"/>
  <c r="M51" i="48"/>
  <c r="K52" i="48"/>
  <c r="L52" i="48"/>
  <c r="K53" i="48"/>
  <c r="L53" i="48"/>
  <c r="K54" i="48"/>
  <c r="L54" i="48"/>
  <c r="M54" i="48"/>
  <c r="K55" i="48"/>
  <c r="L55" i="48"/>
  <c r="M55" i="48"/>
  <c r="K56" i="48"/>
  <c r="L56" i="48"/>
  <c r="K57" i="48"/>
  <c r="L57" i="48"/>
  <c r="K58" i="48"/>
  <c r="L58" i="48"/>
  <c r="M58" i="48"/>
  <c r="K59" i="48"/>
  <c r="L59" i="48"/>
  <c r="M59" i="48"/>
  <c r="E60" i="48"/>
  <c r="E17" i="48" s="1"/>
  <c r="F60" i="48"/>
  <c r="F17" i="48" s="1"/>
  <c r="G60" i="48"/>
  <c r="G17" i="48" s="1"/>
  <c r="H60" i="48"/>
  <c r="H17" i="48" s="1"/>
  <c r="I60" i="48"/>
  <c r="I17" i="48" s="1"/>
  <c r="J60" i="48"/>
  <c r="J17" i="48" s="1"/>
  <c r="K61" i="48"/>
  <c r="L61" i="48"/>
  <c r="M61" i="48"/>
  <c r="K62" i="48"/>
  <c r="L62" i="48"/>
  <c r="K63" i="48"/>
  <c r="L63" i="48"/>
  <c r="K64" i="48"/>
  <c r="L64" i="48"/>
  <c r="M64" i="48" s="1"/>
  <c r="K65" i="48"/>
  <c r="L65" i="48"/>
  <c r="M65" i="48"/>
  <c r="K66" i="48"/>
  <c r="L66" i="48"/>
  <c r="K67" i="48"/>
  <c r="L67" i="48"/>
  <c r="K68" i="48"/>
  <c r="L68" i="48"/>
  <c r="M68" i="48"/>
  <c r="K69" i="48"/>
  <c r="L69" i="48"/>
  <c r="M69" i="48"/>
  <c r="K70" i="48"/>
  <c r="L70" i="48"/>
  <c r="K71" i="48"/>
  <c r="L71" i="48"/>
  <c r="D2" i="47"/>
  <c r="H3" i="47"/>
  <c r="E15" i="47"/>
  <c r="F15" i="47"/>
  <c r="G15" i="47"/>
  <c r="H15" i="47"/>
  <c r="E16" i="47"/>
  <c r="F16" i="47"/>
  <c r="G16" i="47"/>
  <c r="H16" i="47"/>
  <c r="E19" i="47"/>
  <c r="F19" i="47"/>
  <c r="G19" i="47"/>
  <c r="H19" i="47"/>
  <c r="I21" i="47"/>
  <c r="I22" i="47"/>
  <c r="I23" i="47"/>
  <c r="I24" i="47"/>
  <c r="I25" i="47"/>
  <c r="I26" i="47"/>
  <c r="I27" i="47"/>
  <c r="I28" i="47"/>
  <c r="I29" i="47"/>
  <c r="I30" i="47"/>
  <c r="I31" i="47"/>
  <c r="I32" i="47"/>
  <c r="I33" i="47"/>
  <c r="I34" i="47"/>
  <c r="I35" i="47"/>
  <c r="I36" i="47"/>
  <c r="I37" i="47"/>
  <c r="I38" i="47"/>
  <c r="I39" i="47"/>
  <c r="I40" i="47"/>
  <c r="I41" i="47"/>
  <c r="I42" i="47"/>
  <c r="I43" i="47"/>
  <c r="I44" i="47"/>
  <c r="I45" i="47"/>
  <c r="I46" i="47"/>
  <c r="E47" i="47"/>
  <c r="E17" i="47" s="1"/>
  <c r="F47" i="47"/>
  <c r="F17" i="47" s="1"/>
  <c r="G47" i="47"/>
  <c r="G17" i="47" s="1"/>
  <c r="H47" i="47"/>
  <c r="H17" i="47" s="1"/>
  <c r="I48" i="47"/>
  <c r="I49" i="47"/>
  <c r="I50" i="47"/>
  <c r="I51" i="47"/>
  <c r="I52" i="47"/>
  <c r="I53" i="47"/>
  <c r="I54" i="47"/>
  <c r="I55" i="47"/>
  <c r="I56" i="47"/>
  <c r="E57" i="47"/>
  <c r="E18" i="47" s="1"/>
  <c r="F57" i="47"/>
  <c r="G57" i="47"/>
  <c r="G18" i="47" s="1"/>
  <c r="H57" i="47"/>
  <c r="H18" i="47" s="1"/>
  <c r="I58" i="47"/>
  <c r="I59" i="47"/>
  <c r="I60" i="47"/>
  <c r="I61" i="47"/>
  <c r="I62" i="47"/>
  <c r="I63" i="47"/>
  <c r="I64" i="47"/>
  <c r="I65" i="47"/>
  <c r="I66" i="47"/>
  <c r="I67" i="47"/>
  <c r="I68" i="47"/>
  <c r="D1" i="46"/>
  <c r="H2" i="46"/>
  <c r="E14" i="46"/>
  <c r="F14" i="46"/>
  <c r="G14" i="46"/>
  <c r="H14" i="46"/>
  <c r="E15" i="46"/>
  <c r="F15" i="46"/>
  <c r="G15" i="46"/>
  <c r="H15" i="46"/>
  <c r="I15" i="46"/>
  <c r="E18" i="46"/>
  <c r="F18" i="46"/>
  <c r="G18" i="46"/>
  <c r="H18" i="46"/>
  <c r="I20" i="46"/>
  <c r="I21" i="46"/>
  <c r="I22" i="46"/>
  <c r="I23" i="46"/>
  <c r="I24" i="46"/>
  <c r="I25" i="46"/>
  <c r="I26" i="46"/>
  <c r="I27" i="46"/>
  <c r="I28" i="46"/>
  <c r="I29" i="46"/>
  <c r="I30" i="46"/>
  <c r="I31" i="46"/>
  <c r="I32" i="46"/>
  <c r="I33" i="46"/>
  <c r="I34" i="46"/>
  <c r="I35" i="46"/>
  <c r="I36" i="46"/>
  <c r="I37" i="46"/>
  <c r="I38" i="46"/>
  <c r="I39" i="46"/>
  <c r="I40" i="46"/>
  <c r="I41" i="46"/>
  <c r="I42" i="46"/>
  <c r="I43" i="46"/>
  <c r="I44" i="46"/>
  <c r="E45" i="46"/>
  <c r="E16" i="46" s="1"/>
  <c r="F45" i="46"/>
  <c r="F16" i="46" s="1"/>
  <c r="G45" i="46"/>
  <c r="G16" i="46" s="1"/>
  <c r="H45" i="46"/>
  <c r="H16" i="46" s="1"/>
  <c r="I46" i="46"/>
  <c r="I47" i="46"/>
  <c r="I48" i="46"/>
  <c r="I49" i="46"/>
  <c r="I50" i="46"/>
  <c r="I51" i="46"/>
  <c r="I52" i="46"/>
  <c r="I53" i="46"/>
  <c r="I54" i="46"/>
  <c r="E55" i="46"/>
  <c r="E17" i="46" s="1"/>
  <c r="F55" i="46"/>
  <c r="G55" i="46"/>
  <c r="G17" i="46" s="1"/>
  <c r="H55" i="46"/>
  <c r="H17" i="46" s="1"/>
  <c r="I56" i="46"/>
  <c r="I57" i="46"/>
  <c r="I58" i="46"/>
  <c r="I59" i="46"/>
  <c r="I60" i="46"/>
  <c r="I61" i="46"/>
  <c r="I62" i="46"/>
  <c r="I63" i="46"/>
  <c r="I64" i="46"/>
  <c r="I65" i="46"/>
  <c r="I66" i="46"/>
  <c r="D2" i="45"/>
  <c r="M3" i="45"/>
  <c r="E15" i="45"/>
  <c r="F15" i="45"/>
  <c r="G15" i="45"/>
  <c r="H15" i="45"/>
  <c r="I15" i="45"/>
  <c r="J15" i="45"/>
  <c r="K15" i="45"/>
  <c r="E16" i="45"/>
  <c r="F16" i="45"/>
  <c r="F14" i="45" s="1"/>
  <c r="G16" i="45"/>
  <c r="H16" i="45"/>
  <c r="I16" i="45"/>
  <c r="J16" i="45"/>
  <c r="K16" i="45"/>
  <c r="E19" i="45"/>
  <c r="F19" i="45"/>
  <c r="G19" i="45"/>
  <c r="H19" i="45"/>
  <c r="I19" i="45"/>
  <c r="J19" i="45"/>
  <c r="K19" i="45"/>
  <c r="L19" i="45"/>
  <c r="K21" i="45"/>
  <c r="L21" i="45"/>
  <c r="M21" i="45"/>
  <c r="K22" i="45"/>
  <c r="L22" i="45"/>
  <c r="M22" i="45"/>
  <c r="K23" i="45"/>
  <c r="L23" i="45"/>
  <c r="K24" i="45"/>
  <c r="L24" i="45"/>
  <c r="K25" i="45"/>
  <c r="L25" i="45"/>
  <c r="M25" i="45"/>
  <c r="K26" i="45"/>
  <c r="L26" i="45"/>
  <c r="M26" i="45"/>
  <c r="K27" i="45"/>
  <c r="L27" i="45"/>
  <c r="K28" i="45"/>
  <c r="L28" i="45"/>
  <c r="K29" i="45"/>
  <c r="L29" i="45"/>
  <c r="M29" i="45"/>
  <c r="K30" i="45"/>
  <c r="L30" i="45"/>
  <c r="M30" i="45"/>
  <c r="K31" i="45"/>
  <c r="L31" i="45"/>
  <c r="K32" i="45"/>
  <c r="L32" i="45"/>
  <c r="K33" i="45"/>
  <c r="L33" i="45"/>
  <c r="M33" i="45"/>
  <c r="K34" i="45"/>
  <c r="L34" i="45"/>
  <c r="M34" i="45"/>
  <c r="K35" i="45"/>
  <c r="L35" i="45"/>
  <c r="K36" i="45"/>
  <c r="L36" i="45"/>
  <c r="K37" i="45"/>
  <c r="L37" i="45"/>
  <c r="M37" i="45"/>
  <c r="K38" i="45"/>
  <c r="L38" i="45"/>
  <c r="M38" i="45"/>
  <c r="K39" i="45"/>
  <c r="L39" i="45"/>
  <c r="K40" i="45"/>
  <c r="L40" i="45"/>
  <c r="K41" i="45"/>
  <c r="L41" i="45"/>
  <c r="M41" i="45"/>
  <c r="K42" i="45"/>
  <c r="L42" i="45"/>
  <c r="M42" i="45"/>
  <c r="K43" i="45"/>
  <c r="L43" i="45"/>
  <c r="K44" i="45"/>
  <c r="L44" i="45"/>
  <c r="K45" i="45"/>
  <c r="L45" i="45"/>
  <c r="M45" i="45"/>
  <c r="K46" i="45"/>
  <c r="L46" i="45"/>
  <c r="M46" i="45"/>
  <c r="K47" i="45"/>
  <c r="L47" i="45"/>
  <c r="K48" i="45"/>
  <c r="L48" i="45"/>
  <c r="K49" i="45"/>
  <c r="L49" i="45"/>
  <c r="M49" i="45"/>
  <c r="E50" i="45"/>
  <c r="E17" i="45" s="1"/>
  <c r="F50" i="45"/>
  <c r="F17" i="45" s="1"/>
  <c r="G50" i="45"/>
  <c r="G17" i="45" s="1"/>
  <c r="H50" i="45"/>
  <c r="H17" i="45" s="1"/>
  <c r="I50" i="45"/>
  <c r="I17" i="45" s="1"/>
  <c r="J50" i="45"/>
  <c r="J17" i="45" s="1"/>
  <c r="K51" i="45"/>
  <c r="L51" i="45"/>
  <c r="M51" i="45"/>
  <c r="K52" i="45"/>
  <c r="L52" i="45"/>
  <c r="M52" i="45"/>
  <c r="K53" i="45"/>
  <c r="L53" i="45"/>
  <c r="K54" i="45"/>
  <c r="L54" i="45"/>
  <c r="K55" i="45"/>
  <c r="L55" i="45"/>
  <c r="M55" i="45"/>
  <c r="K56" i="45"/>
  <c r="L56" i="45"/>
  <c r="M56" i="45"/>
  <c r="K57" i="45"/>
  <c r="L57" i="45"/>
  <c r="K58" i="45"/>
  <c r="L58" i="45"/>
  <c r="K59" i="45"/>
  <c r="L59" i="45"/>
  <c r="M59" i="45"/>
  <c r="E60" i="45"/>
  <c r="E18" i="45" s="1"/>
  <c r="F60" i="45"/>
  <c r="F18" i="45" s="1"/>
  <c r="G60" i="45"/>
  <c r="G18" i="45" s="1"/>
  <c r="H60" i="45"/>
  <c r="H18" i="45" s="1"/>
  <c r="I60" i="45"/>
  <c r="I18" i="45" s="1"/>
  <c r="J60" i="45"/>
  <c r="J18" i="45" s="1"/>
  <c r="K61" i="45"/>
  <c r="L61" i="45"/>
  <c r="M61" i="45"/>
  <c r="K62" i="45"/>
  <c r="L62" i="45"/>
  <c r="M62" i="45"/>
  <c r="K63" i="45"/>
  <c r="L63" i="45"/>
  <c r="K64" i="45"/>
  <c r="L64" i="45"/>
  <c r="K65" i="45"/>
  <c r="L65" i="45"/>
  <c r="M65" i="45"/>
  <c r="K66" i="45"/>
  <c r="L66" i="45"/>
  <c r="M66" i="45"/>
  <c r="K67" i="45"/>
  <c r="L67" i="45"/>
  <c r="K68" i="45"/>
  <c r="L68" i="45"/>
  <c r="K69" i="45"/>
  <c r="L69" i="45"/>
  <c r="M69" i="45"/>
  <c r="D2" i="44"/>
  <c r="I3" i="44"/>
  <c r="E15" i="44"/>
  <c r="F15" i="44"/>
  <c r="G15" i="44"/>
  <c r="H15" i="44"/>
  <c r="E16" i="44"/>
  <c r="F16" i="44"/>
  <c r="G16" i="44"/>
  <c r="H16" i="44"/>
  <c r="E19" i="44"/>
  <c r="F19" i="44"/>
  <c r="G19" i="44"/>
  <c r="H19" i="44"/>
  <c r="I21" i="44"/>
  <c r="I22" i="44"/>
  <c r="I23" i="44"/>
  <c r="I24" i="44"/>
  <c r="I25" i="44"/>
  <c r="I26" i="44"/>
  <c r="I27" i="44"/>
  <c r="I28" i="44"/>
  <c r="I29" i="44"/>
  <c r="I30" i="44"/>
  <c r="I31" i="44"/>
  <c r="I32" i="44"/>
  <c r="I33" i="44"/>
  <c r="I34" i="44"/>
  <c r="I35" i="44"/>
  <c r="I36" i="44"/>
  <c r="I37" i="44"/>
  <c r="I38" i="44"/>
  <c r="I39" i="44"/>
  <c r="I40" i="44"/>
  <c r="I41" i="44"/>
  <c r="I42" i="44"/>
  <c r="I43" i="44"/>
  <c r="I44" i="44"/>
  <c r="I45" i="44"/>
  <c r="I46" i="44"/>
  <c r="I47" i="44"/>
  <c r="E48" i="44"/>
  <c r="E17" i="44" s="1"/>
  <c r="F48" i="44"/>
  <c r="F17" i="44" s="1"/>
  <c r="G48" i="44"/>
  <c r="G17" i="44" s="1"/>
  <c r="H48" i="44"/>
  <c r="H17" i="44" s="1"/>
  <c r="I49" i="44"/>
  <c r="I50" i="44"/>
  <c r="I51" i="44"/>
  <c r="I52" i="44"/>
  <c r="I53" i="44"/>
  <c r="I54" i="44"/>
  <c r="I55" i="44"/>
  <c r="I56" i="44"/>
  <c r="I57" i="44"/>
  <c r="E58" i="44"/>
  <c r="E18" i="44" s="1"/>
  <c r="F58" i="44"/>
  <c r="G58" i="44"/>
  <c r="G18" i="44" s="1"/>
  <c r="H58" i="44"/>
  <c r="H18" i="44" s="1"/>
  <c r="I59" i="44"/>
  <c r="I60" i="44"/>
  <c r="I61" i="44"/>
  <c r="I62" i="44"/>
  <c r="I63" i="44"/>
  <c r="I64" i="44"/>
  <c r="I65" i="44"/>
  <c r="I66" i="44"/>
  <c r="I67" i="44"/>
  <c r="D1" i="43"/>
  <c r="K2" i="43"/>
  <c r="E14" i="43"/>
  <c r="F14" i="43"/>
  <c r="G14" i="43"/>
  <c r="H14" i="43"/>
  <c r="I14" i="43"/>
  <c r="J14" i="43"/>
  <c r="E15" i="43"/>
  <c r="F15" i="43"/>
  <c r="G15" i="43"/>
  <c r="H15" i="43"/>
  <c r="I15" i="43"/>
  <c r="J15" i="43"/>
  <c r="K15" i="43"/>
  <c r="E18" i="43"/>
  <c r="F18" i="43"/>
  <c r="G18" i="43"/>
  <c r="H18" i="43"/>
  <c r="I18" i="43"/>
  <c r="J18" i="43"/>
  <c r="K20" i="43"/>
  <c r="K21" i="43"/>
  <c r="K22" i="43"/>
  <c r="K23" i="43"/>
  <c r="K24" i="43"/>
  <c r="K25" i="43"/>
  <c r="K26" i="43"/>
  <c r="K27" i="43"/>
  <c r="K28" i="43"/>
  <c r="K29" i="43"/>
  <c r="K30" i="43"/>
  <c r="K31" i="43"/>
  <c r="K32" i="43"/>
  <c r="K33" i="43"/>
  <c r="K34" i="43"/>
  <c r="K35" i="43"/>
  <c r="K36" i="43"/>
  <c r="K37" i="43"/>
  <c r="K38" i="43"/>
  <c r="K39" i="43"/>
  <c r="K40" i="43"/>
  <c r="K41" i="43"/>
  <c r="K42" i="43"/>
  <c r="K43" i="43"/>
  <c r="K44" i="43"/>
  <c r="K45" i="43"/>
  <c r="K46" i="43"/>
  <c r="K47" i="43"/>
  <c r="K48" i="43"/>
  <c r="K49" i="43"/>
  <c r="E50" i="43"/>
  <c r="F50" i="43"/>
  <c r="F16" i="43" s="1"/>
  <c r="G50" i="43"/>
  <c r="G16" i="43" s="1"/>
  <c r="H50" i="43"/>
  <c r="H16" i="43" s="1"/>
  <c r="I50" i="43"/>
  <c r="I16" i="43" s="1"/>
  <c r="J50" i="43"/>
  <c r="J16" i="43" s="1"/>
  <c r="K51" i="43"/>
  <c r="K52" i="43"/>
  <c r="K53" i="43"/>
  <c r="K54" i="43"/>
  <c r="K55" i="43"/>
  <c r="K56" i="43"/>
  <c r="K57" i="43"/>
  <c r="K58" i="43"/>
  <c r="K59" i="43"/>
  <c r="E60" i="43"/>
  <c r="E17" i="43" s="1"/>
  <c r="F60" i="43"/>
  <c r="F17" i="43" s="1"/>
  <c r="G60" i="43"/>
  <c r="G17" i="43" s="1"/>
  <c r="H60" i="43"/>
  <c r="H17" i="43" s="1"/>
  <c r="I60" i="43"/>
  <c r="I17" i="43" s="1"/>
  <c r="J60" i="43"/>
  <c r="J17" i="43" s="1"/>
  <c r="K61" i="43"/>
  <c r="K62" i="43"/>
  <c r="K63" i="43"/>
  <c r="K64" i="43"/>
  <c r="K65" i="43"/>
  <c r="K66" i="43"/>
  <c r="K67" i="43"/>
  <c r="K68" i="43"/>
  <c r="K69" i="43"/>
  <c r="K70" i="43"/>
  <c r="K71" i="43"/>
  <c r="D1" i="42"/>
  <c r="I2" i="42"/>
  <c r="E14" i="42"/>
  <c r="F14" i="42"/>
  <c r="G14" i="42"/>
  <c r="H14" i="42"/>
  <c r="E15" i="42"/>
  <c r="F15" i="42"/>
  <c r="G15" i="42"/>
  <c r="H15" i="42"/>
  <c r="E18" i="42"/>
  <c r="F18" i="42"/>
  <c r="G18" i="42"/>
  <c r="H18" i="42"/>
  <c r="I20" i="42"/>
  <c r="I21" i="42"/>
  <c r="I22" i="42"/>
  <c r="I23" i="42"/>
  <c r="I24" i="42"/>
  <c r="I25" i="42"/>
  <c r="I26" i="42"/>
  <c r="I27" i="42"/>
  <c r="I28" i="42"/>
  <c r="I29" i="42"/>
  <c r="I30" i="42"/>
  <c r="I31" i="42"/>
  <c r="I32" i="42"/>
  <c r="I33" i="42"/>
  <c r="I34" i="42"/>
  <c r="I35" i="42"/>
  <c r="I36" i="42"/>
  <c r="I37" i="42"/>
  <c r="I38" i="42"/>
  <c r="I39" i="42"/>
  <c r="I40" i="42"/>
  <c r="I41" i="42"/>
  <c r="I42" i="42"/>
  <c r="I43" i="42"/>
  <c r="I44" i="42"/>
  <c r="I45" i="42"/>
  <c r="E46" i="42"/>
  <c r="E16" i="42" s="1"/>
  <c r="F46" i="42"/>
  <c r="F16" i="42" s="1"/>
  <c r="G46" i="42"/>
  <c r="G16" i="42" s="1"/>
  <c r="H46" i="42"/>
  <c r="H16" i="42" s="1"/>
  <c r="I47" i="42"/>
  <c r="I48" i="42"/>
  <c r="I49" i="42"/>
  <c r="I50" i="42"/>
  <c r="I51" i="42"/>
  <c r="I52" i="42"/>
  <c r="I53" i="42"/>
  <c r="I54" i="42"/>
  <c r="I55" i="42"/>
  <c r="E56" i="42"/>
  <c r="E17" i="42" s="1"/>
  <c r="F56" i="42"/>
  <c r="G56" i="42"/>
  <c r="G17" i="42" s="1"/>
  <c r="H56" i="42"/>
  <c r="H17" i="42" s="1"/>
  <c r="I57" i="42"/>
  <c r="I58" i="42"/>
  <c r="I59" i="42"/>
  <c r="I60" i="42"/>
  <c r="I61" i="42"/>
  <c r="I62" i="42"/>
  <c r="I63" i="42"/>
  <c r="I64" i="42"/>
  <c r="I65" i="42"/>
  <c r="D1" i="41"/>
  <c r="M2" i="41"/>
  <c r="E14" i="41"/>
  <c r="F14" i="41"/>
  <c r="G14" i="41"/>
  <c r="H14" i="41"/>
  <c r="I14" i="41"/>
  <c r="J14" i="41"/>
  <c r="E15" i="41"/>
  <c r="F15" i="41"/>
  <c r="G15" i="41"/>
  <c r="H15" i="41"/>
  <c r="I15" i="41"/>
  <c r="J15" i="41"/>
  <c r="E18" i="41"/>
  <c r="F18" i="41"/>
  <c r="G18" i="41"/>
  <c r="H18" i="41"/>
  <c r="I18" i="41"/>
  <c r="J18" i="41"/>
  <c r="K20" i="41"/>
  <c r="L20" i="41"/>
  <c r="K21" i="41"/>
  <c r="L21" i="41"/>
  <c r="K22" i="41"/>
  <c r="L22" i="41"/>
  <c r="M22" i="41"/>
  <c r="K23" i="41"/>
  <c r="L23" i="41"/>
  <c r="M23" i="41"/>
  <c r="K24" i="41"/>
  <c r="L24" i="41"/>
  <c r="K25" i="41"/>
  <c r="L25" i="41"/>
  <c r="K26" i="41"/>
  <c r="L26" i="41"/>
  <c r="M26" i="41"/>
  <c r="K27" i="41"/>
  <c r="L27" i="41"/>
  <c r="M27" i="41"/>
  <c r="K28" i="41"/>
  <c r="L28" i="41"/>
  <c r="K29" i="41"/>
  <c r="L29" i="41"/>
  <c r="K30" i="41"/>
  <c r="L30" i="41"/>
  <c r="M30" i="41"/>
  <c r="K31" i="41"/>
  <c r="L31" i="41"/>
  <c r="M31" i="41"/>
  <c r="K32" i="41"/>
  <c r="L32" i="41"/>
  <c r="K33" i="41"/>
  <c r="L33" i="41"/>
  <c r="K34" i="41"/>
  <c r="L34" i="41"/>
  <c r="M34" i="41"/>
  <c r="K35" i="41"/>
  <c r="L35" i="41"/>
  <c r="M35" i="41"/>
  <c r="K36" i="41"/>
  <c r="L36" i="41"/>
  <c r="K37" i="41"/>
  <c r="L37" i="41"/>
  <c r="K38" i="41"/>
  <c r="L38" i="41"/>
  <c r="M38" i="41"/>
  <c r="K39" i="41"/>
  <c r="L39" i="41"/>
  <c r="M39" i="41"/>
  <c r="K40" i="41"/>
  <c r="L40" i="41"/>
  <c r="K41" i="41"/>
  <c r="L41" i="41"/>
  <c r="K42" i="41"/>
  <c r="L42" i="41"/>
  <c r="M42" i="41"/>
  <c r="K43" i="41"/>
  <c r="L43" i="41"/>
  <c r="M43" i="41"/>
  <c r="K44" i="41"/>
  <c r="L44" i="41"/>
  <c r="K45" i="41"/>
  <c r="L45" i="41"/>
  <c r="K46" i="41"/>
  <c r="L46" i="41"/>
  <c r="M46" i="41"/>
  <c r="K47" i="41"/>
  <c r="L47" i="41"/>
  <c r="M47" i="41"/>
  <c r="K48" i="41"/>
  <c r="L48" i="41"/>
  <c r="K49" i="41"/>
  <c r="L49" i="41"/>
  <c r="K50" i="41"/>
  <c r="L50" i="41"/>
  <c r="M50" i="41"/>
  <c r="E51" i="41"/>
  <c r="E16" i="41" s="1"/>
  <c r="F51" i="41"/>
  <c r="F16" i="41" s="1"/>
  <c r="G51" i="41"/>
  <c r="G16" i="41" s="1"/>
  <c r="H51" i="41"/>
  <c r="H16" i="41" s="1"/>
  <c r="I51" i="41"/>
  <c r="I16" i="41" s="1"/>
  <c r="J51" i="41"/>
  <c r="J16" i="41" s="1"/>
  <c r="K52" i="41"/>
  <c r="L52" i="41"/>
  <c r="M52" i="41"/>
  <c r="K53" i="41"/>
  <c r="L53" i="41"/>
  <c r="M53" i="41"/>
  <c r="K54" i="41"/>
  <c r="L54" i="41"/>
  <c r="K55" i="41"/>
  <c r="L55" i="41"/>
  <c r="K56" i="41"/>
  <c r="L56" i="41"/>
  <c r="M56" i="41"/>
  <c r="K57" i="41"/>
  <c r="L57" i="41"/>
  <c r="M57" i="41"/>
  <c r="K58" i="41"/>
  <c r="L58" i="41"/>
  <c r="K59" i="41"/>
  <c r="L59" i="41"/>
  <c r="K60" i="41"/>
  <c r="L60" i="41"/>
  <c r="M60" i="41"/>
  <c r="E61" i="41"/>
  <c r="E17" i="41" s="1"/>
  <c r="F61" i="41"/>
  <c r="F17" i="41" s="1"/>
  <c r="G61" i="41"/>
  <c r="G17" i="41" s="1"/>
  <c r="H61" i="41"/>
  <c r="H17" i="41" s="1"/>
  <c r="I61" i="41"/>
  <c r="I17" i="41" s="1"/>
  <c r="J61" i="41"/>
  <c r="J17" i="41" s="1"/>
  <c r="K62" i="41"/>
  <c r="L62" i="41"/>
  <c r="M62" i="41"/>
  <c r="K63" i="41"/>
  <c r="L63" i="41"/>
  <c r="M63" i="41"/>
  <c r="K64" i="41"/>
  <c r="L64" i="41"/>
  <c r="K65" i="41"/>
  <c r="L65" i="41"/>
  <c r="K66" i="41"/>
  <c r="L66" i="41"/>
  <c r="M66" i="41" s="1"/>
  <c r="K67" i="41"/>
  <c r="L67" i="41"/>
  <c r="M67" i="41"/>
  <c r="K68" i="41"/>
  <c r="L68" i="41"/>
  <c r="K69" i="41"/>
  <c r="L69" i="41"/>
  <c r="K70" i="41"/>
  <c r="L70" i="41"/>
  <c r="M70" i="41"/>
  <c r="K71" i="41"/>
  <c r="L71" i="41"/>
  <c r="M71" i="41"/>
  <c r="K72" i="41"/>
  <c r="L72" i="41"/>
  <c r="D2" i="40"/>
  <c r="K3" i="40"/>
  <c r="E15" i="40"/>
  <c r="F15" i="40"/>
  <c r="G15" i="40"/>
  <c r="H15" i="40"/>
  <c r="I15" i="40"/>
  <c r="J15" i="40"/>
  <c r="K15" i="40"/>
  <c r="E16" i="40"/>
  <c r="F16" i="40"/>
  <c r="G16" i="40"/>
  <c r="H16" i="40"/>
  <c r="I16" i="40"/>
  <c r="J16" i="40"/>
  <c r="E19" i="40"/>
  <c r="F19" i="40"/>
  <c r="G19" i="40"/>
  <c r="H19" i="40"/>
  <c r="I19" i="40"/>
  <c r="J19" i="40"/>
  <c r="K21" i="40"/>
  <c r="K22" i="40"/>
  <c r="K23" i="40"/>
  <c r="K24" i="40"/>
  <c r="K25" i="40"/>
  <c r="K26" i="40"/>
  <c r="K27" i="40"/>
  <c r="K28" i="40"/>
  <c r="K29" i="40"/>
  <c r="K30" i="40"/>
  <c r="K31" i="40"/>
  <c r="K32" i="40"/>
  <c r="K33" i="40"/>
  <c r="K34" i="40"/>
  <c r="K35" i="40"/>
  <c r="K36" i="40"/>
  <c r="K37" i="40"/>
  <c r="K38" i="40"/>
  <c r="K39" i="40"/>
  <c r="K40" i="40"/>
  <c r="K41" i="40"/>
  <c r="K42" i="40"/>
  <c r="K43" i="40"/>
  <c r="K44" i="40"/>
  <c r="K45" i="40"/>
  <c r="K46" i="40"/>
  <c r="K47" i="40"/>
  <c r="K48" i="40"/>
  <c r="K49" i="40"/>
  <c r="K50" i="40"/>
  <c r="K51" i="40"/>
  <c r="E52" i="40"/>
  <c r="E17" i="40" s="1"/>
  <c r="F52" i="40"/>
  <c r="F17" i="40" s="1"/>
  <c r="G52" i="40"/>
  <c r="G17" i="40" s="1"/>
  <c r="H52" i="40"/>
  <c r="H17" i="40" s="1"/>
  <c r="I52" i="40"/>
  <c r="I17" i="40" s="1"/>
  <c r="J52" i="40"/>
  <c r="J17" i="40" s="1"/>
  <c r="K53" i="40"/>
  <c r="K54" i="40"/>
  <c r="K55" i="40"/>
  <c r="K56" i="40"/>
  <c r="K57" i="40"/>
  <c r="K58" i="40"/>
  <c r="K59" i="40"/>
  <c r="K60" i="40"/>
  <c r="K61" i="40"/>
  <c r="E62" i="40"/>
  <c r="E18" i="40" s="1"/>
  <c r="F62" i="40"/>
  <c r="F18" i="40" s="1"/>
  <c r="G62" i="40"/>
  <c r="G18" i="40" s="1"/>
  <c r="H62" i="40"/>
  <c r="H18" i="40" s="1"/>
  <c r="I62" i="40"/>
  <c r="I18" i="40" s="1"/>
  <c r="J62" i="40"/>
  <c r="J18" i="40" s="1"/>
  <c r="K63" i="40"/>
  <c r="K64" i="40"/>
  <c r="K65" i="40"/>
  <c r="K66" i="40"/>
  <c r="K67" i="40"/>
  <c r="K68" i="40"/>
  <c r="K69" i="40"/>
  <c r="K70" i="40"/>
  <c r="K71" i="40"/>
  <c r="K72" i="40"/>
  <c r="K73" i="40"/>
  <c r="D2" i="39"/>
  <c r="I3" i="39"/>
  <c r="E14" i="39"/>
  <c r="F14" i="39"/>
  <c r="G14" i="39"/>
  <c r="H14" i="39"/>
  <c r="E15" i="39"/>
  <c r="F15" i="39"/>
  <c r="G15" i="39"/>
  <c r="H15" i="39"/>
  <c r="E18" i="39"/>
  <c r="F18" i="39"/>
  <c r="G18" i="39"/>
  <c r="H18" i="39"/>
  <c r="I20" i="39"/>
  <c r="I21" i="39"/>
  <c r="I22" i="39"/>
  <c r="I23" i="39"/>
  <c r="I24" i="39"/>
  <c r="I25" i="39"/>
  <c r="I26" i="39"/>
  <c r="I27" i="39"/>
  <c r="I28" i="39"/>
  <c r="I29" i="39"/>
  <c r="I30" i="39"/>
  <c r="I31" i="39"/>
  <c r="I32" i="39"/>
  <c r="I33" i="39"/>
  <c r="I34" i="39"/>
  <c r="I35" i="39"/>
  <c r="I36" i="39"/>
  <c r="I37" i="39"/>
  <c r="I38" i="39"/>
  <c r="I39" i="39"/>
  <c r="I40" i="39"/>
  <c r="I41" i="39"/>
  <c r="I42" i="39"/>
  <c r="I43" i="39"/>
  <c r="I44" i="39"/>
  <c r="I45" i="39"/>
  <c r="I46" i="39"/>
  <c r="I47" i="39"/>
  <c r="I48" i="39"/>
  <c r="E49" i="39"/>
  <c r="E16" i="39" s="1"/>
  <c r="F49" i="39"/>
  <c r="F16" i="39" s="1"/>
  <c r="G49" i="39"/>
  <c r="G16" i="39" s="1"/>
  <c r="H49" i="39"/>
  <c r="H16" i="39" s="1"/>
  <c r="I50" i="39"/>
  <c r="I51" i="39"/>
  <c r="I52" i="39"/>
  <c r="I53" i="39"/>
  <c r="I54" i="39"/>
  <c r="I55" i="39"/>
  <c r="I56" i="39"/>
  <c r="I57" i="39"/>
  <c r="I58" i="39"/>
  <c r="E59" i="39"/>
  <c r="E17" i="39" s="1"/>
  <c r="F59" i="39"/>
  <c r="F17" i="39" s="1"/>
  <c r="G59" i="39"/>
  <c r="G17" i="39" s="1"/>
  <c r="H59" i="39"/>
  <c r="H17" i="39" s="1"/>
  <c r="I17" i="39" s="1"/>
  <c r="I60" i="39"/>
  <c r="I61" i="39"/>
  <c r="I62" i="39"/>
  <c r="I63" i="39"/>
  <c r="I64" i="39"/>
  <c r="I65" i="39"/>
  <c r="I66" i="39"/>
  <c r="I67" i="39"/>
  <c r="I68" i="39"/>
  <c r="I69" i="39"/>
  <c r="I70" i="39"/>
  <c r="D1" i="38"/>
  <c r="I2" i="38"/>
  <c r="E13" i="38"/>
  <c r="F13" i="38"/>
  <c r="G13" i="38"/>
  <c r="H13" i="38"/>
  <c r="E14" i="38"/>
  <c r="F14" i="38"/>
  <c r="G14" i="38"/>
  <c r="H14" i="38"/>
  <c r="E17" i="38"/>
  <c r="F17" i="38"/>
  <c r="G17" i="38"/>
  <c r="H17" i="38"/>
  <c r="I19" i="38"/>
  <c r="I20" i="38"/>
  <c r="I21" i="38"/>
  <c r="I22" i="38"/>
  <c r="I23" i="38"/>
  <c r="I24" i="38"/>
  <c r="I25" i="38"/>
  <c r="I26" i="38"/>
  <c r="I27" i="38"/>
  <c r="I28" i="38"/>
  <c r="I29" i="38"/>
  <c r="I30" i="38"/>
  <c r="I31" i="38"/>
  <c r="I32" i="38"/>
  <c r="I33" i="38"/>
  <c r="I34" i="38"/>
  <c r="I35" i="38"/>
  <c r="I36" i="38"/>
  <c r="I37" i="38"/>
  <c r="I38" i="38"/>
  <c r="I39" i="38"/>
  <c r="I40" i="38"/>
  <c r="I41" i="38"/>
  <c r="I42" i="38"/>
  <c r="I43" i="38"/>
  <c r="I44" i="38"/>
  <c r="I45" i="38"/>
  <c r="E46" i="38"/>
  <c r="E15" i="38" s="1"/>
  <c r="F46" i="38"/>
  <c r="F15" i="38" s="1"/>
  <c r="G46" i="38"/>
  <c r="G15" i="38" s="1"/>
  <c r="H46" i="38"/>
  <c r="H15" i="38" s="1"/>
  <c r="I47" i="38"/>
  <c r="I48" i="38"/>
  <c r="I49" i="38"/>
  <c r="I50" i="38"/>
  <c r="I51" i="38"/>
  <c r="I52" i="38"/>
  <c r="I53" i="38"/>
  <c r="I54" i="38"/>
  <c r="I55" i="38"/>
  <c r="E56" i="38"/>
  <c r="E16" i="38" s="1"/>
  <c r="F56" i="38"/>
  <c r="F16" i="38" s="1"/>
  <c r="G56" i="38"/>
  <c r="G16" i="38" s="1"/>
  <c r="H56" i="38"/>
  <c r="H16" i="38" s="1"/>
  <c r="I57" i="38"/>
  <c r="I58" i="38"/>
  <c r="I59" i="38"/>
  <c r="I60" i="38"/>
  <c r="I61" i="38"/>
  <c r="I62" i="38"/>
  <c r="I63" i="38"/>
  <c r="I64" i="38"/>
  <c r="I65" i="38"/>
  <c r="I66" i="38"/>
  <c r="I67" i="38"/>
  <c r="D1" i="37"/>
  <c r="N2" i="37"/>
  <c r="E13" i="37"/>
  <c r="F13" i="37"/>
  <c r="G13" i="37"/>
  <c r="H13" i="37"/>
  <c r="I13" i="37"/>
  <c r="J13" i="37"/>
  <c r="K13" i="37"/>
  <c r="L13" i="37"/>
  <c r="H14" i="37"/>
  <c r="I14" i="37"/>
  <c r="I12" i="37" s="1"/>
  <c r="J14" i="37"/>
  <c r="K14" i="37"/>
  <c r="L14" i="37"/>
  <c r="L12" i="37" s="1"/>
  <c r="E17" i="37"/>
  <c r="F17" i="37"/>
  <c r="G17" i="37"/>
  <c r="H17" i="37"/>
  <c r="I17" i="37"/>
  <c r="J17" i="37"/>
  <c r="K17" i="37"/>
  <c r="L17" i="37"/>
  <c r="M19" i="37"/>
  <c r="M20" i="37"/>
  <c r="M21" i="37"/>
  <c r="M22" i="37"/>
  <c r="M23" i="37"/>
  <c r="M24" i="37"/>
  <c r="M25" i="37"/>
  <c r="M26" i="37"/>
  <c r="M27" i="37"/>
  <c r="M28" i="37"/>
  <c r="M29" i="37"/>
  <c r="M30" i="37"/>
  <c r="M32" i="37"/>
  <c r="M33" i="37"/>
  <c r="M34" i="37"/>
  <c r="M35" i="37"/>
  <c r="M36" i="37"/>
  <c r="M37" i="37"/>
  <c r="M38" i="37"/>
  <c r="M39" i="37"/>
  <c r="M40" i="37"/>
  <c r="M41" i="37"/>
  <c r="M42" i="37"/>
  <c r="M43" i="37"/>
  <c r="M44" i="37"/>
  <c r="M45" i="37"/>
  <c r="M46" i="37"/>
  <c r="M47" i="37"/>
  <c r="M48" i="37"/>
  <c r="E49" i="37"/>
  <c r="E15" i="37" s="1"/>
  <c r="F49" i="37"/>
  <c r="F15" i="37" s="1"/>
  <c r="G49" i="37"/>
  <c r="H49" i="37"/>
  <c r="H15" i="37" s="1"/>
  <c r="I49" i="37"/>
  <c r="I15" i="37" s="1"/>
  <c r="J49" i="37"/>
  <c r="J15" i="37" s="1"/>
  <c r="K49" i="37"/>
  <c r="K15" i="37" s="1"/>
  <c r="L49" i="37"/>
  <c r="L15" i="37" s="1"/>
  <c r="M50" i="37"/>
  <c r="M51" i="37"/>
  <c r="M52" i="37"/>
  <c r="M53" i="37"/>
  <c r="M54" i="37"/>
  <c r="M55" i="37"/>
  <c r="M56" i="37"/>
  <c r="E57" i="37"/>
  <c r="E16" i="37" s="1"/>
  <c r="F57" i="37"/>
  <c r="F16" i="37" s="1"/>
  <c r="G57" i="37"/>
  <c r="H57" i="37"/>
  <c r="H16" i="37" s="1"/>
  <c r="I57" i="37"/>
  <c r="I16" i="37" s="1"/>
  <c r="J57" i="37"/>
  <c r="J16" i="37" s="1"/>
  <c r="K57" i="37"/>
  <c r="K16" i="37" s="1"/>
  <c r="L57" i="37"/>
  <c r="L16" i="37" s="1"/>
  <c r="M58" i="37"/>
  <c r="M59" i="37"/>
  <c r="M60" i="37"/>
  <c r="M61" i="37"/>
  <c r="M62" i="37"/>
  <c r="M63" i="37"/>
  <c r="M64" i="37"/>
  <c r="M65" i="37"/>
  <c r="M66" i="37"/>
  <c r="E68" i="37"/>
  <c r="E31" i="37" s="1"/>
  <c r="F68" i="37"/>
  <c r="F31" i="37" s="1"/>
  <c r="F14" i="37" s="1"/>
  <c r="G68" i="37"/>
  <c r="G31" i="37" s="1"/>
  <c r="G14" i="37" s="1"/>
  <c r="D1" i="36"/>
  <c r="N2" i="36"/>
  <c r="E13" i="36"/>
  <c r="F13" i="36"/>
  <c r="G13" i="36"/>
  <c r="H13" i="36"/>
  <c r="I13" i="36"/>
  <c r="J13" i="36"/>
  <c r="K13" i="36"/>
  <c r="L13" i="36"/>
  <c r="E14" i="36"/>
  <c r="F14" i="36"/>
  <c r="G14" i="36"/>
  <c r="H14" i="36"/>
  <c r="H12" i="36" s="1"/>
  <c r="I14" i="36"/>
  <c r="J14" i="36"/>
  <c r="K14" i="36"/>
  <c r="L14" i="36"/>
  <c r="E17" i="36"/>
  <c r="F17" i="36"/>
  <c r="G17" i="36"/>
  <c r="H17" i="36"/>
  <c r="I17" i="36"/>
  <c r="J17" i="36"/>
  <c r="K17" i="36"/>
  <c r="L17" i="36"/>
  <c r="M19" i="36"/>
  <c r="M20" i="36"/>
  <c r="M21" i="36"/>
  <c r="M22" i="36"/>
  <c r="M23" i="36"/>
  <c r="M24" i="36"/>
  <c r="M25" i="36"/>
  <c r="M26" i="36"/>
  <c r="M27" i="36"/>
  <c r="M28" i="36"/>
  <c r="M29" i="36"/>
  <c r="M30" i="36"/>
  <c r="M31" i="36"/>
  <c r="M32" i="36"/>
  <c r="M33" i="36"/>
  <c r="M34" i="36"/>
  <c r="M35" i="36"/>
  <c r="M36" i="36"/>
  <c r="M37" i="36"/>
  <c r="M38" i="36"/>
  <c r="M39" i="36"/>
  <c r="M40" i="36"/>
  <c r="M41" i="36"/>
  <c r="M42" i="36"/>
  <c r="M43" i="36"/>
  <c r="M44" i="36"/>
  <c r="M45" i="36"/>
  <c r="M46" i="36"/>
  <c r="M47" i="36"/>
  <c r="M48" i="36"/>
  <c r="E49" i="36"/>
  <c r="E15" i="36" s="1"/>
  <c r="F49" i="36"/>
  <c r="G49" i="36"/>
  <c r="G15" i="36" s="1"/>
  <c r="H49" i="36"/>
  <c r="H15" i="36" s="1"/>
  <c r="I49" i="36"/>
  <c r="I15" i="36" s="1"/>
  <c r="J49" i="36"/>
  <c r="J15" i="36" s="1"/>
  <c r="K49" i="36"/>
  <c r="K15" i="36" s="1"/>
  <c r="L49" i="36"/>
  <c r="L15" i="36" s="1"/>
  <c r="M50" i="36"/>
  <c r="M51" i="36"/>
  <c r="M52" i="36"/>
  <c r="M53" i="36"/>
  <c r="M54" i="36"/>
  <c r="M55" i="36"/>
  <c r="M56" i="36"/>
  <c r="E57" i="36"/>
  <c r="E16" i="36" s="1"/>
  <c r="F57" i="36"/>
  <c r="F16" i="36" s="1"/>
  <c r="G57" i="36"/>
  <c r="G16" i="36" s="1"/>
  <c r="H57" i="36"/>
  <c r="I57" i="36"/>
  <c r="I16" i="36" s="1"/>
  <c r="J57" i="36"/>
  <c r="J16" i="36" s="1"/>
  <c r="K57" i="36"/>
  <c r="K16" i="36" s="1"/>
  <c r="L57" i="36"/>
  <c r="L16" i="36" s="1"/>
  <c r="M57" i="36"/>
  <c r="M17" i="36" s="1"/>
  <c r="M58" i="36"/>
  <c r="M59" i="36"/>
  <c r="M60" i="36"/>
  <c r="M61" i="36"/>
  <c r="M62" i="36"/>
  <c r="M63" i="36"/>
  <c r="M64" i="36"/>
  <c r="M65" i="36"/>
  <c r="M66" i="36"/>
  <c r="E68" i="36"/>
  <c r="F68" i="36"/>
  <c r="G68" i="36"/>
  <c r="D2" i="35"/>
  <c r="N3" i="35"/>
  <c r="E14" i="35"/>
  <c r="F14" i="35"/>
  <c r="G14" i="35"/>
  <c r="H14" i="35"/>
  <c r="I14" i="35"/>
  <c r="J14" i="35"/>
  <c r="K14" i="35"/>
  <c r="L14" i="35"/>
  <c r="E15" i="35"/>
  <c r="F15" i="35"/>
  <c r="G15" i="35"/>
  <c r="H15" i="35"/>
  <c r="I15" i="35"/>
  <c r="J15" i="35"/>
  <c r="K15" i="35"/>
  <c r="K13" i="35" s="1"/>
  <c r="L15" i="35"/>
  <c r="L13" i="35" s="1"/>
  <c r="M15" i="35"/>
  <c r="E18" i="35"/>
  <c r="F18" i="35"/>
  <c r="G18" i="35"/>
  <c r="H18" i="35"/>
  <c r="I18" i="35"/>
  <c r="J18" i="35"/>
  <c r="K18" i="35"/>
  <c r="L18" i="35"/>
  <c r="M20" i="35"/>
  <c r="M21" i="35"/>
  <c r="M22" i="35"/>
  <c r="M23" i="35"/>
  <c r="M24" i="35"/>
  <c r="M25" i="35"/>
  <c r="M26" i="35"/>
  <c r="M27" i="35"/>
  <c r="M28" i="35"/>
  <c r="M29" i="35"/>
  <c r="M30" i="35"/>
  <c r="M31" i="35"/>
  <c r="M32" i="35"/>
  <c r="M33" i="35"/>
  <c r="M34" i="35"/>
  <c r="M35" i="35"/>
  <c r="M36" i="35"/>
  <c r="M37" i="35"/>
  <c r="M38" i="35"/>
  <c r="M39" i="35"/>
  <c r="M40" i="35"/>
  <c r="M41" i="35"/>
  <c r="M42" i="35"/>
  <c r="M43" i="35"/>
  <c r="M44" i="35"/>
  <c r="M45" i="35"/>
  <c r="M46" i="35"/>
  <c r="E47" i="35"/>
  <c r="E16" i="35" s="1"/>
  <c r="F47" i="35"/>
  <c r="G47" i="35"/>
  <c r="G16" i="35" s="1"/>
  <c r="H47" i="35"/>
  <c r="I47" i="35"/>
  <c r="I16" i="35" s="1"/>
  <c r="J47" i="35"/>
  <c r="J16" i="35" s="1"/>
  <c r="K47" i="35"/>
  <c r="K16" i="35" s="1"/>
  <c r="L47" i="35"/>
  <c r="L16" i="35" s="1"/>
  <c r="M48" i="35"/>
  <c r="M49" i="35"/>
  <c r="M50" i="35"/>
  <c r="M51" i="35"/>
  <c r="M52" i="35"/>
  <c r="M53" i="35"/>
  <c r="M54" i="35"/>
  <c r="E55" i="35"/>
  <c r="E17" i="35" s="1"/>
  <c r="F55" i="35"/>
  <c r="F17" i="35" s="1"/>
  <c r="G55" i="35"/>
  <c r="H55" i="35"/>
  <c r="I55" i="35"/>
  <c r="I17" i="35" s="1"/>
  <c r="J55" i="35"/>
  <c r="J17" i="35" s="1"/>
  <c r="K55" i="35"/>
  <c r="K17" i="35" s="1"/>
  <c r="L55" i="35"/>
  <c r="L17" i="35" s="1"/>
  <c r="M56" i="35"/>
  <c r="M57" i="35"/>
  <c r="M58" i="35"/>
  <c r="M59" i="35"/>
  <c r="M60" i="35"/>
  <c r="M61" i="35"/>
  <c r="M62" i="35"/>
  <c r="M63" i="35"/>
  <c r="M64" i="35"/>
  <c r="E66" i="35"/>
  <c r="F66" i="35"/>
  <c r="G66" i="35"/>
  <c r="C1" i="34"/>
  <c r="P2" i="34"/>
  <c r="D13" i="34"/>
  <c r="E13" i="34"/>
  <c r="F13" i="34"/>
  <c r="G13" i="34"/>
  <c r="H13" i="34"/>
  <c r="I13" i="34"/>
  <c r="K13" i="34"/>
  <c r="L13" i="34"/>
  <c r="M13" i="34"/>
  <c r="N13" i="34"/>
  <c r="J14" i="34"/>
  <c r="O14" i="34"/>
  <c r="J15" i="34"/>
  <c r="O15" i="34"/>
  <c r="J16" i="34"/>
  <c r="O16" i="34"/>
  <c r="J17" i="34"/>
  <c r="O17" i="34"/>
  <c r="J18" i="34"/>
  <c r="O18" i="34"/>
  <c r="J19" i="34"/>
  <c r="O19" i="34"/>
  <c r="J20" i="34"/>
  <c r="O20" i="34"/>
  <c r="J21" i="34"/>
  <c r="O21" i="34"/>
  <c r="J22" i="34"/>
  <c r="O22" i="34"/>
  <c r="J23" i="34"/>
  <c r="O23" i="34"/>
  <c r="J24" i="34"/>
  <c r="O24" i="34"/>
  <c r="J25" i="34"/>
  <c r="O25" i="34"/>
  <c r="J26" i="34"/>
  <c r="O26" i="34"/>
  <c r="D27" i="34"/>
  <c r="E27" i="34"/>
  <c r="F27" i="34"/>
  <c r="G27" i="34"/>
  <c r="H27" i="34"/>
  <c r="I27" i="34"/>
  <c r="K27" i="34"/>
  <c r="L27" i="34"/>
  <c r="M27" i="34"/>
  <c r="N27" i="34"/>
  <c r="J28" i="34"/>
  <c r="O28" i="34"/>
  <c r="P28" i="34"/>
  <c r="J29" i="34"/>
  <c r="O29" i="34"/>
  <c r="P29" i="34"/>
  <c r="J30" i="34"/>
  <c r="O30" i="34"/>
  <c r="P30" i="34"/>
  <c r="J31" i="34"/>
  <c r="O31" i="34"/>
  <c r="P31" i="34"/>
  <c r="J32" i="34"/>
  <c r="O32" i="34"/>
  <c r="P32" i="34"/>
  <c r="J33" i="34"/>
  <c r="O33" i="34"/>
  <c r="P33" i="34"/>
  <c r="J34" i="34"/>
  <c r="O34" i="34"/>
  <c r="P34" i="34" s="1"/>
  <c r="D35" i="34"/>
  <c r="E35" i="34"/>
  <c r="F35" i="34"/>
  <c r="G35" i="34"/>
  <c r="H35" i="34"/>
  <c r="I35" i="34"/>
  <c r="K35" i="34"/>
  <c r="L35" i="34"/>
  <c r="M35" i="34"/>
  <c r="N35" i="34"/>
  <c r="O35" i="34" s="1"/>
  <c r="J36" i="34"/>
  <c r="O36" i="34"/>
  <c r="J37" i="34"/>
  <c r="O37" i="34"/>
  <c r="J38" i="34"/>
  <c r="O38" i="34"/>
  <c r="J39" i="34"/>
  <c r="O39" i="34"/>
  <c r="J40" i="34"/>
  <c r="O40" i="34"/>
  <c r="J41" i="34"/>
  <c r="O41" i="34"/>
  <c r="J42" i="34"/>
  <c r="O42" i="34"/>
  <c r="J43" i="34"/>
  <c r="O43" i="34"/>
  <c r="J44" i="34"/>
  <c r="O44" i="34"/>
  <c r="J45" i="34"/>
  <c r="O45" i="34"/>
  <c r="J46" i="34"/>
  <c r="O46" i="34"/>
  <c r="C1" i="33"/>
  <c r="G2" i="33"/>
  <c r="D13" i="33"/>
  <c r="E13" i="33"/>
  <c r="F14" i="33"/>
  <c r="F15" i="33"/>
  <c r="F16" i="33"/>
  <c r="F17" i="33"/>
  <c r="F18" i="33"/>
  <c r="F19" i="33"/>
  <c r="F20" i="33"/>
  <c r="F21" i="33"/>
  <c r="D22" i="33"/>
  <c r="E22" i="33"/>
  <c r="F23" i="33"/>
  <c r="F24" i="33"/>
  <c r="F25" i="33"/>
  <c r="F26" i="33"/>
  <c r="F27" i="33"/>
  <c r="F28" i="33"/>
  <c r="F29" i="33"/>
  <c r="D30" i="33"/>
  <c r="E30" i="33"/>
  <c r="F31" i="33"/>
  <c r="F32" i="33"/>
  <c r="F33" i="33"/>
  <c r="F34" i="33"/>
  <c r="F35" i="33"/>
  <c r="F36" i="33"/>
  <c r="F37" i="33"/>
  <c r="F38" i="33"/>
  <c r="F39" i="33"/>
  <c r="F40" i="33"/>
  <c r="F41" i="33"/>
  <c r="F42" i="33"/>
  <c r="F43" i="33"/>
  <c r="F44" i="33"/>
  <c r="C2" i="32"/>
  <c r="D14" i="32"/>
  <c r="E14" i="32"/>
  <c r="F14" i="32"/>
  <c r="G14" i="32"/>
  <c r="H15" i="32"/>
  <c r="H16" i="32"/>
  <c r="H17" i="32"/>
  <c r="H18" i="32"/>
  <c r="H19" i="32"/>
  <c r="H20" i="32"/>
  <c r="H21" i="32"/>
  <c r="H22" i="32"/>
  <c r="H23" i="32"/>
  <c r="H24" i="32"/>
  <c r="H25" i="32"/>
  <c r="H26" i="32"/>
  <c r="H27" i="32"/>
  <c r="D28" i="32"/>
  <c r="E28" i="32"/>
  <c r="F28" i="32"/>
  <c r="G28" i="32"/>
  <c r="H29" i="32"/>
  <c r="H30" i="32"/>
  <c r="H31" i="32"/>
  <c r="H32" i="32"/>
  <c r="H33" i="32"/>
  <c r="H34" i="32"/>
  <c r="H35" i="32"/>
  <c r="D36" i="32"/>
  <c r="E36" i="32"/>
  <c r="F36" i="32"/>
  <c r="G36" i="32"/>
  <c r="H36" i="32"/>
  <c r="H37" i="32"/>
  <c r="H38" i="32"/>
  <c r="H39" i="32"/>
  <c r="H40" i="32"/>
  <c r="H41" i="32"/>
  <c r="H42" i="32"/>
  <c r="H43" i="32"/>
  <c r="H44" i="32"/>
  <c r="H45" i="32"/>
  <c r="H46" i="32"/>
  <c r="H47" i="32"/>
  <c r="C2" i="31"/>
  <c r="I3" i="31"/>
  <c r="D14" i="31"/>
  <c r="E14" i="31"/>
  <c r="F14" i="31"/>
  <c r="G14" i="31"/>
  <c r="H14" i="31"/>
  <c r="H15" i="31"/>
  <c r="H16" i="31"/>
  <c r="H17" i="31"/>
  <c r="H18" i="31"/>
  <c r="H19" i="31"/>
  <c r="H20" i="31"/>
  <c r="H21" i="31"/>
  <c r="H22" i="31"/>
  <c r="H23" i="31"/>
  <c r="H24" i="31"/>
  <c r="H25" i="31"/>
  <c r="D26" i="31"/>
  <c r="E26" i="31"/>
  <c r="F26" i="31"/>
  <c r="G26" i="31"/>
  <c r="H27" i="31"/>
  <c r="H28" i="31"/>
  <c r="H29" i="31"/>
  <c r="H30" i="31"/>
  <c r="H31" i="31"/>
  <c r="D32" i="31"/>
  <c r="E32" i="31"/>
  <c r="F32" i="31"/>
  <c r="G32" i="31"/>
  <c r="H33" i="31"/>
  <c r="H34" i="31"/>
  <c r="H35" i="31"/>
  <c r="H36" i="31"/>
  <c r="H37" i="31"/>
  <c r="H38" i="31"/>
  <c r="H39" i="31"/>
  <c r="H40" i="31"/>
  <c r="H41" i="31"/>
  <c r="H42" i="31"/>
  <c r="H43" i="31"/>
  <c r="H44" i="31"/>
  <c r="C1" i="30"/>
  <c r="K2" i="30"/>
  <c r="D13" i="30"/>
  <c r="E13" i="30"/>
  <c r="F13" i="30"/>
  <c r="G13" i="30"/>
  <c r="H13" i="30"/>
  <c r="I13" i="30"/>
  <c r="J14" i="30"/>
  <c r="J15" i="30"/>
  <c r="J16" i="30"/>
  <c r="J17" i="30"/>
  <c r="J18" i="30"/>
  <c r="J19" i="30"/>
  <c r="J20" i="30"/>
  <c r="J21" i="30"/>
  <c r="J22" i="30"/>
  <c r="J23" i="30"/>
  <c r="D24" i="30"/>
  <c r="E24" i="30"/>
  <c r="F24" i="30"/>
  <c r="G24" i="30"/>
  <c r="H24" i="30"/>
  <c r="I24" i="30"/>
  <c r="J25" i="30"/>
  <c r="J26" i="30"/>
  <c r="J27" i="30"/>
  <c r="J28" i="30"/>
  <c r="J29" i="30"/>
  <c r="D30" i="30"/>
  <c r="E30" i="30"/>
  <c r="F30" i="30"/>
  <c r="G30" i="30"/>
  <c r="H30" i="30"/>
  <c r="I30" i="30"/>
  <c r="J31" i="30"/>
  <c r="J32" i="30"/>
  <c r="J33" i="30"/>
  <c r="J34" i="30"/>
  <c r="J35" i="30"/>
  <c r="J36" i="30"/>
  <c r="J37" i="30"/>
  <c r="J38" i="30"/>
  <c r="J39" i="30"/>
  <c r="J40" i="30"/>
  <c r="J41" i="30"/>
  <c r="J42" i="30"/>
  <c r="C2" i="29"/>
  <c r="K3" i="29"/>
  <c r="D14" i="29"/>
  <c r="E14" i="29"/>
  <c r="F14" i="29"/>
  <c r="G14" i="29"/>
  <c r="H14" i="29"/>
  <c r="I14" i="29"/>
  <c r="J15" i="29"/>
  <c r="J16" i="29"/>
  <c r="J17" i="29"/>
  <c r="J18" i="29"/>
  <c r="J19" i="29"/>
  <c r="J20" i="29"/>
  <c r="J21" i="29"/>
  <c r="J22" i="29"/>
  <c r="J23" i="29"/>
  <c r="J24" i="29"/>
  <c r="D25" i="29"/>
  <c r="E25" i="29"/>
  <c r="F25" i="29"/>
  <c r="G25" i="29"/>
  <c r="H25" i="29"/>
  <c r="I25" i="29"/>
  <c r="J26" i="29"/>
  <c r="J27" i="29"/>
  <c r="J28" i="29"/>
  <c r="J29" i="29"/>
  <c r="J30" i="29"/>
  <c r="D31" i="29"/>
  <c r="E31" i="29"/>
  <c r="F31" i="29"/>
  <c r="G31" i="29"/>
  <c r="H31" i="29"/>
  <c r="I31" i="29"/>
  <c r="J32" i="29"/>
  <c r="J33" i="29"/>
  <c r="J34" i="29"/>
  <c r="J35" i="29"/>
  <c r="J36" i="29"/>
  <c r="J37" i="29"/>
  <c r="J38" i="29"/>
  <c r="J39" i="29"/>
  <c r="J40" i="29"/>
  <c r="J41" i="29"/>
  <c r="J42" i="29"/>
  <c r="J43" i="29"/>
  <c r="C1" i="28"/>
  <c r="P2" i="28"/>
  <c r="D13" i="28"/>
  <c r="E13" i="28"/>
  <c r="F13" i="28"/>
  <c r="G13" i="28"/>
  <c r="H13" i="28"/>
  <c r="I13" i="28"/>
  <c r="K13" i="28"/>
  <c r="L13" i="28"/>
  <c r="M13" i="28"/>
  <c r="N13" i="28"/>
  <c r="J14" i="28"/>
  <c r="O14" i="28"/>
  <c r="P14" i="28"/>
  <c r="J15" i="28"/>
  <c r="O15" i="28"/>
  <c r="P15" i="28"/>
  <c r="J16" i="28"/>
  <c r="O16" i="28"/>
  <c r="P16" i="28"/>
  <c r="J17" i="28"/>
  <c r="O17" i="28"/>
  <c r="P17" i="28"/>
  <c r="J18" i="28"/>
  <c r="O18" i="28"/>
  <c r="P18" i="28"/>
  <c r="J19" i="28"/>
  <c r="O19" i="28"/>
  <c r="P19" i="28"/>
  <c r="J20" i="28"/>
  <c r="O20" i="28"/>
  <c r="P20" i="28"/>
  <c r="U20" i="28"/>
  <c r="J21" i="28"/>
  <c r="O21" i="28"/>
  <c r="P21" i="28"/>
  <c r="J22" i="28"/>
  <c r="O22" i="28"/>
  <c r="P22" i="28"/>
  <c r="J23" i="28"/>
  <c r="O23" i="28"/>
  <c r="P23" i="28"/>
  <c r="J24" i="28"/>
  <c r="O24" i="28"/>
  <c r="P24" i="28"/>
  <c r="D25" i="28"/>
  <c r="E25" i="28"/>
  <c r="F25" i="28"/>
  <c r="G25" i="28"/>
  <c r="H25" i="28"/>
  <c r="I25" i="28"/>
  <c r="J25" i="28"/>
  <c r="K25" i="28"/>
  <c r="L25" i="28"/>
  <c r="M25" i="28"/>
  <c r="N25" i="28"/>
  <c r="J26" i="28"/>
  <c r="O26" i="28"/>
  <c r="J27" i="28"/>
  <c r="O27" i="28"/>
  <c r="J28" i="28"/>
  <c r="O28" i="28"/>
  <c r="J29" i="28"/>
  <c r="O29" i="28"/>
  <c r="J30" i="28"/>
  <c r="O30" i="28"/>
  <c r="J31" i="28"/>
  <c r="O31" i="28"/>
  <c r="J32" i="28"/>
  <c r="O32" i="28"/>
  <c r="D33" i="28"/>
  <c r="D12" i="28" s="1"/>
  <c r="E33" i="28"/>
  <c r="F33" i="28"/>
  <c r="G33" i="28"/>
  <c r="H33" i="28"/>
  <c r="I33" i="28"/>
  <c r="K33" i="28"/>
  <c r="L33" i="28"/>
  <c r="M33" i="28"/>
  <c r="N33" i="28"/>
  <c r="J34" i="28"/>
  <c r="O34" i="28"/>
  <c r="P34" i="28"/>
  <c r="J35" i="28"/>
  <c r="O35" i="28"/>
  <c r="P35" i="28"/>
  <c r="J36" i="28"/>
  <c r="O36" i="28"/>
  <c r="P36" i="28"/>
  <c r="J37" i="28"/>
  <c r="O37" i="28"/>
  <c r="P37" i="28"/>
  <c r="J38" i="28"/>
  <c r="O38" i="28"/>
  <c r="P38" i="28"/>
  <c r="J39" i="28"/>
  <c r="O39" i="28"/>
  <c r="P39" i="28"/>
  <c r="J40" i="28"/>
  <c r="O40" i="28"/>
  <c r="P40" i="28"/>
  <c r="J41" i="28"/>
  <c r="O41" i="28"/>
  <c r="P41" i="28"/>
  <c r="J42" i="28"/>
  <c r="O42" i="28"/>
  <c r="P42" i="28"/>
  <c r="J43" i="28"/>
  <c r="O43" i="28"/>
  <c r="P43" i="28"/>
  <c r="J44" i="28"/>
  <c r="O44" i="28"/>
  <c r="P44" i="28"/>
  <c r="J45" i="28"/>
  <c r="O45" i="28"/>
  <c r="P45" i="28"/>
  <c r="J46" i="28"/>
  <c r="O46" i="28"/>
  <c r="P46" i="28"/>
  <c r="J47" i="28"/>
  <c r="O47" i="28"/>
  <c r="P47" i="28"/>
  <c r="C2" i="27"/>
  <c r="D14" i="27"/>
  <c r="E14" i="27"/>
  <c r="F14" i="27"/>
  <c r="G14" i="27"/>
  <c r="H15" i="27"/>
  <c r="H16" i="27"/>
  <c r="H17" i="27"/>
  <c r="H18" i="27"/>
  <c r="H19" i="27"/>
  <c r="H20" i="27"/>
  <c r="H21" i="27"/>
  <c r="H22" i="27"/>
  <c r="H23" i="27"/>
  <c r="H24" i="27"/>
  <c r="D25" i="27"/>
  <c r="E25" i="27"/>
  <c r="F25" i="27"/>
  <c r="G25" i="27"/>
  <c r="H26" i="27"/>
  <c r="H27" i="27"/>
  <c r="H28" i="27"/>
  <c r="H29" i="27"/>
  <c r="H30" i="27"/>
  <c r="H31" i="27"/>
  <c r="H32" i="27"/>
  <c r="D33" i="27"/>
  <c r="E33" i="27"/>
  <c r="F33" i="27"/>
  <c r="G33" i="27"/>
  <c r="H34" i="27"/>
  <c r="H35" i="27"/>
  <c r="H36" i="27"/>
  <c r="H37" i="27"/>
  <c r="H38" i="27"/>
  <c r="H39" i="27"/>
  <c r="H40" i="27"/>
  <c r="H41" i="27"/>
  <c r="H42" i="27"/>
  <c r="H43" i="27"/>
  <c r="H44" i="27"/>
  <c r="H45" i="27"/>
  <c r="H46" i="27"/>
  <c r="H47" i="27"/>
  <c r="C1" i="26"/>
  <c r="K2" i="26"/>
  <c r="D13" i="26"/>
  <c r="E13" i="26"/>
  <c r="F13" i="26"/>
  <c r="G13" i="26"/>
  <c r="H13" i="26"/>
  <c r="I13" i="26"/>
  <c r="J14" i="26"/>
  <c r="J15" i="26"/>
  <c r="J16" i="26"/>
  <c r="J17" i="26"/>
  <c r="J18" i="26"/>
  <c r="J19" i="26"/>
  <c r="J20" i="26"/>
  <c r="J21" i="26"/>
  <c r="J22" i="26"/>
  <c r="J23" i="26"/>
  <c r="J24" i="26"/>
  <c r="J25" i="26"/>
  <c r="D26" i="26"/>
  <c r="E26" i="26"/>
  <c r="F26" i="26"/>
  <c r="G26" i="26"/>
  <c r="H26" i="26"/>
  <c r="I26" i="26"/>
  <c r="J27" i="26"/>
  <c r="J28" i="26"/>
  <c r="J29" i="26"/>
  <c r="J30" i="26"/>
  <c r="J31" i="26"/>
  <c r="J32" i="26"/>
  <c r="J33" i="26"/>
  <c r="D34" i="26"/>
  <c r="E34" i="26"/>
  <c r="F34" i="26"/>
  <c r="G34" i="26"/>
  <c r="H34" i="26"/>
  <c r="I34" i="26"/>
  <c r="J35" i="26"/>
  <c r="J36" i="26"/>
  <c r="J37" i="26"/>
  <c r="J38" i="26"/>
  <c r="J39" i="26"/>
  <c r="J40" i="26"/>
  <c r="J41" i="26"/>
  <c r="J42" i="26"/>
  <c r="J43" i="26"/>
  <c r="J44" i="26"/>
  <c r="J45" i="26"/>
  <c r="J46" i="26"/>
  <c r="J47" i="26"/>
  <c r="J48" i="26"/>
  <c r="C2" i="25"/>
  <c r="K3" i="25"/>
  <c r="D14" i="25"/>
  <c r="E14" i="25"/>
  <c r="F14" i="25"/>
  <c r="G14" i="25"/>
  <c r="H14" i="25"/>
  <c r="I14" i="25"/>
  <c r="J15" i="25"/>
  <c r="J16" i="25"/>
  <c r="J17" i="25"/>
  <c r="J18" i="25"/>
  <c r="J19" i="25"/>
  <c r="J20" i="25"/>
  <c r="J21" i="25"/>
  <c r="J22" i="25"/>
  <c r="J23" i="25"/>
  <c r="J24" i="25"/>
  <c r="J25" i="25"/>
  <c r="J26" i="25"/>
  <c r="D27" i="25"/>
  <c r="E27" i="25"/>
  <c r="F27" i="25"/>
  <c r="G27" i="25"/>
  <c r="H27" i="25"/>
  <c r="I27" i="25"/>
  <c r="J28" i="25"/>
  <c r="J29" i="25"/>
  <c r="J30" i="25"/>
  <c r="J31" i="25"/>
  <c r="J32" i="25"/>
  <c r="J33" i="25"/>
  <c r="J34" i="25"/>
  <c r="D35" i="25"/>
  <c r="E35" i="25"/>
  <c r="F35" i="25"/>
  <c r="G35" i="25"/>
  <c r="H35" i="25"/>
  <c r="I35" i="25"/>
  <c r="J36" i="25"/>
  <c r="J37" i="25"/>
  <c r="J38" i="25"/>
  <c r="J39" i="25"/>
  <c r="J40" i="25"/>
  <c r="J41" i="25"/>
  <c r="J42" i="25"/>
  <c r="J43" i="25"/>
  <c r="J44" i="25"/>
  <c r="J45" i="25"/>
  <c r="J46" i="25"/>
  <c r="J47" i="25"/>
  <c r="J48" i="25"/>
  <c r="J49" i="25"/>
  <c r="C2" i="24"/>
  <c r="P3" i="24"/>
  <c r="D14" i="24"/>
  <c r="E14" i="24"/>
  <c r="F14" i="24"/>
  <c r="G14" i="24"/>
  <c r="H14" i="24"/>
  <c r="I14" i="24"/>
  <c r="J14" i="24"/>
  <c r="K14" i="24"/>
  <c r="L14" i="24"/>
  <c r="M14" i="24"/>
  <c r="N14" i="24"/>
  <c r="J15" i="24"/>
  <c r="O15" i="24"/>
  <c r="J16" i="24"/>
  <c r="O16" i="24"/>
  <c r="J17" i="24"/>
  <c r="O17" i="24"/>
  <c r="J18" i="24"/>
  <c r="O18" i="24"/>
  <c r="J19" i="24"/>
  <c r="O19" i="24"/>
  <c r="J20" i="24"/>
  <c r="O20" i="24"/>
  <c r="J21" i="24"/>
  <c r="O21" i="24"/>
  <c r="D22" i="24"/>
  <c r="E22" i="24"/>
  <c r="F22" i="24"/>
  <c r="G22" i="24"/>
  <c r="H22" i="24"/>
  <c r="I22" i="24"/>
  <c r="K22" i="24"/>
  <c r="L22" i="24"/>
  <c r="M22" i="24"/>
  <c r="N22" i="24"/>
  <c r="J23" i="24"/>
  <c r="O23" i="24"/>
  <c r="J24" i="24"/>
  <c r="O24" i="24"/>
  <c r="J25" i="24"/>
  <c r="O25" i="24"/>
  <c r="J26" i="24"/>
  <c r="O26" i="24"/>
  <c r="J27" i="24"/>
  <c r="O27" i="24"/>
  <c r="J28" i="24"/>
  <c r="O28" i="24"/>
  <c r="J29" i="24"/>
  <c r="O29" i="24"/>
  <c r="D30" i="24"/>
  <c r="E30" i="24"/>
  <c r="F30" i="24"/>
  <c r="G30" i="24"/>
  <c r="H30" i="24"/>
  <c r="I30" i="24"/>
  <c r="K30" i="24"/>
  <c r="L30" i="24"/>
  <c r="M30" i="24"/>
  <c r="N30" i="24"/>
  <c r="O30" i="24" s="1"/>
  <c r="J31" i="24"/>
  <c r="O31" i="24"/>
  <c r="J32" i="24"/>
  <c r="O32" i="24"/>
  <c r="J33" i="24"/>
  <c r="O33" i="24"/>
  <c r="J34" i="24"/>
  <c r="O34" i="24"/>
  <c r="J35" i="24"/>
  <c r="O35" i="24"/>
  <c r="J36" i="24"/>
  <c r="O36" i="24"/>
  <c r="J37" i="24"/>
  <c r="O37" i="24"/>
  <c r="J38" i="24"/>
  <c r="O38" i="24"/>
  <c r="J39" i="24"/>
  <c r="O39" i="24"/>
  <c r="J40" i="24"/>
  <c r="O40" i="24"/>
  <c r="C1" i="23"/>
  <c r="P2" i="23"/>
  <c r="D13" i="23"/>
  <c r="E13" i="23"/>
  <c r="F13" i="23"/>
  <c r="G13" i="23"/>
  <c r="H13" i="23"/>
  <c r="I13" i="23"/>
  <c r="J13" i="23"/>
  <c r="K13" i="23"/>
  <c r="L13" i="23"/>
  <c r="M13" i="23"/>
  <c r="N13" i="23"/>
  <c r="J14" i="23"/>
  <c r="O14" i="23"/>
  <c r="J15" i="23"/>
  <c r="O15" i="23"/>
  <c r="J16" i="23"/>
  <c r="O16" i="23"/>
  <c r="J17" i="23"/>
  <c r="O17" i="23"/>
  <c r="J18" i="23"/>
  <c r="O18" i="23"/>
  <c r="J19" i="23"/>
  <c r="O19" i="23"/>
  <c r="J20" i="23"/>
  <c r="O20" i="23"/>
  <c r="D21" i="23"/>
  <c r="E21" i="23"/>
  <c r="F21" i="23"/>
  <c r="G21" i="23"/>
  <c r="H21" i="23"/>
  <c r="I21" i="23"/>
  <c r="K21" i="23"/>
  <c r="L21" i="23"/>
  <c r="M21" i="23"/>
  <c r="N21" i="23"/>
  <c r="J22" i="23"/>
  <c r="O22" i="23"/>
  <c r="J23" i="23"/>
  <c r="O23" i="23"/>
  <c r="J24" i="23"/>
  <c r="O24" i="23"/>
  <c r="J25" i="23"/>
  <c r="O25" i="23"/>
  <c r="J26" i="23"/>
  <c r="O26" i="23"/>
  <c r="J27" i="23"/>
  <c r="O27" i="23"/>
  <c r="J28" i="23"/>
  <c r="O28" i="23"/>
  <c r="D29" i="23"/>
  <c r="E29" i="23"/>
  <c r="F29" i="23"/>
  <c r="G29" i="23"/>
  <c r="H29" i="23"/>
  <c r="I29" i="23"/>
  <c r="K29" i="23"/>
  <c r="L29" i="23"/>
  <c r="M29" i="23"/>
  <c r="N29" i="23"/>
  <c r="J30" i="23"/>
  <c r="O30" i="23"/>
  <c r="J31" i="23"/>
  <c r="O31" i="23"/>
  <c r="J32" i="23"/>
  <c r="O32" i="23"/>
  <c r="J33" i="23"/>
  <c r="O33" i="23"/>
  <c r="J34" i="23"/>
  <c r="O34" i="23"/>
  <c r="J35" i="23"/>
  <c r="O35" i="23"/>
  <c r="J36" i="23"/>
  <c r="O36" i="23"/>
  <c r="J37" i="23"/>
  <c r="O37" i="23"/>
  <c r="J38" i="23"/>
  <c r="O38" i="23"/>
  <c r="J39" i="23"/>
  <c r="O39" i="23"/>
  <c r="B2" i="22"/>
  <c r="M2" i="22"/>
  <c r="H8" i="22"/>
  <c r="O8" i="22"/>
  <c r="P8" i="22" s="1"/>
  <c r="H9" i="22"/>
  <c r="O9" i="22"/>
  <c r="P9" i="22" s="1"/>
  <c r="H10" i="22"/>
  <c r="O10" i="22"/>
  <c r="P10" i="22"/>
  <c r="H12" i="22"/>
  <c r="O12" i="22"/>
  <c r="P12" i="22"/>
  <c r="H13" i="22"/>
  <c r="O13" i="22"/>
  <c r="P13" i="22" s="1"/>
  <c r="H14" i="22"/>
  <c r="O14" i="22"/>
  <c r="H15" i="22"/>
  <c r="O15" i="22"/>
  <c r="P15" i="22" s="1"/>
  <c r="H16" i="22"/>
  <c r="O16" i="22"/>
  <c r="P16" i="22"/>
  <c r="H17" i="22"/>
  <c r="O17" i="22"/>
  <c r="P17" i="22" s="1"/>
  <c r="H18" i="22"/>
  <c r="O18" i="22"/>
  <c r="P18" i="22" s="1"/>
  <c r="H19" i="22"/>
  <c r="O19" i="22"/>
  <c r="P19" i="22" s="1"/>
  <c r="H20" i="22"/>
  <c r="O20" i="22"/>
  <c r="P20" i="22"/>
  <c r="H21" i="22"/>
  <c r="O21" i="22"/>
  <c r="P21" i="22" s="1"/>
  <c r="H22" i="22"/>
  <c r="O22" i="22"/>
  <c r="H23" i="22"/>
  <c r="O23" i="22"/>
  <c r="P23" i="22" s="1"/>
  <c r="H24" i="22"/>
  <c r="O24" i="22"/>
  <c r="P24" i="22"/>
  <c r="H25" i="22"/>
  <c r="O25" i="22"/>
  <c r="P25" i="22" s="1"/>
  <c r="H26" i="22"/>
  <c r="O26" i="22"/>
  <c r="H27" i="22"/>
  <c r="O27" i="22"/>
  <c r="P27" i="22" s="1"/>
  <c r="H28" i="22"/>
  <c r="O28" i="22"/>
  <c r="P28" i="22"/>
  <c r="H29" i="22"/>
  <c r="O29" i="22"/>
  <c r="P29" i="22" s="1"/>
  <c r="H30" i="22"/>
  <c r="O30" i="22"/>
  <c r="H31" i="22"/>
  <c r="O31" i="22"/>
  <c r="P31" i="22" s="1"/>
  <c r="H32" i="22"/>
  <c r="O32" i="22"/>
  <c r="P32" i="22"/>
  <c r="H33" i="22"/>
  <c r="O33" i="22"/>
  <c r="P33" i="22" s="1"/>
  <c r="H34" i="22"/>
  <c r="O34" i="22"/>
  <c r="P34" i="22" s="1"/>
  <c r="D35" i="22"/>
  <c r="D11" i="22" s="1"/>
  <c r="E35" i="22"/>
  <c r="E11" i="22" s="1"/>
  <c r="F35" i="22"/>
  <c r="F11" i="22" s="1"/>
  <c r="G35" i="22"/>
  <c r="G11" i="22" s="1"/>
  <c r="I35" i="22"/>
  <c r="I11" i="22" s="1"/>
  <c r="J35" i="22"/>
  <c r="J11" i="22" s="1"/>
  <c r="K35" i="22"/>
  <c r="K11" i="22" s="1"/>
  <c r="L35" i="22"/>
  <c r="L11" i="22" s="1"/>
  <c r="M35" i="22"/>
  <c r="M11" i="22" s="1"/>
  <c r="N35" i="22"/>
  <c r="N11" i="22" s="1"/>
  <c r="H36" i="22"/>
  <c r="O36" i="22"/>
  <c r="P36" i="22" s="1"/>
  <c r="H37" i="22"/>
  <c r="O37" i="22"/>
  <c r="P37" i="22" s="1"/>
  <c r="H38" i="22"/>
  <c r="O38" i="22"/>
  <c r="P38" i="22" s="1"/>
  <c r="D39" i="22"/>
  <c r="E39" i="22"/>
  <c r="F39" i="22"/>
  <c r="G39" i="22"/>
  <c r="I39" i="22"/>
  <c r="J39" i="22"/>
  <c r="K39" i="22"/>
  <c r="L39" i="22"/>
  <c r="M39" i="22"/>
  <c r="N39" i="22"/>
  <c r="H40" i="22"/>
  <c r="O40" i="22"/>
  <c r="P40" i="22"/>
  <c r="H41" i="22"/>
  <c r="O41" i="22"/>
  <c r="H42" i="22"/>
  <c r="O42" i="22"/>
  <c r="P42" i="22"/>
  <c r="H43" i="22"/>
  <c r="O43" i="22"/>
  <c r="P43" i="22" s="1"/>
  <c r="H44" i="22"/>
  <c r="O44" i="22"/>
  <c r="P44" i="22"/>
  <c r="D46" i="22"/>
  <c r="D45" i="22" s="1"/>
  <c r="E46" i="22"/>
  <c r="E45" i="22" s="1"/>
  <c r="F46" i="22"/>
  <c r="F45" i="22" s="1"/>
  <c r="G46" i="22"/>
  <c r="G45" i="22" s="1"/>
  <c r="H46" i="22"/>
  <c r="I46" i="22"/>
  <c r="I45" i="22" s="1"/>
  <c r="J46" i="22"/>
  <c r="J45" i="22" s="1"/>
  <c r="K46" i="22"/>
  <c r="K45" i="22" s="1"/>
  <c r="L46" i="22"/>
  <c r="L45" i="22" s="1"/>
  <c r="M46" i="22"/>
  <c r="M45" i="22" s="1"/>
  <c r="N46" i="22"/>
  <c r="N45" i="22" s="1"/>
  <c r="H47" i="22"/>
  <c r="O47" i="22"/>
  <c r="P47" i="22" s="1"/>
  <c r="H48" i="22"/>
  <c r="O48" i="22"/>
  <c r="P48" i="22"/>
  <c r="H49" i="22"/>
  <c r="O49" i="22"/>
  <c r="P49" i="22"/>
  <c r="B2" i="21"/>
  <c r="L7" i="21"/>
  <c r="L8" i="21"/>
  <c r="L9" i="21"/>
  <c r="L10" i="21"/>
  <c r="L11" i="21"/>
  <c r="L12" i="21"/>
  <c r="L13" i="21"/>
  <c r="L14" i="21"/>
  <c r="L15" i="21"/>
  <c r="L16" i="21"/>
  <c r="L17" i="21"/>
  <c r="L18" i="21"/>
  <c r="L19" i="21"/>
  <c r="L20" i="21"/>
  <c r="L21" i="21"/>
  <c r="L22" i="21"/>
  <c r="L23" i="21"/>
  <c r="L24" i="21"/>
  <c r="L25" i="21"/>
  <c r="L26" i="21"/>
  <c r="L27" i="21"/>
  <c r="L28" i="21"/>
  <c r="L29" i="21"/>
  <c r="L30" i="21"/>
  <c r="L31" i="21"/>
  <c r="L32" i="21"/>
  <c r="L33" i="21"/>
  <c r="L34" i="21"/>
  <c r="L35" i="21"/>
  <c r="D36" i="21"/>
  <c r="D6" i="21" s="1"/>
  <c r="E36" i="21"/>
  <c r="E6" i="21" s="1"/>
  <c r="F36" i="21"/>
  <c r="F6" i="21" s="1"/>
  <c r="G36" i="21"/>
  <c r="G6" i="21" s="1"/>
  <c r="H36" i="21"/>
  <c r="H6" i="21" s="1"/>
  <c r="I36" i="21"/>
  <c r="I6" i="21" s="1"/>
  <c r="J36" i="21"/>
  <c r="J6" i="21" s="1"/>
  <c r="K36" i="21"/>
  <c r="K6" i="21" s="1"/>
  <c r="L37" i="21"/>
  <c r="L38" i="21"/>
  <c r="L39" i="21"/>
  <c r="L40" i="21"/>
  <c r="L41" i="21"/>
  <c r="L42" i="21"/>
  <c r="B2" i="20"/>
  <c r="H2" i="20"/>
  <c r="I2" i="20"/>
  <c r="I3" i="20"/>
  <c r="J7" i="20"/>
  <c r="J8" i="20"/>
  <c r="J9" i="20"/>
  <c r="J11" i="20"/>
  <c r="J12" i="20"/>
  <c r="J13" i="20"/>
  <c r="J14" i="20"/>
  <c r="J15" i="20"/>
  <c r="J16" i="20"/>
  <c r="J17" i="20"/>
  <c r="J18" i="20"/>
  <c r="J19" i="20"/>
  <c r="J20" i="20"/>
  <c r="J21" i="20"/>
  <c r="J22" i="20"/>
  <c r="J23" i="20"/>
  <c r="J24" i="20"/>
  <c r="J25" i="20"/>
  <c r="J26" i="20"/>
  <c r="J27" i="20"/>
  <c r="J28" i="20"/>
  <c r="J29" i="20"/>
  <c r="J30" i="20"/>
  <c r="J31" i="20"/>
  <c r="J32" i="20"/>
  <c r="J33" i="20"/>
  <c r="D34" i="20"/>
  <c r="D10" i="20" s="1"/>
  <c r="E34" i="20"/>
  <c r="E10" i="20" s="1"/>
  <c r="F34" i="20"/>
  <c r="F10" i="20" s="1"/>
  <c r="G34" i="20"/>
  <c r="G10" i="20" s="1"/>
  <c r="H34" i="20"/>
  <c r="H10" i="20" s="1"/>
  <c r="I34" i="20"/>
  <c r="I10" i="20" s="1"/>
  <c r="J34" i="20"/>
  <c r="J35" i="20"/>
  <c r="J36" i="20"/>
  <c r="J37" i="20"/>
  <c r="D38" i="20"/>
  <c r="D6" i="20" s="1"/>
  <c r="E38" i="20"/>
  <c r="E6" i="20" s="1"/>
  <c r="F38" i="20"/>
  <c r="F6" i="20" s="1"/>
  <c r="G38" i="20"/>
  <c r="G6" i="20" s="1"/>
  <c r="H38" i="20"/>
  <c r="H6" i="20" s="1"/>
  <c r="I38" i="20"/>
  <c r="J39" i="20"/>
  <c r="J40" i="20"/>
  <c r="J41" i="20"/>
  <c r="J42" i="20"/>
  <c r="J43" i="20"/>
  <c r="J44" i="20"/>
  <c r="J45" i="20"/>
  <c r="D46" i="20"/>
  <c r="E46" i="20"/>
  <c r="F46" i="20"/>
  <c r="G46" i="20"/>
  <c r="H46" i="20"/>
  <c r="I46" i="20"/>
  <c r="J46" i="20"/>
  <c r="J47" i="20"/>
  <c r="J48" i="20"/>
  <c r="J49" i="20"/>
  <c r="B2" i="19"/>
  <c r="M2" i="19"/>
  <c r="N3" i="19"/>
  <c r="O3" i="19"/>
  <c r="J7" i="19"/>
  <c r="O7" i="19"/>
  <c r="J8" i="19"/>
  <c r="O8" i="19"/>
  <c r="P8" i="19" s="1"/>
  <c r="J9" i="19"/>
  <c r="O9" i="19"/>
  <c r="P9" i="19"/>
  <c r="J10" i="19"/>
  <c r="O10" i="19"/>
  <c r="J11" i="19"/>
  <c r="O11" i="19"/>
  <c r="P11" i="19"/>
  <c r="J12" i="19"/>
  <c r="O12" i="19"/>
  <c r="J13" i="19"/>
  <c r="O13" i="19"/>
  <c r="P13" i="19"/>
  <c r="J14" i="19"/>
  <c r="O14" i="19"/>
  <c r="P14" i="19"/>
  <c r="J15" i="19"/>
  <c r="O15" i="19"/>
  <c r="J16" i="19"/>
  <c r="O16" i="19"/>
  <c r="P16" i="19" s="1"/>
  <c r="J17" i="19"/>
  <c r="O17" i="19"/>
  <c r="P17" i="19"/>
  <c r="J18" i="19"/>
  <c r="O18" i="19"/>
  <c r="J19" i="19"/>
  <c r="O19" i="19"/>
  <c r="P19" i="19"/>
  <c r="J20" i="19"/>
  <c r="O20" i="19"/>
  <c r="J21" i="19"/>
  <c r="O21" i="19"/>
  <c r="P21" i="19"/>
  <c r="J22" i="19"/>
  <c r="O22" i="19"/>
  <c r="P22" i="19"/>
  <c r="J23" i="19"/>
  <c r="O23" i="19"/>
  <c r="J24" i="19"/>
  <c r="O24" i="19"/>
  <c r="P24" i="19" s="1"/>
  <c r="J25" i="19"/>
  <c r="O25" i="19"/>
  <c r="P25" i="19"/>
  <c r="J26" i="19"/>
  <c r="O26" i="19"/>
  <c r="J27" i="19"/>
  <c r="O27" i="19"/>
  <c r="P27" i="19"/>
  <c r="D28" i="19"/>
  <c r="E28" i="19"/>
  <c r="F28" i="19"/>
  <c r="G28" i="19"/>
  <c r="H28" i="19"/>
  <c r="I28" i="19"/>
  <c r="K28" i="19"/>
  <c r="L28" i="19"/>
  <c r="M28" i="19"/>
  <c r="N28" i="19"/>
  <c r="J30" i="19"/>
  <c r="O30" i="19"/>
  <c r="P30" i="19"/>
  <c r="J31" i="19"/>
  <c r="O31" i="19"/>
  <c r="J32" i="19"/>
  <c r="O32" i="19"/>
  <c r="P32" i="19"/>
  <c r="J33" i="19"/>
  <c r="O33" i="19"/>
  <c r="P33" i="19"/>
  <c r="J34" i="19"/>
  <c r="O34" i="19"/>
  <c r="J35" i="19"/>
  <c r="O35" i="19"/>
  <c r="P35" i="19" s="1"/>
  <c r="J36" i="19"/>
  <c r="O36" i="19"/>
  <c r="P36" i="19"/>
  <c r="J37" i="19"/>
  <c r="O37" i="19"/>
  <c r="X2" i="18"/>
  <c r="Y2" i="18"/>
  <c r="Y7" i="18"/>
  <c r="Y9" i="18"/>
  <c r="Y10" i="18"/>
  <c r="O11" i="18"/>
  <c r="Y11" i="18"/>
  <c r="AY11" i="18"/>
  <c r="O12" i="18"/>
  <c r="Y12" i="18"/>
  <c r="AL12" i="18"/>
  <c r="AY12" i="18"/>
  <c r="O13" i="18"/>
  <c r="Y13" i="18"/>
  <c r="AL13" i="18"/>
  <c r="AY13" i="18"/>
  <c r="O14" i="18"/>
  <c r="Y14" i="18"/>
  <c r="AL14" i="18"/>
  <c r="AY14" i="18"/>
  <c r="Y15" i="18"/>
  <c r="AL15" i="18"/>
  <c r="Y16" i="18"/>
  <c r="Y17" i="18"/>
  <c r="Y18" i="18"/>
  <c r="O19" i="18"/>
  <c r="Y19" i="18"/>
  <c r="AY19" i="18"/>
  <c r="O20" i="18"/>
  <c r="Y20" i="18"/>
  <c r="AL20" i="18"/>
  <c r="AY20" i="18"/>
  <c r="O21" i="18"/>
  <c r="Y21" i="18"/>
  <c r="AL21" i="18"/>
  <c r="AY21" i="18"/>
  <c r="C22" i="18"/>
  <c r="D22" i="18"/>
  <c r="E22" i="18"/>
  <c r="F22" i="18"/>
  <c r="G22" i="18"/>
  <c r="H22" i="18"/>
  <c r="J22" i="18"/>
  <c r="K22" i="18"/>
  <c r="L22" i="18"/>
  <c r="M22" i="18"/>
  <c r="P22" i="18"/>
  <c r="Q22" i="18"/>
  <c r="R22" i="18"/>
  <c r="S22" i="18"/>
  <c r="T22" i="18"/>
  <c r="U22" i="18"/>
  <c r="V22" i="18"/>
  <c r="W22" i="18"/>
  <c r="Z22" i="18"/>
  <c r="AA22" i="18"/>
  <c r="AB22" i="18"/>
  <c r="AC22" i="18"/>
  <c r="AD22" i="18"/>
  <c r="AE22" i="18"/>
  <c r="AG22" i="18"/>
  <c r="AH22" i="18"/>
  <c r="AI22" i="18"/>
  <c r="AJ22" i="18"/>
  <c r="AM22" i="18"/>
  <c r="AN22" i="18"/>
  <c r="AO22" i="18"/>
  <c r="AP22" i="18"/>
  <c r="AQ22" i="18"/>
  <c r="AR22" i="18"/>
  <c r="AT22" i="18"/>
  <c r="AU22" i="18"/>
  <c r="AV22" i="18"/>
  <c r="AW22" i="18"/>
  <c r="O24" i="18"/>
  <c r="Y24" i="18"/>
  <c r="AL24" i="18"/>
  <c r="AY24" i="18"/>
  <c r="O25" i="18"/>
  <c r="Y25" i="18"/>
  <c r="AL25" i="18"/>
  <c r="AY25" i="18"/>
  <c r="Y26" i="18"/>
  <c r="AL26" i="18"/>
  <c r="AY26" i="18"/>
  <c r="Y27" i="18"/>
  <c r="AL27" i="18"/>
  <c r="O28" i="18"/>
  <c r="AY28" i="18"/>
  <c r="Y29" i="18"/>
  <c r="AL29" i="18"/>
  <c r="Y30" i="18"/>
  <c r="C31" i="18"/>
  <c r="D31" i="18"/>
  <c r="E31" i="18"/>
  <c r="E32" i="18" s="1"/>
  <c r="F31" i="18"/>
  <c r="G31" i="18"/>
  <c r="H31" i="18"/>
  <c r="H32" i="18" s="1"/>
  <c r="J31" i="18"/>
  <c r="K31" i="18"/>
  <c r="L31" i="18"/>
  <c r="M31" i="18"/>
  <c r="M32" i="18" s="1"/>
  <c r="P31" i="18"/>
  <c r="P32" i="18" s="1"/>
  <c r="Q31" i="18"/>
  <c r="R31" i="18"/>
  <c r="S31" i="18"/>
  <c r="T31" i="18"/>
  <c r="U31" i="18"/>
  <c r="U32" i="18" s="1"/>
  <c r="V31" i="18"/>
  <c r="W31" i="18"/>
  <c r="Z31" i="18"/>
  <c r="AA31" i="18"/>
  <c r="AB31" i="18"/>
  <c r="AC31" i="18"/>
  <c r="AC32" i="18" s="1"/>
  <c r="AD31" i="18"/>
  <c r="AE31" i="18"/>
  <c r="AG31" i="18"/>
  <c r="AH31" i="18"/>
  <c r="AI31" i="18"/>
  <c r="AJ31" i="18"/>
  <c r="AK31" i="18"/>
  <c r="AM31" i="18"/>
  <c r="AN31" i="18"/>
  <c r="AN32" i="18" s="1"/>
  <c r="AO31" i="18"/>
  <c r="AP31" i="18"/>
  <c r="AQ31" i="18"/>
  <c r="AR31" i="18"/>
  <c r="AS31" i="18"/>
  <c r="AT31" i="18"/>
  <c r="AU31" i="18"/>
  <c r="AV31" i="18"/>
  <c r="AW31" i="18"/>
  <c r="C32" i="18"/>
  <c r="J32" i="18"/>
  <c r="K32" i="18"/>
  <c r="Q32" i="18"/>
  <c r="R32" i="18"/>
  <c r="S32" i="18"/>
  <c r="V32" i="18"/>
  <c r="Z32" i="18"/>
  <c r="AA32" i="18"/>
  <c r="AD32" i="18"/>
  <c r="AG32" i="18"/>
  <c r="AH32" i="18"/>
  <c r="AI32" i="18"/>
  <c r="AO32" i="18"/>
  <c r="AP32" i="18"/>
  <c r="AQ32" i="18"/>
  <c r="AT32" i="18"/>
  <c r="AW32" i="18"/>
  <c r="C2" i="17"/>
  <c r="A1" i="18" s="1"/>
  <c r="AB2" i="17"/>
  <c r="D7" i="17"/>
  <c r="K7" i="17"/>
  <c r="R7" i="17"/>
  <c r="Y7" i="17"/>
  <c r="AF7" i="17"/>
  <c r="AM7" i="17"/>
  <c r="D9" i="17"/>
  <c r="Y9" i="17"/>
  <c r="AF9" i="17"/>
  <c r="AM9" i="17"/>
  <c r="AT9" i="17"/>
  <c r="BA12" i="17"/>
  <c r="BA13" i="17"/>
  <c r="BA14" i="17"/>
  <c r="BA15" i="17"/>
  <c r="BA16" i="17"/>
  <c r="BA17" i="17"/>
  <c r="BA18" i="17"/>
  <c r="BA19" i="17"/>
  <c r="BA20" i="17"/>
  <c r="BA21" i="17"/>
  <c r="BA22" i="17"/>
  <c r="BA23" i="17"/>
  <c r="BA24" i="17"/>
  <c r="BA25" i="17"/>
  <c r="BA26" i="17"/>
  <c r="BA27" i="17"/>
  <c r="BA28" i="17"/>
  <c r="BA29" i="17"/>
  <c r="BA30" i="17"/>
  <c r="BA31" i="17"/>
  <c r="BA32" i="17"/>
  <c r="BA33" i="17"/>
  <c r="BA34" i="17"/>
  <c r="BA35" i="17"/>
  <c r="BA36" i="17"/>
  <c r="BA37" i="17"/>
  <c r="BA38" i="17"/>
  <c r="BA39" i="17"/>
  <c r="BA40" i="17"/>
  <c r="BA41" i="17"/>
  <c r="BA42" i="17"/>
  <c r="BA43" i="17"/>
  <c r="BA44" i="17"/>
  <c r="BA45" i="17"/>
  <c r="BA46" i="17"/>
  <c r="BA47" i="17"/>
  <c r="BA48" i="17"/>
  <c r="BA49" i="17"/>
  <c r="BA50" i="17"/>
  <c r="BA51" i="17"/>
  <c r="BA52" i="17"/>
  <c r="BA53" i="17"/>
  <c r="BA54" i="17"/>
  <c r="BA55" i="17"/>
  <c r="BA56" i="17"/>
  <c r="BA57" i="17"/>
  <c r="BA58" i="17"/>
  <c r="BA59" i="17"/>
  <c r="BA60" i="17"/>
  <c r="BA61" i="17"/>
  <c r="BA62" i="17"/>
  <c r="BA63" i="17"/>
  <c r="BA64" i="17"/>
  <c r="BA65" i="17"/>
  <c r="BA66" i="17"/>
  <c r="BA67" i="17"/>
  <c r="BA68" i="17"/>
  <c r="BA69" i="17"/>
  <c r="C2" i="16"/>
  <c r="W2" i="16"/>
  <c r="AJ2" i="16"/>
  <c r="AK2" i="16"/>
  <c r="D7" i="16"/>
  <c r="I7" i="16"/>
  <c r="N7" i="16"/>
  <c r="S7" i="16"/>
  <c r="X7" i="16"/>
  <c r="AC7" i="16"/>
  <c r="D8" i="16"/>
  <c r="I8" i="16"/>
  <c r="N8" i="16"/>
  <c r="S8" i="16"/>
  <c r="X8" i="16"/>
  <c r="AC8" i="16"/>
  <c r="AH8" i="16"/>
  <c r="AL10" i="16"/>
  <c r="AL11" i="16"/>
  <c r="AL12" i="16"/>
  <c r="AL13" i="16"/>
  <c r="AL14" i="16"/>
  <c r="AL15" i="16"/>
  <c r="AL16" i="16"/>
  <c r="AL17" i="16"/>
  <c r="AL18" i="16"/>
  <c r="AL19" i="16"/>
  <c r="AL20" i="16"/>
  <c r="AL21" i="16"/>
  <c r="AL22" i="16"/>
  <c r="AL23" i="16"/>
  <c r="AL24" i="16"/>
  <c r="AL25" i="16"/>
  <c r="AL26" i="16"/>
  <c r="AL27" i="16"/>
  <c r="AL28" i="16"/>
  <c r="AL29" i="16"/>
  <c r="AL30" i="16"/>
  <c r="AL31" i="16"/>
  <c r="AL32" i="16"/>
  <c r="AL33" i="16"/>
  <c r="AL34" i="16"/>
  <c r="AL35" i="16"/>
  <c r="AL36" i="16"/>
  <c r="AL37" i="16"/>
  <c r="AL38" i="16"/>
  <c r="AL39" i="16"/>
  <c r="AL40" i="16"/>
  <c r="AL41" i="16"/>
  <c r="C2" i="15"/>
  <c r="AB2" i="15"/>
  <c r="AR2" i="15"/>
  <c r="AS2" i="15"/>
  <c r="D8" i="15"/>
  <c r="I8" i="15"/>
  <c r="N8" i="15"/>
  <c r="S8" i="15"/>
  <c r="X8" i="15"/>
  <c r="AC8" i="15"/>
  <c r="AH8" i="15"/>
  <c r="AM8" i="15"/>
  <c r="S10" i="15"/>
  <c r="X10" i="15"/>
  <c r="AC10" i="15"/>
  <c r="AH10" i="15"/>
  <c r="AM10" i="15"/>
  <c r="AR10" i="15"/>
  <c r="AW12" i="15"/>
  <c r="AW13" i="15"/>
  <c r="AW14" i="15"/>
  <c r="AW15" i="15"/>
  <c r="AW16" i="15"/>
  <c r="AW17" i="15"/>
  <c r="AW18" i="15"/>
  <c r="AW20" i="15"/>
  <c r="AW21" i="15"/>
  <c r="AW22" i="15"/>
  <c r="AW23" i="15"/>
  <c r="AW24" i="15"/>
  <c r="AW25" i="15"/>
  <c r="AW26" i="15"/>
  <c r="AW27" i="15"/>
  <c r="AW28" i="15"/>
  <c r="AW29" i="15"/>
  <c r="AW30" i="15"/>
  <c r="AW31" i="15"/>
  <c r="AW32" i="15"/>
  <c r="AW33" i="15"/>
  <c r="AW34" i="15"/>
  <c r="AW35" i="15"/>
  <c r="AW36" i="15"/>
  <c r="AW37" i="15"/>
  <c r="AW38" i="15"/>
  <c r="AW39" i="15"/>
  <c r="AW40" i="15"/>
  <c r="AW41" i="15"/>
  <c r="AW42" i="15"/>
  <c r="AW43" i="15"/>
  <c r="AW44" i="15"/>
  <c r="AW45" i="15"/>
  <c r="AW46" i="15"/>
  <c r="AW47" i="15"/>
  <c r="AW48" i="15"/>
  <c r="AW49" i="15"/>
  <c r="AW50" i="15"/>
  <c r="AW51" i="15"/>
  <c r="AW52" i="15"/>
  <c r="AW53" i="15"/>
  <c r="AW54" i="15"/>
  <c r="D56" i="15"/>
  <c r="D19" i="15" s="1"/>
  <c r="I56" i="15"/>
  <c r="I19" i="15" s="1"/>
  <c r="I10" i="15" s="1"/>
  <c r="N56" i="15"/>
  <c r="N19" i="15" s="1"/>
  <c r="N10" i="15" s="1"/>
  <c r="C2" i="14"/>
  <c r="AF2" i="14"/>
  <c r="BA2" i="14"/>
  <c r="BB2" i="14"/>
  <c r="D8" i="14"/>
  <c r="I8" i="14"/>
  <c r="N8" i="14"/>
  <c r="S8" i="14"/>
  <c r="X8" i="14"/>
  <c r="AC8" i="14"/>
  <c r="AH8" i="14"/>
  <c r="AM8" i="14"/>
  <c r="AR8" i="14"/>
  <c r="AW8" i="14"/>
  <c r="D9" i="14"/>
  <c r="I9" i="14"/>
  <c r="N9" i="14"/>
  <c r="S9" i="14"/>
  <c r="X9" i="14"/>
  <c r="AC9" i="14"/>
  <c r="AH9" i="14"/>
  <c r="AM9" i="14"/>
  <c r="AR9" i="14"/>
  <c r="AW9" i="14"/>
  <c r="BB9" i="14"/>
  <c r="BE11" i="14"/>
  <c r="BE12" i="14"/>
  <c r="BE13" i="14"/>
  <c r="BE14" i="14"/>
  <c r="BE15" i="14"/>
  <c r="BE16" i="14"/>
  <c r="BE17" i="14"/>
  <c r="BE18" i="14"/>
  <c r="BE19" i="14"/>
  <c r="BE20" i="14"/>
  <c r="BE21" i="14"/>
  <c r="BE22" i="14"/>
  <c r="BE23" i="14"/>
  <c r="BE24" i="14"/>
  <c r="BE25" i="14"/>
  <c r="BE26" i="14"/>
  <c r="BE27" i="14"/>
  <c r="BE28" i="14"/>
  <c r="BE29" i="14"/>
  <c r="BE30" i="14"/>
  <c r="BE31" i="14"/>
  <c r="BE32" i="14"/>
  <c r="BE33" i="14"/>
  <c r="BE34" i="14"/>
  <c r="BE35" i="14"/>
  <c r="B2" i="13"/>
  <c r="D34" i="13"/>
  <c r="E34" i="13"/>
  <c r="F34" i="13"/>
  <c r="J34" i="13"/>
  <c r="K34" i="13"/>
  <c r="L34" i="13"/>
  <c r="M34" i="13"/>
  <c r="N34" i="13"/>
  <c r="O34" i="13"/>
  <c r="D41" i="13"/>
  <c r="E41" i="13"/>
  <c r="F41" i="13"/>
  <c r="J41" i="13"/>
  <c r="K41" i="13"/>
  <c r="L41" i="13"/>
  <c r="M41" i="13"/>
  <c r="N41" i="13"/>
  <c r="O41" i="13"/>
  <c r="B2" i="12"/>
  <c r="D8" i="12"/>
  <c r="E8" i="12"/>
  <c r="F8" i="12"/>
  <c r="G8" i="12"/>
  <c r="H8" i="12"/>
  <c r="I8" i="12"/>
  <c r="J9" i="12"/>
  <c r="K9" i="12"/>
  <c r="J10" i="12"/>
  <c r="K10" i="12"/>
  <c r="J11" i="12"/>
  <c r="K11" i="12"/>
  <c r="J12" i="12"/>
  <c r="K12" i="12"/>
  <c r="J13" i="12"/>
  <c r="K13" i="12"/>
  <c r="J14" i="12"/>
  <c r="K14" i="12"/>
  <c r="J15" i="12"/>
  <c r="K15" i="12"/>
  <c r="J16" i="12"/>
  <c r="K16" i="12"/>
  <c r="J17" i="12"/>
  <c r="K17" i="12"/>
  <c r="J18" i="12"/>
  <c r="K18" i="12"/>
  <c r="J19" i="12"/>
  <c r="K19" i="12"/>
  <c r="J20" i="12"/>
  <c r="K20" i="12"/>
  <c r="J21" i="12"/>
  <c r="K21" i="12"/>
  <c r="J22" i="12"/>
  <c r="K22" i="12"/>
  <c r="J23" i="12"/>
  <c r="K23" i="12"/>
  <c r="J24" i="12"/>
  <c r="K24" i="12"/>
  <c r="J25" i="12"/>
  <c r="K25" i="12"/>
  <c r="J26" i="12"/>
  <c r="K26" i="12"/>
  <c r="J27" i="12"/>
  <c r="K27" i="12"/>
  <c r="J28" i="12"/>
  <c r="K28" i="12"/>
  <c r="J29" i="12"/>
  <c r="K29" i="12"/>
  <c r="Q1" i="11"/>
  <c r="R1" i="11"/>
  <c r="B2" i="11"/>
  <c r="K2" i="11"/>
  <c r="R3" i="11"/>
  <c r="O5" i="11"/>
  <c r="O6" i="11"/>
  <c r="O7" i="11"/>
  <c r="C8" i="11"/>
  <c r="D8" i="11"/>
  <c r="I7" i="15" s="1"/>
  <c r="E8" i="11"/>
  <c r="N7" i="15" s="1"/>
  <c r="F8" i="11"/>
  <c r="G8" i="11"/>
  <c r="X7" i="15" s="1"/>
  <c r="H8" i="11"/>
  <c r="AC7" i="15" s="1"/>
  <c r="I8" i="11"/>
  <c r="I10" i="11" s="1"/>
  <c r="J8" i="11"/>
  <c r="AM7" i="15" s="1"/>
  <c r="K8" i="11"/>
  <c r="L8" i="11"/>
  <c r="L9" i="11" s="1"/>
  <c r="M8" i="11"/>
  <c r="N8" i="11"/>
  <c r="C9" i="11"/>
  <c r="E9" i="11"/>
  <c r="H9" i="11"/>
  <c r="J9" i="11"/>
  <c r="K9" i="11"/>
  <c r="M9" i="11"/>
  <c r="C10" i="11"/>
  <c r="D10" i="11"/>
  <c r="E10" i="11"/>
  <c r="G10" i="11"/>
  <c r="H10" i="11"/>
  <c r="J10" i="11"/>
  <c r="K10" i="11"/>
  <c r="L10" i="11"/>
  <c r="M10" i="11"/>
  <c r="O11" i="11"/>
  <c r="S16" i="11"/>
  <c r="S17" i="11"/>
  <c r="R6" i="11" s="1"/>
  <c r="S18" i="11"/>
  <c r="C19" i="11"/>
  <c r="C20" i="11" s="1"/>
  <c r="D19" i="11"/>
  <c r="I7" i="14" s="1"/>
  <c r="E19" i="11"/>
  <c r="F19" i="11"/>
  <c r="S7" i="14" s="1"/>
  <c r="G19" i="11"/>
  <c r="G21" i="11" s="1"/>
  <c r="H19" i="11"/>
  <c r="H20" i="11" s="1"/>
  <c r="I19" i="11"/>
  <c r="AH7" i="14" s="1"/>
  <c r="J19" i="11"/>
  <c r="J21" i="11" s="1"/>
  <c r="K19" i="11"/>
  <c r="K20" i="11" s="1"/>
  <c r="L19" i="11"/>
  <c r="AW7" i="14" s="1"/>
  <c r="M19" i="11"/>
  <c r="N19" i="11"/>
  <c r="I6" i="16" s="1"/>
  <c r="O19" i="11"/>
  <c r="O21" i="11" s="1"/>
  <c r="P19" i="11"/>
  <c r="P20" i="11" s="1"/>
  <c r="Q19" i="11"/>
  <c r="X6" i="16" s="1"/>
  <c r="R19" i="11"/>
  <c r="S19" i="11"/>
  <c r="S20" i="11" s="1"/>
  <c r="D20" i="11"/>
  <c r="F20" i="11"/>
  <c r="G20" i="11"/>
  <c r="I20" i="11"/>
  <c r="J20" i="11"/>
  <c r="L20" i="11"/>
  <c r="N20" i="11"/>
  <c r="O20" i="11"/>
  <c r="Q20" i="11"/>
  <c r="R20" i="11"/>
  <c r="C21" i="11"/>
  <c r="D21" i="11"/>
  <c r="F21" i="11"/>
  <c r="I21" i="11"/>
  <c r="K21" i="11"/>
  <c r="L21" i="11"/>
  <c r="N21" i="11"/>
  <c r="Q21" i="11"/>
  <c r="S21" i="11"/>
  <c r="S22" i="11"/>
  <c r="R11" i="11" s="1"/>
  <c r="I1" i="10"/>
  <c r="J1" i="10"/>
  <c r="B2" i="10"/>
  <c r="G2" i="10"/>
  <c r="I5" i="10"/>
  <c r="I6" i="10"/>
  <c r="I7" i="10"/>
  <c r="C8" i="10"/>
  <c r="D8" i="10"/>
  <c r="D10" i="10" s="1"/>
  <c r="E8" i="10"/>
  <c r="F8" i="10"/>
  <c r="F9" i="10" s="1"/>
  <c r="G8" i="10"/>
  <c r="H8" i="10"/>
  <c r="AM6" i="17" s="1"/>
  <c r="I8" i="10"/>
  <c r="E9" i="10"/>
  <c r="H9" i="10"/>
  <c r="C10" i="10"/>
  <c r="E10" i="10"/>
  <c r="F10" i="10"/>
  <c r="H10" i="10"/>
  <c r="I11" i="10"/>
  <c r="C1" i="9"/>
  <c r="L1" i="9"/>
  <c r="M1" i="9"/>
  <c r="K2" i="9"/>
  <c r="J5" i="9"/>
  <c r="K6" i="9"/>
  <c r="L6" i="9"/>
  <c r="K7" i="9"/>
  <c r="L7" i="9"/>
  <c r="M7" i="9" s="1"/>
  <c r="K8" i="9"/>
  <c r="L8" i="9"/>
  <c r="M8" i="9" s="1"/>
  <c r="K9" i="9"/>
  <c r="L9" i="9"/>
  <c r="M9" i="9" s="1"/>
  <c r="K10" i="9"/>
  <c r="L10" i="9"/>
  <c r="M10" i="9"/>
  <c r="K11" i="9"/>
  <c r="L11" i="9"/>
  <c r="M11" i="9"/>
  <c r="K12" i="9"/>
  <c r="L12" i="9"/>
  <c r="M12" i="9"/>
  <c r="K13" i="9"/>
  <c r="L13" i="9"/>
  <c r="M13" i="9" s="1"/>
  <c r="K14" i="9"/>
  <c r="L14" i="9"/>
  <c r="M14" i="9" s="1"/>
  <c r="K15" i="9"/>
  <c r="L15" i="9"/>
  <c r="M15" i="9" s="1"/>
  <c r="J16" i="9"/>
  <c r="K17" i="9"/>
  <c r="L17" i="9"/>
  <c r="M17" i="9"/>
  <c r="K18" i="9"/>
  <c r="L18" i="9"/>
  <c r="M18" i="9"/>
  <c r="K19" i="9"/>
  <c r="L19" i="9"/>
  <c r="M19" i="9"/>
  <c r="K20" i="9"/>
  <c r="L20" i="9"/>
  <c r="M20" i="9"/>
  <c r="K21" i="9"/>
  <c r="L21" i="9"/>
  <c r="M21" i="9" s="1"/>
  <c r="K22" i="9"/>
  <c r="L22" i="9"/>
  <c r="M22" i="9" s="1"/>
  <c r="K23" i="9"/>
  <c r="L23" i="9"/>
  <c r="M23" i="9" s="1"/>
  <c r="K24" i="9"/>
  <c r="L24" i="9"/>
  <c r="M24" i="9" s="1"/>
  <c r="K25" i="9"/>
  <c r="L25" i="9"/>
  <c r="M25" i="9"/>
  <c r="K26" i="9"/>
  <c r="L26" i="9"/>
  <c r="M26" i="9"/>
  <c r="K27" i="9"/>
  <c r="L27" i="9"/>
  <c r="M27" i="9"/>
  <c r="K28" i="9"/>
  <c r="L28" i="9"/>
  <c r="M28" i="9"/>
  <c r="K29" i="9"/>
  <c r="L29" i="9"/>
  <c r="M29" i="9" s="1"/>
  <c r="K30" i="9"/>
  <c r="L30" i="9"/>
  <c r="M30" i="9" s="1"/>
  <c r="K31" i="9"/>
  <c r="L31" i="9"/>
  <c r="M31" i="9" s="1"/>
  <c r="K32" i="9"/>
  <c r="L32" i="9"/>
  <c r="M32" i="9" s="1"/>
  <c r="K33" i="9"/>
  <c r="L33" i="9"/>
  <c r="M33" i="9"/>
  <c r="K34" i="9"/>
  <c r="L34" i="9"/>
  <c r="M34" i="9"/>
  <c r="K35" i="9"/>
  <c r="L35" i="9"/>
  <c r="M35" i="9"/>
  <c r="K36" i="9"/>
  <c r="L36" i="9"/>
  <c r="M36" i="9"/>
  <c r="K37" i="9"/>
  <c r="L37" i="9"/>
  <c r="M37" i="9" s="1"/>
  <c r="K38" i="9"/>
  <c r="L38" i="9"/>
  <c r="M38" i="9" s="1"/>
  <c r="K39" i="9"/>
  <c r="L39" i="9"/>
  <c r="M39" i="9" s="1"/>
  <c r="K40" i="9"/>
  <c r="L40" i="9"/>
  <c r="M40" i="9" s="1"/>
  <c r="K41" i="9"/>
  <c r="L41" i="9"/>
  <c r="M41" i="9"/>
  <c r="K42" i="9"/>
  <c r="L42" i="9"/>
  <c r="M42" i="9"/>
  <c r="J43" i="9"/>
  <c r="K44" i="9"/>
  <c r="L44" i="9"/>
  <c r="M44" i="9"/>
  <c r="K45" i="9"/>
  <c r="L45" i="9"/>
  <c r="M45" i="9" s="1"/>
  <c r="K46" i="9"/>
  <c r="L46" i="9"/>
  <c r="M46" i="9" s="1"/>
  <c r="K47" i="9"/>
  <c r="L47" i="9"/>
  <c r="M47" i="9" s="1"/>
  <c r="K48" i="9"/>
  <c r="L48" i="9"/>
  <c r="M48" i="9" s="1"/>
  <c r="AG1" i="8"/>
  <c r="AH1" i="8"/>
  <c r="C2" i="8"/>
  <c r="AK14" i="8" s="1"/>
  <c r="AE2" i="8"/>
  <c r="AC6" i="8"/>
  <c r="AC5" i="8" s="1"/>
  <c r="AE6" i="8"/>
  <c r="AE5" i="8" s="1"/>
  <c r="AF6" i="8"/>
  <c r="AF5" i="8" s="1"/>
  <c r="AG6" i="8"/>
  <c r="AM6" i="8"/>
  <c r="AI7" i="8"/>
  <c r="AL7" i="8"/>
  <c r="AM7" i="8"/>
  <c r="AM8" i="8" s="1"/>
  <c r="AM9" i="8" s="1"/>
  <c r="AM10" i="8" s="1"/>
  <c r="AM11" i="8" s="1"/>
  <c r="AM12" i="8" s="1"/>
  <c r="AM13" i="8" s="1"/>
  <c r="AI8" i="8"/>
  <c r="AL8" i="8"/>
  <c r="AI9" i="8"/>
  <c r="AL9" i="8"/>
  <c r="AI10" i="8"/>
  <c r="AK10" i="8"/>
  <c r="AL10" i="8"/>
  <c r="AI11" i="8"/>
  <c r="AL11" i="8"/>
  <c r="AI12" i="8"/>
  <c r="AL12" i="8"/>
  <c r="AI13" i="8"/>
  <c r="AL13" i="8"/>
  <c r="AC15" i="8"/>
  <c r="AE15" i="8" s="1"/>
  <c r="AK15" i="8"/>
  <c r="AM15" i="8"/>
  <c r="AM16" i="8" s="1"/>
  <c r="AM17" i="8" s="1"/>
  <c r="AM18" i="8" s="1"/>
  <c r="AM19" i="8" s="1"/>
  <c r="AM20" i="8" s="1"/>
  <c r="AM21" i="8" s="1"/>
  <c r="AM22" i="8" s="1"/>
  <c r="AI16" i="8"/>
  <c r="AL16" i="8"/>
  <c r="AI17" i="8"/>
  <c r="AK17" i="8"/>
  <c r="AL17" i="8"/>
  <c r="AI18" i="8"/>
  <c r="AL18" i="8"/>
  <c r="AI19" i="8"/>
  <c r="AL19" i="8"/>
  <c r="AI20" i="8"/>
  <c r="AK20" i="8"/>
  <c r="AL20" i="8"/>
  <c r="AI21" i="8"/>
  <c r="AK21" i="8"/>
  <c r="AL21" i="8"/>
  <c r="AI22" i="8"/>
  <c r="AL22" i="8"/>
  <c r="AC23" i="8"/>
  <c r="AK23" i="8"/>
  <c r="AM23" i="8"/>
  <c r="AM24" i="8" s="1"/>
  <c r="AM25" i="8" s="1"/>
  <c r="AM26" i="8" s="1"/>
  <c r="AM27" i="8" s="1"/>
  <c r="AM28" i="8" s="1"/>
  <c r="AM29" i="8" s="1"/>
  <c r="AM30" i="8" s="1"/>
  <c r="AI24" i="8"/>
  <c r="AL24" i="8"/>
  <c r="AI25" i="8"/>
  <c r="AL25" i="8"/>
  <c r="AI26" i="8"/>
  <c r="AL26" i="8"/>
  <c r="AI27" i="8"/>
  <c r="AL27" i="8"/>
  <c r="AI28" i="8"/>
  <c r="AK28" i="8"/>
  <c r="AL28" i="8"/>
  <c r="AI29" i="8"/>
  <c r="AK29" i="8"/>
  <c r="AL29" i="8"/>
  <c r="AI30" i="8"/>
  <c r="AL30" i="8"/>
  <c r="AK31" i="8"/>
  <c r="AC32" i="8"/>
  <c r="AF32" i="8" s="1"/>
  <c r="AE32" i="8"/>
  <c r="AK32" i="8"/>
  <c r="AM32" i="8"/>
  <c r="AI33" i="8"/>
  <c r="AL33" i="8"/>
  <c r="AM33" i="8"/>
  <c r="AM34" i="8" s="1"/>
  <c r="AM35" i="8" s="1"/>
  <c r="AM36" i="8" s="1"/>
  <c r="AM37" i="8" s="1"/>
  <c r="AM38" i="8" s="1"/>
  <c r="AM39" i="8" s="1"/>
  <c r="AM40" i="8" s="1"/>
  <c r="AM41" i="8" s="1"/>
  <c r="AI34" i="8"/>
  <c r="AL34" i="8"/>
  <c r="AI35" i="8"/>
  <c r="AL35" i="8"/>
  <c r="AI36" i="8"/>
  <c r="AK36" i="8"/>
  <c r="AL36" i="8"/>
  <c r="AI37" i="8"/>
  <c r="AK37" i="8"/>
  <c r="AL37" i="8"/>
  <c r="AI38" i="8"/>
  <c r="AL38" i="8"/>
  <c r="AI39" i="8"/>
  <c r="AK39" i="8"/>
  <c r="AL39" i="8"/>
  <c r="AI40" i="8"/>
  <c r="AL40" i="8"/>
  <c r="AI41" i="8"/>
  <c r="AK41" i="8"/>
  <c r="AL41" i="8"/>
  <c r="AC42" i="8"/>
  <c r="AF42" i="8" s="1"/>
  <c r="AG42" i="8" s="1"/>
  <c r="AE42" i="8"/>
  <c r="AE48" i="8" s="1"/>
  <c r="AK42" i="8"/>
  <c r="AM42" i="8"/>
  <c r="AI43" i="8"/>
  <c r="AL43" i="8"/>
  <c r="AM43" i="8"/>
  <c r="AM44" i="8" s="1"/>
  <c r="AM45" i="8" s="1"/>
  <c r="AM46" i="8" s="1"/>
  <c r="AM47" i="8" s="1"/>
  <c r="AI44" i="8"/>
  <c r="AL44" i="8"/>
  <c r="AI45" i="8"/>
  <c r="AL45" i="8"/>
  <c r="AI46" i="8"/>
  <c r="AK46" i="8"/>
  <c r="AL46" i="8"/>
  <c r="AI47" i="8"/>
  <c r="AK47" i="8"/>
  <c r="AL47" i="8"/>
  <c r="AI48" i="8"/>
  <c r="AL48" i="8"/>
  <c r="AM48" i="8"/>
  <c r="AM49" i="8" s="1"/>
  <c r="AM50" i="8" s="1"/>
  <c r="AM51" i="8" s="1"/>
  <c r="AI49" i="8"/>
  <c r="AL49" i="8"/>
  <c r="AI50" i="8"/>
  <c r="AL50" i="8"/>
  <c r="AI51" i="8"/>
  <c r="AK51" i="8"/>
  <c r="AL51" i="8"/>
  <c r="AC52" i="8"/>
  <c r="AE52" i="8" s="1"/>
  <c r="AE58" i="8" s="1"/>
  <c r="AK52" i="8"/>
  <c r="AM52" i="8"/>
  <c r="AM53" i="8" s="1"/>
  <c r="AM54" i="8" s="1"/>
  <c r="AM55" i="8" s="1"/>
  <c r="AM56" i="8" s="1"/>
  <c r="AM57" i="8" s="1"/>
  <c r="AM58" i="8" s="1"/>
  <c r="AM59" i="8" s="1"/>
  <c r="AM60" i="8" s="1"/>
  <c r="AM61" i="8" s="1"/>
  <c r="AI53" i="8"/>
  <c r="AK53" i="8"/>
  <c r="AL53" i="8"/>
  <c r="AI54" i="8"/>
  <c r="AK54" i="8"/>
  <c r="AL54" i="8"/>
  <c r="AI55" i="8"/>
  <c r="AL55" i="8"/>
  <c r="AI56" i="8"/>
  <c r="AK56" i="8"/>
  <c r="AL56" i="8"/>
  <c r="AI57" i="8"/>
  <c r="AK57" i="8"/>
  <c r="AL57" i="8"/>
  <c r="AI58" i="8"/>
  <c r="AL58" i="8"/>
  <c r="AI59" i="8"/>
  <c r="AK59" i="8"/>
  <c r="AL59" i="8"/>
  <c r="AI60" i="8"/>
  <c r="AK60" i="8"/>
  <c r="AL60" i="8"/>
  <c r="AI61" i="8"/>
  <c r="AK61" i="8"/>
  <c r="AL61" i="8"/>
  <c r="AC62" i="8"/>
  <c r="AK62" i="8"/>
  <c r="AM62" i="8"/>
  <c r="AM63" i="8" s="1"/>
  <c r="AM64" i="8" s="1"/>
  <c r="AM65" i="8" s="1"/>
  <c r="AM66" i="8" s="1"/>
  <c r="AM67" i="8" s="1"/>
  <c r="AM68" i="8" s="1"/>
  <c r="AM69" i="8" s="1"/>
  <c r="AM70" i="8" s="1"/>
  <c r="AM71" i="8" s="1"/>
  <c r="AI63" i="8"/>
  <c r="AK63" i="8"/>
  <c r="AL63" i="8"/>
  <c r="AI64" i="8"/>
  <c r="AK64" i="8"/>
  <c r="AL64" i="8"/>
  <c r="AI65" i="8"/>
  <c r="AK65" i="8"/>
  <c r="AL65" i="8"/>
  <c r="AI66" i="8"/>
  <c r="AK66" i="8"/>
  <c r="AL66" i="8"/>
  <c r="AI67" i="8"/>
  <c r="AK67" i="8"/>
  <c r="AL67" i="8"/>
  <c r="AI68" i="8"/>
  <c r="AK68" i="8"/>
  <c r="AL68" i="8"/>
  <c r="AI69" i="8"/>
  <c r="AK69" i="8"/>
  <c r="AL69" i="8"/>
  <c r="AI70" i="8"/>
  <c r="AK70" i="8"/>
  <c r="AL70" i="8"/>
  <c r="AI71" i="8"/>
  <c r="AK71" i="8"/>
  <c r="AL71" i="8"/>
  <c r="AC72" i="8"/>
  <c r="AE72" i="8" s="1"/>
  <c r="AE78" i="8" s="1"/>
  <c r="AK72" i="8"/>
  <c r="AM72" i="8"/>
  <c r="AM73" i="8" s="1"/>
  <c r="AI73" i="8"/>
  <c r="AK73" i="8"/>
  <c r="AL73" i="8"/>
  <c r="AI74" i="8"/>
  <c r="AK74" i="8"/>
  <c r="AL74" i="8"/>
  <c r="AM74" i="8"/>
  <c r="AM75" i="8" s="1"/>
  <c r="AI75" i="8"/>
  <c r="AK75" i="8"/>
  <c r="AL75" i="8"/>
  <c r="AI76" i="8"/>
  <c r="AK76" i="8"/>
  <c r="AL76" i="8"/>
  <c r="AM76" i="8"/>
  <c r="AM77" i="8" s="1"/>
  <c r="AM78" i="8" s="1"/>
  <c r="AM79" i="8" s="1"/>
  <c r="AM80" i="8" s="1"/>
  <c r="AM81" i="8" s="1"/>
  <c r="AI77" i="8"/>
  <c r="AK77" i="8"/>
  <c r="AL77" i="8"/>
  <c r="AI78" i="8"/>
  <c r="AK78" i="8"/>
  <c r="AL78" i="8"/>
  <c r="AI79" i="8"/>
  <c r="AK79" i="8"/>
  <c r="AL79" i="8"/>
  <c r="AI80" i="8"/>
  <c r="AK80" i="8"/>
  <c r="AL80" i="8"/>
  <c r="AI81" i="8"/>
  <c r="AK81" i="8"/>
  <c r="AL81" i="8"/>
  <c r="AC82" i="8"/>
  <c r="AE82" i="8"/>
  <c r="AE88" i="8" s="1"/>
  <c r="AF82" i="8"/>
  <c r="AG82" i="8" s="1"/>
  <c r="AC92" i="8"/>
  <c r="AE92" i="8" s="1"/>
  <c r="AE98" i="8" s="1"/>
  <c r="AK92" i="8"/>
  <c r="AM92" i="8"/>
  <c r="AM93" i="8" s="1"/>
  <c r="AM94" i="8" s="1"/>
  <c r="AM95" i="8" s="1"/>
  <c r="AM96" i="8" s="1"/>
  <c r="AM97" i="8" s="1"/>
  <c r="AM98" i="8" s="1"/>
  <c r="AM99" i="8" s="1"/>
  <c r="AM100" i="8" s="1"/>
  <c r="AM101" i="8" s="1"/>
  <c r="AI93" i="8"/>
  <c r="AK93" i="8"/>
  <c r="AL93" i="8"/>
  <c r="AI94" i="8"/>
  <c r="AK94" i="8"/>
  <c r="AL94" i="8"/>
  <c r="AI95" i="8"/>
  <c r="AK95" i="8"/>
  <c r="AL95" i="8"/>
  <c r="AI96" i="8"/>
  <c r="AK96" i="8"/>
  <c r="AL96" i="8"/>
  <c r="AI97" i="8"/>
  <c r="AK97" i="8"/>
  <c r="AL97" i="8"/>
  <c r="AI98" i="8"/>
  <c r="AK98" i="8"/>
  <c r="AL98" i="8"/>
  <c r="AI99" i="8"/>
  <c r="AK99" i="8"/>
  <c r="AL99" i="8"/>
  <c r="AI100" i="8"/>
  <c r="AK100" i="8"/>
  <c r="AL100" i="8"/>
  <c r="AI101" i="8"/>
  <c r="AK101" i="8"/>
  <c r="AL101" i="8"/>
  <c r="AK102" i="8"/>
  <c r="AC103" i="8"/>
  <c r="AD103" i="8"/>
  <c r="AK103" i="8"/>
  <c r="AM103" i="8"/>
  <c r="AM104" i="8" s="1"/>
  <c r="AM105" i="8" s="1"/>
  <c r="AM106" i="8" s="1"/>
  <c r="AM107" i="8" s="1"/>
  <c r="AM108" i="8" s="1"/>
  <c r="AM109" i="8" s="1"/>
  <c r="AM110" i="8" s="1"/>
  <c r="AM111" i="8" s="1"/>
  <c r="AM112" i="8" s="1"/>
  <c r="AI104" i="8"/>
  <c r="AK104" i="8"/>
  <c r="AL104" i="8"/>
  <c r="AI105" i="8"/>
  <c r="AK105" i="8"/>
  <c r="AL105" i="8"/>
  <c r="AI106" i="8"/>
  <c r="AK106" i="8"/>
  <c r="AL106" i="8"/>
  <c r="AI107" i="8"/>
  <c r="AK107" i="8"/>
  <c r="AL107" i="8"/>
  <c r="AI108" i="8"/>
  <c r="AK108" i="8"/>
  <c r="AL108" i="8"/>
  <c r="AI109" i="8"/>
  <c r="AK109" i="8"/>
  <c r="AL109" i="8"/>
  <c r="AI110" i="8"/>
  <c r="AK110" i="8"/>
  <c r="AL110" i="8"/>
  <c r="AI111" i="8"/>
  <c r="AK111" i="8"/>
  <c r="AL111" i="8"/>
  <c r="AI112" i="8"/>
  <c r="AK112" i="8"/>
  <c r="AL112" i="8"/>
  <c r="AC113" i="8"/>
  <c r="AD113" i="8" s="1"/>
  <c r="AK113" i="8"/>
  <c r="AM113" i="8"/>
  <c r="AM114" i="8" s="1"/>
  <c r="AM115" i="8" s="1"/>
  <c r="AM116" i="8" s="1"/>
  <c r="AM117" i="8" s="1"/>
  <c r="AM118" i="8" s="1"/>
  <c r="AM119" i="8" s="1"/>
  <c r="AM120" i="8" s="1"/>
  <c r="AM121" i="8" s="1"/>
  <c r="AM122" i="8" s="1"/>
  <c r="AI114" i="8"/>
  <c r="AK114" i="8"/>
  <c r="AL114" i="8"/>
  <c r="AI115" i="8"/>
  <c r="AK115" i="8"/>
  <c r="AL115" i="8"/>
  <c r="AI116" i="8"/>
  <c r="AK116" i="8"/>
  <c r="AL116" i="8"/>
  <c r="AI117" i="8"/>
  <c r="AK117" i="8"/>
  <c r="AL117" i="8"/>
  <c r="AI118" i="8"/>
  <c r="AK118" i="8"/>
  <c r="AL118" i="8"/>
  <c r="AI119" i="8"/>
  <c r="AK119" i="8"/>
  <c r="AL119" i="8"/>
  <c r="AI120" i="8"/>
  <c r="AK120" i="8"/>
  <c r="AL120" i="8"/>
  <c r="AI121" i="8"/>
  <c r="AK121" i="8"/>
  <c r="AL121" i="8"/>
  <c r="AI122" i="8"/>
  <c r="AK122" i="8"/>
  <c r="AL122" i="8"/>
  <c r="AC123" i="8"/>
  <c r="AD123" i="8"/>
  <c r="AF123" i="8" s="1"/>
  <c r="AG123" i="8" s="1"/>
  <c r="AK123" i="8"/>
  <c r="AM123" i="8"/>
  <c r="AM124" i="8" s="1"/>
  <c r="AM125" i="8" s="1"/>
  <c r="AM126" i="8" s="1"/>
  <c r="AM127" i="8" s="1"/>
  <c r="AM128" i="8" s="1"/>
  <c r="AM129" i="8" s="1"/>
  <c r="AM130" i="8" s="1"/>
  <c r="AM131" i="8" s="1"/>
  <c r="AM132" i="8" s="1"/>
  <c r="AI124" i="8"/>
  <c r="AK124" i="8"/>
  <c r="AL124" i="8"/>
  <c r="AI125" i="8"/>
  <c r="AK125" i="8"/>
  <c r="AL125" i="8"/>
  <c r="AI126" i="8"/>
  <c r="AK126" i="8"/>
  <c r="AL126" i="8"/>
  <c r="AI127" i="8"/>
  <c r="AK127" i="8"/>
  <c r="AL127" i="8"/>
  <c r="AI128" i="8"/>
  <c r="AK128" i="8"/>
  <c r="AL128" i="8"/>
  <c r="AI129" i="8"/>
  <c r="AK129" i="8"/>
  <c r="AL129" i="8"/>
  <c r="AI130" i="8"/>
  <c r="AK130" i="8"/>
  <c r="AL130" i="8"/>
  <c r="AI131" i="8"/>
  <c r="AK131" i="8"/>
  <c r="AL131" i="8"/>
  <c r="AI132" i="8"/>
  <c r="AK132" i="8"/>
  <c r="AL132" i="8"/>
  <c r="AC133" i="8"/>
  <c r="AD133" i="8"/>
  <c r="AE133" i="8"/>
  <c r="AE139" i="8" s="1"/>
  <c r="AK133" i="8"/>
  <c r="AM133" i="8"/>
  <c r="AM134" i="8" s="1"/>
  <c r="AM135" i="8" s="1"/>
  <c r="AM136" i="8" s="1"/>
  <c r="AM137" i="8" s="1"/>
  <c r="AM138" i="8" s="1"/>
  <c r="AM139" i="8" s="1"/>
  <c r="AM140" i="8" s="1"/>
  <c r="AM141" i="8" s="1"/>
  <c r="AM142" i="8" s="1"/>
  <c r="AI134" i="8"/>
  <c r="AK134" i="8"/>
  <c r="AL134" i="8"/>
  <c r="AI135" i="8"/>
  <c r="AK135" i="8"/>
  <c r="AL135" i="8"/>
  <c r="AI136" i="8"/>
  <c r="AK136" i="8"/>
  <c r="AL136" i="8"/>
  <c r="AI137" i="8"/>
  <c r="AK137" i="8"/>
  <c r="AL137" i="8"/>
  <c r="AI138" i="8"/>
  <c r="AK138" i="8"/>
  <c r="AL138" i="8"/>
  <c r="AI139" i="8"/>
  <c r="AK139" i="8"/>
  <c r="AL139" i="8"/>
  <c r="AI140" i="8"/>
  <c r="AK140" i="8"/>
  <c r="AL140" i="8"/>
  <c r="AI141" i="8"/>
  <c r="AK141" i="8"/>
  <c r="AL141" i="8"/>
  <c r="AI142" i="8"/>
  <c r="AK142" i="8"/>
  <c r="AL142" i="8"/>
  <c r="AC143" i="8"/>
  <c r="AD143" i="8"/>
  <c r="AF143" i="8" s="1"/>
  <c r="AG143" i="8" s="1"/>
  <c r="AK143" i="8"/>
  <c r="AM143" i="8"/>
  <c r="AM144" i="8" s="1"/>
  <c r="AM145" i="8" s="1"/>
  <c r="AM146" i="8" s="1"/>
  <c r="AM147" i="8" s="1"/>
  <c r="AM148" i="8" s="1"/>
  <c r="AM149" i="8" s="1"/>
  <c r="AM150" i="8" s="1"/>
  <c r="AM151" i="8" s="1"/>
  <c r="AM152" i="8" s="1"/>
  <c r="AI144" i="8"/>
  <c r="AK144" i="8"/>
  <c r="AL144" i="8"/>
  <c r="AI145" i="8"/>
  <c r="AK145" i="8"/>
  <c r="AL145" i="8"/>
  <c r="AI146" i="8"/>
  <c r="AK146" i="8"/>
  <c r="AL146" i="8"/>
  <c r="AI147" i="8"/>
  <c r="AK147" i="8"/>
  <c r="AL147" i="8"/>
  <c r="AI148" i="8"/>
  <c r="AK148" i="8"/>
  <c r="AL148" i="8"/>
  <c r="AI149" i="8"/>
  <c r="AK149" i="8"/>
  <c r="AL149" i="8"/>
  <c r="AI150" i="8"/>
  <c r="AK150" i="8"/>
  <c r="AL150" i="8"/>
  <c r="AI151" i="8"/>
  <c r="AK151" i="8"/>
  <c r="AL151" i="8"/>
  <c r="AI152" i="8"/>
  <c r="AK152" i="8"/>
  <c r="AL152" i="8"/>
  <c r="AC153" i="8"/>
  <c r="AD153" i="8" s="1"/>
  <c r="AE153" i="8" s="1"/>
  <c r="AE159" i="8" s="1"/>
  <c r="AK153" i="8"/>
  <c r="AM153" i="8"/>
  <c r="AM154" i="8" s="1"/>
  <c r="AM155" i="8" s="1"/>
  <c r="AM156" i="8" s="1"/>
  <c r="AM157" i="8" s="1"/>
  <c r="AM158" i="8" s="1"/>
  <c r="AM159" i="8" s="1"/>
  <c r="AM160" i="8" s="1"/>
  <c r="AM161" i="8" s="1"/>
  <c r="AM162" i="8" s="1"/>
  <c r="AI154" i="8"/>
  <c r="AK154" i="8"/>
  <c r="AL154" i="8"/>
  <c r="AI155" i="8"/>
  <c r="AK155" i="8"/>
  <c r="AL155" i="8"/>
  <c r="AI156" i="8"/>
  <c r="AK156" i="8"/>
  <c r="AL156" i="8"/>
  <c r="AI157" i="8"/>
  <c r="AK157" i="8"/>
  <c r="AL157" i="8"/>
  <c r="AI158" i="8"/>
  <c r="AK158" i="8"/>
  <c r="AL158" i="8"/>
  <c r="AI159" i="8"/>
  <c r="AK159" i="8"/>
  <c r="AL159" i="8"/>
  <c r="AI160" i="8"/>
  <c r="AK160" i="8"/>
  <c r="AL160" i="8"/>
  <c r="AI161" i="8"/>
  <c r="AK161" i="8"/>
  <c r="AL161" i="8"/>
  <c r="AI162" i="8"/>
  <c r="AK162" i="8"/>
  <c r="AL162" i="8"/>
  <c r="AC163" i="8"/>
  <c r="AD163" i="8" s="1"/>
  <c r="AF163" i="8" s="1"/>
  <c r="AG163" i="8" s="1"/>
  <c r="AK163" i="8"/>
  <c r="AM163" i="8"/>
  <c r="AM164" i="8" s="1"/>
  <c r="AM165" i="8" s="1"/>
  <c r="AM166" i="8" s="1"/>
  <c r="AM167" i="8" s="1"/>
  <c r="AM168" i="8" s="1"/>
  <c r="AM169" i="8" s="1"/>
  <c r="AM170" i="8" s="1"/>
  <c r="AM171" i="8" s="1"/>
  <c r="AM172" i="8" s="1"/>
  <c r="AI164" i="8"/>
  <c r="AK164" i="8"/>
  <c r="AL164" i="8"/>
  <c r="AI165" i="8"/>
  <c r="AK165" i="8"/>
  <c r="AL165" i="8"/>
  <c r="AI166" i="8"/>
  <c r="AK166" i="8"/>
  <c r="AL166" i="8"/>
  <c r="AI167" i="8"/>
  <c r="AK167" i="8"/>
  <c r="AL167" i="8"/>
  <c r="AI168" i="8"/>
  <c r="AK168" i="8"/>
  <c r="AL168" i="8"/>
  <c r="AI169" i="8"/>
  <c r="AK169" i="8"/>
  <c r="AL169" i="8"/>
  <c r="AI170" i="8"/>
  <c r="AK170" i="8"/>
  <c r="AL170" i="8"/>
  <c r="AI171" i="8"/>
  <c r="AK171" i="8"/>
  <c r="AL171" i="8"/>
  <c r="AI172" i="8"/>
  <c r="AK172" i="8"/>
  <c r="AL172" i="8"/>
  <c r="AC173" i="8"/>
  <c r="AD173" i="8" s="1"/>
  <c r="AE173" i="8" s="1"/>
  <c r="AE179" i="8" s="1"/>
  <c r="AK173" i="8"/>
  <c r="AM173" i="8"/>
  <c r="AM174" i="8" s="1"/>
  <c r="AM175" i="8" s="1"/>
  <c r="AM176" i="8" s="1"/>
  <c r="AM177" i="8" s="1"/>
  <c r="AM178" i="8" s="1"/>
  <c r="AM179" i="8" s="1"/>
  <c r="AM180" i="8" s="1"/>
  <c r="AM181" i="8" s="1"/>
  <c r="AM182" i="8" s="1"/>
  <c r="AI174" i="8"/>
  <c r="AK174" i="8"/>
  <c r="AL174" i="8"/>
  <c r="AI175" i="8"/>
  <c r="AK175" i="8"/>
  <c r="AL175" i="8"/>
  <c r="AI176" i="8"/>
  <c r="AK176" i="8"/>
  <c r="AL176" i="8"/>
  <c r="AI177" i="8"/>
  <c r="AK177" i="8"/>
  <c r="AL177" i="8"/>
  <c r="AI178" i="8"/>
  <c r="AK178" i="8"/>
  <c r="AL178" i="8"/>
  <c r="AI179" i="8"/>
  <c r="AK179" i="8"/>
  <c r="AL179" i="8"/>
  <c r="AI180" i="8"/>
  <c r="AK180" i="8"/>
  <c r="AL180" i="8"/>
  <c r="AI181" i="8"/>
  <c r="AK181" i="8"/>
  <c r="AL181" i="8"/>
  <c r="AI182" i="8"/>
  <c r="AK182" i="8"/>
  <c r="AL182" i="8"/>
  <c r="AC183" i="8"/>
  <c r="AD183" i="8"/>
  <c r="AF183" i="8" s="1"/>
  <c r="AG183" i="8" s="1"/>
  <c r="AK183" i="8"/>
  <c r="AM183" i="8"/>
  <c r="AM184" i="8" s="1"/>
  <c r="AM185" i="8" s="1"/>
  <c r="AM186" i="8" s="1"/>
  <c r="AM187" i="8" s="1"/>
  <c r="AM188" i="8" s="1"/>
  <c r="AM189" i="8" s="1"/>
  <c r="AM190" i="8" s="1"/>
  <c r="AM191" i="8" s="1"/>
  <c r="AM192" i="8" s="1"/>
  <c r="AI184" i="8"/>
  <c r="AK184" i="8"/>
  <c r="AL184" i="8"/>
  <c r="AI185" i="8"/>
  <c r="AK185" i="8"/>
  <c r="AL185" i="8"/>
  <c r="AI186" i="8"/>
  <c r="AK186" i="8"/>
  <c r="AL186" i="8"/>
  <c r="AI187" i="8"/>
  <c r="AK187" i="8"/>
  <c r="AL187" i="8"/>
  <c r="AI188" i="8"/>
  <c r="AK188" i="8"/>
  <c r="AL188" i="8"/>
  <c r="AI189" i="8"/>
  <c r="AK189" i="8"/>
  <c r="AL189" i="8"/>
  <c r="AI190" i="8"/>
  <c r="AK190" i="8"/>
  <c r="AL190" i="8"/>
  <c r="AI191" i="8"/>
  <c r="AK191" i="8"/>
  <c r="AL191" i="8"/>
  <c r="AI192" i="8"/>
  <c r="AK192" i="8"/>
  <c r="AL192" i="8"/>
  <c r="AC193" i="8"/>
  <c r="AD193" i="8" s="1"/>
  <c r="AE193" i="8"/>
  <c r="AE199" i="8" s="1"/>
  <c r="AK193" i="8"/>
  <c r="AM193" i="8"/>
  <c r="AM194" i="8" s="1"/>
  <c r="AM195" i="8" s="1"/>
  <c r="AM196" i="8" s="1"/>
  <c r="AM197" i="8" s="1"/>
  <c r="AM198" i="8" s="1"/>
  <c r="AM199" i="8" s="1"/>
  <c r="AM200" i="8" s="1"/>
  <c r="AM201" i="8" s="1"/>
  <c r="AM202" i="8" s="1"/>
  <c r="AI194" i="8"/>
  <c r="AK194" i="8"/>
  <c r="AL194" i="8"/>
  <c r="AI195" i="8"/>
  <c r="AK195" i="8"/>
  <c r="AL195" i="8"/>
  <c r="AI196" i="8"/>
  <c r="AK196" i="8"/>
  <c r="AL196" i="8"/>
  <c r="AI197" i="8"/>
  <c r="AK197" i="8"/>
  <c r="AL197" i="8"/>
  <c r="AI198" i="8"/>
  <c r="AK198" i="8"/>
  <c r="AL198" i="8"/>
  <c r="AI199" i="8"/>
  <c r="AK199" i="8"/>
  <c r="AL199" i="8"/>
  <c r="AI200" i="8"/>
  <c r="AK200" i="8"/>
  <c r="AL200" i="8"/>
  <c r="AI201" i="8"/>
  <c r="AK201" i="8"/>
  <c r="AL201" i="8"/>
  <c r="AI202" i="8"/>
  <c r="AK202" i="8"/>
  <c r="AL202" i="8"/>
  <c r="AC203" i="8"/>
  <c r="AD203" i="8" s="1"/>
  <c r="AK203" i="8"/>
  <c r="AM203" i="8"/>
  <c r="AM204" i="8" s="1"/>
  <c r="AM205" i="8" s="1"/>
  <c r="AM206" i="8" s="1"/>
  <c r="AM207" i="8" s="1"/>
  <c r="AM208" i="8" s="1"/>
  <c r="AM209" i="8" s="1"/>
  <c r="AM210" i="8" s="1"/>
  <c r="AM211" i="8" s="1"/>
  <c r="AM212" i="8" s="1"/>
  <c r="AI204" i="8"/>
  <c r="AK204" i="8"/>
  <c r="AL204" i="8"/>
  <c r="AI205" i="8"/>
  <c r="AK205" i="8"/>
  <c r="AL205" i="8"/>
  <c r="AI206" i="8"/>
  <c r="AK206" i="8"/>
  <c r="AL206" i="8"/>
  <c r="AI207" i="8"/>
  <c r="AK207" i="8"/>
  <c r="AL207" i="8"/>
  <c r="AI208" i="8"/>
  <c r="AK208" i="8"/>
  <c r="AL208" i="8"/>
  <c r="AI209" i="8"/>
  <c r="AK209" i="8"/>
  <c r="AL209" i="8"/>
  <c r="AI210" i="8"/>
  <c r="AK210" i="8"/>
  <c r="AL210" i="8"/>
  <c r="AI211" i="8"/>
  <c r="AK211" i="8"/>
  <c r="AL211" i="8"/>
  <c r="AI212" i="8"/>
  <c r="AK212" i="8"/>
  <c r="AL212" i="8"/>
  <c r="AC213" i="8"/>
  <c r="AK213" i="8"/>
  <c r="AM213" i="8"/>
  <c r="AM214" i="8" s="1"/>
  <c r="AM215" i="8" s="1"/>
  <c r="AM216" i="8" s="1"/>
  <c r="AM217" i="8" s="1"/>
  <c r="AM218" i="8" s="1"/>
  <c r="AM219" i="8" s="1"/>
  <c r="AM220" i="8" s="1"/>
  <c r="AM221" i="8" s="1"/>
  <c r="AM222" i="8" s="1"/>
  <c r="AI214" i="8"/>
  <c r="AK214" i="8"/>
  <c r="AL214" i="8"/>
  <c r="AI215" i="8"/>
  <c r="AK215" i="8"/>
  <c r="AL215" i="8"/>
  <c r="AI216" i="8"/>
  <c r="AK216" i="8"/>
  <c r="AL216" i="8"/>
  <c r="AI217" i="8"/>
  <c r="AK217" i="8"/>
  <c r="AL217" i="8"/>
  <c r="AI218" i="8"/>
  <c r="AK218" i="8"/>
  <c r="AL218" i="8"/>
  <c r="AI219" i="8"/>
  <c r="AK219" i="8"/>
  <c r="AL219" i="8"/>
  <c r="AI220" i="8"/>
  <c r="AK220" i="8"/>
  <c r="AL220" i="8"/>
  <c r="AI221" i="8"/>
  <c r="AK221" i="8"/>
  <c r="AL221" i="8"/>
  <c r="AI222" i="8"/>
  <c r="AK222" i="8"/>
  <c r="AL222" i="8"/>
  <c r="AC223" i="8"/>
  <c r="AD223" i="8" s="1"/>
  <c r="AK223" i="8"/>
  <c r="AM223" i="8"/>
  <c r="AM224" i="8" s="1"/>
  <c r="AM225" i="8" s="1"/>
  <c r="AM226" i="8" s="1"/>
  <c r="AM227" i="8" s="1"/>
  <c r="AM228" i="8" s="1"/>
  <c r="AM229" i="8" s="1"/>
  <c r="AM230" i="8" s="1"/>
  <c r="AM231" i="8" s="1"/>
  <c r="AM232" i="8" s="1"/>
  <c r="AI224" i="8"/>
  <c r="AK224" i="8"/>
  <c r="AL224" i="8"/>
  <c r="AI225" i="8"/>
  <c r="AK225" i="8"/>
  <c r="AL225" i="8"/>
  <c r="AI226" i="8"/>
  <c r="AK226" i="8"/>
  <c r="AL226" i="8"/>
  <c r="AI227" i="8"/>
  <c r="AK227" i="8"/>
  <c r="AL227" i="8"/>
  <c r="AI228" i="8"/>
  <c r="AK228" i="8"/>
  <c r="AL228" i="8"/>
  <c r="AI229" i="8"/>
  <c r="AK229" i="8"/>
  <c r="AL229" i="8"/>
  <c r="AI230" i="8"/>
  <c r="AK230" i="8"/>
  <c r="AL230" i="8"/>
  <c r="AI231" i="8"/>
  <c r="AK231" i="8"/>
  <c r="AL231" i="8"/>
  <c r="AI232" i="8"/>
  <c r="AK232" i="8"/>
  <c r="AL232" i="8"/>
  <c r="AC233" i="8"/>
  <c r="AD233" i="8"/>
  <c r="AK233" i="8"/>
  <c r="AM233" i="8"/>
  <c r="AM234" i="8" s="1"/>
  <c r="AM235" i="8" s="1"/>
  <c r="AM236" i="8" s="1"/>
  <c r="AM237" i="8" s="1"/>
  <c r="AM238" i="8" s="1"/>
  <c r="AM239" i="8" s="1"/>
  <c r="AM240" i="8" s="1"/>
  <c r="AM241" i="8" s="1"/>
  <c r="AM242" i="8" s="1"/>
  <c r="AI234" i="8"/>
  <c r="AK234" i="8"/>
  <c r="AL234" i="8"/>
  <c r="AI235" i="8"/>
  <c r="AK235" i="8"/>
  <c r="AL235" i="8"/>
  <c r="AI236" i="8"/>
  <c r="AK236" i="8"/>
  <c r="AL236" i="8"/>
  <c r="AI237" i="8"/>
  <c r="AK237" i="8"/>
  <c r="AL237" i="8"/>
  <c r="AI238" i="8"/>
  <c r="AK238" i="8"/>
  <c r="AL238" i="8"/>
  <c r="AI239" i="8"/>
  <c r="AK239" i="8"/>
  <c r="AL239" i="8"/>
  <c r="AI240" i="8"/>
  <c r="AK240" i="8"/>
  <c r="AL240" i="8"/>
  <c r="AI241" i="8"/>
  <c r="AK241" i="8"/>
  <c r="AL241" i="8"/>
  <c r="AI242" i="8"/>
  <c r="AK242" i="8"/>
  <c r="AL242" i="8"/>
  <c r="AC243" i="8"/>
  <c r="AD243" i="8" s="1"/>
  <c r="AF243" i="8" s="1"/>
  <c r="AG243" i="8" s="1"/>
  <c r="AK243" i="8"/>
  <c r="AM243" i="8"/>
  <c r="AM244" i="8" s="1"/>
  <c r="AM245" i="8" s="1"/>
  <c r="AM246" i="8" s="1"/>
  <c r="AM247" i="8" s="1"/>
  <c r="AM248" i="8" s="1"/>
  <c r="AM249" i="8" s="1"/>
  <c r="AM250" i="8" s="1"/>
  <c r="AM251" i="8" s="1"/>
  <c r="AM252" i="8" s="1"/>
  <c r="AI244" i="8"/>
  <c r="AK244" i="8"/>
  <c r="AL244" i="8"/>
  <c r="AI245" i="8"/>
  <c r="AK245" i="8"/>
  <c r="AL245" i="8"/>
  <c r="AI246" i="8"/>
  <c r="AK246" i="8"/>
  <c r="AL246" i="8"/>
  <c r="AI247" i="8"/>
  <c r="AK247" i="8"/>
  <c r="AL247" i="8"/>
  <c r="AI248" i="8"/>
  <c r="AK248" i="8"/>
  <c r="AL248" i="8"/>
  <c r="AI249" i="8"/>
  <c r="AK249" i="8"/>
  <c r="AL249" i="8"/>
  <c r="AI250" i="8"/>
  <c r="AK250" i="8"/>
  <c r="AL250" i="8"/>
  <c r="AI251" i="8"/>
  <c r="AK251" i="8"/>
  <c r="AL251" i="8"/>
  <c r="AI252" i="8"/>
  <c r="AK252" i="8"/>
  <c r="AL252" i="8"/>
  <c r="AC253" i="8"/>
  <c r="AD253" i="8" s="1"/>
  <c r="AE253" i="8" s="1"/>
  <c r="AE259" i="8" s="1"/>
  <c r="AK253" i="8"/>
  <c r="AM253" i="8"/>
  <c r="AM254" i="8" s="1"/>
  <c r="AM255" i="8" s="1"/>
  <c r="AM256" i="8" s="1"/>
  <c r="AM257" i="8" s="1"/>
  <c r="AM258" i="8" s="1"/>
  <c r="AM259" i="8" s="1"/>
  <c r="AM260" i="8" s="1"/>
  <c r="AM261" i="8" s="1"/>
  <c r="AM262" i="8" s="1"/>
  <c r="AI254" i="8"/>
  <c r="AK254" i="8"/>
  <c r="AL254" i="8"/>
  <c r="AI255" i="8"/>
  <c r="AK255" i="8"/>
  <c r="AL255" i="8"/>
  <c r="AI256" i="8"/>
  <c r="AK256" i="8"/>
  <c r="AL256" i="8"/>
  <c r="AI257" i="8"/>
  <c r="AK257" i="8"/>
  <c r="AL257" i="8"/>
  <c r="AI258" i="8"/>
  <c r="AK258" i="8"/>
  <c r="AL258" i="8"/>
  <c r="AI259" i="8"/>
  <c r="AK259" i="8"/>
  <c r="AL259" i="8"/>
  <c r="AI260" i="8"/>
  <c r="AK260" i="8"/>
  <c r="AL260" i="8"/>
  <c r="AI261" i="8"/>
  <c r="AK261" i="8"/>
  <c r="AL261" i="8"/>
  <c r="AI262" i="8"/>
  <c r="AK262" i="8"/>
  <c r="AL262" i="8"/>
  <c r="AC263" i="8"/>
  <c r="AD263" i="8" s="1"/>
  <c r="AK263" i="8"/>
  <c r="AM263" i="8"/>
  <c r="AM264" i="8" s="1"/>
  <c r="AM265" i="8" s="1"/>
  <c r="AM266" i="8" s="1"/>
  <c r="AM267" i="8" s="1"/>
  <c r="AM268" i="8" s="1"/>
  <c r="AM269" i="8" s="1"/>
  <c r="AM270" i="8" s="1"/>
  <c r="AM271" i="8" s="1"/>
  <c r="AM272" i="8" s="1"/>
  <c r="AI264" i="8"/>
  <c r="AK264" i="8"/>
  <c r="AL264" i="8"/>
  <c r="AI265" i="8"/>
  <c r="AK265" i="8"/>
  <c r="AL265" i="8"/>
  <c r="AI266" i="8"/>
  <c r="AK266" i="8"/>
  <c r="AL266" i="8"/>
  <c r="AI267" i="8"/>
  <c r="AK267" i="8"/>
  <c r="AL267" i="8"/>
  <c r="AI268" i="8"/>
  <c r="AK268" i="8"/>
  <c r="AL268" i="8"/>
  <c r="AI269" i="8"/>
  <c r="AK269" i="8"/>
  <c r="AL269" i="8"/>
  <c r="AI270" i="8"/>
  <c r="AK270" i="8"/>
  <c r="AL270" i="8"/>
  <c r="AI271" i="8"/>
  <c r="AK271" i="8"/>
  <c r="AL271" i="8"/>
  <c r="AI272" i="8"/>
  <c r="AK272" i="8"/>
  <c r="AL272" i="8"/>
  <c r="AC273" i="8"/>
  <c r="AD273" i="8" s="1"/>
  <c r="AK273" i="8"/>
  <c r="AM273" i="8"/>
  <c r="AI274" i="8"/>
  <c r="AK274" i="8"/>
  <c r="AL274" i="8"/>
  <c r="AM274" i="8"/>
  <c r="AM275" i="8" s="1"/>
  <c r="AM276" i="8" s="1"/>
  <c r="AM277" i="8" s="1"/>
  <c r="AM278" i="8" s="1"/>
  <c r="AM279" i="8" s="1"/>
  <c r="AM280" i="8" s="1"/>
  <c r="AM281" i="8" s="1"/>
  <c r="AM282" i="8" s="1"/>
  <c r="AI275" i="8"/>
  <c r="AK275" i="8"/>
  <c r="AL275" i="8"/>
  <c r="AI276" i="8"/>
  <c r="AK276" i="8"/>
  <c r="AL276" i="8"/>
  <c r="AI277" i="8"/>
  <c r="AK277" i="8"/>
  <c r="AL277" i="8"/>
  <c r="AI278" i="8"/>
  <c r="AK278" i="8"/>
  <c r="AL278" i="8"/>
  <c r="AI279" i="8"/>
  <c r="AK279" i="8"/>
  <c r="AL279" i="8"/>
  <c r="AI280" i="8"/>
  <c r="AK280" i="8"/>
  <c r="AL280" i="8"/>
  <c r="AI281" i="8"/>
  <c r="AK281" i="8"/>
  <c r="AL281" i="8"/>
  <c r="AI282" i="8"/>
  <c r="AK282" i="8"/>
  <c r="AL282" i="8"/>
  <c r="AC283" i="8"/>
  <c r="AK283" i="8"/>
  <c r="AM283" i="8"/>
  <c r="AM284" i="8" s="1"/>
  <c r="AM285" i="8" s="1"/>
  <c r="AM286" i="8" s="1"/>
  <c r="AM287" i="8" s="1"/>
  <c r="AM288" i="8" s="1"/>
  <c r="AM289" i="8" s="1"/>
  <c r="AM290" i="8" s="1"/>
  <c r="AM291" i="8" s="1"/>
  <c r="AM292" i="8" s="1"/>
  <c r="AI284" i="8"/>
  <c r="AK284" i="8"/>
  <c r="AL284" i="8"/>
  <c r="AI285" i="8"/>
  <c r="AK285" i="8"/>
  <c r="AL285" i="8"/>
  <c r="AI286" i="8"/>
  <c r="AK286" i="8"/>
  <c r="AL286" i="8"/>
  <c r="AI287" i="8"/>
  <c r="AK287" i="8"/>
  <c r="AL287" i="8"/>
  <c r="AI288" i="8"/>
  <c r="AK288" i="8"/>
  <c r="AL288" i="8"/>
  <c r="AI289" i="8"/>
  <c r="AK289" i="8"/>
  <c r="AL289" i="8"/>
  <c r="AI290" i="8"/>
  <c r="AK290" i="8"/>
  <c r="AL290" i="8"/>
  <c r="AI291" i="8"/>
  <c r="AK291" i="8"/>
  <c r="AL291" i="8"/>
  <c r="AI292" i="8"/>
  <c r="AK292" i="8"/>
  <c r="AL292" i="8"/>
  <c r="AC293" i="8"/>
  <c r="AD293" i="8" s="1"/>
  <c r="AF293" i="8" s="1"/>
  <c r="AG293" i="8" s="1"/>
  <c r="AK293" i="8"/>
  <c r="AM293" i="8"/>
  <c r="AM294" i="8" s="1"/>
  <c r="AM295" i="8" s="1"/>
  <c r="AM296" i="8" s="1"/>
  <c r="AM297" i="8" s="1"/>
  <c r="AM298" i="8" s="1"/>
  <c r="AM299" i="8" s="1"/>
  <c r="AM300" i="8" s="1"/>
  <c r="AM301" i="8" s="1"/>
  <c r="AM302" i="8" s="1"/>
  <c r="AI294" i="8"/>
  <c r="AK294" i="8"/>
  <c r="AL294" i="8"/>
  <c r="AI295" i="8"/>
  <c r="AK295" i="8"/>
  <c r="AL295" i="8"/>
  <c r="AI296" i="8"/>
  <c r="AK296" i="8"/>
  <c r="AL296" i="8"/>
  <c r="AI297" i="8"/>
  <c r="AK297" i="8"/>
  <c r="AL297" i="8"/>
  <c r="AI298" i="8"/>
  <c r="AK298" i="8"/>
  <c r="AL298" i="8"/>
  <c r="AI299" i="8"/>
  <c r="AK299" i="8"/>
  <c r="AL299" i="8"/>
  <c r="AI300" i="8"/>
  <c r="AK300" i="8"/>
  <c r="AL300" i="8"/>
  <c r="AI301" i="8"/>
  <c r="AK301" i="8"/>
  <c r="AL301" i="8"/>
  <c r="AI302" i="8"/>
  <c r="AK302" i="8"/>
  <c r="AL302" i="8"/>
  <c r="AC303" i="8"/>
  <c r="AK303" i="8"/>
  <c r="AM303" i="8"/>
  <c r="AM304" i="8" s="1"/>
  <c r="AM305" i="8" s="1"/>
  <c r="AM306" i="8" s="1"/>
  <c r="AM307" i="8" s="1"/>
  <c r="AM308" i="8" s="1"/>
  <c r="AM309" i="8" s="1"/>
  <c r="AM310" i="8" s="1"/>
  <c r="AM311" i="8" s="1"/>
  <c r="AM312" i="8" s="1"/>
  <c r="AI304" i="8"/>
  <c r="AK304" i="8"/>
  <c r="AL304" i="8"/>
  <c r="AI305" i="8"/>
  <c r="AK305" i="8"/>
  <c r="AL305" i="8"/>
  <c r="AI306" i="8"/>
  <c r="AK306" i="8"/>
  <c r="AL306" i="8"/>
  <c r="AI307" i="8"/>
  <c r="AK307" i="8"/>
  <c r="AL307" i="8"/>
  <c r="AI308" i="8"/>
  <c r="AK308" i="8"/>
  <c r="AL308" i="8"/>
  <c r="AI309" i="8"/>
  <c r="AK309" i="8"/>
  <c r="AL309" i="8"/>
  <c r="AI310" i="8"/>
  <c r="AK310" i="8"/>
  <c r="AL310" i="8"/>
  <c r="AI311" i="8"/>
  <c r="AK311" i="8"/>
  <c r="AL311" i="8"/>
  <c r="AI312" i="8"/>
  <c r="AK312" i="8"/>
  <c r="AL312" i="8"/>
  <c r="AC313" i="8"/>
  <c r="AD313" i="8" s="1"/>
  <c r="AF313" i="8" s="1"/>
  <c r="AG313" i="8" s="1"/>
  <c r="AK313" i="8"/>
  <c r="AM313" i="8"/>
  <c r="AM314" i="8" s="1"/>
  <c r="AM315" i="8" s="1"/>
  <c r="AM316" i="8" s="1"/>
  <c r="AM317" i="8" s="1"/>
  <c r="AM318" i="8" s="1"/>
  <c r="AM319" i="8" s="1"/>
  <c r="AM320" i="8" s="1"/>
  <c r="AM321" i="8" s="1"/>
  <c r="AM322" i="8" s="1"/>
  <c r="AI314" i="8"/>
  <c r="AK314" i="8"/>
  <c r="AL314" i="8"/>
  <c r="AI315" i="8"/>
  <c r="AK315" i="8"/>
  <c r="AL315" i="8"/>
  <c r="AI316" i="8"/>
  <c r="AK316" i="8"/>
  <c r="AL316" i="8"/>
  <c r="AI317" i="8"/>
  <c r="AK317" i="8"/>
  <c r="AL317" i="8"/>
  <c r="AI318" i="8"/>
  <c r="AK318" i="8"/>
  <c r="AL318" i="8"/>
  <c r="AI319" i="8"/>
  <c r="AK319" i="8"/>
  <c r="AL319" i="8"/>
  <c r="AI320" i="8"/>
  <c r="AK320" i="8"/>
  <c r="AL320" i="8"/>
  <c r="AI321" i="8"/>
  <c r="AK321" i="8"/>
  <c r="AL321" i="8"/>
  <c r="AI322" i="8"/>
  <c r="AK322" i="8"/>
  <c r="AL322" i="8"/>
  <c r="AC323" i="8"/>
  <c r="AK323" i="8"/>
  <c r="AM323" i="8"/>
  <c r="AM324" i="8" s="1"/>
  <c r="AM325" i="8" s="1"/>
  <c r="AM326" i="8" s="1"/>
  <c r="AM327" i="8" s="1"/>
  <c r="AM328" i="8" s="1"/>
  <c r="AM329" i="8" s="1"/>
  <c r="AM330" i="8" s="1"/>
  <c r="AM331" i="8" s="1"/>
  <c r="AM332" i="8" s="1"/>
  <c r="AI324" i="8"/>
  <c r="AK324" i="8"/>
  <c r="AL324" i="8"/>
  <c r="AI325" i="8"/>
  <c r="AK325" i="8"/>
  <c r="AL325" i="8"/>
  <c r="AI326" i="8"/>
  <c r="AK326" i="8"/>
  <c r="AL326" i="8"/>
  <c r="AI327" i="8"/>
  <c r="AK327" i="8"/>
  <c r="AL327" i="8"/>
  <c r="AI328" i="8"/>
  <c r="AK328" i="8"/>
  <c r="AL328" i="8"/>
  <c r="AI329" i="8"/>
  <c r="AK329" i="8"/>
  <c r="AL329" i="8"/>
  <c r="AI330" i="8"/>
  <c r="AK330" i="8"/>
  <c r="AL330" i="8"/>
  <c r="AI331" i="8"/>
  <c r="AK331" i="8"/>
  <c r="AL331" i="8"/>
  <c r="AI332" i="8"/>
  <c r="AK332" i="8"/>
  <c r="AL332" i="8"/>
  <c r="AC333" i="8"/>
  <c r="AD333" i="8" s="1"/>
  <c r="AF333" i="8" s="1"/>
  <c r="AG333" i="8" s="1"/>
  <c r="AK333" i="8"/>
  <c r="AM333" i="8"/>
  <c r="AM334" i="8" s="1"/>
  <c r="AM335" i="8" s="1"/>
  <c r="AM336" i="8" s="1"/>
  <c r="AM337" i="8" s="1"/>
  <c r="AM338" i="8" s="1"/>
  <c r="AM339" i="8" s="1"/>
  <c r="AM340" i="8" s="1"/>
  <c r="AM341" i="8" s="1"/>
  <c r="AM342" i="8" s="1"/>
  <c r="AI334" i="8"/>
  <c r="AK334" i="8"/>
  <c r="AL334" i="8"/>
  <c r="AI335" i="8"/>
  <c r="AK335" i="8"/>
  <c r="AL335" i="8"/>
  <c r="AI336" i="8"/>
  <c r="AK336" i="8"/>
  <c r="AL336" i="8"/>
  <c r="AI337" i="8"/>
  <c r="AK337" i="8"/>
  <c r="AL337" i="8"/>
  <c r="AI338" i="8"/>
  <c r="AK338" i="8"/>
  <c r="AL338" i="8"/>
  <c r="AI339" i="8"/>
  <c r="AK339" i="8"/>
  <c r="AL339" i="8"/>
  <c r="AI340" i="8"/>
  <c r="AK340" i="8"/>
  <c r="AL340" i="8"/>
  <c r="AI341" i="8"/>
  <c r="AK341" i="8"/>
  <c r="AL341" i="8"/>
  <c r="AI342" i="8"/>
  <c r="AK342" i="8"/>
  <c r="AL342" i="8"/>
  <c r="AC343" i="8"/>
  <c r="AK343" i="8"/>
  <c r="AM343" i="8"/>
  <c r="AM344" i="8" s="1"/>
  <c r="AM345" i="8" s="1"/>
  <c r="AM346" i="8" s="1"/>
  <c r="AM347" i="8" s="1"/>
  <c r="AM348" i="8" s="1"/>
  <c r="AM349" i="8" s="1"/>
  <c r="AM350" i="8" s="1"/>
  <c r="AM351" i="8" s="1"/>
  <c r="AM352" i="8" s="1"/>
  <c r="AI344" i="8"/>
  <c r="AK344" i="8"/>
  <c r="AL344" i="8"/>
  <c r="AI345" i="8"/>
  <c r="AK345" i="8"/>
  <c r="AL345" i="8"/>
  <c r="AI346" i="8"/>
  <c r="AK346" i="8"/>
  <c r="AL346" i="8"/>
  <c r="AI347" i="8"/>
  <c r="AK347" i="8"/>
  <c r="AL347" i="8"/>
  <c r="AI348" i="8"/>
  <c r="AK348" i="8"/>
  <c r="AL348" i="8"/>
  <c r="AI349" i="8"/>
  <c r="AK349" i="8"/>
  <c r="AL349" i="8"/>
  <c r="AI350" i="8"/>
  <c r="AK350" i="8"/>
  <c r="AL350" i="8"/>
  <c r="AI351" i="8"/>
  <c r="AK351" i="8"/>
  <c r="AL351" i="8"/>
  <c r="AI352" i="8"/>
  <c r="AK352" i="8"/>
  <c r="AL352" i="8"/>
  <c r="AC353" i="8"/>
  <c r="AD353" i="8" s="1"/>
  <c r="AK353" i="8"/>
  <c r="AM353" i="8"/>
  <c r="AM354" i="8" s="1"/>
  <c r="AM355" i="8" s="1"/>
  <c r="AM356" i="8" s="1"/>
  <c r="AM357" i="8" s="1"/>
  <c r="AM358" i="8" s="1"/>
  <c r="AM359" i="8" s="1"/>
  <c r="AM360" i="8" s="1"/>
  <c r="AM361" i="8" s="1"/>
  <c r="AM362" i="8" s="1"/>
  <c r="AI354" i="8"/>
  <c r="AK354" i="8"/>
  <c r="AL354" i="8"/>
  <c r="AI355" i="8"/>
  <c r="AK355" i="8"/>
  <c r="AL355" i="8"/>
  <c r="AI356" i="8"/>
  <c r="AK356" i="8"/>
  <c r="AL356" i="8"/>
  <c r="AI357" i="8"/>
  <c r="AK357" i="8"/>
  <c r="AL357" i="8"/>
  <c r="AI358" i="8"/>
  <c r="AK358" i="8"/>
  <c r="AL358" i="8"/>
  <c r="AI359" i="8"/>
  <c r="AK359" i="8"/>
  <c r="AL359" i="8"/>
  <c r="AI360" i="8"/>
  <c r="AK360" i="8"/>
  <c r="AL360" i="8"/>
  <c r="AI361" i="8"/>
  <c r="AK361" i="8"/>
  <c r="AL361" i="8"/>
  <c r="AI362" i="8"/>
  <c r="AK362" i="8"/>
  <c r="AL362" i="8"/>
  <c r="AC363" i="8"/>
  <c r="AK363" i="8"/>
  <c r="AM363" i="8"/>
  <c r="AI364" i="8"/>
  <c r="AK364" i="8"/>
  <c r="AL364" i="8"/>
  <c r="AM364" i="8"/>
  <c r="AM365" i="8" s="1"/>
  <c r="AM366" i="8" s="1"/>
  <c r="AM367" i="8" s="1"/>
  <c r="AM368" i="8" s="1"/>
  <c r="AM369" i="8" s="1"/>
  <c r="AM370" i="8" s="1"/>
  <c r="AM371" i="8" s="1"/>
  <c r="AM372" i="8" s="1"/>
  <c r="AI365" i="8"/>
  <c r="AK365" i="8"/>
  <c r="AL365" i="8"/>
  <c r="AI366" i="8"/>
  <c r="AK366" i="8"/>
  <c r="AL366" i="8"/>
  <c r="AI367" i="8"/>
  <c r="AK367" i="8"/>
  <c r="AL367" i="8"/>
  <c r="AI368" i="8"/>
  <c r="AK368" i="8"/>
  <c r="AL368" i="8"/>
  <c r="AI369" i="8"/>
  <c r="AK369" i="8"/>
  <c r="AL369" i="8"/>
  <c r="AI370" i="8"/>
  <c r="AK370" i="8"/>
  <c r="AL370" i="8"/>
  <c r="AI371" i="8"/>
  <c r="AK371" i="8"/>
  <c r="AL371" i="8"/>
  <c r="AI372" i="8"/>
  <c r="AK372" i="8"/>
  <c r="AL372" i="8"/>
  <c r="AC373" i="8"/>
  <c r="AD373" i="8" s="1"/>
  <c r="AK373" i="8"/>
  <c r="AM373" i="8"/>
  <c r="AM374" i="8" s="1"/>
  <c r="AM375" i="8" s="1"/>
  <c r="AM376" i="8" s="1"/>
  <c r="AM377" i="8" s="1"/>
  <c r="AM378" i="8" s="1"/>
  <c r="AM379" i="8" s="1"/>
  <c r="AM380" i="8" s="1"/>
  <c r="AM381" i="8" s="1"/>
  <c r="AM382" i="8" s="1"/>
  <c r="AI374" i="8"/>
  <c r="AK374" i="8"/>
  <c r="AL374" i="8"/>
  <c r="AI375" i="8"/>
  <c r="AK375" i="8"/>
  <c r="AL375" i="8"/>
  <c r="AI376" i="8"/>
  <c r="AK376" i="8"/>
  <c r="AL376" i="8"/>
  <c r="AI377" i="8"/>
  <c r="AK377" i="8"/>
  <c r="AL377" i="8"/>
  <c r="AI378" i="8"/>
  <c r="AK378" i="8"/>
  <c r="AL378" i="8"/>
  <c r="AI379" i="8"/>
  <c r="AK379" i="8"/>
  <c r="AL379" i="8"/>
  <c r="AI380" i="8"/>
  <c r="AK380" i="8"/>
  <c r="AL380" i="8"/>
  <c r="AI381" i="8"/>
  <c r="AK381" i="8"/>
  <c r="AL381" i="8"/>
  <c r="AI382" i="8"/>
  <c r="AK382" i="8"/>
  <c r="AL382" i="8"/>
  <c r="AC383" i="8"/>
  <c r="AK383" i="8"/>
  <c r="AM383" i="8"/>
  <c r="AM384" i="8" s="1"/>
  <c r="AM385" i="8" s="1"/>
  <c r="AM386" i="8" s="1"/>
  <c r="AM387" i="8" s="1"/>
  <c r="AM388" i="8" s="1"/>
  <c r="AM389" i="8" s="1"/>
  <c r="AM390" i="8" s="1"/>
  <c r="AM391" i="8" s="1"/>
  <c r="AM392" i="8" s="1"/>
  <c r="AI384" i="8"/>
  <c r="AK384" i="8"/>
  <c r="AL384" i="8"/>
  <c r="AI385" i="8"/>
  <c r="AK385" i="8"/>
  <c r="AL385" i="8"/>
  <c r="AI386" i="8"/>
  <c r="AK386" i="8"/>
  <c r="AL386" i="8"/>
  <c r="AI387" i="8"/>
  <c r="AK387" i="8"/>
  <c r="AL387" i="8"/>
  <c r="AI388" i="8"/>
  <c r="AK388" i="8"/>
  <c r="AL388" i="8"/>
  <c r="AI389" i="8"/>
  <c r="AK389" i="8"/>
  <c r="AL389" i="8"/>
  <c r="AI390" i="8"/>
  <c r="AK390" i="8"/>
  <c r="AL390" i="8"/>
  <c r="AI391" i="8"/>
  <c r="AK391" i="8"/>
  <c r="AL391" i="8"/>
  <c r="AI392" i="8"/>
  <c r="AK392" i="8"/>
  <c r="AL392" i="8"/>
  <c r="AC393" i="8"/>
  <c r="AD393" i="8" s="1"/>
  <c r="AK393" i="8"/>
  <c r="AM393" i="8"/>
  <c r="AM394" i="8" s="1"/>
  <c r="AM395" i="8" s="1"/>
  <c r="AM396" i="8" s="1"/>
  <c r="AM397" i="8" s="1"/>
  <c r="AM398" i="8" s="1"/>
  <c r="AM399" i="8" s="1"/>
  <c r="AM400" i="8" s="1"/>
  <c r="AM401" i="8" s="1"/>
  <c r="AM402" i="8" s="1"/>
  <c r="AI394" i="8"/>
  <c r="AK394" i="8"/>
  <c r="AL394" i="8"/>
  <c r="AI395" i="8"/>
  <c r="AK395" i="8"/>
  <c r="AL395" i="8"/>
  <c r="AI396" i="8"/>
  <c r="AK396" i="8"/>
  <c r="AL396" i="8"/>
  <c r="AI397" i="8"/>
  <c r="AK397" i="8"/>
  <c r="AL397" i="8"/>
  <c r="AI398" i="8"/>
  <c r="AK398" i="8"/>
  <c r="AL398" i="8"/>
  <c r="AI399" i="8"/>
  <c r="AK399" i="8"/>
  <c r="AL399" i="8"/>
  <c r="AI400" i="8"/>
  <c r="AK400" i="8"/>
  <c r="AL400" i="8"/>
  <c r="AI401" i="8"/>
  <c r="AK401" i="8"/>
  <c r="AL401" i="8"/>
  <c r="AI402" i="8"/>
  <c r="AK402" i="8"/>
  <c r="AL402" i="8"/>
  <c r="AC403" i="8"/>
  <c r="AD403" i="8" s="1"/>
  <c r="AK403" i="8"/>
  <c r="AM403" i="8"/>
  <c r="AM404" i="8" s="1"/>
  <c r="AM405" i="8" s="1"/>
  <c r="AM406" i="8" s="1"/>
  <c r="AM407" i="8" s="1"/>
  <c r="AM408" i="8" s="1"/>
  <c r="AM409" i="8" s="1"/>
  <c r="AM410" i="8" s="1"/>
  <c r="AM411" i="8" s="1"/>
  <c r="AM412" i="8" s="1"/>
  <c r="AI404" i="8"/>
  <c r="AK404" i="8"/>
  <c r="AL404" i="8"/>
  <c r="AI405" i="8"/>
  <c r="AK405" i="8"/>
  <c r="AL405" i="8"/>
  <c r="AI406" i="8"/>
  <c r="AK406" i="8"/>
  <c r="AL406" i="8"/>
  <c r="AI407" i="8"/>
  <c r="AK407" i="8"/>
  <c r="AL407" i="8"/>
  <c r="AI408" i="8"/>
  <c r="AK408" i="8"/>
  <c r="AL408" i="8"/>
  <c r="AI409" i="8"/>
  <c r="AK409" i="8"/>
  <c r="AL409" i="8"/>
  <c r="AI410" i="8"/>
  <c r="AK410" i="8"/>
  <c r="AL410" i="8"/>
  <c r="AI411" i="8"/>
  <c r="AK411" i="8"/>
  <c r="AL411" i="8"/>
  <c r="AI412" i="8"/>
  <c r="AK412" i="8"/>
  <c r="AL412" i="8"/>
  <c r="AC413" i="8"/>
  <c r="AD413" i="8" s="1"/>
  <c r="AK413" i="8"/>
  <c r="AM413" i="8"/>
  <c r="AM414" i="8" s="1"/>
  <c r="AM415" i="8" s="1"/>
  <c r="AM416" i="8" s="1"/>
  <c r="AM417" i="8" s="1"/>
  <c r="AM418" i="8" s="1"/>
  <c r="AM419" i="8" s="1"/>
  <c r="AM420" i="8" s="1"/>
  <c r="AM421" i="8" s="1"/>
  <c r="AM422" i="8" s="1"/>
  <c r="AI414" i="8"/>
  <c r="AK414" i="8"/>
  <c r="AL414" i="8"/>
  <c r="AI415" i="8"/>
  <c r="AK415" i="8"/>
  <c r="AL415" i="8"/>
  <c r="AI416" i="8"/>
  <c r="AK416" i="8"/>
  <c r="AL416" i="8"/>
  <c r="AI417" i="8"/>
  <c r="AK417" i="8"/>
  <c r="AL417" i="8"/>
  <c r="AI418" i="8"/>
  <c r="AK418" i="8"/>
  <c r="AL418" i="8"/>
  <c r="AI419" i="8"/>
  <c r="AK419" i="8"/>
  <c r="AL419" i="8"/>
  <c r="AI420" i="8"/>
  <c r="AK420" i="8"/>
  <c r="AL420" i="8"/>
  <c r="AI421" i="8"/>
  <c r="AK421" i="8"/>
  <c r="AL421" i="8"/>
  <c r="AI422" i="8"/>
  <c r="AK422" i="8"/>
  <c r="AL422" i="8"/>
  <c r="AC423" i="8"/>
  <c r="AD423" i="8" s="1"/>
  <c r="AK423" i="8"/>
  <c r="AM423" i="8"/>
  <c r="AM424" i="8" s="1"/>
  <c r="AM425" i="8" s="1"/>
  <c r="AM426" i="8" s="1"/>
  <c r="AM427" i="8" s="1"/>
  <c r="AM428" i="8" s="1"/>
  <c r="AM429" i="8" s="1"/>
  <c r="AM430" i="8" s="1"/>
  <c r="AM431" i="8" s="1"/>
  <c r="AM432" i="8" s="1"/>
  <c r="AI424" i="8"/>
  <c r="AK424" i="8"/>
  <c r="AL424" i="8"/>
  <c r="AI425" i="8"/>
  <c r="AK425" i="8"/>
  <c r="AL425" i="8"/>
  <c r="AI426" i="8"/>
  <c r="AK426" i="8"/>
  <c r="AL426" i="8"/>
  <c r="AI427" i="8"/>
  <c r="AK427" i="8"/>
  <c r="AL427" i="8"/>
  <c r="AI428" i="8"/>
  <c r="AK428" i="8"/>
  <c r="AL428" i="8"/>
  <c r="AI429" i="8"/>
  <c r="AK429" i="8"/>
  <c r="AL429" i="8"/>
  <c r="AI430" i="8"/>
  <c r="AK430" i="8"/>
  <c r="AL430" i="8"/>
  <c r="AI431" i="8"/>
  <c r="AK431" i="8"/>
  <c r="AL431" i="8"/>
  <c r="AI432" i="8"/>
  <c r="AK432" i="8"/>
  <c r="AL432" i="8"/>
  <c r="AC433" i="8"/>
  <c r="AD433" i="8" s="1"/>
  <c r="AK433" i="8"/>
  <c r="AM433" i="8"/>
  <c r="AM434" i="8" s="1"/>
  <c r="AM435" i="8" s="1"/>
  <c r="AM436" i="8" s="1"/>
  <c r="AM437" i="8" s="1"/>
  <c r="AM438" i="8" s="1"/>
  <c r="AM439" i="8" s="1"/>
  <c r="AM440" i="8" s="1"/>
  <c r="AM441" i="8" s="1"/>
  <c r="AM442" i="8" s="1"/>
  <c r="AI434" i="8"/>
  <c r="AK434" i="8"/>
  <c r="AL434" i="8"/>
  <c r="AI435" i="8"/>
  <c r="AK435" i="8"/>
  <c r="AL435" i="8"/>
  <c r="AI436" i="8"/>
  <c r="AK436" i="8"/>
  <c r="AL436" i="8"/>
  <c r="AI437" i="8"/>
  <c r="AK437" i="8"/>
  <c r="AL437" i="8"/>
  <c r="AI438" i="8"/>
  <c r="AK438" i="8"/>
  <c r="AL438" i="8"/>
  <c r="AI439" i="8"/>
  <c r="AK439" i="8"/>
  <c r="AL439" i="8"/>
  <c r="AI440" i="8"/>
  <c r="AK440" i="8"/>
  <c r="AL440" i="8"/>
  <c r="AI441" i="8"/>
  <c r="AK441" i="8"/>
  <c r="AL441" i="8"/>
  <c r="AI442" i="8"/>
  <c r="AK442" i="8"/>
  <c r="AL442" i="8"/>
  <c r="AC443" i="8"/>
  <c r="AD443" i="8" s="1"/>
  <c r="AK443" i="8"/>
  <c r="AM443" i="8"/>
  <c r="AI444" i="8"/>
  <c r="AK444" i="8"/>
  <c r="AL444" i="8"/>
  <c r="AM444" i="8"/>
  <c r="AM445" i="8" s="1"/>
  <c r="AM446" i="8" s="1"/>
  <c r="AM447" i="8" s="1"/>
  <c r="AM448" i="8" s="1"/>
  <c r="AM449" i="8" s="1"/>
  <c r="AM450" i="8" s="1"/>
  <c r="AM451" i="8" s="1"/>
  <c r="AM452" i="8" s="1"/>
  <c r="AI445" i="8"/>
  <c r="AK445" i="8"/>
  <c r="AL445" i="8"/>
  <c r="AI446" i="8"/>
  <c r="AK446" i="8"/>
  <c r="AL446" i="8"/>
  <c r="AI447" i="8"/>
  <c r="AK447" i="8"/>
  <c r="AL447" i="8"/>
  <c r="AI448" i="8"/>
  <c r="AK448" i="8"/>
  <c r="AL448" i="8"/>
  <c r="AI449" i="8"/>
  <c r="AK449" i="8"/>
  <c r="AL449" i="8"/>
  <c r="AI450" i="8"/>
  <c r="AK450" i="8"/>
  <c r="AL450" i="8"/>
  <c r="AI451" i="8"/>
  <c r="AK451" i="8"/>
  <c r="AL451" i="8"/>
  <c r="AI452" i="8"/>
  <c r="AK452" i="8"/>
  <c r="AL452" i="8"/>
  <c r="AC453" i="8"/>
  <c r="AD453" i="8" s="1"/>
  <c r="AK453" i="8"/>
  <c r="AM453" i="8"/>
  <c r="AM454" i="8" s="1"/>
  <c r="AM455" i="8" s="1"/>
  <c r="AM456" i="8" s="1"/>
  <c r="AM457" i="8" s="1"/>
  <c r="AM458" i="8" s="1"/>
  <c r="AM459" i="8" s="1"/>
  <c r="AM460" i="8" s="1"/>
  <c r="AM461" i="8" s="1"/>
  <c r="AM462" i="8" s="1"/>
  <c r="AI454" i="8"/>
  <c r="AK454" i="8"/>
  <c r="AL454" i="8"/>
  <c r="AI455" i="8"/>
  <c r="AK455" i="8"/>
  <c r="AL455" i="8"/>
  <c r="AI456" i="8"/>
  <c r="AK456" i="8"/>
  <c r="AL456" i="8"/>
  <c r="AI457" i="8"/>
  <c r="AK457" i="8"/>
  <c r="AL457" i="8"/>
  <c r="AI458" i="8"/>
  <c r="AK458" i="8"/>
  <c r="AL458" i="8"/>
  <c r="AI459" i="8"/>
  <c r="AK459" i="8"/>
  <c r="AL459" i="8"/>
  <c r="AI460" i="8"/>
  <c r="AK460" i="8"/>
  <c r="AL460" i="8"/>
  <c r="AI461" i="8"/>
  <c r="AK461" i="8"/>
  <c r="AL461" i="8"/>
  <c r="AI462" i="8"/>
  <c r="AK462" i="8"/>
  <c r="AL462" i="8"/>
  <c r="AC463" i="8"/>
  <c r="AD463" i="8" s="1"/>
  <c r="AE463" i="8" s="1"/>
  <c r="AE469" i="8" s="1"/>
  <c r="AK463" i="8"/>
  <c r="AM463" i="8"/>
  <c r="AM464" i="8" s="1"/>
  <c r="AM465" i="8" s="1"/>
  <c r="AM466" i="8" s="1"/>
  <c r="AM467" i="8" s="1"/>
  <c r="AM468" i="8" s="1"/>
  <c r="AM469" i="8" s="1"/>
  <c r="AM470" i="8" s="1"/>
  <c r="AM471" i="8" s="1"/>
  <c r="AM472" i="8" s="1"/>
  <c r="AI464" i="8"/>
  <c r="AK464" i="8"/>
  <c r="AL464" i="8"/>
  <c r="AI465" i="8"/>
  <c r="AK465" i="8"/>
  <c r="AL465" i="8"/>
  <c r="AI466" i="8"/>
  <c r="AK466" i="8"/>
  <c r="AL466" i="8"/>
  <c r="AI467" i="8"/>
  <c r="AK467" i="8"/>
  <c r="AL467" i="8"/>
  <c r="AI468" i="8"/>
  <c r="AK468" i="8"/>
  <c r="AL468" i="8"/>
  <c r="AI469" i="8"/>
  <c r="AK469" i="8"/>
  <c r="AL469" i="8"/>
  <c r="AI470" i="8"/>
  <c r="AK470" i="8"/>
  <c r="AL470" i="8"/>
  <c r="AI471" i="8"/>
  <c r="AK471" i="8"/>
  <c r="AL471" i="8"/>
  <c r="AI472" i="8"/>
  <c r="AK472" i="8"/>
  <c r="AL472" i="8"/>
  <c r="AC473" i="8"/>
  <c r="AD473" i="8" s="1"/>
  <c r="AK473" i="8"/>
  <c r="AM473" i="8"/>
  <c r="AM474" i="8" s="1"/>
  <c r="AM475" i="8" s="1"/>
  <c r="AM476" i="8" s="1"/>
  <c r="AM477" i="8" s="1"/>
  <c r="AM478" i="8" s="1"/>
  <c r="AM479" i="8" s="1"/>
  <c r="AM480" i="8" s="1"/>
  <c r="AM481" i="8" s="1"/>
  <c r="AM482" i="8" s="1"/>
  <c r="AI474" i="8"/>
  <c r="AK474" i="8"/>
  <c r="AL474" i="8"/>
  <c r="AI475" i="8"/>
  <c r="AK475" i="8"/>
  <c r="AL475" i="8"/>
  <c r="AI476" i="8"/>
  <c r="AK476" i="8"/>
  <c r="AL476" i="8"/>
  <c r="AI477" i="8"/>
  <c r="AK477" i="8"/>
  <c r="AL477" i="8"/>
  <c r="AI478" i="8"/>
  <c r="AK478" i="8"/>
  <c r="AL478" i="8"/>
  <c r="AI479" i="8"/>
  <c r="AK479" i="8"/>
  <c r="AL479" i="8"/>
  <c r="AI480" i="8"/>
  <c r="AK480" i="8"/>
  <c r="AL480" i="8"/>
  <c r="AI481" i="8"/>
  <c r="AK481" i="8"/>
  <c r="AL481" i="8"/>
  <c r="AI482" i="8"/>
  <c r="AK482" i="8"/>
  <c r="AL482" i="8"/>
  <c r="AC483" i="8"/>
  <c r="AD483" i="8" s="1"/>
  <c r="AK483" i="8"/>
  <c r="AM483" i="8"/>
  <c r="AM484" i="8" s="1"/>
  <c r="AM485" i="8" s="1"/>
  <c r="AM486" i="8" s="1"/>
  <c r="AM487" i="8" s="1"/>
  <c r="AM488" i="8" s="1"/>
  <c r="AM489" i="8" s="1"/>
  <c r="AM490" i="8" s="1"/>
  <c r="AM491" i="8" s="1"/>
  <c r="AM492" i="8" s="1"/>
  <c r="AI484" i="8"/>
  <c r="AK484" i="8"/>
  <c r="AL484" i="8"/>
  <c r="AI485" i="8"/>
  <c r="AK485" i="8"/>
  <c r="AL485" i="8"/>
  <c r="AI486" i="8"/>
  <c r="AK486" i="8"/>
  <c r="AL486" i="8"/>
  <c r="AI487" i="8"/>
  <c r="AK487" i="8"/>
  <c r="AL487" i="8"/>
  <c r="AI488" i="8"/>
  <c r="AK488" i="8"/>
  <c r="AL488" i="8"/>
  <c r="AI489" i="8"/>
  <c r="AK489" i="8"/>
  <c r="AL489" i="8"/>
  <c r="AI490" i="8"/>
  <c r="AK490" i="8"/>
  <c r="AL490" i="8"/>
  <c r="AI491" i="8"/>
  <c r="AK491" i="8"/>
  <c r="AL491" i="8"/>
  <c r="AI492" i="8"/>
  <c r="AK492" i="8"/>
  <c r="AL492" i="8"/>
  <c r="AC493" i="8"/>
  <c r="AD493" i="8" s="1"/>
  <c r="AK493" i="8"/>
  <c r="AM493" i="8"/>
  <c r="AM494" i="8" s="1"/>
  <c r="AM495" i="8" s="1"/>
  <c r="AM496" i="8" s="1"/>
  <c r="AM497" i="8" s="1"/>
  <c r="AM498" i="8" s="1"/>
  <c r="AM499" i="8" s="1"/>
  <c r="AM500" i="8" s="1"/>
  <c r="AM501" i="8" s="1"/>
  <c r="AM502" i="8" s="1"/>
  <c r="AI494" i="8"/>
  <c r="AK494" i="8"/>
  <c r="AL494" i="8"/>
  <c r="AI495" i="8"/>
  <c r="AK495" i="8"/>
  <c r="AL495" i="8"/>
  <c r="AI496" i="8"/>
  <c r="AK496" i="8"/>
  <c r="AL496" i="8"/>
  <c r="AI497" i="8"/>
  <c r="AK497" i="8"/>
  <c r="AL497" i="8"/>
  <c r="AI498" i="8"/>
  <c r="AK498" i="8"/>
  <c r="AL498" i="8"/>
  <c r="AI499" i="8"/>
  <c r="AK499" i="8"/>
  <c r="AL499" i="8"/>
  <c r="AI500" i="8"/>
  <c r="AK500" i="8"/>
  <c r="AL500" i="8"/>
  <c r="AI501" i="8"/>
  <c r="AK501" i="8"/>
  <c r="AL501" i="8"/>
  <c r="AI502" i="8"/>
  <c r="AK502" i="8"/>
  <c r="AL502" i="8"/>
  <c r="AC503" i="8"/>
  <c r="AD503" i="8" s="1"/>
  <c r="AK503" i="8"/>
  <c r="AM503" i="8"/>
  <c r="AM504" i="8" s="1"/>
  <c r="AM505" i="8" s="1"/>
  <c r="AM506" i="8" s="1"/>
  <c r="AM507" i="8" s="1"/>
  <c r="AM508" i="8" s="1"/>
  <c r="AM509" i="8" s="1"/>
  <c r="AM510" i="8" s="1"/>
  <c r="AM511" i="8" s="1"/>
  <c r="AM512" i="8" s="1"/>
  <c r="AI504" i="8"/>
  <c r="AK504" i="8"/>
  <c r="AL504" i="8"/>
  <c r="AI505" i="8"/>
  <c r="AK505" i="8"/>
  <c r="AL505" i="8"/>
  <c r="AI506" i="8"/>
  <c r="AK506" i="8"/>
  <c r="AL506" i="8"/>
  <c r="AI507" i="8"/>
  <c r="AK507" i="8"/>
  <c r="AL507" i="8"/>
  <c r="AI508" i="8"/>
  <c r="AK508" i="8"/>
  <c r="AL508" i="8"/>
  <c r="AI509" i="8"/>
  <c r="AK509" i="8"/>
  <c r="AL509" i="8"/>
  <c r="AI510" i="8"/>
  <c r="AK510" i="8"/>
  <c r="AL510" i="8"/>
  <c r="AI511" i="8"/>
  <c r="AK511" i="8"/>
  <c r="AL511" i="8"/>
  <c r="AI512" i="8"/>
  <c r="AK512" i="8"/>
  <c r="AL512" i="8"/>
  <c r="AC513" i="8"/>
  <c r="AK513" i="8"/>
  <c r="AM513" i="8"/>
  <c r="AM514" i="8" s="1"/>
  <c r="AM515" i="8" s="1"/>
  <c r="AM516" i="8" s="1"/>
  <c r="AM517" i="8" s="1"/>
  <c r="AM518" i="8" s="1"/>
  <c r="AM519" i="8" s="1"/>
  <c r="AM520" i="8" s="1"/>
  <c r="AM521" i="8" s="1"/>
  <c r="AM522" i="8" s="1"/>
  <c r="AI514" i="8"/>
  <c r="AK514" i="8"/>
  <c r="AL514" i="8"/>
  <c r="AI515" i="8"/>
  <c r="AK515" i="8"/>
  <c r="AL515" i="8"/>
  <c r="AI516" i="8"/>
  <c r="AK516" i="8"/>
  <c r="AL516" i="8"/>
  <c r="AI517" i="8"/>
  <c r="AK517" i="8"/>
  <c r="AL517" i="8"/>
  <c r="AI518" i="8"/>
  <c r="AK518" i="8"/>
  <c r="AL518" i="8"/>
  <c r="AI519" i="8"/>
  <c r="AK519" i="8"/>
  <c r="AL519" i="8"/>
  <c r="AI520" i="8"/>
  <c r="AK520" i="8"/>
  <c r="AL520" i="8"/>
  <c r="AI521" i="8"/>
  <c r="AK521" i="8"/>
  <c r="AL521" i="8"/>
  <c r="AI522" i="8"/>
  <c r="AK522" i="8"/>
  <c r="AL522" i="8"/>
  <c r="AC523" i="8"/>
  <c r="AD523" i="8" s="1"/>
  <c r="AK523" i="8"/>
  <c r="AM523" i="8"/>
  <c r="AM524" i="8" s="1"/>
  <c r="AM525" i="8" s="1"/>
  <c r="AM526" i="8" s="1"/>
  <c r="AM527" i="8" s="1"/>
  <c r="AM528" i="8" s="1"/>
  <c r="AM529" i="8" s="1"/>
  <c r="AM530" i="8" s="1"/>
  <c r="AM531" i="8" s="1"/>
  <c r="AM532" i="8" s="1"/>
  <c r="AI524" i="8"/>
  <c r="AK524" i="8"/>
  <c r="AL524" i="8"/>
  <c r="AI525" i="8"/>
  <c r="AK525" i="8"/>
  <c r="AL525" i="8"/>
  <c r="AI526" i="8"/>
  <c r="AK526" i="8"/>
  <c r="AL526" i="8"/>
  <c r="AI527" i="8"/>
  <c r="AK527" i="8"/>
  <c r="AL527" i="8"/>
  <c r="AI528" i="8"/>
  <c r="AK528" i="8"/>
  <c r="AL528" i="8"/>
  <c r="AI529" i="8"/>
  <c r="AK529" i="8"/>
  <c r="AL529" i="8"/>
  <c r="AI530" i="8"/>
  <c r="AK530" i="8"/>
  <c r="AL530" i="8"/>
  <c r="AI531" i="8"/>
  <c r="AK531" i="8"/>
  <c r="AL531" i="8"/>
  <c r="AI532" i="8"/>
  <c r="AK532" i="8"/>
  <c r="AL532" i="8"/>
  <c r="AC533" i="8"/>
  <c r="AD533" i="8" s="1"/>
  <c r="AK533" i="8"/>
  <c r="AM533" i="8"/>
  <c r="AM534" i="8" s="1"/>
  <c r="AM535" i="8" s="1"/>
  <c r="AM536" i="8" s="1"/>
  <c r="AM537" i="8" s="1"/>
  <c r="AM538" i="8" s="1"/>
  <c r="AM539" i="8" s="1"/>
  <c r="AM540" i="8" s="1"/>
  <c r="AM541" i="8" s="1"/>
  <c r="AM542" i="8" s="1"/>
  <c r="AI534" i="8"/>
  <c r="AK534" i="8"/>
  <c r="AL534" i="8"/>
  <c r="AI535" i="8"/>
  <c r="AK535" i="8"/>
  <c r="AL535" i="8"/>
  <c r="AI536" i="8"/>
  <c r="AK536" i="8"/>
  <c r="AL536" i="8"/>
  <c r="AI537" i="8"/>
  <c r="AK537" i="8"/>
  <c r="AL537" i="8"/>
  <c r="AI538" i="8"/>
  <c r="AK538" i="8"/>
  <c r="AL538" i="8"/>
  <c r="AI539" i="8"/>
  <c r="AK539" i="8"/>
  <c r="AL539" i="8"/>
  <c r="AI540" i="8"/>
  <c r="AK540" i="8"/>
  <c r="AL540" i="8"/>
  <c r="AI541" i="8"/>
  <c r="AK541" i="8"/>
  <c r="AL541" i="8"/>
  <c r="AI542" i="8"/>
  <c r="AK542" i="8"/>
  <c r="AL542" i="8"/>
  <c r="AC543" i="8"/>
  <c r="AD543" i="8" s="1"/>
  <c r="AE543" i="8" s="1"/>
  <c r="AE549" i="8" s="1"/>
  <c r="AK543" i="8"/>
  <c r="AM543" i="8"/>
  <c r="AM544" i="8" s="1"/>
  <c r="AM545" i="8" s="1"/>
  <c r="AM546" i="8" s="1"/>
  <c r="AM547" i="8" s="1"/>
  <c r="AM548" i="8" s="1"/>
  <c r="AM549" i="8" s="1"/>
  <c r="AM550" i="8" s="1"/>
  <c r="AM551" i="8" s="1"/>
  <c r="AM552" i="8" s="1"/>
  <c r="AI544" i="8"/>
  <c r="AK544" i="8"/>
  <c r="AL544" i="8"/>
  <c r="AI545" i="8"/>
  <c r="AK545" i="8"/>
  <c r="AL545" i="8"/>
  <c r="AI546" i="8"/>
  <c r="AK546" i="8"/>
  <c r="AL546" i="8"/>
  <c r="AI547" i="8"/>
  <c r="AK547" i="8"/>
  <c r="AL547" i="8"/>
  <c r="AI548" i="8"/>
  <c r="AK548" i="8"/>
  <c r="AL548" i="8"/>
  <c r="AI549" i="8"/>
  <c r="AK549" i="8"/>
  <c r="AL549" i="8"/>
  <c r="AI550" i="8"/>
  <c r="AK550" i="8"/>
  <c r="AL550" i="8"/>
  <c r="AI551" i="8"/>
  <c r="AK551" i="8"/>
  <c r="AL551" i="8"/>
  <c r="AI552" i="8"/>
  <c r="AK552" i="8"/>
  <c r="AL552" i="8"/>
  <c r="AC553" i="8"/>
  <c r="AD553" i="8" s="1"/>
  <c r="AK553" i="8"/>
  <c r="AM553" i="8"/>
  <c r="AM554" i="8" s="1"/>
  <c r="AM555" i="8" s="1"/>
  <c r="AM556" i="8" s="1"/>
  <c r="AM557" i="8" s="1"/>
  <c r="AM558" i="8" s="1"/>
  <c r="AM559" i="8" s="1"/>
  <c r="AM560" i="8" s="1"/>
  <c r="AM561" i="8" s="1"/>
  <c r="AM562" i="8" s="1"/>
  <c r="AI554" i="8"/>
  <c r="AK554" i="8"/>
  <c r="AL554" i="8"/>
  <c r="AI555" i="8"/>
  <c r="AK555" i="8"/>
  <c r="AL555" i="8"/>
  <c r="AI556" i="8"/>
  <c r="AK556" i="8"/>
  <c r="AL556" i="8"/>
  <c r="AI557" i="8"/>
  <c r="AK557" i="8"/>
  <c r="AL557" i="8"/>
  <c r="AI558" i="8"/>
  <c r="AK558" i="8"/>
  <c r="AL558" i="8"/>
  <c r="AI559" i="8"/>
  <c r="AK559" i="8"/>
  <c r="AL559" i="8"/>
  <c r="AI560" i="8"/>
  <c r="AK560" i="8"/>
  <c r="AL560" i="8"/>
  <c r="AI561" i="8"/>
  <c r="AK561" i="8"/>
  <c r="AL561" i="8"/>
  <c r="AI562" i="8"/>
  <c r="AK562" i="8"/>
  <c r="AL562" i="8"/>
  <c r="AC563" i="8"/>
  <c r="AD563" i="8" s="1"/>
  <c r="AE563" i="8" s="1"/>
  <c r="AE569" i="8" s="1"/>
  <c r="AK563" i="8"/>
  <c r="AM563" i="8"/>
  <c r="AM564" i="8" s="1"/>
  <c r="AM565" i="8" s="1"/>
  <c r="AM566" i="8" s="1"/>
  <c r="AM567" i="8" s="1"/>
  <c r="AM568" i="8" s="1"/>
  <c r="AM569" i="8" s="1"/>
  <c r="AM570" i="8" s="1"/>
  <c r="AM571" i="8" s="1"/>
  <c r="AM572" i="8" s="1"/>
  <c r="AI564" i="8"/>
  <c r="AK564" i="8"/>
  <c r="AL564" i="8"/>
  <c r="AI565" i="8"/>
  <c r="AK565" i="8"/>
  <c r="AL565" i="8"/>
  <c r="AI566" i="8"/>
  <c r="AK566" i="8"/>
  <c r="AL566" i="8"/>
  <c r="AI567" i="8"/>
  <c r="AK567" i="8"/>
  <c r="AL567" i="8"/>
  <c r="AI568" i="8"/>
  <c r="AK568" i="8"/>
  <c r="AL568" i="8"/>
  <c r="AI569" i="8"/>
  <c r="AK569" i="8"/>
  <c r="AL569" i="8"/>
  <c r="AI570" i="8"/>
  <c r="AK570" i="8"/>
  <c r="AL570" i="8"/>
  <c r="AI571" i="8"/>
  <c r="AK571" i="8"/>
  <c r="AL571" i="8"/>
  <c r="AI572" i="8"/>
  <c r="AK572" i="8"/>
  <c r="AL572" i="8"/>
  <c r="AC573" i="8"/>
  <c r="AK573" i="8"/>
  <c r="AM573" i="8"/>
  <c r="AM574" i="8" s="1"/>
  <c r="AM575" i="8" s="1"/>
  <c r="AM576" i="8" s="1"/>
  <c r="AM577" i="8" s="1"/>
  <c r="AM578" i="8" s="1"/>
  <c r="AM579" i="8" s="1"/>
  <c r="AM580" i="8" s="1"/>
  <c r="AM581" i="8" s="1"/>
  <c r="AM582" i="8" s="1"/>
  <c r="AI574" i="8"/>
  <c r="AK574" i="8"/>
  <c r="AL574" i="8"/>
  <c r="AI575" i="8"/>
  <c r="AK575" i="8"/>
  <c r="AL575" i="8"/>
  <c r="AI576" i="8"/>
  <c r="AK576" i="8"/>
  <c r="AL576" i="8"/>
  <c r="AI577" i="8"/>
  <c r="AK577" i="8"/>
  <c r="AL577" i="8"/>
  <c r="AI578" i="8"/>
  <c r="AK578" i="8"/>
  <c r="AL578" i="8"/>
  <c r="AI579" i="8"/>
  <c r="AK579" i="8"/>
  <c r="AL579" i="8"/>
  <c r="AI580" i="8"/>
  <c r="AK580" i="8"/>
  <c r="AL580" i="8"/>
  <c r="AI581" i="8"/>
  <c r="AK581" i="8"/>
  <c r="AL581" i="8"/>
  <c r="AI582" i="8"/>
  <c r="AK582" i="8"/>
  <c r="AL582" i="8"/>
  <c r="AC583" i="8"/>
  <c r="AK583" i="8"/>
  <c r="AM583" i="8"/>
  <c r="AM584" i="8" s="1"/>
  <c r="AM585" i="8" s="1"/>
  <c r="AM586" i="8" s="1"/>
  <c r="AM587" i="8" s="1"/>
  <c r="AM588" i="8" s="1"/>
  <c r="AM589" i="8" s="1"/>
  <c r="AM590" i="8" s="1"/>
  <c r="AM591" i="8" s="1"/>
  <c r="AM592" i="8" s="1"/>
  <c r="AI584" i="8"/>
  <c r="AK584" i="8"/>
  <c r="AL584" i="8"/>
  <c r="AI585" i="8"/>
  <c r="AK585" i="8"/>
  <c r="AL585" i="8"/>
  <c r="AI586" i="8"/>
  <c r="AK586" i="8"/>
  <c r="AL586" i="8"/>
  <c r="AI587" i="8"/>
  <c r="AK587" i="8"/>
  <c r="AL587" i="8"/>
  <c r="AI588" i="8"/>
  <c r="AK588" i="8"/>
  <c r="AL588" i="8"/>
  <c r="AI589" i="8"/>
  <c r="AK589" i="8"/>
  <c r="AL589" i="8"/>
  <c r="AI590" i="8"/>
  <c r="AK590" i="8"/>
  <c r="AL590" i="8"/>
  <c r="AI591" i="8"/>
  <c r="AK591" i="8"/>
  <c r="AL591" i="8"/>
  <c r="AI592" i="8"/>
  <c r="AK592" i="8"/>
  <c r="AL592" i="8"/>
  <c r="AC593" i="8"/>
  <c r="AD593" i="8" s="1"/>
  <c r="AK593" i="8"/>
  <c r="AM593" i="8"/>
  <c r="AM594" i="8" s="1"/>
  <c r="AM595" i="8" s="1"/>
  <c r="AM596" i="8" s="1"/>
  <c r="AM597" i="8" s="1"/>
  <c r="AM598" i="8" s="1"/>
  <c r="AM599" i="8" s="1"/>
  <c r="AM600" i="8" s="1"/>
  <c r="AM601" i="8" s="1"/>
  <c r="AM602" i="8" s="1"/>
  <c r="AI594" i="8"/>
  <c r="AK594" i="8"/>
  <c r="AL594" i="8"/>
  <c r="AI595" i="8"/>
  <c r="AK595" i="8"/>
  <c r="AL595" i="8"/>
  <c r="AI596" i="8"/>
  <c r="AK596" i="8"/>
  <c r="AL596" i="8"/>
  <c r="AI597" i="8"/>
  <c r="AK597" i="8"/>
  <c r="AL597" i="8"/>
  <c r="AI598" i="8"/>
  <c r="AK598" i="8"/>
  <c r="AL598" i="8"/>
  <c r="AI599" i="8"/>
  <c r="AK599" i="8"/>
  <c r="AL599" i="8"/>
  <c r="AI600" i="8"/>
  <c r="AK600" i="8"/>
  <c r="AL600" i="8"/>
  <c r="AI601" i="8"/>
  <c r="AK601" i="8"/>
  <c r="AL601" i="8"/>
  <c r="AI602" i="8"/>
  <c r="AK602" i="8"/>
  <c r="AL602" i="8"/>
  <c r="AC603" i="8"/>
  <c r="AD603" i="8" s="1"/>
  <c r="AE603" i="8" s="1"/>
  <c r="AE609" i="8" s="1"/>
  <c r="AK603" i="8"/>
  <c r="AM603" i="8"/>
  <c r="AM604" i="8" s="1"/>
  <c r="AM605" i="8" s="1"/>
  <c r="AM606" i="8" s="1"/>
  <c r="AM607" i="8" s="1"/>
  <c r="AM608" i="8" s="1"/>
  <c r="AM609" i="8" s="1"/>
  <c r="AM610" i="8" s="1"/>
  <c r="AM611" i="8" s="1"/>
  <c r="AM612" i="8" s="1"/>
  <c r="AI604" i="8"/>
  <c r="AK604" i="8"/>
  <c r="AL604" i="8"/>
  <c r="AI605" i="8"/>
  <c r="AK605" i="8"/>
  <c r="AL605" i="8"/>
  <c r="AI606" i="8"/>
  <c r="AK606" i="8"/>
  <c r="AL606" i="8"/>
  <c r="AI607" i="8"/>
  <c r="AK607" i="8"/>
  <c r="AL607" i="8"/>
  <c r="AI608" i="8"/>
  <c r="AK608" i="8"/>
  <c r="AL608" i="8"/>
  <c r="AI609" i="8"/>
  <c r="AK609" i="8"/>
  <c r="AL609" i="8"/>
  <c r="AI610" i="8"/>
  <c r="AK610" i="8"/>
  <c r="AL610" i="8"/>
  <c r="AI611" i="8"/>
  <c r="AK611" i="8"/>
  <c r="AL611" i="8"/>
  <c r="AI612" i="8"/>
  <c r="AK612" i="8"/>
  <c r="AL612" i="8"/>
  <c r="AC613" i="8"/>
  <c r="AD613" i="8" s="1"/>
  <c r="AK613" i="8"/>
  <c r="AM613" i="8"/>
  <c r="AM614" i="8" s="1"/>
  <c r="AM615" i="8" s="1"/>
  <c r="AM616" i="8" s="1"/>
  <c r="AM617" i="8" s="1"/>
  <c r="AM618" i="8" s="1"/>
  <c r="AM619" i="8" s="1"/>
  <c r="AM620" i="8" s="1"/>
  <c r="AM621" i="8" s="1"/>
  <c r="AM622" i="8" s="1"/>
  <c r="AI614" i="8"/>
  <c r="AK614" i="8"/>
  <c r="AL614" i="8"/>
  <c r="AI615" i="8"/>
  <c r="AK615" i="8"/>
  <c r="AL615" i="8"/>
  <c r="AI616" i="8"/>
  <c r="AK616" i="8"/>
  <c r="AL616" i="8"/>
  <c r="AI617" i="8"/>
  <c r="AK617" i="8"/>
  <c r="AL617" i="8"/>
  <c r="AI618" i="8"/>
  <c r="AK618" i="8"/>
  <c r="AL618" i="8"/>
  <c r="AI619" i="8"/>
  <c r="AK619" i="8"/>
  <c r="AL619" i="8"/>
  <c r="AI620" i="8"/>
  <c r="AK620" i="8"/>
  <c r="AL620" i="8"/>
  <c r="AI621" i="8"/>
  <c r="AK621" i="8"/>
  <c r="AL621" i="8"/>
  <c r="AI622" i="8"/>
  <c r="AK622" i="8"/>
  <c r="AL622" i="8"/>
  <c r="AC623" i="8"/>
  <c r="AD623" i="8" s="1"/>
  <c r="AE623" i="8" s="1"/>
  <c r="AK623" i="8"/>
  <c r="AM623" i="8"/>
  <c r="AM624" i="8" s="1"/>
  <c r="AM625" i="8" s="1"/>
  <c r="AM626" i="8" s="1"/>
  <c r="AM627" i="8" s="1"/>
  <c r="AM628" i="8" s="1"/>
  <c r="AM629" i="8" s="1"/>
  <c r="AM630" i="8" s="1"/>
  <c r="AM631" i="8" s="1"/>
  <c r="AM632" i="8" s="1"/>
  <c r="AI624" i="8"/>
  <c r="AK624" i="8"/>
  <c r="AL624" i="8"/>
  <c r="AI625" i="8"/>
  <c r="AK625" i="8"/>
  <c r="AL625" i="8"/>
  <c r="AI626" i="8"/>
  <c r="AK626" i="8"/>
  <c r="AL626" i="8"/>
  <c r="AI627" i="8"/>
  <c r="AK627" i="8"/>
  <c r="AL627" i="8"/>
  <c r="AI628" i="8"/>
  <c r="AK628" i="8"/>
  <c r="AL628" i="8"/>
  <c r="AE629" i="8"/>
  <c r="AI629" i="8"/>
  <c r="AK629" i="8"/>
  <c r="AL629" i="8"/>
  <c r="AI630" i="8"/>
  <c r="AK630" i="8"/>
  <c r="AL630" i="8"/>
  <c r="AI631" i="8"/>
  <c r="AK631" i="8"/>
  <c r="AL631" i="8"/>
  <c r="AI632" i="8"/>
  <c r="AK632" i="8"/>
  <c r="AL632" i="8"/>
  <c r="AC633" i="8"/>
  <c r="AD633" i="8" s="1"/>
  <c r="AK633" i="8"/>
  <c r="AM633" i="8"/>
  <c r="AM634" i="8" s="1"/>
  <c r="AM635" i="8" s="1"/>
  <c r="AM636" i="8" s="1"/>
  <c r="AM637" i="8" s="1"/>
  <c r="AM638" i="8" s="1"/>
  <c r="AM639" i="8" s="1"/>
  <c r="AM640" i="8" s="1"/>
  <c r="AM641" i="8" s="1"/>
  <c r="AM642" i="8" s="1"/>
  <c r="AI634" i="8"/>
  <c r="AK634" i="8"/>
  <c r="AL634" i="8"/>
  <c r="AI635" i="8"/>
  <c r="AK635" i="8"/>
  <c r="AL635" i="8"/>
  <c r="AI636" i="8"/>
  <c r="AK636" i="8"/>
  <c r="AL636" i="8"/>
  <c r="AI637" i="8"/>
  <c r="AK637" i="8"/>
  <c r="AL637" i="8"/>
  <c r="AI638" i="8"/>
  <c r="AK638" i="8"/>
  <c r="AL638" i="8"/>
  <c r="AI639" i="8"/>
  <c r="AK639" i="8"/>
  <c r="AL639" i="8"/>
  <c r="AI640" i="8"/>
  <c r="AK640" i="8"/>
  <c r="AL640" i="8"/>
  <c r="AI641" i="8"/>
  <c r="AK641" i="8"/>
  <c r="AL641" i="8"/>
  <c r="AI642" i="8"/>
  <c r="AK642" i="8"/>
  <c r="AL642" i="8"/>
  <c r="AC643" i="8"/>
  <c r="AD643" i="8" s="1"/>
  <c r="AE643" i="8" s="1"/>
  <c r="AE649" i="8" s="1"/>
  <c r="AK643" i="8"/>
  <c r="AM643" i="8"/>
  <c r="AM644" i="8" s="1"/>
  <c r="AM645" i="8" s="1"/>
  <c r="AM646" i="8" s="1"/>
  <c r="AM647" i="8" s="1"/>
  <c r="AM648" i="8" s="1"/>
  <c r="AM649" i="8" s="1"/>
  <c r="AM650" i="8" s="1"/>
  <c r="AM651" i="8" s="1"/>
  <c r="AM652" i="8" s="1"/>
  <c r="AI644" i="8"/>
  <c r="AK644" i="8"/>
  <c r="AL644" i="8"/>
  <c r="AI645" i="8"/>
  <c r="AK645" i="8"/>
  <c r="AL645" i="8"/>
  <c r="AI646" i="8"/>
  <c r="AK646" i="8"/>
  <c r="AL646" i="8"/>
  <c r="AI647" i="8"/>
  <c r="AK647" i="8"/>
  <c r="AL647" i="8"/>
  <c r="AI648" i="8"/>
  <c r="AK648" i="8"/>
  <c r="AL648" i="8"/>
  <c r="AI649" i="8"/>
  <c r="AK649" i="8"/>
  <c r="AL649" i="8"/>
  <c r="AI650" i="8"/>
  <c r="AK650" i="8"/>
  <c r="AL650" i="8"/>
  <c r="AI651" i="8"/>
  <c r="AK651" i="8"/>
  <c r="AL651" i="8"/>
  <c r="AI652" i="8"/>
  <c r="AK652" i="8"/>
  <c r="AL652" i="8"/>
  <c r="AC653" i="8"/>
  <c r="AD653" i="8"/>
  <c r="AK653" i="8"/>
  <c r="AM653" i="8"/>
  <c r="AM654" i="8" s="1"/>
  <c r="AM655" i="8" s="1"/>
  <c r="AM656" i="8" s="1"/>
  <c r="AM657" i="8" s="1"/>
  <c r="AM658" i="8" s="1"/>
  <c r="AM659" i="8" s="1"/>
  <c r="AM660" i="8" s="1"/>
  <c r="AM661" i="8" s="1"/>
  <c r="AM662" i="8" s="1"/>
  <c r="AI654" i="8"/>
  <c r="AK654" i="8"/>
  <c r="AL654" i="8"/>
  <c r="AI655" i="8"/>
  <c r="AK655" i="8"/>
  <c r="AL655" i="8"/>
  <c r="AI656" i="8"/>
  <c r="AK656" i="8"/>
  <c r="AL656" i="8"/>
  <c r="AI657" i="8"/>
  <c r="AK657" i="8"/>
  <c r="AL657" i="8"/>
  <c r="AI658" i="8"/>
  <c r="AK658" i="8"/>
  <c r="AL658" i="8"/>
  <c r="AI659" i="8"/>
  <c r="AK659" i="8"/>
  <c r="AL659" i="8"/>
  <c r="AI660" i="8"/>
  <c r="AK660" i="8"/>
  <c r="AL660" i="8"/>
  <c r="AI661" i="8"/>
  <c r="AK661" i="8"/>
  <c r="AL661" i="8"/>
  <c r="AI662" i="8"/>
  <c r="AK662" i="8"/>
  <c r="AL662" i="8"/>
  <c r="AC663" i="8"/>
  <c r="AD663" i="8" s="1"/>
  <c r="AE663" i="8" s="1"/>
  <c r="AK663" i="8"/>
  <c r="AM663" i="8"/>
  <c r="AM664" i="8" s="1"/>
  <c r="AM665" i="8" s="1"/>
  <c r="AM666" i="8" s="1"/>
  <c r="AM667" i="8" s="1"/>
  <c r="AM668" i="8" s="1"/>
  <c r="AM669" i="8" s="1"/>
  <c r="AM670" i="8" s="1"/>
  <c r="AM671" i="8" s="1"/>
  <c r="AM672" i="8" s="1"/>
  <c r="AI664" i="8"/>
  <c r="AK664" i="8"/>
  <c r="AL664" i="8"/>
  <c r="AI665" i="8"/>
  <c r="AK665" i="8"/>
  <c r="AL665" i="8"/>
  <c r="AI666" i="8"/>
  <c r="AK666" i="8"/>
  <c r="AL666" i="8"/>
  <c r="AI667" i="8"/>
  <c r="AK667" i="8"/>
  <c r="AL667" i="8"/>
  <c r="AI668" i="8"/>
  <c r="AK668" i="8"/>
  <c r="AL668" i="8"/>
  <c r="AE669" i="8"/>
  <c r="AI669" i="8"/>
  <c r="AK669" i="8"/>
  <c r="AL669" i="8"/>
  <c r="AI670" i="8"/>
  <c r="AK670" i="8"/>
  <c r="AL670" i="8"/>
  <c r="AI671" i="8"/>
  <c r="AK671" i="8"/>
  <c r="AL671" i="8"/>
  <c r="AI672" i="8"/>
  <c r="AK672" i="8"/>
  <c r="AL672" i="8"/>
  <c r="AC673" i="8"/>
  <c r="AD673" i="8" s="1"/>
  <c r="AK673" i="8"/>
  <c r="AM673" i="8"/>
  <c r="AM674" i="8" s="1"/>
  <c r="AM675" i="8" s="1"/>
  <c r="AM676" i="8" s="1"/>
  <c r="AM677" i="8" s="1"/>
  <c r="AM678" i="8" s="1"/>
  <c r="AM679" i="8" s="1"/>
  <c r="AM680" i="8" s="1"/>
  <c r="AM681" i="8" s="1"/>
  <c r="AM682" i="8" s="1"/>
  <c r="AI674" i="8"/>
  <c r="AK674" i="8"/>
  <c r="AL674" i="8"/>
  <c r="AI675" i="8"/>
  <c r="AK675" i="8"/>
  <c r="AL675" i="8"/>
  <c r="AI676" i="8"/>
  <c r="AK676" i="8"/>
  <c r="AL676" i="8"/>
  <c r="AI677" i="8"/>
  <c r="AK677" i="8"/>
  <c r="AL677" i="8"/>
  <c r="AI678" i="8"/>
  <c r="AK678" i="8"/>
  <c r="AL678" i="8"/>
  <c r="AI679" i="8"/>
  <c r="AK679" i="8"/>
  <c r="AL679" i="8"/>
  <c r="AI680" i="8"/>
  <c r="AK680" i="8"/>
  <c r="AL680" i="8"/>
  <c r="AI681" i="8"/>
  <c r="AK681" i="8"/>
  <c r="AL681" i="8"/>
  <c r="AI682" i="8"/>
  <c r="AK682" i="8"/>
  <c r="AL682" i="8"/>
  <c r="AC683" i="8"/>
  <c r="AD683" i="8" s="1"/>
  <c r="AE683" i="8" s="1"/>
  <c r="AE689" i="8" s="1"/>
  <c r="AK683" i="8"/>
  <c r="AM683" i="8"/>
  <c r="AM684" i="8" s="1"/>
  <c r="AM685" i="8" s="1"/>
  <c r="AM686" i="8" s="1"/>
  <c r="AM687" i="8" s="1"/>
  <c r="AM688" i="8" s="1"/>
  <c r="AM689" i="8" s="1"/>
  <c r="AM690" i="8" s="1"/>
  <c r="AM691" i="8" s="1"/>
  <c r="AM692" i="8" s="1"/>
  <c r="AI684" i="8"/>
  <c r="AK684" i="8"/>
  <c r="AL684" i="8"/>
  <c r="AI685" i="8"/>
  <c r="AK685" i="8"/>
  <c r="AL685" i="8"/>
  <c r="AI686" i="8"/>
  <c r="AK686" i="8"/>
  <c r="AL686" i="8"/>
  <c r="AI687" i="8"/>
  <c r="AK687" i="8"/>
  <c r="AL687" i="8"/>
  <c r="AI688" i="8"/>
  <c r="AK688" i="8"/>
  <c r="AL688" i="8"/>
  <c r="AI689" i="8"/>
  <c r="AK689" i="8"/>
  <c r="AL689" i="8"/>
  <c r="AI690" i="8"/>
  <c r="AK690" i="8"/>
  <c r="AL690" i="8"/>
  <c r="AI691" i="8"/>
  <c r="AK691" i="8"/>
  <c r="AL691" i="8"/>
  <c r="AI692" i="8"/>
  <c r="AK692" i="8"/>
  <c r="AL692" i="8"/>
  <c r="AC693" i="8"/>
  <c r="AD693" i="8" s="1"/>
  <c r="AK693" i="8"/>
  <c r="AM693" i="8"/>
  <c r="AM694" i="8" s="1"/>
  <c r="AM695" i="8" s="1"/>
  <c r="AM696" i="8" s="1"/>
  <c r="AM697" i="8" s="1"/>
  <c r="AM698" i="8" s="1"/>
  <c r="AM699" i="8" s="1"/>
  <c r="AM700" i="8" s="1"/>
  <c r="AM701" i="8" s="1"/>
  <c r="AM702" i="8" s="1"/>
  <c r="AI694" i="8"/>
  <c r="AK694" i="8"/>
  <c r="AL694" i="8"/>
  <c r="AI695" i="8"/>
  <c r="AK695" i="8"/>
  <c r="AL695" i="8"/>
  <c r="AI696" i="8"/>
  <c r="AK696" i="8"/>
  <c r="AL696" i="8"/>
  <c r="AI697" i="8"/>
  <c r="AK697" i="8"/>
  <c r="AL697" i="8"/>
  <c r="AI698" i="8"/>
  <c r="AK698" i="8"/>
  <c r="AL698" i="8"/>
  <c r="AI699" i="8"/>
  <c r="AK699" i="8"/>
  <c r="AL699" i="8"/>
  <c r="AI700" i="8"/>
  <c r="AK700" i="8"/>
  <c r="AL700" i="8"/>
  <c r="AI701" i="8"/>
  <c r="AK701" i="8"/>
  <c r="AL701" i="8"/>
  <c r="AI702" i="8"/>
  <c r="AK702" i="8"/>
  <c r="AL702" i="8"/>
  <c r="AC703" i="8"/>
  <c r="AD703" i="8" s="1"/>
  <c r="AE703" i="8" s="1"/>
  <c r="AK703" i="8"/>
  <c r="AM703" i="8"/>
  <c r="AI704" i="8"/>
  <c r="AK704" i="8"/>
  <c r="AL704" i="8"/>
  <c r="AM704" i="8"/>
  <c r="AM705" i="8" s="1"/>
  <c r="AM706" i="8" s="1"/>
  <c r="AM707" i="8" s="1"/>
  <c r="AM708" i="8" s="1"/>
  <c r="AM709" i="8" s="1"/>
  <c r="AM710" i="8" s="1"/>
  <c r="AM711" i="8" s="1"/>
  <c r="AM712" i="8" s="1"/>
  <c r="AI705" i="8"/>
  <c r="AK705" i="8"/>
  <c r="AL705" i="8"/>
  <c r="AI706" i="8"/>
  <c r="AK706" i="8"/>
  <c r="AL706" i="8"/>
  <c r="AI707" i="8"/>
  <c r="AK707" i="8"/>
  <c r="AL707" i="8"/>
  <c r="AI708" i="8"/>
  <c r="AK708" i="8"/>
  <c r="AL708" i="8"/>
  <c r="AE709" i="8"/>
  <c r="AI709" i="8"/>
  <c r="AK709" i="8"/>
  <c r="AL709" i="8"/>
  <c r="AI710" i="8"/>
  <c r="AK710" i="8"/>
  <c r="AL710" i="8"/>
  <c r="AI711" i="8"/>
  <c r="AK711" i="8"/>
  <c r="AL711" i="8"/>
  <c r="AI712" i="8"/>
  <c r="AK712" i="8"/>
  <c r="AL712" i="8"/>
  <c r="AC713" i="8"/>
  <c r="AD713" i="8" s="1"/>
  <c r="AK713" i="8"/>
  <c r="AM713" i="8"/>
  <c r="AM714" i="8" s="1"/>
  <c r="AM715" i="8" s="1"/>
  <c r="AM716" i="8" s="1"/>
  <c r="AM717" i="8" s="1"/>
  <c r="AM718" i="8" s="1"/>
  <c r="AM719" i="8" s="1"/>
  <c r="AM720" i="8" s="1"/>
  <c r="AM721" i="8" s="1"/>
  <c r="AM722" i="8" s="1"/>
  <c r="AI714" i="8"/>
  <c r="AK714" i="8"/>
  <c r="AL714" i="8"/>
  <c r="AI715" i="8"/>
  <c r="AK715" i="8"/>
  <c r="AL715" i="8"/>
  <c r="AI716" i="8"/>
  <c r="AK716" i="8"/>
  <c r="AL716" i="8"/>
  <c r="AI717" i="8"/>
  <c r="AK717" i="8"/>
  <c r="AL717" i="8"/>
  <c r="AI718" i="8"/>
  <c r="AK718" i="8"/>
  <c r="AL718" i="8"/>
  <c r="AI719" i="8"/>
  <c r="AK719" i="8"/>
  <c r="AL719" i="8"/>
  <c r="AI720" i="8"/>
  <c r="AK720" i="8"/>
  <c r="AL720" i="8"/>
  <c r="AI721" i="8"/>
  <c r="AK721" i="8"/>
  <c r="AL721" i="8"/>
  <c r="AI722" i="8"/>
  <c r="AK722" i="8"/>
  <c r="AL722" i="8"/>
  <c r="AC723" i="8"/>
  <c r="AD723" i="8" s="1"/>
  <c r="AE723" i="8" s="1"/>
  <c r="AE729" i="8" s="1"/>
  <c r="AK723" i="8"/>
  <c r="AM723" i="8"/>
  <c r="AM724" i="8" s="1"/>
  <c r="AM725" i="8" s="1"/>
  <c r="AM726" i="8" s="1"/>
  <c r="AM727" i="8" s="1"/>
  <c r="AM728" i="8" s="1"/>
  <c r="AM729" i="8" s="1"/>
  <c r="AM730" i="8" s="1"/>
  <c r="AM731" i="8" s="1"/>
  <c r="AM732" i="8" s="1"/>
  <c r="AI724" i="8"/>
  <c r="AK724" i="8"/>
  <c r="AL724" i="8"/>
  <c r="AI725" i="8"/>
  <c r="AK725" i="8"/>
  <c r="AL725" i="8"/>
  <c r="AI726" i="8"/>
  <c r="AK726" i="8"/>
  <c r="AL726" i="8"/>
  <c r="AI727" i="8"/>
  <c r="AK727" i="8"/>
  <c r="AL727" i="8"/>
  <c r="AI728" i="8"/>
  <c r="AK728" i="8"/>
  <c r="AL728" i="8"/>
  <c r="AI729" i="8"/>
  <c r="AK729" i="8"/>
  <c r="AL729" i="8"/>
  <c r="AI730" i="8"/>
  <c r="AK730" i="8"/>
  <c r="AL730" i="8"/>
  <c r="AI731" i="8"/>
  <c r="AK731" i="8"/>
  <c r="AL731" i="8"/>
  <c r="AI732" i="8"/>
  <c r="AK732" i="8"/>
  <c r="AL732" i="8"/>
  <c r="AC733" i="8"/>
  <c r="AD733" i="8" s="1"/>
  <c r="AK733" i="8"/>
  <c r="AM733" i="8"/>
  <c r="AM734" i="8" s="1"/>
  <c r="AM735" i="8" s="1"/>
  <c r="AM736" i="8" s="1"/>
  <c r="AM737" i="8" s="1"/>
  <c r="AM738" i="8" s="1"/>
  <c r="AM739" i="8" s="1"/>
  <c r="AM740" i="8" s="1"/>
  <c r="AM741" i="8" s="1"/>
  <c r="AM742" i="8" s="1"/>
  <c r="AI734" i="8"/>
  <c r="AK734" i="8"/>
  <c r="AL734" i="8"/>
  <c r="AI735" i="8"/>
  <c r="AK735" i="8"/>
  <c r="AL735" i="8"/>
  <c r="AI736" i="8"/>
  <c r="AK736" i="8"/>
  <c r="AL736" i="8"/>
  <c r="AI737" i="8"/>
  <c r="AK737" i="8"/>
  <c r="AL737" i="8"/>
  <c r="AI738" i="8"/>
  <c r="AK738" i="8"/>
  <c r="AL738" i="8"/>
  <c r="AI739" i="8"/>
  <c r="AK739" i="8"/>
  <c r="AL739" i="8"/>
  <c r="AI740" i="8"/>
  <c r="AK740" i="8"/>
  <c r="AL740" i="8"/>
  <c r="AI741" i="8"/>
  <c r="AK741" i="8"/>
  <c r="AL741" i="8"/>
  <c r="AI742" i="8"/>
  <c r="AK742" i="8"/>
  <c r="AL742" i="8"/>
  <c r="AC743" i="8"/>
  <c r="AD743" i="8" s="1"/>
  <c r="AE743" i="8" s="1"/>
  <c r="AE749" i="8" s="1"/>
  <c r="AK743" i="8"/>
  <c r="AM743" i="8"/>
  <c r="AM744" i="8" s="1"/>
  <c r="AM745" i="8" s="1"/>
  <c r="AM746" i="8" s="1"/>
  <c r="AM747" i="8" s="1"/>
  <c r="AM748" i="8" s="1"/>
  <c r="AM749" i="8" s="1"/>
  <c r="AM750" i="8" s="1"/>
  <c r="AM751" i="8" s="1"/>
  <c r="AM752" i="8" s="1"/>
  <c r="AI744" i="8"/>
  <c r="AK744" i="8"/>
  <c r="AL744" i="8"/>
  <c r="AI745" i="8"/>
  <c r="AK745" i="8"/>
  <c r="AL745" i="8"/>
  <c r="AI746" i="8"/>
  <c r="AK746" i="8"/>
  <c r="AL746" i="8"/>
  <c r="AI747" i="8"/>
  <c r="AK747" i="8"/>
  <c r="AL747" i="8"/>
  <c r="AI748" i="8"/>
  <c r="AK748" i="8"/>
  <c r="AL748" i="8"/>
  <c r="AI749" i="8"/>
  <c r="AK749" i="8"/>
  <c r="AL749" i="8"/>
  <c r="AI750" i="8"/>
  <c r="AK750" i="8"/>
  <c r="AL750" i="8"/>
  <c r="AI751" i="8"/>
  <c r="AK751" i="8"/>
  <c r="AL751" i="8"/>
  <c r="AI752" i="8"/>
  <c r="AK752" i="8"/>
  <c r="AL752" i="8"/>
  <c r="AC753" i="8"/>
  <c r="AD753" i="8"/>
  <c r="AK753" i="8"/>
  <c r="AM753" i="8"/>
  <c r="AM754" i="8" s="1"/>
  <c r="AM755" i="8" s="1"/>
  <c r="AM756" i="8" s="1"/>
  <c r="AM757" i="8" s="1"/>
  <c r="AM758" i="8" s="1"/>
  <c r="AM759" i="8" s="1"/>
  <c r="AM760" i="8" s="1"/>
  <c r="AM761" i="8" s="1"/>
  <c r="AM762" i="8" s="1"/>
  <c r="AI754" i="8"/>
  <c r="AK754" i="8"/>
  <c r="AL754" i="8"/>
  <c r="AI755" i="8"/>
  <c r="AK755" i="8"/>
  <c r="AL755" i="8"/>
  <c r="AI756" i="8"/>
  <c r="AK756" i="8"/>
  <c r="AL756" i="8"/>
  <c r="AI757" i="8"/>
  <c r="AK757" i="8"/>
  <c r="AL757" i="8"/>
  <c r="AI758" i="8"/>
  <c r="AK758" i="8"/>
  <c r="AL758" i="8"/>
  <c r="AI759" i="8"/>
  <c r="AK759" i="8"/>
  <c r="AL759" i="8"/>
  <c r="AI760" i="8"/>
  <c r="AK760" i="8"/>
  <c r="AL760" i="8"/>
  <c r="AI761" i="8"/>
  <c r="AK761" i="8"/>
  <c r="AL761" i="8"/>
  <c r="AI762" i="8"/>
  <c r="AK762" i="8"/>
  <c r="AL762" i="8"/>
  <c r="AC763" i="8"/>
  <c r="AD763" i="8" s="1"/>
  <c r="AF763" i="8" s="1"/>
  <c r="AG763" i="8" s="1"/>
  <c r="AK763" i="8"/>
  <c r="AM763" i="8"/>
  <c r="AM764" i="8" s="1"/>
  <c r="AM765" i="8" s="1"/>
  <c r="AM766" i="8" s="1"/>
  <c r="AM767" i="8" s="1"/>
  <c r="AM768" i="8" s="1"/>
  <c r="AM769" i="8" s="1"/>
  <c r="AM770" i="8" s="1"/>
  <c r="AM771" i="8" s="1"/>
  <c r="AM772" i="8" s="1"/>
  <c r="AI764" i="8"/>
  <c r="AK764" i="8"/>
  <c r="AL764" i="8"/>
  <c r="AI765" i="8"/>
  <c r="AK765" i="8"/>
  <c r="AL765" i="8"/>
  <c r="AI766" i="8"/>
  <c r="AK766" i="8"/>
  <c r="AL766" i="8"/>
  <c r="AI767" i="8"/>
  <c r="AK767" i="8"/>
  <c r="AL767" i="8"/>
  <c r="AI768" i="8"/>
  <c r="AK768" i="8"/>
  <c r="AL768" i="8"/>
  <c r="AI769" i="8"/>
  <c r="AK769" i="8"/>
  <c r="AL769" i="8"/>
  <c r="AI770" i="8"/>
  <c r="AK770" i="8"/>
  <c r="AL770" i="8"/>
  <c r="AI771" i="8"/>
  <c r="AK771" i="8"/>
  <c r="AL771" i="8"/>
  <c r="AI772" i="8"/>
  <c r="AK772" i="8"/>
  <c r="AL772" i="8"/>
  <c r="AC773" i="8"/>
  <c r="AD773" i="8" s="1"/>
  <c r="AK773" i="8"/>
  <c r="AM773" i="8"/>
  <c r="AM774" i="8" s="1"/>
  <c r="AM775" i="8" s="1"/>
  <c r="AM776" i="8" s="1"/>
  <c r="AM777" i="8" s="1"/>
  <c r="AM778" i="8" s="1"/>
  <c r="AM779" i="8" s="1"/>
  <c r="AM780" i="8" s="1"/>
  <c r="AM781" i="8" s="1"/>
  <c r="AM782" i="8" s="1"/>
  <c r="AI774" i="8"/>
  <c r="AK774" i="8"/>
  <c r="AL774" i="8"/>
  <c r="AI775" i="8"/>
  <c r="AK775" i="8"/>
  <c r="AL775" i="8"/>
  <c r="AI776" i="8"/>
  <c r="AK776" i="8"/>
  <c r="AL776" i="8"/>
  <c r="AI777" i="8"/>
  <c r="AK777" i="8"/>
  <c r="AL777" i="8"/>
  <c r="AI778" i="8"/>
  <c r="AK778" i="8"/>
  <c r="AL778" i="8"/>
  <c r="AI779" i="8"/>
  <c r="AK779" i="8"/>
  <c r="AL779" i="8"/>
  <c r="AI780" i="8"/>
  <c r="AK780" i="8"/>
  <c r="AL780" i="8"/>
  <c r="AI781" i="8"/>
  <c r="AK781" i="8"/>
  <c r="AL781" i="8"/>
  <c r="AI782" i="8"/>
  <c r="AK782" i="8"/>
  <c r="AL782" i="8"/>
  <c r="AC783" i="8"/>
  <c r="AD783" i="8" s="1"/>
  <c r="AF783" i="8" s="1"/>
  <c r="AG783" i="8" s="1"/>
  <c r="AK783" i="8"/>
  <c r="AM783" i="8"/>
  <c r="AI784" i="8"/>
  <c r="AK784" i="8"/>
  <c r="AL784" i="8"/>
  <c r="AM784" i="8"/>
  <c r="AM785" i="8" s="1"/>
  <c r="AM786" i="8" s="1"/>
  <c r="AM787" i="8" s="1"/>
  <c r="AM788" i="8" s="1"/>
  <c r="AM789" i="8" s="1"/>
  <c r="AM790" i="8" s="1"/>
  <c r="AM791" i="8" s="1"/>
  <c r="AM792" i="8" s="1"/>
  <c r="AI785" i="8"/>
  <c r="AK785" i="8"/>
  <c r="AL785" i="8"/>
  <c r="AI786" i="8"/>
  <c r="AK786" i="8"/>
  <c r="AL786" i="8"/>
  <c r="AI787" i="8"/>
  <c r="AK787" i="8"/>
  <c r="AL787" i="8"/>
  <c r="AI788" i="8"/>
  <c r="AK788" i="8"/>
  <c r="AL788" i="8"/>
  <c r="AI789" i="8"/>
  <c r="AK789" i="8"/>
  <c r="AL789" i="8"/>
  <c r="AI790" i="8"/>
  <c r="AK790" i="8"/>
  <c r="AL790" i="8"/>
  <c r="AI791" i="8"/>
  <c r="AK791" i="8"/>
  <c r="AL791" i="8"/>
  <c r="AI792" i="8"/>
  <c r="AK792" i="8"/>
  <c r="AL792" i="8"/>
  <c r="AC793" i="8"/>
  <c r="AD793" i="8" s="1"/>
  <c r="AK793" i="8"/>
  <c r="AM793" i="8"/>
  <c r="AM794" i="8" s="1"/>
  <c r="AM795" i="8" s="1"/>
  <c r="AM796" i="8" s="1"/>
  <c r="AM797" i="8" s="1"/>
  <c r="AM798" i="8" s="1"/>
  <c r="AM799" i="8" s="1"/>
  <c r="AM800" i="8" s="1"/>
  <c r="AM801" i="8" s="1"/>
  <c r="AM802" i="8" s="1"/>
  <c r="AI794" i="8"/>
  <c r="AK794" i="8"/>
  <c r="AL794" i="8"/>
  <c r="AI795" i="8"/>
  <c r="AK795" i="8"/>
  <c r="AL795" i="8"/>
  <c r="AI796" i="8"/>
  <c r="AK796" i="8"/>
  <c r="AL796" i="8"/>
  <c r="AI797" i="8"/>
  <c r="AK797" i="8"/>
  <c r="AL797" i="8"/>
  <c r="AI798" i="8"/>
  <c r="AK798" i="8"/>
  <c r="AL798" i="8"/>
  <c r="AI799" i="8"/>
  <c r="AK799" i="8"/>
  <c r="AL799" i="8"/>
  <c r="AI800" i="8"/>
  <c r="AK800" i="8"/>
  <c r="AL800" i="8"/>
  <c r="AI801" i="8"/>
  <c r="AK801" i="8"/>
  <c r="AL801" i="8"/>
  <c r="AI802" i="8"/>
  <c r="AK802" i="8"/>
  <c r="AL802" i="8"/>
  <c r="AC803" i="8"/>
  <c r="AD803" i="8" s="1"/>
  <c r="AF803" i="8" s="1"/>
  <c r="AG803" i="8" s="1"/>
  <c r="AK803" i="8"/>
  <c r="AM803" i="8"/>
  <c r="AM804" i="8" s="1"/>
  <c r="AM805" i="8" s="1"/>
  <c r="AM806" i="8" s="1"/>
  <c r="AM807" i="8" s="1"/>
  <c r="AM808" i="8" s="1"/>
  <c r="AM809" i="8" s="1"/>
  <c r="AM810" i="8" s="1"/>
  <c r="AM811" i="8" s="1"/>
  <c r="AM812" i="8" s="1"/>
  <c r="AI804" i="8"/>
  <c r="AK804" i="8"/>
  <c r="AL804" i="8"/>
  <c r="AI805" i="8"/>
  <c r="AK805" i="8"/>
  <c r="AL805" i="8"/>
  <c r="AI806" i="8"/>
  <c r="AK806" i="8"/>
  <c r="AL806" i="8"/>
  <c r="AI807" i="8"/>
  <c r="AK807" i="8"/>
  <c r="AL807" i="8"/>
  <c r="AI808" i="8"/>
  <c r="AK808" i="8"/>
  <c r="AL808" i="8"/>
  <c r="AI809" i="8"/>
  <c r="AK809" i="8"/>
  <c r="AL809" i="8"/>
  <c r="AI810" i="8"/>
  <c r="AK810" i="8"/>
  <c r="AL810" i="8"/>
  <c r="AI811" i="8"/>
  <c r="AK811" i="8"/>
  <c r="AL811" i="8"/>
  <c r="AI812" i="8"/>
  <c r="AK812" i="8"/>
  <c r="AL812" i="8"/>
  <c r="AC813" i="8"/>
  <c r="AD813" i="8" s="1"/>
  <c r="AK813" i="8"/>
  <c r="AM813" i="8"/>
  <c r="AM814" i="8" s="1"/>
  <c r="AM815" i="8" s="1"/>
  <c r="AM816" i="8" s="1"/>
  <c r="AM817" i="8" s="1"/>
  <c r="AM818" i="8" s="1"/>
  <c r="AM819" i="8" s="1"/>
  <c r="AM820" i="8" s="1"/>
  <c r="AM821" i="8" s="1"/>
  <c r="AM822" i="8" s="1"/>
  <c r="AI814" i="8"/>
  <c r="AK814" i="8"/>
  <c r="AL814" i="8"/>
  <c r="AI815" i="8"/>
  <c r="AK815" i="8"/>
  <c r="AL815" i="8"/>
  <c r="AI816" i="8"/>
  <c r="AK816" i="8"/>
  <c r="AL816" i="8"/>
  <c r="AI817" i="8"/>
  <c r="AK817" i="8"/>
  <c r="AL817" i="8"/>
  <c r="AI818" i="8"/>
  <c r="AK818" i="8"/>
  <c r="AL818" i="8"/>
  <c r="AI819" i="8"/>
  <c r="AK819" i="8"/>
  <c r="AL819" i="8"/>
  <c r="AI820" i="8"/>
  <c r="AK820" i="8"/>
  <c r="AL820" i="8"/>
  <c r="AI821" i="8"/>
  <c r="AK821" i="8"/>
  <c r="AL821" i="8"/>
  <c r="AI822" i="8"/>
  <c r="AK822" i="8"/>
  <c r="AL822" i="8"/>
  <c r="AC823" i="8"/>
  <c r="AK823" i="8"/>
  <c r="AM823" i="8"/>
  <c r="AI824" i="8"/>
  <c r="AK824" i="8"/>
  <c r="AL824" i="8"/>
  <c r="AM824" i="8"/>
  <c r="AM825" i="8" s="1"/>
  <c r="AM826" i="8" s="1"/>
  <c r="AM827" i="8" s="1"/>
  <c r="AM828" i="8" s="1"/>
  <c r="AM829" i="8" s="1"/>
  <c r="AM830" i="8" s="1"/>
  <c r="AM831" i="8" s="1"/>
  <c r="AM832" i="8" s="1"/>
  <c r="AI825" i="8"/>
  <c r="AK825" i="8"/>
  <c r="AL825" i="8"/>
  <c r="AI826" i="8"/>
  <c r="AK826" i="8"/>
  <c r="AL826" i="8"/>
  <c r="AI827" i="8"/>
  <c r="AK827" i="8"/>
  <c r="AL827" i="8"/>
  <c r="AI828" i="8"/>
  <c r="AK828" i="8"/>
  <c r="AL828" i="8"/>
  <c r="AI829" i="8"/>
  <c r="AK829" i="8"/>
  <c r="AL829" i="8"/>
  <c r="AI830" i="8"/>
  <c r="AK830" i="8"/>
  <c r="AL830" i="8"/>
  <c r="AI831" i="8"/>
  <c r="AK831" i="8"/>
  <c r="AL831" i="8"/>
  <c r="AI832" i="8"/>
  <c r="AK832" i="8"/>
  <c r="AL832" i="8"/>
  <c r="AC833" i="8"/>
  <c r="AK833" i="8"/>
  <c r="AM833" i="8"/>
  <c r="AM834" i="8" s="1"/>
  <c r="AM835" i="8" s="1"/>
  <c r="AM836" i="8" s="1"/>
  <c r="AM837" i="8" s="1"/>
  <c r="AM838" i="8" s="1"/>
  <c r="AM839" i="8" s="1"/>
  <c r="AM840" i="8" s="1"/>
  <c r="AM841" i="8" s="1"/>
  <c r="AM842" i="8" s="1"/>
  <c r="AI834" i="8"/>
  <c r="AK834" i="8"/>
  <c r="AL834" i="8"/>
  <c r="AI835" i="8"/>
  <c r="AK835" i="8"/>
  <c r="AL835" i="8"/>
  <c r="AI836" i="8"/>
  <c r="AK836" i="8"/>
  <c r="AL836" i="8"/>
  <c r="AI837" i="8"/>
  <c r="AK837" i="8"/>
  <c r="AL837" i="8"/>
  <c r="AI838" i="8"/>
  <c r="AK838" i="8"/>
  <c r="AL838" i="8"/>
  <c r="AI839" i="8"/>
  <c r="AK839" i="8"/>
  <c r="AL839" i="8"/>
  <c r="AI840" i="8"/>
  <c r="AK840" i="8"/>
  <c r="AL840" i="8"/>
  <c r="AI841" i="8"/>
  <c r="AK841" i="8"/>
  <c r="AL841" i="8"/>
  <c r="AI842" i="8"/>
  <c r="AK842" i="8"/>
  <c r="AL842" i="8"/>
  <c r="AC843" i="8"/>
  <c r="AD843" i="8"/>
  <c r="AF843" i="8" s="1"/>
  <c r="AG843" i="8" s="1"/>
  <c r="AK843" i="8"/>
  <c r="AM843" i="8"/>
  <c r="AI844" i="8"/>
  <c r="AK844" i="8"/>
  <c r="AL844" i="8"/>
  <c r="AM844" i="8"/>
  <c r="AM845" i="8" s="1"/>
  <c r="AM846" i="8" s="1"/>
  <c r="AM847" i="8" s="1"/>
  <c r="AM848" i="8" s="1"/>
  <c r="AM849" i="8" s="1"/>
  <c r="AM850" i="8" s="1"/>
  <c r="AM851" i="8" s="1"/>
  <c r="AM852" i="8" s="1"/>
  <c r="AI845" i="8"/>
  <c r="AK845" i="8"/>
  <c r="AL845" i="8"/>
  <c r="AI846" i="8"/>
  <c r="AK846" i="8"/>
  <c r="AL846" i="8"/>
  <c r="AI847" i="8"/>
  <c r="AK847" i="8"/>
  <c r="AL847" i="8"/>
  <c r="AI848" i="8"/>
  <c r="AK848" i="8"/>
  <c r="AL848" i="8"/>
  <c r="AI849" i="8"/>
  <c r="AK849" i="8"/>
  <c r="AL849" i="8"/>
  <c r="AI850" i="8"/>
  <c r="AK850" i="8"/>
  <c r="AL850" i="8"/>
  <c r="AI851" i="8"/>
  <c r="AK851" i="8"/>
  <c r="AL851" i="8"/>
  <c r="AI852" i="8"/>
  <c r="AK852" i="8"/>
  <c r="AL852" i="8"/>
  <c r="AC853" i="8"/>
  <c r="AD853" i="8"/>
  <c r="AK853" i="8"/>
  <c r="AM853" i="8"/>
  <c r="AM854" i="8" s="1"/>
  <c r="AM855" i="8" s="1"/>
  <c r="AM856" i="8" s="1"/>
  <c r="AM857" i="8" s="1"/>
  <c r="AM858" i="8" s="1"/>
  <c r="AM859" i="8" s="1"/>
  <c r="AM860" i="8" s="1"/>
  <c r="AM861" i="8" s="1"/>
  <c r="AM862" i="8" s="1"/>
  <c r="AI854" i="8"/>
  <c r="AK854" i="8"/>
  <c r="AL854" i="8"/>
  <c r="AI855" i="8"/>
  <c r="AK855" i="8"/>
  <c r="AL855" i="8"/>
  <c r="AI856" i="8"/>
  <c r="AK856" i="8"/>
  <c r="AL856" i="8"/>
  <c r="AI857" i="8"/>
  <c r="AK857" i="8"/>
  <c r="AL857" i="8"/>
  <c r="AI858" i="8"/>
  <c r="AK858" i="8"/>
  <c r="AL858" i="8"/>
  <c r="AI859" i="8"/>
  <c r="AK859" i="8"/>
  <c r="AL859" i="8"/>
  <c r="AI860" i="8"/>
  <c r="AK860" i="8"/>
  <c r="AL860" i="8"/>
  <c r="AI861" i="8"/>
  <c r="AK861" i="8"/>
  <c r="AL861" i="8"/>
  <c r="AI862" i="8"/>
  <c r="AK862" i="8"/>
  <c r="AL862" i="8"/>
  <c r="AC863" i="8"/>
  <c r="AD863" i="8" s="1"/>
  <c r="AF863" i="8" s="1"/>
  <c r="AG863" i="8" s="1"/>
  <c r="AK863" i="8"/>
  <c r="AM863" i="8"/>
  <c r="AI864" i="8"/>
  <c r="AK864" i="8"/>
  <c r="AL864" i="8"/>
  <c r="AM864" i="8"/>
  <c r="AM865" i="8" s="1"/>
  <c r="AM866" i="8" s="1"/>
  <c r="AM867" i="8" s="1"/>
  <c r="AM868" i="8" s="1"/>
  <c r="AM869" i="8" s="1"/>
  <c r="AM870" i="8" s="1"/>
  <c r="AM871" i="8" s="1"/>
  <c r="AM872" i="8" s="1"/>
  <c r="AI865" i="8"/>
  <c r="AK865" i="8"/>
  <c r="AL865" i="8"/>
  <c r="AI866" i="8"/>
  <c r="AK866" i="8"/>
  <c r="AL866" i="8"/>
  <c r="AI867" i="8"/>
  <c r="AK867" i="8"/>
  <c r="AL867" i="8"/>
  <c r="AI868" i="8"/>
  <c r="AK868" i="8"/>
  <c r="AL868" i="8"/>
  <c r="AI869" i="8"/>
  <c r="AK869" i="8"/>
  <c r="AL869" i="8"/>
  <c r="AI870" i="8"/>
  <c r="AK870" i="8"/>
  <c r="AL870" i="8"/>
  <c r="AI871" i="8"/>
  <c r="AK871" i="8"/>
  <c r="AL871" i="8"/>
  <c r="AI872" i="8"/>
  <c r="AK872" i="8"/>
  <c r="AL872" i="8"/>
  <c r="AC873" i="8"/>
  <c r="AK873" i="8"/>
  <c r="AM873" i="8"/>
  <c r="AM874" i="8" s="1"/>
  <c r="AM875" i="8" s="1"/>
  <c r="AM876" i="8" s="1"/>
  <c r="AM877" i="8" s="1"/>
  <c r="AM878" i="8" s="1"/>
  <c r="AM879" i="8" s="1"/>
  <c r="AM880" i="8" s="1"/>
  <c r="AM881" i="8" s="1"/>
  <c r="AM882" i="8" s="1"/>
  <c r="AI874" i="8"/>
  <c r="AK874" i="8"/>
  <c r="AL874" i="8"/>
  <c r="AI875" i="8"/>
  <c r="AK875" i="8"/>
  <c r="AL875" i="8"/>
  <c r="AI876" i="8"/>
  <c r="AK876" i="8"/>
  <c r="AL876" i="8"/>
  <c r="AI877" i="8"/>
  <c r="AK877" i="8"/>
  <c r="AL877" i="8"/>
  <c r="AI878" i="8"/>
  <c r="AK878" i="8"/>
  <c r="AL878" i="8"/>
  <c r="AI879" i="8"/>
  <c r="AK879" i="8"/>
  <c r="AL879" i="8"/>
  <c r="AI880" i="8"/>
  <c r="AK880" i="8"/>
  <c r="AL880" i="8"/>
  <c r="AI881" i="8"/>
  <c r="AK881" i="8"/>
  <c r="AL881" i="8"/>
  <c r="AI882" i="8"/>
  <c r="AK882" i="8"/>
  <c r="AL882" i="8"/>
  <c r="AC883" i="8"/>
  <c r="AD883" i="8" s="1"/>
  <c r="AK883" i="8"/>
  <c r="AM883" i="8"/>
  <c r="AM884" i="8" s="1"/>
  <c r="AM885" i="8" s="1"/>
  <c r="AM886" i="8" s="1"/>
  <c r="AM887" i="8" s="1"/>
  <c r="AM888" i="8" s="1"/>
  <c r="AM889" i="8" s="1"/>
  <c r="AM890" i="8" s="1"/>
  <c r="AM891" i="8" s="1"/>
  <c r="AM892" i="8" s="1"/>
  <c r="AI884" i="8"/>
  <c r="AK884" i="8"/>
  <c r="AL884" i="8"/>
  <c r="AI885" i="8"/>
  <c r="AK885" i="8"/>
  <c r="AL885" i="8"/>
  <c r="AI886" i="8"/>
  <c r="AK886" i="8"/>
  <c r="AL886" i="8"/>
  <c r="AI887" i="8"/>
  <c r="AK887" i="8"/>
  <c r="AL887" i="8"/>
  <c r="AI888" i="8"/>
  <c r="AK888" i="8"/>
  <c r="AL888" i="8"/>
  <c r="AI889" i="8"/>
  <c r="AK889" i="8"/>
  <c r="AL889" i="8"/>
  <c r="AI890" i="8"/>
  <c r="AK890" i="8"/>
  <c r="AL890" i="8"/>
  <c r="AI891" i="8"/>
  <c r="AK891" i="8"/>
  <c r="AL891" i="8"/>
  <c r="AI892" i="8"/>
  <c r="AK892" i="8"/>
  <c r="AL892" i="8"/>
  <c r="AC893" i="8"/>
  <c r="AD893" i="8" s="1"/>
  <c r="AK893" i="8"/>
  <c r="AM893" i="8"/>
  <c r="AM894" i="8" s="1"/>
  <c r="AM895" i="8" s="1"/>
  <c r="AM896" i="8" s="1"/>
  <c r="AM897" i="8" s="1"/>
  <c r="AM898" i="8" s="1"/>
  <c r="AM899" i="8" s="1"/>
  <c r="AM900" i="8" s="1"/>
  <c r="AM901" i="8" s="1"/>
  <c r="AM902" i="8" s="1"/>
  <c r="AI894" i="8"/>
  <c r="AK894" i="8"/>
  <c r="AL894" i="8"/>
  <c r="AI895" i="8"/>
  <c r="AK895" i="8"/>
  <c r="AL895" i="8"/>
  <c r="AI896" i="8"/>
  <c r="AK896" i="8"/>
  <c r="AL896" i="8"/>
  <c r="AI897" i="8"/>
  <c r="AK897" i="8"/>
  <c r="AL897" i="8"/>
  <c r="AI898" i="8"/>
  <c r="AK898" i="8"/>
  <c r="AL898" i="8"/>
  <c r="AI899" i="8"/>
  <c r="AK899" i="8"/>
  <c r="AL899" i="8"/>
  <c r="AI900" i="8"/>
  <c r="AK900" i="8"/>
  <c r="AL900" i="8"/>
  <c r="AI901" i="8"/>
  <c r="AK901" i="8"/>
  <c r="AL901" i="8"/>
  <c r="AI902" i="8"/>
  <c r="AK902" i="8"/>
  <c r="AL902" i="8"/>
  <c r="AC903" i="8"/>
  <c r="AD903" i="8" s="1"/>
  <c r="AK903" i="8"/>
  <c r="AM903" i="8"/>
  <c r="AI904" i="8"/>
  <c r="AK904" i="8"/>
  <c r="AL904" i="8"/>
  <c r="AM904" i="8"/>
  <c r="AM905" i="8" s="1"/>
  <c r="AM906" i="8" s="1"/>
  <c r="AM907" i="8" s="1"/>
  <c r="AM908" i="8" s="1"/>
  <c r="AM909" i="8" s="1"/>
  <c r="AM910" i="8" s="1"/>
  <c r="AM911" i="8" s="1"/>
  <c r="AM912" i="8" s="1"/>
  <c r="AI905" i="8"/>
  <c r="AK905" i="8"/>
  <c r="AL905" i="8"/>
  <c r="AI906" i="8"/>
  <c r="AK906" i="8"/>
  <c r="AL906" i="8"/>
  <c r="AI907" i="8"/>
  <c r="AK907" i="8"/>
  <c r="AL907" i="8"/>
  <c r="AI908" i="8"/>
  <c r="AK908" i="8"/>
  <c r="AL908" i="8"/>
  <c r="AI909" i="8"/>
  <c r="AK909" i="8"/>
  <c r="AL909" i="8"/>
  <c r="AI910" i="8"/>
  <c r="AK910" i="8"/>
  <c r="AL910" i="8"/>
  <c r="AI911" i="8"/>
  <c r="AK911" i="8"/>
  <c r="AL911" i="8"/>
  <c r="AI912" i="8"/>
  <c r="AK912" i="8"/>
  <c r="AL912" i="8"/>
  <c r="AC913" i="8"/>
  <c r="AK913" i="8"/>
  <c r="AM913" i="8"/>
  <c r="AM914" i="8" s="1"/>
  <c r="AM915" i="8" s="1"/>
  <c r="AM916" i="8" s="1"/>
  <c r="AM917" i="8" s="1"/>
  <c r="AM918" i="8" s="1"/>
  <c r="AM919" i="8" s="1"/>
  <c r="AM920" i="8" s="1"/>
  <c r="AM921" i="8" s="1"/>
  <c r="AM922" i="8" s="1"/>
  <c r="AI914" i="8"/>
  <c r="AK914" i="8"/>
  <c r="AL914" i="8"/>
  <c r="AI915" i="8"/>
  <c r="AK915" i="8"/>
  <c r="AL915" i="8"/>
  <c r="AI916" i="8"/>
  <c r="AK916" i="8"/>
  <c r="AL916" i="8"/>
  <c r="AI917" i="8"/>
  <c r="AK917" i="8"/>
  <c r="AL917" i="8"/>
  <c r="AI918" i="8"/>
  <c r="AK918" i="8"/>
  <c r="AL918" i="8"/>
  <c r="AI919" i="8"/>
  <c r="AK919" i="8"/>
  <c r="AL919" i="8"/>
  <c r="AI920" i="8"/>
  <c r="AK920" i="8"/>
  <c r="AL920" i="8"/>
  <c r="AI921" i="8"/>
  <c r="AK921" i="8"/>
  <c r="AL921" i="8"/>
  <c r="AI922" i="8"/>
  <c r="AK922" i="8"/>
  <c r="AL922" i="8"/>
  <c r="AC923" i="8"/>
  <c r="AD923" i="8" s="1"/>
  <c r="AK923" i="8"/>
  <c r="AM923" i="8"/>
  <c r="AM924" i="8" s="1"/>
  <c r="AM925" i="8" s="1"/>
  <c r="AM926" i="8" s="1"/>
  <c r="AM927" i="8" s="1"/>
  <c r="AM928" i="8" s="1"/>
  <c r="AM929" i="8" s="1"/>
  <c r="AM930" i="8" s="1"/>
  <c r="AM931" i="8" s="1"/>
  <c r="AM932" i="8" s="1"/>
  <c r="AI924" i="8"/>
  <c r="AK924" i="8"/>
  <c r="AL924" i="8"/>
  <c r="AI925" i="8"/>
  <c r="AK925" i="8"/>
  <c r="AL925" i="8"/>
  <c r="AI926" i="8"/>
  <c r="AK926" i="8"/>
  <c r="AL926" i="8"/>
  <c r="AI927" i="8"/>
  <c r="AK927" i="8"/>
  <c r="AL927" i="8"/>
  <c r="AI928" i="8"/>
  <c r="AK928" i="8"/>
  <c r="AL928" i="8"/>
  <c r="AI929" i="8"/>
  <c r="AK929" i="8"/>
  <c r="AL929" i="8"/>
  <c r="AI930" i="8"/>
  <c r="AK930" i="8"/>
  <c r="AL930" i="8"/>
  <c r="AI931" i="8"/>
  <c r="AK931" i="8"/>
  <c r="AL931" i="8"/>
  <c r="AI932" i="8"/>
  <c r="AK932" i="8"/>
  <c r="AL932" i="8"/>
  <c r="AC933" i="8"/>
  <c r="AD933" i="8" s="1"/>
  <c r="AK933" i="8"/>
  <c r="AM933" i="8"/>
  <c r="AM934" i="8" s="1"/>
  <c r="AM935" i="8" s="1"/>
  <c r="AM936" i="8" s="1"/>
  <c r="AM937" i="8" s="1"/>
  <c r="AM938" i="8" s="1"/>
  <c r="AM939" i="8" s="1"/>
  <c r="AM940" i="8" s="1"/>
  <c r="AM941" i="8" s="1"/>
  <c r="AM942" i="8" s="1"/>
  <c r="AI934" i="8"/>
  <c r="AK934" i="8"/>
  <c r="AL934" i="8"/>
  <c r="AI935" i="8"/>
  <c r="AK935" i="8"/>
  <c r="AL935" i="8"/>
  <c r="AI936" i="8"/>
  <c r="AK936" i="8"/>
  <c r="AL936" i="8"/>
  <c r="AI937" i="8"/>
  <c r="AK937" i="8"/>
  <c r="AL937" i="8"/>
  <c r="AI938" i="8"/>
  <c r="AK938" i="8"/>
  <c r="AL938" i="8"/>
  <c r="AI939" i="8"/>
  <c r="AK939" i="8"/>
  <c r="AL939" i="8"/>
  <c r="AI940" i="8"/>
  <c r="AK940" i="8"/>
  <c r="AL940" i="8"/>
  <c r="AI941" i="8"/>
  <c r="AK941" i="8"/>
  <c r="AL941" i="8"/>
  <c r="AI942" i="8"/>
  <c r="AK942" i="8"/>
  <c r="AL942" i="8"/>
  <c r="AC943" i="8"/>
  <c r="AD943" i="8" s="1"/>
  <c r="AK943" i="8"/>
  <c r="AM943" i="8"/>
  <c r="AI944" i="8"/>
  <c r="AK944" i="8"/>
  <c r="AL944" i="8"/>
  <c r="AM944" i="8"/>
  <c r="AM945" i="8" s="1"/>
  <c r="AM946" i="8" s="1"/>
  <c r="AM947" i="8" s="1"/>
  <c r="AM948" i="8" s="1"/>
  <c r="AM949" i="8" s="1"/>
  <c r="AM950" i="8" s="1"/>
  <c r="AM951" i="8" s="1"/>
  <c r="AM952" i="8" s="1"/>
  <c r="AI945" i="8"/>
  <c r="AK945" i="8"/>
  <c r="AL945" i="8"/>
  <c r="AI946" i="8"/>
  <c r="AK946" i="8"/>
  <c r="AL946" i="8"/>
  <c r="AI947" i="8"/>
  <c r="AK947" i="8"/>
  <c r="AL947" i="8"/>
  <c r="AI948" i="8"/>
  <c r="AK948" i="8"/>
  <c r="AL948" i="8"/>
  <c r="AI949" i="8"/>
  <c r="AK949" i="8"/>
  <c r="AL949" i="8"/>
  <c r="AI950" i="8"/>
  <c r="AK950" i="8"/>
  <c r="AL950" i="8"/>
  <c r="AI951" i="8"/>
  <c r="AK951" i="8"/>
  <c r="AL951" i="8"/>
  <c r="AI952" i="8"/>
  <c r="AK952" i="8"/>
  <c r="AL952" i="8"/>
  <c r="AC953" i="8"/>
  <c r="AK953" i="8"/>
  <c r="AM953" i="8"/>
  <c r="AM954" i="8" s="1"/>
  <c r="AM955" i="8" s="1"/>
  <c r="AM956" i="8" s="1"/>
  <c r="AM957" i="8" s="1"/>
  <c r="AM958" i="8" s="1"/>
  <c r="AM959" i="8" s="1"/>
  <c r="AM960" i="8" s="1"/>
  <c r="AM961" i="8" s="1"/>
  <c r="AM962" i="8" s="1"/>
  <c r="AI954" i="8"/>
  <c r="AK954" i="8"/>
  <c r="AL954" i="8"/>
  <c r="AI955" i="8"/>
  <c r="AK955" i="8"/>
  <c r="AL955" i="8"/>
  <c r="AI956" i="8"/>
  <c r="AK956" i="8"/>
  <c r="AL956" i="8"/>
  <c r="AI957" i="8"/>
  <c r="AK957" i="8"/>
  <c r="AL957" i="8"/>
  <c r="AI958" i="8"/>
  <c r="AK958" i="8"/>
  <c r="AL958" i="8"/>
  <c r="AI959" i="8"/>
  <c r="AK959" i="8"/>
  <c r="AL959" i="8"/>
  <c r="AI960" i="8"/>
  <c r="AK960" i="8"/>
  <c r="AL960" i="8"/>
  <c r="AI961" i="8"/>
  <c r="AK961" i="8"/>
  <c r="AL961" i="8"/>
  <c r="AI962" i="8"/>
  <c r="AK962" i="8"/>
  <c r="AL962" i="8"/>
  <c r="AC963" i="8"/>
  <c r="AD963" i="8" s="1"/>
  <c r="AK963" i="8"/>
  <c r="AM963" i="8"/>
  <c r="AI964" i="8"/>
  <c r="AK964" i="8"/>
  <c r="AL964" i="8"/>
  <c r="AM964" i="8"/>
  <c r="AM965" i="8" s="1"/>
  <c r="AM966" i="8" s="1"/>
  <c r="AM967" i="8" s="1"/>
  <c r="AM968" i="8" s="1"/>
  <c r="AM969" i="8" s="1"/>
  <c r="AM970" i="8" s="1"/>
  <c r="AM971" i="8" s="1"/>
  <c r="AM972" i="8" s="1"/>
  <c r="AI965" i="8"/>
  <c r="AK965" i="8"/>
  <c r="AL965" i="8"/>
  <c r="AI966" i="8"/>
  <c r="AK966" i="8"/>
  <c r="AL966" i="8"/>
  <c r="AI967" i="8"/>
  <c r="AK967" i="8"/>
  <c r="AL967" i="8"/>
  <c r="AI968" i="8"/>
  <c r="AK968" i="8"/>
  <c r="AL968" i="8"/>
  <c r="AI969" i="8"/>
  <c r="AK969" i="8"/>
  <c r="AL969" i="8"/>
  <c r="AI970" i="8"/>
  <c r="AK970" i="8"/>
  <c r="AL970" i="8"/>
  <c r="AI971" i="8"/>
  <c r="AK971" i="8"/>
  <c r="AL971" i="8"/>
  <c r="AI972" i="8"/>
  <c r="AK972" i="8"/>
  <c r="AL972" i="8"/>
  <c r="AC973" i="8"/>
  <c r="AD973" i="8" s="1"/>
  <c r="AF973" i="8" s="1"/>
  <c r="AG973" i="8" s="1"/>
  <c r="AK973" i="8"/>
  <c r="AM973" i="8"/>
  <c r="AM974" i="8" s="1"/>
  <c r="AI974" i="8"/>
  <c r="AK974" i="8"/>
  <c r="AL974" i="8"/>
  <c r="AI975" i="8"/>
  <c r="AK975" i="8"/>
  <c r="AL975" i="8"/>
  <c r="AM975" i="8"/>
  <c r="AM976" i="8" s="1"/>
  <c r="AM977" i="8" s="1"/>
  <c r="AM978" i="8" s="1"/>
  <c r="AM979" i="8" s="1"/>
  <c r="AM980" i="8" s="1"/>
  <c r="AM981" i="8" s="1"/>
  <c r="AM982" i="8" s="1"/>
  <c r="AI976" i="8"/>
  <c r="AK976" i="8"/>
  <c r="AL976" i="8"/>
  <c r="AI977" i="8"/>
  <c r="AK977" i="8"/>
  <c r="AL977" i="8"/>
  <c r="AI978" i="8"/>
  <c r="AK978" i="8"/>
  <c r="AL978" i="8"/>
  <c r="AI979" i="8"/>
  <c r="AK979" i="8"/>
  <c r="AL979" i="8"/>
  <c r="AI980" i="8"/>
  <c r="AK980" i="8"/>
  <c r="AL980" i="8"/>
  <c r="AI981" i="8"/>
  <c r="AK981" i="8"/>
  <c r="AL981" i="8"/>
  <c r="AI982" i="8"/>
  <c r="AK982" i="8"/>
  <c r="AL982" i="8"/>
  <c r="AC983" i="8"/>
  <c r="AD983" i="8" s="1"/>
  <c r="AK983" i="8"/>
  <c r="AM983" i="8"/>
  <c r="AM984" i="8" s="1"/>
  <c r="AM985" i="8" s="1"/>
  <c r="AM986" i="8" s="1"/>
  <c r="AM987" i="8" s="1"/>
  <c r="AM988" i="8" s="1"/>
  <c r="AM989" i="8" s="1"/>
  <c r="AM990" i="8" s="1"/>
  <c r="AM991" i="8" s="1"/>
  <c r="AM992" i="8" s="1"/>
  <c r="AI984" i="8"/>
  <c r="AK984" i="8"/>
  <c r="AL984" i="8"/>
  <c r="AI985" i="8"/>
  <c r="AK985" i="8"/>
  <c r="AL985" i="8"/>
  <c r="AI986" i="8"/>
  <c r="AK986" i="8"/>
  <c r="AL986" i="8"/>
  <c r="AI987" i="8"/>
  <c r="AK987" i="8"/>
  <c r="AL987" i="8"/>
  <c r="AI988" i="8"/>
  <c r="AK988" i="8"/>
  <c r="AL988" i="8"/>
  <c r="AI989" i="8"/>
  <c r="AK989" i="8"/>
  <c r="AL989" i="8"/>
  <c r="AI990" i="8"/>
  <c r="AK990" i="8"/>
  <c r="AL990" i="8"/>
  <c r="AI991" i="8"/>
  <c r="AK991" i="8"/>
  <c r="AL991" i="8"/>
  <c r="AI992" i="8"/>
  <c r="AK992" i="8"/>
  <c r="AL992" i="8"/>
  <c r="AC993" i="8"/>
  <c r="AD993" i="8" s="1"/>
  <c r="AK993" i="8"/>
  <c r="AM993" i="8"/>
  <c r="AM994" i="8" s="1"/>
  <c r="AM995" i="8" s="1"/>
  <c r="AM996" i="8" s="1"/>
  <c r="AM997" i="8" s="1"/>
  <c r="AM998" i="8" s="1"/>
  <c r="AM999" i="8" s="1"/>
  <c r="AM1000" i="8" s="1"/>
  <c r="AM1001" i="8" s="1"/>
  <c r="AM1002" i="8" s="1"/>
  <c r="AI994" i="8"/>
  <c r="AK994" i="8"/>
  <c r="AL994" i="8"/>
  <c r="AI995" i="8"/>
  <c r="AK995" i="8"/>
  <c r="AL995" i="8"/>
  <c r="AI996" i="8"/>
  <c r="AK996" i="8"/>
  <c r="AL996" i="8"/>
  <c r="AI997" i="8"/>
  <c r="AK997" i="8"/>
  <c r="AL997" i="8"/>
  <c r="AI998" i="8"/>
  <c r="AK998" i="8"/>
  <c r="AL998" i="8"/>
  <c r="AI999" i="8"/>
  <c r="AK999" i="8"/>
  <c r="AL999" i="8"/>
  <c r="AI1000" i="8"/>
  <c r="AK1000" i="8"/>
  <c r="AL1000" i="8"/>
  <c r="AI1001" i="8"/>
  <c r="AK1001" i="8"/>
  <c r="AL1001" i="8"/>
  <c r="AI1002" i="8"/>
  <c r="AK1002" i="8"/>
  <c r="AL1002" i="8"/>
  <c r="AC1003" i="8"/>
  <c r="AD1003" i="8" s="1"/>
  <c r="AK1003" i="8"/>
  <c r="AM1003" i="8"/>
  <c r="AM1004" i="8" s="1"/>
  <c r="AM1005" i="8" s="1"/>
  <c r="AM1006" i="8" s="1"/>
  <c r="AM1007" i="8" s="1"/>
  <c r="AM1008" i="8" s="1"/>
  <c r="AM1009" i="8" s="1"/>
  <c r="AM1010" i="8" s="1"/>
  <c r="AM1011" i="8" s="1"/>
  <c r="AM1012" i="8" s="1"/>
  <c r="AI1004" i="8"/>
  <c r="AK1004" i="8"/>
  <c r="AL1004" i="8"/>
  <c r="AI1005" i="8"/>
  <c r="AK1005" i="8"/>
  <c r="AL1005" i="8"/>
  <c r="AI1006" i="8"/>
  <c r="AK1006" i="8"/>
  <c r="AL1006" i="8"/>
  <c r="AI1007" i="8"/>
  <c r="AK1007" i="8"/>
  <c r="AL1007" i="8"/>
  <c r="AI1008" i="8"/>
  <c r="AK1008" i="8"/>
  <c r="AL1008" i="8"/>
  <c r="AI1009" i="8"/>
  <c r="AK1009" i="8"/>
  <c r="AL1009" i="8"/>
  <c r="AI1010" i="8"/>
  <c r="AK1010" i="8"/>
  <c r="AL1010" i="8"/>
  <c r="AI1011" i="8"/>
  <c r="AK1011" i="8"/>
  <c r="AL1011" i="8"/>
  <c r="AI1012" i="8"/>
  <c r="AK1012" i="8"/>
  <c r="AL1012" i="8"/>
  <c r="AC1013" i="8"/>
  <c r="AD1013" i="8" s="1"/>
  <c r="AK1013" i="8"/>
  <c r="AM1013" i="8"/>
  <c r="AM1014" i="8" s="1"/>
  <c r="AM1015" i="8" s="1"/>
  <c r="AM1016" i="8" s="1"/>
  <c r="AM1017" i="8" s="1"/>
  <c r="AM1018" i="8" s="1"/>
  <c r="AM1019" i="8" s="1"/>
  <c r="AM1020" i="8" s="1"/>
  <c r="AM1021" i="8" s="1"/>
  <c r="AM1022" i="8" s="1"/>
  <c r="AI1014" i="8"/>
  <c r="AK1014" i="8"/>
  <c r="AL1014" i="8"/>
  <c r="AI1015" i="8"/>
  <c r="AK1015" i="8"/>
  <c r="AL1015" i="8"/>
  <c r="AI1016" i="8"/>
  <c r="AK1016" i="8"/>
  <c r="AL1016" i="8"/>
  <c r="AI1017" i="8"/>
  <c r="AK1017" i="8"/>
  <c r="AL1017" i="8"/>
  <c r="AI1018" i="8"/>
  <c r="AK1018" i="8"/>
  <c r="AL1018" i="8"/>
  <c r="AI1019" i="8"/>
  <c r="AK1019" i="8"/>
  <c r="AL1019" i="8"/>
  <c r="AI1020" i="8"/>
  <c r="AK1020" i="8"/>
  <c r="AL1020" i="8"/>
  <c r="AI1021" i="8"/>
  <c r="AK1021" i="8"/>
  <c r="AL1021" i="8"/>
  <c r="AI1022" i="8"/>
  <c r="AK1022" i="8"/>
  <c r="AL1022" i="8"/>
  <c r="AC1023" i="8"/>
  <c r="AD1023" i="8" s="1"/>
  <c r="AK1023" i="8"/>
  <c r="AM1023" i="8"/>
  <c r="AM1024" i="8" s="1"/>
  <c r="AM1025" i="8" s="1"/>
  <c r="AM1026" i="8" s="1"/>
  <c r="AM1027" i="8" s="1"/>
  <c r="AM1028" i="8" s="1"/>
  <c r="AM1029" i="8" s="1"/>
  <c r="AM1030" i="8" s="1"/>
  <c r="AM1031" i="8" s="1"/>
  <c r="AM1032" i="8" s="1"/>
  <c r="AI1024" i="8"/>
  <c r="AK1024" i="8"/>
  <c r="AL1024" i="8"/>
  <c r="AI1025" i="8"/>
  <c r="AK1025" i="8"/>
  <c r="AL1025" i="8"/>
  <c r="AI1026" i="8"/>
  <c r="AK1026" i="8"/>
  <c r="AL1026" i="8"/>
  <c r="AI1027" i="8"/>
  <c r="AK1027" i="8"/>
  <c r="AL1027" i="8"/>
  <c r="AI1028" i="8"/>
  <c r="AK1028" i="8"/>
  <c r="AL1028" i="8"/>
  <c r="AI1029" i="8"/>
  <c r="AK1029" i="8"/>
  <c r="AL1029" i="8"/>
  <c r="AI1030" i="8"/>
  <c r="AK1030" i="8"/>
  <c r="AL1030" i="8"/>
  <c r="AI1031" i="8"/>
  <c r="AK1031" i="8"/>
  <c r="AL1031" i="8"/>
  <c r="AI1032" i="8"/>
  <c r="AK1032" i="8"/>
  <c r="AL1032" i="8"/>
  <c r="AC1033" i="8"/>
  <c r="AD1033" i="8"/>
  <c r="AE1033" i="8" s="1"/>
  <c r="AE1039" i="8" s="1"/>
  <c r="AK1033" i="8"/>
  <c r="AM1033" i="8"/>
  <c r="AM1034" i="8" s="1"/>
  <c r="AM1035" i="8" s="1"/>
  <c r="AM1036" i="8" s="1"/>
  <c r="AM1037" i="8" s="1"/>
  <c r="AM1038" i="8" s="1"/>
  <c r="AM1039" i="8" s="1"/>
  <c r="AM1040" i="8" s="1"/>
  <c r="AM1041" i="8" s="1"/>
  <c r="AM1042" i="8" s="1"/>
  <c r="AI1034" i="8"/>
  <c r="AK1034" i="8"/>
  <c r="AL1034" i="8"/>
  <c r="AI1035" i="8"/>
  <c r="AK1035" i="8"/>
  <c r="AL1035" i="8"/>
  <c r="AI1036" i="8"/>
  <c r="AK1036" i="8"/>
  <c r="AL1036" i="8"/>
  <c r="AI1037" i="8"/>
  <c r="AK1037" i="8"/>
  <c r="AL1037" i="8"/>
  <c r="AI1038" i="8"/>
  <c r="AK1038" i="8"/>
  <c r="AL1038" i="8"/>
  <c r="AI1039" i="8"/>
  <c r="AK1039" i="8"/>
  <c r="AL1039" i="8"/>
  <c r="AI1040" i="8"/>
  <c r="AK1040" i="8"/>
  <c r="AL1040" i="8"/>
  <c r="AI1041" i="8"/>
  <c r="AK1041" i="8"/>
  <c r="AL1041" i="8"/>
  <c r="AI1042" i="8"/>
  <c r="AK1042" i="8"/>
  <c r="AL1042" i="8"/>
  <c r="AC1043" i="8"/>
  <c r="AD1043" i="8" s="1"/>
  <c r="AK1043" i="8"/>
  <c r="AM1043" i="8"/>
  <c r="AM1044" i="8" s="1"/>
  <c r="AM1045" i="8" s="1"/>
  <c r="AM1046" i="8" s="1"/>
  <c r="AM1047" i="8" s="1"/>
  <c r="AM1048" i="8" s="1"/>
  <c r="AM1049" i="8" s="1"/>
  <c r="AM1050" i="8" s="1"/>
  <c r="AM1051" i="8" s="1"/>
  <c r="AM1052" i="8" s="1"/>
  <c r="AI1044" i="8"/>
  <c r="AK1044" i="8"/>
  <c r="AL1044" i="8"/>
  <c r="AI1045" i="8"/>
  <c r="AK1045" i="8"/>
  <c r="AL1045" i="8"/>
  <c r="AI1046" i="8"/>
  <c r="AK1046" i="8"/>
  <c r="AL1046" i="8"/>
  <c r="AI1047" i="8"/>
  <c r="AK1047" i="8"/>
  <c r="AL1047" i="8"/>
  <c r="AI1048" i="8"/>
  <c r="AK1048" i="8"/>
  <c r="AL1048" i="8"/>
  <c r="AI1049" i="8"/>
  <c r="AK1049" i="8"/>
  <c r="AL1049" i="8"/>
  <c r="AI1050" i="8"/>
  <c r="AK1050" i="8"/>
  <c r="AL1050" i="8"/>
  <c r="AI1051" i="8"/>
  <c r="AK1051" i="8"/>
  <c r="AL1051" i="8"/>
  <c r="AI1052" i="8"/>
  <c r="AK1052" i="8"/>
  <c r="AL1052" i="8"/>
  <c r="AK1053" i="8"/>
  <c r="AC1054" i="8"/>
  <c r="AF1054" i="8"/>
  <c r="AG1054" i="8"/>
  <c r="AK1054" i="8"/>
  <c r="AM1054" i="8"/>
  <c r="AC1055" i="8"/>
  <c r="AE1055" i="8"/>
  <c r="AF1055" i="8"/>
  <c r="AG1055" i="8" s="1"/>
  <c r="AK1055" i="8"/>
  <c r="AM1055" i="8"/>
  <c r="AC1056" i="8"/>
  <c r="AF1056" i="8" s="1"/>
  <c r="AE1056" i="8"/>
  <c r="AK1056" i="8"/>
  <c r="AM1056" i="8"/>
  <c r="AC1057" i="8"/>
  <c r="AF1057" i="8" s="1"/>
  <c r="AG1057" i="8" s="1"/>
  <c r="AE1057" i="8"/>
  <c r="AK1057" i="8"/>
  <c r="AM1057" i="8"/>
  <c r="AC1058" i="8"/>
  <c r="AE1058" i="8" s="1"/>
  <c r="AF1058" i="8"/>
  <c r="AG1058" i="8"/>
  <c r="AK1058" i="8"/>
  <c r="AM1058" i="8"/>
  <c r="AC1059" i="8"/>
  <c r="AE1059" i="8"/>
  <c r="AF1059" i="8"/>
  <c r="AG1059" i="8" s="1"/>
  <c r="AK1059" i="8"/>
  <c r="AM1059" i="8"/>
  <c r="AK1060" i="8"/>
  <c r="AC1061" i="8"/>
  <c r="AK1061" i="8"/>
  <c r="AM1061" i="8"/>
  <c r="AI1062" i="8"/>
  <c r="AK1062" i="8"/>
  <c r="AL1062" i="8"/>
  <c r="AM1062" i="8"/>
  <c r="AM1063" i="8" s="1"/>
  <c r="AM1064" i="8" s="1"/>
  <c r="AM1065" i="8" s="1"/>
  <c r="AM1066" i="8" s="1"/>
  <c r="AM1067" i="8" s="1"/>
  <c r="AM1068" i="8" s="1"/>
  <c r="AI1063" i="8"/>
  <c r="AK1063" i="8"/>
  <c r="AL1063" i="8"/>
  <c r="AI1064" i="8"/>
  <c r="AK1064" i="8"/>
  <c r="AL1064" i="8"/>
  <c r="AI1065" i="8"/>
  <c r="AK1065" i="8"/>
  <c r="AL1065" i="8"/>
  <c r="AI1066" i="8"/>
  <c r="AK1066" i="8"/>
  <c r="AL1066" i="8"/>
  <c r="AI1067" i="8"/>
  <c r="AK1067" i="8"/>
  <c r="AL1067" i="8"/>
  <c r="AI1068" i="8"/>
  <c r="AK1068" i="8"/>
  <c r="AL1068" i="8"/>
  <c r="AC1069" i="8"/>
  <c r="AD1069" i="8"/>
  <c r="AF1069" i="8"/>
  <c r="AG1069" i="8" s="1"/>
  <c r="AK1069" i="8"/>
  <c r="AM1069" i="8"/>
  <c r="AM1070" i="8" s="1"/>
  <c r="AM1071" i="8" s="1"/>
  <c r="AM1072" i="8" s="1"/>
  <c r="AM1073" i="8" s="1"/>
  <c r="AM1074" i="8" s="1"/>
  <c r="AM1075" i="8" s="1"/>
  <c r="AM1076" i="8" s="1"/>
  <c r="AI1070" i="8"/>
  <c r="AK1070" i="8"/>
  <c r="AL1070" i="8"/>
  <c r="AI1071" i="8"/>
  <c r="AK1071" i="8"/>
  <c r="AL1071" i="8"/>
  <c r="AI1072" i="8"/>
  <c r="AK1072" i="8"/>
  <c r="AL1072" i="8"/>
  <c r="AI1073" i="8"/>
  <c r="AK1073" i="8"/>
  <c r="AL1073" i="8"/>
  <c r="AI1074" i="8"/>
  <c r="AK1074" i="8"/>
  <c r="AL1074" i="8"/>
  <c r="AI1075" i="8"/>
  <c r="AK1075" i="8"/>
  <c r="AL1075" i="8"/>
  <c r="AI1076" i="8"/>
  <c r="AK1076" i="8"/>
  <c r="AL1076" i="8"/>
  <c r="AK1077" i="8"/>
  <c r="AC1078" i="8"/>
  <c r="AE1078" i="8" s="1"/>
  <c r="AD1078" i="8"/>
  <c r="AF1078" i="8"/>
  <c r="AG1078" i="8" s="1"/>
  <c r="AK1078" i="8"/>
  <c r="AM1078" i="8"/>
  <c r="AC1079" i="8"/>
  <c r="AD1079" i="8" s="1"/>
  <c r="AK1079" i="8"/>
  <c r="AM1079" i="8"/>
  <c r="AC1080" i="8"/>
  <c r="AE1080" i="8" s="1"/>
  <c r="AD1080" i="8"/>
  <c r="AK1080" i="8"/>
  <c r="AM1080" i="8"/>
  <c r="AC1081" i="8"/>
  <c r="AD1081" i="8"/>
  <c r="AF1081" i="8" s="1"/>
  <c r="AG1081" i="8" s="1"/>
  <c r="AE1081" i="8"/>
  <c r="AK1081" i="8"/>
  <c r="AM1081" i="8"/>
  <c r="AC1082" i="8"/>
  <c r="AD1082" i="8" s="1"/>
  <c r="AF1082" i="8" s="1"/>
  <c r="AG1082" i="8" s="1"/>
  <c r="AE1082" i="8"/>
  <c r="AK1082" i="8"/>
  <c r="AM1082" i="8"/>
  <c r="AC1083" i="8"/>
  <c r="AD1083" i="8" s="1"/>
  <c r="AK1083" i="8"/>
  <c r="AM1083" i="8"/>
  <c r="AC1084" i="8"/>
  <c r="AD1084" i="8"/>
  <c r="AE1084" i="8"/>
  <c r="AK1084" i="8"/>
  <c r="AM1084" i="8"/>
  <c r="AK1085" i="8"/>
  <c r="AC1086" i="8"/>
  <c r="AD1086" i="8"/>
  <c r="AF1086" i="8" s="1"/>
  <c r="AE1086" i="8"/>
  <c r="AK1086" i="8"/>
  <c r="AM1086" i="8"/>
  <c r="AC1087" i="8"/>
  <c r="AD1087" i="8" s="1"/>
  <c r="AF1087" i="8" s="1"/>
  <c r="AG1087" i="8" s="1"/>
  <c r="AE1087" i="8"/>
  <c r="AK1087" i="8"/>
  <c r="AM1087" i="8"/>
  <c r="AC1088" i="8"/>
  <c r="AK1088" i="8"/>
  <c r="AM1088" i="8"/>
  <c r="AC1089" i="8"/>
  <c r="AD1089" i="8"/>
  <c r="AE1089" i="8"/>
  <c r="AK1089" i="8"/>
  <c r="AM1089" i="8"/>
  <c r="AC1090" i="8"/>
  <c r="AD1090" i="8" s="1"/>
  <c r="AE1090" i="8"/>
  <c r="AK1090" i="8"/>
  <c r="AM1090" i="8"/>
  <c r="AC1091" i="8"/>
  <c r="AE1091" i="8" s="1"/>
  <c r="AD1091" i="8"/>
  <c r="AF1091" i="8"/>
  <c r="AG1091" i="8" s="1"/>
  <c r="AK1091" i="8"/>
  <c r="AM1091" i="8"/>
  <c r="AK1092" i="8"/>
  <c r="AC1093" i="8"/>
  <c r="AK1093" i="8"/>
  <c r="AM1093" i="8"/>
  <c r="AM1094" i="8" s="1"/>
  <c r="AM1095" i="8" s="1"/>
  <c r="AM1096" i="8" s="1"/>
  <c r="AM1097" i="8" s="1"/>
  <c r="AM1098" i="8" s="1"/>
  <c r="AM1099" i="8" s="1"/>
  <c r="AM1100" i="8" s="1"/>
  <c r="AM1101" i="8" s="1"/>
  <c r="AM1102" i="8" s="1"/>
  <c r="AI1094" i="8"/>
  <c r="AK1094" i="8"/>
  <c r="AL1094" i="8"/>
  <c r="AI1095" i="8"/>
  <c r="AK1095" i="8"/>
  <c r="AL1095" i="8"/>
  <c r="AI1096" i="8"/>
  <c r="AK1096" i="8"/>
  <c r="AL1096" i="8"/>
  <c r="AI1097" i="8"/>
  <c r="AK1097" i="8"/>
  <c r="AL1097" i="8"/>
  <c r="AI1098" i="8"/>
  <c r="AK1098" i="8"/>
  <c r="AL1098" i="8"/>
  <c r="AI1099" i="8"/>
  <c r="AK1099" i="8"/>
  <c r="AL1099" i="8"/>
  <c r="AI1100" i="8"/>
  <c r="AK1100" i="8"/>
  <c r="AL1100" i="8"/>
  <c r="AI1101" i="8"/>
  <c r="AK1101" i="8"/>
  <c r="AL1101" i="8"/>
  <c r="AI1102" i="8"/>
  <c r="AK1102" i="8"/>
  <c r="AL1102" i="8"/>
  <c r="AC1103" i="8"/>
  <c r="AF1103" i="8" s="1"/>
  <c r="AG1103" i="8" s="1"/>
  <c r="AE1103" i="8"/>
  <c r="AE1109" i="8" s="1"/>
  <c r="AK1103" i="8"/>
  <c r="AM1103" i="8"/>
  <c r="AI1104" i="8"/>
  <c r="AK1104" i="8"/>
  <c r="AL1104" i="8"/>
  <c r="AM1104" i="8"/>
  <c r="AM1105" i="8" s="1"/>
  <c r="AM1106" i="8" s="1"/>
  <c r="AM1107" i="8" s="1"/>
  <c r="AM1108" i="8" s="1"/>
  <c r="AM1109" i="8" s="1"/>
  <c r="AM1110" i="8" s="1"/>
  <c r="AM1111" i="8" s="1"/>
  <c r="AM1112" i="8" s="1"/>
  <c r="AI1105" i="8"/>
  <c r="AK1105" i="8"/>
  <c r="AL1105" i="8"/>
  <c r="AI1106" i="8"/>
  <c r="AK1106" i="8"/>
  <c r="AL1106" i="8"/>
  <c r="AI1107" i="8"/>
  <c r="AK1107" i="8"/>
  <c r="AL1107" i="8"/>
  <c r="AI1108" i="8"/>
  <c r="AK1108" i="8"/>
  <c r="AL1108" i="8"/>
  <c r="AI1109" i="8"/>
  <c r="AK1109" i="8"/>
  <c r="AL1109" i="8"/>
  <c r="AI1110" i="8"/>
  <c r="AK1110" i="8"/>
  <c r="AL1110" i="8"/>
  <c r="AI1111" i="8"/>
  <c r="AK1111" i="8"/>
  <c r="AL1111" i="8"/>
  <c r="AI1112" i="8"/>
  <c r="AK1112" i="8"/>
  <c r="AL1112" i="8"/>
  <c r="AC1113" i="8"/>
  <c r="AE1113" i="8" s="1"/>
  <c r="AE1119" i="8" s="1"/>
  <c r="AF1113" i="8"/>
  <c r="AG1113" i="8" s="1"/>
  <c r="AK1113" i="8"/>
  <c r="AM1113" i="8"/>
  <c r="AM1114" i="8" s="1"/>
  <c r="AM1115" i="8" s="1"/>
  <c r="AM1116" i="8" s="1"/>
  <c r="AM1117" i="8" s="1"/>
  <c r="AM1118" i="8" s="1"/>
  <c r="AM1119" i="8" s="1"/>
  <c r="AM1120" i="8" s="1"/>
  <c r="AM1121" i="8" s="1"/>
  <c r="AM1122" i="8" s="1"/>
  <c r="AI1114" i="8"/>
  <c r="AK1114" i="8"/>
  <c r="AL1114" i="8"/>
  <c r="AI1115" i="8"/>
  <c r="AK1115" i="8"/>
  <c r="AL1115" i="8"/>
  <c r="AI1116" i="8"/>
  <c r="AK1116" i="8"/>
  <c r="AL1116" i="8"/>
  <c r="AI1117" i="8"/>
  <c r="AK1117" i="8"/>
  <c r="AL1117" i="8"/>
  <c r="AI1118" i="8"/>
  <c r="AK1118" i="8"/>
  <c r="AL1118" i="8"/>
  <c r="AI1119" i="8"/>
  <c r="AK1119" i="8"/>
  <c r="AL1119" i="8"/>
  <c r="AI1120" i="8"/>
  <c r="AK1120" i="8"/>
  <c r="AL1120" i="8"/>
  <c r="AI1121" i="8"/>
  <c r="AK1121" i="8"/>
  <c r="AL1121" i="8"/>
  <c r="AI1122" i="8"/>
  <c r="AK1122" i="8"/>
  <c r="AL1122" i="8"/>
  <c r="AF1123" i="8"/>
  <c r="AK1123" i="8"/>
  <c r="AG1124" i="8"/>
  <c r="AK1124" i="8"/>
  <c r="AM1124" i="8"/>
  <c r="AG1125" i="8"/>
  <c r="AK1125" i="8"/>
  <c r="AM1125" i="8"/>
  <c r="AG1126" i="8"/>
  <c r="AK1126" i="8"/>
  <c r="AM1126" i="8"/>
  <c r="AG1127" i="8"/>
  <c r="AK1127" i="8"/>
  <c r="AM1127" i="8"/>
  <c r="AG1128" i="8"/>
  <c r="AK1128" i="8"/>
  <c r="AM1128" i="8"/>
  <c r="AG1129" i="8"/>
  <c r="AK1129" i="8"/>
  <c r="AM1129" i="8"/>
  <c r="AF1130" i="8"/>
  <c r="AK1130" i="8"/>
  <c r="AG1131" i="8"/>
  <c r="AK1131" i="8"/>
  <c r="AM1131" i="8"/>
  <c r="AG1132" i="8"/>
  <c r="AK1132" i="8"/>
  <c r="AM1132" i="8"/>
  <c r="AG1133" i="8"/>
  <c r="AK1133" i="8"/>
  <c r="AM1133" i="8"/>
  <c r="AG1134" i="8"/>
  <c r="AK1134" i="8"/>
  <c r="AM1134" i="8"/>
  <c r="AG1135" i="8"/>
  <c r="AK1135" i="8"/>
  <c r="AM1135" i="8"/>
  <c r="AG1136" i="8"/>
  <c r="AK1136" i="8"/>
  <c r="AM1136" i="8"/>
  <c r="G1" i="7"/>
  <c r="H1" i="7"/>
  <c r="B2" i="7"/>
  <c r="G3" i="7"/>
  <c r="B1" i="6"/>
  <c r="G2" i="6"/>
  <c r="C3" i="6"/>
  <c r="D3" i="6"/>
  <c r="F18" i="6"/>
  <c r="F22" i="6"/>
  <c r="F31" i="6"/>
  <c r="E10" i="33" s="1"/>
  <c r="F56" i="6"/>
  <c r="C1" i="4"/>
  <c r="H1" i="4"/>
  <c r="I1" i="4"/>
  <c r="G3" i="4"/>
  <c r="C6" i="4"/>
  <c r="D6" i="4"/>
  <c r="E6" i="4"/>
  <c r="F6" i="4"/>
  <c r="G6" i="4"/>
  <c r="I6" i="4"/>
  <c r="J6" i="4"/>
  <c r="C15" i="4"/>
  <c r="D15" i="4"/>
  <c r="E15" i="4"/>
  <c r="F15" i="4"/>
  <c r="G15" i="4"/>
  <c r="I15" i="4"/>
  <c r="J15" i="4"/>
  <c r="C16" i="4"/>
  <c r="D16" i="4"/>
  <c r="E16" i="4"/>
  <c r="F16" i="4"/>
  <c r="G16" i="4"/>
  <c r="I16" i="4"/>
  <c r="J16" i="4"/>
  <c r="C22" i="4"/>
  <c r="D22" i="4"/>
  <c r="G22" i="4"/>
  <c r="C23" i="4"/>
  <c r="D23" i="4"/>
  <c r="G23" i="4"/>
  <c r="C24" i="4"/>
  <c r="D24" i="4"/>
  <c r="G24" i="4"/>
  <c r="E30" i="4"/>
  <c r="F30" i="4"/>
  <c r="G30" i="4"/>
  <c r="H30" i="4"/>
  <c r="I30" i="4"/>
  <c r="E31" i="4"/>
  <c r="F31" i="4"/>
  <c r="G31" i="4"/>
  <c r="H31" i="4"/>
  <c r="I31" i="4"/>
  <c r="B38" i="4"/>
  <c r="AE523" i="8" l="1"/>
  <c r="AE529" i="8" s="1"/>
  <c r="AF263" i="8"/>
  <c r="AG263" i="8" s="1"/>
  <c r="AE1013" i="8"/>
  <c r="AE1019" i="8" s="1"/>
  <c r="AF1013" i="8"/>
  <c r="AG1013" i="8" s="1"/>
  <c r="AF553" i="8"/>
  <c r="AG553" i="8" s="1"/>
  <c r="AE113" i="8"/>
  <c r="AE119" i="8" s="1"/>
  <c r="AF543" i="8"/>
  <c r="AG543" i="8" s="1"/>
  <c r="AE503" i="8"/>
  <c r="AE509" i="8" s="1"/>
  <c r="AF1033" i="8"/>
  <c r="AG1033" i="8" s="1"/>
  <c r="AE423" i="8"/>
  <c r="AE429" i="8" s="1"/>
  <c r="AF273" i="8"/>
  <c r="AG273" i="8" s="1"/>
  <c r="AE273" i="8"/>
  <c r="AE279" i="8" s="1"/>
  <c r="AK49" i="8"/>
  <c r="AK44" i="8"/>
  <c r="AK34" i="8"/>
  <c r="AK26" i="8"/>
  <c r="AK25" i="8"/>
  <c r="AK48" i="8"/>
  <c r="AK43" i="8"/>
  <c r="AK38" i="8"/>
  <c r="AK33" i="8"/>
  <c r="AK30" i="8"/>
  <c r="AK22" i="8"/>
  <c r="AK12" i="8"/>
  <c r="AK6" i="8"/>
  <c r="AK58" i="8"/>
  <c r="AK50" i="8"/>
  <c r="AK45" i="8"/>
  <c r="AK35" i="8"/>
  <c r="AK27" i="8"/>
  <c r="AK19" i="8"/>
  <c r="AK55" i="8"/>
  <c r="AK40" i="8"/>
  <c r="AK24" i="8"/>
  <c r="AK8" i="8"/>
  <c r="R41" i="13"/>
  <c r="Q41" i="13"/>
  <c r="P41" i="13"/>
  <c r="O6" i="13"/>
  <c r="N6" i="13"/>
  <c r="M6" i="13"/>
  <c r="L6" i="13"/>
  <c r="K6" i="13"/>
  <c r="J6" i="13"/>
  <c r="R34" i="13"/>
  <c r="R6" i="13" s="1"/>
  <c r="F6" i="13"/>
  <c r="Q34" i="13"/>
  <c r="E6" i="13"/>
  <c r="P34" i="13"/>
  <c r="D6" i="13"/>
  <c r="Q6" i="13"/>
  <c r="P6" i="13"/>
  <c r="F30" i="6"/>
  <c r="E8" i="66" s="1"/>
  <c r="AV32" i="18"/>
  <c r="G25" i="4"/>
  <c r="D25" i="4"/>
  <c r="C25" i="4"/>
  <c r="H16" i="4"/>
  <c r="H15" i="4"/>
  <c r="H6" i="4"/>
  <c r="AE1093" i="8"/>
  <c r="AC1092" i="8"/>
  <c r="AF1089" i="8"/>
  <c r="AG1089" i="8" s="1"/>
  <c r="AC1085" i="8"/>
  <c r="AF1084" i="8"/>
  <c r="AG1084" i="8" s="1"/>
  <c r="AE1069" i="8"/>
  <c r="AE1074" i="8" s="1"/>
  <c r="AC1060" i="8"/>
  <c r="AC1053" i="8"/>
  <c r="AF993" i="8"/>
  <c r="AG993" i="8" s="1"/>
  <c r="AE963" i="8"/>
  <c r="AE969" i="8" s="1"/>
  <c r="AE753" i="8"/>
  <c r="AE759" i="8" s="1"/>
  <c r="AE733" i="8"/>
  <c r="AE739" i="8" s="1"/>
  <c r="AE713" i="8"/>
  <c r="AE719" i="8" s="1"/>
  <c r="AE693" i="8"/>
  <c r="AE699" i="8" s="1"/>
  <c r="AE673" i="8"/>
  <c r="AE679" i="8" s="1"/>
  <c r="AE653" i="8"/>
  <c r="AE659" i="8" s="1"/>
  <c r="AE633" i="8"/>
  <c r="AE639" i="8" s="1"/>
  <c r="AE613" i="8"/>
  <c r="AE619" i="8" s="1"/>
  <c r="AF563" i="8"/>
  <c r="AG563" i="8" s="1"/>
  <c r="AE233" i="8"/>
  <c r="AE239" i="8" s="1"/>
  <c r="AE203" i="8"/>
  <c r="AE209" i="8" s="1"/>
  <c r="AE163" i="8"/>
  <c r="AE169" i="8" s="1"/>
  <c r="AE143" i="8"/>
  <c r="AE149" i="8" s="1"/>
  <c r="AF133" i="8"/>
  <c r="AG133" i="8" s="1"/>
  <c r="AE123" i="8"/>
  <c r="AE129" i="8" s="1"/>
  <c r="AF113" i="8"/>
  <c r="AG113" i="8" s="1"/>
  <c r="AE103" i="8"/>
  <c r="L43" i="9"/>
  <c r="K43" i="9"/>
  <c r="G10" i="10"/>
  <c r="AF6" i="17"/>
  <c r="G3" i="10"/>
  <c r="R21" i="11"/>
  <c r="AC6" i="16"/>
  <c r="R6" i="17"/>
  <c r="D6" i="17"/>
  <c r="F3" i="11"/>
  <c r="J25" i="4" s="1"/>
  <c r="D7" i="15"/>
  <c r="R7" i="11"/>
  <c r="R8" i="11" s="1"/>
  <c r="R10" i="11" s="1"/>
  <c r="R5" i="11"/>
  <c r="I21" i="4" s="1"/>
  <c r="K8" i="12"/>
  <c r="J8" i="12"/>
  <c r="BE9" i="14"/>
  <c r="AL8" i="16"/>
  <c r="AY30" i="18"/>
  <c r="O30" i="18"/>
  <c r="AY29" i="18"/>
  <c r="O29" i="18"/>
  <c r="AL28" i="18"/>
  <c r="AY27" i="18"/>
  <c r="AY31" i="18" s="1"/>
  <c r="O27" i="18"/>
  <c r="AX31" i="18"/>
  <c r="I31" i="18"/>
  <c r="AU32" i="18"/>
  <c r="AR32" i="18"/>
  <c r="AM32" i="18"/>
  <c r="AJ32" i="18"/>
  <c r="AE32" i="18"/>
  <c r="AB32" i="18"/>
  <c r="W32" i="18"/>
  <c r="T32" i="18"/>
  <c r="L32" i="18"/>
  <c r="G32" i="18"/>
  <c r="F32" i="18"/>
  <c r="D32" i="18"/>
  <c r="AL19" i="18"/>
  <c r="AY18" i="18"/>
  <c r="AL18" i="18"/>
  <c r="O18" i="18"/>
  <c r="AY17" i="18"/>
  <c r="AL17" i="18"/>
  <c r="O17" i="18"/>
  <c r="AY16" i="18"/>
  <c r="AL16" i="18"/>
  <c r="O16" i="18"/>
  <c r="AY15" i="18"/>
  <c r="O15" i="18"/>
  <c r="AL11" i="18"/>
  <c r="AY10" i="18"/>
  <c r="AL10" i="18"/>
  <c r="O10" i="18"/>
  <c r="AL9" i="18"/>
  <c r="O9" i="18"/>
  <c r="AY8" i="18"/>
  <c r="AL8" i="18"/>
  <c r="O8" i="18"/>
  <c r="AY7" i="18"/>
  <c r="N22" i="18"/>
  <c r="O7" i="18"/>
  <c r="P37" i="19"/>
  <c r="P34" i="19"/>
  <c r="P31" i="19"/>
  <c r="P26" i="19"/>
  <c r="P23" i="19"/>
  <c r="P20" i="19"/>
  <c r="P18" i="19"/>
  <c r="P15" i="19"/>
  <c r="P12" i="19"/>
  <c r="P10" i="19"/>
  <c r="O28" i="19"/>
  <c r="P7" i="19"/>
  <c r="I6" i="20"/>
  <c r="H45" i="22"/>
  <c r="P41" i="22"/>
  <c r="M7" i="22"/>
  <c r="E7" i="22"/>
  <c r="O11" i="22"/>
  <c r="P30" i="22"/>
  <c r="P22" i="22"/>
  <c r="P14" i="22"/>
  <c r="J29" i="23"/>
  <c r="O29" i="23"/>
  <c r="O21" i="23"/>
  <c r="H12" i="23"/>
  <c r="J21" i="23"/>
  <c r="M12" i="23"/>
  <c r="K12" i="23"/>
  <c r="I12" i="23"/>
  <c r="G12" i="23"/>
  <c r="E12" i="23"/>
  <c r="J30" i="24"/>
  <c r="O22" i="24"/>
  <c r="H13" i="24"/>
  <c r="J22" i="24"/>
  <c r="N13" i="24"/>
  <c r="M13" i="24"/>
  <c r="K13" i="24"/>
  <c r="I13" i="24"/>
  <c r="G13" i="24"/>
  <c r="F13" i="24"/>
  <c r="E13" i="24"/>
  <c r="J35" i="25"/>
  <c r="I13" i="25"/>
  <c r="H13" i="25"/>
  <c r="G13" i="25"/>
  <c r="F13" i="25"/>
  <c r="E13" i="25"/>
  <c r="J34" i="26"/>
  <c r="J26" i="26"/>
  <c r="H12" i="26"/>
  <c r="J13" i="26"/>
  <c r="F12" i="26"/>
  <c r="D12" i="26"/>
  <c r="H33" i="27"/>
  <c r="F13" i="27"/>
  <c r="H25" i="27"/>
  <c r="D13" i="27"/>
  <c r="E13" i="27"/>
  <c r="J33" i="28"/>
  <c r="P32" i="28"/>
  <c r="P31" i="28"/>
  <c r="P30" i="28"/>
  <c r="P29" i="28"/>
  <c r="P28" i="28"/>
  <c r="P27" i="28"/>
  <c r="P26" i="28"/>
  <c r="N12" i="28"/>
  <c r="O25" i="28"/>
  <c r="M12" i="28"/>
  <c r="I12" i="28"/>
  <c r="H12" i="28"/>
  <c r="F12" i="28"/>
  <c r="E12" i="28"/>
  <c r="J13" i="28"/>
  <c r="J31" i="29"/>
  <c r="I13" i="29"/>
  <c r="H13" i="29"/>
  <c r="J14" i="29"/>
  <c r="G13" i="29"/>
  <c r="E13" i="29"/>
  <c r="J24" i="30"/>
  <c r="I12" i="30"/>
  <c r="H12" i="30"/>
  <c r="G12" i="30"/>
  <c r="F12" i="30"/>
  <c r="E12" i="30"/>
  <c r="F13" i="31"/>
  <c r="E13" i="31"/>
  <c r="E13" i="32"/>
  <c r="F30" i="33"/>
  <c r="E12" i="33"/>
  <c r="P46" i="34"/>
  <c r="P45" i="34"/>
  <c r="P44" i="34"/>
  <c r="P43" i="34"/>
  <c r="P42" i="34"/>
  <c r="P40" i="34"/>
  <c r="P38" i="34"/>
  <c r="P36" i="34"/>
  <c r="O27" i="34"/>
  <c r="I12" i="34"/>
  <c r="H12" i="34"/>
  <c r="G12" i="34"/>
  <c r="P25" i="34"/>
  <c r="P23" i="34"/>
  <c r="P21" i="34"/>
  <c r="P19" i="34"/>
  <c r="P17" i="34"/>
  <c r="P15" i="34"/>
  <c r="M12" i="34"/>
  <c r="L12" i="34"/>
  <c r="E12" i="34"/>
  <c r="D12" i="34"/>
  <c r="M55" i="35"/>
  <c r="M18" i="35" s="1"/>
  <c r="M47" i="35"/>
  <c r="F16" i="35"/>
  <c r="L12" i="35"/>
  <c r="J13" i="35"/>
  <c r="I13" i="35"/>
  <c r="I12" i="35" s="1"/>
  <c r="H13" i="35"/>
  <c r="G13" i="35"/>
  <c r="F13" i="35"/>
  <c r="F12" i="35" s="1"/>
  <c r="E13" i="35"/>
  <c r="E12" i="35" s="1"/>
  <c r="M49" i="36"/>
  <c r="F15" i="36"/>
  <c r="L12" i="36"/>
  <c r="K12" i="36"/>
  <c r="J12" i="36"/>
  <c r="J11" i="36" s="1"/>
  <c r="I12" i="36"/>
  <c r="G12" i="36"/>
  <c r="G11" i="36" s="1"/>
  <c r="E12" i="36"/>
  <c r="M49" i="37"/>
  <c r="K12" i="37"/>
  <c r="K11" i="37" s="1"/>
  <c r="J12" i="37"/>
  <c r="H12" i="37"/>
  <c r="H11" i="37" s="1"/>
  <c r="I56" i="38"/>
  <c r="I16" i="38"/>
  <c r="I14" i="38"/>
  <c r="H12" i="38"/>
  <c r="H11" i="38" s="1"/>
  <c r="E12" i="38"/>
  <c r="I49" i="39"/>
  <c r="I15" i="39"/>
  <c r="H13" i="39"/>
  <c r="F13" i="39"/>
  <c r="I14" i="39"/>
  <c r="E13" i="39"/>
  <c r="K19" i="40"/>
  <c r="K16" i="40"/>
  <c r="J14" i="40"/>
  <c r="I14" i="40"/>
  <c r="I13" i="40" s="1"/>
  <c r="H14" i="40"/>
  <c r="G14" i="40"/>
  <c r="F14" i="40"/>
  <c r="F13" i="40" s="1"/>
  <c r="E14" i="40"/>
  <c r="M72" i="41"/>
  <c r="M68" i="41"/>
  <c r="M65" i="41"/>
  <c r="M64" i="41"/>
  <c r="L61" i="41"/>
  <c r="M59" i="41"/>
  <c r="M58" i="41"/>
  <c r="L51" i="41"/>
  <c r="L16" i="41"/>
  <c r="M49" i="41"/>
  <c r="M48" i="41"/>
  <c r="M45" i="41"/>
  <c r="M44" i="41"/>
  <c r="M40" i="41"/>
  <c r="M37" i="41"/>
  <c r="M36" i="41"/>
  <c r="M33" i="41"/>
  <c r="M32" i="41"/>
  <c r="M29" i="41"/>
  <c r="M28" i="41"/>
  <c r="M24" i="41"/>
  <c r="M21" i="41"/>
  <c r="M20" i="41"/>
  <c r="L18" i="41"/>
  <c r="K18" i="41"/>
  <c r="L15" i="41"/>
  <c r="M15" i="41"/>
  <c r="J13" i="41"/>
  <c r="I13" i="41"/>
  <c r="I12" i="41" s="1"/>
  <c r="H13" i="41"/>
  <c r="H12" i="41" s="1"/>
  <c r="L14" i="41"/>
  <c r="G13" i="41"/>
  <c r="K14" i="41"/>
  <c r="I16" i="42"/>
  <c r="I18" i="42"/>
  <c r="I15" i="42"/>
  <c r="H13" i="42"/>
  <c r="H12" i="42" s="1"/>
  <c r="G13" i="42"/>
  <c r="E13" i="42"/>
  <c r="J13" i="43"/>
  <c r="I13" i="43"/>
  <c r="H13" i="43"/>
  <c r="H12" i="43" s="1"/>
  <c r="F13" i="43"/>
  <c r="K14" i="43"/>
  <c r="E13" i="43"/>
  <c r="I17" i="44"/>
  <c r="I19" i="44"/>
  <c r="I16" i="44"/>
  <c r="H14" i="44"/>
  <c r="G14" i="44"/>
  <c r="G13" i="44" s="1"/>
  <c r="F14" i="44"/>
  <c r="I15" i="44"/>
  <c r="E14" i="44"/>
  <c r="M68" i="45"/>
  <c r="M67" i="45"/>
  <c r="L60" i="45"/>
  <c r="M58" i="45"/>
  <c r="M57" i="45"/>
  <c r="L50" i="45"/>
  <c r="M54" i="45"/>
  <c r="F13" i="45"/>
  <c r="K17" i="45"/>
  <c r="M47" i="45"/>
  <c r="M44" i="45"/>
  <c r="M43" i="45"/>
  <c r="M40" i="45"/>
  <c r="M39" i="45"/>
  <c r="M35" i="45"/>
  <c r="M31" i="45"/>
  <c r="M28" i="45"/>
  <c r="M27" i="45"/>
  <c r="M24" i="45"/>
  <c r="M23" i="45"/>
  <c r="L16" i="45"/>
  <c r="J14" i="45"/>
  <c r="I14" i="45"/>
  <c r="I13" i="45" s="1"/>
  <c r="E14" i="45"/>
  <c r="I18" i="46"/>
  <c r="H13" i="46"/>
  <c r="G13" i="46"/>
  <c r="G12" i="46" s="1"/>
  <c r="E13" i="46"/>
  <c r="I17" i="47"/>
  <c r="H14" i="47"/>
  <c r="G14" i="47"/>
  <c r="G13" i="47" s="1"/>
  <c r="E14" i="47"/>
  <c r="M71" i="48"/>
  <c r="M70" i="48"/>
  <c r="M67" i="48"/>
  <c r="M66" i="48"/>
  <c r="L17" i="48"/>
  <c r="M57" i="48"/>
  <c r="M56" i="48"/>
  <c r="L50" i="48"/>
  <c r="M53" i="48"/>
  <c r="M47" i="48"/>
  <c r="M46" i="48"/>
  <c r="M43" i="48"/>
  <c r="M42" i="48"/>
  <c r="M39" i="48"/>
  <c r="M38" i="48"/>
  <c r="M34" i="48"/>
  <c r="M30" i="48"/>
  <c r="M27" i="48"/>
  <c r="M26" i="48"/>
  <c r="M21" i="48"/>
  <c r="K18" i="48"/>
  <c r="L15" i="48"/>
  <c r="K15" i="48"/>
  <c r="J13" i="48"/>
  <c r="J12" i="48" s="1"/>
  <c r="I13" i="48"/>
  <c r="I12" i="48" s="1"/>
  <c r="H13" i="48"/>
  <c r="H12" i="48" s="1"/>
  <c r="G13" i="48"/>
  <c r="F13" i="48"/>
  <c r="F12" i="48" s="1"/>
  <c r="M71" i="49"/>
  <c r="M67" i="49"/>
  <c r="M64" i="49"/>
  <c r="M60" i="49"/>
  <c r="M58" i="49"/>
  <c r="M55" i="49"/>
  <c r="M53" i="49"/>
  <c r="K17" i="49"/>
  <c r="M49" i="49"/>
  <c r="M47" i="49"/>
  <c r="M46" i="49"/>
  <c r="M44" i="49"/>
  <c r="M41" i="49"/>
  <c r="M39" i="49"/>
  <c r="M38" i="49"/>
  <c r="M36" i="49"/>
  <c r="M33" i="49"/>
  <c r="M31" i="49"/>
  <c r="M30" i="49"/>
  <c r="M28" i="49"/>
  <c r="M27" i="49"/>
  <c r="M25" i="49"/>
  <c r="M23" i="49"/>
  <c r="M22" i="49"/>
  <c r="L19" i="49"/>
  <c r="J14" i="49"/>
  <c r="I14" i="49"/>
  <c r="H14" i="49"/>
  <c r="G14" i="49"/>
  <c r="G13" i="49" s="1"/>
  <c r="F14" i="49"/>
  <c r="M70" i="50"/>
  <c r="M69" i="50"/>
  <c r="M67" i="50"/>
  <c r="M62" i="50"/>
  <c r="M56" i="50"/>
  <c r="M55" i="50"/>
  <c r="M53" i="50"/>
  <c r="L49" i="50"/>
  <c r="M50" i="50"/>
  <c r="M47" i="50"/>
  <c r="M46" i="50"/>
  <c r="M44" i="50"/>
  <c r="M42" i="50"/>
  <c r="M41" i="50"/>
  <c r="M39" i="50"/>
  <c r="M34" i="50"/>
  <c r="M33" i="50"/>
  <c r="M31" i="50"/>
  <c r="M26" i="50"/>
  <c r="M25" i="50"/>
  <c r="M23" i="50"/>
  <c r="L18" i="50"/>
  <c r="K18" i="50"/>
  <c r="M18" i="50" s="1"/>
  <c r="J13" i="50"/>
  <c r="M14" i="50"/>
  <c r="F13" i="50"/>
  <c r="K14" i="50"/>
  <c r="E13" i="50"/>
  <c r="K13" i="50" s="1"/>
  <c r="I48" i="51"/>
  <c r="I16" i="51"/>
  <c r="I15" i="51"/>
  <c r="H13" i="51"/>
  <c r="F13" i="51"/>
  <c r="F12" i="51" s="1"/>
  <c r="E13" i="51"/>
  <c r="I16" i="52"/>
  <c r="G14" i="52"/>
  <c r="G13" i="52" s="1"/>
  <c r="F14" i="52"/>
  <c r="M70" i="53"/>
  <c r="M67" i="53"/>
  <c r="M64" i="53"/>
  <c r="L62" i="53"/>
  <c r="K62" i="53"/>
  <c r="M61" i="53"/>
  <c r="M58" i="53"/>
  <c r="M56" i="53"/>
  <c r="M53" i="53"/>
  <c r="M52" i="53" s="1"/>
  <c r="M51" i="53"/>
  <c r="M50" i="53"/>
  <c r="M47" i="53"/>
  <c r="M44" i="53"/>
  <c r="M43" i="53"/>
  <c r="M42" i="53"/>
  <c r="M41" i="53"/>
  <c r="M39" i="53"/>
  <c r="M36" i="53"/>
  <c r="M35" i="53"/>
  <c r="M34" i="53"/>
  <c r="M31" i="53"/>
  <c r="M28" i="53"/>
  <c r="M27" i="53"/>
  <c r="M26" i="53"/>
  <c r="M25" i="53"/>
  <c r="M23" i="53"/>
  <c r="M20" i="53"/>
  <c r="M18" i="53"/>
  <c r="M15" i="53"/>
  <c r="L15" i="53"/>
  <c r="J13" i="53"/>
  <c r="J12" i="53" s="1"/>
  <c r="H13" i="53"/>
  <c r="M14" i="53"/>
  <c r="F13" i="53"/>
  <c r="F12" i="53" s="1"/>
  <c r="E13" i="53"/>
  <c r="M70" i="54"/>
  <c r="M65" i="54"/>
  <c r="L63" i="54"/>
  <c r="K63" i="54"/>
  <c r="M59" i="54"/>
  <c r="M56" i="54"/>
  <c r="K53" i="54"/>
  <c r="M50" i="54"/>
  <c r="M49" i="54"/>
  <c r="M47" i="54"/>
  <c r="M46" i="54"/>
  <c r="M45" i="54"/>
  <c r="M42" i="54"/>
  <c r="M41" i="54"/>
  <c r="M38" i="54"/>
  <c r="M37" i="54"/>
  <c r="M35" i="54"/>
  <c r="M34" i="54"/>
  <c r="M33" i="54"/>
  <c r="M30" i="54"/>
  <c r="M26" i="54"/>
  <c r="M25" i="54"/>
  <c r="M22" i="54"/>
  <c r="L19" i="54"/>
  <c r="K19" i="54"/>
  <c r="J14" i="54"/>
  <c r="J13" i="54" s="1"/>
  <c r="M15" i="54"/>
  <c r="G14" i="54"/>
  <c r="F14" i="54"/>
  <c r="I55" i="55"/>
  <c r="I18" i="55"/>
  <c r="I48" i="55"/>
  <c r="I19" i="55"/>
  <c r="H14" i="55"/>
  <c r="H13" i="55" s="1"/>
  <c r="G14" i="55"/>
  <c r="F14" i="55"/>
  <c r="E14" i="55"/>
  <c r="I17" i="56"/>
  <c r="I47" i="56"/>
  <c r="G12" i="56"/>
  <c r="M59" i="57"/>
  <c r="L57" i="57"/>
  <c r="L50" i="57"/>
  <c r="M47" i="57"/>
  <c r="M44" i="57"/>
  <c r="M39" i="57"/>
  <c r="M33" i="57"/>
  <c r="M25" i="57"/>
  <c r="M22" i="57"/>
  <c r="K18" i="57"/>
  <c r="M18" i="57" s="1"/>
  <c r="M15" i="57"/>
  <c r="K15" i="57"/>
  <c r="I13" i="57"/>
  <c r="I12" i="57" s="1"/>
  <c r="G13" i="57"/>
  <c r="M14" i="57"/>
  <c r="K14" i="57"/>
  <c r="M66" i="58"/>
  <c r="M62" i="58"/>
  <c r="M61" i="58"/>
  <c r="M60" i="58"/>
  <c r="K57" i="58"/>
  <c r="L57" i="58"/>
  <c r="M58" i="58"/>
  <c r="M56" i="58"/>
  <c r="M55" i="58"/>
  <c r="M54" i="58"/>
  <c r="M52" i="58"/>
  <c r="M50" i="58" s="1"/>
  <c r="L50" i="58"/>
  <c r="M49" i="58"/>
  <c r="M48" i="58"/>
  <c r="M46" i="58"/>
  <c r="M43" i="58"/>
  <c r="M42" i="58"/>
  <c r="M40" i="58"/>
  <c r="M37" i="58"/>
  <c r="M36" i="58"/>
  <c r="M34" i="58"/>
  <c r="M32" i="58"/>
  <c r="M29" i="58"/>
  <c r="M28" i="58"/>
  <c r="M26" i="58"/>
  <c r="M24" i="58"/>
  <c r="M21" i="58"/>
  <c r="M20" i="58"/>
  <c r="L18" i="58"/>
  <c r="K15" i="58"/>
  <c r="I13" i="58"/>
  <c r="H13" i="58"/>
  <c r="G13" i="58"/>
  <c r="F13" i="58"/>
  <c r="K14" i="58"/>
  <c r="M65" i="59"/>
  <c r="M64" i="59"/>
  <c r="L57" i="59"/>
  <c r="K57" i="59"/>
  <c r="L18" i="59"/>
  <c r="M54" i="59"/>
  <c r="M51" i="59"/>
  <c r="K50" i="59"/>
  <c r="M45" i="59"/>
  <c r="M44" i="59"/>
  <c r="M43" i="59"/>
  <c r="M42" i="59"/>
  <c r="M37" i="59"/>
  <c r="M36" i="59"/>
  <c r="M35" i="59"/>
  <c r="M34" i="59"/>
  <c r="M32" i="59"/>
  <c r="M29" i="59"/>
  <c r="M28" i="59"/>
  <c r="M26" i="59"/>
  <c r="M24" i="59"/>
  <c r="M21" i="59"/>
  <c r="L19" i="59"/>
  <c r="M19" i="59" s="1"/>
  <c r="L16" i="59"/>
  <c r="J14" i="59"/>
  <c r="I14" i="59"/>
  <c r="I13" i="59" s="1"/>
  <c r="H14" i="59"/>
  <c r="H13" i="59" s="1"/>
  <c r="F14" i="59"/>
  <c r="F13" i="59" s="1"/>
  <c r="I18" i="60"/>
  <c r="I15" i="60"/>
  <c r="H13" i="60"/>
  <c r="G13" i="60"/>
  <c r="F13" i="60"/>
  <c r="I14" i="60"/>
  <c r="E13" i="60"/>
  <c r="I19" i="61"/>
  <c r="I17" i="61"/>
  <c r="I16" i="61"/>
  <c r="H14" i="61"/>
  <c r="H13" i="61" s="1"/>
  <c r="G14" i="61"/>
  <c r="F14" i="61"/>
  <c r="E14" i="61"/>
  <c r="M68" i="62"/>
  <c r="M67" i="62"/>
  <c r="M63" i="62"/>
  <c r="L59" i="62"/>
  <c r="M60" i="62"/>
  <c r="K59" i="62"/>
  <c r="M57" i="62"/>
  <c r="M54" i="62"/>
  <c r="M51" i="62"/>
  <c r="M48" i="62"/>
  <c r="M47" i="62"/>
  <c r="M43" i="62"/>
  <c r="M40" i="62"/>
  <c r="M39" i="62"/>
  <c r="M35" i="62"/>
  <c r="M32" i="62"/>
  <c r="M31" i="62"/>
  <c r="M27" i="62"/>
  <c r="M24" i="62"/>
  <c r="M23" i="62"/>
  <c r="L18" i="62"/>
  <c r="L15" i="62"/>
  <c r="K15" i="62"/>
  <c r="I13" i="62"/>
  <c r="H13" i="62"/>
  <c r="H12" i="62" s="1"/>
  <c r="L14" i="62"/>
  <c r="G13" i="62"/>
  <c r="F13" i="62"/>
  <c r="F12" i="62" s="1"/>
  <c r="E13" i="62"/>
  <c r="M65" i="63"/>
  <c r="M62" i="63"/>
  <c r="M61" i="63"/>
  <c r="L59" i="63"/>
  <c r="K59" i="63"/>
  <c r="K17" i="63"/>
  <c r="M56" i="63"/>
  <c r="M55" i="63"/>
  <c r="M53" i="63"/>
  <c r="L52" i="63"/>
  <c r="L16" i="63"/>
  <c r="M50" i="63"/>
  <c r="M49" i="63"/>
  <c r="M45" i="63"/>
  <c r="M42" i="63"/>
  <c r="M41" i="63"/>
  <c r="M36" i="63"/>
  <c r="M33" i="63"/>
  <c r="M32" i="63"/>
  <c r="M31" i="63"/>
  <c r="M28" i="63"/>
  <c r="M25" i="63"/>
  <c r="M24" i="63"/>
  <c r="M23" i="63"/>
  <c r="M20" i="63"/>
  <c r="K18" i="63"/>
  <c r="L15" i="63"/>
  <c r="K15" i="63"/>
  <c r="J13" i="63"/>
  <c r="I13" i="63"/>
  <c r="H13" i="63"/>
  <c r="H12" i="63" s="1"/>
  <c r="L14" i="63"/>
  <c r="G13" i="63"/>
  <c r="M68" i="64"/>
  <c r="M66" i="64"/>
  <c r="M63" i="64"/>
  <c r="M62" i="64"/>
  <c r="M61" i="64"/>
  <c r="M60" i="64"/>
  <c r="L59" i="64"/>
  <c r="K59" i="64"/>
  <c r="L18" i="64"/>
  <c r="M57" i="64"/>
  <c r="M56" i="64"/>
  <c r="M55" i="64"/>
  <c r="L17" i="64"/>
  <c r="M51" i="64"/>
  <c r="M50" i="64"/>
  <c r="M49" i="64"/>
  <c r="M46" i="64"/>
  <c r="M43" i="64"/>
  <c r="M42" i="64"/>
  <c r="M40" i="64"/>
  <c r="M38" i="64"/>
  <c r="M35" i="64"/>
  <c r="M34" i="64"/>
  <c r="M30" i="64"/>
  <c r="M27" i="64"/>
  <c r="M26" i="64"/>
  <c r="M23" i="64"/>
  <c r="M22" i="64"/>
  <c r="L19" i="64"/>
  <c r="K19" i="64"/>
  <c r="M19" i="64" s="1"/>
  <c r="J14" i="64"/>
  <c r="H14" i="64"/>
  <c r="H13" i="64" s="1"/>
  <c r="G14" i="64"/>
  <c r="F14" i="64"/>
  <c r="F13" i="64" s="1"/>
  <c r="K15" i="64"/>
  <c r="E14" i="64"/>
  <c r="K14" i="64" s="1"/>
  <c r="K12" i="65"/>
  <c r="J10" i="65"/>
  <c r="H10" i="65"/>
  <c r="E10" i="65"/>
  <c r="I12" i="66"/>
  <c r="H10" i="66"/>
  <c r="G10" i="66"/>
  <c r="I11" i="66"/>
  <c r="M17" i="48"/>
  <c r="G12" i="48"/>
  <c r="L12" i="48" s="1"/>
  <c r="K15" i="41"/>
  <c r="F12" i="37"/>
  <c r="G12" i="37"/>
  <c r="D10" i="4"/>
  <c r="AG1056" i="8"/>
  <c r="C10" i="4"/>
  <c r="AE1003" i="8"/>
  <c r="AE1009" i="8" s="1"/>
  <c r="AF1003" i="8"/>
  <c r="AG1003" i="8" s="1"/>
  <c r="AE983" i="8"/>
  <c r="AE989" i="8" s="1"/>
  <c r="AF983" i="8"/>
  <c r="AG983" i="8" s="1"/>
  <c r="AE1099" i="8"/>
  <c r="AE1092" i="8" s="1"/>
  <c r="AF1053" i="8"/>
  <c r="AE1023" i="8"/>
  <c r="AE1029" i="8" s="1"/>
  <c r="AF1023" i="8"/>
  <c r="AG1023" i="8" s="1"/>
  <c r="AG1086" i="8"/>
  <c r="AE1043" i="8"/>
  <c r="AE1049" i="8" s="1"/>
  <c r="AF1043" i="8"/>
  <c r="AG1043" i="8" s="1"/>
  <c r="J11" i="64"/>
  <c r="H10" i="60"/>
  <c r="H11" i="61"/>
  <c r="J11" i="59"/>
  <c r="J8" i="65"/>
  <c r="J10" i="63"/>
  <c r="H8" i="66"/>
  <c r="J10" i="57"/>
  <c r="J10" i="62"/>
  <c r="J11" i="54"/>
  <c r="J10" i="50"/>
  <c r="H11" i="55"/>
  <c r="J10" i="48"/>
  <c r="H10" i="56"/>
  <c r="H11" i="52"/>
  <c r="J11" i="49"/>
  <c r="H10" i="51"/>
  <c r="J10" i="58"/>
  <c r="H11" i="44"/>
  <c r="H9" i="38"/>
  <c r="H11" i="47"/>
  <c r="H10" i="42"/>
  <c r="J11" i="45"/>
  <c r="J11" i="40"/>
  <c r="H10" i="39"/>
  <c r="J10" i="53"/>
  <c r="H10" i="46"/>
  <c r="J10" i="43"/>
  <c r="G11" i="31"/>
  <c r="I10" i="30"/>
  <c r="N10" i="28"/>
  <c r="I10" i="34"/>
  <c r="G11" i="32"/>
  <c r="I10" i="28"/>
  <c r="N10" i="34"/>
  <c r="G11" i="27"/>
  <c r="I11" i="25"/>
  <c r="I11" i="29"/>
  <c r="J10" i="41"/>
  <c r="I10" i="26"/>
  <c r="AD583" i="8"/>
  <c r="AF583" i="8" s="1"/>
  <c r="AG583" i="8" s="1"/>
  <c r="G8" i="65"/>
  <c r="F10" i="57"/>
  <c r="I8" i="65"/>
  <c r="H10" i="53"/>
  <c r="E10" i="41"/>
  <c r="E9" i="38"/>
  <c r="G10" i="34"/>
  <c r="M10" i="28"/>
  <c r="K9" i="37"/>
  <c r="H10" i="34"/>
  <c r="F11" i="24"/>
  <c r="F10" i="23"/>
  <c r="F10" i="34"/>
  <c r="G11" i="24"/>
  <c r="D10" i="26"/>
  <c r="H10" i="23"/>
  <c r="H10" i="26"/>
  <c r="D11" i="24"/>
  <c r="F11" i="29"/>
  <c r="G11" i="25"/>
  <c r="AF1083" i="8"/>
  <c r="AG1083" i="8" s="1"/>
  <c r="AF923" i="8"/>
  <c r="AG923" i="8" s="1"/>
  <c r="AF883" i="8"/>
  <c r="AG883" i="8" s="1"/>
  <c r="AE853" i="8"/>
  <c r="AE859" i="8" s="1"/>
  <c r="AF853" i="8"/>
  <c r="AG853" i="8" s="1"/>
  <c r="AE793" i="8"/>
  <c r="AE799" i="8" s="1"/>
  <c r="AF1093" i="8"/>
  <c r="AE1088" i="8"/>
  <c r="AE1085" i="8" s="1"/>
  <c r="AE1083" i="8"/>
  <c r="AD1061" i="8"/>
  <c r="AE1054" i="8"/>
  <c r="AE1053" i="8" s="1"/>
  <c r="AE923" i="8"/>
  <c r="AE929" i="8" s="1"/>
  <c r="AE883" i="8"/>
  <c r="AE889" i="8" s="1"/>
  <c r="AF1090" i="8"/>
  <c r="AG1090" i="8" s="1"/>
  <c r="AD1088" i="8"/>
  <c r="AF1088" i="8" s="1"/>
  <c r="AC1077" i="8"/>
  <c r="AF743" i="8"/>
  <c r="AG743" i="8" s="1"/>
  <c r="AF703" i="8"/>
  <c r="AG703" i="8" s="1"/>
  <c r="AF663" i="8"/>
  <c r="AG663" i="8" s="1"/>
  <c r="AF623" i="8"/>
  <c r="AG623" i="8" s="1"/>
  <c r="AE933" i="8"/>
  <c r="AE939" i="8" s="1"/>
  <c r="AF933" i="8"/>
  <c r="AG933" i="8" s="1"/>
  <c r="AE893" i="8"/>
  <c r="AE899" i="8" s="1"/>
  <c r="AF893" i="8"/>
  <c r="AG893" i="8" s="1"/>
  <c r="AD823" i="8"/>
  <c r="AF823" i="8" s="1"/>
  <c r="AG823" i="8" s="1"/>
  <c r="AF1079" i="8"/>
  <c r="AE993" i="8"/>
  <c r="AE999" i="8" s="1"/>
  <c r="AF943" i="8"/>
  <c r="AG943" i="8" s="1"/>
  <c r="AF903" i="8"/>
  <c r="AG903" i="8" s="1"/>
  <c r="AE813" i="8"/>
  <c r="AE819" i="8" s="1"/>
  <c r="AF813" i="8"/>
  <c r="AG813" i="8" s="1"/>
  <c r="AE773" i="8"/>
  <c r="AE779" i="8" s="1"/>
  <c r="AF1080" i="8"/>
  <c r="AG1080" i="8" s="1"/>
  <c r="AE1079" i="8"/>
  <c r="AE1077" i="8" s="1"/>
  <c r="AF963" i="8"/>
  <c r="AG963" i="8" s="1"/>
  <c r="AE943" i="8"/>
  <c r="AE949" i="8" s="1"/>
  <c r="AE903" i="8"/>
  <c r="AE909" i="8" s="1"/>
  <c r="AE843" i="8"/>
  <c r="AE849" i="8" s="1"/>
  <c r="AD573" i="8"/>
  <c r="E35" i="6"/>
  <c r="AE973" i="8"/>
  <c r="AE979" i="8" s="1"/>
  <c r="AD953" i="8"/>
  <c r="AD913" i="8"/>
  <c r="AE913" i="8" s="1"/>
  <c r="AE919" i="8" s="1"/>
  <c r="AD873" i="8"/>
  <c r="AE873" i="8" s="1"/>
  <c r="AE879" i="8" s="1"/>
  <c r="AE863" i="8"/>
  <c r="AE869" i="8" s="1"/>
  <c r="AD833" i="8"/>
  <c r="AE833" i="8" s="1"/>
  <c r="AE839" i="8" s="1"/>
  <c r="AF723" i="8"/>
  <c r="AG723" i="8" s="1"/>
  <c r="AF683" i="8"/>
  <c r="AG683" i="8" s="1"/>
  <c r="AF643" i="8"/>
  <c r="AG643" i="8" s="1"/>
  <c r="AF603" i="8"/>
  <c r="AG603" i="8" s="1"/>
  <c r="AD283" i="8"/>
  <c r="AE283" i="8" s="1"/>
  <c r="AE289" i="8" s="1"/>
  <c r="AE803" i="8"/>
  <c r="AE809" i="8" s="1"/>
  <c r="AE783" i="8"/>
  <c r="AE789" i="8" s="1"/>
  <c r="AE763" i="8"/>
  <c r="AE769" i="8" s="1"/>
  <c r="AE533" i="8"/>
  <c r="AE539" i="8" s="1"/>
  <c r="AF533" i="8"/>
  <c r="AG533" i="8" s="1"/>
  <c r="AD383" i="8"/>
  <c r="AE383" i="8" s="1"/>
  <c r="AE389" i="8" s="1"/>
  <c r="AE553" i="8"/>
  <c r="AE559" i="8" s="1"/>
  <c r="AF503" i="8"/>
  <c r="AG503" i="8" s="1"/>
  <c r="AF463" i="8"/>
  <c r="AG463" i="8" s="1"/>
  <c r="AF423" i="8"/>
  <c r="AG423" i="8" s="1"/>
  <c r="AD323" i="8"/>
  <c r="AE323" i="8" s="1"/>
  <c r="AE329" i="8" s="1"/>
  <c r="AF323" i="8"/>
  <c r="AG323" i="8" s="1"/>
  <c r="AF793" i="8"/>
  <c r="AG793" i="8" s="1"/>
  <c r="AF773" i="8"/>
  <c r="AG773" i="8" s="1"/>
  <c r="AF753" i="8"/>
  <c r="AG753" i="8" s="1"/>
  <c r="AF733" i="8"/>
  <c r="AG733" i="8" s="1"/>
  <c r="AF713" i="8"/>
  <c r="AG713" i="8" s="1"/>
  <c r="AF693" i="8"/>
  <c r="AG693" i="8" s="1"/>
  <c r="AF673" i="8"/>
  <c r="AG673" i="8" s="1"/>
  <c r="AF653" i="8"/>
  <c r="AG653" i="8" s="1"/>
  <c r="AF633" i="8"/>
  <c r="AG633" i="8" s="1"/>
  <c r="AF613" i="8"/>
  <c r="AG613" i="8" s="1"/>
  <c r="AF593" i="8"/>
  <c r="AG593" i="8" s="1"/>
  <c r="AE483" i="8"/>
  <c r="AE489" i="8" s="1"/>
  <c r="AE443" i="8"/>
  <c r="AE449" i="8" s="1"/>
  <c r="AE403" i="8"/>
  <c r="AE409" i="8" s="1"/>
  <c r="AD363" i="8"/>
  <c r="AE363" i="8" s="1"/>
  <c r="AE369" i="8" s="1"/>
  <c r="AF363" i="8"/>
  <c r="AG363" i="8" s="1"/>
  <c r="AF523" i="8"/>
  <c r="AG523" i="8" s="1"/>
  <c r="AD303" i="8"/>
  <c r="AE303" i="8" s="1"/>
  <c r="AE309" i="8" s="1"/>
  <c r="AE593" i="8"/>
  <c r="AE599" i="8" s="1"/>
  <c r="AD513" i="8"/>
  <c r="AF513" i="8" s="1"/>
  <c r="AG513" i="8" s="1"/>
  <c r="AF483" i="8"/>
  <c r="AG483" i="8" s="1"/>
  <c r="AF443" i="8"/>
  <c r="AG443" i="8" s="1"/>
  <c r="AF403" i="8"/>
  <c r="AG403" i="8" s="1"/>
  <c r="AD343" i="8"/>
  <c r="AE343" i="8" s="1"/>
  <c r="AE349" i="8" s="1"/>
  <c r="K16" i="9"/>
  <c r="AK22" i="18"/>
  <c r="AK32" i="18" s="1"/>
  <c r="AE38" i="8"/>
  <c r="AS22" i="18"/>
  <c r="AS32" i="18" s="1"/>
  <c r="AY9" i="18"/>
  <c r="P28" i="19"/>
  <c r="AF233" i="8"/>
  <c r="AG233" i="8" s="1"/>
  <c r="AD213" i="8"/>
  <c r="AE213" i="8" s="1"/>
  <c r="AE219" i="8" s="1"/>
  <c r="AG32" i="8"/>
  <c r="AE20" i="8"/>
  <c r="AW19" i="15"/>
  <c r="AW10" i="15" s="1"/>
  <c r="D10" i="15"/>
  <c r="Y28" i="18"/>
  <c r="X31" i="18"/>
  <c r="J10" i="20"/>
  <c r="AE23" i="8"/>
  <c r="AE28" i="8" s="1"/>
  <c r="AF23" i="8"/>
  <c r="AG23" i="8" s="1"/>
  <c r="AL30" i="18"/>
  <c r="AF31" i="18"/>
  <c r="X22" i="18"/>
  <c r="Y8" i="18"/>
  <c r="Y22" i="18" s="1"/>
  <c r="AF493" i="8"/>
  <c r="AG493" i="8" s="1"/>
  <c r="AF473" i="8"/>
  <c r="AG473" i="8" s="1"/>
  <c r="AF453" i="8"/>
  <c r="AG453" i="8" s="1"/>
  <c r="AF433" i="8"/>
  <c r="AG433" i="8" s="1"/>
  <c r="AF413" i="8"/>
  <c r="AG413" i="8" s="1"/>
  <c r="AF393" i="8"/>
  <c r="AG393" i="8" s="1"/>
  <c r="AF373" i="8"/>
  <c r="AG373" i="8" s="1"/>
  <c r="AF353" i="8"/>
  <c r="AG353" i="8" s="1"/>
  <c r="AE243" i="8"/>
  <c r="AE249" i="8" s="1"/>
  <c r="AE109" i="8"/>
  <c r="O26" i="18"/>
  <c r="N31" i="18"/>
  <c r="AL31" i="18"/>
  <c r="J6" i="20"/>
  <c r="AE493" i="8"/>
  <c r="AE499" i="8" s="1"/>
  <c r="AE473" i="8"/>
  <c r="AE479" i="8" s="1"/>
  <c r="AE453" i="8"/>
  <c r="AE459" i="8" s="1"/>
  <c r="AE433" i="8"/>
  <c r="AE439" i="8" s="1"/>
  <c r="AE413" i="8"/>
  <c r="AE419" i="8" s="1"/>
  <c r="AE393" i="8"/>
  <c r="AE399" i="8" s="1"/>
  <c r="AE373" i="8"/>
  <c r="AE379" i="8" s="1"/>
  <c r="AE353" i="8"/>
  <c r="AE359" i="8" s="1"/>
  <c r="AE333" i="8"/>
  <c r="AE339" i="8" s="1"/>
  <c r="AE313" i="8"/>
  <c r="AE319" i="8" s="1"/>
  <c r="AE293" i="8"/>
  <c r="AE299" i="8" s="1"/>
  <c r="AE263" i="8"/>
  <c r="AE269" i="8" s="1"/>
  <c r="I10" i="10"/>
  <c r="I9" i="10"/>
  <c r="M20" i="11"/>
  <c r="P13" i="11"/>
  <c r="J24" i="4" s="1"/>
  <c r="M21" i="11"/>
  <c r="D6" i="16"/>
  <c r="N7" i="14"/>
  <c r="I13" i="11"/>
  <c r="J23" i="4" s="1"/>
  <c r="E20" i="11"/>
  <c r="E21" i="11"/>
  <c r="N10" i="11"/>
  <c r="N9" i="11"/>
  <c r="Y6" i="17"/>
  <c r="F10" i="11"/>
  <c r="S7" i="15"/>
  <c r="F9" i="11"/>
  <c r="AF253" i="8"/>
  <c r="AG253" i="8" s="1"/>
  <c r="AE183" i="8"/>
  <c r="AE189" i="8" s="1"/>
  <c r="K5" i="9"/>
  <c r="R9" i="11"/>
  <c r="AX22" i="18"/>
  <c r="AX32" i="18" s="1"/>
  <c r="AE223" i="8"/>
  <c r="AE229" i="8" s="1"/>
  <c r="AF223" i="8"/>
  <c r="AG223" i="8" s="1"/>
  <c r="AE62" i="8"/>
  <c r="AE68" i="8" s="1"/>
  <c r="AF62" i="8"/>
  <c r="AG62" i="8" s="1"/>
  <c r="AC31" i="8"/>
  <c r="L16" i="9"/>
  <c r="L5" i="9"/>
  <c r="M6" i="9"/>
  <c r="Y31" i="18"/>
  <c r="L6" i="21"/>
  <c r="O45" i="22"/>
  <c r="P45" i="22" s="1"/>
  <c r="I7" i="22"/>
  <c r="J7" i="22"/>
  <c r="D9" i="10"/>
  <c r="AR7" i="14"/>
  <c r="D7" i="14"/>
  <c r="L36" i="21"/>
  <c r="O33" i="28"/>
  <c r="P33" i="28" s="1"/>
  <c r="H26" i="31"/>
  <c r="D13" i="31"/>
  <c r="I58" i="44"/>
  <c r="F18" i="44"/>
  <c r="I18" i="44" s="1"/>
  <c r="AF193" i="8"/>
  <c r="AG193" i="8" s="1"/>
  <c r="AF173" i="8"/>
  <c r="AG173" i="8" s="1"/>
  <c r="AF153" i="8"/>
  <c r="AG153" i="8" s="1"/>
  <c r="AC14" i="8"/>
  <c r="C9" i="10"/>
  <c r="I9" i="11"/>
  <c r="O8" i="11"/>
  <c r="AM7" i="14"/>
  <c r="AH7" i="15"/>
  <c r="G7" i="22"/>
  <c r="H11" i="22"/>
  <c r="P11" i="22" s="1"/>
  <c r="J27" i="25"/>
  <c r="J14" i="25"/>
  <c r="P25" i="28"/>
  <c r="J28" i="19"/>
  <c r="O46" i="22"/>
  <c r="P46" i="22" s="1"/>
  <c r="O39" i="22"/>
  <c r="F7" i="22"/>
  <c r="E12" i="26"/>
  <c r="H14" i="27"/>
  <c r="G13" i="27"/>
  <c r="J30" i="30"/>
  <c r="H32" i="31"/>
  <c r="AF52" i="8"/>
  <c r="AF15" i="8"/>
  <c r="G9" i="11"/>
  <c r="AC7" i="14"/>
  <c r="N7" i="22"/>
  <c r="N12" i="23"/>
  <c r="F12" i="23"/>
  <c r="M14" i="36"/>
  <c r="F12" i="36"/>
  <c r="F11" i="36" s="1"/>
  <c r="AC102" i="8"/>
  <c r="AK13" i="8"/>
  <c r="AK11" i="8"/>
  <c r="AK9" i="8"/>
  <c r="AK7" i="8"/>
  <c r="X7" i="14"/>
  <c r="S6" i="16"/>
  <c r="H39" i="22"/>
  <c r="D7" i="22"/>
  <c r="H7" i="22" s="1"/>
  <c r="L13" i="24"/>
  <c r="O13" i="24" s="1"/>
  <c r="D13" i="24"/>
  <c r="J13" i="24" s="1"/>
  <c r="L12" i="28"/>
  <c r="J35" i="34"/>
  <c r="P35" i="34" s="1"/>
  <c r="AF203" i="8"/>
  <c r="AG203" i="8" s="1"/>
  <c r="AF103" i="8"/>
  <c r="AF92" i="8"/>
  <c r="AG92" i="8" s="1"/>
  <c r="AF72" i="8"/>
  <c r="AG72" i="8" s="1"/>
  <c r="G9" i="10"/>
  <c r="P21" i="11"/>
  <c r="H21" i="11"/>
  <c r="N3" i="11"/>
  <c r="J26" i="4" s="1"/>
  <c r="N6" i="16"/>
  <c r="K6" i="17"/>
  <c r="I22" i="18"/>
  <c r="I32" i="18" s="1"/>
  <c r="J38" i="20"/>
  <c r="L7" i="22"/>
  <c r="H35" i="22"/>
  <c r="L12" i="23"/>
  <c r="O12" i="23" s="1"/>
  <c r="D12" i="23"/>
  <c r="J12" i="23" s="1"/>
  <c r="O14" i="24"/>
  <c r="G12" i="26"/>
  <c r="G13" i="32"/>
  <c r="AK18" i="8"/>
  <c r="AK16" i="8"/>
  <c r="D9" i="11"/>
  <c r="K7" i="22"/>
  <c r="O35" i="22"/>
  <c r="P26" i="22"/>
  <c r="O13" i="23"/>
  <c r="I12" i="26"/>
  <c r="J12" i="26" s="1"/>
  <c r="L11" i="37"/>
  <c r="F13" i="32"/>
  <c r="P41" i="34"/>
  <c r="P26" i="34"/>
  <c r="O13" i="28"/>
  <c r="P13" i="28" s="1"/>
  <c r="G12" i="28"/>
  <c r="J12" i="28" s="1"/>
  <c r="P22" i="34"/>
  <c r="P18" i="34"/>
  <c r="P14" i="34"/>
  <c r="H16" i="35"/>
  <c r="L11" i="36"/>
  <c r="H12" i="46"/>
  <c r="F13" i="29"/>
  <c r="G13" i="31"/>
  <c r="H28" i="32"/>
  <c r="H14" i="32"/>
  <c r="P37" i="34"/>
  <c r="N12" i="34"/>
  <c r="F12" i="34"/>
  <c r="J12" i="34" s="1"/>
  <c r="H17" i="35"/>
  <c r="K12" i="35"/>
  <c r="K11" i="36"/>
  <c r="E14" i="37"/>
  <c r="M31" i="37"/>
  <c r="K18" i="49"/>
  <c r="M18" i="49"/>
  <c r="J12" i="35"/>
  <c r="F12" i="39"/>
  <c r="K17" i="50"/>
  <c r="M17" i="50"/>
  <c r="D13" i="25"/>
  <c r="J13" i="25" s="1"/>
  <c r="D13" i="29"/>
  <c r="J13" i="29" s="1"/>
  <c r="J13" i="30"/>
  <c r="M14" i="35"/>
  <c r="E12" i="46"/>
  <c r="K12" i="28"/>
  <c r="O12" i="28" s="1"/>
  <c r="J25" i="29"/>
  <c r="D13" i="32"/>
  <c r="H13" i="32" s="1"/>
  <c r="F13" i="33"/>
  <c r="P39" i="34"/>
  <c r="J27" i="34"/>
  <c r="P27" i="34" s="1"/>
  <c r="P24" i="34"/>
  <c r="P20" i="34"/>
  <c r="P16" i="34"/>
  <c r="O13" i="34"/>
  <c r="K12" i="34"/>
  <c r="O12" i="34" s="1"/>
  <c r="M13" i="35"/>
  <c r="M12" i="35" s="1"/>
  <c r="G15" i="37"/>
  <c r="M54" i="41"/>
  <c r="K51" i="41"/>
  <c r="M18" i="41"/>
  <c r="F22" i="33"/>
  <c r="D12" i="33"/>
  <c r="J13" i="34"/>
  <c r="P13" i="34" s="1"/>
  <c r="J13" i="45"/>
  <c r="K52" i="40"/>
  <c r="E12" i="42"/>
  <c r="M48" i="45"/>
  <c r="M32" i="45"/>
  <c r="E13" i="55"/>
  <c r="I14" i="55"/>
  <c r="E11" i="36"/>
  <c r="M15" i="37"/>
  <c r="F11" i="37"/>
  <c r="M13" i="37"/>
  <c r="I46" i="38"/>
  <c r="E11" i="38"/>
  <c r="K18" i="40"/>
  <c r="I56" i="42"/>
  <c r="F17" i="42"/>
  <c r="I17" i="42" s="1"/>
  <c r="K17" i="43"/>
  <c r="I12" i="43"/>
  <c r="M63" i="45"/>
  <c r="K60" i="45"/>
  <c r="M61" i="54"/>
  <c r="L53" i="54"/>
  <c r="D12" i="30"/>
  <c r="J12" i="30" s="1"/>
  <c r="M13" i="36"/>
  <c r="M57" i="37"/>
  <c r="M17" i="37" s="1"/>
  <c r="I16" i="39"/>
  <c r="I55" i="46"/>
  <c r="F17" i="46"/>
  <c r="G17" i="35"/>
  <c r="I11" i="36"/>
  <c r="M12" i="36"/>
  <c r="M11" i="36" s="1"/>
  <c r="J11" i="37"/>
  <c r="G16" i="37"/>
  <c r="E13" i="40"/>
  <c r="K14" i="40"/>
  <c r="I14" i="44"/>
  <c r="H14" i="45"/>
  <c r="H13" i="45" s="1"/>
  <c r="L15" i="45"/>
  <c r="K16" i="48"/>
  <c r="M16" i="48"/>
  <c r="M31" i="48"/>
  <c r="M24" i="48"/>
  <c r="M15" i="36"/>
  <c r="I11" i="37"/>
  <c r="I15" i="38"/>
  <c r="F12" i="38"/>
  <c r="F11" i="38" s="1"/>
  <c r="I59" i="39"/>
  <c r="J13" i="40"/>
  <c r="M17" i="41"/>
  <c r="K17" i="41"/>
  <c r="K18" i="45"/>
  <c r="M18" i="45"/>
  <c r="M15" i="45"/>
  <c r="K60" i="48"/>
  <c r="M62" i="48"/>
  <c r="K61" i="41"/>
  <c r="K18" i="43"/>
  <c r="G13" i="43"/>
  <c r="G12" i="43" s="1"/>
  <c r="L17" i="45"/>
  <c r="I17" i="46"/>
  <c r="F14" i="47"/>
  <c r="K17" i="48"/>
  <c r="L14" i="48"/>
  <c r="H16" i="36"/>
  <c r="E12" i="39"/>
  <c r="F13" i="41"/>
  <c r="F12" i="41" s="1"/>
  <c r="M14" i="41"/>
  <c r="F12" i="43"/>
  <c r="M17" i="45"/>
  <c r="I57" i="47"/>
  <c r="F18" i="47"/>
  <c r="I14" i="47"/>
  <c r="J12" i="50"/>
  <c r="M62" i="53"/>
  <c r="K17" i="53"/>
  <c r="M17" i="53"/>
  <c r="K14" i="54"/>
  <c r="E13" i="54"/>
  <c r="G12" i="38"/>
  <c r="G11" i="38" s="1"/>
  <c r="I18" i="39"/>
  <c r="K17" i="40"/>
  <c r="G13" i="40"/>
  <c r="L17" i="41"/>
  <c r="E13" i="44"/>
  <c r="L18" i="45"/>
  <c r="I18" i="47"/>
  <c r="H13" i="47"/>
  <c r="K14" i="48"/>
  <c r="E13" i="48"/>
  <c r="M14" i="48"/>
  <c r="L51" i="49"/>
  <c r="M19" i="49"/>
  <c r="F13" i="52"/>
  <c r="K18" i="54"/>
  <c r="M18" i="54"/>
  <c r="E12" i="51"/>
  <c r="I13" i="38"/>
  <c r="H12" i="39"/>
  <c r="H13" i="40"/>
  <c r="M69" i="41"/>
  <c r="M61" i="41"/>
  <c r="M16" i="41"/>
  <c r="K16" i="41"/>
  <c r="L13" i="41"/>
  <c r="G12" i="41"/>
  <c r="G12" i="42"/>
  <c r="E16" i="43"/>
  <c r="K16" i="43" s="1"/>
  <c r="K50" i="43"/>
  <c r="K14" i="45"/>
  <c r="E13" i="45"/>
  <c r="K13" i="45" s="1"/>
  <c r="I19" i="47"/>
  <c r="E13" i="47"/>
  <c r="L60" i="48"/>
  <c r="L18" i="48"/>
  <c r="M18" i="48" s="1"/>
  <c r="L16" i="48"/>
  <c r="J13" i="49"/>
  <c r="K16" i="53"/>
  <c r="M16" i="53"/>
  <c r="L17" i="53"/>
  <c r="I17" i="38"/>
  <c r="G13" i="39"/>
  <c r="G12" i="39" s="1"/>
  <c r="M55" i="41"/>
  <c r="M51" i="41" s="1"/>
  <c r="M41" i="41"/>
  <c r="M25" i="41"/>
  <c r="J12" i="41"/>
  <c r="F13" i="42"/>
  <c r="K60" i="43"/>
  <c r="J12" i="43"/>
  <c r="K13" i="43"/>
  <c r="H13" i="44"/>
  <c r="M64" i="45"/>
  <c r="M60" i="45" s="1"/>
  <c r="K50" i="45"/>
  <c r="M53" i="45"/>
  <c r="M50" i="45" s="1"/>
  <c r="M36" i="45"/>
  <c r="M19" i="45"/>
  <c r="I16" i="46"/>
  <c r="F13" i="46"/>
  <c r="F12" i="46" s="1"/>
  <c r="I14" i="46"/>
  <c r="I16" i="47"/>
  <c r="M63" i="48"/>
  <c r="K50" i="48"/>
  <c r="M52" i="48"/>
  <c r="M50" i="48" s="1"/>
  <c r="M35" i="48"/>
  <c r="L52" i="53"/>
  <c r="L17" i="49"/>
  <c r="M35" i="49"/>
  <c r="K16" i="50"/>
  <c r="M16" i="50"/>
  <c r="H12" i="51"/>
  <c r="L17" i="54"/>
  <c r="K17" i="57"/>
  <c r="E13" i="41"/>
  <c r="M25" i="48"/>
  <c r="M22" i="48"/>
  <c r="H13" i="49"/>
  <c r="L59" i="50"/>
  <c r="L17" i="50"/>
  <c r="L16" i="50"/>
  <c r="I17" i="51"/>
  <c r="G13" i="51"/>
  <c r="G12" i="51" s="1"/>
  <c r="I17" i="52"/>
  <c r="H14" i="52"/>
  <c r="H13" i="52" s="1"/>
  <c r="L14" i="53"/>
  <c r="L16" i="57"/>
  <c r="K16" i="57"/>
  <c r="K62" i="40"/>
  <c r="I46" i="42"/>
  <c r="I48" i="44"/>
  <c r="I45" i="46"/>
  <c r="I47" i="47"/>
  <c r="M17" i="49"/>
  <c r="L14" i="49"/>
  <c r="K59" i="50"/>
  <c r="M61" i="50"/>
  <c r="M38" i="50"/>
  <c r="L14" i="50"/>
  <c r="I13" i="50"/>
  <c r="I12" i="50" s="1"/>
  <c r="H12" i="53"/>
  <c r="M67" i="54"/>
  <c r="M63" i="54" s="1"/>
  <c r="L15" i="54"/>
  <c r="I14" i="54"/>
  <c r="I13" i="54" s="1"/>
  <c r="I16" i="56"/>
  <c r="L17" i="57"/>
  <c r="I54" i="56"/>
  <c r="E13" i="56"/>
  <c r="I14" i="56"/>
  <c r="J12" i="57"/>
  <c r="L13" i="48"/>
  <c r="M61" i="49"/>
  <c r="M52" i="49"/>
  <c r="M51" i="49" s="1"/>
  <c r="K51" i="49"/>
  <c r="K15" i="49"/>
  <c r="E14" i="49"/>
  <c r="M52" i="50"/>
  <c r="M49" i="50" s="1"/>
  <c r="I18" i="52"/>
  <c r="I49" i="52"/>
  <c r="E14" i="52"/>
  <c r="I15" i="52"/>
  <c r="G13" i="54"/>
  <c r="G13" i="55"/>
  <c r="H12" i="56"/>
  <c r="M57" i="57"/>
  <c r="G12" i="57"/>
  <c r="L13" i="57"/>
  <c r="I14" i="42"/>
  <c r="M16" i="45"/>
  <c r="G14" i="45"/>
  <c r="I15" i="47"/>
  <c r="M72" i="49"/>
  <c r="L61" i="49"/>
  <c r="L18" i="49"/>
  <c r="M15" i="49"/>
  <c r="I13" i="49"/>
  <c r="M66" i="50"/>
  <c r="M15" i="50"/>
  <c r="H13" i="50"/>
  <c r="H12" i="50" s="1"/>
  <c r="F12" i="50"/>
  <c r="L16" i="53"/>
  <c r="E12" i="53"/>
  <c r="K12" i="53" s="1"/>
  <c r="L18" i="54"/>
  <c r="K17" i="54"/>
  <c r="M17" i="54"/>
  <c r="L16" i="54"/>
  <c r="F13" i="54"/>
  <c r="I17" i="55"/>
  <c r="F13" i="55"/>
  <c r="M30" i="57"/>
  <c r="H12" i="57"/>
  <c r="K61" i="49"/>
  <c r="F13" i="49"/>
  <c r="L15" i="50"/>
  <c r="I18" i="51"/>
  <c r="M69" i="53"/>
  <c r="K13" i="53"/>
  <c r="I15" i="55"/>
  <c r="I15" i="56"/>
  <c r="M64" i="57"/>
  <c r="K57" i="57"/>
  <c r="M53" i="57"/>
  <c r="M50" i="57" s="1"/>
  <c r="K50" i="57"/>
  <c r="F13" i="57"/>
  <c r="F12" i="57" s="1"/>
  <c r="K17" i="58"/>
  <c r="M17" i="58"/>
  <c r="I12" i="58"/>
  <c r="I57" i="61"/>
  <c r="F18" i="61"/>
  <c r="E13" i="61"/>
  <c r="I14" i="61"/>
  <c r="K17" i="62"/>
  <c r="M17" i="62"/>
  <c r="E12" i="62"/>
  <c r="K12" i="62" s="1"/>
  <c r="F13" i="63"/>
  <c r="F12" i="63" s="1"/>
  <c r="M14" i="63"/>
  <c r="L15" i="64"/>
  <c r="M15" i="64"/>
  <c r="I14" i="64"/>
  <c r="I13" i="64" s="1"/>
  <c r="P23" i="65"/>
  <c r="P33" i="65"/>
  <c r="K11" i="65"/>
  <c r="G10" i="65"/>
  <c r="K22" i="66"/>
  <c r="K25" i="66"/>
  <c r="I59" i="52"/>
  <c r="M55" i="54"/>
  <c r="M53" i="54" s="1"/>
  <c r="M17" i="57"/>
  <c r="M16" i="57"/>
  <c r="E13" i="57"/>
  <c r="M33" i="58"/>
  <c r="H12" i="58"/>
  <c r="K16" i="59"/>
  <c r="M16" i="59"/>
  <c r="I13" i="60"/>
  <c r="I18" i="61"/>
  <c r="M59" i="62"/>
  <c r="K14" i="63"/>
  <c r="F10" i="65"/>
  <c r="K49" i="50"/>
  <c r="K52" i="53"/>
  <c r="I13" i="53"/>
  <c r="I12" i="53" s="1"/>
  <c r="H14" i="54"/>
  <c r="H13" i="54" s="1"/>
  <c r="M57" i="58"/>
  <c r="L16" i="58"/>
  <c r="L15" i="58"/>
  <c r="M15" i="58"/>
  <c r="G12" i="58"/>
  <c r="L17" i="59"/>
  <c r="M17" i="59"/>
  <c r="K14" i="59"/>
  <c r="E13" i="59"/>
  <c r="K13" i="59" s="1"/>
  <c r="L16" i="62"/>
  <c r="J12" i="63"/>
  <c r="M59" i="64"/>
  <c r="K18" i="64"/>
  <c r="M18" i="64"/>
  <c r="L14" i="64"/>
  <c r="M14" i="64"/>
  <c r="G13" i="64"/>
  <c r="G13" i="50"/>
  <c r="I14" i="51"/>
  <c r="M16" i="54"/>
  <c r="L14" i="57"/>
  <c r="I56" i="60"/>
  <c r="L52" i="62"/>
  <c r="M16" i="62"/>
  <c r="K13" i="62"/>
  <c r="L13" i="63"/>
  <c r="G12" i="63"/>
  <c r="L16" i="64"/>
  <c r="M16" i="64"/>
  <c r="M22" i="65"/>
  <c r="M25" i="65"/>
  <c r="G13" i="53"/>
  <c r="F13" i="56"/>
  <c r="F12" i="56" s="1"/>
  <c r="K16" i="58"/>
  <c r="M16" i="58"/>
  <c r="L50" i="59"/>
  <c r="K17" i="59"/>
  <c r="J13" i="59"/>
  <c r="M20" i="62"/>
  <c r="K50" i="58"/>
  <c r="M50" i="59"/>
  <c r="I16" i="60"/>
  <c r="H12" i="60"/>
  <c r="M18" i="62"/>
  <c r="M59" i="63"/>
  <c r="L17" i="63"/>
  <c r="M52" i="63"/>
  <c r="M16" i="63"/>
  <c r="K16" i="63"/>
  <c r="M15" i="63"/>
  <c r="I12" i="63"/>
  <c r="K52" i="64"/>
  <c r="K17" i="64"/>
  <c r="M17" i="64"/>
  <c r="J13" i="64"/>
  <c r="E12" i="50"/>
  <c r="K18" i="58"/>
  <c r="M18" i="58" s="1"/>
  <c r="F12" i="58"/>
  <c r="M57" i="59"/>
  <c r="G12" i="60"/>
  <c r="G13" i="61"/>
  <c r="L17" i="62"/>
  <c r="M53" i="62"/>
  <c r="M52" i="62" s="1"/>
  <c r="K52" i="62"/>
  <c r="K16" i="62"/>
  <c r="J13" i="62"/>
  <c r="G12" i="62"/>
  <c r="K52" i="63"/>
  <c r="M53" i="64"/>
  <c r="M52" i="64" s="1"/>
  <c r="L52" i="64"/>
  <c r="L17" i="58"/>
  <c r="L14" i="58"/>
  <c r="M14" i="58"/>
  <c r="J13" i="58"/>
  <c r="J12" i="58" s="1"/>
  <c r="M18" i="59"/>
  <c r="K18" i="59"/>
  <c r="L15" i="59"/>
  <c r="M15" i="59"/>
  <c r="G14" i="59"/>
  <c r="F12" i="60"/>
  <c r="F13" i="61"/>
  <c r="I12" i="62"/>
  <c r="M17" i="63"/>
  <c r="L18" i="63"/>
  <c r="M18" i="63" s="1"/>
  <c r="N22" i="66"/>
  <c r="N25" i="66"/>
  <c r="I49" i="60"/>
  <c r="E13" i="63"/>
  <c r="E10" i="66"/>
  <c r="I10" i="66" s="1"/>
  <c r="E17" i="60"/>
  <c r="E13" i="58"/>
  <c r="I15" i="61"/>
  <c r="M14" i="62"/>
  <c r="E13" i="64"/>
  <c r="K13" i="64" s="1"/>
  <c r="AE583" i="8" l="1"/>
  <c r="AE589" i="8" s="1"/>
  <c r="AF383" i="8"/>
  <c r="AG383" i="8" s="1"/>
  <c r="AE513" i="8"/>
  <c r="AE519" i="8" s="1"/>
  <c r="D10" i="23"/>
  <c r="I10" i="50"/>
  <c r="M11" i="24"/>
  <c r="I11" i="64"/>
  <c r="M10" i="23"/>
  <c r="I9" i="37"/>
  <c r="I10" i="53"/>
  <c r="G10" i="23"/>
  <c r="I11" i="49"/>
  <c r="H10" i="30"/>
  <c r="I11" i="54"/>
  <c r="G11" i="54"/>
  <c r="F11" i="31"/>
  <c r="I18" i="31" s="1"/>
  <c r="I11" i="40"/>
  <c r="F11" i="54"/>
  <c r="H9" i="37"/>
  <c r="O57" i="37" s="1"/>
  <c r="G11" i="45"/>
  <c r="F10" i="51"/>
  <c r="E11" i="25"/>
  <c r="H11" i="25"/>
  <c r="F9" i="37"/>
  <c r="N55" i="37" s="1"/>
  <c r="G10" i="46"/>
  <c r="H11" i="49"/>
  <c r="L10" i="28"/>
  <c r="F11" i="32"/>
  <c r="E9" i="37"/>
  <c r="H10" i="43"/>
  <c r="E10" i="51"/>
  <c r="G10" i="30"/>
  <c r="K34" i="30" s="1"/>
  <c r="E10" i="34"/>
  <c r="K9" i="36"/>
  <c r="F10" i="46"/>
  <c r="F10" i="56"/>
  <c r="E10" i="26"/>
  <c r="G9" i="37"/>
  <c r="G9" i="36"/>
  <c r="E10" i="42"/>
  <c r="G11" i="47"/>
  <c r="E11" i="52"/>
  <c r="H10" i="28"/>
  <c r="I9" i="36"/>
  <c r="E10" i="56"/>
  <c r="M10" i="34"/>
  <c r="I10" i="23"/>
  <c r="D11" i="25"/>
  <c r="D11" i="29"/>
  <c r="F11" i="44"/>
  <c r="G10" i="43"/>
  <c r="E8" i="65"/>
  <c r="K10" i="23"/>
  <c r="G11" i="29"/>
  <c r="G10" i="41"/>
  <c r="K11" i="24"/>
  <c r="F10" i="39"/>
  <c r="E10" i="60"/>
  <c r="E11" i="24"/>
  <c r="K10" i="28"/>
  <c r="H11" i="45"/>
  <c r="J10" i="35"/>
  <c r="E10" i="46"/>
  <c r="F11" i="64"/>
  <c r="E10" i="35"/>
  <c r="F10" i="42"/>
  <c r="L10" i="34"/>
  <c r="F10" i="30"/>
  <c r="E10" i="28"/>
  <c r="H9" i="36"/>
  <c r="F11" i="47"/>
  <c r="E11" i="64"/>
  <c r="G10" i="39"/>
  <c r="H10" i="50"/>
  <c r="G11" i="55"/>
  <c r="I11" i="45"/>
  <c r="E11" i="55"/>
  <c r="H11" i="64"/>
  <c r="E37" i="6"/>
  <c r="E10" i="23"/>
  <c r="F10" i="26"/>
  <c r="D10" i="33"/>
  <c r="G22" i="33" s="1"/>
  <c r="L9" i="37"/>
  <c r="O26" i="37" s="1"/>
  <c r="I10" i="41"/>
  <c r="G10" i="50"/>
  <c r="G11" i="64"/>
  <c r="D11" i="31"/>
  <c r="E11" i="31"/>
  <c r="D11" i="32"/>
  <c r="J9" i="37"/>
  <c r="F11" i="40"/>
  <c r="G10" i="53"/>
  <c r="I10" i="63"/>
  <c r="G10" i="62"/>
  <c r="G11" i="52"/>
  <c r="G8" i="66"/>
  <c r="F10" i="53"/>
  <c r="E10" i="58"/>
  <c r="H10" i="35"/>
  <c r="I10" i="35"/>
  <c r="E10" i="48"/>
  <c r="E11" i="45"/>
  <c r="G11" i="59"/>
  <c r="F10" i="62"/>
  <c r="E42" i="6"/>
  <c r="E36" i="6"/>
  <c r="E39" i="6"/>
  <c r="N11" i="24"/>
  <c r="D11" i="27"/>
  <c r="G10" i="28"/>
  <c r="F10" i="35"/>
  <c r="G11" i="40"/>
  <c r="E11" i="44"/>
  <c r="I10" i="48"/>
  <c r="G10" i="57"/>
  <c r="F8" i="65"/>
  <c r="I11" i="59"/>
  <c r="E11" i="27"/>
  <c r="H11" i="40"/>
  <c r="K10" i="34"/>
  <c r="F9" i="36"/>
  <c r="F10" i="43"/>
  <c r="F10" i="48"/>
  <c r="G9" i="38"/>
  <c r="F10" i="60"/>
  <c r="I10" i="58"/>
  <c r="G11" i="61"/>
  <c r="N10" i="23"/>
  <c r="L11" i="24"/>
  <c r="J9" i="36"/>
  <c r="F10" i="28"/>
  <c r="L9" i="36"/>
  <c r="F11" i="55"/>
  <c r="E11" i="40"/>
  <c r="G10" i="51"/>
  <c r="F11" i="59"/>
  <c r="H10" i="63"/>
  <c r="E11" i="61"/>
  <c r="E10" i="63"/>
  <c r="H8" i="65"/>
  <c r="E11" i="54"/>
  <c r="E11" i="59"/>
  <c r="H11" i="59"/>
  <c r="D10" i="34"/>
  <c r="E9" i="36"/>
  <c r="E11" i="47"/>
  <c r="G10" i="42"/>
  <c r="I10" i="57"/>
  <c r="G10" i="56"/>
  <c r="I10" i="62"/>
  <c r="F11" i="61"/>
  <c r="E10" i="53"/>
  <c r="H10" i="62"/>
  <c r="G10" i="60"/>
  <c r="F10" i="63"/>
  <c r="F10" i="58"/>
  <c r="G10" i="63"/>
  <c r="E43" i="6"/>
  <c r="I11" i="24"/>
  <c r="F11" i="25"/>
  <c r="H11" i="29"/>
  <c r="F11" i="27"/>
  <c r="L10" i="35"/>
  <c r="F10" i="41"/>
  <c r="E10" i="39"/>
  <c r="I10" i="43"/>
  <c r="G11" i="44"/>
  <c r="F10" i="50"/>
  <c r="F11" i="52"/>
  <c r="H10" i="58"/>
  <c r="F8" i="66"/>
  <c r="E44" i="6"/>
  <c r="E41" i="6"/>
  <c r="E40" i="6"/>
  <c r="D10" i="30"/>
  <c r="L10" i="23"/>
  <c r="H11" i="24"/>
  <c r="G10" i="35"/>
  <c r="N41" i="35" s="1"/>
  <c r="K10" i="35"/>
  <c r="G10" i="48"/>
  <c r="E10" i="43"/>
  <c r="H10" i="41"/>
  <c r="H10" i="48"/>
  <c r="E10" i="57"/>
  <c r="G11" i="49"/>
  <c r="G10" i="58"/>
  <c r="E10" i="62"/>
  <c r="E38" i="6"/>
  <c r="E11" i="32"/>
  <c r="G10" i="26"/>
  <c r="E11" i="29"/>
  <c r="E10" i="30"/>
  <c r="K15" i="30" s="1"/>
  <c r="D10" i="28"/>
  <c r="F9" i="38"/>
  <c r="E11" i="49"/>
  <c r="F11" i="45"/>
  <c r="H11" i="54"/>
  <c r="E10" i="50"/>
  <c r="F11" i="49"/>
  <c r="H10" i="57"/>
  <c r="AY22" i="18"/>
  <c r="AY32" i="18" s="1"/>
  <c r="X32" i="18"/>
  <c r="N32" i="18"/>
  <c r="O22" i="18"/>
  <c r="I17" i="60"/>
  <c r="E12" i="60"/>
  <c r="M59" i="50"/>
  <c r="L13" i="49"/>
  <c r="F12" i="42"/>
  <c r="I13" i="42"/>
  <c r="K13" i="54"/>
  <c r="H11" i="36"/>
  <c r="G12" i="35"/>
  <c r="I12" i="46"/>
  <c r="O31" i="18"/>
  <c r="Y32" i="18"/>
  <c r="AE953" i="8"/>
  <c r="AE959" i="8" s="1"/>
  <c r="AF953" i="8"/>
  <c r="AG953" i="8" s="1"/>
  <c r="AF573" i="8"/>
  <c r="AG573" i="8" s="1"/>
  <c r="AE573" i="8"/>
  <c r="AE579" i="8" s="1"/>
  <c r="AF1077" i="8"/>
  <c r="E10" i="4"/>
  <c r="G10" i="4"/>
  <c r="I10" i="4"/>
  <c r="J10" i="4"/>
  <c r="M19" i="54"/>
  <c r="AZ31" i="18"/>
  <c r="E24" i="4"/>
  <c r="F24" i="4"/>
  <c r="G11" i="37"/>
  <c r="AG1088" i="8"/>
  <c r="C13" i="4"/>
  <c r="D13" i="4"/>
  <c r="AF1085" i="8"/>
  <c r="L14" i="54"/>
  <c r="I12" i="39"/>
  <c r="P12" i="28"/>
  <c r="AF343" i="8"/>
  <c r="AG343" i="8" s="1"/>
  <c r="AE823" i="8"/>
  <c r="AE829" i="8" s="1"/>
  <c r="AF913" i="8"/>
  <c r="AG913" i="8" s="1"/>
  <c r="K12" i="43"/>
  <c r="L14" i="59"/>
  <c r="G13" i="59"/>
  <c r="L13" i="59" s="1"/>
  <c r="M13" i="59" s="1"/>
  <c r="M23" i="65"/>
  <c r="M33" i="65"/>
  <c r="K13" i="57"/>
  <c r="M13" i="57"/>
  <c r="E12" i="57"/>
  <c r="K12" i="57" s="1"/>
  <c r="M13" i="53"/>
  <c r="E12" i="41"/>
  <c r="M13" i="41"/>
  <c r="M12" i="41" s="1"/>
  <c r="K13" i="41"/>
  <c r="K12" i="41" s="1"/>
  <c r="E12" i="43"/>
  <c r="M14" i="54"/>
  <c r="I12" i="42"/>
  <c r="F12" i="33"/>
  <c r="I13" i="46"/>
  <c r="M14" i="37"/>
  <c r="M16" i="35"/>
  <c r="F13" i="44"/>
  <c r="AE31" i="8"/>
  <c r="AF303" i="8"/>
  <c r="AG303" i="8" s="1"/>
  <c r="AF283" i="8"/>
  <c r="AG283" i="8" s="1"/>
  <c r="AE1061" i="8"/>
  <c r="AF1061" i="8"/>
  <c r="N35" i="37"/>
  <c r="N52" i="37"/>
  <c r="E13" i="4"/>
  <c r="F13" i="4"/>
  <c r="G13" i="4"/>
  <c r="I13" i="4"/>
  <c r="J13" i="4"/>
  <c r="P24" i="65"/>
  <c r="P35" i="65" s="1"/>
  <c r="P36" i="65" s="1"/>
  <c r="P37" i="65" s="1"/>
  <c r="P38" i="65" s="1"/>
  <c r="P34" i="65"/>
  <c r="L12" i="57"/>
  <c r="E13" i="52"/>
  <c r="I13" i="52" s="1"/>
  <c r="I14" i="52"/>
  <c r="I13" i="44"/>
  <c r="AF14" i="8"/>
  <c r="AG15" i="8"/>
  <c r="D7" i="4"/>
  <c r="E7" i="4"/>
  <c r="F7" i="4"/>
  <c r="G7" i="4"/>
  <c r="C7" i="4"/>
  <c r="J27" i="4"/>
  <c r="G26" i="33"/>
  <c r="G37" i="33"/>
  <c r="O10" i="11"/>
  <c r="O9" i="11"/>
  <c r="L12" i="63"/>
  <c r="I12" i="60"/>
  <c r="M13" i="50"/>
  <c r="M60" i="48"/>
  <c r="I11" i="38"/>
  <c r="AG52" i="8"/>
  <c r="I8" i="4" s="1"/>
  <c r="D8" i="4"/>
  <c r="E8" i="4"/>
  <c r="F8" i="4"/>
  <c r="G8" i="4"/>
  <c r="C8" i="4"/>
  <c r="H13" i="27"/>
  <c r="AE14" i="8"/>
  <c r="D14" i="4"/>
  <c r="AF1092" i="8"/>
  <c r="AG1093" i="8"/>
  <c r="C14" i="4"/>
  <c r="AF833" i="8"/>
  <c r="AG833" i="8" s="1"/>
  <c r="J12" i="62"/>
  <c r="L12" i="62" s="1"/>
  <c r="M12" i="62" s="1"/>
  <c r="L13" i="62"/>
  <c r="L13" i="58"/>
  <c r="I13" i="61"/>
  <c r="L12" i="41"/>
  <c r="I13" i="51"/>
  <c r="F13" i="47"/>
  <c r="I13" i="47" s="1"/>
  <c r="K13" i="40"/>
  <c r="I12" i="38"/>
  <c r="H12" i="35"/>
  <c r="F10" i="4"/>
  <c r="H10" i="4" s="1"/>
  <c r="E12" i="58"/>
  <c r="K12" i="58" s="1"/>
  <c r="M13" i="58"/>
  <c r="K13" i="58"/>
  <c r="L12" i="58"/>
  <c r="L13" i="50"/>
  <c r="G12" i="50"/>
  <c r="L12" i="50" s="1"/>
  <c r="I12" i="51"/>
  <c r="K13" i="48"/>
  <c r="E12" i="48"/>
  <c r="K12" i="48" s="1"/>
  <c r="M12" i="48" s="1"/>
  <c r="M13" i="48"/>
  <c r="I13" i="55"/>
  <c r="P12" i="34"/>
  <c r="H13" i="31"/>
  <c r="E22" i="4"/>
  <c r="F22" i="4"/>
  <c r="AF31" i="8"/>
  <c r="E23" i="4"/>
  <c r="F23" i="4"/>
  <c r="D12" i="4"/>
  <c r="AG1079" i="8"/>
  <c r="C12" i="4"/>
  <c r="AF873" i="8"/>
  <c r="AG873" i="8" s="1"/>
  <c r="N23" i="66"/>
  <c r="N33" i="66"/>
  <c r="K10" i="65"/>
  <c r="K13" i="63"/>
  <c r="E12" i="63"/>
  <c r="K12" i="63" s="1"/>
  <c r="M12" i="63" s="1"/>
  <c r="M13" i="63"/>
  <c r="K12" i="50"/>
  <c r="L13" i="53"/>
  <c r="G12" i="53"/>
  <c r="L12" i="53" s="1"/>
  <c r="M12" i="53" s="1"/>
  <c r="M13" i="62"/>
  <c r="L13" i="64"/>
  <c r="M13" i="64" s="1"/>
  <c r="M14" i="59"/>
  <c r="K23" i="66"/>
  <c r="K33" i="66"/>
  <c r="G13" i="45"/>
  <c r="L13" i="45" s="1"/>
  <c r="L14" i="45"/>
  <c r="M14" i="45"/>
  <c r="L13" i="54"/>
  <c r="M13" i="54" s="1"/>
  <c r="K14" i="49"/>
  <c r="E13" i="49"/>
  <c r="K13" i="49" s="1"/>
  <c r="M13" i="49" s="1"/>
  <c r="M14" i="49"/>
  <c r="E12" i="56"/>
  <c r="I12" i="56" s="1"/>
  <c r="I13" i="56"/>
  <c r="M13" i="45"/>
  <c r="I13" i="39"/>
  <c r="E12" i="37"/>
  <c r="P35" i="22"/>
  <c r="AG103" i="8"/>
  <c r="P39" i="22"/>
  <c r="O7" i="22"/>
  <c r="P7" i="22" s="1"/>
  <c r="AF213" i="8"/>
  <c r="AG213" i="8" s="1"/>
  <c r="N33" i="36"/>
  <c r="N39" i="36"/>
  <c r="O19" i="37"/>
  <c r="O48" i="37"/>
  <c r="G36" i="33" l="1"/>
  <c r="N16" i="37"/>
  <c r="G28" i="33"/>
  <c r="G32" i="33"/>
  <c r="O53" i="37"/>
  <c r="G16" i="33"/>
  <c r="N28" i="37"/>
  <c r="O43" i="37"/>
  <c r="G38" i="33"/>
  <c r="G43" i="33"/>
  <c r="I36" i="31"/>
  <c r="G27" i="33"/>
  <c r="G17" i="33"/>
  <c r="O33" i="36"/>
  <c r="O49" i="37"/>
  <c r="G31" i="33"/>
  <c r="O54" i="37"/>
  <c r="I16" i="31"/>
  <c r="O47" i="37"/>
  <c r="O44" i="37"/>
  <c r="G35" i="33"/>
  <c r="Q25" i="34"/>
  <c r="N63" i="36"/>
  <c r="G30" i="33"/>
  <c r="N24" i="37"/>
  <c r="N20" i="37"/>
  <c r="N48" i="36"/>
  <c r="N31" i="37"/>
  <c r="P31" i="37" s="1"/>
  <c r="N53" i="37"/>
  <c r="I40" i="31"/>
  <c r="N43" i="36"/>
  <c r="N42" i="35"/>
  <c r="N21" i="37"/>
  <c r="N51" i="37"/>
  <c r="I30" i="31"/>
  <c r="I24" i="31"/>
  <c r="N14" i="37"/>
  <c r="N66" i="37"/>
  <c r="N49" i="37"/>
  <c r="O46" i="35"/>
  <c r="O21" i="37"/>
  <c r="N47" i="37"/>
  <c r="N64" i="37"/>
  <c r="G41" i="33"/>
  <c r="N62" i="37"/>
  <c r="P62" i="37" s="1"/>
  <c r="N45" i="37"/>
  <c r="K43" i="29"/>
  <c r="N13" i="36"/>
  <c r="P13" i="36" s="1"/>
  <c r="N60" i="37"/>
  <c r="N43" i="37"/>
  <c r="G33" i="33"/>
  <c r="N56" i="37"/>
  <c r="N39" i="37"/>
  <c r="P29" i="24"/>
  <c r="I29" i="32"/>
  <c r="G21" i="33"/>
  <c r="N13" i="37"/>
  <c r="Q14" i="28"/>
  <c r="N65" i="36"/>
  <c r="G34" i="33"/>
  <c r="G18" i="33"/>
  <c r="N32" i="37"/>
  <c r="N17" i="37"/>
  <c r="P17" i="37" s="1"/>
  <c r="O50" i="37"/>
  <c r="N38" i="37"/>
  <c r="N36" i="37"/>
  <c r="O61" i="36"/>
  <c r="N51" i="36"/>
  <c r="G25" i="33"/>
  <c r="N34" i="37"/>
  <c r="I43" i="31"/>
  <c r="G24" i="33"/>
  <c r="G14" i="33"/>
  <c r="N30" i="37"/>
  <c r="N25" i="36"/>
  <c r="I21" i="32"/>
  <c r="O14" i="37"/>
  <c r="P14" i="37" s="1"/>
  <c r="O52" i="37"/>
  <c r="O46" i="37"/>
  <c r="P46" i="37" s="1"/>
  <c r="O30" i="37"/>
  <c r="P30" i="37" s="1"/>
  <c r="N64" i="36"/>
  <c r="N58" i="37"/>
  <c r="N26" i="37"/>
  <c r="N41" i="37"/>
  <c r="O34" i="37"/>
  <c r="O42" i="37"/>
  <c r="I23" i="31"/>
  <c r="O62" i="37"/>
  <c r="O59" i="37"/>
  <c r="N22" i="36"/>
  <c r="O27" i="36"/>
  <c r="N54" i="37"/>
  <c r="P54" i="37" s="1"/>
  <c r="N22" i="37"/>
  <c r="P22" i="37" s="1"/>
  <c r="N37" i="37"/>
  <c r="N15" i="37"/>
  <c r="O39" i="36"/>
  <c r="P39" i="36" s="1"/>
  <c r="O66" i="37"/>
  <c r="O17" i="37"/>
  <c r="I25" i="31"/>
  <c r="O55" i="37"/>
  <c r="O39" i="37"/>
  <c r="O20" i="37"/>
  <c r="N46" i="36"/>
  <c r="N50" i="37"/>
  <c r="N65" i="37"/>
  <c r="N33" i="37"/>
  <c r="O32" i="37"/>
  <c r="O63" i="37"/>
  <c r="O35" i="37"/>
  <c r="P35" i="37" s="1"/>
  <c r="I27" i="31"/>
  <c r="O29" i="37"/>
  <c r="O16" i="37"/>
  <c r="I17" i="31"/>
  <c r="O27" i="37"/>
  <c r="N46" i="37"/>
  <c r="P38" i="23"/>
  <c r="I39" i="31"/>
  <c r="O41" i="37"/>
  <c r="O25" i="37"/>
  <c r="N40" i="36"/>
  <c r="G13" i="33"/>
  <c r="G19" i="33"/>
  <c r="N19" i="37"/>
  <c r="N44" i="37"/>
  <c r="P44" i="37" s="1"/>
  <c r="N59" i="37"/>
  <c r="N47" i="35"/>
  <c r="O37" i="37"/>
  <c r="O56" i="37"/>
  <c r="P56" i="37" s="1"/>
  <c r="O28" i="37"/>
  <c r="O22" i="37"/>
  <c r="O61" i="37"/>
  <c r="N48" i="37"/>
  <c r="Q41" i="28"/>
  <c r="N16" i="36"/>
  <c r="O45" i="37"/>
  <c r="N42" i="36"/>
  <c r="N23" i="37"/>
  <c r="N61" i="37"/>
  <c r="K31" i="25"/>
  <c r="O38" i="37"/>
  <c r="O23" i="37"/>
  <c r="N31" i="36"/>
  <c r="P31" i="36" s="1"/>
  <c r="G23" i="33"/>
  <c r="G15" i="33"/>
  <c r="N29" i="37"/>
  <c r="N42" i="37"/>
  <c r="N57" i="37"/>
  <c r="P57" i="37" s="1"/>
  <c r="K20" i="26"/>
  <c r="O33" i="37"/>
  <c r="N44" i="36"/>
  <c r="N25" i="37"/>
  <c r="N63" i="37"/>
  <c r="P31" i="24"/>
  <c r="O58" i="37"/>
  <c r="O15" i="37"/>
  <c r="I33" i="31"/>
  <c r="O65" i="37"/>
  <c r="I28" i="31"/>
  <c r="O13" i="37"/>
  <c r="P13" i="37" s="1"/>
  <c r="O64" i="37"/>
  <c r="G39" i="33"/>
  <c r="G44" i="33"/>
  <c r="N27" i="37"/>
  <c r="P27" i="37" s="1"/>
  <c r="N40" i="37"/>
  <c r="I26" i="32"/>
  <c r="I31" i="31"/>
  <c r="I20" i="31"/>
  <c r="O59" i="36"/>
  <c r="O37" i="36"/>
  <c r="N44" i="35"/>
  <c r="O39" i="35"/>
  <c r="I21" i="31"/>
  <c r="I42" i="31"/>
  <c r="O26" i="36"/>
  <c r="O17" i="36"/>
  <c r="I38" i="31"/>
  <c r="I35" i="31"/>
  <c r="O64" i="36"/>
  <c r="I29" i="31"/>
  <c r="I34" i="31"/>
  <c r="O54" i="36"/>
  <c r="O52" i="36"/>
  <c r="I15" i="31"/>
  <c r="I22" i="31"/>
  <c r="O50" i="36"/>
  <c r="O48" i="36"/>
  <c r="I32" i="31"/>
  <c r="I16" i="27"/>
  <c r="I37" i="31"/>
  <c r="I44" i="31"/>
  <c r="O40" i="37"/>
  <c r="P40" i="37" s="1"/>
  <c r="O36" i="37"/>
  <c r="P36" i="37" s="1"/>
  <c r="O24" i="37"/>
  <c r="N59" i="36"/>
  <c r="G20" i="33"/>
  <c r="G40" i="33"/>
  <c r="O14" i="36"/>
  <c r="I26" i="31"/>
  <c r="I19" i="31"/>
  <c r="O65" i="36"/>
  <c r="I41" i="31"/>
  <c r="O60" i="37"/>
  <c r="O51" i="37"/>
  <c r="N62" i="36"/>
  <c r="G42" i="33"/>
  <c r="G29" i="33"/>
  <c r="O63" i="36"/>
  <c r="P63" i="36" s="1"/>
  <c r="G12" i="33"/>
  <c r="N52" i="36"/>
  <c r="N17" i="36"/>
  <c r="O57" i="36"/>
  <c r="O46" i="36"/>
  <c r="O47" i="36"/>
  <c r="N35" i="36"/>
  <c r="N30" i="36"/>
  <c r="N38" i="36"/>
  <c r="O44" i="36"/>
  <c r="P44" i="36" s="1"/>
  <c r="O45" i="36"/>
  <c r="N28" i="36"/>
  <c r="P28" i="36" s="1"/>
  <c r="N36" i="36"/>
  <c r="O13" i="36"/>
  <c r="O12" i="36" s="1"/>
  <c r="O42" i="36"/>
  <c r="O43" i="36"/>
  <c r="P43" i="36" s="1"/>
  <c r="N61" i="36"/>
  <c r="P61" i="36" s="1"/>
  <c r="N53" i="36"/>
  <c r="N26" i="36"/>
  <c r="N34" i="36"/>
  <c r="O30" i="36"/>
  <c r="O34" i="36"/>
  <c r="O41" i="36"/>
  <c r="N45" i="36"/>
  <c r="N24" i="36"/>
  <c r="N32" i="36"/>
  <c r="O28" i="36"/>
  <c r="O32" i="36"/>
  <c r="O51" i="36"/>
  <c r="N37" i="36"/>
  <c r="P37" i="36" s="1"/>
  <c r="N20" i="36"/>
  <c r="N27" i="36"/>
  <c r="O66" i="36"/>
  <c r="O29" i="36"/>
  <c r="O35" i="36"/>
  <c r="P16" i="24"/>
  <c r="N47" i="36"/>
  <c r="P47" i="36" s="1"/>
  <c r="N58" i="36"/>
  <c r="N23" i="36"/>
  <c r="P23" i="36" s="1"/>
  <c r="O30" i="35"/>
  <c r="K20" i="30"/>
  <c r="O62" i="36"/>
  <c r="O25" i="36"/>
  <c r="K25" i="29"/>
  <c r="I33" i="27"/>
  <c r="K19" i="29"/>
  <c r="K27" i="30"/>
  <c r="N66" i="36"/>
  <c r="N56" i="36"/>
  <c r="N21" i="36"/>
  <c r="O63" i="35"/>
  <c r="K37" i="30"/>
  <c r="O60" i="36"/>
  <c r="O23" i="36"/>
  <c r="I14" i="27"/>
  <c r="P35" i="24"/>
  <c r="P22" i="23"/>
  <c r="N54" i="36"/>
  <c r="N19" i="36"/>
  <c r="O58" i="36"/>
  <c r="O21" i="36"/>
  <c r="N14" i="36"/>
  <c r="O49" i="36"/>
  <c r="N21" i="35"/>
  <c r="N41" i="36"/>
  <c r="P41" i="36" s="1"/>
  <c r="N55" i="36"/>
  <c r="O56" i="36"/>
  <c r="O19" i="36"/>
  <c r="N15" i="36"/>
  <c r="O16" i="36"/>
  <c r="O15" i="36"/>
  <c r="Q47" i="28"/>
  <c r="I19" i="32"/>
  <c r="P37" i="23"/>
  <c r="I33" i="32"/>
  <c r="Q25" i="28"/>
  <c r="N20" i="35"/>
  <c r="N59" i="35"/>
  <c r="P23" i="24"/>
  <c r="Q16" i="34"/>
  <c r="P34" i="23"/>
  <c r="I27" i="32"/>
  <c r="I46" i="32"/>
  <c r="Q46" i="28"/>
  <c r="I27" i="27"/>
  <c r="N63" i="35"/>
  <c r="N22" i="35"/>
  <c r="N60" i="35"/>
  <c r="N57" i="35"/>
  <c r="P21" i="24"/>
  <c r="Q46" i="34"/>
  <c r="P14" i="23"/>
  <c r="I45" i="32"/>
  <c r="I38" i="32"/>
  <c r="Q44" i="28"/>
  <c r="I39" i="27"/>
  <c r="P30" i="23"/>
  <c r="Q45" i="34"/>
  <c r="I16" i="32"/>
  <c r="N52" i="35"/>
  <c r="N55" i="35"/>
  <c r="P17" i="24"/>
  <c r="P36" i="23"/>
  <c r="I39" i="32"/>
  <c r="I32" i="32"/>
  <c r="Q34" i="28"/>
  <c r="I25" i="27"/>
  <c r="N16" i="35"/>
  <c r="P39" i="23"/>
  <c r="N24" i="35"/>
  <c r="P20" i="23"/>
  <c r="P33" i="24"/>
  <c r="K36" i="26"/>
  <c r="N50" i="35"/>
  <c r="N53" i="35"/>
  <c r="P24" i="24"/>
  <c r="P26" i="23"/>
  <c r="I31" i="32"/>
  <c r="I22" i="32"/>
  <c r="I20" i="27"/>
  <c r="Q24" i="28"/>
  <c r="I38" i="27"/>
  <c r="P26" i="24"/>
  <c r="I20" i="32"/>
  <c r="N61" i="35"/>
  <c r="P61" i="35" s="1"/>
  <c r="N48" i="35"/>
  <c r="N51" i="35"/>
  <c r="P14" i="24"/>
  <c r="P33" i="23"/>
  <c r="I17" i="32"/>
  <c r="I18" i="32"/>
  <c r="P13" i="23"/>
  <c r="N46" i="35"/>
  <c r="N49" i="35"/>
  <c r="P39" i="24"/>
  <c r="P23" i="23"/>
  <c r="I35" i="32"/>
  <c r="N12" i="37"/>
  <c r="Q15" i="34"/>
  <c r="N33" i="35"/>
  <c r="P25" i="23"/>
  <c r="I15" i="32"/>
  <c r="N31" i="35"/>
  <c r="Q32" i="28"/>
  <c r="N36" i="35"/>
  <c r="I14" i="32"/>
  <c r="Q30" i="28"/>
  <c r="N34" i="35"/>
  <c r="P32" i="24"/>
  <c r="P19" i="23"/>
  <c r="I40" i="32"/>
  <c r="O24" i="36"/>
  <c r="O40" i="36"/>
  <c r="P40" i="36" s="1"/>
  <c r="O55" i="36"/>
  <c r="Q28" i="28"/>
  <c r="P19" i="24"/>
  <c r="N38" i="35"/>
  <c r="P35" i="23"/>
  <c r="P18" i="23"/>
  <c r="I47" i="32"/>
  <c r="P22" i="24"/>
  <c r="P31" i="23"/>
  <c r="I44" i="32"/>
  <c r="N49" i="36"/>
  <c r="N50" i="36"/>
  <c r="N28" i="35"/>
  <c r="N29" i="35"/>
  <c r="P29" i="35" s="1"/>
  <c r="P32" i="23"/>
  <c r="I34" i="32"/>
  <c r="O22" i="36"/>
  <c r="P22" i="36" s="1"/>
  <c r="O38" i="36"/>
  <c r="O53" i="36"/>
  <c r="Q26" i="28"/>
  <c r="N40" i="35"/>
  <c r="P28" i="23"/>
  <c r="N26" i="35"/>
  <c r="P40" i="24"/>
  <c r="I41" i="32"/>
  <c r="I30" i="32"/>
  <c r="O20" i="36"/>
  <c r="O36" i="36"/>
  <c r="Q20" i="34"/>
  <c r="K14" i="30"/>
  <c r="Q18" i="34"/>
  <c r="K32" i="30"/>
  <c r="K18" i="29"/>
  <c r="Q14" i="34"/>
  <c r="K33" i="30"/>
  <c r="K32" i="29"/>
  <c r="O55" i="35"/>
  <c r="K42" i="29"/>
  <c r="Q44" i="34"/>
  <c r="K42" i="30"/>
  <c r="K24" i="30"/>
  <c r="K22" i="29"/>
  <c r="N15" i="35"/>
  <c r="P34" i="24"/>
  <c r="K28" i="30"/>
  <c r="Q42" i="34"/>
  <c r="K25" i="30"/>
  <c r="K23" i="30"/>
  <c r="K16" i="29"/>
  <c r="N17" i="35"/>
  <c r="K19" i="30"/>
  <c r="K33" i="29"/>
  <c r="K39" i="30"/>
  <c r="N64" i="35"/>
  <c r="N32" i="35"/>
  <c r="N45" i="35"/>
  <c r="P38" i="24"/>
  <c r="Q34" i="34"/>
  <c r="K36" i="30"/>
  <c r="K31" i="30"/>
  <c r="K47" i="25"/>
  <c r="K35" i="29"/>
  <c r="Q42" i="28"/>
  <c r="I21" i="27"/>
  <c r="N62" i="35"/>
  <c r="N30" i="35"/>
  <c r="N43" i="35"/>
  <c r="P28" i="24"/>
  <c r="Q32" i="34"/>
  <c r="K30" i="30"/>
  <c r="K26" i="30"/>
  <c r="K28" i="25"/>
  <c r="K30" i="29"/>
  <c r="Q36" i="28"/>
  <c r="I41" i="27"/>
  <c r="I36" i="32"/>
  <c r="Q13" i="34"/>
  <c r="K39" i="29"/>
  <c r="N58" i="35"/>
  <c r="N27" i="35"/>
  <c r="N39" i="35"/>
  <c r="P25" i="24"/>
  <c r="Q39" i="34"/>
  <c r="Q28" i="34"/>
  <c r="P29" i="23"/>
  <c r="K22" i="30"/>
  <c r="N14" i="35"/>
  <c r="K29" i="25"/>
  <c r="Q19" i="28"/>
  <c r="I35" i="27"/>
  <c r="Q30" i="34"/>
  <c r="K29" i="30"/>
  <c r="N56" i="35"/>
  <c r="N25" i="35"/>
  <c r="N37" i="35"/>
  <c r="P15" i="24"/>
  <c r="Q24" i="34"/>
  <c r="O20" i="35"/>
  <c r="P27" i="23"/>
  <c r="K16" i="30"/>
  <c r="N18" i="35"/>
  <c r="K40" i="25"/>
  <c r="Q18" i="28"/>
  <c r="I45" i="27"/>
  <c r="K18" i="30"/>
  <c r="K21" i="30"/>
  <c r="K23" i="25"/>
  <c r="K15" i="29"/>
  <c r="N57" i="36"/>
  <c r="P57" i="36" s="1"/>
  <c r="N60" i="36"/>
  <c r="N29" i="36"/>
  <c r="P29" i="36" s="1"/>
  <c r="N54" i="35"/>
  <c r="N23" i="35"/>
  <c r="N35" i="35"/>
  <c r="P27" i="24"/>
  <c r="Q29" i="34"/>
  <c r="O26" i="35"/>
  <c r="P17" i="23"/>
  <c r="I25" i="32"/>
  <c r="Q16" i="28"/>
  <c r="I31" i="27"/>
  <c r="K45" i="26"/>
  <c r="K43" i="25"/>
  <c r="K35" i="26"/>
  <c r="K46" i="25"/>
  <c r="K32" i="26"/>
  <c r="K26" i="26"/>
  <c r="K37" i="25"/>
  <c r="K42" i="25"/>
  <c r="K25" i="26"/>
  <c r="K30" i="25"/>
  <c r="K38" i="25"/>
  <c r="K19" i="26"/>
  <c r="K17" i="25"/>
  <c r="K33" i="25"/>
  <c r="K46" i="26"/>
  <c r="K42" i="26"/>
  <c r="Q37" i="34"/>
  <c r="Q40" i="34"/>
  <c r="K41" i="25"/>
  <c r="K20" i="25"/>
  <c r="K16" i="26"/>
  <c r="O14" i="35"/>
  <c r="Q43" i="34"/>
  <c r="Q38" i="34"/>
  <c r="K34" i="25"/>
  <c r="K16" i="25"/>
  <c r="K48" i="26"/>
  <c r="Q27" i="34"/>
  <c r="Q36" i="34"/>
  <c r="K21" i="25"/>
  <c r="K48" i="25"/>
  <c r="K44" i="26"/>
  <c r="Q35" i="34"/>
  <c r="P19" i="36"/>
  <c r="Q31" i="34"/>
  <c r="Q23" i="34"/>
  <c r="K15" i="25"/>
  <c r="K36" i="25"/>
  <c r="Q39" i="28"/>
  <c r="I46" i="27"/>
  <c r="K31" i="26"/>
  <c r="Q33" i="34"/>
  <c r="Q21" i="34"/>
  <c r="K45" i="25"/>
  <c r="K26" i="25"/>
  <c r="K21" i="29"/>
  <c r="Q22" i="28"/>
  <c r="I42" i="27"/>
  <c r="K18" i="26"/>
  <c r="I28" i="32"/>
  <c r="Q41" i="34"/>
  <c r="Q19" i="34"/>
  <c r="K39" i="25"/>
  <c r="K22" i="25"/>
  <c r="K17" i="29"/>
  <c r="Q31" i="28"/>
  <c r="I32" i="27"/>
  <c r="K41" i="26"/>
  <c r="K14" i="26"/>
  <c r="K27" i="25"/>
  <c r="Q26" i="34"/>
  <c r="Q17" i="34"/>
  <c r="K32" i="25"/>
  <c r="K18" i="25"/>
  <c r="K41" i="29"/>
  <c r="Q29" i="28"/>
  <c r="I28" i="27"/>
  <c r="K28" i="26"/>
  <c r="Q22" i="34"/>
  <c r="K49" i="25"/>
  <c r="Q27" i="28"/>
  <c r="I26" i="27"/>
  <c r="K21" i="26"/>
  <c r="O27" i="35"/>
  <c r="O34" i="35"/>
  <c r="O23" i="35"/>
  <c r="O61" i="35"/>
  <c r="O62" i="35"/>
  <c r="O57" i="35"/>
  <c r="O60" i="35"/>
  <c r="O53" i="35"/>
  <c r="O47" i="35"/>
  <c r="O58" i="35"/>
  <c r="O49" i="35"/>
  <c r="K41" i="30"/>
  <c r="K31" i="29"/>
  <c r="O54" i="35"/>
  <c r="O45" i="35"/>
  <c r="P30" i="24"/>
  <c r="O15" i="35"/>
  <c r="O52" i="35"/>
  <c r="O43" i="35"/>
  <c r="K28" i="29"/>
  <c r="Q45" i="28"/>
  <c r="Q40" i="28"/>
  <c r="K43" i="26"/>
  <c r="O48" i="35"/>
  <c r="O41" i="35"/>
  <c r="P41" i="35" s="1"/>
  <c r="K36" i="29"/>
  <c r="Q43" i="28"/>
  <c r="Q38" i="28"/>
  <c r="I34" i="27"/>
  <c r="K30" i="26"/>
  <c r="O44" i="35"/>
  <c r="O28" i="35"/>
  <c r="O42" i="35"/>
  <c r="O35" i="35"/>
  <c r="K27" i="29"/>
  <c r="Q17" i="28"/>
  <c r="Q37" i="28"/>
  <c r="Q23" i="28"/>
  <c r="I43" i="27"/>
  <c r="I18" i="27"/>
  <c r="K34" i="26"/>
  <c r="O22" i="35"/>
  <c r="O25" i="35"/>
  <c r="O40" i="35"/>
  <c r="O33" i="35"/>
  <c r="K20" i="29"/>
  <c r="Q15" i="28"/>
  <c r="Q35" i="28"/>
  <c r="Q21" i="28"/>
  <c r="I15" i="27"/>
  <c r="I44" i="27"/>
  <c r="K33" i="26"/>
  <c r="P55" i="36"/>
  <c r="O24" i="35"/>
  <c r="O38" i="35"/>
  <c r="K38" i="29"/>
  <c r="Q13" i="28"/>
  <c r="Q33" i="28"/>
  <c r="I37" i="27"/>
  <c r="I40" i="27"/>
  <c r="K37" i="26"/>
  <c r="K29" i="26"/>
  <c r="O37" i="35"/>
  <c r="O21" i="35"/>
  <c r="O36" i="35"/>
  <c r="K24" i="29"/>
  <c r="Q20" i="28"/>
  <c r="I47" i="27"/>
  <c r="I30" i="27"/>
  <c r="K17" i="26"/>
  <c r="K24" i="26"/>
  <c r="I13" i="27"/>
  <c r="P18" i="24"/>
  <c r="O64" i="35"/>
  <c r="O32" i="35"/>
  <c r="O31" i="35"/>
  <c r="P24" i="23"/>
  <c r="K40" i="30"/>
  <c r="K35" i="30"/>
  <c r="I23" i="32"/>
  <c r="I24" i="32"/>
  <c r="K35" i="25"/>
  <c r="K24" i="25"/>
  <c r="K40" i="29"/>
  <c r="K26" i="29"/>
  <c r="I19" i="27"/>
  <c r="I22" i="27"/>
  <c r="K39" i="26"/>
  <c r="K40" i="26"/>
  <c r="K27" i="26"/>
  <c r="O16" i="35"/>
  <c r="P36" i="24"/>
  <c r="P37" i="24"/>
  <c r="O56" i="35"/>
  <c r="O59" i="35"/>
  <c r="P21" i="23"/>
  <c r="P16" i="23"/>
  <c r="K38" i="30"/>
  <c r="K17" i="30"/>
  <c r="I43" i="32"/>
  <c r="I42" i="32"/>
  <c r="K25" i="25"/>
  <c r="K44" i="25"/>
  <c r="K29" i="29"/>
  <c r="K37" i="29"/>
  <c r="I23" i="27"/>
  <c r="I36" i="27"/>
  <c r="K23" i="26"/>
  <c r="K22" i="26"/>
  <c r="P20" i="24"/>
  <c r="I13" i="32"/>
  <c r="O18" i="35"/>
  <c r="O50" i="35"/>
  <c r="P50" i="35" s="1"/>
  <c r="O51" i="35"/>
  <c r="P15" i="23"/>
  <c r="I37" i="32"/>
  <c r="K19" i="25"/>
  <c r="K34" i="29"/>
  <c r="K23" i="29"/>
  <c r="I17" i="27"/>
  <c r="I24" i="27"/>
  <c r="K47" i="26"/>
  <c r="K38" i="26"/>
  <c r="I29" i="27"/>
  <c r="K15" i="26"/>
  <c r="O17" i="35"/>
  <c r="P25" i="36"/>
  <c r="P33" i="36"/>
  <c r="P51" i="36"/>
  <c r="P48" i="36"/>
  <c r="O32" i="18"/>
  <c r="E25" i="4"/>
  <c r="M12" i="58"/>
  <c r="P19" i="37"/>
  <c r="P60" i="37"/>
  <c r="AZ22" i="18"/>
  <c r="AZ32" i="18" s="1"/>
  <c r="C9" i="4"/>
  <c r="M12" i="37"/>
  <c r="M11" i="37" s="1"/>
  <c r="E11" i="37"/>
  <c r="F25" i="4"/>
  <c r="P53" i="37"/>
  <c r="P37" i="37"/>
  <c r="P15" i="37"/>
  <c r="M12" i="57"/>
  <c r="G9" i="4"/>
  <c r="N34" i="66"/>
  <c r="N24" i="66"/>
  <c r="N35" i="66" s="1"/>
  <c r="N36" i="66" s="1"/>
  <c r="N37" i="66" s="1"/>
  <c r="N38" i="66" s="1"/>
  <c r="J8" i="4"/>
  <c r="P21" i="37"/>
  <c r="P52" i="37"/>
  <c r="P66" i="37"/>
  <c r="P34" i="37"/>
  <c r="P65" i="37"/>
  <c r="P49" i="37"/>
  <c r="P33" i="37"/>
  <c r="AG1061" i="8"/>
  <c r="D11" i="4"/>
  <c r="AF1060" i="8"/>
  <c r="C11" i="4"/>
  <c r="AE102" i="8"/>
  <c r="AF102" i="8"/>
  <c r="F9" i="4"/>
  <c r="E9" i="4"/>
  <c r="M12" i="50"/>
  <c r="J12" i="4"/>
  <c r="E12" i="4"/>
  <c r="F12" i="4"/>
  <c r="G12" i="4"/>
  <c r="I12" i="4"/>
  <c r="E14" i="4"/>
  <c r="F14" i="4"/>
  <c r="G14" i="4"/>
  <c r="I14" i="4"/>
  <c r="J14" i="4"/>
  <c r="H8" i="4"/>
  <c r="H7" i="4"/>
  <c r="H13" i="4"/>
  <c r="P25" i="37"/>
  <c r="P64" i="37"/>
  <c r="P48" i="37"/>
  <c r="P47" i="37"/>
  <c r="AE1066" i="8"/>
  <c r="AE1060" i="8" s="1"/>
  <c r="D9" i="4"/>
  <c r="D17" i="4" s="1"/>
  <c r="P40" i="35"/>
  <c r="P61" i="37"/>
  <c r="M24" i="65"/>
  <c r="M35" i="65" s="1"/>
  <c r="M36" i="65" s="1"/>
  <c r="M37" i="65" s="1"/>
  <c r="M38" i="65" s="1"/>
  <c r="M34" i="65"/>
  <c r="K24" i="66"/>
  <c r="K35" i="66" s="1"/>
  <c r="K36" i="66" s="1"/>
  <c r="K37" i="66" s="1"/>
  <c r="K38" i="66" s="1"/>
  <c r="K34" i="66"/>
  <c r="I7" i="4"/>
  <c r="J7" i="4"/>
  <c r="P59" i="37"/>
  <c r="P43" i="37"/>
  <c r="P62" i="36"/>
  <c r="I9" i="4"/>
  <c r="J9" i="4"/>
  <c r="P58" i="37"/>
  <c r="P42" i="37"/>
  <c r="P26" i="37"/>
  <c r="P41" i="37"/>
  <c r="P24" i="37"/>
  <c r="P55" i="37"/>
  <c r="P39" i="37"/>
  <c r="P32" i="37" l="1"/>
  <c r="N12" i="36"/>
  <c r="O11" i="36"/>
  <c r="P39" i="35"/>
  <c r="P23" i="37"/>
  <c r="P65" i="36"/>
  <c r="P42" i="36"/>
  <c r="P50" i="37"/>
  <c r="P45" i="37"/>
  <c r="P20" i="37"/>
  <c r="P42" i="35"/>
  <c r="P36" i="35"/>
  <c r="P63" i="35"/>
  <c r="P52" i="36"/>
  <c r="P29" i="37"/>
  <c r="P28" i="37"/>
  <c r="P48" i="35"/>
  <c r="P47" i="35"/>
  <c r="P14" i="36"/>
  <c r="P54" i="36"/>
  <c r="P36" i="36"/>
  <c r="P50" i="36"/>
  <c r="P46" i="35"/>
  <c r="P55" i="35"/>
  <c r="P30" i="36"/>
  <c r="P46" i="36"/>
  <c r="P20" i="36"/>
  <c r="P49" i="36"/>
  <c r="P34" i="36"/>
  <c r="P57" i="35"/>
  <c r="P17" i="36"/>
  <c r="P59" i="36"/>
  <c r="P64" i="36"/>
  <c r="O12" i="37"/>
  <c r="O11" i="37" s="1"/>
  <c r="P26" i="35"/>
  <c r="P13" i="24"/>
  <c r="P21" i="36"/>
  <c r="I14" i="31"/>
  <c r="I13" i="31" s="1"/>
  <c r="P45" i="35"/>
  <c r="P30" i="35"/>
  <c r="P58" i="36"/>
  <c r="P51" i="37"/>
  <c r="P38" i="37"/>
  <c r="P63" i="37"/>
  <c r="N11" i="37"/>
  <c r="P24" i="36"/>
  <c r="P56" i="36"/>
  <c r="P44" i="35"/>
  <c r="P27" i="36"/>
  <c r="P56" i="35"/>
  <c r="P26" i="36"/>
  <c r="P66" i="36"/>
  <c r="P64" i="35"/>
  <c r="P43" i="35"/>
  <c r="P53" i="36"/>
  <c r="P45" i="36"/>
  <c r="P53" i="35"/>
  <c r="P35" i="36"/>
  <c r="P51" i="35"/>
  <c r="P38" i="35"/>
  <c r="P20" i="35"/>
  <c r="P12" i="23"/>
  <c r="P58" i="35"/>
  <c r="P62" i="35"/>
  <c r="P38" i="36"/>
  <c r="P32" i="36"/>
  <c r="P60" i="36"/>
  <c r="P28" i="35"/>
  <c r="P31" i="35"/>
  <c r="P37" i="35"/>
  <c r="Q12" i="34"/>
  <c r="O13" i="35"/>
  <c r="O12" i="35" s="1"/>
  <c r="P34" i="35"/>
  <c r="P52" i="35"/>
  <c r="P21" i="35"/>
  <c r="P15" i="36"/>
  <c r="P25" i="35"/>
  <c r="N13" i="35"/>
  <c r="P22" i="35"/>
  <c r="K13" i="30"/>
  <c r="K12" i="30" s="1"/>
  <c r="P27" i="35"/>
  <c r="K14" i="25"/>
  <c r="K13" i="25" s="1"/>
  <c r="P15" i="35"/>
  <c r="P54" i="35"/>
  <c r="P24" i="35"/>
  <c r="P35" i="35"/>
  <c r="P59" i="35"/>
  <c r="P18" i="35"/>
  <c r="P49" i="35"/>
  <c r="P23" i="35"/>
  <c r="P60" i="35"/>
  <c r="P16" i="35"/>
  <c r="P33" i="35"/>
  <c r="Q12" i="28"/>
  <c r="P32" i="35"/>
  <c r="P14" i="35"/>
  <c r="K14" i="29"/>
  <c r="K13" i="29" s="1"/>
  <c r="K13" i="26"/>
  <c r="K12" i="26" s="1"/>
  <c r="P12" i="37"/>
  <c r="P11" i="37" s="1"/>
  <c r="C17" i="4"/>
  <c r="C18" i="4"/>
  <c r="H9" i="4"/>
  <c r="H12" i="4"/>
  <c r="E11" i="4"/>
  <c r="F11" i="4"/>
  <c r="F17" i="4" s="1"/>
  <c r="G11" i="4"/>
  <c r="G17" i="4" s="1"/>
  <c r="I11" i="4"/>
  <c r="I17" i="4" s="1"/>
  <c r="J11" i="4"/>
  <c r="J17" i="4" s="1"/>
  <c r="P12" i="36"/>
  <c r="N11" i="36"/>
  <c r="H14" i="4"/>
  <c r="N12" i="35"/>
  <c r="P11" i="36" l="1"/>
  <c r="P13" i="35"/>
  <c r="P12" i="35" s="1"/>
  <c r="I18" i="4"/>
  <c r="C26" i="4"/>
  <c r="J30" i="4"/>
  <c r="H11" i="4"/>
  <c r="H17" i="4" s="1"/>
  <c r="E17" i="4"/>
  <c r="G26" i="4" l="1"/>
  <c r="AL7" i="18"/>
  <c r="AL22" i="18"/>
  <c r="AL32" i="18" s="1"/>
  <c r="AF22" i="18"/>
  <c r="AF32" i="18"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B6" authorId="0" shapeId="0" xr:uid="{00000000-0006-0000-0200-000001000000}">
      <text>
        <r>
          <rPr>
            <sz val="12"/>
            <color indexed="81"/>
            <rFont val="Tahoma"/>
            <family val="2"/>
            <charset val="238"/>
          </rPr>
          <t>wpisz nazwę szkoły</t>
        </r>
      </text>
    </comment>
    <comment ref="B8" authorId="0" shapeId="0" xr:uid="{00000000-0006-0000-0200-000002000000}">
      <text>
        <r>
          <rPr>
            <sz val="9"/>
            <color indexed="81"/>
            <rFont val="Tahoma"/>
            <family val="2"/>
            <charset val="238"/>
          </rPr>
          <t xml:space="preserve">wpisz patrona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AD6" authorId="0" shapeId="0" xr:uid="{00000000-0006-0000-0700-000001000000}">
      <text>
        <r>
          <rPr>
            <b/>
            <sz val="10"/>
            <color indexed="81"/>
            <rFont val="Tahoma"/>
            <family val="2"/>
            <charset val="238"/>
          </rPr>
          <t>wpisz ilość godz. etatowych</t>
        </r>
        <r>
          <rPr>
            <sz val="8"/>
            <color indexed="81"/>
            <rFont val="Tahoma"/>
            <family val="2"/>
            <charset val="238"/>
          </rPr>
          <t xml:space="preserve">
</t>
        </r>
      </text>
    </comment>
    <comment ref="AD15" authorId="0" shapeId="0" xr:uid="{00000000-0006-0000-0700-000002000000}">
      <text>
        <r>
          <rPr>
            <b/>
            <sz val="10"/>
            <color indexed="81"/>
            <rFont val="Tahoma"/>
            <family val="2"/>
            <charset val="238"/>
          </rPr>
          <t>wpisz ilość godz. etatowych</t>
        </r>
      </text>
    </comment>
    <comment ref="AD23" authorId="0" shapeId="0" xr:uid="{00000000-0006-0000-0700-000007000000}">
      <text>
        <r>
          <rPr>
            <b/>
            <sz val="10"/>
            <color indexed="81"/>
            <rFont val="Tahoma"/>
            <family val="2"/>
            <charset val="238"/>
          </rPr>
          <t>wpisz ilość godz. etatowych</t>
        </r>
      </text>
    </comment>
    <comment ref="AD32" authorId="0" shapeId="0" xr:uid="{00000000-0006-0000-0700-000008000000}">
      <text>
        <r>
          <rPr>
            <b/>
            <sz val="10"/>
            <color indexed="81"/>
            <rFont val="Tahoma"/>
            <family val="2"/>
            <charset val="238"/>
          </rPr>
          <t>wpisz ilość godz. etatowych</t>
        </r>
      </text>
    </comment>
    <comment ref="AD42" authorId="0" shapeId="0" xr:uid="{00000000-0006-0000-0700-000009000000}">
      <text>
        <r>
          <rPr>
            <b/>
            <sz val="10"/>
            <color indexed="81"/>
            <rFont val="Tahoma"/>
            <family val="2"/>
            <charset val="238"/>
          </rPr>
          <t>wpisz ilość godz. etatowyc</t>
        </r>
        <r>
          <rPr>
            <b/>
            <sz val="8"/>
            <color indexed="81"/>
            <rFont val="Tahoma"/>
            <family val="2"/>
            <charset val="238"/>
          </rPr>
          <t>h</t>
        </r>
      </text>
    </comment>
    <comment ref="AD52" authorId="0" shapeId="0" xr:uid="{00000000-0006-0000-0700-00000A000000}">
      <text>
        <r>
          <rPr>
            <b/>
            <sz val="10"/>
            <color indexed="81"/>
            <rFont val="Tahoma"/>
            <family val="2"/>
            <charset val="238"/>
          </rPr>
          <t>wpisz ilość godz. etatowyc</t>
        </r>
        <r>
          <rPr>
            <b/>
            <sz val="8"/>
            <color indexed="81"/>
            <rFont val="Tahoma"/>
            <family val="2"/>
            <charset val="238"/>
          </rPr>
          <t>h</t>
        </r>
      </text>
    </comment>
    <comment ref="AD62" authorId="0" shapeId="0" xr:uid="{00000000-0006-0000-0700-00000B000000}">
      <text>
        <r>
          <rPr>
            <b/>
            <sz val="10"/>
            <color indexed="81"/>
            <rFont val="Tahoma"/>
            <family val="2"/>
            <charset val="238"/>
          </rPr>
          <t>wpisz ilość godz. etatowyc</t>
        </r>
        <r>
          <rPr>
            <b/>
            <sz val="8"/>
            <color indexed="81"/>
            <rFont val="Tahoma"/>
            <family val="2"/>
            <charset val="238"/>
          </rPr>
          <t>h</t>
        </r>
      </text>
    </comment>
    <comment ref="AD72" authorId="0" shapeId="0" xr:uid="{00000000-0006-0000-0700-00000C000000}">
      <text>
        <r>
          <rPr>
            <b/>
            <sz val="10"/>
            <color indexed="81"/>
            <rFont val="Tahoma"/>
            <family val="2"/>
            <charset val="238"/>
          </rPr>
          <t>wpisz ilość godz. etatowyc</t>
        </r>
        <r>
          <rPr>
            <b/>
            <sz val="8"/>
            <color indexed="81"/>
            <rFont val="Tahoma"/>
            <family val="2"/>
            <charset val="238"/>
          </rPr>
          <t>h</t>
        </r>
      </text>
    </comment>
    <comment ref="AD82" authorId="0" shapeId="0" xr:uid="{20DB7683-3482-4408-B530-1FB30E5DA03A}">
      <text>
        <r>
          <rPr>
            <b/>
            <sz val="10"/>
            <color indexed="81"/>
            <rFont val="Tahoma"/>
            <family val="2"/>
            <charset val="238"/>
          </rPr>
          <t>wpisz ilość godz. etatowyc</t>
        </r>
        <r>
          <rPr>
            <b/>
            <sz val="8"/>
            <color indexed="81"/>
            <rFont val="Tahoma"/>
            <family val="2"/>
            <charset val="238"/>
          </rPr>
          <t>h</t>
        </r>
      </text>
    </comment>
    <comment ref="AD92" authorId="0" shapeId="0" xr:uid="{00000000-0006-0000-0700-00000D000000}">
      <text>
        <r>
          <rPr>
            <b/>
            <sz val="10"/>
            <color indexed="81"/>
            <rFont val="Tahoma"/>
            <family val="2"/>
            <charset val="238"/>
          </rPr>
          <t>wpisz ilość godz. etatowyc</t>
        </r>
        <r>
          <rPr>
            <b/>
            <sz val="8"/>
            <color indexed="81"/>
            <rFont val="Tahoma"/>
            <family val="2"/>
            <charset val="238"/>
          </rPr>
          <t>h</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C6" authorId="0" shapeId="0" xr:uid="{00000000-0006-0000-0A00-000001000000}">
      <text>
        <r>
          <rPr>
            <b/>
            <sz val="9"/>
            <color indexed="81"/>
            <rFont val="Tahoma"/>
            <family val="2"/>
            <charset val="238"/>
          </rPr>
          <t>wpisz liczbę dziewcząt itd</t>
        </r>
      </text>
    </comment>
    <comment ref="O8" authorId="0" shapeId="0" xr:uid="{00000000-0006-0000-0A00-000002000000}">
      <text>
        <r>
          <rPr>
            <b/>
            <sz val="8"/>
            <color indexed="81"/>
            <rFont val="Tahoma"/>
            <family val="2"/>
            <charset val="238"/>
          </rPr>
          <t>wartość musi być równa ilości uczniów w specyfikacji</t>
        </r>
      </text>
    </comment>
    <comment ref="R8" authorId="0" shapeId="0" xr:uid="{00000000-0006-0000-0A00-000003000000}">
      <text>
        <r>
          <rPr>
            <b/>
            <sz val="8"/>
            <color indexed="81"/>
            <rFont val="Tahoma"/>
            <family val="2"/>
            <charset val="238"/>
          </rPr>
          <t>wartość musi być równa ilości uczniów w specyfikacji</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D7" authorId="0" shapeId="0" xr:uid="{00000000-0006-0000-0B00-000001000000}">
      <text>
        <r>
          <rPr>
            <b/>
            <sz val="9"/>
            <color indexed="81"/>
            <rFont val="Tahoma"/>
            <family val="2"/>
            <charset val="238"/>
          </rPr>
          <t>wpisz rok</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D5" authorId="0" shapeId="0" xr:uid="{00000000-0006-0000-0C00-000001000000}">
      <text>
        <r>
          <rPr>
            <sz val="9"/>
            <color indexed="81"/>
            <rFont val="Tahoma"/>
            <family val="2"/>
            <charset val="238"/>
          </rPr>
          <t xml:space="preserve">wpisz rok
</t>
        </r>
      </text>
    </comment>
    <comment ref="G5" authorId="0" shapeId="0" xr:uid="{D8B7A4B1-76FF-4F82-B569-94E4D0057C77}">
      <text>
        <r>
          <rPr>
            <sz val="9"/>
            <color indexed="81"/>
            <rFont val="Tahoma"/>
            <family val="2"/>
            <charset val="238"/>
          </rPr>
          <t xml:space="preserve">wpisz rok
</t>
        </r>
      </text>
    </comment>
    <comment ref="J5" authorId="0" shapeId="0" xr:uid="{00000000-0006-0000-0C00-000002000000}">
      <text>
        <r>
          <rPr>
            <sz val="9"/>
            <color indexed="81"/>
            <rFont val="Tahoma"/>
            <family val="2"/>
            <charset val="238"/>
          </rPr>
          <t xml:space="preserve">wpisz rok
</t>
        </r>
      </text>
    </comment>
    <comment ref="M5" authorId="0" shapeId="0" xr:uid="{00000000-0006-0000-0C00-000003000000}">
      <text>
        <r>
          <rPr>
            <sz val="9"/>
            <color indexed="81"/>
            <rFont val="Tahoma"/>
            <family val="2"/>
            <charset val="238"/>
          </rPr>
          <t xml:space="preserve">wpisz rok
</t>
        </r>
      </text>
    </comment>
    <comment ref="P5" authorId="0" shapeId="0" xr:uid="{00000000-0006-0000-0C00-000004000000}">
      <text>
        <r>
          <rPr>
            <sz val="9"/>
            <color indexed="81"/>
            <rFont val="Tahoma"/>
            <family val="2"/>
            <charset val="238"/>
          </rPr>
          <t xml:space="preserve">wpisz rok
</t>
        </r>
      </text>
    </comment>
  </commentList>
</comments>
</file>

<file path=xl/sharedStrings.xml><?xml version="1.0" encoding="utf-8"?>
<sst xmlns="http://schemas.openxmlformats.org/spreadsheetml/2006/main" count="5059" uniqueCount="910">
  <si>
    <t>Przedmioty/Inni nauczyciele</t>
  </si>
  <si>
    <t>Specjalizacje</t>
  </si>
  <si>
    <t>Zajęcia edukacyjne</t>
  </si>
  <si>
    <t>Typy szkół</t>
  </si>
  <si>
    <t>Stopień awansu</t>
  </si>
  <si>
    <t>akustyka lutnicza</t>
  </si>
  <si>
    <t>gra na akordeonie</t>
  </si>
  <si>
    <t>dodatkowe zajęcia edukacyjne</t>
  </si>
  <si>
    <t>dze</t>
  </si>
  <si>
    <t>SM I st.</t>
  </si>
  <si>
    <t>dyplomowany</t>
  </si>
  <si>
    <t>D</t>
  </si>
  <si>
    <t>analiza form muzycznych</t>
  </si>
  <si>
    <t>gra na akordeonie jazz.</t>
  </si>
  <si>
    <t>godziny do dysp. dyrekt.</t>
  </si>
  <si>
    <t>gdd</t>
  </si>
  <si>
    <t>SM II st.</t>
  </si>
  <si>
    <t>mian. plan. przyst. do post. kwalif.</t>
  </si>
  <si>
    <t>M1</t>
  </si>
  <si>
    <t>aranżacja</t>
  </si>
  <si>
    <t>gra na altówce</t>
  </si>
  <si>
    <t>indywidualny tok naucz.</t>
  </si>
  <si>
    <t>itn</t>
  </si>
  <si>
    <t>OSM I st.</t>
  </si>
  <si>
    <t>mianowany</t>
  </si>
  <si>
    <t>M</t>
  </si>
  <si>
    <t>audycje muzyczne</t>
  </si>
  <si>
    <t>gra na eufonium</t>
  </si>
  <si>
    <t>inne zajęcia edukacyjne</t>
  </si>
  <si>
    <t>inne</t>
  </si>
  <si>
    <t>OSM II st.</t>
  </si>
  <si>
    <t>naucz. plan. przyst. do post. egz.</t>
  </si>
  <si>
    <t>NP1</t>
  </si>
  <si>
    <t>big band</t>
  </si>
  <si>
    <t>gra na flecie</t>
  </si>
  <si>
    <t>nauczanie indywidualne</t>
  </si>
  <si>
    <t>nind</t>
  </si>
  <si>
    <t>SM I st. fil1</t>
  </si>
  <si>
    <t>biologia</t>
  </si>
  <si>
    <t>gra na flecie jazz.</t>
  </si>
  <si>
    <t>pozostałe zajęcia</t>
  </si>
  <si>
    <t>pz</t>
  </si>
  <si>
    <t>SM II st. fil1</t>
  </si>
  <si>
    <t>Nauczyciel początkujący</t>
  </si>
  <si>
    <t>biznes i zarządzanie</t>
  </si>
  <si>
    <t>gra na fortepianie</t>
  </si>
  <si>
    <t>zajęcia obowiązkowe</t>
  </si>
  <si>
    <t>ob.</t>
  </si>
  <si>
    <t>OSM I st. fil1</t>
  </si>
  <si>
    <t xml:space="preserve">chemia </t>
  </si>
  <si>
    <t>gra na fortepianie jazz.</t>
  </si>
  <si>
    <t>zajęcia rewalidacyjne</t>
  </si>
  <si>
    <t>zrew</t>
  </si>
  <si>
    <t>OSM II st. fil1</t>
  </si>
  <si>
    <t>nauczyciel początkujący</t>
  </si>
  <si>
    <t>NP.</t>
  </si>
  <si>
    <t>chór</t>
  </si>
  <si>
    <t>gra na gitarze</t>
  </si>
  <si>
    <t>zajęcia świetlicowe</t>
  </si>
  <si>
    <t>zśw</t>
  </si>
  <si>
    <t>SM I st. fil2</t>
  </si>
  <si>
    <t>combo (zesp.jazzowy)</t>
  </si>
  <si>
    <t>gra na gitarze bas. jazz.</t>
  </si>
  <si>
    <t>SM II st. fil2</t>
  </si>
  <si>
    <t>czytanie nut głosem</t>
  </si>
  <si>
    <t>gra na harfie</t>
  </si>
  <si>
    <t>OSM I st. fil2</t>
  </si>
  <si>
    <t>ćwiczenia rytmiczne</t>
  </si>
  <si>
    <t>gra na klarnecie</t>
  </si>
  <si>
    <t>OSM II st. fil2</t>
  </si>
  <si>
    <t>Forma zatrudnienia</t>
  </si>
  <si>
    <t>ćwiczenia z harmonii</t>
  </si>
  <si>
    <t>gra na klarnecie jazz.</t>
  </si>
  <si>
    <t>dykcja i recytacja</t>
  </si>
  <si>
    <t>gra na klawesynie</t>
  </si>
  <si>
    <t>Płeć</t>
  </si>
  <si>
    <t>mianowanie</t>
  </si>
  <si>
    <t>m</t>
  </si>
  <si>
    <t>dyrygowanie</t>
  </si>
  <si>
    <t>gra na kontrabasie</t>
  </si>
  <si>
    <t>umowa na czas nieokreślony</t>
  </si>
  <si>
    <t>un</t>
  </si>
  <si>
    <t>edukacja dla bezp.</t>
  </si>
  <si>
    <t>gra na kontrabasie jazz.</t>
  </si>
  <si>
    <t>umowa na czas określony</t>
  </si>
  <si>
    <t>uo</t>
  </si>
  <si>
    <t>edukacja informatyczna</t>
  </si>
  <si>
    <t>gra na oboju</t>
  </si>
  <si>
    <t>kobieta</t>
  </si>
  <si>
    <t>k</t>
  </si>
  <si>
    <t>Stopien-cykl</t>
  </si>
  <si>
    <t>zlecenie</t>
  </si>
  <si>
    <t>zl</t>
  </si>
  <si>
    <t>edukacja jezykowa</t>
  </si>
  <si>
    <t>gra na organach</t>
  </si>
  <si>
    <t>mężczyzna</t>
  </si>
  <si>
    <t>edukacja matematyczna</t>
  </si>
  <si>
    <t>gra na perkusji</t>
  </si>
  <si>
    <t>I st.</t>
  </si>
  <si>
    <t>edukacja plastyczna</t>
  </si>
  <si>
    <t>gra na perkusji jazz.</t>
  </si>
  <si>
    <t>Ist.-4</t>
  </si>
  <si>
    <t>Zakres zajęć edukacyjnych</t>
  </si>
  <si>
    <t>edukacja polonistyczna</t>
  </si>
  <si>
    <t>gra na puzonie</t>
  </si>
  <si>
    <t xml:space="preserve">Szkoła </t>
  </si>
  <si>
    <t>Ist.-6</t>
  </si>
  <si>
    <t>edukacja społeczna</t>
  </si>
  <si>
    <t>gra na puzonie jazz.</t>
  </si>
  <si>
    <t>II st.</t>
  </si>
  <si>
    <t>podstwowy</t>
  </si>
  <si>
    <t>P</t>
  </si>
  <si>
    <t>edulkacja wczesnoszkolna</t>
  </si>
  <si>
    <t>gra na sakshornie</t>
  </si>
  <si>
    <t>Iist.-4</t>
  </si>
  <si>
    <t>rozszerzony</t>
  </si>
  <si>
    <t>R</t>
  </si>
  <si>
    <t>ekonomia w praktyce</t>
  </si>
  <si>
    <t>gra na saksofonie</t>
  </si>
  <si>
    <t>publiczna</t>
  </si>
  <si>
    <t>Iist.-6</t>
  </si>
  <si>
    <t>uzupełniających</t>
  </si>
  <si>
    <t>U</t>
  </si>
  <si>
    <t>elementy gry aktorskiej</t>
  </si>
  <si>
    <t>gra na saksofonie jazz.</t>
  </si>
  <si>
    <t>niepubliczna</t>
  </si>
  <si>
    <t>emisja głosu</t>
  </si>
  <si>
    <t>gra na skrzypcach</t>
  </si>
  <si>
    <t>etyka</t>
  </si>
  <si>
    <t>gra na skrzypcach jazz.</t>
  </si>
  <si>
    <t>Tytuł naukowy</t>
  </si>
  <si>
    <t>Przyg. pedagogiczne</t>
  </si>
  <si>
    <t>filozofia</t>
  </si>
  <si>
    <t>gra na trąbce</t>
  </si>
  <si>
    <t>Specjalność</t>
  </si>
  <si>
    <t>fizyka</t>
  </si>
  <si>
    <t>gra na tubie</t>
  </si>
  <si>
    <t>inżynier</t>
  </si>
  <si>
    <t>inż.</t>
  </si>
  <si>
    <t>nie</t>
  </si>
  <si>
    <t>NIE</t>
  </si>
  <si>
    <t>formy muzyczne</t>
  </si>
  <si>
    <t>gra na waltorni</t>
  </si>
  <si>
    <t>licencjat</t>
  </si>
  <si>
    <t>lic.</t>
  </si>
  <si>
    <t>tak</t>
  </si>
  <si>
    <t>TAK</t>
  </si>
  <si>
    <t>fortepian dla rytmiki</t>
  </si>
  <si>
    <t>gra na wibrafonie jazz.</t>
  </si>
  <si>
    <t>instrumentalistyka</t>
  </si>
  <si>
    <t>instr</t>
  </si>
  <si>
    <t>mgr inż.</t>
  </si>
  <si>
    <t>mgri.</t>
  </si>
  <si>
    <t>fortepian dla teorii muzyki</t>
  </si>
  <si>
    <t>gra na wiolonczeli</t>
  </si>
  <si>
    <t>instrumentalistyka jazzowa</t>
  </si>
  <si>
    <t>instrj</t>
  </si>
  <si>
    <t>magister</t>
  </si>
  <si>
    <t>mgr</t>
  </si>
  <si>
    <t>fortepian dla wokalistów</t>
  </si>
  <si>
    <t>podstawy dyrygowania</t>
  </si>
  <si>
    <t>lutnictwo</t>
  </si>
  <si>
    <t>lutn</t>
  </si>
  <si>
    <t>doktor</t>
  </si>
  <si>
    <t>dr</t>
  </si>
  <si>
    <t>fortepian dodatkowy</t>
  </si>
  <si>
    <t>podstawy kompozycji</t>
  </si>
  <si>
    <t>rytmika</t>
  </si>
  <si>
    <t>rytm</t>
  </si>
  <si>
    <t>doktor hab.</t>
  </si>
  <si>
    <t>drh.</t>
  </si>
  <si>
    <t>fortepian obowiązkowy</t>
  </si>
  <si>
    <t>podstawy muzykologii</t>
  </si>
  <si>
    <t>teoria muzyki</t>
  </si>
  <si>
    <t>t.muz.</t>
  </si>
  <si>
    <t>profesor</t>
  </si>
  <si>
    <t>prof.</t>
  </si>
  <si>
    <t>fortepian obowiązkowy - jazzowy</t>
  </si>
  <si>
    <t>wokalistyka</t>
  </si>
  <si>
    <t>wok.</t>
  </si>
  <si>
    <t>geografia</t>
  </si>
  <si>
    <t>wokalistyka jazzowa</t>
  </si>
  <si>
    <t>wok.jaz.</t>
  </si>
  <si>
    <t>gra a vista</t>
  </si>
  <si>
    <t>wokalistyka estradowa</t>
  </si>
  <si>
    <t>wok.estr.</t>
  </si>
  <si>
    <t>Regiony</t>
  </si>
  <si>
    <t>harmonia</t>
  </si>
  <si>
    <t>harmonia dla teorii muzyki</t>
  </si>
  <si>
    <t>harmonia jazz.z p.impr.</t>
  </si>
  <si>
    <t>Region I - Zachodniopomorski</t>
  </si>
  <si>
    <t>historia</t>
  </si>
  <si>
    <t>Region III - Pomorski</t>
  </si>
  <si>
    <t>historia i teraźniejszość</t>
  </si>
  <si>
    <t>Aneks, na dzień:</t>
  </si>
  <si>
    <t>Region IV - Kujawsko - Pomorski</t>
  </si>
  <si>
    <t>historia jazzu z literaturą</t>
  </si>
  <si>
    <t>Region V - Wielkopolski</t>
  </si>
  <si>
    <t>historia muzyki</t>
  </si>
  <si>
    <t>Region VI - Lubuski</t>
  </si>
  <si>
    <t>historia muzyki jazzowe</t>
  </si>
  <si>
    <t>Zajęcia inne niż w systemie lekc-klasow.</t>
  </si>
  <si>
    <t>Region VII - Dolnośląski</t>
  </si>
  <si>
    <t xml:space="preserve">historia sztuki </t>
  </si>
  <si>
    <t>Region VIII- Opolski</t>
  </si>
  <si>
    <t>historia sztuki lutniczej</t>
  </si>
  <si>
    <t>Region IX -Śląski</t>
  </si>
  <si>
    <t>historia tańca</t>
  </si>
  <si>
    <t>zielona szkoła*</t>
  </si>
  <si>
    <t>Region X - Małopolski, Świętokrzyski</t>
  </si>
  <si>
    <t>improwizacja fortepianowa</t>
  </si>
  <si>
    <t>obóz naukowy*</t>
  </si>
  <si>
    <t>Region XI - Podkarpacki</t>
  </si>
  <si>
    <t>improwizacja organowa</t>
  </si>
  <si>
    <t>obóz artystyczny*</t>
  </si>
  <si>
    <t>Region XII - Lubelski</t>
  </si>
  <si>
    <t>improwizacja z elem. komp.</t>
  </si>
  <si>
    <t>realizacja spekt/przedstaw*</t>
  </si>
  <si>
    <t>Region XIII - Łódzki</t>
  </si>
  <si>
    <t>informatyka</t>
  </si>
  <si>
    <t>realizacja koncertów*</t>
  </si>
  <si>
    <t>Region XIV - XV - Warmińsko-Mazurski i Podlaski</t>
  </si>
  <si>
    <t>instrument dodatkowy</t>
  </si>
  <si>
    <t>Region XVI - Mazowiecki</t>
  </si>
  <si>
    <t>instrument główny</t>
  </si>
  <si>
    <t>instrument lutniczy</t>
  </si>
  <si>
    <t>instrumentacja</t>
  </si>
  <si>
    <t>instrumentoznawstwo</t>
  </si>
  <si>
    <t>Przedmioty w zakresie rozszerzonym lub uzupełniającym</t>
  </si>
  <si>
    <t>instrumenty ludowe</t>
  </si>
  <si>
    <t>interpretacja piosenki</t>
  </si>
  <si>
    <t>j. angielski</t>
  </si>
  <si>
    <t>j. francuski</t>
  </si>
  <si>
    <t>j. niemiecki</t>
  </si>
  <si>
    <t>j. polski</t>
  </si>
  <si>
    <t>j.łaciński i kultura antyczna</t>
  </si>
  <si>
    <t>j.rosyjski</t>
  </si>
  <si>
    <t>konsultacje językowe</t>
  </si>
  <si>
    <t>kontrapunkt</t>
  </si>
  <si>
    <t>korekta lutnicza</t>
  </si>
  <si>
    <t>historia sztuki</t>
  </si>
  <si>
    <t>kształcenie słuchu</t>
  </si>
  <si>
    <t>literatura muzyczna</t>
  </si>
  <si>
    <t>j. łaciński i kult. antyczna</t>
  </si>
  <si>
    <t>matematyka</t>
  </si>
  <si>
    <t>Egzaminy zewnętrzne</t>
  </si>
  <si>
    <t>język angielski</t>
  </si>
  <si>
    <t>nauka  o muzyce</t>
  </si>
  <si>
    <t>język francuski</t>
  </si>
  <si>
    <t>nauka akompaniamentu</t>
  </si>
  <si>
    <t>język niemiecki</t>
  </si>
  <si>
    <t>orkiestra</t>
  </si>
  <si>
    <t>egzamin ósmoklasisty</t>
  </si>
  <si>
    <t>język polski</t>
  </si>
  <si>
    <t>pedagogika</t>
  </si>
  <si>
    <t>egzamin maturalny</t>
  </si>
  <si>
    <t>język rosyjski</t>
  </si>
  <si>
    <t>plastyka</t>
  </si>
  <si>
    <t>podstawy aranżacji</t>
  </si>
  <si>
    <t>wiedza o społeczeństwie</t>
  </si>
  <si>
    <t>Organ prowadzący</t>
  </si>
  <si>
    <t>podstawy nauczania rytmiki</t>
  </si>
  <si>
    <t>podstawy przedsiebiorczości</t>
  </si>
  <si>
    <t>podstawy rytmiki</t>
  </si>
  <si>
    <t>MKiDN</t>
  </si>
  <si>
    <t>praca z akompaniatorem</t>
  </si>
  <si>
    <t>JST</t>
  </si>
  <si>
    <t>praca z komputerem</t>
  </si>
  <si>
    <t>osoba fizyczna</t>
  </si>
  <si>
    <t>pracownia lutnicza - ćwiczenia</t>
  </si>
  <si>
    <t>projektowanie i modelowanie</t>
  </si>
  <si>
    <t>p.gł.- i.gł.-akordeon</t>
  </si>
  <si>
    <t>p.gł.- i.gł.-altówka</t>
  </si>
  <si>
    <t>p.gł.- i.gł.-eufonium</t>
  </si>
  <si>
    <t>p.gł.- i.gł.-flet</t>
  </si>
  <si>
    <t>Symbol cyfrowy</t>
  </si>
  <si>
    <t>p.gł.- i.gł.-fortepian</t>
  </si>
  <si>
    <t>p.gł.- i.gł.-gitara</t>
  </si>
  <si>
    <t>p.gł.- i.gł.-harfa</t>
  </si>
  <si>
    <t>343602  Muzyk</t>
  </si>
  <si>
    <t>p.gł.- i.gł.-klarnet</t>
  </si>
  <si>
    <t>p.gł.- i.gł.-klawesyn</t>
  </si>
  <si>
    <t>p.gł.- i.gł.-kontrabas</t>
  </si>
  <si>
    <t>p.gł.- i.gł.-obój</t>
  </si>
  <si>
    <t>p.gł.- i.gł.-organy</t>
  </si>
  <si>
    <t>p.gł.- i.gł.-perkusja</t>
  </si>
  <si>
    <t>p.gł.- i.gł.-puzon</t>
  </si>
  <si>
    <t>p.gł.- i.gł.-sakshorn</t>
  </si>
  <si>
    <t>p.gł.- i.gł.-saksofon</t>
  </si>
  <si>
    <t>p.gł.- i.gł.-skrzypce</t>
  </si>
  <si>
    <t>p.gł.- i.gł.-trąbka</t>
  </si>
  <si>
    <t>p.gł.- i.gł.-tuba</t>
  </si>
  <si>
    <t>p.gł.- i.gł.-waltornia</t>
  </si>
  <si>
    <t>p.gł.- i.gł.-wiolonczela</t>
  </si>
  <si>
    <t>przedmiot główny - lutnictwo</t>
  </si>
  <si>
    <t>przedmiot główny - rytmika</t>
  </si>
  <si>
    <t>przedmiot główny - specjalizacja</t>
  </si>
  <si>
    <t>przedmiot główny - śpiew</t>
  </si>
  <si>
    <t>przyroda</t>
  </si>
  <si>
    <t>psychologia</t>
  </si>
  <si>
    <t>religia</t>
  </si>
  <si>
    <t>ruch sceniczny</t>
  </si>
  <si>
    <t>skrzypce lub inny instr. lutniczy</t>
  </si>
  <si>
    <t>taniec</t>
  </si>
  <si>
    <t>techn. komp. XX i XXI w.</t>
  </si>
  <si>
    <t>techn. sceniczno-studyjna</t>
  </si>
  <si>
    <t>technika</t>
  </si>
  <si>
    <t>technika ruchu</t>
  </si>
  <si>
    <t>wiedza o kulturze</t>
  </si>
  <si>
    <t>wiedza o muzyce</t>
  </si>
  <si>
    <t>wych. do życia w rodzinie</t>
  </si>
  <si>
    <t>wychowanie fizyczne</t>
  </si>
  <si>
    <t>zajęcia indywidywidualne</t>
  </si>
  <si>
    <t>zajęcia komputerowe</t>
  </si>
  <si>
    <t>zajęcia techniczne</t>
  </si>
  <si>
    <t>zajęcia z akompaniatorem</t>
  </si>
  <si>
    <t>zajęcia z wychowawcą</t>
  </si>
  <si>
    <t>zasady muz. z elem.ed.nut</t>
  </si>
  <si>
    <t>zespół</t>
  </si>
  <si>
    <t>zespół instrumentalny</t>
  </si>
  <si>
    <t>zespół jazzowy</t>
  </si>
  <si>
    <t>zespół kameralny</t>
  </si>
  <si>
    <t>zespół ludowy</t>
  </si>
  <si>
    <t>zespół muzyki rozrywkowej</t>
  </si>
  <si>
    <t>zespół perkusyjny</t>
  </si>
  <si>
    <t>zespół rytmiki</t>
  </si>
  <si>
    <t>zespół wokalny</t>
  </si>
  <si>
    <t>bibliotekarz</t>
  </si>
  <si>
    <t>logopeda</t>
  </si>
  <si>
    <t>nauczyciel zawodu</t>
  </si>
  <si>
    <t>pedagog</t>
  </si>
  <si>
    <t>pedagog specjalny</t>
  </si>
  <si>
    <t>psycholog</t>
  </si>
  <si>
    <t>wychowawca klasy</t>
  </si>
  <si>
    <t>wychowawca w bursie</t>
  </si>
  <si>
    <t>wychowawca w internacie</t>
  </si>
  <si>
    <t>wychowawca w świetlicy</t>
  </si>
  <si>
    <t>Pełna nazwa</t>
  </si>
  <si>
    <t>Wpisz aneks i datę</t>
  </si>
  <si>
    <t>logo szkoły- wstaw przez obiekt clipart albo pozostaw obecny</t>
  </si>
  <si>
    <t>Szkoła</t>
  </si>
  <si>
    <t>Numer teczki:</t>
  </si>
  <si>
    <t>??</t>
  </si>
  <si>
    <t>Nazwa skrócona:</t>
  </si>
  <si>
    <t>Rok szkolny:</t>
  </si>
  <si>
    <t>2023/2024</t>
  </si>
  <si>
    <t>ARKUSZ ORGANIZACYJNY SZKOŁY ARTYSTYCZNEJ</t>
  </si>
  <si>
    <t>\</t>
  </si>
  <si>
    <t>Imienia:</t>
  </si>
  <si>
    <t>Dane adresowe</t>
  </si>
  <si>
    <t>REGON</t>
  </si>
  <si>
    <t>Region</t>
  </si>
  <si>
    <t>Rok założenia</t>
  </si>
  <si>
    <t>Kod:</t>
  </si>
  <si>
    <t>Miejscowość:</t>
  </si>
  <si>
    <t>Ulica, nr:</t>
  </si>
  <si>
    <t>Fax:</t>
  </si>
  <si>
    <t>Nr tel:</t>
  </si>
  <si>
    <t>Nr tel. komórkowego:</t>
  </si>
  <si>
    <t>E-mail:</t>
  </si>
  <si>
    <t>Strona www:</t>
  </si>
  <si>
    <r>
      <rPr>
        <b/>
        <sz val="12"/>
        <rFont val="Arial CE"/>
        <charset val="238"/>
      </rPr>
      <t>Szkoły w zespole</t>
    </r>
    <r>
      <rPr>
        <b/>
        <sz val="8"/>
        <rFont val="Arial CE"/>
        <charset val="238"/>
      </rPr>
      <t xml:space="preserve"> </t>
    </r>
    <r>
      <rPr>
        <sz val="8"/>
        <rFont val="Arial CE"/>
        <charset val="238"/>
      </rPr>
      <t>(wypełniają tylko zespoły szkół)</t>
    </r>
  </si>
  <si>
    <t xml:space="preserve"> Nazwa:</t>
  </si>
  <si>
    <t>Nazwa skrócona</t>
  </si>
  <si>
    <t>REGON:</t>
  </si>
  <si>
    <t>1.</t>
  </si>
  <si>
    <t>2.</t>
  </si>
  <si>
    <t>3.</t>
  </si>
  <si>
    <t>4.</t>
  </si>
  <si>
    <t>Dane organu prowadzącego szkołę:</t>
  </si>
  <si>
    <t>Organ prow.:</t>
  </si>
  <si>
    <t>Nazwa (nazwisko)</t>
  </si>
  <si>
    <t>KOD</t>
  </si>
  <si>
    <t>Ulica nr:</t>
  </si>
  <si>
    <t>Tel:</t>
  </si>
  <si>
    <t>Informacje dodatkowe:</t>
  </si>
  <si>
    <t>Tytuł zawodowy (kod i tytuł)</t>
  </si>
  <si>
    <t>Kształcenie ogólnokształcące:</t>
  </si>
  <si>
    <t>Realizowane etapy edukacjne (usuń niewłaściwe) :</t>
  </si>
  <si>
    <t>I etap</t>
  </si>
  <si>
    <t>II etap</t>
  </si>
  <si>
    <t>III etap</t>
  </si>
  <si>
    <t>Egzaminy zewnętrzne:</t>
  </si>
  <si>
    <t>Zaopiniowane przez Związki zawodowe:</t>
  </si>
  <si>
    <t>Czy działają:</t>
  </si>
  <si>
    <t>Czy szkoła posiada internat/bursę?</t>
  </si>
  <si>
    <t>Rada Szkoły</t>
  </si>
  <si>
    <t>Rada Rodziców</t>
  </si>
  <si>
    <t>Samorząd Ucz.</t>
  </si>
  <si>
    <t>Arkusz został zaopiniowany przez:</t>
  </si>
  <si>
    <t>data</t>
  </si>
  <si>
    <t>Radę Pedagogiczną</t>
  </si>
  <si>
    <t xml:space="preserve">ZESTAWIENIE  LICZBOWE PERSONELU I GODZIN </t>
  </si>
  <si>
    <t xml:space="preserve">Charakter służby pracownika </t>
  </si>
  <si>
    <t>Liczba osób</t>
  </si>
  <si>
    <t>Pełnozatrudnieni</t>
  </si>
  <si>
    <t>Niepełno-zatrudnieni</t>
  </si>
  <si>
    <t>Ogółem godz. tygodn.</t>
  </si>
  <si>
    <t>Etaty</t>
  </si>
  <si>
    <t>Niepełno- zatrudnieni</t>
  </si>
  <si>
    <t>godziny obowiązkowe</t>
  </si>
  <si>
    <t>godziny ponadwymiarowe</t>
  </si>
  <si>
    <t>DYREKTOR</t>
  </si>
  <si>
    <t xml:space="preserve">WICEDYREKTORZY </t>
  </si>
  <si>
    <t xml:space="preserve">NAUCZYCIELE  PEŁNIĄCY  INNE  FUNKCJE  KIEROWNICZE                                                                                                                                                                                 </t>
  </si>
  <si>
    <t xml:space="preserve">NAUCZYCIELE REALIZUJĄCY OBOWIĄZKOWY WYMIAR 18 GODZIN TYGODNIOWO                                                                                                                                                   </t>
  </si>
  <si>
    <t>NAUCZYCIELE  REALIZUJĄCY OBOWIĄZKOWY WYMIAR =&gt;20 GODZIN TYGODNIOWO (psycholog, pedagog, pedagog spec.)</t>
  </si>
  <si>
    <t>NAUCZYCIELE ZAWODU REALIZUJĄCY OBOWIĄZKOWY WYMIAR 20 GODZIN TYGODNIOWO</t>
  </si>
  <si>
    <t>WYCHOWAWCY ŚWIETLICY REALIZUJĄCY OBOWIĄZKOWO WYMIAR 26 GODZIN TYGODNIOWO</t>
  </si>
  <si>
    <t>NAUCZYCIELE REALIZUJĄCY OBOWIĄZKOWY WYMIAR 30 GODZ. TYG. (bibliotekarz, wychowawca internatu - bursy)</t>
  </si>
  <si>
    <t>NAUCZYCIELE REALIZUJĄCY INNY WYMIAR GODZIN ETATOWYCH W TYG. LUB ŁĄCZĄCY  ETATY O RÓŻNYCH WYMIARACH GODZIN ETATOWYCH</t>
  </si>
  <si>
    <r>
      <t>NAUCZYCIELE NA URLOPACH PŁATNYCH</t>
    </r>
    <r>
      <rPr>
        <b/>
        <sz val="8"/>
        <rFont val="Arial CE"/>
        <charset val="238"/>
      </rPr>
      <t xml:space="preserve"> (urlopy zdrowotne, stan nieczynny, inne)</t>
    </r>
  </si>
  <si>
    <r>
      <t xml:space="preserve">NAUCZYCIELE NA URLOPACH BEZPŁATNYCH </t>
    </r>
    <r>
      <rPr>
        <b/>
        <sz val="8"/>
        <rFont val="Arial CE"/>
        <charset val="238"/>
      </rPr>
      <t>(urlopy bezpłatne,macierzyńskie, urlopy wychowawcze, i inne)</t>
    </r>
  </si>
  <si>
    <t xml:space="preserve">OGÓŁEM   </t>
  </si>
  <si>
    <t>Liczba oddziałów</t>
  </si>
  <si>
    <t>Charakter służbowy pracownika</t>
  </si>
  <si>
    <t>Pełno-           zatrudnieni</t>
  </si>
  <si>
    <t>Niepełno-     zatrudnieni</t>
  </si>
  <si>
    <t>godziny w wymiarze obowiązującym</t>
  </si>
  <si>
    <t>Liczba etatów</t>
  </si>
  <si>
    <t xml:space="preserve">PRACOWNICY ADMINISTRACYJNO-BIUROWI </t>
  </si>
  <si>
    <t>Liczba uczniów</t>
  </si>
  <si>
    <t>PRACOWNICY GOSPODARCZY I OBSŁUGI</t>
  </si>
  <si>
    <t xml:space="preserve">PRACOWNICY SEZONOWI </t>
  </si>
  <si>
    <t xml:space="preserve">Liczba pracowników zatrudnionych w szkole ogółem: </t>
  </si>
  <si>
    <t xml:space="preserve">Razem etatów: </t>
  </si>
  <si>
    <t>Ogółem</t>
  </si>
  <si>
    <t>Stopnie awansu zawodowego</t>
  </si>
  <si>
    <t>Nauczyciel nieposiadający st. awansu zawodowego (nauczyciel początkujący)</t>
  </si>
  <si>
    <t>Naucz. plan. przystąpienie do postęp. egz. w br. szk.</t>
  </si>
  <si>
    <t>Mianowany</t>
  </si>
  <si>
    <t>Mian. plan. przystąpienie do postęp. kwal. w br. szk.</t>
  </si>
  <si>
    <t>Dyplomowany</t>
  </si>
  <si>
    <t>Liczba nauczycieli</t>
  </si>
  <si>
    <t>Liczba  etatów</t>
  </si>
  <si>
    <t xml:space="preserve">     Arkusz zatwierdzam:</t>
  </si>
  <si>
    <t xml:space="preserve">   Nazwa organu prowadzącego szkołę</t>
  </si>
  <si>
    <t xml:space="preserve"> Pieczęć i podpis dyrektora</t>
  </si>
  <si>
    <t xml:space="preserve">   ………………………………..., dnia</t>
  </si>
  <si>
    <t>Pieczęć i podpis osoby zatwierdzającej</t>
  </si>
  <si>
    <t>druk:</t>
  </si>
  <si>
    <t>Opinia wizytatora CEA*:</t>
  </si>
  <si>
    <t>w przypadku szkół prowadzonych przez inny organ niż  MKiDN</t>
  </si>
  <si>
    <t>Pieczęć i podpis wizytatora</t>
  </si>
  <si>
    <t>* w przypadku opinii negatywnej, wizytator dołączy szczegółowe uzasadnienie</t>
  </si>
  <si>
    <t xml:space="preserve">Ramowy kalendarz  roku  szkolnego </t>
  </si>
  <si>
    <t>terminy</t>
  </si>
  <si>
    <t>rok szkolny</t>
  </si>
  <si>
    <t>01.09.20.... - 31.08.20....</t>
  </si>
  <si>
    <t>zajęcia dydaktyczne</t>
  </si>
  <si>
    <t>przerwy świąteczne:</t>
  </si>
  <si>
    <t>zimowa</t>
  </si>
  <si>
    <t>23 - 31.12.20....</t>
  </si>
  <si>
    <t>wiosenna</t>
  </si>
  <si>
    <t>11 - 16.04.20....</t>
  </si>
  <si>
    <t>wakacje :</t>
  </si>
  <si>
    <t>zimowe</t>
  </si>
  <si>
    <t>?</t>
  </si>
  <si>
    <t>letnie</t>
  </si>
  <si>
    <t>22.06 - 31.08.20....</t>
  </si>
  <si>
    <t>zajęcia dydakt. w kl.  dyplomowych</t>
  </si>
  <si>
    <t>egzaminy dyplomowe:</t>
  </si>
  <si>
    <t xml:space="preserve">egzaminy maturalne </t>
  </si>
  <si>
    <t xml:space="preserve">   badanie przydatności</t>
  </si>
  <si>
    <t>egzaminy wstępne</t>
  </si>
  <si>
    <t>Liczba tygodni pracy dydaktycznej</t>
  </si>
  <si>
    <t>Terminy</t>
  </si>
  <si>
    <t>Liczba tygodni</t>
  </si>
  <si>
    <t>Uwagi</t>
  </si>
  <si>
    <t>I  o k r e s :</t>
  </si>
  <si>
    <t>03.09.20.... - ??</t>
  </si>
  <si>
    <t>w tym</t>
  </si>
  <si>
    <t>zajęcia dydakt. w cyklu k-l</t>
  </si>
  <si>
    <t>II  o k r e s :</t>
  </si>
  <si>
    <t xml:space="preserve">w tym </t>
  </si>
  <si>
    <t>- w tym w klasach dyplomowych</t>
  </si>
  <si>
    <t xml:space="preserve">Razem tyg. pracy dydaktycznej w roku szkolnym= </t>
  </si>
  <si>
    <t>tyg</t>
  </si>
  <si>
    <t>W tym zajęcia w klasach dyplomowych</t>
  </si>
  <si>
    <t>*</t>
  </si>
  <si>
    <t>w załączeniu szczegółowy harmonogram planowanych zajęć (zakł = kal.harmszc.)</t>
  </si>
  <si>
    <t>Obowiązująca liczba godzin dydaktycznych nauczycieli w roku szkolnym</t>
  </si>
  <si>
    <t>Liczb godz. obowiązkowych tyg.</t>
  </si>
  <si>
    <t>Liczb godz. obow. rocznie</t>
  </si>
  <si>
    <t>przy 3 godz. tygodniowo=</t>
  </si>
  <si>
    <t>przy 7 godz. tygodniowo=</t>
  </si>
  <si>
    <t>przy 10 godz. tygodniowo=</t>
  </si>
  <si>
    <t>przy 12 godz. tygodniowo=</t>
  </si>
  <si>
    <t>przy 14 godz. tygodniowo=</t>
  </si>
  <si>
    <t>przy 15 godz. tygodniowo=</t>
  </si>
  <si>
    <t>przy 18 godz. tygodniowo=</t>
  </si>
  <si>
    <t>przy 20 godz. tygodniowo=</t>
  </si>
  <si>
    <t>przy 22 godz. tygodniowo=</t>
  </si>
  <si>
    <t>przy 30 godz. tygodniowo=</t>
  </si>
  <si>
    <t xml:space="preserve">Dodatkowe dni wolne od nauk*: </t>
  </si>
  <si>
    <t>Nazwa</t>
  </si>
  <si>
    <t>Liczba dni</t>
  </si>
  <si>
    <t>Termin</t>
  </si>
  <si>
    <t>bez tzw wolnych dni "kalendarzowych"</t>
  </si>
  <si>
    <t>dni</t>
  </si>
  <si>
    <t>Kalendarz B</t>
  </si>
  <si>
    <t xml:space="preserve">Szczegółowy harmonogram zajęć realizowanych w formie innej niż lekcyjno-klasowej </t>
  </si>
  <si>
    <t>Lp</t>
  </si>
  <si>
    <t>Forma zajęć</t>
  </si>
  <si>
    <t>Cel i założenia programowe</t>
  </si>
  <si>
    <t>Liczba uczestn.</t>
  </si>
  <si>
    <t>Klasy /oddziały</t>
  </si>
  <si>
    <t>Prowadzący zajęcia</t>
  </si>
  <si>
    <t xml:space="preserve">     PRZYDZIAŁ GODZIN NAUCZYCIELOM NA ROK SZKOLNY </t>
  </si>
  <si>
    <t>Lp.</t>
  </si>
  <si>
    <t>Nazwisko i imię</t>
  </si>
  <si>
    <t>Rok ur.</t>
  </si>
  <si>
    <t>Staż pracy ogółem</t>
  </si>
  <si>
    <t>Staż pracy pedagogicznej</t>
  </si>
  <si>
    <t>Wykształcenie kierunkowe- uczelnia, wydział, kierunek, specjalność; ew.średnie- szkoła zawód</t>
  </si>
  <si>
    <t>Przygotowanie pedagogiczne/  uczelnia, instytut</t>
  </si>
  <si>
    <t xml:space="preserve">Nauczyciel początkujący </t>
  </si>
  <si>
    <t>Szkoła, filia</t>
  </si>
  <si>
    <t>Charakter zajęć</t>
  </si>
  <si>
    <t>Przedmiot/ Inny nauczyciel</t>
  </si>
  <si>
    <t>Specjalizacja</t>
  </si>
  <si>
    <t>Stopień-cykl</t>
  </si>
  <si>
    <t>Zakres zajęć eduk.</t>
  </si>
  <si>
    <t>I</t>
  </si>
  <si>
    <t>II</t>
  </si>
  <si>
    <t>III</t>
  </si>
  <si>
    <t>IV</t>
  </si>
  <si>
    <t>V</t>
  </si>
  <si>
    <t>VI</t>
  </si>
  <si>
    <t>VII</t>
  </si>
  <si>
    <t>VIII</t>
  </si>
  <si>
    <t>Zajęcia międzyklasowe</t>
  </si>
  <si>
    <t>Suma godzin</t>
  </si>
  <si>
    <t>Wymiar obowiązk.</t>
  </si>
  <si>
    <t>Godziny  ponadwymiarowe</t>
  </si>
  <si>
    <t>Wymiar etatu</t>
  </si>
  <si>
    <t>Kod etatu</t>
  </si>
  <si>
    <t>U W A G I</t>
  </si>
  <si>
    <t>przedm</t>
  </si>
  <si>
    <t>imie nazwisko</t>
  </si>
  <si>
    <t>Suma</t>
  </si>
  <si>
    <t>dyr.</t>
  </si>
  <si>
    <t>WICEDYREKTORZY</t>
  </si>
  <si>
    <t>wice</t>
  </si>
  <si>
    <t>Nauczyciele pełniący inne funkcje kierownicze</t>
  </si>
  <si>
    <t>nau_kier</t>
  </si>
  <si>
    <t>Nauczyciele realizujący obowiązkowo wymiar 18 godzin tygodniowo</t>
  </si>
  <si>
    <t>Nauczyciele realizujący obowiązkowo wymiar =&gt;20 godzin tygodniowo (pedagog, pedagog specjalny, psycholog...)</t>
  </si>
  <si>
    <t>nau_20h</t>
  </si>
  <si>
    <t>Nauczyciele zawodu realizujący obowiązkowo wymiar 20 godzin tygodniowo</t>
  </si>
  <si>
    <t>nau_22h</t>
  </si>
  <si>
    <t>Wychowawcy świetlic realizujący obowiązkowy wymiar 26 godzin tygodniowo</t>
  </si>
  <si>
    <t>wychow</t>
  </si>
  <si>
    <t>Nauczyciele (bibliotekarz, wychowawca internatu, bursy) realizujący obowiązkowo wymiar 30 godzin tygodniowo</t>
  </si>
  <si>
    <t>nau_30h</t>
  </si>
  <si>
    <t>Nauczyciele realizujący inny wymiar godzin w etacie lub łączący etaty o różnych wymiarach godzin</t>
  </si>
  <si>
    <t>Nauczyciele na urlopach płatnych</t>
  </si>
  <si>
    <t>x</t>
  </si>
  <si>
    <t>nau_ur_pl</t>
  </si>
  <si>
    <t>Nauczyciele na urlopach bezpłatnych</t>
  </si>
  <si>
    <t>nau_ur_bezpl</t>
  </si>
  <si>
    <t xml:space="preserve">Pracownicy administracji i obsługi w roku szkolnym </t>
  </si>
  <si>
    <t>Staż</t>
  </si>
  <si>
    <t>Wykształcenie, zawód- specjalność</t>
  </si>
  <si>
    <t>Stanowisko, funkcja</t>
  </si>
  <si>
    <t>Przydział godzin</t>
  </si>
  <si>
    <t>Godziny  nadliczb.</t>
  </si>
  <si>
    <t>Pracownicy administracyji</t>
  </si>
  <si>
    <t>Pracownicy obsługi</t>
  </si>
  <si>
    <t xml:space="preserve">Pracownicy sezonowi </t>
  </si>
  <si>
    <r>
      <t xml:space="preserve">OSM </t>
    </r>
    <r>
      <rPr>
        <b/>
        <sz val="12"/>
        <color rgb="FFFF0000"/>
        <rFont val="Arial CE"/>
        <charset val="238"/>
      </rPr>
      <t>dotychczasowa</t>
    </r>
  </si>
  <si>
    <t xml:space="preserve">II stopnia   </t>
  </si>
  <si>
    <t>Razem</t>
  </si>
  <si>
    <t>Klasa:</t>
  </si>
  <si>
    <t>Liczba dziewcząt:</t>
  </si>
  <si>
    <t>Liczba chłopców:</t>
  </si>
  <si>
    <t>Razem uczniów w klasie:</t>
  </si>
  <si>
    <t>% dziewcząt</t>
  </si>
  <si>
    <t>% chłpców</t>
  </si>
  <si>
    <t>Liczba uczniów z orzeczeniami PPP</t>
  </si>
  <si>
    <t>OSM</t>
  </si>
  <si>
    <t xml:space="preserve">I stopnia  </t>
  </si>
  <si>
    <t>Liczba oddz.</t>
  </si>
  <si>
    <t>Liczba dz.</t>
  </si>
  <si>
    <t>Liczba chł.</t>
  </si>
  <si>
    <t>Razem uczniów w klasach:</t>
  </si>
  <si>
    <t>SM</t>
  </si>
  <si>
    <t xml:space="preserve">I stopnia   </t>
  </si>
  <si>
    <t xml:space="preserve">II stopnia  </t>
  </si>
  <si>
    <t xml:space="preserve">Cykl: </t>
  </si>
  <si>
    <t>Cykl 6</t>
  </si>
  <si>
    <t>Cykl 4</t>
  </si>
  <si>
    <t>Razem uczniów</t>
  </si>
  <si>
    <t>Liczba grup</t>
  </si>
  <si>
    <t xml:space="preserve">Absolwenci SM I st. i OSM I st. w roku </t>
  </si>
  <si>
    <t>6-letni cykl</t>
  </si>
  <si>
    <t>4-letni cykl</t>
  </si>
  <si>
    <t>8-letni cykl</t>
  </si>
  <si>
    <t>przyjętych w roku</t>
  </si>
  <si>
    <t>ukończyli szkołę</t>
  </si>
  <si>
    <t>przyjętych</t>
  </si>
  <si>
    <t>Instrument główny / przedmiot główny</t>
  </si>
  <si>
    <t>akordeon</t>
  </si>
  <si>
    <t>altówka</t>
  </si>
  <si>
    <t>fagot</t>
  </si>
  <si>
    <t>flet</t>
  </si>
  <si>
    <t>fortepian</t>
  </si>
  <si>
    <t>gitara</t>
  </si>
  <si>
    <t>harfa</t>
  </si>
  <si>
    <t>klarnet</t>
  </si>
  <si>
    <t>kontrabas</t>
  </si>
  <si>
    <t>obój</t>
  </si>
  <si>
    <t>organy</t>
  </si>
  <si>
    <t>perkusja</t>
  </si>
  <si>
    <t>puzon</t>
  </si>
  <si>
    <t>saksofon</t>
  </si>
  <si>
    <t>skrzypce</t>
  </si>
  <si>
    <t>trąbka</t>
  </si>
  <si>
    <t>tuba</t>
  </si>
  <si>
    <t>waltornia</t>
  </si>
  <si>
    <t>wiolonczela</t>
  </si>
  <si>
    <t xml:space="preserve">Absolwenci SM II st. i OSM II st.  w roku </t>
  </si>
  <si>
    <t>SM II st. (4-letni cykl)</t>
  </si>
  <si>
    <t>SM II st. (6-letni cykl)</t>
  </si>
  <si>
    <t>OSM II st. (4-letni cykl)</t>
  </si>
  <si>
    <t>OSM II st. (6-letni cykl)</t>
  </si>
  <si>
    <t>dopuszczeni do dyplomu</t>
  </si>
  <si>
    <t>zdali egzamin dyplomowy</t>
  </si>
  <si>
    <t>Specjalność lutnictwo</t>
  </si>
  <si>
    <t>Specjalność rytmika</t>
  </si>
  <si>
    <t>Specjalność wokalistyka</t>
  </si>
  <si>
    <t>Specjalność wokalistyka jazzowa</t>
  </si>
  <si>
    <t>Specjalność instrumentalistyka</t>
  </si>
  <si>
    <t>Specjalność instrumentalistyka jazzowa</t>
  </si>
  <si>
    <t>Specjalność teoria muzyki</t>
  </si>
  <si>
    <t>Dla szkół muzycznych I st.-wpisz liczbę uczniów</t>
  </si>
  <si>
    <t>Podział na grupy</t>
  </si>
  <si>
    <t xml:space="preserve">Liczba grup z poszczególnych przedmiotów </t>
  </si>
  <si>
    <t>I stopnia</t>
  </si>
  <si>
    <t>Cykl</t>
  </si>
  <si>
    <t>sześcioletni</t>
  </si>
  <si>
    <t>czteroletni</t>
  </si>
  <si>
    <t>Grupy międzyklasowe</t>
  </si>
  <si>
    <t>Suma grup przedmiot.</t>
  </si>
  <si>
    <t>Klasa</t>
  </si>
  <si>
    <t>Liczba uczniów w klasie</t>
  </si>
  <si>
    <t xml:space="preserve">Razem grup </t>
  </si>
  <si>
    <t>Przedmiot                       grupa</t>
  </si>
  <si>
    <t>IV C-6+II C-4</t>
  </si>
  <si>
    <t>V C-6+III C-4</t>
  </si>
  <si>
    <t>VI C-6+IV C-4</t>
  </si>
  <si>
    <t>Audycje muzyczne</t>
  </si>
  <si>
    <t>Kszatłcenie słuchu</t>
  </si>
  <si>
    <t>Podstawy rytmiki</t>
  </si>
  <si>
    <t>Wiedza o muzyce</t>
  </si>
  <si>
    <t>Zajęcia fakultatywne</t>
  </si>
  <si>
    <t xml:space="preserve">      W białe pola należy wpisać liczbę uczniów.</t>
  </si>
  <si>
    <t>Dla ogólnokształcących szkół muzycznych I st.-wpisz liczbę uczniów</t>
  </si>
  <si>
    <t>ośmioletni</t>
  </si>
  <si>
    <t>zajęcia międzyoddziałowe</t>
  </si>
  <si>
    <t>Liczba uczniów w oddziałach</t>
  </si>
  <si>
    <t>Przedmiot                          grupa</t>
  </si>
  <si>
    <t>Rytmika</t>
  </si>
  <si>
    <t>Świetlica</t>
  </si>
  <si>
    <t>Wieda o muzyce</t>
  </si>
  <si>
    <t>Edukacja wczesnoszkolna*</t>
  </si>
  <si>
    <t>Język polski</t>
  </si>
  <si>
    <t>Język ........................(I)</t>
  </si>
  <si>
    <t>Język ........................(II)</t>
  </si>
  <si>
    <t>Plastyka</t>
  </si>
  <si>
    <t>Historia</t>
  </si>
  <si>
    <t>Wiedza o społeczeństwie</t>
  </si>
  <si>
    <t>Przyroda</t>
  </si>
  <si>
    <t>Geografia</t>
  </si>
  <si>
    <t>Biologia</t>
  </si>
  <si>
    <t>Chemia</t>
  </si>
  <si>
    <t>Fizyka</t>
  </si>
  <si>
    <t>Matematyka</t>
  </si>
  <si>
    <t>Informatyka</t>
  </si>
  <si>
    <t>Technika</t>
  </si>
  <si>
    <t>Wychowanie fizyczne</t>
  </si>
  <si>
    <t>Edukacja dla bezpieczeństwa</t>
  </si>
  <si>
    <t>Zajęcia z wychowawcą</t>
  </si>
  <si>
    <t>Religia</t>
  </si>
  <si>
    <t>Etyka</t>
  </si>
  <si>
    <t>Edukacja wczesnoszkolna</t>
  </si>
  <si>
    <t>grup</t>
  </si>
  <si>
    <t>edukacja językowa - język obcy nowożytny</t>
  </si>
  <si>
    <t>Dla szkół muzycznych II st. - wpisz liczbę uczniów</t>
  </si>
  <si>
    <t>art18</t>
  </si>
  <si>
    <t xml:space="preserve">Podział na grupy w </t>
  </si>
  <si>
    <t>II stopnia</t>
  </si>
  <si>
    <t>zajęcia międzyklasowe</t>
  </si>
  <si>
    <t>Przedmiot                     grupa</t>
  </si>
  <si>
    <t>Harmonia</t>
  </si>
  <si>
    <t>Harmonia dla teorii muzyki</t>
  </si>
  <si>
    <t>Harmonia jazzowa z podst. Impr.</t>
  </si>
  <si>
    <t>Historia jazzu z literaturą</t>
  </si>
  <si>
    <t>Ćwiczenia rytmiczne</t>
  </si>
  <si>
    <t>Literatura muzyczna</t>
  </si>
  <si>
    <t>Nauka o muzyce</t>
  </si>
  <si>
    <t xml:space="preserve">Historia muzyki </t>
  </si>
  <si>
    <t>Formy muzyczne</t>
  </si>
  <si>
    <t>Przedmiot główny-rytmika</t>
  </si>
  <si>
    <t>Technika ruchu</t>
  </si>
  <si>
    <t>Zasady muzyki z el. edycji nut</t>
  </si>
  <si>
    <t>Dla ogólnokształcących szkół muzycznych II st. - wpisz liczbę uczniów</t>
  </si>
  <si>
    <t>Suma grup</t>
  </si>
  <si>
    <t>Liczba uczniów w oddziale</t>
  </si>
  <si>
    <t xml:space="preserve">Liczba grup </t>
  </si>
  <si>
    <t>Przedmiot                            grupa</t>
  </si>
  <si>
    <t>Biznes i zarządzanie</t>
  </si>
  <si>
    <t xml:space="preserve">Chemia </t>
  </si>
  <si>
    <t>Dykcja i recytacja</t>
  </si>
  <si>
    <t>Filozofia</t>
  </si>
  <si>
    <t>Historia i teraźniejszość</t>
  </si>
  <si>
    <t>Historia muzyki</t>
  </si>
  <si>
    <t>Historia sztuki</t>
  </si>
  <si>
    <t>J. łaciński i kultura łacińska</t>
  </si>
  <si>
    <t>Podstawy przedsiębiorczości</t>
  </si>
  <si>
    <t>Przedmiot główny</t>
  </si>
  <si>
    <t>Wychowanie do życia w rodzinie</t>
  </si>
  <si>
    <t>Zajęcia fakultatywne, wyrównawcze</t>
  </si>
  <si>
    <t>Razem w SM I st.</t>
  </si>
  <si>
    <t>Razem w OSM I st.</t>
  </si>
  <si>
    <t>Razem w SM II st.</t>
  </si>
  <si>
    <t>Razem w OSM II st.</t>
  </si>
  <si>
    <t xml:space="preserve">Razem </t>
  </si>
  <si>
    <t>big-band</t>
  </si>
  <si>
    <t>combo (zespół jazzowy)</t>
  </si>
  <si>
    <t>Razem :</t>
  </si>
  <si>
    <t>W białe pola należy wpisać liczbę uczniów.</t>
  </si>
  <si>
    <t xml:space="preserve">S p e c y f i k a c j a  wg instumentu głównego w </t>
  </si>
  <si>
    <t>Instrument główny</t>
  </si>
  <si>
    <t xml:space="preserve">fortepian </t>
  </si>
  <si>
    <t>harfa celtycka/pedałowa</t>
  </si>
  <si>
    <t>klawesyn</t>
  </si>
  <si>
    <t>sakshorn</t>
  </si>
  <si>
    <t>zajęcia indywidualne w tym:</t>
  </si>
  <si>
    <t xml:space="preserve">S p e c y f i k a c j a  wg specjalności </t>
  </si>
  <si>
    <t>OGÓŁEM</t>
  </si>
  <si>
    <t>Specjalność  lutnictwo</t>
  </si>
  <si>
    <t>Specjalnośćł wokalistyka</t>
  </si>
  <si>
    <t>specjalizacja</t>
  </si>
  <si>
    <t>klawikord</t>
  </si>
  <si>
    <t>lutnia</t>
  </si>
  <si>
    <t>Specjalnośćł wokalistyka jazzowa</t>
  </si>
  <si>
    <t xml:space="preserve">Specyfikacja  wg instrumentu głównego/przedm. głównego w </t>
  </si>
  <si>
    <t>OSM I  st.</t>
  </si>
  <si>
    <t xml:space="preserve">Liczba uczniów </t>
  </si>
  <si>
    <t>instrument główny / przedmiot główny</t>
  </si>
  <si>
    <t>inne instrumenty</t>
  </si>
  <si>
    <t xml:space="preserve">S p e c y f i k a c j a  wg specjalności w </t>
  </si>
  <si>
    <t>Specjalność  wokalistyka</t>
  </si>
  <si>
    <t>Specjalność instrument. jazzowa</t>
  </si>
  <si>
    <t xml:space="preserve">S Z K O L N Y   P L A N    N A U C Z A N I A  -  </t>
  </si>
  <si>
    <t>ZAJĘCIA EDUKACYJNE</t>
  </si>
  <si>
    <t>Suma godzin w cyklu nauczania</t>
  </si>
  <si>
    <t>UWAGI</t>
  </si>
  <si>
    <t>W cyklu sześcioletnim</t>
  </si>
  <si>
    <t>Razem w C6</t>
  </si>
  <si>
    <t>W cyklu czteroletnim</t>
  </si>
  <si>
    <t>Razem w C4</t>
  </si>
  <si>
    <t>Liczba tyg.nauki</t>
  </si>
  <si>
    <t>Liczba lekcji w tygodniu</t>
  </si>
  <si>
    <t>Liczba godzin</t>
  </si>
  <si>
    <t>OBOWIĄZKOWE ZAJĘCIA EDUKACYJNE</t>
  </si>
  <si>
    <t>Przedmiot główny - instrument główny</t>
  </si>
  <si>
    <t>Fortepian dodatkowy</t>
  </si>
  <si>
    <t>Kształcenie słuchu</t>
  </si>
  <si>
    <t>Praca z akompaniatorem</t>
  </si>
  <si>
    <t>Chór, orkiestra lub zespół instrumentalny</t>
  </si>
  <si>
    <t>Godziny do dyspozycji dyrektora</t>
  </si>
  <si>
    <t>Inne zajęcia edukacyjne</t>
  </si>
  <si>
    <t>Zajęcia z akompaniatorem</t>
  </si>
  <si>
    <t>zawód: muzyk 343602</t>
  </si>
  <si>
    <t>specjalność: instrumentalistyka</t>
  </si>
  <si>
    <t xml:space="preserve">Przedmiot główny - specjalizacja </t>
  </si>
  <si>
    <t>Fortepian obowiązkowy</t>
  </si>
  <si>
    <t>Improwizacja organowa</t>
  </si>
  <si>
    <t>Zespół kameralny</t>
  </si>
  <si>
    <t>Orkiestra lub chór</t>
  </si>
  <si>
    <t>Zasady muzyki z elementami edycji nut</t>
  </si>
  <si>
    <r>
      <t xml:space="preserve">Nauka o muzyce </t>
    </r>
    <r>
      <rPr>
        <i/>
        <sz val="10"/>
        <color theme="0" tint="-0.34998626667073579"/>
        <rFont val="Arial"/>
        <family val="2"/>
        <charset val="238"/>
      </rPr>
      <t>(Literatura muzyczna)</t>
    </r>
  </si>
  <si>
    <t>specjalność: instrumentalistyka jazzowa</t>
  </si>
  <si>
    <t>Przedmiot  główny - specjalizacja</t>
  </si>
  <si>
    <t>Fortepian obowiązkowy - jazzowy</t>
  </si>
  <si>
    <t>Harmonia jazzowa z podstawami improwizacji</t>
  </si>
  <si>
    <t>Historia  jazzu z literaturą</t>
  </si>
  <si>
    <t>Big-band/ combo (zespół jazzowy)</t>
  </si>
  <si>
    <t>Razem godzin tyg. w cyklu nauczania</t>
  </si>
  <si>
    <t>Instrument główny - jazzowy</t>
  </si>
  <si>
    <t>Big-band</t>
  </si>
  <si>
    <t>Combo (zespół jazzowy)</t>
  </si>
  <si>
    <t>specjalność: rytmika</t>
  </si>
  <si>
    <t>Przedmiot główny - rytmika</t>
  </si>
  <si>
    <t>Fortepian dla rytmiki</t>
  </si>
  <si>
    <t>Improwizacja fortepianowa</t>
  </si>
  <si>
    <t xml:space="preserve">Technika ruchu </t>
  </si>
  <si>
    <t>specjalność: wokalistyka</t>
  </si>
  <si>
    <t>Przedmiot główny - śpiew</t>
  </si>
  <si>
    <t>Fortepian dla wokalistów</t>
  </si>
  <si>
    <t>Zespół wokalny</t>
  </si>
  <si>
    <t>Chór</t>
  </si>
  <si>
    <t>specjalność: wokalistyka jazzowa</t>
  </si>
  <si>
    <t>Fortepian obowiazkowy - jazzowy</t>
  </si>
  <si>
    <t>Dykcja z recytacją</t>
  </si>
  <si>
    <t>Emisja głosu</t>
  </si>
  <si>
    <t>specjalność: teoria muzyki</t>
  </si>
  <si>
    <t>W cyklu dwuletnim</t>
  </si>
  <si>
    <t>III lub V</t>
  </si>
  <si>
    <t>IV lub VI</t>
  </si>
  <si>
    <t>Chór lub orkiestra</t>
  </si>
  <si>
    <t>Fortepian dla teorii muzyki</t>
  </si>
  <si>
    <t>Razem w 4C</t>
  </si>
  <si>
    <t xml:space="preserve">OSM I st. </t>
  </si>
  <si>
    <t>W cyklu ośmioletnim</t>
  </si>
  <si>
    <t>klasa</t>
  </si>
  <si>
    <t>OGÓLNA LICZBA GODZIN</t>
  </si>
  <si>
    <t>Suma obowiązkowych godzin edukacyjnych</t>
  </si>
  <si>
    <t>Suma godzin artystycznych</t>
  </si>
  <si>
    <t>Suma godzin ogólnokształcących</t>
  </si>
  <si>
    <t>Suma innych zajęcia edukacyjnych</t>
  </si>
  <si>
    <t>Suma godziny do dyspozycji dyrektora</t>
  </si>
  <si>
    <t>Suma pozostałych godzin</t>
  </si>
  <si>
    <t xml:space="preserve"> </t>
  </si>
  <si>
    <t>Zajęcia edukacyjne artystyczne</t>
  </si>
  <si>
    <t>Zajecia edukacyjne ogólnokształcace</t>
  </si>
  <si>
    <t>Religia/etyka</t>
  </si>
  <si>
    <t>Dodatkowe zajęcia edukacyjne*</t>
  </si>
  <si>
    <t>Zajęcia z zakresu pomocy psychologiczno-pedagogicznej</t>
  </si>
  <si>
    <t>SPN OSM I (od VII rytm)</t>
  </si>
  <si>
    <t xml:space="preserve">Przedmiot główny - rytmika  </t>
  </si>
  <si>
    <r>
      <t xml:space="preserve">Rytmika </t>
    </r>
    <r>
      <rPr>
        <sz val="10"/>
        <color theme="0" tint="-0.34998626667073579"/>
        <rFont val="Arial"/>
        <family val="2"/>
        <charset val="238"/>
      </rPr>
      <t xml:space="preserve"> (jako przedmiot główny)</t>
    </r>
  </si>
  <si>
    <t>edukację polonistyczną,</t>
  </si>
  <si>
    <t>edukację społeczną,</t>
  </si>
  <si>
    <t>edukację przyrodniczą,</t>
  </si>
  <si>
    <t>edukację matematyczną,</t>
  </si>
  <si>
    <t>zajęcia techniczne,</t>
  </si>
  <si>
    <t>język obcy nowożytny,</t>
  </si>
  <si>
    <t>edukację plastyczną,</t>
  </si>
  <si>
    <t xml:space="preserve">zawód: muzyk </t>
  </si>
  <si>
    <t xml:space="preserve">OSM II st. </t>
  </si>
  <si>
    <t xml:space="preserve"> ZAJĘCIA EDUKACYJNE</t>
  </si>
  <si>
    <t>Liczba tygodni nauki</t>
  </si>
  <si>
    <t>LICZBA GODZIN TYGODNIOWO</t>
  </si>
  <si>
    <t>Suma pozostałych zajęć</t>
  </si>
  <si>
    <t>Przedmiot główny - specjalizacja</t>
  </si>
  <si>
    <t>Zajęcia edukacyjne ogólnokształcace</t>
  </si>
  <si>
    <t>Język ........................(I)*</t>
  </si>
  <si>
    <t>Język ........................(II)*</t>
  </si>
  <si>
    <t>Filozofia lub plastyka, lub j.łaciński i kultura antyczna</t>
  </si>
  <si>
    <t>Przedmioty w zakresie rozszerzonym*</t>
  </si>
  <si>
    <t>Zajęcia z zakresu pomocy psycologiczno-pedagogicznej</t>
  </si>
  <si>
    <t>Przedmioty wypisać w zakładce "Lista…"</t>
  </si>
  <si>
    <t>OSM II st. (4)</t>
  </si>
  <si>
    <t>liceum</t>
  </si>
  <si>
    <t>Przedmioty w zakresie rozszerzonym lub uzup.*</t>
  </si>
  <si>
    <t>dotychczasowa</t>
  </si>
  <si>
    <t>OSM II st. (6)</t>
  </si>
  <si>
    <t>Plastyka lub filozofia, lub j.łaciński i kultura antyczna</t>
  </si>
  <si>
    <t>Biznes i ząrzadzanie</t>
  </si>
  <si>
    <t>podstaw.</t>
  </si>
  <si>
    <t>specjalność: instrumentalistyka jazzowa**</t>
  </si>
  <si>
    <t>II st</t>
  </si>
  <si>
    <t>KLASA</t>
  </si>
  <si>
    <t>Liczba godzin tygodniowo</t>
  </si>
  <si>
    <t>Big - band/ combo (zespół jazzowy)</t>
  </si>
  <si>
    <t>Przedmioty wypisac w zakładce "Lista…"</t>
  </si>
  <si>
    <t>**</t>
  </si>
  <si>
    <t>W cyklu 4 letnim wpisywać od kl III</t>
  </si>
  <si>
    <t>Big - band</t>
  </si>
  <si>
    <t>podstawow.</t>
  </si>
  <si>
    <t>)</t>
  </si>
  <si>
    <t>Metodyka nauczania rytmiki</t>
  </si>
  <si>
    <t>specjalność: lutnictwo</t>
  </si>
  <si>
    <t>Przedmiot główny - lutnictwo</t>
  </si>
  <si>
    <t>Skrzypce lub inny instrument lutniczy</t>
  </si>
  <si>
    <t>Pracownia lutnicza - ćwiczenia</t>
  </si>
  <si>
    <t>Projektowanie i modelowanie</t>
  </si>
  <si>
    <t>Historia sztuki lutniczej</t>
  </si>
  <si>
    <t>Korekta lutnicza</t>
  </si>
  <si>
    <t>Akustyka lutnicza</t>
  </si>
  <si>
    <t xml:space="preserve">specjalność: wokalistyka </t>
  </si>
  <si>
    <t>specjalność: wokalistyka (4-letni cykl**)</t>
  </si>
  <si>
    <t>Historia muzyki z literaturą muzyczną</t>
  </si>
  <si>
    <t>Biznes i zarzadzanie</t>
  </si>
  <si>
    <t>specjalność: wokalistyka jazzowa**</t>
  </si>
  <si>
    <t xml:space="preserve">Lista przedmiotów do wyboru w SPN - </t>
  </si>
  <si>
    <t>dotychczasowy</t>
  </si>
  <si>
    <t>K L A S A</t>
  </si>
  <si>
    <t>teczka</t>
  </si>
  <si>
    <t>zajecia</t>
  </si>
  <si>
    <t>zawod</t>
  </si>
  <si>
    <t>ogółem</t>
  </si>
  <si>
    <t>Zakres rozszerzony lub uzupełniający</t>
  </si>
  <si>
    <t>licz-artysty-zaw</t>
  </si>
  <si>
    <t>Inne przedmioty</t>
  </si>
  <si>
    <t>licz-ogolnokszt</t>
  </si>
  <si>
    <t>podstawowy</t>
  </si>
  <si>
    <t>obowiazkowe</t>
  </si>
  <si>
    <t>Inne przedmioty*</t>
  </si>
  <si>
    <t>nauczyciel realizujący wymiar zatr. pon. 1/2 etatu</t>
  </si>
  <si>
    <t>NP 1/2</t>
  </si>
  <si>
    <t xml:space="preserve">gra na fagocie </t>
  </si>
  <si>
    <t>p.gł.- i.gł.-fagot</t>
  </si>
  <si>
    <t>Nauczyciel realizujący wymiar zatr. pon. 1/2 etatu</t>
  </si>
  <si>
    <t>zajęcia, o których mowa w art. 109 ust. 4 ustawy Prawo oświatowe</t>
  </si>
  <si>
    <t>S p e c y f i k a c j a  wg chórów, orkiestr, zespołów i innych 2023/2024</t>
  </si>
  <si>
    <t>Wpisz liczbę chórów, orkiestr, zespołów lub godzin innych zajęć w SZKOLE/ ZESPOLE SZKÓŁ</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</si>
</sst>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4" formatCode="_-* #,##0.00\ &quot;zł&quot;_-;\-* #,##0.00\ &quot;zł&quot;_-;_-* &quot;-&quot;??\ &quot;zł&quot;_-;_-@_-"/>
    <numFmt numFmtId="164" formatCode="[$-415]d\ mmmm\ yyyy;@"/>
    <numFmt numFmtId="165" formatCode="[&lt;=9999999]###\-##\-##;\(###\)\ ###\-##\-##"/>
    <numFmt numFmtId="166" formatCode="00\-000"/>
    <numFmt numFmtId="167" formatCode="0.0%"/>
    <numFmt numFmtId="168" formatCode="0.0"/>
    <numFmt numFmtId="169" formatCode="[$-F800]dddd\,\ mmmm\ dd\,\ yyyy"/>
    <numFmt numFmtId="170" formatCode="mmmm\,\ yyyy"/>
  </numFmts>
  <fonts count="179" x14ac:knownFonts="1">
    <font>
      <sz val="11"/>
      <color theme="1"/>
      <name val="Calibri"/>
      <family val="2"/>
      <scheme val="minor"/>
    </font>
    <font>
      <sz val="10"/>
      <name val="Arial CE"/>
      <charset val="238"/>
    </font>
    <font>
      <sz val="10"/>
      <color rgb="FFFF0000"/>
      <name val="Arial CE"/>
      <charset val="238"/>
    </font>
    <font>
      <b/>
      <sz val="12"/>
      <color rgb="FFFF0000"/>
      <name val="Arial CE"/>
      <charset val="238"/>
    </font>
    <font>
      <sz val="10"/>
      <name val="Arial"/>
      <family val="2"/>
      <charset val="238"/>
    </font>
    <font>
      <sz val="12"/>
      <color rgb="FFFF0000"/>
      <name val="Arial CE"/>
      <charset val="238"/>
    </font>
    <font>
      <i/>
      <sz val="10"/>
      <name val="Arial"/>
      <family val="2"/>
      <charset val="238"/>
    </font>
    <font>
      <b/>
      <sz val="12"/>
      <name val="Arial CE"/>
      <charset val="238"/>
    </font>
    <font>
      <b/>
      <sz val="11"/>
      <name val="Arial CE"/>
      <charset val="238"/>
    </font>
    <font>
      <sz val="12"/>
      <name val="Arial CE"/>
      <charset val="238"/>
    </font>
    <font>
      <b/>
      <sz val="10"/>
      <name val="Arial CE"/>
      <charset val="238"/>
    </font>
    <font>
      <sz val="10"/>
      <color theme="1"/>
      <name val="Arial"/>
      <family val="2"/>
      <charset val="238"/>
    </font>
    <font>
      <sz val="8"/>
      <color rgb="FFFF0000"/>
      <name val="Arial CE"/>
      <charset val="238"/>
    </font>
    <font>
      <i/>
      <sz val="8"/>
      <name val="Arial CE"/>
      <charset val="238"/>
    </font>
    <font>
      <b/>
      <sz val="14"/>
      <name val="Arial CE"/>
      <charset val="238"/>
    </font>
    <font>
      <sz val="11"/>
      <name val="Arial CE"/>
      <charset val="238"/>
    </font>
    <font>
      <i/>
      <sz val="8"/>
      <name val="Arial"/>
      <family val="2"/>
      <charset val="238"/>
    </font>
    <font>
      <u/>
      <sz val="10"/>
      <color theme="10"/>
      <name val="Arial CE"/>
      <charset val="238"/>
    </font>
    <font>
      <sz val="8"/>
      <name val="Arial CE"/>
      <charset val="238"/>
    </font>
    <font>
      <b/>
      <sz val="8"/>
      <name val="Arial CE"/>
      <charset val="238"/>
    </font>
    <font>
      <i/>
      <sz val="11"/>
      <name val="Arial CE"/>
      <charset val="238"/>
    </font>
    <font>
      <i/>
      <sz val="10"/>
      <name val="Arial CE"/>
      <charset val="238"/>
    </font>
    <font>
      <sz val="9"/>
      <name val="Arial CE"/>
      <family val="2"/>
      <charset val="238"/>
    </font>
    <font>
      <b/>
      <i/>
      <sz val="14"/>
      <color rgb="FF0066FF"/>
      <name val="Arial"/>
      <family val="2"/>
      <charset val="238"/>
    </font>
    <font>
      <sz val="22"/>
      <color rgb="FF0066FF"/>
      <name val="Arial CE"/>
      <family val="2"/>
      <charset val="238"/>
    </font>
    <font>
      <b/>
      <sz val="22"/>
      <color rgb="FF0066FF"/>
      <name val="Arial CE"/>
      <family val="2"/>
      <charset val="238"/>
    </font>
    <font>
      <sz val="22"/>
      <name val="Arial CE"/>
      <charset val="238"/>
    </font>
    <font>
      <b/>
      <sz val="60"/>
      <name val="Times New Roman CE"/>
      <family val="1"/>
      <charset val="238"/>
    </font>
    <font>
      <b/>
      <sz val="22"/>
      <name val="Arial CE"/>
      <charset val="238"/>
    </font>
    <font>
      <b/>
      <sz val="20"/>
      <color rgb="FF0066FF"/>
      <name val="Arial CE"/>
      <charset val="238"/>
    </font>
    <font>
      <sz val="10"/>
      <name val="Arial CE"/>
      <family val="2"/>
      <charset val="238"/>
    </font>
    <font>
      <b/>
      <sz val="18"/>
      <color rgb="FFC00000"/>
      <name val="Arial"/>
      <family val="2"/>
    </font>
    <font>
      <b/>
      <sz val="22"/>
      <color rgb="FFC00000"/>
      <name val="Arial CE"/>
      <charset val="238"/>
    </font>
    <font>
      <b/>
      <i/>
      <sz val="16"/>
      <color rgb="FFFF0000"/>
      <name val="Arial CE"/>
      <charset val="238"/>
    </font>
    <font>
      <b/>
      <sz val="16"/>
      <color rgb="FFFF0000"/>
      <name val="Arial CE"/>
      <charset val="238"/>
    </font>
    <font>
      <sz val="9"/>
      <name val="Arial CE"/>
      <charset val="238"/>
    </font>
    <font>
      <sz val="9"/>
      <color indexed="81"/>
      <name val="Tahoma"/>
      <family val="2"/>
      <charset val="238"/>
    </font>
    <font>
      <sz val="12"/>
      <color indexed="81"/>
      <name val="Tahoma"/>
      <family val="2"/>
      <charset val="238"/>
    </font>
    <font>
      <i/>
      <sz val="9"/>
      <name val="Arial CE"/>
      <charset val="238"/>
    </font>
    <font>
      <sz val="12"/>
      <color indexed="10"/>
      <name val="Arial CE"/>
      <charset val="238"/>
    </font>
    <font>
      <b/>
      <sz val="8"/>
      <color indexed="12"/>
      <name val="Arial CE"/>
      <charset val="238"/>
    </font>
    <font>
      <b/>
      <sz val="9"/>
      <name val="Arial Narrow"/>
      <family val="2"/>
      <charset val="238"/>
    </font>
    <font>
      <b/>
      <sz val="9"/>
      <name val="Arial CE"/>
      <charset val="238"/>
    </font>
    <font>
      <b/>
      <sz val="16"/>
      <name val="Arial CE"/>
      <charset val="238"/>
    </font>
    <font>
      <sz val="11"/>
      <name val="Arial CE"/>
      <family val="2"/>
      <charset val="238"/>
    </font>
    <font>
      <b/>
      <sz val="12"/>
      <color indexed="12"/>
      <name val="Arial CE"/>
      <charset val="238"/>
    </font>
    <font>
      <b/>
      <sz val="11"/>
      <color indexed="12"/>
      <name val="Arial CE"/>
      <charset val="238"/>
    </font>
    <font>
      <b/>
      <sz val="10"/>
      <color indexed="30"/>
      <name val="Arial CE"/>
      <charset val="238"/>
    </font>
    <font>
      <b/>
      <sz val="10"/>
      <color indexed="12"/>
      <name val="Arial CE"/>
      <charset val="238"/>
    </font>
    <font>
      <b/>
      <sz val="11"/>
      <name val="Arial CE"/>
      <family val="2"/>
      <charset val="238"/>
    </font>
    <font>
      <b/>
      <sz val="12"/>
      <name val="Arial CE"/>
      <family val="2"/>
      <charset val="238"/>
    </font>
    <font>
      <b/>
      <sz val="9"/>
      <name val="Arial CE"/>
      <family val="2"/>
      <charset val="238"/>
    </font>
    <font>
      <sz val="7"/>
      <name val="Arial CE"/>
      <family val="2"/>
      <charset val="238"/>
    </font>
    <font>
      <b/>
      <sz val="11"/>
      <color rgb="FF0000FF"/>
      <name val="Arial CE"/>
      <charset val="238"/>
    </font>
    <font>
      <sz val="28"/>
      <name val="Arial CE"/>
      <family val="2"/>
      <charset val="238"/>
    </font>
    <font>
      <sz val="12"/>
      <name val="Arial CE"/>
      <family val="2"/>
      <charset val="238"/>
    </font>
    <font>
      <b/>
      <sz val="8"/>
      <name val="Arial CE"/>
      <family val="2"/>
      <charset val="238"/>
    </font>
    <font>
      <sz val="7"/>
      <name val="Arial Narrow"/>
      <family val="2"/>
      <charset val="238"/>
    </font>
    <font>
      <b/>
      <sz val="7"/>
      <name val="Arial CE"/>
      <charset val="238"/>
    </font>
    <font>
      <b/>
      <sz val="15"/>
      <name val="Arial CE"/>
      <family val="2"/>
      <charset val="238"/>
    </font>
    <font>
      <b/>
      <sz val="18"/>
      <name val="Arial CE"/>
      <charset val="238"/>
    </font>
    <font>
      <b/>
      <sz val="15"/>
      <color rgb="FFC00000"/>
      <name val="Arial"/>
      <family val="2"/>
    </font>
    <font>
      <sz val="8"/>
      <name val="Arial"/>
      <family val="2"/>
      <charset val="238"/>
    </font>
    <font>
      <b/>
      <i/>
      <sz val="9"/>
      <name val="Arial"/>
      <family val="2"/>
      <charset val="238"/>
    </font>
    <font>
      <sz val="11"/>
      <name val="Arial"/>
      <family val="2"/>
      <charset val="238"/>
    </font>
    <font>
      <b/>
      <sz val="10"/>
      <name val="Arial"/>
      <family val="2"/>
      <charset val="238"/>
    </font>
    <font>
      <b/>
      <sz val="11"/>
      <name val="Arial"/>
      <family val="2"/>
      <charset val="238"/>
    </font>
    <font>
      <b/>
      <sz val="8"/>
      <name val="Arial"/>
      <family val="2"/>
      <charset val="238"/>
    </font>
    <font>
      <b/>
      <sz val="9"/>
      <name val="Arial"/>
      <family val="2"/>
      <charset val="238"/>
    </font>
    <font>
      <sz val="9"/>
      <name val="Arial"/>
      <family val="2"/>
      <charset val="238"/>
    </font>
    <font>
      <sz val="7"/>
      <name val="Arial"/>
      <family val="2"/>
      <charset val="238"/>
    </font>
    <font>
      <b/>
      <sz val="12"/>
      <color indexed="10"/>
      <name val="Arial CE"/>
      <charset val="238"/>
    </font>
    <font>
      <b/>
      <sz val="11"/>
      <color indexed="10"/>
      <name val="Arial CE"/>
      <charset val="238"/>
    </font>
    <font>
      <b/>
      <sz val="13"/>
      <color rgb="FF7030A0"/>
      <name val="Arial CE"/>
      <charset val="238"/>
    </font>
    <font>
      <sz val="9"/>
      <color rgb="FF7030A0"/>
      <name val="Arial CE"/>
      <charset val="238"/>
    </font>
    <font>
      <b/>
      <sz val="12"/>
      <color rgb="FF7030A0"/>
      <name val="Arial CE"/>
      <charset val="238"/>
    </font>
    <font>
      <sz val="11"/>
      <color indexed="10"/>
      <name val="Arial CE"/>
      <charset val="238"/>
    </font>
    <font>
      <sz val="20"/>
      <color rgb="FFFF0000"/>
      <name val="Arial CE"/>
      <charset val="238"/>
    </font>
    <font>
      <b/>
      <sz val="14"/>
      <color indexed="10"/>
      <name val="Arial CE"/>
      <charset val="238"/>
    </font>
    <font>
      <b/>
      <i/>
      <sz val="10"/>
      <name val="Arial CE"/>
      <charset val="238"/>
    </font>
    <font>
      <sz val="10"/>
      <color indexed="10"/>
      <name val="Arial CE"/>
      <charset val="238"/>
    </font>
    <font>
      <sz val="20"/>
      <name val="Arial CE"/>
      <charset val="238"/>
    </font>
    <font>
      <b/>
      <sz val="11"/>
      <color rgb="FFFF0000"/>
      <name val="Arial CE"/>
      <charset val="238"/>
    </font>
    <font>
      <sz val="11"/>
      <color rgb="FFFF0000"/>
      <name val="Arial CE"/>
      <charset val="238"/>
    </font>
    <font>
      <sz val="12"/>
      <color indexed="12"/>
      <name val="Arial CE"/>
      <charset val="238"/>
    </font>
    <font>
      <sz val="10"/>
      <color rgb="FF7030A0"/>
      <name val="Arial CE"/>
      <charset val="238"/>
    </font>
    <font>
      <sz val="7"/>
      <color rgb="FF7030A0"/>
      <name val="Arial CE"/>
      <charset val="238"/>
    </font>
    <font>
      <sz val="9"/>
      <color rgb="FFFF0000"/>
      <name val="Arial CE"/>
      <charset val="238"/>
    </font>
    <font>
      <b/>
      <sz val="18"/>
      <color rgb="FF7030A0"/>
      <name val="Arial CE"/>
      <charset val="238"/>
    </font>
    <font>
      <b/>
      <sz val="16"/>
      <color rgb="FF7030A0"/>
      <name val="Arial CE"/>
      <charset val="238"/>
    </font>
    <font>
      <sz val="8"/>
      <name val="Arial Narrow"/>
      <family val="2"/>
      <charset val="238"/>
    </font>
    <font>
      <b/>
      <i/>
      <sz val="11"/>
      <name val="Arial"/>
      <family val="2"/>
      <charset val="238"/>
    </font>
    <font>
      <b/>
      <sz val="12"/>
      <name val="Arial"/>
      <family val="2"/>
      <charset val="238"/>
    </font>
    <font>
      <b/>
      <i/>
      <sz val="11"/>
      <name val="Arial Narrow"/>
      <family val="2"/>
      <charset val="238"/>
    </font>
    <font>
      <b/>
      <sz val="12"/>
      <color rgb="FFFF0000"/>
      <name val="Arial"/>
      <family val="2"/>
      <charset val="238"/>
    </font>
    <font>
      <b/>
      <sz val="14"/>
      <name val="Arial"/>
      <family val="2"/>
      <charset val="238"/>
    </font>
    <font>
      <b/>
      <sz val="20"/>
      <name val="Arial"/>
      <family val="2"/>
      <charset val="238"/>
    </font>
    <font>
      <b/>
      <sz val="20"/>
      <color rgb="FFFF0000"/>
      <name val="Arial"/>
      <family val="2"/>
      <charset val="238"/>
    </font>
    <font>
      <b/>
      <sz val="16"/>
      <name val="Arial"/>
      <family val="2"/>
      <charset val="238"/>
    </font>
    <font>
      <b/>
      <sz val="24"/>
      <color indexed="10"/>
      <name val="Arial"/>
      <family val="2"/>
      <charset val="238"/>
    </font>
    <font>
      <b/>
      <sz val="18"/>
      <color indexed="10"/>
      <name val="Arial"/>
      <family val="2"/>
      <charset val="238"/>
    </font>
    <font>
      <b/>
      <sz val="10"/>
      <color indexed="81"/>
      <name val="Tahoma"/>
      <family val="2"/>
      <charset val="238"/>
    </font>
    <font>
      <b/>
      <sz val="8"/>
      <color indexed="81"/>
      <name val="Tahoma"/>
      <family val="2"/>
      <charset val="238"/>
    </font>
    <font>
      <sz val="8"/>
      <color indexed="81"/>
      <name val="Tahoma"/>
      <family val="2"/>
      <charset val="238"/>
    </font>
    <font>
      <i/>
      <sz val="11"/>
      <name val="Arial"/>
      <family val="2"/>
      <charset val="238"/>
    </font>
    <font>
      <b/>
      <sz val="20"/>
      <name val="Arial CE"/>
      <charset val="238"/>
    </font>
    <font>
      <b/>
      <sz val="16"/>
      <color indexed="10"/>
      <name val="Arial CE"/>
      <charset val="238"/>
    </font>
    <font>
      <b/>
      <sz val="10"/>
      <color rgb="FFFF0000"/>
      <name val="Arial CE"/>
      <charset val="238"/>
    </font>
    <font>
      <b/>
      <sz val="20"/>
      <color indexed="10"/>
      <name val="Arial CE"/>
      <charset val="238"/>
    </font>
    <font>
      <sz val="7"/>
      <color rgb="FFFF0000"/>
      <name val="Arial CE"/>
      <charset val="238"/>
    </font>
    <font>
      <b/>
      <sz val="9"/>
      <color indexed="81"/>
      <name val="Tahoma"/>
      <family val="2"/>
      <charset val="238"/>
    </font>
    <font>
      <b/>
      <sz val="14"/>
      <name val="Arial CE"/>
      <family val="2"/>
      <charset val="238"/>
    </font>
    <font>
      <sz val="6"/>
      <name val="Arial CE"/>
      <family val="2"/>
      <charset val="238"/>
    </font>
    <font>
      <b/>
      <sz val="14"/>
      <color indexed="10"/>
      <name val="Arial CE"/>
      <family val="2"/>
      <charset val="238"/>
    </font>
    <font>
      <b/>
      <sz val="16"/>
      <color indexed="10"/>
      <name val="Arial CE"/>
      <family val="2"/>
      <charset val="238"/>
    </font>
    <font>
      <sz val="9"/>
      <name val="Arial Narrow"/>
      <family val="2"/>
      <charset val="238"/>
    </font>
    <font>
      <i/>
      <sz val="9"/>
      <name val="Arial"/>
      <family val="2"/>
      <charset val="238"/>
    </font>
    <font>
      <b/>
      <sz val="14"/>
      <color rgb="FF0000FF"/>
      <name val="Arial CE"/>
      <charset val="238"/>
    </font>
    <font>
      <sz val="16"/>
      <name val="Arial CE"/>
      <charset val="238"/>
    </font>
    <font>
      <sz val="20"/>
      <name val="Lucida Handwriting"/>
      <family val="4"/>
    </font>
    <font>
      <sz val="10"/>
      <name val="Verdana"/>
      <family val="2"/>
      <charset val="238"/>
    </font>
    <font>
      <sz val="12"/>
      <name val="Times New Roman"/>
      <family val="1"/>
    </font>
    <font>
      <b/>
      <sz val="18"/>
      <color rgb="FF0000FF"/>
      <name val="Arial CE"/>
      <charset val="238"/>
    </font>
    <font>
      <sz val="18"/>
      <name val="Arial CE"/>
      <charset val="238"/>
    </font>
    <font>
      <b/>
      <sz val="16"/>
      <color rgb="FF0000FF"/>
      <name val="Arial CE"/>
      <charset val="238"/>
    </font>
    <font>
      <sz val="18"/>
      <name val="Lucida Handwriting"/>
      <family val="4"/>
    </font>
    <font>
      <b/>
      <sz val="13"/>
      <name val="Arial CE"/>
      <charset val="238"/>
    </font>
    <font>
      <b/>
      <sz val="16"/>
      <name val="Calibri"/>
      <family val="2"/>
      <charset val="238"/>
      <scheme val="minor"/>
    </font>
    <font>
      <b/>
      <sz val="16"/>
      <color rgb="FF0070C0"/>
      <name val="Calibri"/>
      <family val="2"/>
      <charset val="238"/>
      <scheme val="minor"/>
    </font>
    <font>
      <b/>
      <sz val="10"/>
      <name val="Arial CE"/>
      <family val="2"/>
      <charset val="238"/>
    </font>
    <font>
      <b/>
      <sz val="12"/>
      <color indexed="10"/>
      <name val="Arial CE"/>
      <family val="2"/>
      <charset val="238"/>
    </font>
    <font>
      <sz val="11"/>
      <name val="Calibri"/>
      <family val="2"/>
      <charset val="238"/>
    </font>
    <font>
      <b/>
      <sz val="11"/>
      <name val="Calibri"/>
      <family val="2"/>
      <charset val="238"/>
    </font>
    <font>
      <b/>
      <sz val="16"/>
      <name val="Arial CE"/>
      <family val="2"/>
      <charset val="238"/>
    </font>
    <font>
      <b/>
      <sz val="15"/>
      <color indexed="10"/>
      <name val="Arial"/>
      <family val="2"/>
    </font>
    <font>
      <sz val="10"/>
      <name val="Times New Roman"/>
      <family val="1"/>
    </font>
    <font>
      <b/>
      <sz val="10"/>
      <color indexed="30"/>
      <name val="Arial"/>
      <family val="2"/>
      <charset val="238"/>
    </font>
    <font>
      <b/>
      <sz val="10"/>
      <color rgb="FFFF0000"/>
      <name val="Arial"/>
      <family val="2"/>
      <charset val="238"/>
    </font>
    <font>
      <b/>
      <sz val="8"/>
      <color rgb="FFFF0000"/>
      <name val="Arial"/>
      <family val="2"/>
      <charset val="238"/>
    </font>
    <font>
      <sz val="10"/>
      <color theme="0" tint="-0.249977111117893"/>
      <name val="Arial"/>
      <family val="2"/>
      <charset val="238"/>
    </font>
    <font>
      <sz val="10"/>
      <color rgb="FFFF0000"/>
      <name val="Arial"/>
      <family val="2"/>
      <charset val="238"/>
    </font>
    <font>
      <b/>
      <sz val="12"/>
      <color indexed="30"/>
      <name val="Arial"/>
      <family val="2"/>
      <charset val="238"/>
    </font>
    <font>
      <b/>
      <sz val="11"/>
      <color indexed="30"/>
      <name val="Arial"/>
      <family val="2"/>
      <charset val="238"/>
    </font>
    <font>
      <b/>
      <sz val="12"/>
      <color indexed="10"/>
      <name val="Arial"/>
      <family val="2"/>
      <charset val="238"/>
    </font>
    <font>
      <b/>
      <sz val="14"/>
      <color rgb="FF0000FF"/>
      <name val="Arial"/>
      <family val="2"/>
      <charset val="238"/>
    </font>
    <font>
      <b/>
      <sz val="14"/>
      <color indexed="12"/>
      <name val="Arial"/>
      <family val="2"/>
      <charset val="238"/>
    </font>
    <font>
      <b/>
      <sz val="14"/>
      <color indexed="10"/>
      <name val="Arial"/>
      <family val="2"/>
      <charset val="238"/>
    </font>
    <font>
      <i/>
      <sz val="10"/>
      <color theme="0" tint="-0.34998626667073579"/>
      <name val="Arial"/>
      <family val="2"/>
      <charset val="238"/>
    </font>
    <font>
      <b/>
      <sz val="8"/>
      <color theme="0" tint="-0.249977111117893"/>
      <name val="Arial"/>
      <family val="2"/>
      <charset val="238"/>
    </font>
    <font>
      <b/>
      <sz val="10"/>
      <name val="Verdana"/>
      <family val="2"/>
      <charset val="238"/>
    </font>
    <font>
      <sz val="14"/>
      <name val="Arial"/>
      <family val="2"/>
      <charset val="238"/>
    </font>
    <font>
      <sz val="10"/>
      <color theme="0" tint="-0.34998626667073579"/>
      <name val="Arial"/>
      <family val="2"/>
      <charset val="238"/>
    </font>
    <font>
      <b/>
      <i/>
      <sz val="10"/>
      <name val="Arial"/>
      <family val="2"/>
      <charset val="238"/>
    </font>
    <font>
      <sz val="10"/>
      <color theme="0" tint="-0.34998626667073579"/>
      <name val="Times New Roman"/>
      <family val="1"/>
    </font>
    <font>
      <b/>
      <sz val="10"/>
      <name val="Arial Narrow"/>
      <family val="2"/>
      <charset val="238"/>
    </font>
    <font>
      <b/>
      <sz val="12"/>
      <color rgb="FFFF0000"/>
      <name val="Times New Roman"/>
      <family val="1"/>
      <charset val="238"/>
    </font>
    <font>
      <b/>
      <i/>
      <sz val="12"/>
      <name val="Arial"/>
      <family val="2"/>
      <charset val="238"/>
    </font>
    <font>
      <sz val="12"/>
      <name val="Arial"/>
      <family val="2"/>
      <charset val="238"/>
    </font>
    <font>
      <sz val="10"/>
      <color indexed="30"/>
      <name val="Arial"/>
      <family val="2"/>
      <charset val="238"/>
    </font>
    <font>
      <b/>
      <sz val="10"/>
      <name val="Times New Roman"/>
      <family val="1"/>
    </font>
    <font>
      <b/>
      <i/>
      <sz val="14"/>
      <color indexed="10"/>
      <name val="Arial"/>
      <family val="2"/>
      <charset val="238"/>
    </font>
    <font>
      <b/>
      <sz val="14"/>
      <color rgb="FF490FB1"/>
      <name val="Arial"/>
      <family val="2"/>
      <charset val="238"/>
    </font>
    <font>
      <sz val="8"/>
      <name val="Times New Roman"/>
      <family val="1"/>
    </font>
    <font>
      <b/>
      <i/>
      <sz val="13"/>
      <color indexed="10"/>
      <name val="Arial"/>
      <family val="2"/>
      <charset val="238"/>
    </font>
    <font>
      <b/>
      <sz val="16"/>
      <color indexed="12"/>
      <name val="Arial"/>
      <family val="2"/>
      <charset val="238"/>
    </font>
    <font>
      <sz val="12"/>
      <color rgb="FFFF0000"/>
      <name val="Arial"/>
      <family val="2"/>
      <charset val="238"/>
    </font>
    <font>
      <b/>
      <sz val="8"/>
      <color rgb="FF0070C0"/>
      <name val="Arial"/>
      <family val="2"/>
      <charset val="238"/>
    </font>
    <font>
      <b/>
      <sz val="12"/>
      <name val="Times New Roman"/>
      <family val="1"/>
      <charset val="238"/>
    </font>
    <font>
      <sz val="10"/>
      <color rgb="FFFFFFCC"/>
      <name val="Arial"/>
      <family val="2"/>
      <charset val="238"/>
    </font>
    <font>
      <b/>
      <sz val="12"/>
      <name val="Verdana"/>
      <family val="2"/>
      <charset val="238"/>
    </font>
    <font>
      <sz val="10"/>
      <color rgb="FFFF0000"/>
      <name val="Times New Roman"/>
      <family val="1"/>
    </font>
    <font>
      <sz val="8"/>
      <color rgb="FFFF0000"/>
      <name val="Times New Roman"/>
      <family val="1"/>
    </font>
    <font>
      <b/>
      <sz val="10"/>
      <name val="Times New Roman"/>
      <family val="1"/>
      <charset val="238"/>
    </font>
    <font>
      <b/>
      <sz val="11"/>
      <color indexed="12"/>
      <name val="Arial"/>
      <family val="2"/>
      <charset val="238"/>
    </font>
    <font>
      <sz val="12"/>
      <color theme="1"/>
      <name val="Calibri"/>
      <family val="2"/>
      <scheme val="minor"/>
    </font>
    <font>
      <b/>
      <sz val="14"/>
      <color rgb="FFFF0000"/>
      <name val="Arial CE"/>
      <charset val="238"/>
    </font>
    <font>
      <b/>
      <sz val="14"/>
      <color rgb="FFFF0000"/>
      <name val="Calibri"/>
      <family val="2"/>
      <charset val="238"/>
      <scheme val="minor"/>
    </font>
    <font>
      <b/>
      <sz val="14"/>
      <name val="Calibri"/>
      <family val="2"/>
      <charset val="238"/>
      <scheme val="minor"/>
    </font>
    <font>
      <sz val="14"/>
      <name val="Arial CE"/>
      <charset val="238"/>
    </font>
  </fonts>
  <fills count="36">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rgb="FFFFCC99"/>
        <bgColor indexed="64"/>
      </patternFill>
    </fill>
    <fill>
      <patternFill patternType="solid">
        <fgColor indexed="47"/>
        <bgColor indexed="64"/>
      </patternFill>
    </fill>
    <fill>
      <patternFill patternType="solid">
        <fgColor indexed="9"/>
        <bgColor indexed="64"/>
      </patternFill>
    </fill>
    <fill>
      <patternFill patternType="solid">
        <fgColor rgb="FFCCFFFF"/>
        <bgColor indexed="64"/>
      </patternFill>
    </fill>
    <fill>
      <patternFill patternType="solid">
        <fgColor theme="9" tint="0.79998168889431442"/>
        <bgColor indexed="64"/>
      </patternFill>
    </fill>
    <fill>
      <patternFill patternType="solid">
        <fgColor indexed="26"/>
        <bgColor indexed="64"/>
      </patternFill>
    </fill>
    <fill>
      <patternFill patternType="solid">
        <fgColor indexed="65"/>
        <bgColor indexed="64"/>
      </patternFill>
    </fill>
    <fill>
      <patternFill patternType="solid">
        <fgColor rgb="FFFFFFCC"/>
        <bgColor indexed="64"/>
      </patternFill>
    </fill>
    <fill>
      <patternFill patternType="solid">
        <fgColor indexed="41"/>
        <bgColor indexed="64"/>
      </patternFill>
    </fill>
    <fill>
      <patternFill patternType="solid">
        <fgColor indexed="27"/>
        <bgColor indexed="64"/>
      </patternFill>
    </fill>
    <fill>
      <patternFill patternType="solid">
        <fgColor theme="0" tint="-0.14999847407452621"/>
        <bgColor indexed="64"/>
      </patternFill>
    </fill>
    <fill>
      <patternFill patternType="solid">
        <fgColor rgb="FFFFFF00"/>
        <bgColor indexed="64"/>
      </patternFill>
    </fill>
    <fill>
      <patternFill patternType="solid">
        <fgColor indexed="43"/>
        <bgColor indexed="64"/>
      </patternFill>
    </fill>
    <fill>
      <patternFill patternType="solid">
        <fgColor theme="6" tint="0.39997558519241921"/>
        <bgColor indexed="64"/>
      </patternFill>
    </fill>
    <fill>
      <patternFill patternType="solid">
        <fgColor indexed="13"/>
        <bgColor indexed="64"/>
      </patternFill>
    </fill>
    <fill>
      <patternFill patternType="solid">
        <fgColor rgb="FFCBFDB9"/>
        <bgColor indexed="64"/>
      </patternFill>
    </fill>
    <fill>
      <patternFill patternType="solid">
        <fgColor rgb="FFFFCC00"/>
        <bgColor indexed="64"/>
      </patternFill>
    </fill>
    <fill>
      <patternFill patternType="solid">
        <fgColor rgb="FFCCCCFF"/>
        <bgColor indexed="64"/>
      </patternFill>
    </fill>
    <fill>
      <patternFill patternType="solid">
        <fgColor rgb="FFEBF1DE"/>
        <bgColor indexed="64"/>
      </patternFill>
    </fill>
    <fill>
      <patternFill patternType="solid">
        <fgColor theme="8" tint="0.59999389629810485"/>
        <bgColor indexed="64"/>
      </patternFill>
    </fill>
    <fill>
      <patternFill patternType="solid">
        <fgColor indexed="26"/>
      </patternFill>
    </fill>
    <fill>
      <patternFill patternType="solid">
        <fgColor rgb="FFCCC0DA"/>
        <bgColor indexed="64"/>
      </patternFill>
    </fill>
    <fill>
      <patternFill patternType="solid">
        <fgColor rgb="FF92D050"/>
        <bgColor indexed="64"/>
      </patternFill>
    </fill>
    <fill>
      <patternFill patternType="solid">
        <fgColor indexed="44"/>
        <bgColor indexed="64"/>
      </patternFill>
    </fill>
    <fill>
      <patternFill patternType="solid">
        <fgColor rgb="FF66FF66"/>
        <bgColor indexed="64"/>
      </patternFill>
    </fill>
    <fill>
      <patternFill patternType="solid">
        <fgColor rgb="FF99CCFF"/>
        <bgColor indexed="64"/>
      </patternFill>
    </fill>
    <fill>
      <patternFill patternType="solid">
        <fgColor indexed="51"/>
        <bgColor indexed="64"/>
      </patternFill>
    </fill>
    <fill>
      <patternFill patternType="solid">
        <fgColor indexed="31"/>
        <bgColor indexed="64"/>
      </patternFill>
    </fill>
    <fill>
      <patternFill patternType="solid">
        <fgColor rgb="FFFFC000"/>
        <bgColor indexed="64"/>
      </patternFill>
    </fill>
    <fill>
      <patternFill patternType="solid">
        <fgColor theme="0" tint="-0.249977111117893"/>
        <bgColor indexed="64"/>
      </patternFill>
    </fill>
    <fill>
      <patternFill patternType="solid">
        <fgColor indexed="53"/>
        <bgColor indexed="64"/>
      </patternFill>
    </fill>
    <fill>
      <patternFill patternType="solid">
        <fgColor theme="2"/>
        <bgColor indexed="64"/>
      </patternFill>
    </fill>
  </fills>
  <borders count="396">
    <border>
      <left/>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top/>
      <bottom/>
      <diagonal/>
    </border>
    <border>
      <left/>
      <right/>
      <top/>
      <bottom style="thin">
        <color auto="1"/>
      </bottom>
      <diagonal/>
    </border>
    <border>
      <left/>
      <right style="medium">
        <color rgb="FF0066FF"/>
      </right>
      <top/>
      <bottom style="medium">
        <color rgb="FF0066FF"/>
      </bottom>
      <diagonal/>
    </border>
    <border>
      <left/>
      <right/>
      <top/>
      <bottom style="medium">
        <color rgb="FF0066FF"/>
      </bottom>
      <diagonal/>
    </border>
    <border>
      <left style="medium">
        <color rgb="FF0066FF"/>
      </left>
      <right/>
      <top/>
      <bottom style="medium">
        <color rgb="FF0066FF"/>
      </bottom>
      <diagonal/>
    </border>
    <border>
      <left/>
      <right style="medium">
        <color rgb="FF0066FF"/>
      </right>
      <top style="dotted">
        <color indexed="64"/>
      </top>
      <bottom style="dotted">
        <color indexed="64"/>
      </bottom>
      <diagonal/>
    </border>
    <border>
      <left/>
      <right/>
      <top style="dotted">
        <color indexed="64"/>
      </top>
      <bottom style="dotted">
        <color indexed="64"/>
      </bottom>
      <diagonal/>
    </border>
    <border>
      <left style="medium">
        <color rgb="FF0066FF"/>
      </left>
      <right/>
      <top/>
      <bottom/>
      <diagonal/>
    </border>
    <border>
      <left/>
      <right style="medium">
        <color rgb="FF0066FF"/>
      </right>
      <top style="medium">
        <color rgb="FF0066FF"/>
      </top>
      <bottom/>
      <diagonal/>
    </border>
    <border>
      <left/>
      <right/>
      <top style="medium">
        <color rgb="FF0066FF"/>
      </top>
      <bottom/>
      <diagonal/>
    </border>
    <border>
      <left style="medium">
        <color rgb="FF0066FF"/>
      </left>
      <right/>
      <top style="medium">
        <color rgb="FF0066FF"/>
      </top>
      <bottom/>
      <diagonal/>
    </border>
    <border>
      <left/>
      <right style="thin">
        <color indexed="64"/>
      </right>
      <top style="dotted">
        <color indexed="64"/>
      </top>
      <bottom style="thin">
        <color indexed="64"/>
      </bottom>
      <diagonal/>
    </border>
    <border>
      <left/>
      <right style="medium">
        <color rgb="FF0000FF"/>
      </right>
      <top style="dotted">
        <color indexed="64"/>
      </top>
      <bottom style="medium">
        <color rgb="FF0000FF"/>
      </bottom>
      <diagonal/>
    </border>
    <border>
      <left/>
      <right/>
      <top style="dotted">
        <color indexed="64"/>
      </top>
      <bottom style="medium">
        <color rgb="FF0000FF"/>
      </bottom>
      <diagonal/>
    </border>
    <border>
      <left style="medium">
        <color rgb="FF0000FF"/>
      </left>
      <right/>
      <top style="dotted">
        <color indexed="64"/>
      </top>
      <bottom style="medium">
        <color rgb="FF0000FF"/>
      </bottom>
      <diagonal/>
    </border>
    <border>
      <left/>
      <right style="thin">
        <color indexed="64"/>
      </right>
      <top style="dotted">
        <color indexed="64"/>
      </top>
      <bottom style="dotted">
        <color indexed="64"/>
      </bottom>
      <diagonal/>
    </border>
    <border>
      <left/>
      <right style="medium">
        <color rgb="FF0000FF"/>
      </right>
      <top style="dotted">
        <color indexed="64"/>
      </top>
      <bottom style="dotted">
        <color indexed="64"/>
      </bottom>
      <diagonal/>
    </border>
    <border>
      <left style="medium">
        <color rgb="FF0000FF"/>
      </left>
      <right/>
      <top style="dotted">
        <color indexed="64"/>
      </top>
      <bottom style="dotted">
        <color indexed="64"/>
      </bottom>
      <diagonal/>
    </border>
    <border>
      <left/>
      <right style="thin">
        <color indexed="64"/>
      </right>
      <top/>
      <bottom style="dotted">
        <color indexed="64"/>
      </bottom>
      <diagonal/>
    </border>
    <border>
      <left/>
      <right style="medium">
        <color rgb="FF0000FF"/>
      </right>
      <top/>
      <bottom style="dotted">
        <color indexed="64"/>
      </bottom>
      <diagonal/>
    </border>
    <border>
      <left/>
      <right/>
      <top/>
      <bottom style="dotted">
        <color indexed="64"/>
      </bottom>
      <diagonal/>
    </border>
    <border>
      <left style="medium">
        <color rgb="FF0000FF"/>
      </left>
      <right/>
      <top/>
      <bottom style="dotted">
        <color indexed="64"/>
      </bottom>
      <diagonal/>
    </border>
    <border>
      <left/>
      <right style="medium">
        <color rgb="FF0000FF"/>
      </right>
      <top style="medium">
        <color rgb="FF0000FF"/>
      </top>
      <bottom/>
      <diagonal/>
    </border>
    <border>
      <left/>
      <right/>
      <top style="medium">
        <color rgb="FF0000FF"/>
      </top>
      <bottom/>
      <diagonal/>
    </border>
    <border>
      <left style="medium">
        <color rgb="FF0000FF"/>
      </left>
      <right/>
      <top style="medium">
        <color rgb="FF0000FF"/>
      </top>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top style="dotted">
        <color indexed="64"/>
      </top>
      <bottom style="dotted">
        <color indexed="64"/>
      </bottom>
      <diagonal/>
    </border>
    <border>
      <left/>
      <right style="thin">
        <color indexed="64"/>
      </right>
      <top style="thin">
        <color indexed="64"/>
      </top>
      <bottom style="dotted">
        <color indexed="64"/>
      </bottom>
      <diagonal/>
    </border>
    <border>
      <left/>
      <right/>
      <top style="thin">
        <color indexed="64"/>
      </top>
      <bottom style="dotted">
        <color indexed="64"/>
      </bottom>
      <diagonal/>
    </border>
    <border>
      <left style="thin">
        <color indexed="64"/>
      </left>
      <right/>
      <top style="thin">
        <color indexed="64"/>
      </top>
      <bottom style="dotted">
        <color indexed="64"/>
      </bottom>
      <diagonal/>
    </border>
    <border>
      <left style="thin">
        <color indexed="64"/>
      </left>
      <right/>
      <top/>
      <bottom style="dotted">
        <color indexed="64"/>
      </bottom>
      <diagonal/>
    </border>
    <border>
      <left/>
      <right/>
      <top style="thin">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thin">
        <color indexed="64"/>
      </top>
      <bottom style="dotted">
        <color indexed="64"/>
      </bottom>
      <diagonal/>
    </border>
    <border>
      <left/>
      <right/>
      <top/>
      <bottom style="medium">
        <color auto="1"/>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style="medium">
        <color indexed="18"/>
      </left>
      <right/>
      <top/>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right style="medium">
        <color rgb="FF0000FF"/>
      </right>
      <top style="medium">
        <color rgb="FF0000FF"/>
      </top>
      <bottom style="medium">
        <color rgb="FF0000FF"/>
      </bottom>
      <diagonal/>
    </border>
    <border>
      <left style="medium">
        <color rgb="FF0000FF"/>
      </left>
      <right/>
      <top style="medium">
        <color rgb="FF0000FF"/>
      </top>
      <bottom style="medium">
        <color rgb="FF0000FF"/>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bottom style="thin">
        <color indexed="64"/>
      </bottom>
      <diagonal/>
    </border>
    <border>
      <left/>
      <right style="medium">
        <color rgb="FFFF0000"/>
      </right>
      <top style="medium">
        <color rgb="FFFF0000"/>
      </top>
      <bottom style="medium">
        <color rgb="FFFF0000"/>
      </bottom>
      <diagonal/>
    </border>
    <border>
      <left/>
      <right/>
      <top style="thin">
        <color indexed="64"/>
      </top>
      <bottom style="medium">
        <color indexed="64"/>
      </bottom>
      <diagonal/>
    </border>
    <border>
      <left style="thin">
        <color indexed="64"/>
      </left>
      <right style="medium">
        <color indexed="64"/>
      </right>
      <top/>
      <bottom/>
      <diagonal/>
    </border>
    <border>
      <left/>
      <right/>
      <top style="thin">
        <color auto="1"/>
      </top>
      <bottom/>
      <diagonal/>
    </border>
    <border>
      <left style="medium">
        <color indexed="64"/>
      </left>
      <right/>
      <top style="thin">
        <color indexed="64"/>
      </top>
      <bottom style="thin">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medium">
        <color indexed="64"/>
      </left>
      <right style="thin">
        <color indexed="64"/>
      </right>
      <top/>
      <bottom style="double">
        <color indexed="64"/>
      </bottom>
      <diagonal/>
    </border>
    <border>
      <left style="thin">
        <color indexed="64"/>
      </left>
      <right style="medium">
        <color indexed="64"/>
      </right>
      <top style="double">
        <color indexed="64"/>
      </top>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diagonal/>
    </border>
    <border>
      <left style="thin">
        <color indexed="64"/>
      </left>
      <right style="thin">
        <color indexed="64"/>
      </right>
      <top style="double">
        <color indexed="64"/>
      </top>
      <bottom/>
      <diagonal/>
    </border>
    <border>
      <left style="medium">
        <color indexed="64"/>
      </left>
      <right style="thin">
        <color indexed="64"/>
      </right>
      <top style="double">
        <color indexed="64"/>
      </top>
      <bottom/>
      <diagonal/>
    </border>
    <border>
      <left style="thin">
        <color indexed="64"/>
      </left>
      <right style="medium">
        <color indexed="64"/>
      </right>
      <top style="double">
        <color indexed="64"/>
      </top>
      <bottom style="double">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style="medium">
        <color indexed="64"/>
      </left>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right style="thin">
        <color indexed="64"/>
      </right>
      <top style="thin">
        <color indexed="64"/>
      </top>
      <bottom style="double">
        <color indexed="64"/>
      </bottom>
      <diagonal/>
    </border>
    <border>
      <left style="medium">
        <color indexed="64"/>
      </left>
      <right style="thin">
        <color indexed="64"/>
      </right>
      <top/>
      <bottom/>
      <diagonal/>
    </border>
    <border>
      <left style="thin">
        <color indexed="64"/>
      </left>
      <right style="medium">
        <color indexed="64"/>
      </right>
      <top/>
      <bottom style="double">
        <color indexed="64"/>
      </bottom>
      <diagonal/>
    </border>
    <border>
      <left/>
      <right style="thin">
        <color indexed="64"/>
      </right>
      <top style="double">
        <color indexed="64"/>
      </top>
      <bottom style="double">
        <color indexed="64"/>
      </bottom>
      <diagonal/>
    </border>
    <border>
      <left style="thin">
        <color indexed="64"/>
      </left>
      <right/>
      <top/>
      <bottom style="double">
        <color indexed="64"/>
      </bottom>
      <diagonal/>
    </border>
    <border>
      <left/>
      <right style="thin">
        <color indexed="64"/>
      </right>
      <top style="double">
        <color indexed="64"/>
      </top>
      <bottom style="thin">
        <color indexed="64"/>
      </bottom>
      <diagonal/>
    </border>
    <border>
      <left/>
      <right/>
      <top/>
      <bottom style="double">
        <color indexed="64"/>
      </bottom>
      <diagonal/>
    </border>
    <border>
      <left/>
      <right/>
      <top style="double">
        <color indexed="64"/>
      </top>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double">
        <color indexed="64"/>
      </top>
      <bottom style="thin">
        <color indexed="64"/>
      </bottom>
      <diagonal/>
    </border>
    <border>
      <left style="medium">
        <color indexed="64"/>
      </left>
      <right style="thin">
        <color indexed="64"/>
      </right>
      <top style="double">
        <color indexed="64"/>
      </top>
      <bottom style="thin">
        <color indexed="64"/>
      </bottom>
      <diagonal/>
    </border>
    <border>
      <left style="thin">
        <color indexed="64"/>
      </left>
      <right style="medium">
        <color indexed="64"/>
      </right>
      <top style="thin">
        <color indexed="64"/>
      </top>
      <bottom style="double">
        <color indexed="64"/>
      </bottom>
      <diagonal/>
    </border>
    <border>
      <left style="medium">
        <color indexed="64"/>
      </left>
      <right style="medium">
        <color indexed="64"/>
      </right>
      <top style="medium">
        <color indexed="64"/>
      </top>
      <bottom style="medium">
        <color indexed="64"/>
      </bottom>
      <diagonal/>
    </border>
    <border>
      <left style="thin">
        <color rgb="FFFF0000"/>
      </left>
      <right/>
      <top style="medium">
        <color rgb="FFFF0000"/>
      </top>
      <bottom style="medium">
        <color rgb="FFFF0000"/>
      </bottom>
      <diagonal/>
    </border>
    <border>
      <left style="thin">
        <color rgb="FFFF0000"/>
      </left>
      <right style="thin">
        <color rgb="FFFF0000"/>
      </right>
      <top style="medium">
        <color rgb="FFFF0000"/>
      </top>
      <bottom style="medium">
        <color rgb="FFFF0000"/>
      </bottom>
      <diagonal/>
    </border>
    <border>
      <left style="medium">
        <color rgb="FFFF0000"/>
      </left>
      <right style="thin">
        <color rgb="FFFF0000"/>
      </right>
      <top style="medium">
        <color rgb="FFFF0000"/>
      </top>
      <bottom style="medium">
        <color rgb="FFFF0000"/>
      </bottom>
      <diagonal/>
    </border>
    <border>
      <left style="thin">
        <color indexed="64"/>
      </left>
      <right style="thin">
        <color indexed="64"/>
      </right>
      <top style="thin">
        <color indexed="64"/>
      </top>
      <bottom style="medium">
        <color rgb="FFFF0000"/>
      </bottom>
      <diagonal/>
    </border>
    <border>
      <left style="thick">
        <color indexed="64"/>
      </left>
      <right style="thin">
        <color indexed="64"/>
      </right>
      <top style="thin">
        <color auto="1"/>
      </top>
      <bottom style="medium">
        <color rgb="FFFF0000"/>
      </bottom>
      <diagonal/>
    </border>
    <border>
      <left/>
      <right style="medium">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style="thick">
        <color indexed="64"/>
      </left>
      <right style="thin">
        <color indexed="64"/>
      </right>
      <top/>
      <bottom style="thin">
        <color indexed="64"/>
      </bottom>
      <diagonal/>
    </border>
    <border>
      <left style="thick">
        <color indexed="64"/>
      </left>
      <right/>
      <top style="medium">
        <color indexed="64"/>
      </top>
      <bottom style="thin">
        <color indexed="64"/>
      </bottom>
      <diagonal/>
    </border>
    <border>
      <left style="thin">
        <color rgb="FFFF0000"/>
      </left>
      <right style="medium">
        <color rgb="FFFF0000"/>
      </right>
      <top style="medium">
        <color rgb="FFFF0000"/>
      </top>
      <bottom style="medium">
        <color rgb="FFFF0000"/>
      </bottom>
      <diagonal/>
    </border>
    <border>
      <left style="thin">
        <color indexed="64"/>
      </left>
      <right style="thick">
        <color indexed="64"/>
      </right>
      <top style="thin">
        <color indexed="64"/>
      </top>
      <bottom style="medium">
        <color rgb="FFFF0000"/>
      </bottom>
      <diagonal/>
    </border>
    <border>
      <left style="thin">
        <color indexed="64"/>
      </left>
      <right style="thick">
        <color indexed="64"/>
      </right>
      <top style="thin">
        <color indexed="64"/>
      </top>
      <bottom style="thin">
        <color indexed="64"/>
      </bottom>
      <diagonal/>
    </border>
    <border>
      <left/>
      <right style="thick">
        <color indexed="64"/>
      </right>
      <top style="thin">
        <color indexed="64"/>
      </top>
      <bottom style="thin">
        <color indexed="64"/>
      </bottom>
      <diagonal/>
    </border>
    <border>
      <left style="thin">
        <color indexed="64"/>
      </left>
      <right style="thick">
        <color indexed="64"/>
      </right>
      <top/>
      <bottom style="thin">
        <color indexed="64"/>
      </bottom>
      <diagonal/>
    </border>
    <border>
      <left style="thick">
        <color indexed="64"/>
      </left>
      <right/>
      <top/>
      <bottom style="thin">
        <color indexed="64"/>
      </bottom>
      <diagonal/>
    </border>
    <border>
      <left style="thick">
        <color indexed="64"/>
      </left>
      <right/>
      <top style="thin">
        <color indexed="64"/>
      </top>
      <bottom style="thin">
        <color indexed="64"/>
      </bottom>
      <diagonal/>
    </border>
    <border>
      <left style="medium">
        <color rgb="FFFF0000"/>
      </left>
      <right/>
      <top/>
      <bottom/>
      <diagonal/>
    </border>
    <border>
      <left style="double">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style="medium">
        <color indexed="64"/>
      </left>
      <right style="thin">
        <color indexed="64"/>
      </right>
      <top/>
      <bottom style="medium">
        <color indexed="64"/>
      </bottom>
      <diagonal/>
    </border>
    <border>
      <left style="double">
        <color indexed="64"/>
      </left>
      <right style="thin">
        <color indexed="64"/>
      </right>
      <top style="thin">
        <color indexed="64"/>
      </top>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double">
        <color indexed="64"/>
      </left>
      <right style="double">
        <color indexed="64"/>
      </right>
      <top style="thin">
        <color indexed="64"/>
      </top>
      <bottom style="thin">
        <color indexed="64"/>
      </bottom>
      <diagonal/>
    </border>
    <border>
      <left style="medium">
        <color indexed="64"/>
      </left>
      <right style="double">
        <color indexed="64"/>
      </right>
      <top style="thin">
        <color indexed="64"/>
      </top>
      <bottom style="thin">
        <color indexed="64"/>
      </bottom>
      <diagonal/>
    </border>
    <border>
      <left style="double">
        <color auto="1"/>
      </left>
      <right/>
      <top style="medium">
        <color auto="1"/>
      </top>
      <bottom style="thin">
        <color auto="1"/>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thin">
        <color indexed="64"/>
      </top>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bottom style="hair">
        <color indexed="64"/>
      </bottom>
      <diagonal/>
    </border>
    <border>
      <left style="thin">
        <color indexed="64"/>
      </left>
      <right style="thin">
        <color indexed="64"/>
      </right>
      <top/>
      <bottom style="hair">
        <color indexed="64"/>
      </bottom>
      <diagonal/>
    </border>
    <border>
      <left style="medium">
        <color indexed="64"/>
      </left>
      <right style="thin">
        <color indexed="64"/>
      </right>
      <top/>
      <bottom style="hair">
        <color indexed="64"/>
      </bottom>
      <diagonal/>
    </border>
    <border>
      <left style="medium">
        <color indexed="64"/>
      </left>
      <right style="thin">
        <color indexed="64"/>
      </right>
      <top style="medium">
        <color indexed="64"/>
      </top>
      <bottom style="hair">
        <color indexed="64"/>
      </bottom>
      <diagonal/>
    </border>
    <border>
      <left style="medium">
        <color indexed="64"/>
      </left>
      <right style="medium">
        <color indexed="64"/>
      </right>
      <top style="thin">
        <color indexed="64"/>
      </top>
      <bottom style="thin">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indexed="22"/>
      </left>
      <right style="thin">
        <color indexed="22"/>
      </right>
      <top style="thin">
        <color indexed="22"/>
      </top>
      <bottom style="thin">
        <color indexed="22"/>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style="medium">
        <color indexed="64"/>
      </bottom>
      <diagonal/>
    </border>
    <border>
      <left style="thin">
        <color indexed="64"/>
      </left>
      <right/>
      <top/>
      <bottom style="medium">
        <color indexed="64"/>
      </bottom>
      <diagonal/>
    </border>
    <border>
      <left style="thick">
        <color auto="1"/>
      </left>
      <right style="thin">
        <color indexed="64"/>
      </right>
      <top/>
      <bottom/>
      <diagonal/>
    </border>
    <border>
      <left/>
      <right style="thick">
        <color auto="1"/>
      </right>
      <top style="medium">
        <color indexed="64"/>
      </top>
      <bottom style="medium">
        <color indexed="64"/>
      </bottom>
      <diagonal/>
    </border>
    <border>
      <left style="thin">
        <color indexed="64"/>
      </left>
      <right style="medium">
        <color auto="1"/>
      </right>
      <top style="medium">
        <color indexed="64"/>
      </top>
      <bottom style="medium">
        <color indexed="64"/>
      </bottom>
      <diagonal/>
    </border>
    <border>
      <left style="thick">
        <color auto="1"/>
      </left>
      <right style="thin">
        <color indexed="64"/>
      </right>
      <top style="medium">
        <color indexed="64"/>
      </top>
      <bottom style="medium">
        <color indexed="64"/>
      </bottom>
      <diagonal/>
    </border>
    <border>
      <left style="thick">
        <color auto="1"/>
      </left>
      <right/>
      <top style="medium">
        <color indexed="64"/>
      </top>
      <bottom style="medium">
        <color indexed="64"/>
      </bottom>
      <diagonal/>
    </border>
    <border>
      <left/>
      <right style="thick">
        <color auto="1"/>
      </right>
      <top style="thin">
        <color indexed="64"/>
      </top>
      <bottom style="medium">
        <color indexed="64"/>
      </bottom>
      <diagonal/>
    </border>
    <border>
      <left style="thick">
        <color auto="1"/>
      </left>
      <right/>
      <top style="thin">
        <color indexed="64"/>
      </top>
      <bottom style="medium">
        <color indexed="64"/>
      </bottom>
      <diagonal/>
    </border>
    <border>
      <left/>
      <right style="thick">
        <color auto="1"/>
      </right>
      <top/>
      <bottom style="thick">
        <color auto="1"/>
      </bottom>
      <diagonal/>
    </border>
    <border>
      <left/>
      <right/>
      <top/>
      <bottom style="thick">
        <color auto="1"/>
      </bottom>
      <diagonal/>
    </border>
    <border>
      <left/>
      <right style="thick">
        <color auto="1"/>
      </right>
      <top style="thick">
        <color auto="1"/>
      </top>
      <bottom/>
      <diagonal/>
    </border>
    <border>
      <left/>
      <right/>
      <top style="thick">
        <color auto="1"/>
      </top>
      <bottom/>
      <diagonal/>
    </border>
    <border>
      <left/>
      <right style="thick">
        <color auto="1"/>
      </right>
      <top/>
      <bottom/>
      <diagonal/>
    </border>
    <border>
      <left/>
      <right style="medium">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double">
        <color indexed="64"/>
      </left>
      <right style="double">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thin">
        <color indexed="64"/>
      </right>
      <top style="dotted">
        <color indexed="64"/>
      </top>
      <bottom style="medium">
        <color indexed="64"/>
      </bottom>
      <diagonal/>
    </border>
    <border>
      <left style="medium">
        <color indexed="64"/>
      </left>
      <right style="thin">
        <color indexed="64"/>
      </right>
      <top style="dotted">
        <color indexed="64"/>
      </top>
      <bottom style="medium">
        <color indexed="64"/>
      </bottom>
      <diagonal/>
    </border>
    <border>
      <left/>
      <right style="medium">
        <color indexed="64"/>
      </right>
      <top style="dotted">
        <color indexed="64"/>
      </top>
      <bottom style="dotted">
        <color indexed="64"/>
      </bottom>
      <diagonal/>
    </border>
    <border>
      <left style="double">
        <color indexed="64"/>
      </left>
      <right style="double">
        <color indexed="64"/>
      </right>
      <top style="dotted">
        <color indexed="64"/>
      </top>
      <bottom style="dotted">
        <color indexed="64"/>
      </bottom>
      <diagonal/>
    </border>
    <border>
      <left style="thin">
        <color indexed="64"/>
      </left>
      <right style="double">
        <color indexed="64"/>
      </right>
      <top style="dotted">
        <color indexed="64"/>
      </top>
      <bottom style="dotted">
        <color indexed="64"/>
      </bottom>
      <diagonal/>
    </border>
    <border>
      <left style="thin">
        <color indexed="64"/>
      </left>
      <right style="double">
        <color indexed="64"/>
      </right>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style="thin">
        <color indexed="64"/>
      </left>
      <right style="thin">
        <color indexed="64"/>
      </right>
      <top/>
      <bottom style="dotted">
        <color indexed="64"/>
      </bottom>
      <diagonal/>
    </border>
    <border>
      <left style="double">
        <color indexed="64"/>
      </left>
      <right style="double">
        <color indexed="64"/>
      </right>
      <top/>
      <bottom style="dotted">
        <color indexed="64"/>
      </bottom>
      <diagonal/>
    </border>
    <border>
      <left style="medium">
        <color indexed="64"/>
      </left>
      <right style="thin">
        <color indexed="64"/>
      </right>
      <top/>
      <bottom style="dotted">
        <color indexed="64"/>
      </bottom>
      <diagonal/>
    </border>
    <border>
      <left style="thin">
        <color indexed="64"/>
      </left>
      <right style="medium">
        <color indexed="64"/>
      </right>
      <top/>
      <bottom style="dotted">
        <color indexed="64"/>
      </bottom>
      <diagonal/>
    </border>
    <border>
      <left/>
      <right style="medium">
        <color indexed="64"/>
      </right>
      <top style="dotted">
        <color indexed="64"/>
      </top>
      <bottom/>
      <diagonal/>
    </border>
    <border>
      <left style="double">
        <color indexed="64"/>
      </left>
      <right style="double">
        <color indexed="64"/>
      </right>
      <top style="dotted">
        <color indexed="64"/>
      </top>
      <bottom/>
      <diagonal/>
    </border>
    <border>
      <left style="thin">
        <color indexed="64"/>
      </left>
      <right style="double">
        <color indexed="64"/>
      </right>
      <top style="dotted">
        <color indexed="64"/>
      </top>
      <bottom/>
      <diagonal/>
    </border>
    <border>
      <left style="thin">
        <color indexed="64"/>
      </left>
      <right style="thin">
        <color indexed="64"/>
      </right>
      <top style="dotted">
        <color indexed="64"/>
      </top>
      <bottom/>
      <diagonal/>
    </border>
    <border>
      <left/>
      <right style="thin">
        <color indexed="64"/>
      </right>
      <top style="dotted">
        <color indexed="64"/>
      </top>
      <bottom/>
      <diagonal/>
    </border>
    <border>
      <left style="medium">
        <color indexed="64"/>
      </left>
      <right style="thin">
        <color indexed="64"/>
      </right>
      <top style="dotted">
        <color indexed="64"/>
      </top>
      <bottom/>
      <diagonal/>
    </border>
    <border>
      <left style="thin">
        <color indexed="64"/>
      </left>
      <right style="medium">
        <color indexed="64"/>
      </right>
      <top style="dotted">
        <color indexed="64"/>
      </top>
      <bottom/>
      <diagonal/>
    </border>
    <border>
      <left style="thin">
        <color indexed="64"/>
      </left>
      <right style="double">
        <color indexed="64"/>
      </right>
      <top/>
      <bottom/>
      <diagonal/>
    </border>
    <border>
      <left style="medium">
        <color indexed="64"/>
      </left>
      <right/>
      <top style="dotted">
        <color indexed="64"/>
      </top>
      <bottom/>
      <diagonal/>
    </border>
    <border>
      <left style="medium">
        <color indexed="64"/>
      </left>
      <right/>
      <top style="dotted">
        <color indexed="64"/>
      </top>
      <bottom style="dotted">
        <color indexed="64"/>
      </bottom>
      <diagonal/>
    </border>
    <border>
      <left style="double">
        <color indexed="64"/>
      </left>
      <right style="double">
        <color indexed="64"/>
      </right>
      <top style="thin">
        <color indexed="64"/>
      </top>
      <bottom/>
      <diagonal/>
    </border>
    <border>
      <left style="thin">
        <color indexed="64"/>
      </left>
      <right style="double">
        <color indexed="64"/>
      </right>
      <top style="thin">
        <color indexed="64"/>
      </top>
      <bottom style="dotted">
        <color indexed="64"/>
      </bottom>
      <diagonal/>
    </border>
    <border>
      <left style="medium">
        <color indexed="64"/>
      </left>
      <right/>
      <top style="thin">
        <color indexed="64"/>
      </top>
      <bottom style="dotted">
        <color indexed="64"/>
      </bottom>
      <diagonal/>
    </border>
    <border>
      <left style="double">
        <color indexed="64"/>
      </left>
      <right style="double">
        <color indexed="64"/>
      </right>
      <top/>
      <bottom style="thin">
        <color indexed="64"/>
      </bottom>
      <diagonal/>
    </border>
    <border>
      <left style="double">
        <color indexed="64"/>
      </left>
      <right style="double">
        <color indexed="64"/>
      </right>
      <top style="medium">
        <color indexed="64"/>
      </top>
      <bottom style="thin">
        <color indexed="64"/>
      </bottom>
      <diagonal/>
    </border>
    <border>
      <left style="double">
        <color indexed="64"/>
      </left>
      <right style="thin">
        <color indexed="64"/>
      </right>
      <top style="dotted">
        <color indexed="64"/>
      </top>
      <bottom style="medium">
        <color indexed="64"/>
      </bottom>
      <diagonal/>
    </border>
    <border>
      <left style="double">
        <color indexed="64"/>
      </left>
      <right style="thin">
        <color indexed="64"/>
      </right>
      <top style="dotted">
        <color indexed="64"/>
      </top>
      <bottom style="dotted">
        <color indexed="64"/>
      </bottom>
      <diagonal/>
    </border>
    <border>
      <left style="medium">
        <color indexed="64"/>
      </left>
      <right/>
      <top/>
      <bottom style="dotted">
        <color indexed="64"/>
      </bottom>
      <diagonal/>
    </border>
    <border>
      <left style="thin">
        <color indexed="64"/>
      </left>
      <right style="medium">
        <color indexed="64"/>
      </right>
      <top style="thin">
        <color indexed="64"/>
      </top>
      <bottom style="dotted">
        <color indexed="64"/>
      </bottom>
      <diagonal/>
    </border>
    <border>
      <left style="medium">
        <color indexed="64"/>
      </left>
      <right style="thin">
        <color indexed="64"/>
      </right>
      <top style="dotted">
        <color indexed="64"/>
      </top>
      <bottom style="thin">
        <color indexed="64"/>
      </bottom>
      <diagonal/>
    </border>
    <border>
      <left style="medium">
        <color indexed="64"/>
      </left>
      <right style="thin">
        <color indexed="64"/>
      </right>
      <top style="thin">
        <color indexed="64"/>
      </top>
      <bottom style="dotted">
        <color indexed="64"/>
      </bottom>
      <diagonal/>
    </border>
    <border>
      <left style="double">
        <color indexed="64"/>
      </left>
      <right style="thin">
        <color indexed="64"/>
      </right>
      <top/>
      <bottom style="dotted">
        <color indexed="64"/>
      </bottom>
      <diagonal/>
    </border>
    <border>
      <left style="double">
        <color indexed="64"/>
      </left>
      <right style="thin">
        <color indexed="64"/>
      </right>
      <top style="dotted">
        <color indexed="64"/>
      </top>
      <bottom/>
      <diagonal/>
    </border>
    <border>
      <left style="double">
        <color indexed="64"/>
      </left>
      <right style="thin">
        <color indexed="64"/>
      </right>
      <top style="medium">
        <color indexed="64"/>
      </top>
      <bottom style="thin">
        <color indexed="64"/>
      </bottom>
      <diagonal/>
    </border>
    <border>
      <left style="thin">
        <color indexed="64"/>
      </left>
      <right style="medium">
        <color indexed="64"/>
      </right>
      <top style="dotted">
        <color indexed="64"/>
      </top>
      <bottom style="medium">
        <color indexed="64"/>
      </bottom>
      <diagonal/>
    </border>
    <border>
      <left/>
      <right style="double">
        <color indexed="64"/>
      </right>
      <top style="dotted">
        <color indexed="64"/>
      </top>
      <bottom style="medium">
        <color indexed="64"/>
      </bottom>
      <diagonal/>
    </border>
    <border>
      <left/>
      <right style="double">
        <color indexed="64"/>
      </right>
      <top style="dotted">
        <color indexed="64"/>
      </top>
      <bottom style="dotted">
        <color indexed="64"/>
      </bottom>
      <diagonal/>
    </border>
    <border>
      <left style="double">
        <color indexed="64"/>
      </left>
      <right style="thin">
        <color indexed="64"/>
      </right>
      <top style="thin">
        <color indexed="64"/>
      </top>
      <bottom style="dotted">
        <color indexed="64"/>
      </bottom>
      <diagonal/>
    </border>
    <border>
      <left style="double">
        <color indexed="64"/>
      </left>
      <right style="thin">
        <color indexed="64"/>
      </right>
      <top style="medium">
        <color indexed="64"/>
      </top>
      <bottom style="medium">
        <color indexed="64"/>
      </bottom>
      <diagonal/>
    </border>
    <border>
      <left style="double">
        <color indexed="64"/>
      </left>
      <right style="double">
        <color indexed="64"/>
      </right>
      <top/>
      <bottom/>
      <diagonal/>
    </border>
    <border>
      <left style="thin">
        <color indexed="64"/>
      </left>
      <right style="double">
        <color indexed="64"/>
      </right>
      <top/>
      <bottom style="medium">
        <color indexed="64"/>
      </bottom>
      <diagonal/>
    </border>
    <border>
      <left style="double">
        <color indexed="64"/>
      </left>
      <right style="thin">
        <color indexed="64"/>
      </right>
      <top style="dotted">
        <color indexed="64"/>
      </top>
      <bottom style="thin">
        <color indexed="64"/>
      </bottom>
      <diagonal/>
    </border>
    <border>
      <left style="medium">
        <color indexed="64"/>
      </left>
      <right/>
      <top style="dotted">
        <color indexed="64"/>
      </top>
      <bottom style="thin">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style="medium">
        <color indexed="64"/>
      </left>
      <right/>
      <top style="dotted">
        <color indexed="64"/>
      </top>
      <bottom style="medium">
        <color indexed="64"/>
      </bottom>
      <diagonal/>
    </border>
    <border>
      <left style="double">
        <color indexed="64"/>
      </left>
      <right style="thin">
        <color indexed="64"/>
      </right>
      <top/>
      <bottom/>
      <diagonal/>
    </border>
    <border>
      <left style="double">
        <color indexed="64"/>
      </left>
      <right style="medium">
        <color auto="1"/>
      </right>
      <top/>
      <bottom style="dotted">
        <color indexed="64"/>
      </bottom>
      <diagonal/>
    </border>
    <border>
      <left/>
      <right style="medium">
        <color indexed="64"/>
      </right>
      <top/>
      <bottom style="dotted">
        <color indexed="64"/>
      </bottom>
      <diagonal/>
    </border>
    <border>
      <left/>
      <right style="thin">
        <color indexed="64"/>
      </right>
      <top style="double">
        <color indexed="64"/>
      </top>
      <bottom style="dotted">
        <color indexed="64"/>
      </bottom>
      <diagonal/>
    </border>
    <border>
      <left/>
      <right/>
      <top style="double">
        <color indexed="64"/>
      </top>
      <bottom style="dotted">
        <color indexed="64"/>
      </bottom>
      <diagonal/>
    </border>
    <border>
      <left style="medium">
        <color indexed="64"/>
      </left>
      <right/>
      <top style="double">
        <color indexed="64"/>
      </top>
      <bottom style="dotted">
        <color indexed="64"/>
      </bottom>
      <diagonal/>
    </border>
    <border>
      <left/>
      <right style="medium">
        <color indexed="64"/>
      </right>
      <top style="dotted">
        <color indexed="64"/>
      </top>
      <bottom style="double">
        <color indexed="64"/>
      </bottom>
      <diagonal/>
    </border>
    <border>
      <left style="thin">
        <color indexed="64"/>
      </left>
      <right style="thin">
        <color indexed="64"/>
      </right>
      <top style="dotted">
        <color indexed="64"/>
      </top>
      <bottom style="double">
        <color indexed="64"/>
      </bottom>
      <diagonal/>
    </border>
    <border>
      <left style="medium">
        <color indexed="64"/>
      </left>
      <right style="thin">
        <color indexed="64"/>
      </right>
      <top style="dotted">
        <color indexed="64"/>
      </top>
      <bottom style="double">
        <color indexed="64"/>
      </bottom>
      <diagonal/>
    </border>
    <border>
      <left style="double">
        <color indexed="64"/>
      </left>
      <right style="medium">
        <color auto="1"/>
      </right>
      <top style="dotted">
        <color indexed="64"/>
      </top>
      <bottom style="double">
        <color indexed="64"/>
      </bottom>
      <diagonal/>
    </border>
    <border>
      <left style="thin">
        <color indexed="64"/>
      </left>
      <right style="double">
        <color indexed="64"/>
      </right>
      <top style="dotted">
        <color indexed="64"/>
      </top>
      <bottom style="double">
        <color indexed="64"/>
      </bottom>
      <diagonal/>
    </border>
    <border>
      <left/>
      <right/>
      <top style="dotted">
        <color indexed="64"/>
      </top>
      <bottom style="double">
        <color indexed="64"/>
      </bottom>
      <diagonal/>
    </border>
    <border>
      <left style="medium">
        <color indexed="64"/>
      </left>
      <right/>
      <top/>
      <bottom style="double">
        <color indexed="64"/>
      </bottom>
      <diagonal/>
    </border>
    <border>
      <left style="double">
        <color indexed="64"/>
      </left>
      <right style="medium">
        <color auto="1"/>
      </right>
      <top/>
      <bottom style="thin">
        <color indexed="64"/>
      </bottom>
      <diagonal/>
    </border>
    <border>
      <left/>
      <right/>
      <top style="double">
        <color indexed="64"/>
      </top>
      <bottom style="thin">
        <color indexed="64"/>
      </bottom>
      <diagonal/>
    </border>
    <border>
      <left style="medium">
        <color indexed="64"/>
      </left>
      <right/>
      <top style="double">
        <color indexed="64"/>
      </top>
      <bottom style="thin">
        <color indexed="64"/>
      </bottom>
      <diagonal/>
    </border>
    <border>
      <left style="thin">
        <color indexed="64"/>
      </left>
      <right style="medium">
        <color indexed="64"/>
      </right>
      <top style="dotted">
        <color indexed="64"/>
      </top>
      <bottom style="double">
        <color indexed="64"/>
      </bottom>
      <diagonal/>
    </border>
    <border>
      <left/>
      <right style="thin">
        <color indexed="64"/>
      </right>
      <top style="dotted">
        <color indexed="64"/>
      </top>
      <bottom style="double">
        <color indexed="64"/>
      </bottom>
      <diagonal/>
    </border>
    <border>
      <left/>
      <right/>
      <top style="dotted">
        <color indexed="64"/>
      </top>
      <bottom/>
      <diagonal/>
    </border>
    <border>
      <left style="double">
        <color indexed="64"/>
      </left>
      <right style="medium">
        <color auto="1"/>
      </right>
      <top style="thin">
        <color indexed="64"/>
      </top>
      <bottom style="dotted">
        <color indexed="64"/>
      </bottom>
      <diagonal/>
    </border>
    <border>
      <left style="double">
        <color indexed="64"/>
      </left>
      <right style="medium">
        <color auto="1"/>
      </right>
      <top/>
      <bottom style="double">
        <color indexed="64"/>
      </bottom>
      <diagonal/>
    </border>
    <border>
      <left style="thin">
        <color indexed="64"/>
      </left>
      <right/>
      <top style="dotted">
        <color indexed="64"/>
      </top>
      <bottom style="double">
        <color indexed="64"/>
      </bottom>
      <diagonal/>
    </border>
    <border>
      <left style="thin">
        <color indexed="64"/>
      </left>
      <right/>
      <top style="dotted">
        <color indexed="64"/>
      </top>
      <bottom/>
      <diagonal/>
    </border>
    <border>
      <left style="double">
        <color indexed="64"/>
      </left>
      <right style="medium">
        <color auto="1"/>
      </right>
      <top style="dotted">
        <color indexed="64"/>
      </top>
      <bottom style="dotted">
        <color indexed="64"/>
      </bottom>
      <diagonal/>
    </border>
    <border>
      <left style="double">
        <color indexed="64"/>
      </left>
      <right style="medium">
        <color auto="1"/>
      </right>
      <top style="thin">
        <color indexed="64"/>
      </top>
      <bottom/>
      <diagonal/>
    </border>
    <border>
      <left/>
      <right style="medium">
        <color indexed="64"/>
      </right>
      <top style="thin">
        <color indexed="64"/>
      </top>
      <bottom style="dotted">
        <color indexed="64"/>
      </bottom>
      <diagonal/>
    </border>
    <border>
      <left style="double">
        <color indexed="64"/>
      </left>
      <right style="medium">
        <color auto="1"/>
      </right>
      <top/>
      <bottom/>
      <diagonal/>
    </border>
    <border>
      <left style="double">
        <color indexed="64"/>
      </left>
      <right style="medium">
        <color indexed="64"/>
      </right>
      <top style="medium">
        <color indexed="64"/>
      </top>
      <bottom style="medium">
        <color indexed="64"/>
      </bottom>
      <diagonal/>
    </border>
    <border>
      <left style="double">
        <color indexed="64"/>
      </left>
      <right style="medium">
        <color auto="1"/>
      </right>
      <top/>
      <bottom style="medium">
        <color indexed="64"/>
      </bottom>
      <diagonal/>
    </border>
    <border>
      <left/>
      <right style="thick">
        <color indexed="64"/>
      </right>
      <top style="dotted">
        <color indexed="64"/>
      </top>
      <bottom style="thick">
        <color indexed="64"/>
      </bottom>
      <diagonal/>
    </border>
    <border>
      <left style="thin">
        <color indexed="64"/>
      </left>
      <right style="thin">
        <color indexed="64"/>
      </right>
      <top style="dotted">
        <color indexed="64"/>
      </top>
      <bottom style="thick">
        <color indexed="64"/>
      </bottom>
      <diagonal/>
    </border>
    <border>
      <left style="thin">
        <color indexed="64"/>
      </left>
      <right/>
      <top style="dotted">
        <color indexed="64"/>
      </top>
      <bottom style="thick">
        <color indexed="64"/>
      </bottom>
      <diagonal/>
    </border>
    <border>
      <left/>
      <right/>
      <top style="dotted">
        <color indexed="64"/>
      </top>
      <bottom style="thick">
        <color indexed="64"/>
      </bottom>
      <diagonal/>
    </border>
    <border>
      <left style="thick">
        <color indexed="64"/>
      </left>
      <right/>
      <top style="dotted">
        <color indexed="64"/>
      </top>
      <bottom style="thick">
        <color indexed="64"/>
      </bottom>
      <diagonal/>
    </border>
    <border>
      <left/>
      <right style="thick">
        <color indexed="64"/>
      </right>
      <top style="dotted">
        <color indexed="64"/>
      </top>
      <bottom style="dotted">
        <color indexed="64"/>
      </bottom>
      <diagonal/>
    </border>
    <border>
      <left style="thick">
        <color indexed="64"/>
      </left>
      <right/>
      <top style="dotted">
        <color indexed="64"/>
      </top>
      <bottom style="dotted">
        <color indexed="64"/>
      </bottom>
      <diagonal/>
    </border>
    <border>
      <left/>
      <right style="thick">
        <color indexed="64"/>
      </right>
      <top/>
      <bottom style="dotted">
        <color indexed="64"/>
      </bottom>
      <diagonal/>
    </border>
    <border>
      <left style="thick">
        <color indexed="64"/>
      </left>
      <right/>
      <top/>
      <bottom style="dotted">
        <color indexed="64"/>
      </bottom>
      <diagonal/>
    </border>
    <border>
      <left/>
      <right style="thick">
        <color indexed="64"/>
      </right>
      <top style="dotted">
        <color indexed="64"/>
      </top>
      <bottom style="double">
        <color indexed="64"/>
      </bottom>
      <diagonal/>
    </border>
    <border>
      <left style="double">
        <color indexed="64"/>
      </left>
      <right style="thin">
        <color indexed="64"/>
      </right>
      <top style="dotted">
        <color indexed="64"/>
      </top>
      <bottom style="double">
        <color indexed="64"/>
      </bottom>
      <diagonal/>
    </border>
    <border>
      <left style="thin">
        <color indexed="64"/>
      </left>
      <right style="double">
        <color indexed="64"/>
      </right>
      <top/>
      <bottom style="double">
        <color indexed="64"/>
      </bottom>
      <diagonal/>
    </border>
    <border>
      <left style="thick">
        <color indexed="64"/>
      </left>
      <right/>
      <top style="dotted">
        <color indexed="64"/>
      </top>
      <bottom style="double">
        <color indexed="64"/>
      </bottom>
      <diagonal/>
    </border>
    <border>
      <left/>
      <right style="thick">
        <color indexed="64"/>
      </right>
      <top style="double">
        <color indexed="64"/>
      </top>
      <bottom style="thin">
        <color indexed="64"/>
      </bottom>
      <diagonal/>
    </border>
    <border>
      <left style="double">
        <color indexed="64"/>
      </left>
      <right/>
      <top style="double">
        <color indexed="64"/>
      </top>
      <bottom style="thin">
        <color indexed="64"/>
      </bottom>
      <diagonal/>
    </border>
    <border>
      <left style="double">
        <color indexed="64"/>
      </left>
      <right style="thin">
        <color indexed="64"/>
      </right>
      <top style="double">
        <color indexed="64"/>
      </top>
      <bottom style="thin">
        <color indexed="64"/>
      </bottom>
      <diagonal/>
    </border>
    <border>
      <left style="thick">
        <color indexed="64"/>
      </left>
      <right/>
      <top style="double">
        <color indexed="64"/>
      </top>
      <bottom style="thin">
        <color indexed="64"/>
      </bottom>
      <diagonal/>
    </border>
    <border>
      <left/>
      <right style="thick">
        <color indexed="64"/>
      </right>
      <top style="dotted">
        <color indexed="64"/>
      </top>
      <bottom/>
      <diagonal/>
    </border>
    <border>
      <left style="thick">
        <color indexed="64"/>
      </left>
      <right/>
      <top style="dotted">
        <color indexed="64"/>
      </top>
      <bottom/>
      <diagonal/>
    </border>
    <border>
      <left style="thin">
        <color indexed="64"/>
      </left>
      <right/>
      <top style="double">
        <color indexed="64"/>
      </top>
      <bottom style="thin">
        <color indexed="64"/>
      </bottom>
      <diagonal/>
    </border>
    <border>
      <left/>
      <right style="double">
        <color indexed="64"/>
      </right>
      <top/>
      <bottom/>
      <diagonal/>
    </border>
    <border>
      <left/>
      <right style="thick">
        <color indexed="64"/>
      </right>
      <top style="dotted">
        <color indexed="64"/>
      </top>
      <bottom style="thin">
        <color indexed="64"/>
      </bottom>
      <diagonal/>
    </border>
    <border>
      <left/>
      <right style="thick">
        <color indexed="64"/>
      </right>
      <top style="thin">
        <color indexed="64"/>
      </top>
      <bottom style="dotted">
        <color indexed="64"/>
      </bottom>
      <diagonal/>
    </border>
    <border>
      <left style="thin">
        <color indexed="64"/>
      </left>
      <right style="double">
        <color indexed="64"/>
      </right>
      <top style="dotted">
        <color indexed="64"/>
      </top>
      <bottom style="thin">
        <color indexed="64"/>
      </bottom>
      <diagonal/>
    </border>
    <border>
      <left style="thin">
        <color indexed="64"/>
      </left>
      <right style="thick">
        <color indexed="64"/>
      </right>
      <top/>
      <bottom style="medium">
        <color indexed="64"/>
      </bottom>
      <diagonal/>
    </border>
    <border>
      <left style="thick">
        <color indexed="64"/>
      </left>
      <right/>
      <top/>
      <bottom/>
      <diagonal/>
    </border>
    <border>
      <left style="thin">
        <color indexed="64"/>
      </left>
      <right style="thick">
        <color indexed="64"/>
      </right>
      <top/>
      <bottom/>
      <diagonal/>
    </border>
    <border>
      <left style="double">
        <color indexed="64"/>
      </left>
      <right style="thick">
        <color indexed="64"/>
      </right>
      <top/>
      <bottom style="medium">
        <color indexed="64"/>
      </bottom>
      <diagonal/>
    </border>
    <border>
      <left/>
      <right style="double">
        <color indexed="64"/>
      </right>
      <top style="thin">
        <color indexed="64"/>
      </top>
      <bottom style="medium">
        <color indexed="64"/>
      </bottom>
      <diagonal/>
    </border>
    <border>
      <left style="thick">
        <color indexed="64"/>
      </left>
      <right/>
      <top/>
      <bottom style="medium">
        <color indexed="64"/>
      </bottom>
      <diagonal/>
    </border>
    <border>
      <left style="double">
        <color indexed="64"/>
      </left>
      <right style="thick">
        <color indexed="64"/>
      </right>
      <top/>
      <bottom/>
      <diagonal/>
    </border>
    <border>
      <left/>
      <right style="double">
        <color indexed="64"/>
      </right>
      <top style="thin">
        <color indexed="64"/>
      </top>
      <bottom style="thin">
        <color indexed="64"/>
      </bottom>
      <diagonal/>
    </border>
    <border>
      <left style="double">
        <color indexed="64"/>
      </left>
      <right style="thick">
        <color indexed="64"/>
      </right>
      <top style="thick">
        <color indexed="64"/>
      </top>
      <bottom/>
      <diagonal/>
    </border>
    <border>
      <left/>
      <right style="double">
        <color indexed="64"/>
      </right>
      <top style="thick">
        <color indexed="64"/>
      </top>
      <bottom style="thin">
        <color indexed="64"/>
      </bottom>
      <diagonal/>
    </border>
    <border>
      <left/>
      <right/>
      <top style="thick">
        <color indexed="64"/>
      </top>
      <bottom style="thin">
        <color indexed="64"/>
      </bottom>
      <diagonal/>
    </border>
    <border>
      <left style="thin">
        <color indexed="64"/>
      </left>
      <right/>
      <top style="thick">
        <color indexed="64"/>
      </top>
      <bottom style="thin">
        <color indexed="64"/>
      </bottom>
      <diagonal/>
    </border>
    <border>
      <left style="thick">
        <color indexed="64"/>
      </left>
      <right/>
      <top style="thick">
        <color indexed="64"/>
      </top>
      <bottom/>
      <diagonal/>
    </border>
    <border>
      <left style="double">
        <color indexed="64"/>
      </left>
      <right style="medium">
        <color auto="1"/>
      </right>
      <top style="double">
        <color indexed="64"/>
      </top>
      <bottom style="dotted">
        <color indexed="64"/>
      </bottom>
      <diagonal/>
    </border>
    <border>
      <left style="medium">
        <color indexed="64"/>
      </left>
      <right/>
      <top style="dotted">
        <color indexed="64"/>
      </top>
      <bottom style="double">
        <color indexed="64"/>
      </bottom>
      <diagonal/>
    </border>
    <border>
      <left/>
      <right style="medium">
        <color indexed="64"/>
      </right>
      <top style="double">
        <color indexed="64"/>
      </top>
      <bottom style="thin">
        <color indexed="64"/>
      </bottom>
      <diagonal/>
    </border>
    <border>
      <left style="thin">
        <color indexed="64"/>
      </left>
      <right style="medium">
        <color indexed="64"/>
      </right>
      <top style="dotted">
        <color indexed="64"/>
      </top>
      <bottom style="thin">
        <color indexed="64"/>
      </bottom>
      <diagonal/>
    </border>
    <border>
      <left style="double">
        <color indexed="64"/>
      </left>
      <right style="medium">
        <color auto="1"/>
      </right>
      <top style="dotted">
        <color indexed="64"/>
      </top>
      <bottom style="thin">
        <color indexed="64"/>
      </bottom>
      <diagonal/>
    </border>
    <border>
      <left style="double">
        <color indexed="64"/>
      </left>
      <right style="medium">
        <color auto="1"/>
      </right>
      <top style="dotted">
        <color indexed="64"/>
      </top>
      <bottom style="medium">
        <color indexed="64"/>
      </bottom>
      <diagonal/>
    </border>
    <border>
      <left style="double">
        <color indexed="64"/>
      </left>
      <right style="double">
        <color indexed="64"/>
      </right>
      <top style="dotted">
        <color indexed="64"/>
      </top>
      <bottom style="double">
        <color indexed="64"/>
      </bottom>
      <diagonal/>
    </border>
    <border>
      <left style="double">
        <color indexed="64"/>
      </left>
      <right style="medium">
        <color indexed="64"/>
      </right>
      <top style="double">
        <color indexed="64"/>
      </top>
      <bottom style="thin">
        <color indexed="64"/>
      </bottom>
      <diagonal/>
    </border>
    <border>
      <left style="double">
        <color indexed="64"/>
      </left>
      <right style="double">
        <color indexed="64"/>
      </right>
      <top style="double">
        <color indexed="64"/>
      </top>
      <bottom style="thin">
        <color indexed="64"/>
      </bottom>
      <diagonal/>
    </border>
    <border>
      <left style="double">
        <color indexed="64"/>
      </left>
      <right style="medium">
        <color auto="1"/>
      </right>
      <top style="dotted">
        <color indexed="64"/>
      </top>
      <bottom/>
      <diagonal/>
    </border>
    <border>
      <left style="double">
        <color indexed="64"/>
      </left>
      <right style="double">
        <color indexed="64"/>
      </right>
      <top style="dotted">
        <color indexed="64"/>
      </top>
      <bottom style="thin">
        <color indexed="64"/>
      </bottom>
      <diagonal/>
    </border>
    <border>
      <left style="double">
        <color indexed="64"/>
      </left>
      <right style="double">
        <color indexed="64"/>
      </right>
      <top style="thin">
        <color indexed="64"/>
      </top>
      <bottom style="dotted">
        <color indexed="64"/>
      </bottom>
      <diagonal/>
    </border>
    <border>
      <left style="double">
        <color indexed="64"/>
      </left>
      <right style="thin">
        <color indexed="64"/>
      </right>
      <top/>
      <bottom style="medium">
        <color indexed="64"/>
      </bottom>
      <diagonal/>
    </border>
    <border>
      <left style="double">
        <color indexed="64"/>
      </left>
      <right/>
      <top/>
      <bottom style="thin">
        <color indexed="64"/>
      </bottom>
      <diagonal/>
    </border>
    <border>
      <left style="double">
        <color indexed="64"/>
      </left>
      <right/>
      <top/>
      <bottom/>
      <diagonal/>
    </border>
    <border>
      <left style="double">
        <color indexed="64"/>
      </left>
      <right style="medium">
        <color auto="1"/>
      </right>
      <top style="thin">
        <color indexed="64"/>
      </top>
      <bottom style="double">
        <color indexed="64"/>
      </bottom>
      <diagonal/>
    </border>
    <border>
      <left style="double">
        <color indexed="64"/>
      </left>
      <right/>
      <top style="medium">
        <color indexed="64"/>
      </top>
      <bottom style="medium">
        <color indexed="64"/>
      </bottom>
      <diagonal/>
    </border>
    <border>
      <left style="medium">
        <color indexed="64"/>
      </left>
      <right style="thin">
        <color indexed="64"/>
      </right>
      <top style="thin">
        <color indexed="64"/>
      </top>
      <bottom/>
      <diagonal/>
    </border>
    <border>
      <left style="medium">
        <color indexed="12"/>
      </left>
      <right style="thin">
        <color indexed="12"/>
      </right>
      <top/>
      <bottom style="thin">
        <color indexed="12"/>
      </bottom>
      <diagonal/>
    </border>
    <border>
      <left style="thin">
        <color indexed="12"/>
      </left>
      <right style="medium">
        <color indexed="12"/>
      </right>
      <top/>
      <bottom style="thin">
        <color indexed="12"/>
      </bottom>
      <diagonal/>
    </border>
    <border>
      <left/>
      <right style="medium">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auto="1"/>
      </left>
      <right style="thin">
        <color auto="1"/>
      </right>
      <top/>
      <bottom style="thin">
        <color auto="1"/>
      </bottom>
      <diagonal/>
    </border>
    <border>
      <left style="medium">
        <color indexed="18"/>
      </left>
      <right/>
      <top style="thin">
        <color indexed="64"/>
      </top>
      <bottom/>
      <diagonal/>
    </border>
    <border>
      <left/>
      <right style="thick">
        <color auto="1"/>
      </right>
      <top/>
      <bottom style="thin">
        <color auto="1"/>
      </bottom>
      <diagonal/>
    </border>
    <border>
      <left/>
      <right style="double">
        <color indexed="64"/>
      </right>
      <top/>
      <bottom style="thin">
        <color indexed="64"/>
      </bottom>
      <diagonal/>
    </border>
    <border>
      <left style="thin">
        <color indexed="64"/>
      </left>
      <right style="medium">
        <color indexed="64"/>
      </right>
      <top style="thin">
        <color indexed="64"/>
      </top>
      <bottom/>
      <diagonal/>
    </border>
    <border>
      <left/>
      <right/>
      <top/>
      <bottom style="thin">
        <color indexed="64"/>
      </bottom>
      <diagonal/>
    </border>
    <border>
      <left style="thin">
        <color rgb="FF000000"/>
      </left>
      <right style="thin">
        <color rgb="FF000000"/>
      </right>
      <top style="thin">
        <color rgb="FF000000"/>
      </top>
      <bottom style="thin">
        <color rgb="FF000000"/>
      </bottom>
      <diagonal/>
    </border>
    <border>
      <left style="medium">
        <color rgb="FF000000"/>
      </left>
      <right style="medium">
        <color rgb="FF000000"/>
      </right>
      <top style="medium">
        <color rgb="FF000000"/>
      </top>
      <bottom style="medium">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indexed="64"/>
      </left>
      <right style="medium">
        <color rgb="FF000000"/>
      </right>
      <top style="thin">
        <color indexed="64"/>
      </top>
      <bottom style="thin">
        <color indexed="64"/>
      </bottom>
      <diagonal/>
    </border>
    <border>
      <left style="medium">
        <color indexed="64"/>
      </left>
      <right style="medium">
        <color indexed="64"/>
      </right>
      <top/>
      <bottom style="thin">
        <color indexed="64"/>
      </bottom>
      <diagonal/>
    </border>
    <border>
      <left/>
      <right style="thin">
        <color auto="1"/>
      </right>
      <top style="medium">
        <color auto="1"/>
      </top>
      <bottom style="thin">
        <color auto="1"/>
      </bottom>
      <diagonal/>
    </border>
    <border>
      <left style="medium">
        <color indexed="64"/>
      </left>
      <right style="thin">
        <color indexed="64"/>
      </right>
      <top style="thin">
        <color indexed="64"/>
      </top>
      <bottom style="thin">
        <color rgb="FF000000"/>
      </bottom>
      <diagonal/>
    </border>
    <border>
      <left style="thin">
        <color indexed="64"/>
      </left>
      <right style="thin">
        <color indexed="64"/>
      </right>
      <top style="thin">
        <color indexed="64"/>
      </top>
      <bottom style="thin">
        <color rgb="FF000000"/>
      </bottom>
      <diagonal/>
    </border>
    <border>
      <left style="thin">
        <color indexed="64"/>
      </left>
      <right style="medium">
        <color indexed="64"/>
      </right>
      <top style="thin">
        <color indexed="64"/>
      </top>
      <bottom style="thin">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medium">
        <color auto="1"/>
      </left>
      <right style="thin">
        <color auto="1"/>
      </right>
      <top style="thin">
        <color rgb="FF000000"/>
      </top>
      <bottom style="thin">
        <color indexed="64"/>
      </bottom>
      <diagonal/>
    </border>
    <border>
      <left style="thin">
        <color auto="1"/>
      </left>
      <right style="thin">
        <color auto="1"/>
      </right>
      <top style="thin">
        <color rgb="FF000000"/>
      </top>
      <bottom style="thin">
        <color indexed="64"/>
      </bottom>
      <diagonal/>
    </border>
    <border>
      <left style="thin">
        <color auto="1"/>
      </left>
      <right style="medium">
        <color auto="1"/>
      </right>
      <top style="thin">
        <color rgb="FF000000"/>
      </top>
      <bottom style="thin">
        <color indexed="64"/>
      </bottom>
      <diagonal/>
    </border>
    <border>
      <left/>
      <right/>
      <top style="medium">
        <color auto="1"/>
      </top>
      <bottom style="thin">
        <color indexed="64"/>
      </bottom>
      <diagonal/>
    </border>
    <border>
      <left style="medium">
        <color indexed="18"/>
      </left>
      <right/>
      <top/>
      <bottom style="thin">
        <color indexed="64"/>
      </bottom>
      <diagonal/>
    </border>
    <border>
      <left style="medium">
        <color indexed="64"/>
      </left>
      <right/>
      <top/>
      <bottom style="thin">
        <color indexed="64"/>
      </bottom>
      <diagonal/>
    </border>
    <border>
      <left style="medium">
        <color auto="1"/>
      </left>
      <right style="thin">
        <color indexed="64"/>
      </right>
      <top/>
      <bottom style="thin">
        <color indexed="64"/>
      </bottom>
      <diagonal/>
    </border>
    <border>
      <left/>
      <right style="thin">
        <color indexed="64"/>
      </right>
      <top/>
      <bottom style="medium">
        <color rgb="FF000000"/>
      </bottom>
      <diagonal/>
    </border>
    <border>
      <left/>
      <right style="thin">
        <color indexed="64"/>
      </right>
      <top style="dotted">
        <color rgb="FF000000"/>
      </top>
      <bottom style="dotted">
        <color rgb="FF000000"/>
      </bottom>
      <diagonal/>
    </border>
    <border>
      <left style="thin">
        <color indexed="64"/>
      </left>
      <right style="thin">
        <color indexed="64"/>
      </right>
      <top style="dotted">
        <color rgb="FF000000"/>
      </top>
      <bottom style="dotted">
        <color rgb="FF000000"/>
      </bottom>
      <diagonal/>
    </border>
    <border>
      <left style="thin">
        <color indexed="64"/>
      </left>
      <right style="double">
        <color indexed="64"/>
      </right>
      <top style="dotted">
        <color rgb="FF000000"/>
      </top>
      <bottom style="dotted">
        <color rgb="FF000000"/>
      </bottom>
      <diagonal/>
    </border>
    <border>
      <left style="double">
        <color indexed="64"/>
      </left>
      <right style="double">
        <color indexed="64"/>
      </right>
      <top style="dotted">
        <color rgb="FF000000"/>
      </top>
      <bottom style="dotted">
        <color rgb="FF000000"/>
      </bottom>
      <diagonal/>
    </border>
    <border>
      <left style="thin">
        <color indexed="64"/>
      </left>
      <right style="thin">
        <color indexed="64"/>
      </right>
      <top/>
      <bottom style="medium">
        <color rgb="FF000000"/>
      </bottom>
      <diagonal/>
    </border>
    <border>
      <left style="thin">
        <color indexed="64"/>
      </left>
      <right style="double">
        <color indexed="64"/>
      </right>
      <top/>
      <bottom style="medium">
        <color rgb="FF000000"/>
      </bottom>
      <diagonal/>
    </border>
    <border>
      <left style="double">
        <color indexed="64"/>
      </left>
      <right style="double">
        <color indexed="64"/>
      </right>
      <top/>
      <bottom style="medium">
        <color rgb="FF000000"/>
      </bottom>
      <diagonal/>
    </border>
    <border>
      <left/>
      <right style="medium">
        <color indexed="64"/>
      </right>
      <top/>
      <bottom style="medium">
        <color rgb="FF000000"/>
      </bottom>
      <diagonal/>
    </border>
    <border>
      <left style="medium">
        <color rgb="FF000000"/>
      </left>
      <right style="thin">
        <color indexed="64"/>
      </right>
      <top/>
      <bottom style="medium">
        <color rgb="FF000000"/>
      </bottom>
      <diagonal/>
    </border>
    <border>
      <left/>
      <right style="medium">
        <color rgb="FF000000"/>
      </right>
      <top style="dotted">
        <color rgb="FF000000"/>
      </top>
      <bottom style="dotted">
        <color rgb="FF000000"/>
      </bottom>
      <diagonal/>
    </border>
    <border>
      <left style="medium">
        <color rgb="FF000000"/>
      </left>
      <right style="medium">
        <color rgb="FF000000"/>
      </right>
      <top style="dotted">
        <color rgb="FF000000"/>
      </top>
      <bottom style="dotted">
        <color rgb="FF000000"/>
      </bottom>
      <diagonal/>
    </border>
    <border>
      <left/>
      <right/>
      <top style="medium">
        <color auto="1"/>
      </top>
      <bottom style="thin">
        <color indexed="64"/>
      </bottom>
      <diagonal/>
    </border>
    <border>
      <left style="medium">
        <color auto="1"/>
      </left>
      <right/>
      <top style="medium">
        <color auto="1"/>
      </top>
      <bottom style="thin">
        <color auto="1"/>
      </bottom>
      <diagonal/>
    </border>
    <border>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right style="thick">
        <color indexed="64"/>
      </right>
      <top style="medium">
        <color indexed="64"/>
      </top>
      <bottom style="thin">
        <color indexed="64"/>
      </bottom>
      <diagonal/>
    </border>
    <border>
      <left/>
      <right style="double">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medium">
        <color indexed="64"/>
      </top>
      <bottom/>
      <diagonal/>
    </border>
    <border>
      <left/>
      <right/>
      <top/>
      <bottom style="medium">
        <color indexed="12"/>
      </bottom>
      <diagonal/>
    </border>
    <border>
      <left style="medium">
        <color indexed="12"/>
      </left>
      <right style="thin">
        <color indexed="12"/>
      </right>
      <top style="medium">
        <color indexed="12"/>
      </top>
      <bottom style="thin">
        <color indexed="12"/>
      </bottom>
      <diagonal/>
    </border>
    <border>
      <left style="thin">
        <color indexed="12"/>
      </left>
      <right style="medium">
        <color indexed="12"/>
      </right>
      <top style="medium">
        <color indexed="12"/>
      </top>
      <bottom style="thin">
        <color indexed="12"/>
      </bottom>
      <diagonal/>
    </border>
    <border>
      <left style="medium">
        <color indexed="12"/>
      </left>
      <right style="thin">
        <color indexed="12"/>
      </right>
      <top style="thin">
        <color indexed="12"/>
      </top>
      <bottom style="thin">
        <color indexed="12"/>
      </bottom>
      <diagonal/>
    </border>
    <border>
      <left style="thin">
        <color indexed="12"/>
      </left>
      <right style="medium">
        <color indexed="12"/>
      </right>
      <top style="thin">
        <color indexed="12"/>
      </top>
      <bottom style="thin">
        <color indexed="12"/>
      </bottom>
      <diagonal/>
    </border>
    <border>
      <left style="medium">
        <color indexed="12"/>
      </left>
      <right style="medium">
        <color indexed="12"/>
      </right>
      <top style="medium">
        <color indexed="12"/>
      </top>
      <bottom style="medium">
        <color indexed="12"/>
      </bottom>
      <diagonal/>
    </border>
    <border>
      <left style="medium">
        <color indexed="12"/>
      </left>
      <right/>
      <top style="medium">
        <color indexed="12"/>
      </top>
      <bottom style="medium">
        <color indexed="12"/>
      </bottom>
      <diagonal/>
    </border>
    <border>
      <left/>
      <right style="medium">
        <color indexed="12"/>
      </right>
      <top style="medium">
        <color indexed="12"/>
      </top>
      <bottom style="medium">
        <color indexed="12"/>
      </bottom>
      <diagonal/>
    </border>
    <border>
      <left style="medium">
        <color indexed="12"/>
      </left>
      <right style="medium">
        <color indexed="64"/>
      </right>
      <top style="medium">
        <color indexed="12"/>
      </top>
      <bottom style="medium">
        <color indexed="12"/>
      </bottom>
      <diagonal/>
    </border>
    <border>
      <left style="medium">
        <color indexed="12"/>
      </left>
      <right style="thin">
        <color indexed="12"/>
      </right>
      <top style="thin">
        <color indexed="12"/>
      </top>
      <bottom style="medium">
        <color indexed="12"/>
      </bottom>
      <diagonal/>
    </border>
    <border>
      <left style="thin">
        <color indexed="12"/>
      </left>
      <right style="medium">
        <color indexed="12"/>
      </right>
      <top style="thin">
        <color indexed="12"/>
      </top>
      <bottom style="medium">
        <color indexed="12"/>
      </bottom>
      <diagonal/>
    </border>
    <border>
      <left/>
      <right style="medium">
        <color indexed="12"/>
      </right>
      <top style="medium">
        <color indexed="12"/>
      </top>
      <bottom/>
      <diagonal/>
    </border>
    <border>
      <left style="medium">
        <color indexed="18"/>
      </left>
      <right/>
      <top style="medium">
        <color indexed="18"/>
      </top>
      <bottom/>
      <diagonal/>
    </border>
    <border>
      <left/>
      <right style="thin">
        <color indexed="64"/>
      </right>
      <top style="medium">
        <color indexed="18"/>
      </top>
      <bottom/>
      <diagonal/>
    </border>
    <border>
      <left/>
      <right/>
      <top style="medium">
        <color indexed="18"/>
      </top>
      <bottom/>
      <diagonal/>
    </border>
    <border>
      <left/>
      <right/>
      <top style="medium">
        <color indexed="64"/>
      </top>
      <bottom/>
      <diagonal/>
    </border>
    <border>
      <left/>
      <right style="medium">
        <color indexed="64"/>
      </right>
      <top style="medium">
        <color indexed="64"/>
      </top>
      <bottom/>
      <diagonal/>
    </border>
    <border>
      <left style="medium">
        <color indexed="18"/>
      </left>
      <right/>
      <top/>
      <bottom style="medium">
        <color indexed="18"/>
      </bottom>
      <diagonal/>
    </border>
    <border>
      <left/>
      <right style="thin">
        <color indexed="64"/>
      </right>
      <top/>
      <bottom style="medium">
        <color indexed="18"/>
      </bottom>
      <diagonal/>
    </border>
    <border>
      <left style="medium">
        <color indexed="64"/>
      </left>
      <right/>
      <top style="medium">
        <color indexed="64"/>
      </top>
      <bottom/>
      <diagonal/>
    </border>
    <border>
      <left/>
      <right style="medium">
        <color auto="1"/>
      </right>
      <top/>
      <bottom style="medium">
        <color auto="1"/>
      </bottom>
      <diagonal/>
    </border>
    <border>
      <left style="thin">
        <color indexed="64"/>
      </left>
      <right style="medium">
        <color indexed="64"/>
      </right>
      <top style="medium">
        <color indexed="64"/>
      </top>
      <bottom/>
      <diagonal/>
    </border>
    <border>
      <left style="medium">
        <color auto="1"/>
      </left>
      <right/>
      <top style="thin">
        <color auto="1"/>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medium">
        <color indexed="64"/>
      </top>
      <bottom/>
      <diagonal/>
    </border>
    <border>
      <left style="thin">
        <color indexed="64"/>
      </left>
      <right/>
      <top style="thin">
        <color indexed="64"/>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medium">
        <color indexed="64"/>
      </right>
      <top style="thin">
        <color indexed="64"/>
      </top>
      <bottom/>
      <diagonal/>
    </border>
    <border>
      <left style="thick">
        <color indexed="64"/>
      </left>
      <right/>
      <top style="medium">
        <color indexed="64"/>
      </top>
      <bottom/>
      <diagonal/>
    </border>
    <border>
      <left style="thin">
        <color indexed="64"/>
      </left>
      <right style="thick">
        <color indexed="64"/>
      </right>
      <top style="thin">
        <color indexed="64"/>
      </top>
      <bottom/>
      <diagonal/>
    </border>
    <border>
      <left style="thin">
        <color indexed="64"/>
      </left>
      <right style="double">
        <color indexed="64"/>
      </right>
      <top style="thin">
        <color indexed="64"/>
      </top>
      <bottom/>
      <diagonal/>
    </border>
    <border>
      <left style="medium">
        <color indexed="64"/>
      </left>
      <right style="medium">
        <color indexed="64"/>
      </right>
      <top style="medium">
        <color indexed="64"/>
      </top>
      <bottom/>
      <diagonal/>
    </border>
    <border>
      <left/>
      <right style="thin">
        <color indexed="64"/>
      </right>
      <top/>
      <bottom style="medium">
        <color indexed="64"/>
      </bottom>
      <diagonal/>
    </border>
    <border>
      <left/>
      <right style="thin">
        <color indexed="64"/>
      </right>
      <top/>
      <bottom style="medium">
        <color indexed="64"/>
      </bottom>
      <diagonal/>
    </border>
    <border>
      <left/>
      <right style="thick">
        <color auto="1"/>
      </right>
      <top style="thin">
        <color indexed="64"/>
      </top>
      <bottom/>
      <diagonal/>
    </border>
    <border>
      <left/>
      <right style="double">
        <color indexed="64"/>
      </right>
      <top style="medium">
        <color indexed="64"/>
      </top>
      <bottom/>
      <diagonal/>
    </border>
    <border>
      <left/>
      <right style="double">
        <color indexed="64"/>
      </right>
      <top style="thin">
        <color indexed="64"/>
      </top>
      <bottom/>
      <diagonal/>
    </border>
    <border>
      <left style="double">
        <color indexed="64"/>
      </left>
      <right style="double">
        <color indexed="64"/>
      </right>
      <top style="medium">
        <color indexed="64"/>
      </top>
      <bottom/>
      <diagonal/>
    </border>
    <border>
      <left style="double">
        <color indexed="64"/>
      </left>
      <right style="medium">
        <color auto="1"/>
      </right>
      <top style="medium">
        <color indexed="64"/>
      </top>
      <bottom/>
      <diagonal/>
    </border>
    <border>
      <left style="thin">
        <color indexed="64"/>
      </left>
      <right style="thick">
        <color indexed="64"/>
      </right>
      <top style="medium">
        <color indexed="64"/>
      </top>
      <bottom/>
      <diagonal/>
    </border>
    <border>
      <left style="double">
        <color indexed="64"/>
      </left>
      <right/>
      <top style="medium">
        <color indexed="64"/>
      </top>
      <bottom/>
      <diagonal/>
    </border>
    <border>
      <left style="double">
        <color indexed="64"/>
      </left>
      <right style="thin">
        <color indexed="64"/>
      </right>
      <top style="medium">
        <color indexed="64"/>
      </top>
      <bottom/>
      <diagonal/>
    </border>
  </borders>
  <cellStyleXfs count="8">
    <xf numFmtId="0" fontId="0" fillId="0" borderId="0"/>
    <xf numFmtId="0" fontId="1" fillId="0" borderId="0"/>
    <xf numFmtId="0" fontId="17" fillId="0" borderId="0" applyNumberFormat="0" applyFill="0" applyBorder="0" applyAlignment="0" applyProtection="0">
      <alignment vertical="top"/>
      <protection locked="0"/>
    </xf>
    <xf numFmtId="0" fontId="1" fillId="0" borderId="0"/>
    <xf numFmtId="44" fontId="1" fillId="0" borderId="0" applyFont="0" applyFill="0" applyBorder="0" applyAlignment="0" applyProtection="0"/>
    <xf numFmtId="0" fontId="4" fillId="0" borderId="0"/>
    <xf numFmtId="0" fontId="4" fillId="0" borderId="0"/>
    <xf numFmtId="0" fontId="1" fillId="24" borderId="140" applyNumberFormat="0" applyFont="0" applyAlignment="0" applyProtection="0"/>
  </cellStyleXfs>
  <cellXfs count="2897">
    <xf numFmtId="0" fontId="0" fillId="0" borderId="0" xfId="0"/>
    <xf numFmtId="0" fontId="1" fillId="0" borderId="0" xfId="1"/>
    <xf numFmtId="0" fontId="2" fillId="0" borderId="0" xfId="1" applyFont="1"/>
    <xf numFmtId="0" fontId="1" fillId="0" borderId="1" xfId="1" applyBorder="1" applyProtection="1">
      <protection hidden="1"/>
    </xf>
    <xf numFmtId="0" fontId="1" fillId="2" borderId="1" xfId="1" applyFill="1" applyBorder="1" applyProtection="1">
      <protection locked="0" hidden="1"/>
    </xf>
    <xf numFmtId="0" fontId="1" fillId="0" borderId="1" xfId="1" applyBorder="1"/>
    <xf numFmtId="0" fontId="1" fillId="3" borderId="2" xfId="1" applyFill="1" applyBorder="1" applyProtection="1">
      <protection locked="0"/>
    </xf>
    <xf numFmtId="0" fontId="3" fillId="0" borderId="0" xfId="1" applyFont="1" applyAlignment="1">
      <alignment textRotation="90"/>
    </xf>
    <xf numFmtId="0" fontId="4" fillId="0" borderId="1" xfId="1" applyFont="1" applyBorder="1" applyAlignment="1" applyProtection="1">
      <alignment vertical="center"/>
      <protection hidden="1"/>
    </xf>
    <xf numFmtId="0" fontId="1" fillId="0" borderId="1" xfId="1" applyBorder="1" applyAlignment="1">
      <alignment horizontal="left" vertical="center"/>
    </xf>
    <xf numFmtId="0" fontId="1" fillId="3" borderId="3" xfId="1" applyFill="1" applyBorder="1"/>
    <xf numFmtId="0" fontId="1" fillId="3" borderId="4" xfId="1" applyFill="1" applyBorder="1" applyAlignment="1" applyProtection="1">
      <alignment vertical="center"/>
      <protection locked="0"/>
    </xf>
    <xf numFmtId="0" fontId="6" fillId="2" borderId="5" xfId="1" applyFont="1" applyFill="1" applyBorder="1" applyAlignment="1" applyProtection="1">
      <alignment vertical="center"/>
      <protection locked="0" hidden="1"/>
    </xf>
    <xf numFmtId="0" fontId="6" fillId="0" borderId="5" xfId="1" applyFont="1" applyBorder="1" applyAlignment="1" applyProtection="1">
      <alignment vertical="center"/>
      <protection hidden="1"/>
    </xf>
    <xf numFmtId="0" fontId="1" fillId="3" borderId="4" xfId="1" applyFill="1" applyBorder="1" applyAlignment="1">
      <alignment vertical="center"/>
    </xf>
    <xf numFmtId="0" fontId="1" fillId="2" borderId="0" xfId="1" applyFill="1" applyProtection="1">
      <protection locked="0"/>
    </xf>
    <xf numFmtId="0" fontId="1" fillId="2" borderId="0" xfId="1" applyFill="1" applyAlignment="1" applyProtection="1">
      <alignment horizontal="left" vertical="center"/>
      <protection locked="0" hidden="1"/>
    </xf>
    <xf numFmtId="0" fontId="4" fillId="2" borderId="1" xfId="1" applyFont="1" applyFill="1" applyBorder="1" applyAlignment="1" applyProtection="1">
      <alignment vertical="center"/>
      <protection locked="0" hidden="1"/>
    </xf>
    <xf numFmtId="0" fontId="1" fillId="0" borderId="0" xfId="1" applyAlignment="1" applyProtection="1">
      <alignment horizontal="left" vertical="center"/>
      <protection hidden="1"/>
    </xf>
    <xf numFmtId="0" fontId="1" fillId="3" borderId="4" xfId="1" applyFill="1" applyBorder="1"/>
    <xf numFmtId="0" fontId="4" fillId="0" borderId="6" xfId="1" applyFont="1" applyBorder="1" applyAlignment="1" applyProtection="1">
      <alignment vertical="center"/>
      <protection hidden="1"/>
    </xf>
    <xf numFmtId="0" fontId="4" fillId="2" borderId="1" xfId="1" applyFont="1" applyFill="1" applyBorder="1" applyAlignment="1" applyProtection="1">
      <alignment vertical="center"/>
      <protection hidden="1"/>
    </xf>
    <xf numFmtId="0" fontId="6" fillId="0" borderId="5" xfId="1" applyFont="1" applyBorder="1" applyAlignment="1" applyProtection="1">
      <alignment horizontal="left" vertical="center"/>
      <protection hidden="1"/>
    </xf>
    <xf numFmtId="0" fontId="1" fillId="0" borderId="0" xfId="1" applyProtection="1">
      <protection hidden="1"/>
    </xf>
    <xf numFmtId="0" fontId="1" fillId="2" borderId="1" xfId="1" applyFill="1" applyBorder="1" applyAlignment="1" applyProtection="1">
      <alignment vertical="center"/>
      <protection locked="0"/>
    </xf>
    <xf numFmtId="0" fontId="1" fillId="0" borderId="5" xfId="1" applyBorder="1" applyAlignment="1" applyProtection="1">
      <alignment horizontal="left" vertical="center"/>
      <protection hidden="1"/>
    </xf>
    <xf numFmtId="0" fontId="1" fillId="0" borderId="6" xfId="1" applyBorder="1" applyProtection="1">
      <protection hidden="1"/>
    </xf>
    <xf numFmtId="0" fontId="7" fillId="0" borderId="5" xfId="1" applyFont="1" applyBorder="1" applyAlignment="1" applyProtection="1">
      <alignment vertical="center"/>
      <protection hidden="1"/>
    </xf>
    <xf numFmtId="0" fontId="7" fillId="0" borderId="0" xfId="1" applyFont="1" applyAlignment="1" applyProtection="1">
      <alignment vertical="center"/>
      <protection hidden="1"/>
    </xf>
    <xf numFmtId="0" fontId="7" fillId="0" borderId="6" xfId="1" applyFont="1" applyBorder="1" applyAlignment="1" applyProtection="1">
      <alignment vertical="center"/>
      <protection hidden="1"/>
    </xf>
    <xf numFmtId="0" fontId="7" fillId="0" borderId="5" xfId="1" applyFont="1" applyBorder="1" applyAlignment="1" applyProtection="1">
      <alignment horizontal="center" vertical="center"/>
      <protection hidden="1"/>
    </xf>
    <xf numFmtId="0" fontId="7" fillId="0" borderId="0" xfId="1" applyFont="1" applyAlignment="1" applyProtection="1">
      <alignment horizontal="center" vertical="center"/>
      <protection hidden="1"/>
    </xf>
    <xf numFmtId="0" fontId="7" fillId="0" borderId="6" xfId="1" applyFont="1" applyBorder="1" applyAlignment="1" applyProtection="1">
      <alignment horizontal="center" vertical="center"/>
      <protection hidden="1"/>
    </xf>
    <xf numFmtId="0" fontId="7" fillId="0" borderId="0" xfId="1" applyFont="1" applyAlignment="1">
      <alignment vertical="center"/>
    </xf>
    <xf numFmtId="0" fontId="9" fillId="2" borderId="0" xfId="1" applyFont="1" applyFill="1" applyProtection="1">
      <protection locked="0"/>
    </xf>
    <xf numFmtId="0" fontId="1" fillId="2" borderId="0" xfId="1" applyFill="1"/>
    <xf numFmtId="0" fontId="1" fillId="0" borderId="0" xfId="1" applyAlignment="1">
      <alignment vertical="center"/>
    </xf>
    <xf numFmtId="0" fontId="1" fillId="0" borderId="5" xfId="1" applyBorder="1"/>
    <xf numFmtId="0" fontId="1" fillId="0" borderId="6" xfId="1" applyBorder="1"/>
    <xf numFmtId="0" fontId="11" fillId="0" borderId="6" xfId="1" applyFont="1" applyBorder="1" applyAlignment="1">
      <alignment vertical="center"/>
    </xf>
    <xf numFmtId="0" fontId="1" fillId="0" borderId="0" xfId="1" applyAlignment="1" applyProtection="1">
      <alignment vertical="center"/>
      <protection hidden="1"/>
    </xf>
    <xf numFmtId="0" fontId="1" fillId="0" borderId="1" xfId="1" applyBorder="1" applyAlignment="1">
      <alignment vertical="center"/>
    </xf>
    <xf numFmtId="0" fontId="1" fillId="0" borderId="1" xfId="1" applyBorder="1" applyAlignment="1" applyProtection="1">
      <alignment vertical="center"/>
      <protection hidden="1"/>
    </xf>
    <xf numFmtId="0" fontId="1" fillId="0" borderId="0" xfId="1" applyAlignment="1" applyProtection="1">
      <alignment horizontal="left" vertical="center" indent="1"/>
      <protection hidden="1"/>
    </xf>
    <xf numFmtId="0" fontId="1" fillId="0" borderId="2" xfId="1" applyBorder="1"/>
    <xf numFmtId="0" fontId="1" fillId="0" borderId="2" xfId="1" quotePrefix="1" applyBorder="1" applyProtection="1">
      <protection hidden="1"/>
    </xf>
    <xf numFmtId="0" fontId="1" fillId="0" borderId="1" xfId="1" applyBorder="1" applyAlignment="1" applyProtection="1">
      <alignment horizontal="left" vertical="center" indent="1"/>
      <protection hidden="1"/>
    </xf>
    <xf numFmtId="0" fontId="1" fillId="0" borderId="5" xfId="1" applyBorder="1" applyProtection="1">
      <protection hidden="1"/>
    </xf>
    <xf numFmtId="0" fontId="2" fillId="0" borderId="0" xfId="1" applyFont="1" applyAlignment="1" applyProtection="1">
      <alignment vertical="top"/>
      <protection hidden="1"/>
    </xf>
    <xf numFmtId="0" fontId="1" fillId="0" borderId="0" xfId="1" applyAlignment="1" applyProtection="1">
      <alignment vertical="center"/>
      <protection locked="0"/>
    </xf>
    <xf numFmtId="0" fontId="1" fillId="0" borderId="5" xfId="1" applyBorder="1" applyAlignment="1" applyProtection="1">
      <alignment vertical="center"/>
      <protection hidden="1"/>
    </xf>
    <xf numFmtId="0" fontId="10" fillId="0" borderId="5" xfId="1" applyFont="1" applyBorder="1" applyProtection="1">
      <protection hidden="1"/>
    </xf>
    <xf numFmtId="49" fontId="12" fillId="0" borderId="0" xfId="1" applyNumberFormat="1" applyFont="1" applyProtection="1">
      <protection hidden="1"/>
    </xf>
    <xf numFmtId="0" fontId="10" fillId="0" borderId="0" xfId="1" applyFont="1" applyAlignment="1">
      <alignment vertical="center" wrapText="1"/>
    </xf>
    <xf numFmtId="0" fontId="1" fillId="0" borderId="0" xfId="1" applyAlignment="1" applyProtection="1">
      <alignment horizontal="center" vertical="center"/>
      <protection hidden="1"/>
    </xf>
    <xf numFmtId="0" fontId="10" fillId="0" borderId="5" xfId="1" applyFont="1" applyBorder="1" applyAlignment="1" applyProtection="1">
      <alignment horizontal="center" vertical="center"/>
      <protection hidden="1"/>
    </xf>
    <xf numFmtId="0" fontId="1" fillId="3" borderId="2" xfId="1" applyFill="1" applyBorder="1" applyProtection="1">
      <protection locked="0" hidden="1"/>
    </xf>
    <xf numFmtId="0" fontId="1" fillId="0" borderId="1" xfId="1" applyBorder="1" applyAlignment="1" applyProtection="1">
      <alignment horizontal="left" indent="1"/>
      <protection hidden="1"/>
    </xf>
    <xf numFmtId="0" fontId="2" fillId="0" borderId="0" xfId="1" applyFont="1" applyProtection="1">
      <protection hidden="1"/>
    </xf>
    <xf numFmtId="0" fontId="1" fillId="0" borderId="5" xfId="1" applyBorder="1" applyAlignment="1" applyProtection="1">
      <alignment horizontal="center" vertical="center"/>
      <protection hidden="1"/>
    </xf>
    <xf numFmtId="0" fontId="1" fillId="0" borderId="5" xfId="1" applyBorder="1" applyAlignment="1" applyProtection="1">
      <alignment horizontal="center"/>
      <protection hidden="1"/>
    </xf>
    <xf numFmtId="0" fontId="1" fillId="0" borderId="0" xfId="1" applyAlignment="1">
      <alignment vertical="center" wrapText="1"/>
    </xf>
    <xf numFmtId="0" fontId="9" fillId="2" borderId="0" xfId="1" applyFont="1" applyFill="1" applyAlignment="1" applyProtection="1">
      <alignment vertical="center" wrapText="1"/>
      <protection hidden="1"/>
    </xf>
    <xf numFmtId="0" fontId="7" fillId="2" borderId="0" xfId="1" applyFont="1" applyFill="1" applyAlignment="1" applyProtection="1">
      <alignment vertical="center" wrapText="1"/>
      <protection hidden="1"/>
    </xf>
    <xf numFmtId="0" fontId="1" fillId="0" borderId="0" xfId="1" applyAlignment="1">
      <alignment horizontal="left" indent="3"/>
    </xf>
    <xf numFmtId="22" fontId="1" fillId="6" borderId="0" xfId="1" applyNumberFormat="1" applyFill="1" applyProtection="1">
      <protection hidden="1"/>
    </xf>
    <xf numFmtId="0" fontId="1" fillId="6" borderId="0" xfId="1" applyFill="1" applyProtection="1">
      <protection hidden="1"/>
    </xf>
    <xf numFmtId="0" fontId="1" fillId="0" borderId="15" xfId="1" applyBorder="1"/>
    <xf numFmtId="0" fontId="1" fillId="0" borderId="16" xfId="1" applyBorder="1" applyAlignment="1">
      <alignment vertical="top"/>
    </xf>
    <xf numFmtId="0" fontId="10" fillId="0" borderId="17" xfId="1" applyFont="1" applyBorder="1" applyAlignment="1" applyProtection="1">
      <alignment horizontal="center" vertical="center"/>
      <protection locked="0"/>
    </xf>
    <xf numFmtId="0" fontId="10" fillId="0" borderId="21" xfId="1" applyFont="1" applyBorder="1" applyAlignment="1" applyProtection="1">
      <alignment horizontal="center" vertical="center"/>
      <protection locked="0"/>
    </xf>
    <xf numFmtId="0" fontId="1" fillId="0" borderId="0" xfId="1" applyAlignment="1">
      <alignment horizontal="left" indent="1"/>
    </xf>
    <xf numFmtId="0" fontId="10" fillId="0" borderId="24" xfId="1" applyFont="1" applyBorder="1" applyAlignment="1" applyProtection="1">
      <alignment horizontal="center" vertical="center"/>
      <protection locked="0"/>
    </xf>
    <xf numFmtId="0" fontId="15" fillId="0" borderId="0" xfId="1" applyFont="1"/>
    <xf numFmtId="0" fontId="15" fillId="6" borderId="0" xfId="1" applyFont="1" applyFill="1" applyProtection="1">
      <protection hidden="1"/>
    </xf>
    <xf numFmtId="0" fontId="10" fillId="0" borderId="0" xfId="1" applyFont="1" applyAlignment="1" applyProtection="1">
      <alignment horizontal="left" vertical="center"/>
      <protection locked="0"/>
    </xf>
    <xf numFmtId="0" fontId="1" fillId="7" borderId="3" xfId="1" applyFill="1" applyBorder="1" applyAlignment="1">
      <alignment vertical="center"/>
    </xf>
    <xf numFmtId="0" fontId="1" fillId="7" borderId="38" xfId="1" applyFill="1" applyBorder="1" applyAlignment="1">
      <alignment vertical="center"/>
    </xf>
    <xf numFmtId="0" fontId="1" fillId="7" borderId="38" xfId="1" applyFill="1" applyBorder="1" applyAlignment="1">
      <alignment horizontal="right" vertical="center"/>
    </xf>
    <xf numFmtId="0" fontId="7" fillId="7" borderId="4" xfId="1" applyFont="1" applyFill="1" applyBorder="1" applyAlignment="1">
      <alignment vertical="center"/>
    </xf>
    <xf numFmtId="0" fontId="1" fillId="6" borderId="0" xfId="1" applyFill="1" applyAlignment="1" applyProtection="1">
      <alignment vertical="center"/>
      <protection hidden="1"/>
    </xf>
    <xf numFmtId="0" fontId="9" fillId="0" borderId="0" xfId="1" applyFont="1"/>
    <xf numFmtId="0" fontId="9" fillId="0" borderId="39" xfId="1" applyFont="1" applyBorder="1" applyProtection="1">
      <protection locked="0"/>
    </xf>
    <xf numFmtId="0" fontId="9" fillId="6" borderId="0" xfId="1" applyFont="1" applyFill="1" applyProtection="1">
      <protection hidden="1"/>
    </xf>
    <xf numFmtId="0" fontId="9" fillId="0" borderId="40" xfId="1" applyFont="1" applyBorder="1" applyProtection="1">
      <protection locked="0"/>
    </xf>
    <xf numFmtId="0" fontId="9" fillId="0" borderId="41" xfId="1" applyFont="1" applyBorder="1" applyProtection="1">
      <protection locked="0"/>
    </xf>
    <xf numFmtId="0" fontId="18" fillId="0" borderId="0" xfId="1" applyFont="1"/>
    <xf numFmtId="0" fontId="13" fillId="0" borderId="5" xfId="1" applyFont="1" applyBorder="1" applyAlignment="1">
      <alignment vertical="center"/>
    </xf>
    <xf numFmtId="0" fontId="13" fillId="0" borderId="0" xfId="1" applyFont="1" applyAlignment="1">
      <alignment vertical="center"/>
    </xf>
    <xf numFmtId="0" fontId="13" fillId="0" borderId="6" xfId="1" applyFont="1" applyBorder="1" applyAlignment="1">
      <alignment vertical="center"/>
    </xf>
    <xf numFmtId="0" fontId="18" fillId="6" borderId="0" xfId="1" applyFont="1" applyFill="1" applyProtection="1">
      <protection hidden="1"/>
    </xf>
    <xf numFmtId="0" fontId="13" fillId="0" borderId="0" xfId="1" applyFont="1"/>
    <xf numFmtId="0" fontId="13" fillId="6" borderId="0" xfId="1" applyFont="1" applyFill="1"/>
    <xf numFmtId="0" fontId="13" fillId="6" borderId="0" xfId="1" applyFont="1" applyFill="1" applyProtection="1">
      <protection hidden="1"/>
    </xf>
    <xf numFmtId="0" fontId="13" fillId="6" borderId="5" xfId="1" applyFont="1" applyFill="1" applyBorder="1" applyProtection="1">
      <protection hidden="1"/>
    </xf>
    <xf numFmtId="0" fontId="13" fillId="6" borderId="0" xfId="1" applyFont="1" applyFill="1" applyAlignment="1" applyProtection="1">
      <alignment horizontal="center" vertical="center"/>
      <protection hidden="1"/>
    </xf>
    <xf numFmtId="0" fontId="13" fillId="0" borderId="0" xfId="1" applyFont="1" applyAlignment="1" applyProtection="1">
      <alignment horizontal="left" vertical="top"/>
      <protection hidden="1"/>
    </xf>
    <xf numFmtId="0" fontId="15" fillId="0" borderId="0" xfId="1" applyFont="1" applyProtection="1">
      <protection hidden="1"/>
    </xf>
    <xf numFmtId="0" fontId="13" fillId="0" borderId="0" xfId="1" applyFont="1" applyProtection="1">
      <protection hidden="1"/>
    </xf>
    <xf numFmtId="0" fontId="21" fillId="0" borderId="0" xfId="1" applyFont="1"/>
    <xf numFmtId="0" fontId="21" fillId="0" borderId="0" xfId="1" applyFont="1" applyProtection="1">
      <protection hidden="1"/>
    </xf>
    <xf numFmtId="0" fontId="22" fillId="0" borderId="0" xfId="1" applyFont="1" applyAlignment="1" applyProtection="1">
      <alignment vertical="center" wrapText="1"/>
      <protection locked="0" hidden="1"/>
    </xf>
    <xf numFmtId="0" fontId="1" fillId="6" borderId="0" xfId="1" applyFill="1"/>
    <xf numFmtId="0" fontId="24" fillId="0" borderId="0" xfId="1" applyFont="1"/>
    <xf numFmtId="1" fontId="25" fillId="0" borderId="0" xfId="1" applyNumberFormat="1" applyFont="1" applyAlignment="1">
      <alignment horizontal="center" vertical="center"/>
    </xf>
    <xf numFmtId="1" fontId="13" fillId="0" borderId="0" xfId="1" applyNumberFormat="1" applyFont="1" applyAlignment="1">
      <alignment horizontal="left" vertical="center"/>
    </xf>
    <xf numFmtId="0" fontId="28" fillId="0" borderId="0" xfId="1" applyFont="1" applyAlignment="1" applyProtection="1">
      <alignment horizontal="left" indent="1"/>
      <protection locked="0"/>
    </xf>
    <xf numFmtId="49" fontId="4" fillId="0" borderId="0" xfId="1" applyNumberFormat="1" applyFont="1" applyAlignment="1">
      <alignment horizontal="right"/>
    </xf>
    <xf numFmtId="0" fontId="30" fillId="0" borderId="0" xfId="1" applyFont="1" applyProtection="1">
      <protection hidden="1"/>
    </xf>
    <xf numFmtId="49" fontId="31" fillId="0" borderId="0" xfId="1" applyNumberFormat="1" applyFont="1" applyProtection="1">
      <protection locked="0"/>
    </xf>
    <xf numFmtId="0" fontId="30" fillId="6" borderId="0" xfId="1" applyFont="1" applyFill="1" applyAlignment="1" applyProtection="1">
      <alignment horizontal="right"/>
      <protection hidden="1"/>
    </xf>
    <xf numFmtId="0" fontId="32" fillId="0" borderId="0" xfId="1" applyFont="1" applyAlignment="1">
      <alignment horizontal="right"/>
    </xf>
    <xf numFmtId="0" fontId="1" fillId="0" borderId="0" xfId="1" applyAlignment="1">
      <alignment horizontal="left" vertical="top"/>
    </xf>
    <xf numFmtId="0" fontId="13" fillId="0" borderId="0" xfId="1" applyFont="1" applyAlignment="1">
      <alignment horizontal="left" vertical="top"/>
    </xf>
    <xf numFmtId="0" fontId="35" fillId="8" borderId="0" xfId="1" applyFont="1" applyFill="1" applyAlignment="1">
      <alignment vertical="center" textRotation="90"/>
    </xf>
    <xf numFmtId="0" fontId="13" fillId="6" borderId="42" xfId="1" applyFont="1" applyFill="1" applyBorder="1" applyAlignment="1" applyProtection="1">
      <alignment horizontal="center" vertical="center"/>
      <protection hidden="1"/>
    </xf>
    <xf numFmtId="0" fontId="13" fillId="6" borderId="42" xfId="1" applyFont="1" applyFill="1" applyBorder="1" applyAlignment="1" applyProtection="1">
      <alignment vertical="top"/>
      <protection hidden="1"/>
    </xf>
    <xf numFmtId="0" fontId="13" fillId="6" borderId="42" xfId="1" applyFont="1" applyFill="1" applyBorder="1" applyProtection="1">
      <protection hidden="1"/>
    </xf>
    <xf numFmtId="0" fontId="1" fillId="6" borderId="42" xfId="1" applyFill="1" applyBorder="1" applyProtection="1">
      <protection hidden="1"/>
    </xf>
    <xf numFmtId="0" fontId="13" fillId="6" borderId="43" xfId="1" applyFont="1" applyFill="1" applyBorder="1" applyProtection="1">
      <protection hidden="1"/>
    </xf>
    <xf numFmtId="0" fontId="1" fillId="0" borderId="44" xfId="1" applyBorder="1"/>
    <xf numFmtId="0" fontId="1" fillId="0" borderId="45" xfId="1" applyBorder="1"/>
    <xf numFmtId="0" fontId="1" fillId="0" borderId="45" xfId="1" applyBorder="1" applyAlignment="1">
      <alignment horizontal="left" indent="2"/>
    </xf>
    <xf numFmtId="22" fontId="35" fillId="0" borderId="0" xfId="1" applyNumberFormat="1" applyFont="1" applyAlignment="1">
      <alignment horizontal="left" vertical="top"/>
    </xf>
    <xf numFmtId="0" fontId="1" fillId="0" borderId="0" xfId="1" applyAlignment="1">
      <alignment horizontal="right" vertical="top"/>
    </xf>
    <xf numFmtId="0" fontId="1" fillId="6" borderId="44" xfId="1" applyFill="1" applyBorder="1" applyProtection="1">
      <protection hidden="1"/>
    </xf>
    <xf numFmtId="0" fontId="13" fillId="6" borderId="0" xfId="1" applyFont="1" applyFill="1" applyAlignment="1" applyProtection="1">
      <alignment horizontal="center" vertical="top"/>
      <protection hidden="1"/>
    </xf>
    <xf numFmtId="0" fontId="13" fillId="6" borderId="0" xfId="1" applyFont="1" applyFill="1" applyAlignment="1" applyProtection="1">
      <alignment vertical="top"/>
      <protection hidden="1"/>
    </xf>
    <xf numFmtId="0" fontId="1" fillId="6" borderId="6" xfId="1" applyFill="1" applyBorder="1" applyAlignment="1" applyProtection="1">
      <alignment horizontal="left"/>
      <protection hidden="1"/>
    </xf>
    <xf numFmtId="0" fontId="35" fillId="6" borderId="0" xfId="1" applyFont="1" applyFill="1" applyAlignment="1" applyProtection="1">
      <alignment horizontal="left" indent="2"/>
      <protection hidden="1"/>
    </xf>
    <xf numFmtId="0" fontId="7" fillId="6" borderId="0" xfId="1" applyFont="1" applyFill="1" applyAlignment="1" applyProtection="1">
      <alignment vertical="top"/>
      <protection hidden="1"/>
    </xf>
    <xf numFmtId="49" fontId="1" fillId="6" borderId="0" xfId="1" applyNumberFormat="1" applyFill="1"/>
    <xf numFmtId="0" fontId="39" fillId="0" borderId="0" xfId="1" applyFont="1" applyAlignment="1" applyProtection="1">
      <alignment vertical="center"/>
      <protection hidden="1"/>
    </xf>
    <xf numFmtId="2" fontId="9" fillId="6" borderId="47" xfId="1" applyNumberFormat="1" applyFont="1" applyFill="1" applyBorder="1" applyAlignment="1" applyProtection="1">
      <alignment horizontal="center" vertical="center"/>
      <protection hidden="1"/>
    </xf>
    <xf numFmtId="2" fontId="9" fillId="6" borderId="48" xfId="1" applyNumberFormat="1" applyFont="1" applyFill="1" applyBorder="1" applyAlignment="1" applyProtection="1">
      <alignment horizontal="center" vertical="center"/>
      <protection hidden="1"/>
    </xf>
    <xf numFmtId="2" fontId="9" fillId="6" borderId="49" xfId="1" applyNumberFormat="1" applyFont="1" applyFill="1" applyBorder="1" applyAlignment="1" applyProtection="1">
      <alignment horizontal="center" vertical="center"/>
      <protection hidden="1"/>
    </xf>
    <xf numFmtId="0" fontId="10" fillId="6" borderId="51" xfId="1" applyFont="1" applyFill="1" applyBorder="1" applyAlignment="1" applyProtection="1">
      <alignment horizontal="left" vertical="center" indent="1"/>
      <protection hidden="1"/>
    </xf>
    <xf numFmtId="2" fontId="9" fillId="6" borderId="0" xfId="1" applyNumberFormat="1" applyFont="1" applyFill="1" applyAlignment="1" applyProtection="1">
      <alignment horizontal="center" vertical="center"/>
      <protection hidden="1"/>
    </xf>
    <xf numFmtId="0" fontId="9" fillId="6" borderId="52" xfId="1" applyFont="1" applyFill="1" applyBorder="1" applyAlignment="1" applyProtection="1">
      <alignment horizontal="center" vertical="center"/>
      <protection hidden="1"/>
    </xf>
    <xf numFmtId="0" fontId="9" fillId="6" borderId="2" xfId="1" applyFont="1" applyFill="1" applyBorder="1" applyAlignment="1" applyProtection="1">
      <alignment horizontal="center" vertical="center"/>
      <protection hidden="1"/>
    </xf>
    <xf numFmtId="0" fontId="9" fillId="6" borderId="3" xfId="1" applyFont="1" applyFill="1" applyBorder="1" applyAlignment="1" applyProtection="1">
      <alignment horizontal="center" vertical="center"/>
      <protection hidden="1"/>
    </xf>
    <xf numFmtId="0" fontId="10" fillId="6" borderId="53" xfId="1" applyFont="1" applyFill="1" applyBorder="1" applyAlignment="1" applyProtection="1">
      <alignment horizontal="left" vertical="center" indent="1"/>
      <protection hidden="1"/>
    </xf>
    <xf numFmtId="0" fontId="1" fillId="0" borderId="0" xfId="1" applyAlignment="1" applyProtection="1">
      <alignment horizontal="center" vertical="center" wrapText="1"/>
      <protection locked="0" hidden="1"/>
    </xf>
    <xf numFmtId="0" fontId="40" fillId="0" borderId="0" xfId="1" applyFont="1" applyAlignment="1" applyProtection="1">
      <alignment horizontal="right" vertical="center" wrapText="1"/>
      <protection hidden="1"/>
    </xf>
    <xf numFmtId="0" fontId="7" fillId="6" borderId="54" xfId="1" applyFont="1" applyFill="1" applyBorder="1" applyAlignment="1" applyProtection="1">
      <alignment horizontal="center" vertical="center"/>
      <protection hidden="1"/>
    </xf>
    <xf numFmtId="2" fontId="7" fillId="6" borderId="0" xfId="1" applyNumberFormat="1" applyFont="1" applyFill="1" applyAlignment="1" applyProtection="1">
      <alignment horizontal="center" vertical="center"/>
      <protection hidden="1"/>
    </xf>
    <xf numFmtId="2" fontId="43" fillId="6" borderId="0" xfId="1" applyNumberFormat="1" applyFont="1" applyFill="1" applyAlignment="1" applyProtection="1">
      <alignment vertical="center"/>
      <protection hidden="1"/>
    </xf>
    <xf numFmtId="0" fontId="8" fillId="6" borderId="0" xfId="1" applyFont="1" applyFill="1" applyAlignment="1" applyProtection="1">
      <alignment horizontal="right" vertical="center"/>
      <protection hidden="1"/>
    </xf>
    <xf numFmtId="0" fontId="44" fillId="6" borderId="0" xfId="1" applyFont="1" applyFill="1" applyAlignment="1" applyProtection="1">
      <alignment horizontal="right" vertical="center"/>
      <protection hidden="1"/>
    </xf>
    <xf numFmtId="0" fontId="43" fillId="6" borderId="0" xfId="1" applyFont="1" applyFill="1" applyAlignment="1" applyProtection="1">
      <alignment vertical="center"/>
      <protection hidden="1"/>
    </xf>
    <xf numFmtId="12" fontId="43" fillId="6" borderId="0" xfId="1" applyNumberFormat="1" applyFont="1" applyFill="1" applyAlignment="1" applyProtection="1">
      <alignment vertical="center"/>
      <protection hidden="1"/>
    </xf>
    <xf numFmtId="0" fontId="10" fillId="6" borderId="0" xfId="1" applyFont="1" applyFill="1" applyAlignment="1" applyProtection="1">
      <alignment horizontal="right" vertical="center"/>
      <protection hidden="1"/>
    </xf>
    <xf numFmtId="0" fontId="46" fillId="6" borderId="0" xfId="1" applyFont="1" applyFill="1" applyAlignment="1" applyProtection="1">
      <alignment horizontal="right" vertical="center"/>
      <protection hidden="1"/>
    </xf>
    <xf numFmtId="167" fontId="47" fillId="6" borderId="0" xfId="1" applyNumberFormat="1" applyFont="1" applyFill="1" applyAlignment="1" applyProtection="1">
      <alignment horizontal="center" vertical="top"/>
      <protection hidden="1"/>
    </xf>
    <xf numFmtId="0" fontId="47" fillId="6" borderId="0" xfId="1" applyFont="1" applyFill="1" applyAlignment="1" applyProtection="1">
      <alignment horizontal="right" vertical="top"/>
      <protection hidden="1"/>
    </xf>
    <xf numFmtId="0" fontId="47" fillId="6" borderId="0" xfId="1" applyFont="1" applyFill="1" applyAlignment="1" applyProtection="1">
      <alignment vertical="top"/>
      <protection hidden="1"/>
    </xf>
    <xf numFmtId="2" fontId="7" fillId="6" borderId="45" xfId="1" applyNumberFormat="1" applyFont="1" applyFill="1" applyBorder="1" applyAlignment="1" applyProtection="1">
      <alignment horizontal="center" vertical="center"/>
      <protection hidden="1"/>
    </xf>
    <xf numFmtId="2" fontId="44" fillId="10" borderId="52" xfId="1" applyNumberFormat="1" applyFont="1" applyFill="1" applyBorder="1" applyAlignment="1" applyProtection="1">
      <alignment horizontal="right" vertical="center"/>
      <protection hidden="1"/>
    </xf>
    <xf numFmtId="2" fontId="44" fillId="6" borderId="2" xfId="1" applyNumberFormat="1" applyFont="1" applyFill="1" applyBorder="1" applyAlignment="1" applyProtection="1">
      <alignment horizontal="right" vertical="center"/>
      <protection hidden="1"/>
    </xf>
    <xf numFmtId="1" fontId="44" fillId="6" borderId="2" xfId="1" applyNumberFormat="1" applyFont="1" applyFill="1" applyBorder="1" applyAlignment="1" applyProtection="1">
      <alignment horizontal="center" vertical="center"/>
      <protection hidden="1"/>
    </xf>
    <xf numFmtId="0" fontId="44" fillId="6" borderId="2" xfId="1" applyFont="1" applyFill="1" applyBorder="1" applyAlignment="1" applyProtection="1">
      <alignment horizontal="center" vertical="center"/>
      <protection hidden="1"/>
    </xf>
    <xf numFmtId="0" fontId="51" fillId="6" borderId="53" xfId="1" applyFont="1" applyFill="1" applyBorder="1" applyAlignment="1" applyProtection="1">
      <alignment horizontal="left" vertical="center" wrapText="1" indent="1"/>
      <protection hidden="1"/>
    </xf>
    <xf numFmtId="0" fontId="30" fillId="6" borderId="0" xfId="1" applyFont="1" applyFill="1" applyProtection="1">
      <protection hidden="1"/>
    </xf>
    <xf numFmtId="0" fontId="7" fillId="6" borderId="54" xfId="1" applyFont="1" applyFill="1" applyBorder="1" applyAlignment="1" applyProtection="1">
      <alignment horizontal="center" vertical="center" wrapText="1"/>
      <protection hidden="1"/>
    </xf>
    <xf numFmtId="1" fontId="30" fillId="6" borderId="0" xfId="1" applyNumberFormat="1" applyFont="1" applyFill="1" applyProtection="1">
      <protection hidden="1"/>
    </xf>
    <xf numFmtId="0" fontId="54" fillId="6" borderId="0" xfId="1" applyFont="1" applyFill="1" applyProtection="1">
      <protection hidden="1"/>
    </xf>
    <xf numFmtId="2" fontId="7" fillId="0" borderId="0" xfId="1" applyNumberFormat="1" applyFont="1" applyAlignment="1" applyProtection="1">
      <alignment horizontal="center" vertical="center"/>
      <protection hidden="1"/>
    </xf>
    <xf numFmtId="0" fontId="55" fillId="6" borderId="0" xfId="1" applyFont="1" applyFill="1" applyAlignment="1" applyProtection="1">
      <alignment vertical="center"/>
      <protection hidden="1"/>
    </xf>
    <xf numFmtId="0" fontId="30" fillId="6" borderId="0" xfId="1" applyFont="1" applyFill="1" applyAlignment="1" applyProtection="1">
      <alignment vertical="center"/>
      <protection hidden="1"/>
    </xf>
    <xf numFmtId="1" fontId="30" fillId="6" borderId="0" xfId="1" applyNumberFormat="1" applyFont="1" applyFill="1" applyAlignment="1" applyProtection="1">
      <alignment vertical="center"/>
      <protection hidden="1"/>
    </xf>
    <xf numFmtId="0" fontId="7" fillId="6" borderId="0" xfId="1" applyFont="1" applyFill="1" applyAlignment="1" applyProtection="1">
      <alignment horizontal="center" vertical="center"/>
      <protection hidden="1"/>
    </xf>
    <xf numFmtId="2" fontId="49" fillId="6" borderId="59" xfId="1" applyNumberFormat="1" applyFont="1" applyFill="1" applyBorder="1" applyAlignment="1" applyProtection="1">
      <alignment horizontal="right" vertical="center" wrapText="1"/>
      <protection hidden="1"/>
    </xf>
    <xf numFmtId="2" fontId="49" fillId="6" borderId="60" xfId="1" applyNumberFormat="1" applyFont="1" applyFill="1" applyBorder="1" applyAlignment="1" applyProtection="1">
      <alignment horizontal="right" vertical="center"/>
      <protection hidden="1"/>
    </xf>
    <xf numFmtId="12" fontId="50" fillId="6" borderId="61" xfId="1" applyNumberFormat="1" applyFont="1" applyFill="1" applyBorder="1" applyAlignment="1" applyProtection="1">
      <alignment horizontal="right" vertical="center"/>
      <protection hidden="1"/>
    </xf>
    <xf numFmtId="2" fontId="55" fillId="6" borderId="47" xfId="1" applyNumberFormat="1" applyFont="1" applyFill="1" applyBorder="1" applyAlignment="1" applyProtection="1">
      <alignment horizontal="right" vertical="center"/>
      <protection hidden="1"/>
    </xf>
    <xf numFmtId="2" fontId="55" fillId="6" borderId="52" xfId="1" applyNumberFormat="1" applyFont="1" applyFill="1" applyBorder="1" applyAlignment="1" applyProtection="1">
      <alignment horizontal="right" vertical="center"/>
      <protection hidden="1"/>
    </xf>
    <xf numFmtId="2" fontId="55" fillId="6" borderId="2" xfId="1" applyNumberFormat="1" applyFont="1" applyFill="1" applyBorder="1" applyAlignment="1" applyProtection="1">
      <alignment horizontal="right" vertical="center"/>
      <protection hidden="1"/>
    </xf>
    <xf numFmtId="2" fontId="50" fillId="6" borderId="4" xfId="1" applyNumberFormat="1" applyFont="1" applyFill="1" applyBorder="1" applyAlignment="1" applyProtection="1">
      <alignment horizontal="right" vertical="center"/>
      <protection hidden="1"/>
    </xf>
    <xf numFmtId="1" fontId="55" fillId="6" borderId="2" xfId="1" applyNumberFormat="1" applyFont="1" applyFill="1" applyBorder="1" applyAlignment="1" applyProtection="1">
      <alignment horizontal="center" vertical="center"/>
      <protection hidden="1"/>
    </xf>
    <xf numFmtId="0" fontId="42" fillId="6" borderId="53" xfId="1" applyFont="1" applyFill="1" applyBorder="1" applyAlignment="1" applyProtection="1">
      <alignment horizontal="left" vertical="center" wrapText="1" indent="1"/>
      <protection hidden="1"/>
    </xf>
    <xf numFmtId="0" fontId="56" fillId="6" borderId="53" xfId="1" applyFont="1" applyFill="1" applyBorder="1" applyAlignment="1" applyProtection="1">
      <alignment horizontal="left" vertical="center" wrapText="1" indent="1"/>
      <protection hidden="1"/>
    </xf>
    <xf numFmtId="168" fontId="18" fillId="6" borderId="62" xfId="1" applyNumberFormat="1" applyFont="1" applyFill="1" applyBorder="1" applyAlignment="1" applyProtection="1">
      <alignment horizontal="center" vertical="center" wrapText="1"/>
      <protection hidden="1"/>
    </xf>
    <xf numFmtId="168" fontId="57" fillId="6" borderId="2" xfId="1" applyNumberFormat="1" applyFont="1" applyFill="1" applyBorder="1" applyAlignment="1" applyProtection="1">
      <alignment horizontal="center" vertical="center" wrapText="1"/>
      <protection hidden="1"/>
    </xf>
    <xf numFmtId="1" fontId="57" fillId="6" borderId="2" xfId="1" applyNumberFormat="1" applyFont="1" applyFill="1" applyBorder="1" applyAlignment="1" applyProtection="1">
      <alignment horizontal="center" vertical="center" wrapText="1"/>
      <protection hidden="1"/>
    </xf>
    <xf numFmtId="0" fontId="57" fillId="6" borderId="2" xfId="1" applyFont="1" applyFill="1" applyBorder="1" applyAlignment="1" applyProtection="1">
      <alignment horizontal="center" vertical="center" wrapText="1"/>
      <protection hidden="1"/>
    </xf>
    <xf numFmtId="0" fontId="18" fillId="6" borderId="0" xfId="1" applyFont="1" applyFill="1" applyAlignment="1" applyProtection="1">
      <alignment horizontal="center" vertical="center"/>
      <protection hidden="1"/>
    </xf>
    <xf numFmtId="14" fontId="3" fillId="0" borderId="0" xfId="1" applyNumberFormat="1" applyFont="1" applyAlignment="1" applyProtection="1">
      <alignment wrapText="1"/>
      <protection locked="0" hidden="1"/>
    </xf>
    <xf numFmtId="14" fontId="3" fillId="0" borderId="0" xfId="1" applyNumberFormat="1" applyFont="1" applyAlignment="1" applyProtection="1">
      <alignment horizontal="left" wrapText="1"/>
      <protection locked="0" hidden="1"/>
    </xf>
    <xf numFmtId="0" fontId="5" fillId="0" borderId="0" xfId="1" applyFont="1" applyAlignment="1" applyProtection="1">
      <alignment horizontal="right"/>
      <protection hidden="1"/>
    </xf>
    <xf numFmtId="0" fontId="3" fillId="0" borderId="0" xfId="1" applyFont="1" applyAlignment="1" applyProtection="1">
      <alignment horizontal="center" vertical="center" wrapText="1"/>
      <protection locked="0" hidden="1"/>
    </xf>
    <xf numFmtId="0" fontId="55" fillId="6" borderId="0" xfId="1" applyFont="1" applyFill="1" applyAlignment="1" applyProtection="1">
      <alignment horizontal="right"/>
      <protection hidden="1"/>
    </xf>
    <xf numFmtId="0" fontId="15" fillId="0" borderId="0" xfId="5" applyFont="1" applyAlignment="1" applyProtection="1">
      <alignment vertical="center"/>
      <protection locked="0"/>
    </xf>
    <xf numFmtId="0" fontId="15" fillId="0" borderId="0" xfId="5" applyFont="1" applyAlignment="1">
      <alignment vertical="center"/>
    </xf>
    <xf numFmtId="0" fontId="13" fillId="0" borderId="0" xfId="5" applyFont="1" applyAlignment="1">
      <alignment vertical="center"/>
    </xf>
    <xf numFmtId="0" fontId="1" fillId="0" borderId="0" xfId="5" applyFont="1" applyAlignment="1">
      <alignment vertical="center"/>
    </xf>
    <xf numFmtId="0" fontId="72" fillId="0" borderId="0" xfId="5" applyFont="1" applyAlignment="1">
      <alignment horizontal="center" vertical="center"/>
    </xf>
    <xf numFmtId="0" fontId="18" fillId="0" borderId="0" xfId="5" applyFont="1" applyAlignment="1">
      <alignment vertical="center"/>
    </xf>
    <xf numFmtId="0" fontId="9" fillId="0" borderId="0" xfId="5" applyFont="1" applyAlignment="1">
      <alignment horizontal="right"/>
    </xf>
    <xf numFmtId="0" fontId="0" fillId="11" borderId="2" xfId="5" applyFont="1" applyFill="1" applyBorder="1" applyAlignment="1" applyProtection="1">
      <alignment horizontal="center" vertical="center"/>
      <protection locked="0"/>
    </xf>
    <xf numFmtId="0" fontId="1" fillId="11" borderId="2" xfId="5" applyFont="1" applyFill="1" applyBorder="1" applyAlignment="1" applyProtection="1">
      <alignment horizontal="center" vertical="center" wrapText="1"/>
      <protection locked="0"/>
    </xf>
    <xf numFmtId="0" fontId="0" fillId="11" borderId="4" xfId="5" applyFont="1" applyFill="1" applyBorder="1" applyAlignment="1" applyProtection="1">
      <alignment horizontal="center" vertical="center"/>
      <protection locked="0"/>
    </xf>
    <xf numFmtId="0" fontId="0" fillId="11" borderId="2" xfId="5" applyFont="1" applyFill="1" applyBorder="1" applyAlignment="1" applyProtection="1">
      <alignment horizontal="center" vertical="center" wrapText="1" shrinkToFit="1"/>
      <protection locked="0"/>
    </xf>
    <xf numFmtId="0" fontId="1" fillId="11" borderId="2" xfId="5" applyFont="1" applyFill="1" applyBorder="1" applyAlignment="1" applyProtection="1">
      <alignment horizontal="center" vertical="center"/>
      <protection locked="0"/>
    </xf>
    <xf numFmtId="14" fontId="1" fillId="11" borderId="2" xfId="5" applyNumberFormat="1" applyFont="1" applyFill="1" applyBorder="1" applyAlignment="1" applyProtection="1">
      <alignment horizontal="center" vertical="center"/>
      <protection locked="0"/>
    </xf>
    <xf numFmtId="14" fontId="1" fillId="11" borderId="2" xfId="5" applyNumberFormat="1" applyFont="1" applyFill="1" applyBorder="1" applyAlignment="1" applyProtection="1">
      <alignment horizontal="center" vertical="center" wrapText="1" shrinkToFit="1"/>
      <protection locked="0"/>
    </xf>
    <xf numFmtId="0" fontId="1" fillId="0" borderId="2" xfId="5" applyFont="1" applyBorder="1" applyAlignment="1">
      <alignment horizontal="center" vertical="center" wrapText="1"/>
    </xf>
    <xf numFmtId="169" fontId="35" fillId="0" borderId="2" xfId="5" applyNumberFormat="1" applyFont="1" applyBorder="1" applyAlignment="1">
      <alignment horizontal="center" vertical="center" wrapText="1"/>
    </xf>
    <xf numFmtId="0" fontId="18" fillId="0" borderId="0" xfId="5" applyFont="1" applyAlignment="1" applyProtection="1">
      <alignment vertical="center"/>
      <protection locked="0"/>
    </xf>
    <xf numFmtId="0" fontId="18" fillId="0" borderId="4" xfId="5" quotePrefix="1" applyFont="1" applyBorder="1" applyAlignment="1" applyProtection="1">
      <alignment horizontal="center" vertical="center"/>
      <protection locked="0"/>
    </xf>
    <xf numFmtId="0" fontId="18" fillId="0" borderId="0" xfId="5" quotePrefix="1" applyFont="1" applyAlignment="1">
      <alignment horizontal="left" vertical="center"/>
    </xf>
    <xf numFmtId="0" fontId="18" fillId="0" borderId="6" xfId="5" quotePrefix="1" applyFont="1" applyBorder="1" applyAlignment="1">
      <alignment horizontal="left" vertical="center"/>
    </xf>
    <xf numFmtId="0" fontId="74" fillId="0" borderId="0" xfId="5" applyFont="1" applyAlignment="1">
      <alignment wrapText="1"/>
    </xf>
    <xf numFmtId="0" fontId="74" fillId="0" borderId="2" xfId="5" applyFont="1" applyBorder="1" applyAlignment="1" applyProtection="1">
      <alignment horizontal="center" vertical="center" wrapText="1"/>
      <protection locked="0"/>
    </xf>
    <xf numFmtId="0" fontId="48" fillId="0" borderId="0" xfId="5" applyFont="1" applyAlignment="1" applyProtection="1">
      <alignment vertical="center" wrapText="1"/>
      <protection locked="0"/>
    </xf>
    <xf numFmtId="0" fontId="15" fillId="0" borderId="0" xfId="5" applyFont="1" applyAlignment="1" applyProtection="1">
      <alignment horizontal="left" vertical="center"/>
      <protection locked="0"/>
    </xf>
    <xf numFmtId="0" fontId="76" fillId="0" borderId="0" xfId="5" quotePrefix="1" applyFont="1" applyAlignment="1" applyProtection="1">
      <alignment horizontal="left" vertical="center"/>
      <protection locked="0"/>
    </xf>
    <xf numFmtId="0" fontId="12" fillId="0" borderId="0" xfId="6" applyFont="1" applyAlignment="1">
      <alignment vertical="center"/>
    </xf>
    <xf numFmtId="0" fontId="77" fillId="0" borderId="0" xfId="5" applyFont="1" applyAlignment="1" applyProtection="1">
      <alignment horizontal="right" vertical="center"/>
      <protection locked="0"/>
    </xf>
    <xf numFmtId="0" fontId="71" fillId="0" borderId="0" xfId="5" applyFont="1" applyAlignment="1" applyProtection="1">
      <alignment horizontal="left" vertical="center"/>
      <protection locked="0"/>
    </xf>
    <xf numFmtId="168" fontId="72" fillId="0" borderId="0" xfId="5" quotePrefix="1" applyNumberFormat="1" applyFont="1" applyAlignment="1">
      <alignment vertical="center"/>
    </xf>
    <xf numFmtId="0" fontId="78" fillId="0" borderId="0" xfId="5" applyFont="1" applyAlignment="1" applyProtection="1">
      <alignment horizontal="left" vertical="center"/>
      <protection locked="0"/>
    </xf>
    <xf numFmtId="168" fontId="71" fillId="0" borderId="66" xfId="5" applyNumberFormat="1" applyFont="1" applyBorder="1" applyAlignment="1">
      <alignment horizontal="right" vertical="center"/>
    </xf>
    <xf numFmtId="0" fontId="79" fillId="0" borderId="0" xfId="5" applyFont="1" applyAlignment="1">
      <alignment horizontal="right" vertical="center"/>
    </xf>
    <xf numFmtId="0" fontId="76" fillId="0" borderId="0" xfId="5" applyFont="1" applyAlignment="1">
      <alignment vertical="center"/>
    </xf>
    <xf numFmtId="0" fontId="80" fillId="0" borderId="0" xfId="5" applyFont="1" applyAlignment="1">
      <alignment vertical="center"/>
    </xf>
    <xf numFmtId="0" fontId="1" fillId="0" borderId="0" xfId="5" applyFont="1" applyAlignment="1" applyProtection="1">
      <alignment vertical="center"/>
      <protection locked="0"/>
    </xf>
    <xf numFmtId="0" fontId="12" fillId="11" borderId="2" xfId="5" applyFont="1" applyFill="1" applyBorder="1" applyAlignment="1" applyProtection="1">
      <alignment horizontal="left" vertical="center" indent="1"/>
      <protection locked="0"/>
    </xf>
    <xf numFmtId="168" fontId="76" fillId="11" borderId="4" xfId="5" quotePrefix="1" applyNumberFormat="1" applyFont="1" applyFill="1" applyBorder="1" applyAlignment="1" applyProtection="1">
      <alignment vertical="center"/>
      <protection locked="0"/>
    </xf>
    <xf numFmtId="0" fontId="18" fillId="11" borderId="2" xfId="5" applyFont="1" applyFill="1" applyBorder="1" applyAlignment="1" applyProtection="1">
      <alignment horizontal="center" vertical="center"/>
      <protection locked="0"/>
    </xf>
    <xf numFmtId="0" fontId="81" fillId="0" borderId="0" xfId="5" applyFont="1" applyAlignment="1" applyProtection="1">
      <alignment horizontal="right" vertical="center"/>
      <protection locked="0"/>
    </xf>
    <xf numFmtId="168" fontId="76" fillId="11" borderId="4" xfId="5" applyNumberFormat="1" applyFont="1" applyFill="1" applyBorder="1" applyAlignment="1" applyProtection="1">
      <alignment vertical="center"/>
      <protection locked="0"/>
    </xf>
    <xf numFmtId="0" fontId="18" fillId="11" borderId="2" xfId="6" applyFont="1" applyFill="1" applyBorder="1" applyAlignment="1" applyProtection="1">
      <alignment horizontal="center" vertical="center"/>
      <protection locked="0"/>
    </xf>
    <xf numFmtId="0" fontId="1" fillId="11" borderId="2" xfId="6" applyFont="1" applyFill="1" applyBorder="1" applyAlignment="1" applyProtection="1">
      <alignment horizontal="center" vertical="center"/>
      <protection locked="0"/>
    </xf>
    <xf numFmtId="168" fontId="82" fillId="0" borderId="4" xfId="5" applyNumberFormat="1" applyFont="1" applyBorder="1" applyAlignment="1">
      <alignment vertical="center"/>
    </xf>
    <xf numFmtId="0" fontId="10" fillId="11" borderId="2" xfId="6" applyFont="1" applyFill="1" applyBorder="1" applyAlignment="1" applyProtection="1">
      <alignment horizontal="center" vertical="center"/>
      <protection locked="0"/>
    </xf>
    <xf numFmtId="168" fontId="82" fillId="11" borderId="4" xfId="5" applyNumberFormat="1" applyFont="1" applyFill="1" applyBorder="1" applyAlignment="1" applyProtection="1">
      <alignment vertical="center"/>
      <protection locked="0"/>
    </xf>
    <xf numFmtId="168" fontId="83" fillId="11" borderId="4" xfId="5" applyNumberFormat="1" applyFont="1" applyFill="1" applyBorder="1" applyAlignment="1" applyProtection="1">
      <alignment vertical="center"/>
      <protection locked="0"/>
    </xf>
    <xf numFmtId="168" fontId="2" fillId="11" borderId="4" xfId="5" applyNumberFormat="1" applyFont="1" applyFill="1" applyBorder="1" applyAlignment="1" applyProtection="1">
      <alignment vertical="center"/>
      <protection locked="0"/>
    </xf>
    <xf numFmtId="0" fontId="9" fillId="0" borderId="0" xfId="5" applyFont="1" applyAlignment="1" applyProtection="1">
      <alignment vertical="center"/>
      <protection locked="0"/>
    </xf>
    <xf numFmtId="0" fontId="84" fillId="0" borderId="0" xfId="5" applyFont="1" applyAlignment="1" applyProtection="1">
      <alignment vertical="center"/>
      <protection locked="0"/>
    </xf>
    <xf numFmtId="0" fontId="85" fillId="0" borderId="2" xfId="5" applyFont="1" applyBorder="1" applyAlignment="1">
      <alignment horizontal="center" vertical="center" wrapText="1"/>
    </xf>
    <xf numFmtId="0" fontId="86" fillId="0" borderId="4" xfId="5" applyFont="1" applyBorder="1" applyAlignment="1">
      <alignment horizontal="center" vertical="center" wrapText="1"/>
    </xf>
    <xf numFmtId="0" fontId="1" fillId="11" borderId="3" xfId="6" applyFont="1" applyFill="1" applyBorder="1" applyAlignment="1" applyProtection="1">
      <alignment horizontal="left" vertical="center" indent="1"/>
      <protection locked="0"/>
    </xf>
    <xf numFmtId="0" fontId="1" fillId="11" borderId="38" xfId="6" applyFont="1" applyFill="1" applyBorder="1" applyAlignment="1" applyProtection="1">
      <alignment horizontal="left" vertical="center" indent="1"/>
      <protection locked="0"/>
    </xf>
    <xf numFmtId="0" fontId="0" fillId="11" borderId="4" xfId="6" applyFont="1" applyFill="1" applyBorder="1" applyAlignment="1" applyProtection="1">
      <alignment horizontal="left" vertical="center" indent="1"/>
      <protection locked="0"/>
    </xf>
    <xf numFmtId="0" fontId="1" fillId="0" borderId="2" xfId="5" applyFont="1" applyBorder="1" applyAlignment="1" applyProtection="1">
      <alignment horizontal="center" vertical="center"/>
      <protection locked="0"/>
    </xf>
    <xf numFmtId="0" fontId="1" fillId="11" borderId="0" xfId="5" applyFont="1" applyFill="1" applyAlignment="1" applyProtection="1">
      <alignment vertical="center"/>
      <protection locked="0"/>
    </xf>
    <xf numFmtId="0" fontId="0" fillId="11" borderId="0" xfId="5" applyFont="1" applyFill="1" applyAlignment="1" applyProtection="1">
      <alignment vertical="center"/>
      <protection locked="0"/>
    </xf>
    <xf numFmtId="0" fontId="1" fillId="0" borderId="2" xfId="5" applyFont="1" applyBorder="1" applyAlignment="1">
      <alignment horizontal="center" vertical="center"/>
    </xf>
    <xf numFmtId="0" fontId="15" fillId="0" borderId="0" xfId="5" applyFont="1" applyAlignment="1" applyProtection="1">
      <alignment horizontal="centerContinuous" vertical="center"/>
      <protection locked="0"/>
    </xf>
    <xf numFmtId="0" fontId="15" fillId="11" borderId="3" xfId="5" applyFont="1" applyFill="1" applyBorder="1" applyAlignment="1" applyProtection="1">
      <alignment vertical="center"/>
      <protection locked="0"/>
    </xf>
    <xf numFmtId="0" fontId="1" fillId="11" borderId="38" xfId="5" applyFont="1" applyFill="1" applyBorder="1" applyAlignment="1" applyProtection="1">
      <alignment vertical="center"/>
      <protection locked="0"/>
    </xf>
    <xf numFmtId="0" fontId="1" fillId="11" borderId="4" xfId="5" applyFont="1" applyFill="1" applyBorder="1" applyAlignment="1" applyProtection="1">
      <alignment horizontal="left" vertical="center" indent="1"/>
      <protection locked="0"/>
    </xf>
    <xf numFmtId="0" fontId="1" fillId="0" borderId="4" xfId="5" applyFont="1" applyBorder="1" applyAlignment="1">
      <alignment horizontal="center" vertical="center"/>
    </xf>
    <xf numFmtId="0" fontId="1" fillId="0" borderId="3" xfId="5" applyFont="1" applyBorder="1" applyAlignment="1">
      <alignment vertical="center"/>
    </xf>
    <xf numFmtId="0" fontId="1" fillId="0" borderId="4" xfId="5" applyFont="1" applyBorder="1" applyAlignment="1">
      <alignment horizontal="left" vertical="center" indent="1"/>
    </xf>
    <xf numFmtId="0" fontId="1" fillId="0" borderId="2" xfId="5" applyFont="1" applyBorder="1" applyAlignment="1">
      <alignment horizontal="left" vertical="center" indent="1"/>
    </xf>
    <xf numFmtId="0" fontId="21" fillId="0" borderId="3" xfId="5" applyFont="1" applyBorder="1" applyAlignment="1">
      <alignment vertical="center"/>
    </xf>
    <xf numFmtId="0" fontId="87" fillId="0" borderId="0" xfId="1" applyFont="1" applyAlignment="1" applyProtection="1">
      <alignment horizontal="right"/>
      <protection hidden="1"/>
    </xf>
    <xf numFmtId="0" fontId="8" fillId="0" borderId="7" xfId="5" applyFont="1" applyBorder="1" applyAlignment="1" applyProtection="1">
      <alignment vertical="center"/>
      <protection locked="0"/>
    </xf>
    <xf numFmtId="0" fontId="88" fillId="0" borderId="0" xfId="5" applyFont="1" applyAlignment="1">
      <alignment vertical="center" wrapText="1"/>
    </xf>
    <xf numFmtId="0" fontId="1" fillId="0" borderId="0" xfId="1" applyProtection="1">
      <protection locked="0"/>
    </xf>
    <xf numFmtId="0" fontId="35" fillId="0" borderId="2" xfId="1" applyFont="1" applyBorder="1" applyAlignment="1" applyProtection="1">
      <alignment horizontal="left" vertical="center" wrapText="1"/>
      <protection locked="0"/>
    </xf>
    <xf numFmtId="0" fontId="35" fillId="0" borderId="2" xfId="1" applyFont="1" applyBorder="1" applyAlignment="1" applyProtection="1">
      <alignment horizontal="center" vertical="center"/>
      <protection locked="0"/>
    </xf>
    <xf numFmtId="0" fontId="35" fillId="0" borderId="2" xfId="1" applyFont="1" applyBorder="1" applyAlignment="1" applyProtection="1">
      <alignment horizontal="left" vertical="center" wrapText="1" indent="1"/>
      <protection locked="0"/>
    </xf>
    <xf numFmtId="0" fontId="35" fillId="3" borderId="2" xfId="1" applyFont="1" applyFill="1" applyBorder="1" applyAlignment="1" applyProtection="1">
      <alignment horizontal="left" vertical="center" wrapText="1"/>
      <protection locked="0"/>
    </xf>
    <xf numFmtId="0" fontId="35" fillId="0" borderId="2" xfId="1" applyFont="1" applyBorder="1" applyAlignment="1" applyProtection="1">
      <alignment horizontal="center" vertical="center" wrapText="1"/>
      <protection locked="0"/>
    </xf>
    <xf numFmtId="0" fontId="10" fillId="0" borderId="2" xfId="1" applyFont="1" applyBorder="1" applyAlignment="1">
      <alignment horizontal="center" vertical="center" wrapText="1"/>
    </xf>
    <xf numFmtId="0" fontId="7" fillId="0" borderId="0" xfId="1" applyFont="1"/>
    <xf numFmtId="0" fontId="7" fillId="0" borderId="0" xfId="1" applyFont="1" applyAlignment="1">
      <alignment horizontal="center" vertical="center"/>
    </xf>
    <xf numFmtId="0" fontId="4" fillId="0" borderId="0" xfId="1" applyFont="1" applyProtection="1">
      <protection hidden="1"/>
    </xf>
    <xf numFmtId="0" fontId="4" fillId="6" borderId="0" xfId="1" applyFont="1" applyFill="1" applyProtection="1">
      <protection hidden="1"/>
    </xf>
    <xf numFmtId="0" fontId="62" fillId="0" borderId="0" xfId="1" applyFont="1" applyProtection="1">
      <protection hidden="1"/>
    </xf>
    <xf numFmtId="2" fontId="64" fillId="0" borderId="0" xfId="1" applyNumberFormat="1" applyFont="1" applyAlignment="1" applyProtection="1">
      <alignment horizontal="center" vertical="top"/>
      <protection hidden="1"/>
    </xf>
    <xf numFmtId="2" fontId="64" fillId="0" borderId="0" xfId="1" applyNumberFormat="1" applyFont="1" applyAlignment="1" applyProtection="1">
      <alignment horizontal="right"/>
      <protection hidden="1"/>
    </xf>
    <xf numFmtId="0" fontId="4" fillId="0" borderId="0" xfId="1" applyFont="1" applyAlignment="1" applyProtection="1">
      <alignment horizontal="right"/>
      <protection hidden="1"/>
    </xf>
    <xf numFmtId="0" fontId="4" fillId="0" borderId="0" xfId="1" applyFont="1" applyAlignment="1" applyProtection="1">
      <alignment horizontal="center"/>
      <protection hidden="1"/>
    </xf>
    <xf numFmtId="0" fontId="66" fillId="0" borderId="0" xfId="1" applyFont="1" applyProtection="1">
      <protection hidden="1"/>
    </xf>
    <xf numFmtId="0" fontId="62" fillId="6" borderId="0" xfId="1" applyFont="1" applyFill="1" applyProtection="1">
      <protection hidden="1"/>
    </xf>
    <xf numFmtId="2" fontId="64" fillId="6" borderId="0" xfId="1" applyNumberFormat="1" applyFont="1" applyFill="1" applyAlignment="1" applyProtection="1">
      <alignment horizontal="center" vertical="top"/>
      <protection hidden="1"/>
    </xf>
    <xf numFmtId="2" fontId="64" fillId="6" borderId="0" xfId="1" applyNumberFormat="1" applyFont="1" applyFill="1" applyAlignment="1" applyProtection="1">
      <alignment horizontal="right"/>
      <protection hidden="1"/>
    </xf>
    <xf numFmtId="0" fontId="4" fillId="6" borderId="0" xfId="1" applyFont="1" applyFill="1" applyAlignment="1" applyProtection="1">
      <alignment horizontal="right"/>
      <protection hidden="1"/>
    </xf>
    <xf numFmtId="0" fontId="4" fillId="6" borderId="0" xfId="1" applyFont="1" applyFill="1" applyAlignment="1" applyProtection="1">
      <alignment horizontal="center"/>
      <protection hidden="1"/>
    </xf>
    <xf numFmtId="0" fontId="66" fillId="6" borderId="0" xfId="1" applyFont="1" applyFill="1" applyProtection="1">
      <protection hidden="1"/>
    </xf>
    <xf numFmtId="12" fontId="4" fillId="0" borderId="0" xfId="1" applyNumberFormat="1" applyFont="1" applyAlignment="1" applyProtection="1">
      <alignment vertical="center"/>
      <protection hidden="1"/>
    </xf>
    <xf numFmtId="49" fontId="90" fillId="0" borderId="68" xfId="1" applyNumberFormat="1" applyFont="1" applyBorder="1" applyAlignment="1" applyProtection="1">
      <alignment wrapText="1"/>
      <protection locked="0"/>
    </xf>
    <xf numFmtId="2" fontId="91" fillId="9" borderId="48" xfId="1" applyNumberFormat="1" applyFont="1" applyFill="1" applyBorder="1" applyAlignment="1" applyProtection="1">
      <alignment horizontal="center" vertical="center"/>
      <protection hidden="1"/>
    </xf>
    <xf numFmtId="2" fontId="66" fillId="0" borderId="69" xfId="1" applyNumberFormat="1" applyFont="1" applyBorder="1" applyAlignment="1" applyProtection="1">
      <alignment horizontal="right" vertical="center"/>
      <protection locked="0"/>
    </xf>
    <xf numFmtId="12" fontId="65" fillId="9" borderId="69" xfId="1" applyNumberFormat="1" applyFont="1" applyFill="1" applyBorder="1" applyAlignment="1" applyProtection="1">
      <alignment horizontal="center" vertical="center" wrapText="1"/>
      <protection hidden="1"/>
    </xf>
    <xf numFmtId="12" fontId="66" fillId="9" borderId="69" xfId="1" applyNumberFormat="1" applyFont="1" applyFill="1" applyBorder="1" applyAlignment="1" applyProtection="1">
      <alignment horizontal="right" vertical="center" wrapText="1"/>
      <protection hidden="1"/>
    </xf>
    <xf numFmtId="2" fontId="69" fillId="0" borderId="70" xfId="1" applyNumberFormat="1" applyFont="1" applyBorder="1" applyAlignment="1" applyProtection="1">
      <alignment horizontal="center" vertical="center" wrapText="1"/>
      <protection locked="0"/>
    </xf>
    <xf numFmtId="2" fontId="69" fillId="0" borderId="70" xfId="1" applyNumberFormat="1" applyFont="1" applyBorder="1" applyAlignment="1" applyProtection="1">
      <alignment horizontal="left" vertical="center"/>
      <protection locked="0"/>
    </xf>
    <xf numFmtId="12" fontId="69" fillId="0" borderId="70" xfId="1" applyNumberFormat="1" applyFont="1" applyBorder="1" applyAlignment="1" applyProtection="1">
      <alignment horizontal="center" vertical="center"/>
      <protection locked="0"/>
    </xf>
    <xf numFmtId="0" fontId="4" fillId="0" borderId="70" xfId="1" applyFont="1" applyBorder="1" applyAlignment="1" applyProtection="1">
      <alignment vertical="center" wrapText="1"/>
      <protection locked="0"/>
    </xf>
    <xf numFmtId="0" fontId="62" fillId="0" borderId="71" xfId="1" applyFont="1" applyBorder="1" applyAlignment="1" applyProtection="1">
      <alignment vertical="center" wrapText="1"/>
      <protection locked="0"/>
    </xf>
    <xf numFmtId="0" fontId="4" fillId="0" borderId="71" xfId="1" applyFont="1" applyBorder="1" applyAlignment="1" applyProtection="1">
      <alignment horizontal="center" vertical="center" wrapText="1"/>
      <protection locked="0"/>
    </xf>
    <xf numFmtId="0" fontId="4" fillId="0" borderId="70" xfId="1" applyFont="1" applyBorder="1" applyAlignment="1" applyProtection="1">
      <alignment horizontal="center" vertical="center"/>
      <protection locked="0"/>
    </xf>
    <xf numFmtId="12" fontId="66" fillId="0" borderId="71" xfId="1" applyNumberFormat="1" applyFont="1" applyBorder="1" applyAlignment="1" applyProtection="1">
      <alignment horizontal="left" vertical="center" wrapText="1" indent="1"/>
      <protection locked="0"/>
    </xf>
    <xf numFmtId="0" fontId="4" fillId="0" borderId="2" xfId="1" applyFont="1" applyBorder="1" applyAlignment="1" applyProtection="1">
      <alignment vertical="center" wrapText="1"/>
      <protection locked="0"/>
    </xf>
    <xf numFmtId="0" fontId="92" fillId="0" borderId="72" xfId="1" applyFont="1" applyBorder="1" applyAlignment="1" applyProtection="1">
      <alignment horizontal="center" vertical="center" wrapText="1"/>
      <protection locked="0"/>
    </xf>
    <xf numFmtId="49" fontId="90" fillId="0" borderId="52" xfId="1" applyNumberFormat="1" applyFont="1" applyBorder="1" applyAlignment="1" applyProtection="1">
      <alignment wrapText="1"/>
      <protection locked="0"/>
    </xf>
    <xf numFmtId="2" fontId="91" fillId="9" borderId="2" xfId="1" applyNumberFormat="1" applyFont="1" applyFill="1" applyBorder="1" applyAlignment="1" applyProtection="1">
      <alignment horizontal="center" vertical="center"/>
      <protection hidden="1"/>
    </xf>
    <xf numFmtId="2" fontId="66" fillId="0" borderId="4" xfId="1" applyNumberFormat="1" applyFont="1" applyBorder="1" applyAlignment="1" applyProtection="1">
      <alignment horizontal="right" vertical="center"/>
      <protection locked="0"/>
    </xf>
    <xf numFmtId="12" fontId="65" fillId="9" borderId="2" xfId="1" applyNumberFormat="1" applyFont="1" applyFill="1" applyBorder="1" applyAlignment="1" applyProtection="1">
      <alignment horizontal="center" vertical="center" wrapText="1"/>
      <protection hidden="1"/>
    </xf>
    <xf numFmtId="12" fontId="66" fillId="9" borderId="2" xfId="1" applyNumberFormat="1" applyFont="1" applyFill="1" applyBorder="1" applyAlignment="1" applyProtection="1">
      <alignment horizontal="right" vertical="center" wrapText="1"/>
      <protection hidden="1"/>
    </xf>
    <xf numFmtId="12" fontId="69" fillId="9" borderId="2" xfId="1" applyNumberFormat="1" applyFont="1" applyFill="1" applyBorder="1" applyAlignment="1" applyProtection="1">
      <alignment horizontal="center" vertical="center" wrapText="1"/>
      <protection hidden="1"/>
    </xf>
    <xf numFmtId="12" fontId="69" fillId="9" borderId="2" xfId="1" applyNumberFormat="1" applyFont="1" applyFill="1" applyBorder="1" applyAlignment="1" applyProtection="1">
      <alignment vertical="center" wrapText="1"/>
      <protection hidden="1"/>
    </xf>
    <xf numFmtId="2" fontId="69" fillId="11" borderId="2" xfId="1" applyNumberFormat="1" applyFont="1" applyFill="1" applyBorder="1" applyAlignment="1">
      <alignment horizontal="center" vertical="center" wrapText="1"/>
    </xf>
    <xf numFmtId="2" fontId="69" fillId="0" borderId="2" xfId="1" applyNumberFormat="1" applyFont="1" applyBorder="1" applyAlignment="1" applyProtection="1">
      <alignment horizontal="center" vertical="center" wrapText="1"/>
      <protection locked="0"/>
    </xf>
    <xf numFmtId="2" fontId="69" fillId="0" borderId="2" xfId="1" applyNumberFormat="1" applyFont="1" applyBorder="1" applyAlignment="1" applyProtection="1">
      <alignment horizontal="left" vertical="center"/>
      <protection locked="0"/>
    </xf>
    <xf numFmtId="12" fontId="69" fillId="0" borderId="2" xfId="1" applyNumberFormat="1" applyFont="1" applyBorder="1" applyAlignment="1" applyProtection="1">
      <alignment horizontal="center" vertical="center"/>
      <protection locked="0"/>
    </xf>
    <xf numFmtId="0" fontId="62" fillId="0" borderId="2" xfId="1" applyFont="1" applyBorder="1" applyAlignment="1" applyProtection="1">
      <alignment vertical="center" wrapText="1"/>
      <protection locked="0"/>
    </xf>
    <xf numFmtId="0" fontId="4" fillId="0" borderId="2" xfId="1" applyFont="1" applyBorder="1" applyAlignment="1" applyProtection="1">
      <alignment horizontal="center" vertical="center" wrapText="1"/>
      <protection locked="0"/>
    </xf>
    <xf numFmtId="0" fontId="4" fillId="0" borderId="2" xfId="1" applyFont="1" applyBorder="1" applyAlignment="1" applyProtection="1">
      <alignment horizontal="center" vertical="center"/>
      <protection locked="0"/>
    </xf>
    <xf numFmtId="12" fontId="66" fillId="0" borderId="2" xfId="1" applyNumberFormat="1" applyFont="1" applyBorder="1" applyAlignment="1" applyProtection="1">
      <alignment horizontal="left" vertical="center" wrapText="1" indent="1"/>
      <protection locked="0"/>
    </xf>
    <xf numFmtId="0" fontId="92" fillId="0" borderId="53" xfId="1" applyFont="1" applyBorder="1" applyAlignment="1" applyProtection="1">
      <alignment horizontal="center" vertical="center" wrapText="1"/>
      <protection locked="0"/>
    </xf>
    <xf numFmtId="49" fontId="90" fillId="0" borderId="73" xfId="1" applyNumberFormat="1" applyFont="1" applyBorder="1" applyAlignment="1" applyProtection="1">
      <alignment wrapText="1"/>
      <protection locked="0"/>
    </xf>
    <xf numFmtId="2" fontId="91" fillId="9" borderId="74" xfId="1" applyNumberFormat="1" applyFont="1" applyFill="1" applyBorder="1" applyAlignment="1" applyProtection="1">
      <alignment horizontal="center" vertical="center"/>
      <protection hidden="1"/>
    </xf>
    <xf numFmtId="2" fontId="66" fillId="0" borderId="75" xfId="1" applyNumberFormat="1" applyFont="1" applyBorder="1" applyAlignment="1" applyProtection="1">
      <alignment horizontal="right" vertical="center"/>
      <protection locked="0"/>
    </xf>
    <xf numFmtId="12" fontId="65" fillId="9" borderId="76" xfId="1" applyNumberFormat="1" applyFont="1" applyFill="1" applyBorder="1" applyAlignment="1" applyProtection="1">
      <alignment horizontal="center" vertical="center" wrapText="1"/>
      <protection hidden="1"/>
    </xf>
    <xf numFmtId="12" fontId="66" fillId="9" borderId="76" xfId="1" applyNumberFormat="1" applyFont="1" applyFill="1" applyBorder="1" applyAlignment="1" applyProtection="1">
      <alignment horizontal="right" vertical="center" wrapText="1"/>
      <protection hidden="1"/>
    </xf>
    <xf numFmtId="12" fontId="69" fillId="9" borderId="76" xfId="1" applyNumberFormat="1" applyFont="1" applyFill="1" applyBorder="1" applyAlignment="1" applyProtection="1">
      <alignment horizontal="center" vertical="center" wrapText="1"/>
      <protection hidden="1"/>
    </xf>
    <xf numFmtId="12" fontId="69" fillId="9" borderId="76" xfId="1" applyNumberFormat="1" applyFont="1" applyFill="1" applyBorder="1" applyAlignment="1" applyProtection="1">
      <alignment vertical="center" wrapText="1"/>
      <protection hidden="1"/>
    </xf>
    <xf numFmtId="2" fontId="69" fillId="11" borderId="76" xfId="1" applyNumberFormat="1" applyFont="1" applyFill="1" applyBorder="1" applyAlignment="1">
      <alignment horizontal="center" vertical="center" wrapText="1"/>
    </xf>
    <xf numFmtId="0" fontId="4" fillId="0" borderId="74" xfId="1" applyFont="1" applyBorder="1" applyAlignment="1" applyProtection="1">
      <alignment vertical="center" wrapText="1"/>
      <protection locked="0"/>
    </xf>
    <xf numFmtId="0" fontId="62" fillId="0" borderId="76" xfId="1" applyFont="1" applyBorder="1" applyAlignment="1" applyProtection="1">
      <alignment vertical="center" wrapText="1"/>
      <protection locked="0"/>
    </xf>
    <xf numFmtId="0" fontId="4" fillId="0" borderId="76" xfId="1" applyFont="1" applyBorder="1" applyAlignment="1" applyProtection="1">
      <alignment horizontal="center" vertical="center" wrapText="1"/>
      <protection locked="0"/>
    </xf>
    <xf numFmtId="0" fontId="4" fillId="0" borderId="74" xfId="1" applyFont="1" applyBorder="1" applyAlignment="1" applyProtection="1">
      <alignment horizontal="center" vertical="center"/>
      <protection locked="0"/>
    </xf>
    <xf numFmtId="12" fontId="66" fillId="0" borderId="76" xfId="1" applyNumberFormat="1" applyFont="1" applyBorder="1" applyAlignment="1" applyProtection="1">
      <alignment horizontal="left" vertical="center" wrapText="1" indent="1"/>
      <protection locked="0"/>
    </xf>
    <xf numFmtId="0" fontId="92" fillId="0" borderId="77" xfId="1" applyFont="1" applyBorder="1" applyAlignment="1" applyProtection="1">
      <alignment horizontal="center" vertical="center" wrapText="1"/>
      <protection locked="0"/>
    </xf>
    <xf numFmtId="0" fontId="4" fillId="0" borderId="0" xfId="1" applyFont="1" applyAlignment="1" applyProtection="1">
      <alignment vertical="center"/>
      <protection hidden="1"/>
    </xf>
    <xf numFmtId="0" fontId="4" fillId="6" borderId="0" xfId="1" applyFont="1" applyFill="1" applyAlignment="1" applyProtection="1">
      <alignment vertical="center"/>
      <protection hidden="1"/>
    </xf>
    <xf numFmtId="49" fontId="93" fillId="12" borderId="78" xfId="1" applyNumberFormat="1" applyFont="1" applyFill="1" applyBorder="1" applyAlignment="1" applyProtection="1">
      <alignment horizontal="center" vertical="center"/>
      <protection hidden="1"/>
    </xf>
    <xf numFmtId="2" fontId="66" fillId="12" borderId="79" xfId="1" applyNumberFormat="1" applyFont="1" applyFill="1" applyBorder="1" applyAlignment="1" applyProtection="1">
      <alignment horizontal="center" vertical="center"/>
      <protection hidden="1"/>
    </xf>
    <xf numFmtId="2" fontId="66" fillId="12" borderId="79" xfId="1" applyNumberFormat="1" applyFont="1" applyFill="1" applyBorder="1" applyAlignment="1" applyProtection="1">
      <alignment horizontal="right" vertical="center"/>
      <protection hidden="1"/>
    </xf>
    <xf numFmtId="0" fontId="66" fillId="12" borderId="80" xfId="1" applyFont="1" applyFill="1" applyBorder="1" applyAlignment="1" applyProtection="1">
      <alignment horizontal="center" vertical="center"/>
      <protection hidden="1"/>
    </xf>
    <xf numFmtId="0" fontId="66" fillId="12" borderId="80" xfId="1" applyFont="1" applyFill="1" applyBorder="1" applyAlignment="1" applyProtection="1">
      <alignment horizontal="right" vertical="center"/>
      <protection hidden="1"/>
    </xf>
    <xf numFmtId="0" fontId="66" fillId="9" borderId="80" xfId="1" applyFont="1" applyFill="1" applyBorder="1" applyAlignment="1" applyProtection="1">
      <alignment horizontal="center" vertical="center"/>
      <protection hidden="1"/>
    </xf>
    <xf numFmtId="0" fontId="66" fillId="9" borderId="80" xfId="1" applyFont="1" applyFill="1" applyBorder="1" applyAlignment="1" applyProtection="1">
      <alignment horizontal="left" vertical="center"/>
      <protection hidden="1"/>
    </xf>
    <xf numFmtId="0" fontId="68" fillId="9" borderId="80" xfId="1" applyFont="1" applyFill="1" applyBorder="1" applyAlignment="1" applyProtection="1">
      <alignment horizontal="left" vertical="center"/>
      <protection hidden="1"/>
    </xf>
    <xf numFmtId="0" fontId="65" fillId="9" borderId="80" xfId="1" applyFont="1" applyFill="1" applyBorder="1" applyAlignment="1" applyProtection="1">
      <alignment horizontal="left" vertical="center"/>
      <protection hidden="1"/>
    </xf>
    <xf numFmtId="0" fontId="65" fillId="9" borderId="80" xfId="1" applyFont="1" applyFill="1" applyBorder="1" applyAlignment="1" applyProtection="1">
      <alignment horizontal="center" vertical="center"/>
      <protection hidden="1"/>
    </xf>
    <xf numFmtId="0" fontId="66" fillId="9" borderId="80" xfId="1" applyFont="1" applyFill="1" applyBorder="1" applyAlignment="1" applyProtection="1">
      <alignment horizontal="left" vertical="center" indent="4"/>
      <protection hidden="1"/>
    </xf>
    <xf numFmtId="0" fontId="66" fillId="9" borderId="81" xfId="1" applyFont="1" applyFill="1" applyBorder="1" applyAlignment="1" applyProtection="1">
      <alignment horizontal="center" vertical="center"/>
      <protection hidden="1"/>
    </xf>
    <xf numFmtId="49" fontId="90" fillId="0" borderId="65" xfId="1" applyNumberFormat="1" applyFont="1" applyBorder="1" applyAlignment="1" applyProtection="1">
      <alignment wrapText="1"/>
      <protection locked="0"/>
    </xf>
    <xf numFmtId="2" fontId="66" fillId="0" borderId="6" xfId="1" applyNumberFormat="1" applyFont="1" applyBorder="1" applyAlignment="1" applyProtection="1">
      <alignment horizontal="right" vertical="center"/>
      <protection locked="0"/>
    </xf>
    <xf numFmtId="12" fontId="65" fillId="9" borderId="1" xfId="1" applyNumberFormat="1" applyFont="1" applyFill="1" applyBorder="1" applyAlignment="1" applyProtection="1">
      <alignment horizontal="center" vertical="center" wrapText="1"/>
      <protection hidden="1"/>
    </xf>
    <xf numFmtId="12" fontId="66" fillId="9" borderId="1" xfId="1" applyNumberFormat="1" applyFont="1" applyFill="1" applyBorder="1" applyAlignment="1" applyProtection="1">
      <alignment horizontal="right" vertical="center" wrapText="1"/>
      <protection hidden="1"/>
    </xf>
    <xf numFmtId="2" fontId="69" fillId="11" borderId="1" xfId="1" applyNumberFormat="1" applyFont="1" applyFill="1" applyBorder="1" applyAlignment="1">
      <alignment horizontal="center" vertical="center" wrapText="1"/>
    </xf>
    <xf numFmtId="49" fontId="93" fillId="12" borderId="78" xfId="1" applyNumberFormat="1" applyFont="1" applyFill="1" applyBorder="1" applyAlignment="1" applyProtection="1">
      <alignment horizontal="center"/>
      <protection hidden="1"/>
    </xf>
    <xf numFmtId="2" fontId="66" fillId="12" borderId="82" xfId="1" applyNumberFormat="1" applyFont="1" applyFill="1" applyBorder="1" applyAlignment="1" applyProtection="1">
      <alignment horizontal="center" vertical="top"/>
      <protection hidden="1"/>
    </xf>
    <xf numFmtId="0" fontId="66" fillId="9" borderId="80" xfId="1" applyFont="1" applyFill="1" applyBorder="1" applyAlignment="1" applyProtection="1">
      <alignment horizontal="left" vertical="center" indent="3"/>
      <protection hidden="1"/>
    </xf>
    <xf numFmtId="0" fontId="68" fillId="9" borderId="80" xfId="1" applyFont="1" applyFill="1" applyBorder="1" applyAlignment="1" applyProtection="1">
      <alignment horizontal="left" vertical="center" indent="3"/>
      <protection hidden="1"/>
    </xf>
    <xf numFmtId="0" fontId="65" fillId="9" borderId="80" xfId="1" applyFont="1" applyFill="1" applyBorder="1" applyAlignment="1" applyProtection="1">
      <alignment horizontal="left" vertical="center" indent="3"/>
      <protection hidden="1"/>
    </xf>
    <xf numFmtId="12" fontId="4" fillId="0" borderId="0" xfId="1" applyNumberFormat="1" applyFont="1" applyProtection="1">
      <protection hidden="1"/>
    </xf>
    <xf numFmtId="2" fontId="69" fillId="0" borderId="70" xfId="1" applyNumberFormat="1" applyFont="1" applyBorder="1" applyAlignment="1" applyProtection="1">
      <alignment vertical="center" wrapText="1"/>
      <protection locked="0"/>
    </xf>
    <xf numFmtId="2" fontId="69" fillId="0" borderId="83" xfId="1" applyNumberFormat="1" applyFont="1" applyBorder="1" applyAlignment="1" applyProtection="1">
      <alignment vertical="center" wrapText="1"/>
      <protection locked="0"/>
    </xf>
    <xf numFmtId="2" fontId="69" fillId="0" borderId="2" xfId="1" applyNumberFormat="1" applyFont="1" applyBorder="1" applyAlignment="1" applyProtection="1">
      <alignment vertical="center" wrapText="1"/>
      <protection locked="0"/>
    </xf>
    <xf numFmtId="2" fontId="69" fillId="0" borderId="3" xfId="1" applyNumberFormat="1" applyFont="1" applyBorder="1" applyAlignment="1" applyProtection="1">
      <alignment vertical="center" wrapText="1"/>
      <protection locked="0"/>
    </xf>
    <xf numFmtId="2" fontId="66" fillId="13" borderId="79" xfId="1" applyNumberFormat="1" applyFont="1" applyFill="1" applyBorder="1" applyAlignment="1" applyProtection="1">
      <alignment horizontal="center" vertical="top"/>
      <protection hidden="1"/>
    </xf>
    <xf numFmtId="2" fontId="66" fillId="13" borderId="79" xfId="1" applyNumberFormat="1" applyFont="1" applyFill="1" applyBorder="1" applyAlignment="1" applyProtection="1">
      <alignment horizontal="right" vertical="center"/>
      <protection hidden="1"/>
    </xf>
    <xf numFmtId="2" fontId="66" fillId="13" borderId="79" xfId="1" applyNumberFormat="1" applyFont="1" applyFill="1" applyBorder="1" applyAlignment="1" applyProtection="1">
      <alignment vertical="center"/>
      <protection hidden="1"/>
    </xf>
    <xf numFmtId="49" fontId="90" fillId="0" borderId="85" xfId="1" applyNumberFormat="1" applyFont="1" applyBorder="1" applyAlignment="1" applyProtection="1">
      <alignment vertical="center" wrapText="1"/>
      <protection locked="0"/>
    </xf>
    <xf numFmtId="2" fontId="91" fillId="9" borderId="71" xfId="1" applyNumberFormat="1" applyFont="1" applyFill="1" applyBorder="1" applyAlignment="1" applyProtection="1">
      <alignment horizontal="center" vertical="center"/>
      <protection hidden="1"/>
    </xf>
    <xf numFmtId="2" fontId="91" fillId="9" borderId="71" xfId="1" applyNumberFormat="1" applyFont="1" applyFill="1" applyBorder="1" applyAlignment="1" applyProtection="1">
      <alignment horizontal="right" vertical="center"/>
      <protection hidden="1"/>
    </xf>
    <xf numFmtId="2" fontId="66" fillId="9" borderId="71" xfId="1" applyNumberFormat="1" applyFont="1" applyFill="1" applyBorder="1" applyAlignment="1" applyProtection="1">
      <alignment vertical="center" wrapText="1"/>
      <protection hidden="1"/>
    </xf>
    <xf numFmtId="2" fontId="66" fillId="9" borderId="71" xfId="1" applyNumberFormat="1" applyFont="1" applyFill="1" applyBorder="1" applyAlignment="1" applyProtection="1">
      <alignment horizontal="right" vertical="center" wrapText="1"/>
      <protection hidden="1"/>
    </xf>
    <xf numFmtId="12" fontId="69" fillId="0" borderId="71" xfId="1" applyNumberFormat="1" applyFont="1" applyBorder="1" applyAlignment="1" applyProtection="1">
      <alignment horizontal="center" vertical="center" wrapText="1"/>
      <protection locked="0" hidden="1"/>
    </xf>
    <xf numFmtId="12" fontId="69" fillId="9" borderId="71" xfId="1" applyNumberFormat="1" applyFont="1" applyFill="1" applyBorder="1" applyAlignment="1" applyProtection="1">
      <alignment vertical="center" wrapText="1"/>
      <protection hidden="1"/>
    </xf>
    <xf numFmtId="49" fontId="90" fillId="0" borderId="52" xfId="1" applyNumberFormat="1" applyFont="1" applyBorder="1" applyAlignment="1" applyProtection="1">
      <alignment vertical="center" wrapText="1"/>
      <protection locked="0"/>
    </xf>
    <xf numFmtId="2" fontId="91" fillId="9" borderId="2" xfId="1" applyNumberFormat="1" applyFont="1" applyFill="1" applyBorder="1" applyAlignment="1" applyProtection="1">
      <alignment horizontal="right" vertical="center"/>
      <protection hidden="1"/>
    </xf>
    <xf numFmtId="2" fontId="66" fillId="9" borderId="2" xfId="1" applyNumberFormat="1" applyFont="1" applyFill="1" applyBorder="1" applyAlignment="1" applyProtection="1">
      <alignment vertical="center" wrapText="1"/>
      <protection hidden="1"/>
    </xf>
    <xf numFmtId="2" fontId="66" fillId="9" borderId="2" xfId="1" applyNumberFormat="1" applyFont="1" applyFill="1" applyBorder="1" applyAlignment="1" applyProtection="1">
      <alignment horizontal="right" vertical="center" wrapText="1"/>
      <protection hidden="1"/>
    </xf>
    <xf numFmtId="12" fontId="69" fillId="0" borderId="2" xfId="1" applyNumberFormat="1" applyFont="1" applyBorder="1" applyAlignment="1" applyProtection="1">
      <alignment horizontal="center" vertical="center" wrapText="1"/>
      <protection locked="0" hidden="1"/>
    </xf>
    <xf numFmtId="12" fontId="69" fillId="9" borderId="3" xfId="1" applyNumberFormat="1" applyFont="1" applyFill="1" applyBorder="1" applyAlignment="1" applyProtection="1">
      <alignment vertical="center" wrapText="1"/>
      <protection hidden="1"/>
    </xf>
    <xf numFmtId="49" fontId="90" fillId="0" borderId="52" xfId="1" applyNumberFormat="1" applyFont="1" applyBorder="1" applyAlignment="1" applyProtection="1">
      <alignment vertical="center" wrapText="1"/>
      <protection locked="0" hidden="1"/>
    </xf>
    <xf numFmtId="12" fontId="69" fillId="11" borderId="2" xfId="1" applyNumberFormat="1" applyFont="1" applyFill="1" applyBorder="1" applyAlignment="1" applyProtection="1">
      <alignment vertical="center" wrapText="1"/>
      <protection hidden="1"/>
    </xf>
    <xf numFmtId="49" fontId="90" fillId="0" borderId="73" xfId="1" applyNumberFormat="1" applyFont="1" applyBorder="1" applyAlignment="1" applyProtection="1">
      <alignment vertical="center" wrapText="1"/>
      <protection locked="0" hidden="1"/>
    </xf>
    <xf numFmtId="2" fontId="91" fillId="9" borderId="76" xfId="1" applyNumberFormat="1" applyFont="1" applyFill="1" applyBorder="1" applyAlignment="1" applyProtection="1">
      <alignment horizontal="center" vertical="center"/>
      <protection hidden="1"/>
    </xf>
    <xf numFmtId="2" fontId="91" fillId="9" borderId="76" xfId="1" applyNumberFormat="1" applyFont="1" applyFill="1" applyBorder="1" applyAlignment="1" applyProtection="1">
      <alignment horizontal="right" vertical="center"/>
      <protection hidden="1"/>
    </xf>
    <xf numFmtId="2" fontId="66" fillId="9" borderId="76" xfId="1" applyNumberFormat="1" applyFont="1" applyFill="1" applyBorder="1" applyAlignment="1" applyProtection="1">
      <alignment vertical="center" wrapText="1"/>
      <protection hidden="1"/>
    </xf>
    <xf numFmtId="2" fontId="66" fillId="9" borderId="76" xfId="1" applyNumberFormat="1" applyFont="1" applyFill="1" applyBorder="1" applyAlignment="1" applyProtection="1">
      <alignment horizontal="right" vertical="center" wrapText="1"/>
      <protection hidden="1"/>
    </xf>
    <xf numFmtId="12" fontId="69" fillId="0" borderId="76" xfId="1" applyNumberFormat="1" applyFont="1" applyBorder="1" applyAlignment="1" applyProtection="1">
      <alignment horizontal="center" vertical="center" wrapText="1"/>
      <protection locked="0" hidden="1"/>
    </xf>
    <xf numFmtId="12" fontId="69" fillId="11" borderId="76" xfId="1" applyNumberFormat="1" applyFont="1" applyFill="1" applyBorder="1" applyAlignment="1" applyProtection="1">
      <alignment vertical="center" wrapText="1"/>
      <protection hidden="1"/>
    </xf>
    <xf numFmtId="49" fontId="90" fillId="0" borderId="85" xfId="1" applyNumberFormat="1" applyFont="1" applyBorder="1" applyAlignment="1" applyProtection="1">
      <alignment vertical="center" wrapText="1"/>
      <protection locked="0" hidden="1"/>
    </xf>
    <xf numFmtId="0" fontId="66" fillId="9" borderId="86" xfId="1" applyFont="1" applyFill="1" applyBorder="1" applyAlignment="1" applyProtection="1">
      <alignment horizontal="center" vertical="center"/>
      <protection hidden="1"/>
    </xf>
    <xf numFmtId="2" fontId="69" fillId="0" borderId="74" xfId="1" applyNumberFormat="1" applyFont="1" applyBorder="1" applyAlignment="1" applyProtection="1">
      <alignment horizontal="center" vertical="center" wrapText="1"/>
      <protection locked="0"/>
    </xf>
    <xf numFmtId="2" fontId="69" fillId="0" borderId="74" xfId="1" applyNumberFormat="1" applyFont="1" applyBorder="1" applyAlignment="1" applyProtection="1">
      <alignment vertical="center" wrapText="1"/>
      <protection locked="0"/>
    </xf>
    <xf numFmtId="2" fontId="69" fillId="0" borderId="88" xfId="1" applyNumberFormat="1" applyFont="1" applyBorder="1" applyAlignment="1" applyProtection="1">
      <alignment vertical="center" wrapText="1"/>
      <protection locked="0"/>
    </xf>
    <xf numFmtId="2" fontId="69" fillId="0" borderId="74" xfId="1" applyNumberFormat="1" applyFont="1" applyBorder="1" applyAlignment="1" applyProtection="1">
      <alignment horizontal="left" vertical="center"/>
      <protection locked="0"/>
    </xf>
    <xf numFmtId="12" fontId="69" fillId="0" borderId="74" xfId="1" applyNumberFormat="1" applyFont="1" applyBorder="1" applyAlignment="1" applyProtection="1">
      <alignment horizontal="center" vertical="center"/>
      <protection locked="0"/>
    </xf>
    <xf numFmtId="0" fontId="66" fillId="0" borderId="74" xfId="1" applyFont="1" applyBorder="1" applyAlignment="1" applyProtection="1">
      <alignment horizontal="center" vertical="center" wrapText="1"/>
      <protection locked="0"/>
    </xf>
    <xf numFmtId="2" fontId="66" fillId="12" borderId="79" xfId="1" applyNumberFormat="1" applyFont="1" applyFill="1" applyBorder="1" applyAlignment="1" applyProtection="1">
      <alignment horizontal="center" vertical="top"/>
      <protection hidden="1"/>
    </xf>
    <xf numFmtId="2" fontId="66" fillId="12" borderId="79" xfId="1" applyNumberFormat="1" applyFont="1" applyFill="1" applyBorder="1" applyAlignment="1" applyProtection="1">
      <alignment vertical="center"/>
      <protection hidden="1"/>
    </xf>
    <xf numFmtId="2" fontId="66" fillId="9" borderId="1" xfId="1" applyNumberFormat="1" applyFont="1" applyFill="1" applyBorder="1" applyAlignment="1" applyProtection="1">
      <alignment vertical="center" wrapText="1"/>
      <protection hidden="1"/>
    </xf>
    <xf numFmtId="2" fontId="66" fillId="0" borderId="71" xfId="1" applyNumberFormat="1" applyFont="1" applyBorder="1" applyAlignment="1" applyProtection="1">
      <alignment horizontal="right" vertical="center" wrapText="1"/>
      <protection locked="0" hidden="1"/>
    </xf>
    <xf numFmtId="12" fontId="69" fillId="0" borderId="71" xfId="1" applyNumberFormat="1" applyFont="1" applyBorder="1" applyAlignment="1" applyProtection="1">
      <alignment horizontal="center" vertical="center" wrapText="1"/>
      <protection locked="0"/>
    </xf>
    <xf numFmtId="2" fontId="66" fillId="0" borderId="2" xfId="1" applyNumberFormat="1" applyFont="1" applyBorder="1" applyAlignment="1" applyProtection="1">
      <alignment horizontal="right" vertical="center" wrapText="1"/>
      <protection locked="0" hidden="1"/>
    </xf>
    <xf numFmtId="12" fontId="69" fillId="0" borderId="2" xfId="1" applyNumberFormat="1" applyFont="1" applyBorder="1" applyAlignment="1" applyProtection="1">
      <alignment horizontal="center" vertical="center" wrapText="1"/>
      <protection locked="0"/>
    </xf>
    <xf numFmtId="2" fontId="69" fillId="9" borderId="2" xfId="1" applyNumberFormat="1" applyFont="1" applyFill="1" applyBorder="1" applyAlignment="1" applyProtection="1">
      <alignment vertical="center" wrapText="1"/>
      <protection hidden="1"/>
    </xf>
    <xf numFmtId="49" fontId="90" fillId="0" borderId="73" xfId="1" applyNumberFormat="1" applyFont="1" applyBorder="1" applyAlignment="1" applyProtection="1">
      <alignment horizontal="right" vertical="center" wrapText="1"/>
      <protection locked="0"/>
    </xf>
    <xf numFmtId="2" fontId="66" fillId="0" borderId="76" xfId="1" applyNumberFormat="1" applyFont="1" applyBorder="1" applyAlignment="1" applyProtection="1">
      <alignment horizontal="right" vertical="center" wrapText="1"/>
      <protection locked="0" hidden="1"/>
    </xf>
    <xf numFmtId="2" fontId="69" fillId="0" borderId="76" xfId="1" applyNumberFormat="1" applyFont="1" applyBorder="1" applyAlignment="1" applyProtection="1">
      <alignment horizontal="center" vertical="center" wrapText="1"/>
      <protection locked="0"/>
    </xf>
    <xf numFmtId="2" fontId="69" fillId="9" borderId="76" xfId="1" applyNumberFormat="1" applyFont="1" applyFill="1" applyBorder="1" applyAlignment="1" applyProtection="1">
      <alignment vertical="center" wrapText="1"/>
      <protection hidden="1"/>
    </xf>
    <xf numFmtId="2" fontId="10" fillId="12" borderId="79" xfId="1" applyNumberFormat="1" applyFont="1" applyFill="1" applyBorder="1" applyAlignment="1" applyProtection="1">
      <alignment horizontal="center" vertical="top"/>
      <protection hidden="1"/>
    </xf>
    <xf numFmtId="2" fontId="10" fillId="12" borderId="79" xfId="1" applyNumberFormat="1" applyFont="1" applyFill="1" applyBorder="1" applyAlignment="1" applyProtection="1">
      <alignment horizontal="right" vertical="center"/>
      <protection hidden="1"/>
    </xf>
    <xf numFmtId="2" fontId="10" fillId="12" borderId="79" xfId="1" applyNumberFormat="1" applyFont="1" applyFill="1" applyBorder="1" applyAlignment="1" applyProtection="1">
      <alignment vertical="center"/>
      <protection hidden="1"/>
    </xf>
    <xf numFmtId="2" fontId="66" fillId="12" borderId="82" xfId="1" applyNumberFormat="1" applyFont="1" applyFill="1" applyBorder="1" applyAlignment="1" applyProtection="1">
      <alignment horizontal="right"/>
      <protection hidden="1"/>
    </xf>
    <xf numFmtId="2" fontId="66" fillId="12" borderId="82" xfId="1" applyNumberFormat="1" applyFont="1" applyFill="1" applyBorder="1" applyProtection="1">
      <protection hidden="1"/>
    </xf>
    <xf numFmtId="0" fontId="68" fillId="9" borderId="80" xfId="1" applyFont="1" applyFill="1" applyBorder="1" applyAlignment="1" applyProtection="1">
      <alignment horizontal="center" vertical="center"/>
      <protection hidden="1"/>
    </xf>
    <xf numFmtId="0" fontId="66" fillId="9" borderId="80" xfId="1" applyFont="1" applyFill="1" applyBorder="1" applyAlignment="1" applyProtection="1">
      <alignment horizontal="left" vertical="center" indent="1"/>
      <protection hidden="1"/>
    </xf>
    <xf numFmtId="2" fontId="66" fillId="12" borderId="79" xfId="1" applyNumberFormat="1" applyFont="1" applyFill="1" applyBorder="1" applyAlignment="1" applyProtection="1">
      <alignment horizontal="right"/>
      <protection hidden="1"/>
    </xf>
    <xf numFmtId="2" fontId="66" fillId="12" borderId="79" xfId="1" applyNumberFormat="1" applyFont="1" applyFill="1" applyBorder="1" applyProtection="1">
      <protection hidden="1"/>
    </xf>
    <xf numFmtId="49" fontId="93" fillId="12" borderId="85" xfId="1" applyNumberFormat="1" applyFont="1" applyFill="1" applyBorder="1" applyAlignment="1" applyProtection="1">
      <alignment horizontal="center"/>
      <protection hidden="1"/>
    </xf>
    <xf numFmtId="2" fontId="66" fillId="12" borderId="87" xfId="1" applyNumberFormat="1" applyFont="1" applyFill="1" applyBorder="1" applyAlignment="1" applyProtection="1">
      <alignment horizontal="center" vertical="top"/>
      <protection hidden="1"/>
    </xf>
    <xf numFmtId="0" fontId="66" fillId="9" borderId="89" xfId="1" applyFont="1" applyFill="1" applyBorder="1" applyAlignment="1" applyProtection="1">
      <alignment horizontal="center" vertical="center"/>
      <protection hidden="1"/>
    </xf>
    <xf numFmtId="0" fontId="66" fillId="9" borderId="80" xfId="1" applyFont="1" applyFill="1" applyBorder="1" applyAlignment="1" applyProtection="1">
      <alignment horizontal="center"/>
      <protection hidden="1"/>
    </xf>
    <xf numFmtId="0" fontId="68" fillId="9" borderId="80" xfId="1" applyFont="1" applyFill="1" applyBorder="1" applyAlignment="1" applyProtection="1">
      <alignment horizontal="center"/>
      <protection hidden="1"/>
    </xf>
    <xf numFmtId="0" fontId="65" fillId="9" borderId="80" xfId="1" applyFont="1" applyFill="1" applyBorder="1" applyAlignment="1" applyProtection="1">
      <alignment horizontal="center"/>
      <protection hidden="1"/>
    </xf>
    <xf numFmtId="2" fontId="66" fillId="13" borderId="79" xfId="1" applyNumberFormat="1" applyFont="1" applyFill="1" applyBorder="1" applyAlignment="1" applyProtection="1">
      <alignment horizontal="right"/>
      <protection hidden="1"/>
    </xf>
    <xf numFmtId="2" fontId="66" fillId="13" borderId="79" xfId="1" applyNumberFormat="1" applyFont="1" applyFill="1" applyBorder="1" applyProtection="1">
      <protection hidden="1"/>
    </xf>
    <xf numFmtId="0" fontId="1" fillId="9" borderId="80" xfId="1" applyFill="1" applyBorder="1" applyAlignment="1" applyProtection="1">
      <alignment horizontal="center" vertical="center" wrapText="1"/>
      <protection hidden="1"/>
    </xf>
    <xf numFmtId="0" fontId="1" fillId="9" borderId="90" xfId="1" applyFill="1" applyBorder="1" applyAlignment="1" applyProtection="1">
      <alignment horizontal="center" wrapText="1"/>
      <protection hidden="1"/>
    </xf>
    <xf numFmtId="0" fontId="8" fillId="9" borderId="80" xfId="1" applyFont="1" applyFill="1" applyBorder="1" applyAlignment="1" applyProtection="1">
      <alignment horizontal="left" vertical="center" indent="1"/>
      <protection hidden="1"/>
    </xf>
    <xf numFmtId="12" fontId="66" fillId="9" borderId="80" xfId="1" applyNumberFormat="1" applyFont="1" applyFill="1" applyBorder="1" applyAlignment="1" applyProtection="1">
      <alignment horizontal="left" vertical="center" wrapText="1"/>
      <protection hidden="1"/>
    </xf>
    <xf numFmtId="12" fontId="66" fillId="9" borderId="81" xfId="1" applyNumberFormat="1" applyFont="1" applyFill="1" applyBorder="1" applyAlignment="1" applyProtection="1">
      <alignment horizontal="left" vertical="center" wrapText="1"/>
      <protection hidden="1"/>
    </xf>
    <xf numFmtId="0" fontId="4" fillId="0" borderId="0" xfId="1" applyFont="1" applyAlignment="1" applyProtection="1">
      <alignment horizontal="right" vertical="center"/>
      <protection hidden="1"/>
    </xf>
    <xf numFmtId="0" fontId="4" fillId="6" borderId="0" xfId="1" applyFont="1" applyFill="1" applyAlignment="1" applyProtection="1">
      <alignment horizontal="right" vertical="center"/>
      <protection hidden="1"/>
    </xf>
    <xf numFmtId="0" fontId="68" fillId="9" borderId="91" xfId="1" applyFont="1" applyFill="1" applyBorder="1" applyAlignment="1" applyProtection="1">
      <alignment horizontal="center" vertical="center" wrapText="1"/>
      <protection hidden="1"/>
    </xf>
    <xf numFmtId="0" fontId="68" fillId="9" borderId="70" xfId="1" applyFont="1" applyFill="1" applyBorder="1" applyAlignment="1" applyProtection="1">
      <alignment horizontal="center" vertical="center" wrapText="1"/>
      <protection hidden="1"/>
    </xf>
    <xf numFmtId="0" fontId="98" fillId="6" borderId="0" xfId="1" applyFont="1" applyFill="1" applyAlignment="1" applyProtection="1">
      <alignment horizontal="center"/>
      <protection hidden="1"/>
    </xf>
    <xf numFmtId="0" fontId="99" fillId="6" borderId="0" xfId="1" applyFont="1" applyFill="1" applyAlignment="1" applyProtection="1">
      <alignment horizontal="center"/>
      <protection hidden="1"/>
    </xf>
    <xf numFmtId="0" fontId="4" fillId="6" borderId="0" xfId="1" applyFont="1" applyFill="1" applyAlignment="1" applyProtection="1">
      <alignment horizontal="left" textRotation="180"/>
      <protection hidden="1"/>
    </xf>
    <xf numFmtId="14" fontId="3" fillId="0" borderId="0" xfId="1" applyNumberFormat="1" applyFont="1" applyProtection="1">
      <protection locked="0" hidden="1"/>
    </xf>
    <xf numFmtId="0" fontId="1" fillId="0" borderId="0" xfId="1" applyAlignment="1">
      <alignment horizontal="center" vertical="center"/>
    </xf>
    <xf numFmtId="49" fontId="1" fillId="0" borderId="0" xfId="1" applyNumberFormat="1" applyAlignment="1">
      <alignment vertical="center"/>
    </xf>
    <xf numFmtId="49" fontId="90" fillId="0" borderId="47" xfId="1" applyNumberFormat="1" applyFont="1" applyBorder="1" applyAlignment="1" applyProtection="1">
      <alignment vertical="center" wrapText="1"/>
      <protection locked="0"/>
    </xf>
    <xf numFmtId="2" fontId="104" fillId="9" borderId="48" xfId="1" applyNumberFormat="1" applyFont="1" applyFill="1" applyBorder="1" applyAlignment="1" applyProtection="1">
      <alignment horizontal="center" vertical="center"/>
      <protection hidden="1"/>
    </xf>
    <xf numFmtId="2" fontId="104" fillId="9" borderId="48" xfId="1" applyNumberFormat="1" applyFont="1" applyFill="1" applyBorder="1" applyAlignment="1" applyProtection="1">
      <alignment vertical="center"/>
      <protection hidden="1"/>
    </xf>
    <xf numFmtId="2" fontId="64" fillId="9" borderId="48" xfId="1" applyNumberFormat="1" applyFont="1" applyFill="1" applyBorder="1" applyAlignment="1" applyProtection="1">
      <alignment vertical="center" wrapText="1"/>
      <protection hidden="1"/>
    </xf>
    <xf numFmtId="2" fontId="64" fillId="6" borderId="48" xfId="1" applyNumberFormat="1" applyFont="1" applyFill="1" applyBorder="1" applyAlignment="1" applyProtection="1">
      <alignment vertical="center" wrapText="1"/>
      <protection locked="0"/>
    </xf>
    <xf numFmtId="0" fontId="62" fillId="0" borderId="48" xfId="1" applyFont="1" applyBorder="1" applyAlignment="1" applyProtection="1">
      <alignment horizontal="center" vertical="center" wrapText="1"/>
      <protection locked="0"/>
    </xf>
    <xf numFmtId="0" fontId="62" fillId="0" borderId="48" xfId="1" applyFont="1" applyBorder="1" applyAlignment="1" applyProtection="1">
      <alignment horizontal="left" vertical="center" wrapText="1"/>
      <protection locked="0"/>
    </xf>
    <xf numFmtId="0" fontId="62" fillId="0" borderId="48" xfId="1" applyFont="1" applyBorder="1" applyAlignment="1" applyProtection="1">
      <alignment horizontal="left" vertical="center" wrapText="1" indent="1"/>
      <protection locked="0"/>
    </xf>
    <xf numFmtId="12" fontId="65" fillId="0" borderId="48" xfId="1" applyNumberFormat="1" applyFont="1" applyBorder="1" applyAlignment="1" applyProtection="1">
      <alignment horizontal="left" vertical="center" wrapText="1" indent="1"/>
      <protection locked="0"/>
    </xf>
    <xf numFmtId="0" fontId="4" fillId="0" borderId="48" xfId="1" applyFont="1" applyBorder="1" applyAlignment="1" applyProtection="1">
      <alignment horizontal="center" vertical="center" wrapText="1"/>
      <protection locked="0"/>
    </xf>
    <xf numFmtId="0" fontId="4" fillId="0" borderId="51" xfId="1" applyFont="1" applyBorder="1" applyAlignment="1" applyProtection="1">
      <alignment horizontal="center" vertical="center" wrapText="1"/>
      <protection locked="0"/>
    </xf>
    <xf numFmtId="2" fontId="104" fillId="9" borderId="2" xfId="1" applyNumberFormat="1" applyFont="1" applyFill="1" applyBorder="1" applyAlignment="1" applyProtection="1">
      <alignment horizontal="center" vertical="center"/>
      <protection hidden="1"/>
    </xf>
    <xf numFmtId="2" fontId="104" fillId="9" borderId="2" xfId="1" applyNumberFormat="1" applyFont="1" applyFill="1" applyBorder="1" applyAlignment="1" applyProtection="1">
      <alignment vertical="center"/>
      <protection hidden="1"/>
    </xf>
    <xf numFmtId="2" fontId="64" fillId="9" borderId="2" xfId="1" applyNumberFormat="1" applyFont="1" applyFill="1" applyBorder="1" applyAlignment="1" applyProtection="1">
      <alignment vertical="center" wrapText="1"/>
      <protection hidden="1"/>
    </xf>
    <xf numFmtId="2" fontId="64" fillId="6" borderId="2" xfId="1" applyNumberFormat="1" applyFont="1" applyFill="1" applyBorder="1" applyAlignment="1" applyProtection="1">
      <alignment vertical="center" wrapText="1"/>
      <protection locked="0"/>
    </xf>
    <xf numFmtId="0" fontId="62" fillId="0" borderId="2" xfId="1" applyFont="1" applyBorder="1" applyAlignment="1" applyProtection="1">
      <alignment horizontal="center" vertical="center" wrapText="1"/>
      <protection locked="0"/>
    </xf>
    <xf numFmtId="0" fontId="62" fillId="0" borderId="2" xfId="1" applyFont="1" applyBorder="1" applyAlignment="1" applyProtection="1">
      <alignment horizontal="left" vertical="center" wrapText="1"/>
      <protection locked="0"/>
    </xf>
    <xf numFmtId="0" fontId="62" fillId="0" borderId="2" xfId="1" applyFont="1" applyBorder="1" applyAlignment="1" applyProtection="1">
      <alignment horizontal="left" vertical="center" wrapText="1" indent="1"/>
      <protection locked="0"/>
    </xf>
    <xf numFmtId="12" fontId="65" fillId="0" borderId="2" xfId="1" applyNumberFormat="1" applyFont="1" applyBorder="1" applyAlignment="1" applyProtection="1">
      <alignment horizontal="left" vertical="center" wrapText="1" indent="1"/>
      <protection locked="0"/>
    </xf>
    <xf numFmtId="0" fontId="4" fillId="0" borderId="3" xfId="1" applyFont="1" applyBorder="1" applyAlignment="1" applyProtection="1">
      <alignment horizontal="center" vertical="center" wrapText="1"/>
      <protection locked="0"/>
    </xf>
    <xf numFmtId="2" fontId="64" fillId="0" borderId="2" xfId="1" applyNumberFormat="1" applyFont="1" applyBorder="1" applyAlignment="1" applyProtection="1">
      <alignment vertical="center" wrapText="1"/>
      <protection locked="0"/>
    </xf>
    <xf numFmtId="49" fontId="90" fillId="0" borderId="92" xfId="1" applyNumberFormat="1" applyFont="1" applyBorder="1" applyAlignment="1" applyProtection="1">
      <alignment vertical="center" wrapText="1"/>
      <protection locked="0"/>
    </xf>
    <xf numFmtId="2" fontId="104" fillId="9" borderId="76" xfId="1" applyNumberFormat="1" applyFont="1" applyFill="1" applyBorder="1" applyAlignment="1" applyProtection="1">
      <alignment horizontal="center" vertical="center"/>
      <protection hidden="1"/>
    </xf>
    <xf numFmtId="2" fontId="104" fillId="9" borderId="76" xfId="1" applyNumberFormat="1" applyFont="1" applyFill="1" applyBorder="1" applyAlignment="1" applyProtection="1">
      <alignment vertical="center"/>
      <protection hidden="1"/>
    </xf>
    <xf numFmtId="2" fontId="64" fillId="9" borderId="76" xfId="1" applyNumberFormat="1" applyFont="1" applyFill="1" applyBorder="1" applyAlignment="1" applyProtection="1">
      <alignment vertical="center" wrapText="1"/>
      <protection hidden="1"/>
    </xf>
    <xf numFmtId="2" fontId="64" fillId="0" borderId="74" xfId="1" applyNumberFormat="1" applyFont="1" applyBorder="1" applyAlignment="1" applyProtection="1">
      <alignment vertical="center" wrapText="1"/>
      <protection locked="0"/>
    </xf>
    <xf numFmtId="0" fontId="62" fillId="0" borderId="74" xfId="1" applyFont="1" applyBorder="1" applyAlignment="1" applyProtection="1">
      <alignment horizontal="left" vertical="center" wrapText="1"/>
      <protection locked="0"/>
    </xf>
    <xf numFmtId="0" fontId="62" fillId="0" borderId="74" xfId="1" applyFont="1" applyBorder="1" applyAlignment="1" applyProtection="1">
      <alignment horizontal="left" vertical="center" wrapText="1" indent="1"/>
      <protection locked="0"/>
    </xf>
    <xf numFmtId="0" fontId="62" fillId="0" borderId="74" xfId="1" applyFont="1" applyBorder="1" applyAlignment="1" applyProtection="1">
      <alignment horizontal="center" vertical="center" wrapText="1"/>
      <protection locked="0"/>
    </xf>
    <xf numFmtId="12" fontId="65" fillId="0" borderId="74" xfId="1" applyNumberFormat="1" applyFont="1" applyBorder="1" applyAlignment="1" applyProtection="1">
      <alignment horizontal="left" vertical="center" wrapText="1" indent="1"/>
      <protection locked="0"/>
    </xf>
    <xf numFmtId="0" fontId="4" fillId="0" borderId="93" xfId="1" applyFont="1" applyBorder="1" applyAlignment="1" applyProtection="1">
      <alignment horizontal="center" vertical="center" wrapText="1"/>
      <protection locked="0"/>
    </xf>
    <xf numFmtId="2" fontId="66" fillId="13" borderId="79" xfId="1" applyNumberFormat="1" applyFont="1" applyFill="1" applyBorder="1" applyAlignment="1" applyProtection="1">
      <alignment horizontal="center" vertical="center"/>
      <protection hidden="1"/>
    </xf>
    <xf numFmtId="49" fontId="90" fillId="0" borderId="94" xfId="1" applyNumberFormat="1" applyFont="1" applyBorder="1" applyAlignment="1" applyProtection="1">
      <alignment vertical="center" wrapText="1"/>
      <protection locked="0"/>
    </xf>
    <xf numFmtId="2" fontId="104" fillId="9" borderId="1" xfId="1" applyNumberFormat="1" applyFont="1" applyFill="1" applyBorder="1" applyAlignment="1" applyProtection="1">
      <alignment horizontal="center" vertical="center"/>
      <protection hidden="1"/>
    </xf>
    <xf numFmtId="2" fontId="104" fillId="9" borderId="1" xfId="1" applyNumberFormat="1" applyFont="1" applyFill="1" applyBorder="1" applyAlignment="1" applyProtection="1">
      <alignment vertical="center"/>
      <protection hidden="1"/>
    </xf>
    <xf numFmtId="2" fontId="64" fillId="9" borderId="1" xfId="1" applyNumberFormat="1" applyFont="1" applyFill="1" applyBorder="1" applyAlignment="1" applyProtection="1">
      <alignment vertical="center" wrapText="1"/>
      <protection hidden="1"/>
    </xf>
    <xf numFmtId="2" fontId="64" fillId="6" borderId="70" xfId="1" applyNumberFormat="1" applyFont="1" applyFill="1" applyBorder="1" applyAlignment="1" applyProtection="1">
      <alignment vertical="center" wrapText="1"/>
      <protection locked="0"/>
    </xf>
    <xf numFmtId="0" fontId="62" fillId="0" borderId="70" xfId="1" applyFont="1" applyBorder="1" applyAlignment="1" applyProtection="1">
      <alignment horizontal="left" vertical="center" wrapText="1" indent="1"/>
      <protection locked="0"/>
    </xf>
    <xf numFmtId="0" fontId="62" fillId="0" borderId="70" xfId="1" applyFont="1" applyBorder="1" applyAlignment="1" applyProtection="1">
      <alignment horizontal="center" vertical="center" wrapText="1"/>
      <protection locked="0"/>
    </xf>
    <xf numFmtId="12" fontId="65" fillId="0" borderId="70" xfId="1" applyNumberFormat="1" applyFont="1" applyBorder="1" applyAlignment="1" applyProtection="1">
      <alignment horizontal="left" vertical="center" wrapText="1" indent="2"/>
      <protection locked="0"/>
    </xf>
    <xf numFmtId="0" fontId="4" fillId="0" borderId="53" xfId="1" applyFont="1" applyBorder="1" applyAlignment="1" applyProtection="1">
      <alignment horizontal="center" vertical="center" wrapText="1"/>
      <protection locked="0"/>
    </xf>
    <xf numFmtId="12" fontId="65" fillId="0" borderId="74" xfId="1" applyNumberFormat="1" applyFont="1" applyBorder="1" applyAlignment="1" applyProtection="1">
      <alignment horizontal="left" vertical="center" wrapText="1" indent="2"/>
      <protection locked="0"/>
    </xf>
    <xf numFmtId="0" fontId="62" fillId="0" borderId="70" xfId="1" applyFont="1" applyBorder="1" applyAlignment="1" applyProtection="1">
      <alignment horizontal="left" vertical="center" wrapText="1"/>
      <protection locked="0"/>
    </xf>
    <xf numFmtId="0" fontId="62" fillId="0" borderId="70" xfId="1" applyFont="1" applyBorder="1" applyAlignment="1" applyProtection="1">
      <alignment vertical="center" wrapText="1"/>
      <protection locked="0"/>
    </xf>
    <xf numFmtId="12" fontId="65" fillId="0" borderId="70" xfId="1" applyNumberFormat="1" applyFont="1" applyBorder="1" applyAlignment="1" applyProtection="1">
      <alignment horizontal="left" vertical="center" wrapText="1" indent="1"/>
      <protection locked="0"/>
    </xf>
    <xf numFmtId="0" fontId="4" fillId="0" borderId="91" xfId="1" applyFont="1" applyBorder="1" applyAlignment="1" applyProtection="1">
      <alignment horizontal="center" vertical="center" wrapText="1"/>
      <protection locked="0"/>
    </xf>
    <xf numFmtId="0" fontId="66" fillId="9" borderId="81" xfId="1" applyFont="1" applyFill="1" applyBorder="1" applyAlignment="1" applyProtection="1">
      <alignment horizontal="left" vertical="center" indent="3"/>
      <protection hidden="1"/>
    </xf>
    <xf numFmtId="0" fontId="69" fillId="9" borderId="95" xfId="1" applyFont="1" applyFill="1" applyBorder="1" applyAlignment="1" applyProtection="1">
      <alignment horizontal="center" vertical="center" wrapText="1"/>
      <protection hidden="1"/>
    </xf>
    <xf numFmtId="0" fontId="4" fillId="13" borderId="61" xfId="1" applyFont="1" applyFill="1" applyBorder="1" applyAlignment="1" applyProtection="1">
      <alignment horizontal="center" vertical="center" wrapText="1"/>
      <protection hidden="1"/>
    </xf>
    <xf numFmtId="0" fontId="105" fillId="0" borderId="0" xfId="1" applyFont="1" applyProtection="1">
      <protection hidden="1"/>
    </xf>
    <xf numFmtId="0" fontId="105" fillId="0" borderId="42" xfId="1" applyFont="1" applyBorder="1" applyAlignment="1" applyProtection="1">
      <alignment horizontal="right"/>
      <protection hidden="1"/>
    </xf>
    <xf numFmtId="0" fontId="105" fillId="0" borderId="42" xfId="1" applyFont="1" applyBorder="1" applyProtection="1">
      <protection hidden="1"/>
    </xf>
    <xf numFmtId="49" fontId="78" fillId="0" borderId="0" xfId="1" applyNumberFormat="1" applyFont="1" applyAlignment="1" applyProtection="1">
      <alignment vertical="center"/>
      <protection hidden="1"/>
    </xf>
    <xf numFmtId="49" fontId="106" fillId="0" borderId="0" xfId="1" applyNumberFormat="1" applyFont="1" applyAlignment="1" applyProtection="1">
      <alignment vertical="center"/>
      <protection hidden="1"/>
    </xf>
    <xf numFmtId="0" fontId="1" fillId="0" borderId="97" xfId="1" applyBorder="1" applyAlignment="1" applyProtection="1">
      <alignment horizontal="center" vertical="center"/>
      <protection locked="0" hidden="1"/>
    </xf>
    <xf numFmtId="0" fontId="107" fillId="9" borderId="98" xfId="1" applyFont="1" applyFill="1" applyBorder="1" applyAlignment="1" applyProtection="1">
      <alignment horizontal="right" vertical="center" wrapText="1"/>
      <protection hidden="1"/>
    </xf>
    <xf numFmtId="167" fontId="1" fillId="11" borderId="99" xfId="1" applyNumberFormat="1" applyFill="1" applyBorder="1" applyAlignment="1" applyProtection="1">
      <alignment horizontal="center" vertical="center"/>
      <protection hidden="1"/>
    </xf>
    <xf numFmtId="167" fontId="1" fillId="14" borderId="99" xfId="1" applyNumberFormat="1" applyFill="1" applyBorder="1" applyAlignment="1" applyProtection="1">
      <alignment horizontal="center" vertical="center"/>
      <protection hidden="1"/>
    </xf>
    <xf numFmtId="167" fontId="1" fillId="14" borderId="100" xfId="1" applyNumberFormat="1" applyFill="1" applyBorder="1" applyAlignment="1" applyProtection="1">
      <alignment horizontal="center" vertical="center"/>
      <protection hidden="1"/>
    </xf>
    <xf numFmtId="167" fontId="1" fillId="11" borderId="2" xfId="1" applyNumberFormat="1" applyFill="1" applyBorder="1" applyAlignment="1" applyProtection="1">
      <alignment horizontal="center" vertical="center"/>
      <protection hidden="1"/>
    </xf>
    <xf numFmtId="167" fontId="1" fillId="14" borderId="2" xfId="1" applyNumberFormat="1" applyFill="1" applyBorder="1" applyAlignment="1" applyProtection="1">
      <alignment horizontal="center" vertical="center"/>
      <protection hidden="1"/>
    </xf>
    <xf numFmtId="167" fontId="1" fillId="14" borderId="102" xfId="1" applyNumberFormat="1" applyFill="1" applyBorder="1" applyAlignment="1" applyProtection="1">
      <alignment horizontal="center" vertical="center"/>
      <protection hidden="1"/>
    </xf>
    <xf numFmtId="0" fontId="7" fillId="9" borderId="53" xfId="1" applyFont="1" applyFill="1" applyBorder="1" applyAlignment="1" applyProtection="1">
      <alignment horizontal="right" vertical="center"/>
      <protection hidden="1"/>
    </xf>
    <xf numFmtId="0" fontId="9" fillId="14" borderId="103" xfId="1" applyFont="1" applyFill="1" applyBorder="1" applyAlignment="1" applyProtection="1">
      <alignment horizontal="center" vertical="center"/>
      <protection hidden="1"/>
    </xf>
    <xf numFmtId="0" fontId="7" fillId="9" borderId="84" xfId="1" applyFont="1" applyFill="1" applyBorder="1" applyAlignment="1" applyProtection="1">
      <alignment horizontal="right" vertical="center"/>
      <protection hidden="1"/>
    </xf>
    <xf numFmtId="0" fontId="9" fillId="0" borderId="2" xfId="1" applyFont="1" applyBorder="1" applyAlignment="1" applyProtection="1">
      <alignment horizontal="center" vertical="center"/>
      <protection locked="0"/>
    </xf>
    <xf numFmtId="0" fontId="9" fillId="0" borderId="3" xfId="1" applyFont="1" applyBorder="1" applyAlignment="1" applyProtection="1">
      <alignment horizontal="center" vertical="center"/>
      <protection locked="0"/>
    </xf>
    <xf numFmtId="0" fontId="9" fillId="14" borderId="3" xfId="1" applyFont="1" applyFill="1" applyBorder="1" applyAlignment="1" applyProtection="1">
      <alignment horizontal="center" vertical="center"/>
      <protection locked="0"/>
    </xf>
    <xf numFmtId="0" fontId="9" fillId="14" borderId="102" xfId="1" applyFont="1" applyFill="1" applyBorder="1" applyAlignment="1" applyProtection="1">
      <alignment horizontal="center" vertical="center"/>
      <protection locked="0"/>
    </xf>
    <xf numFmtId="0" fontId="9" fillId="14" borderId="104" xfId="1" applyFont="1" applyFill="1" applyBorder="1" applyAlignment="1" applyProtection="1">
      <alignment horizontal="center" vertical="center"/>
      <protection locked="0"/>
    </xf>
    <xf numFmtId="0" fontId="7" fillId="14" borderId="104" xfId="1" applyFont="1" applyFill="1" applyBorder="1" applyAlignment="1" applyProtection="1">
      <alignment horizontal="center" vertical="center"/>
      <protection locked="0" hidden="1"/>
    </xf>
    <xf numFmtId="49" fontId="7" fillId="11" borderId="2" xfId="1" applyNumberFormat="1" applyFont="1" applyFill="1" applyBorder="1" applyAlignment="1" applyProtection="1">
      <alignment horizontal="center" vertical="center"/>
      <protection hidden="1"/>
    </xf>
    <xf numFmtId="49" fontId="7" fillId="11" borderId="102" xfId="1" applyNumberFormat="1" applyFont="1" applyFill="1" applyBorder="1" applyAlignment="1" applyProtection="1">
      <alignment horizontal="center" vertical="center"/>
      <protection hidden="1"/>
    </xf>
    <xf numFmtId="0" fontId="7" fillId="11" borderId="53" xfId="1" applyFont="1" applyFill="1" applyBorder="1" applyAlignment="1" applyProtection="1">
      <alignment horizontal="right" vertical="center"/>
      <protection hidden="1"/>
    </xf>
    <xf numFmtId="49" fontId="108" fillId="0" borderId="0" xfId="1" applyNumberFormat="1" applyFont="1" applyAlignment="1" applyProtection="1">
      <alignment horizontal="center" vertical="center"/>
      <protection hidden="1"/>
    </xf>
    <xf numFmtId="0" fontId="60" fillId="0" borderId="0" xfId="1" applyFont="1" applyAlignment="1" applyProtection="1">
      <alignment vertical="center"/>
      <protection hidden="1"/>
    </xf>
    <xf numFmtId="0" fontId="60" fillId="0" borderId="42" xfId="1" applyFont="1" applyBorder="1" applyAlignment="1" applyProtection="1">
      <alignment vertical="center"/>
      <protection hidden="1"/>
    </xf>
    <xf numFmtId="49" fontId="78" fillId="0" borderId="0" xfId="1" applyNumberFormat="1" applyFont="1" applyAlignment="1" applyProtection="1">
      <alignment horizontal="left" vertical="top"/>
      <protection hidden="1"/>
    </xf>
    <xf numFmtId="0" fontId="7" fillId="7" borderId="106" xfId="1" applyFont="1" applyFill="1" applyBorder="1" applyAlignment="1">
      <alignment horizontal="center" vertical="center"/>
    </xf>
    <xf numFmtId="0" fontId="1" fillId="0" borderId="97" xfId="1" applyBorder="1" applyAlignment="1" applyProtection="1">
      <alignment horizontal="center" vertical="center"/>
      <protection locked="0"/>
    </xf>
    <xf numFmtId="49" fontId="1" fillId="0" borderId="0" xfId="1" applyNumberFormat="1"/>
    <xf numFmtId="167" fontId="1" fillId="15" borderId="99" xfId="1" applyNumberFormat="1" applyFill="1" applyBorder="1" applyAlignment="1" applyProtection="1">
      <alignment horizontal="center" vertical="center"/>
      <protection hidden="1"/>
    </xf>
    <xf numFmtId="167" fontId="1" fillId="15" borderId="100" xfId="1" applyNumberFormat="1" applyFill="1" applyBorder="1" applyAlignment="1" applyProtection="1">
      <alignment horizontal="center" vertical="center"/>
      <protection hidden="1"/>
    </xf>
    <xf numFmtId="167" fontId="1" fillId="16" borderId="107" xfId="1" applyNumberFormat="1" applyFill="1" applyBorder="1" applyAlignment="1" applyProtection="1">
      <alignment horizontal="center" vertical="center"/>
      <protection hidden="1"/>
    </xf>
    <xf numFmtId="167" fontId="1" fillId="16" borderId="99" xfId="1" applyNumberFormat="1" applyFill="1" applyBorder="1" applyAlignment="1" applyProtection="1">
      <alignment horizontal="center" vertical="center"/>
      <protection hidden="1"/>
    </xf>
    <xf numFmtId="167" fontId="1" fillId="16" borderId="100" xfId="1" applyNumberFormat="1" applyFill="1" applyBorder="1" applyAlignment="1" applyProtection="1">
      <alignment horizontal="center" vertical="center"/>
      <protection hidden="1"/>
    </xf>
    <xf numFmtId="167" fontId="8" fillId="13" borderId="52" xfId="1" applyNumberFormat="1" applyFont="1" applyFill="1" applyBorder="1" applyAlignment="1" applyProtection="1">
      <alignment horizontal="center" vertical="center"/>
      <protection hidden="1"/>
    </xf>
    <xf numFmtId="167" fontId="1" fillId="15" borderId="2" xfId="1" applyNumberFormat="1" applyFill="1" applyBorder="1" applyAlignment="1" applyProtection="1">
      <alignment horizontal="center" vertical="center"/>
      <protection hidden="1"/>
    </xf>
    <xf numFmtId="167" fontId="1" fillId="15" borderId="102" xfId="1" applyNumberFormat="1" applyFill="1" applyBorder="1" applyAlignment="1" applyProtection="1">
      <alignment horizontal="center" vertical="center"/>
      <protection hidden="1"/>
    </xf>
    <xf numFmtId="167" fontId="1" fillId="16" borderId="108" xfId="1" applyNumberFormat="1" applyFill="1" applyBorder="1" applyAlignment="1" applyProtection="1">
      <alignment horizontal="center" vertical="center"/>
      <protection hidden="1"/>
    </xf>
    <xf numFmtId="167" fontId="1" fillId="16" borderId="2" xfId="1" applyNumberFormat="1" applyFill="1" applyBorder="1" applyAlignment="1" applyProtection="1">
      <alignment horizontal="center" vertical="center"/>
      <protection hidden="1"/>
    </xf>
    <xf numFmtId="167" fontId="1" fillId="16" borderId="102" xfId="1" applyNumberFormat="1" applyFill="1" applyBorder="1" applyAlignment="1" applyProtection="1">
      <alignment horizontal="center" vertical="center"/>
      <protection hidden="1"/>
    </xf>
    <xf numFmtId="167" fontId="1" fillId="16" borderId="4" xfId="1" applyNumberFormat="1" applyFill="1" applyBorder="1" applyAlignment="1" applyProtection="1">
      <alignment horizontal="center" vertical="center"/>
      <protection hidden="1"/>
    </xf>
    <xf numFmtId="0" fontId="7" fillId="9" borderId="53" xfId="1" applyFont="1" applyFill="1" applyBorder="1" applyAlignment="1" applyProtection="1">
      <alignment horizontal="right" vertical="center" indent="1"/>
      <protection hidden="1"/>
    </xf>
    <xf numFmtId="0" fontId="9" fillId="12" borderId="103" xfId="1" applyFont="1" applyFill="1" applyBorder="1" applyAlignment="1" applyProtection="1">
      <alignment horizontal="center" vertical="center"/>
      <protection hidden="1"/>
    </xf>
    <xf numFmtId="0" fontId="7" fillId="9" borderId="84" xfId="1" applyFont="1" applyFill="1" applyBorder="1" applyAlignment="1" applyProtection="1">
      <alignment horizontal="right" vertical="center" indent="1"/>
      <protection hidden="1"/>
    </xf>
    <xf numFmtId="0" fontId="7" fillId="12" borderId="52" xfId="1" applyFont="1" applyFill="1" applyBorder="1" applyAlignment="1" applyProtection="1">
      <alignment horizontal="center" vertical="center"/>
      <protection hidden="1"/>
    </xf>
    <xf numFmtId="0" fontId="9" fillId="0" borderId="102" xfId="1" applyFont="1" applyBorder="1" applyAlignment="1" applyProtection="1">
      <alignment horizontal="center" vertical="center"/>
      <protection locked="0"/>
    </xf>
    <xf numFmtId="0" fontId="9" fillId="0" borderId="109" xfId="1" applyFont="1" applyBorder="1" applyAlignment="1" applyProtection="1">
      <alignment horizontal="center" vertical="center"/>
      <protection locked="0"/>
    </xf>
    <xf numFmtId="0" fontId="9" fillId="0" borderId="38" xfId="1" applyFont="1" applyBorder="1" applyAlignment="1" applyProtection="1">
      <alignment horizontal="center" vertical="center"/>
      <protection locked="0"/>
    </xf>
    <xf numFmtId="0" fontId="7" fillId="12" borderId="62" xfId="1" applyFont="1" applyFill="1" applyBorder="1" applyAlignment="1" applyProtection="1">
      <alignment horizontal="center" vertical="center"/>
      <protection hidden="1"/>
    </xf>
    <xf numFmtId="0" fontId="9" fillId="0" borderId="104" xfId="1" applyFont="1" applyBorder="1" applyAlignment="1" applyProtection="1">
      <alignment horizontal="center" vertical="center"/>
      <protection locked="0"/>
    </xf>
    <xf numFmtId="0" fontId="9" fillId="0" borderId="110" xfId="1" applyFont="1" applyBorder="1" applyAlignment="1" applyProtection="1">
      <alignment horizontal="center" vertical="center"/>
      <protection locked="0"/>
    </xf>
    <xf numFmtId="0" fontId="7" fillId="11" borderId="62" xfId="1" applyFont="1" applyFill="1" applyBorder="1" applyAlignment="1" applyProtection="1">
      <alignment horizontal="center" vertical="center"/>
      <protection hidden="1"/>
    </xf>
    <xf numFmtId="0" fontId="7" fillId="0" borderId="104" xfId="1" applyFont="1" applyBorder="1" applyAlignment="1" applyProtection="1">
      <alignment horizontal="center" vertical="center"/>
      <protection locked="0" hidden="1"/>
    </xf>
    <xf numFmtId="0" fontId="7" fillId="0" borderId="110" xfId="1" applyFont="1" applyBorder="1" applyAlignment="1" applyProtection="1">
      <alignment horizontal="center" vertical="center"/>
      <protection locked="0" hidden="1"/>
    </xf>
    <xf numFmtId="49" fontId="7" fillId="15" borderId="2" xfId="1" applyNumberFormat="1" applyFont="1" applyFill="1" applyBorder="1" applyAlignment="1" applyProtection="1">
      <alignment horizontal="center" vertical="center"/>
      <protection hidden="1"/>
    </xf>
    <xf numFmtId="49" fontId="7" fillId="15" borderId="102" xfId="1" applyNumberFormat="1" applyFont="1" applyFill="1" applyBorder="1" applyAlignment="1" applyProtection="1">
      <alignment horizontal="center" vertical="center"/>
      <protection hidden="1"/>
    </xf>
    <xf numFmtId="49" fontId="7" fillId="16" borderId="108" xfId="1" applyNumberFormat="1" applyFont="1" applyFill="1" applyBorder="1" applyAlignment="1" applyProtection="1">
      <alignment horizontal="center" vertical="center"/>
      <protection hidden="1"/>
    </xf>
    <xf numFmtId="49" fontId="7" fillId="16" borderId="2" xfId="1" applyNumberFormat="1" applyFont="1" applyFill="1" applyBorder="1" applyAlignment="1" applyProtection="1">
      <alignment horizontal="center" vertical="center"/>
      <protection hidden="1"/>
    </xf>
    <xf numFmtId="49" fontId="7" fillId="16" borderId="102" xfId="1" applyNumberFormat="1" applyFont="1" applyFill="1" applyBorder="1" applyAlignment="1" applyProtection="1">
      <alignment horizontal="center" vertical="center"/>
      <protection hidden="1"/>
    </xf>
    <xf numFmtId="49" fontId="7" fillId="16" borderId="4" xfId="1" applyNumberFormat="1" applyFont="1" applyFill="1" applyBorder="1" applyAlignment="1" applyProtection="1">
      <alignment horizontal="center" vertical="center"/>
      <protection hidden="1"/>
    </xf>
    <xf numFmtId="49" fontId="7" fillId="16" borderId="3" xfId="1" applyNumberFormat="1" applyFont="1" applyFill="1" applyBorder="1" applyAlignment="1" applyProtection="1">
      <alignment horizontal="center" vertical="center"/>
      <protection hidden="1"/>
    </xf>
    <xf numFmtId="0" fontId="8" fillId="0" borderId="0" xfId="1" applyFont="1" applyAlignment="1" applyProtection="1">
      <alignment horizontal="center" vertical="center"/>
      <protection hidden="1"/>
    </xf>
    <xf numFmtId="0" fontId="109" fillId="0" borderId="113" xfId="1" applyFont="1" applyBorder="1" applyAlignment="1" applyProtection="1">
      <alignment horizontal="right" vertical="center" wrapText="1"/>
      <protection hidden="1"/>
    </xf>
    <xf numFmtId="0" fontId="18" fillId="0" borderId="45" xfId="1" applyFont="1" applyBorder="1" applyAlignment="1" applyProtection="1">
      <alignment horizontal="right" vertical="center" wrapText="1"/>
      <protection hidden="1"/>
    </xf>
    <xf numFmtId="167" fontId="1" fillId="9" borderId="99" xfId="1" applyNumberFormat="1" applyFill="1" applyBorder="1" applyAlignment="1" applyProtection="1">
      <alignment horizontal="center" vertical="center"/>
      <protection hidden="1"/>
    </xf>
    <xf numFmtId="167" fontId="1" fillId="9" borderId="100" xfId="1" applyNumberFormat="1" applyFill="1" applyBorder="1" applyAlignment="1" applyProtection="1">
      <alignment horizontal="center" vertical="center"/>
      <protection hidden="1"/>
    </xf>
    <xf numFmtId="167" fontId="1" fillId="9" borderId="102" xfId="1" applyNumberFormat="1" applyFill="1" applyBorder="1" applyAlignment="1" applyProtection="1">
      <alignment horizontal="center" vertical="center"/>
      <protection hidden="1"/>
    </xf>
    <xf numFmtId="49" fontId="7" fillId="9" borderId="102" xfId="1" applyNumberFormat="1" applyFont="1" applyFill="1" applyBorder="1" applyAlignment="1" applyProtection="1">
      <alignment horizontal="center" vertical="center"/>
      <protection hidden="1"/>
    </xf>
    <xf numFmtId="0" fontId="43" fillId="0" borderId="0" xfId="1" applyFont="1" applyAlignment="1" applyProtection="1">
      <alignment vertical="center"/>
      <protection hidden="1"/>
    </xf>
    <xf numFmtId="0" fontId="43" fillId="0" borderId="45" xfId="1" applyFont="1" applyBorder="1" applyAlignment="1" applyProtection="1">
      <alignment vertical="center"/>
      <protection hidden="1"/>
    </xf>
    <xf numFmtId="0" fontId="1" fillId="0" borderId="0" xfId="1" applyAlignment="1">
      <alignment horizontal="left"/>
    </xf>
    <xf numFmtId="0" fontId="1" fillId="0" borderId="0" xfId="1" applyAlignment="1">
      <alignment horizontal="left" vertical="center"/>
    </xf>
    <xf numFmtId="0" fontId="15" fillId="11" borderId="47" xfId="1" applyFont="1" applyFill="1" applyBorder="1" applyAlignment="1">
      <alignment horizontal="center" vertical="center"/>
    </xf>
    <xf numFmtId="0" fontId="15" fillId="11" borderId="114" xfId="1" applyFont="1" applyFill="1" applyBorder="1" applyAlignment="1">
      <alignment horizontal="center" vertical="center"/>
    </xf>
    <xf numFmtId="0" fontId="15" fillId="0" borderId="115" xfId="1" applyFont="1" applyBorder="1" applyAlignment="1" applyProtection="1">
      <alignment horizontal="center" vertical="center"/>
      <protection locked="0"/>
    </xf>
    <xf numFmtId="0" fontId="15" fillId="0" borderId="114" xfId="1" applyFont="1" applyBorder="1" applyAlignment="1" applyProtection="1">
      <alignment horizontal="center" vertical="center"/>
      <protection locked="0"/>
    </xf>
    <xf numFmtId="0" fontId="15" fillId="0" borderId="50" xfId="1" applyFont="1" applyBorder="1" applyAlignment="1" applyProtection="1">
      <alignment horizontal="center" vertical="center"/>
      <protection locked="0"/>
    </xf>
    <xf numFmtId="0" fontId="15" fillId="0" borderId="48" xfId="1" applyFont="1" applyBorder="1" applyAlignment="1" applyProtection="1">
      <alignment horizontal="center" vertical="center"/>
      <protection locked="0"/>
    </xf>
    <xf numFmtId="0" fontId="8" fillId="9" borderId="50" xfId="1" applyFont="1" applyFill="1" applyBorder="1" applyAlignment="1" applyProtection="1">
      <alignment horizontal="right" vertical="center" indent="1"/>
      <protection hidden="1"/>
    </xf>
    <xf numFmtId="0" fontId="15" fillId="11" borderId="4" xfId="1" applyFont="1" applyFill="1" applyBorder="1" applyAlignment="1">
      <alignment horizontal="center" vertical="center"/>
    </xf>
    <xf numFmtId="0" fontId="15" fillId="11" borderId="3" xfId="1" applyFont="1" applyFill="1" applyBorder="1" applyAlignment="1">
      <alignment horizontal="center" vertical="center"/>
    </xf>
    <xf numFmtId="0" fontId="15" fillId="0" borderId="117" xfId="1" applyFont="1" applyBorder="1" applyAlignment="1" applyProtection="1">
      <alignment horizontal="center" vertical="center"/>
      <protection locked="0"/>
    </xf>
    <xf numFmtId="0" fontId="8" fillId="9" borderId="66" xfId="1" applyFont="1" applyFill="1" applyBorder="1" applyAlignment="1" applyProtection="1">
      <alignment horizontal="right" vertical="center" indent="1"/>
      <protection hidden="1"/>
    </xf>
    <xf numFmtId="0" fontId="15" fillId="0" borderId="118" xfId="1" applyFont="1" applyBorder="1" applyAlignment="1" applyProtection="1">
      <alignment horizontal="center" vertical="center"/>
      <protection locked="0"/>
    </xf>
    <xf numFmtId="0" fontId="15" fillId="0" borderId="119" xfId="1" applyFont="1" applyBorder="1" applyAlignment="1" applyProtection="1">
      <alignment horizontal="center" vertical="center"/>
      <protection locked="0"/>
    </xf>
    <xf numFmtId="0" fontId="15" fillId="0" borderId="4" xfId="1" applyFont="1" applyBorder="1" applyAlignment="1" applyProtection="1">
      <alignment horizontal="center" vertical="center"/>
      <protection locked="0"/>
    </xf>
    <xf numFmtId="0" fontId="15" fillId="0" borderId="2" xfId="1" applyFont="1" applyBorder="1" applyAlignment="1" applyProtection="1">
      <alignment horizontal="center" vertical="center"/>
      <protection locked="0"/>
    </xf>
    <xf numFmtId="0" fontId="8" fillId="9" borderId="3" xfId="1" applyFont="1" applyFill="1" applyBorder="1" applyAlignment="1" applyProtection="1">
      <alignment horizontal="right" vertical="center" indent="1"/>
      <protection hidden="1"/>
    </xf>
    <xf numFmtId="0" fontId="8" fillId="9" borderId="2" xfId="1" applyFont="1" applyFill="1" applyBorder="1" applyAlignment="1" applyProtection="1">
      <alignment horizontal="right" vertical="center" indent="1"/>
      <protection hidden="1"/>
    </xf>
    <xf numFmtId="0" fontId="50" fillId="13" borderId="2" xfId="1" applyFont="1" applyFill="1" applyBorder="1" applyAlignment="1" applyProtection="1">
      <alignment horizontal="center" vertical="center"/>
      <protection hidden="1"/>
    </xf>
    <xf numFmtId="0" fontId="50" fillId="13" borderId="3" xfId="1" applyFont="1" applyFill="1" applyBorder="1" applyAlignment="1" applyProtection="1">
      <alignment horizontal="center" vertical="center"/>
      <protection hidden="1"/>
    </xf>
    <xf numFmtId="0" fontId="50" fillId="13" borderId="118" xfId="1" applyFont="1" applyFill="1" applyBorder="1" applyAlignment="1" applyProtection="1">
      <alignment horizontal="center" vertical="center"/>
      <protection hidden="1"/>
    </xf>
    <xf numFmtId="0" fontId="50" fillId="13" borderId="119" xfId="1" applyFont="1" applyFill="1" applyBorder="1" applyAlignment="1" applyProtection="1">
      <alignment horizontal="center" vertical="center"/>
      <protection hidden="1"/>
    </xf>
    <xf numFmtId="0" fontId="50" fillId="13" borderId="4" xfId="1" applyFont="1" applyFill="1" applyBorder="1" applyAlignment="1" applyProtection="1">
      <alignment horizontal="center" vertical="center"/>
      <protection hidden="1"/>
    </xf>
    <xf numFmtId="0" fontId="8" fillId="9" borderId="5" xfId="1" applyFont="1" applyFill="1" applyBorder="1" applyAlignment="1" applyProtection="1">
      <alignment horizontal="right" vertical="center" wrapText="1" indent="1"/>
      <protection hidden="1"/>
    </xf>
    <xf numFmtId="0" fontId="18" fillId="0" borderId="120" xfId="1" applyFont="1" applyBorder="1" applyAlignment="1" applyProtection="1">
      <alignment horizontal="center" vertical="center" wrapText="1"/>
      <protection locked="0" hidden="1"/>
    </xf>
    <xf numFmtId="0" fontId="18" fillId="9" borderId="117" xfId="1" applyFont="1" applyFill="1" applyBorder="1" applyAlignment="1" applyProtection="1">
      <alignment horizontal="center" vertical="center" wrapText="1"/>
      <protection hidden="1"/>
    </xf>
    <xf numFmtId="0" fontId="7" fillId="0" borderId="44" xfId="1" applyFont="1" applyBorder="1" applyAlignment="1" applyProtection="1">
      <alignment horizontal="right" vertical="center" wrapText="1"/>
      <protection hidden="1"/>
    </xf>
    <xf numFmtId="0" fontId="7" fillId="0" borderId="0" xfId="1" applyFont="1" applyAlignment="1" applyProtection="1">
      <alignment vertical="center" wrapText="1"/>
      <protection hidden="1"/>
    </xf>
    <xf numFmtId="0" fontId="1" fillId="0" borderId="44" xfId="1" applyBorder="1" applyProtection="1">
      <protection hidden="1"/>
    </xf>
    <xf numFmtId="0" fontId="112" fillId="0" borderId="0" xfId="1" applyFont="1" applyAlignment="1" applyProtection="1">
      <alignment horizontal="center"/>
      <protection hidden="1"/>
    </xf>
    <xf numFmtId="0" fontId="113" fillId="0" borderId="0" xfId="1" applyFont="1" applyProtection="1">
      <protection hidden="1"/>
    </xf>
    <xf numFmtId="49" fontId="114" fillId="0" borderId="0" xfId="1" applyNumberFormat="1" applyFont="1" applyProtection="1">
      <protection hidden="1"/>
    </xf>
    <xf numFmtId="0" fontId="15" fillId="2" borderId="50" xfId="1" applyFont="1" applyFill="1" applyBorder="1" applyAlignment="1" applyProtection="1">
      <alignment horizontal="center" vertical="center"/>
      <protection locked="0"/>
    </xf>
    <xf numFmtId="0" fontId="15" fillId="2" borderId="48" xfId="1" applyFont="1" applyFill="1" applyBorder="1" applyAlignment="1" applyProtection="1">
      <alignment horizontal="center" vertical="center"/>
      <protection locked="0"/>
    </xf>
    <xf numFmtId="0" fontId="15" fillId="2" borderId="51" xfId="1" applyFont="1" applyFill="1" applyBorder="1" applyAlignment="1" applyProtection="1">
      <alignment horizontal="center" vertical="center"/>
      <protection locked="0"/>
    </xf>
    <xf numFmtId="0" fontId="15" fillId="2" borderId="47" xfId="1" applyFont="1" applyFill="1" applyBorder="1" applyAlignment="1" applyProtection="1">
      <alignment horizontal="center" vertical="center"/>
      <protection locked="0"/>
    </xf>
    <xf numFmtId="0" fontId="8" fillId="9" borderId="38" xfId="1" applyFont="1" applyFill="1" applyBorder="1" applyAlignment="1" applyProtection="1">
      <alignment horizontal="right" vertical="center" indent="1"/>
      <protection hidden="1"/>
    </xf>
    <xf numFmtId="0" fontId="15" fillId="2" borderId="4" xfId="1" applyFont="1" applyFill="1" applyBorder="1" applyAlignment="1" applyProtection="1">
      <alignment horizontal="center" vertical="center"/>
      <protection locked="0"/>
    </xf>
    <xf numFmtId="0" fontId="15" fillId="2" borderId="2" xfId="1" applyFont="1" applyFill="1" applyBorder="1" applyAlignment="1" applyProtection="1">
      <alignment horizontal="center" vertical="center"/>
      <protection locked="0"/>
    </xf>
    <xf numFmtId="0" fontId="15" fillId="2" borderId="53" xfId="1" applyFont="1" applyFill="1" applyBorder="1" applyAlignment="1" applyProtection="1">
      <alignment horizontal="center" vertical="center"/>
      <protection locked="0"/>
    </xf>
    <xf numFmtId="0" fontId="15" fillId="2" borderId="52" xfId="1" applyFont="1" applyFill="1" applyBorder="1" applyAlignment="1" applyProtection="1">
      <alignment horizontal="center" vertical="center"/>
      <protection locked="0"/>
    </xf>
    <xf numFmtId="0" fontId="7" fillId="11" borderId="52" xfId="1" applyFont="1" applyFill="1" applyBorder="1" applyAlignment="1" applyProtection="1">
      <alignment horizontal="center" vertical="center"/>
      <protection hidden="1"/>
    </xf>
    <xf numFmtId="0" fontId="7" fillId="11" borderId="2" xfId="1" applyFont="1" applyFill="1" applyBorder="1" applyAlignment="1" applyProtection="1">
      <alignment horizontal="center" vertical="center"/>
      <protection hidden="1"/>
    </xf>
    <xf numFmtId="0" fontId="7" fillId="11" borderId="4" xfId="1" applyFont="1" applyFill="1" applyBorder="1" applyAlignment="1" applyProtection="1">
      <alignment horizontal="center" vertical="center"/>
      <protection hidden="1"/>
    </xf>
    <xf numFmtId="0" fontId="7" fillId="11" borderId="53" xfId="1" applyFont="1" applyFill="1" applyBorder="1" applyAlignment="1" applyProtection="1">
      <alignment horizontal="center" vertical="center"/>
      <protection hidden="1"/>
    </xf>
    <xf numFmtId="0" fontId="8" fillId="11" borderId="4" xfId="1" applyFont="1" applyFill="1" applyBorder="1" applyAlignment="1" applyProtection="1">
      <alignment horizontal="right" vertical="center" indent="1"/>
      <protection hidden="1"/>
    </xf>
    <xf numFmtId="0" fontId="15" fillId="0" borderId="53" xfId="1" applyFont="1" applyBorder="1" applyAlignment="1" applyProtection="1">
      <alignment horizontal="center" vertical="center"/>
      <protection locked="0"/>
    </xf>
    <xf numFmtId="0" fontId="15" fillId="0" borderId="52" xfId="1" applyFont="1" applyBorder="1" applyAlignment="1" applyProtection="1">
      <alignment horizontal="center" vertical="center"/>
      <protection locked="0"/>
    </xf>
    <xf numFmtId="0" fontId="8" fillId="9" borderId="4" xfId="1" applyFont="1" applyFill="1" applyBorder="1" applyAlignment="1" applyProtection="1">
      <alignment horizontal="right" vertical="center" indent="1"/>
      <protection hidden="1"/>
    </xf>
    <xf numFmtId="0" fontId="8" fillId="9" borderId="0" xfId="1" applyFont="1" applyFill="1" applyAlignment="1" applyProtection="1">
      <alignment horizontal="right" vertical="center" indent="1"/>
      <protection hidden="1"/>
    </xf>
    <xf numFmtId="0" fontId="7" fillId="9" borderId="2" xfId="1" applyFont="1" applyFill="1" applyBorder="1" applyAlignment="1" applyProtection="1">
      <alignment horizontal="center" vertical="center"/>
      <protection hidden="1"/>
    </xf>
    <xf numFmtId="0" fontId="7" fillId="9" borderId="4" xfId="1" applyFont="1" applyFill="1" applyBorder="1" applyAlignment="1" applyProtection="1">
      <alignment horizontal="center" vertical="center"/>
      <protection hidden="1"/>
    </xf>
    <xf numFmtId="0" fontId="8" fillId="9" borderId="0" xfId="1" applyFont="1" applyFill="1" applyAlignment="1" applyProtection="1">
      <alignment horizontal="right" vertical="center" wrapText="1" indent="1"/>
      <protection hidden="1"/>
    </xf>
    <xf numFmtId="0" fontId="8" fillId="9" borderId="45" xfId="1" applyFont="1" applyFill="1" applyBorder="1" applyAlignment="1" applyProtection="1">
      <alignment wrapText="1"/>
      <protection hidden="1"/>
    </xf>
    <xf numFmtId="0" fontId="7" fillId="0" borderId="0" xfId="1" applyFont="1" applyAlignment="1" applyProtection="1">
      <alignment horizontal="right" vertical="center" wrapText="1"/>
      <protection hidden="1"/>
    </xf>
    <xf numFmtId="0" fontId="111" fillId="0" borderId="0" xfId="1" applyFont="1" applyAlignment="1" applyProtection="1">
      <alignment vertical="center"/>
      <protection hidden="1"/>
    </xf>
    <xf numFmtId="0" fontId="19" fillId="0" borderId="0" xfId="1" applyFont="1"/>
    <xf numFmtId="1" fontId="10" fillId="13" borderId="125" xfId="1" applyNumberFormat="1" applyFont="1" applyFill="1" applyBorder="1" applyAlignment="1" applyProtection="1">
      <alignment horizontal="right" indent="1"/>
      <protection hidden="1"/>
    </xf>
    <xf numFmtId="1" fontId="115" fillId="0" borderId="47" xfId="1" applyNumberFormat="1" applyFont="1" applyBorder="1" applyAlignment="1" applyProtection="1">
      <alignment horizontal="center" vertical="center"/>
      <protection locked="0"/>
    </xf>
    <xf numFmtId="1" fontId="115" fillId="0" borderId="48" xfId="1" applyNumberFormat="1" applyFont="1" applyBorder="1" applyAlignment="1" applyProtection="1">
      <alignment horizontal="center" vertical="center"/>
      <protection locked="0"/>
    </xf>
    <xf numFmtId="1" fontId="115" fillId="0" borderId="49" xfId="1" applyNumberFormat="1" applyFont="1" applyBorder="1" applyAlignment="1" applyProtection="1">
      <alignment horizontal="center" vertical="center"/>
      <protection locked="0"/>
    </xf>
    <xf numFmtId="1" fontId="115" fillId="0" borderId="51" xfId="1" applyNumberFormat="1" applyFont="1" applyBorder="1" applyAlignment="1" applyProtection="1">
      <alignment horizontal="center" vertical="center"/>
      <protection locked="0"/>
    </xf>
    <xf numFmtId="0" fontId="116" fillId="0" borderId="47" xfId="1" applyFont="1" applyBorder="1" applyAlignment="1" applyProtection="1">
      <alignment horizontal="left" vertical="center" indent="1"/>
      <protection locked="0" hidden="1"/>
    </xf>
    <xf numFmtId="0" fontId="1" fillId="9" borderId="53" xfId="1" applyFill="1" applyBorder="1" applyAlignment="1" applyProtection="1">
      <alignment horizontal="center"/>
      <protection hidden="1"/>
    </xf>
    <xf numFmtId="1" fontId="10" fillId="13" borderId="101" xfId="1" applyNumberFormat="1" applyFont="1" applyFill="1" applyBorder="1" applyAlignment="1" applyProtection="1">
      <alignment horizontal="right" indent="1"/>
      <protection hidden="1"/>
    </xf>
    <xf numFmtId="1" fontId="115" fillId="0" borderId="52" xfId="1" applyNumberFormat="1" applyFont="1" applyBorder="1" applyAlignment="1" applyProtection="1">
      <alignment horizontal="center" vertical="center"/>
      <protection locked="0"/>
    </xf>
    <xf numFmtId="1" fontId="115" fillId="0" borderId="2" xfId="1" applyNumberFormat="1" applyFont="1" applyBorder="1" applyAlignment="1" applyProtection="1">
      <alignment horizontal="center" vertical="center"/>
      <protection locked="0"/>
    </xf>
    <xf numFmtId="1" fontId="115" fillId="0" borderId="3" xfId="1" applyNumberFormat="1" applyFont="1" applyBorder="1" applyAlignment="1" applyProtection="1">
      <alignment horizontal="center" vertical="center"/>
      <protection locked="0"/>
    </xf>
    <xf numFmtId="1" fontId="115" fillId="0" borderId="53" xfId="1" applyNumberFormat="1" applyFont="1" applyBorder="1" applyAlignment="1" applyProtection="1">
      <alignment horizontal="center" vertical="center"/>
      <protection locked="0"/>
    </xf>
    <xf numFmtId="0" fontId="116" fillId="9" borderId="4" xfId="1" applyFont="1" applyFill="1" applyBorder="1" applyAlignment="1" applyProtection="1">
      <alignment horizontal="left" vertical="center" indent="1"/>
      <protection hidden="1"/>
    </xf>
    <xf numFmtId="1" fontId="10" fillId="11" borderId="52" xfId="1" applyNumberFormat="1" applyFont="1" applyFill="1" applyBorder="1" applyAlignment="1" applyProtection="1">
      <alignment horizontal="center" vertical="center"/>
      <protection hidden="1"/>
    </xf>
    <xf numFmtId="1" fontId="10" fillId="11" borderId="2" xfId="1" applyNumberFormat="1" applyFont="1" applyFill="1" applyBorder="1" applyAlignment="1" applyProtection="1">
      <alignment horizontal="center" vertical="center"/>
      <protection hidden="1"/>
    </xf>
    <xf numFmtId="1" fontId="10" fillId="11" borderId="3" xfId="1" applyNumberFormat="1" applyFont="1" applyFill="1" applyBorder="1" applyAlignment="1" applyProtection="1">
      <alignment horizontal="center" vertical="center"/>
      <protection hidden="1"/>
    </xf>
    <xf numFmtId="1" fontId="10" fillId="11" borderId="53" xfId="1" applyNumberFormat="1" applyFont="1" applyFill="1" applyBorder="1" applyAlignment="1" applyProtection="1">
      <alignment horizontal="center" vertical="center"/>
      <protection hidden="1"/>
    </xf>
    <xf numFmtId="0" fontId="65" fillId="7" borderId="38" xfId="1" applyFont="1" applyFill="1" applyBorder="1" applyAlignment="1" applyProtection="1">
      <alignment horizontal="right" vertical="center" indent="1"/>
      <protection hidden="1"/>
    </xf>
    <xf numFmtId="0" fontId="1" fillId="7" borderId="67" xfId="1" applyFill="1" applyBorder="1" applyAlignment="1" applyProtection="1">
      <alignment vertical="center"/>
      <protection hidden="1"/>
    </xf>
    <xf numFmtId="0" fontId="10" fillId="9" borderId="38" xfId="1" applyFont="1" applyFill="1" applyBorder="1" applyAlignment="1" applyProtection="1">
      <alignment horizontal="right" vertical="center" indent="1"/>
      <protection hidden="1"/>
    </xf>
    <xf numFmtId="0" fontId="1" fillId="9" borderId="67" xfId="1" applyFill="1" applyBorder="1" applyAlignment="1" applyProtection="1">
      <alignment vertical="center"/>
      <protection hidden="1"/>
    </xf>
    <xf numFmtId="0" fontId="10" fillId="9" borderId="7" xfId="1" applyFont="1" applyFill="1" applyBorder="1" applyAlignment="1" applyProtection="1">
      <alignment horizontal="right" vertical="center" indent="1"/>
      <protection hidden="1"/>
    </xf>
    <xf numFmtId="0" fontId="117" fillId="0" borderId="0" xfId="1" applyFont="1" applyAlignment="1" applyProtection="1">
      <alignment horizontal="center" vertical="center"/>
      <protection hidden="1"/>
    </xf>
    <xf numFmtId="0" fontId="14" fillId="0" borderId="0" xfId="1" applyFont="1" applyAlignment="1" applyProtection="1">
      <alignment vertical="center"/>
      <protection hidden="1"/>
    </xf>
    <xf numFmtId="0" fontId="43" fillId="0" borderId="0" xfId="1" applyFont="1" applyAlignment="1" applyProtection="1">
      <alignment horizontal="right" vertical="center"/>
      <protection hidden="1"/>
    </xf>
    <xf numFmtId="0" fontId="118" fillId="0" borderId="0" xfId="1" applyFont="1" applyProtection="1">
      <protection hidden="1"/>
    </xf>
    <xf numFmtId="49" fontId="71" fillId="0" borderId="0" xfId="1" applyNumberFormat="1" applyFont="1" applyAlignment="1" applyProtection="1">
      <alignment horizontal="left"/>
      <protection hidden="1"/>
    </xf>
    <xf numFmtId="0" fontId="1" fillId="19" borderId="0" xfId="1" applyFill="1"/>
    <xf numFmtId="0" fontId="119" fillId="19" borderId="0" xfId="1" applyFont="1" applyFill="1" applyAlignment="1">
      <alignment vertical="center"/>
    </xf>
    <xf numFmtId="1" fontId="4" fillId="0" borderId="0" xfId="1" applyNumberFormat="1" applyFont="1" applyAlignment="1" applyProtection="1">
      <alignment horizontal="center" vertical="center"/>
      <protection locked="0"/>
    </xf>
    <xf numFmtId="1" fontId="115" fillId="0" borderId="128" xfId="1" applyNumberFormat="1" applyFont="1" applyBorder="1" applyAlignment="1" applyProtection="1">
      <alignment horizontal="center" vertical="center"/>
      <protection locked="0"/>
    </xf>
    <xf numFmtId="1" fontId="115" fillId="0" borderId="129" xfId="1" applyNumberFormat="1" applyFont="1" applyBorder="1" applyAlignment="1" applyProtection="1">
      <alignment horizontal="center" vertical="center"/>
      <protection locked="0"/>
    </xf>
    <xf numFmtId="1" fontId="115" fillId="0" borderId="130" xfId="1" applyNumberFormat="1" applyFont="1" applyBorder="1" applyAlignment="1" applyProtection="1">
      <alignment horizontal="center" vertical="center"/>
      <protection locked="0"/>
    </xf>
    <xf numFmtId="0" fontId="6" fillId="0" borderId="39" xfId="1" applyFont="1" applyBorder="1" applyAlignment="1">
      <alignment horizontal="left" indent="1"/>
    </xf>
    <xf numFmtId="0" fontId="120" fillId="0" borderId="130" xfId="1" applyFont="1" applyBorder="1" applyAlignment="1">
      <alignment horizontal="center" vertical="center"/>
    </xf>
    <xf numFmtId="0" fontId="6" fillId="0" borderId="40" xfId="1" applyFont="1" applyBorder="1" applyAlignment="1">
      <alignment horizontal="left" vertical="center" indent="1"/>
    </xf>
    <xf numFmtId="1" fontId="115" fillId="0" borderId="131" xfId="1" applyNumberFormat="1" applyFont="1" applyBorder="1" applyAlignment="1" applyProtection="1">
      <alignment horizontal="center" vertical="center"/>
      <protection locked="0"/>
    </xf>
    <xf numFmtId="1" fontId="115" fillId="0" borderId="132" xfId="1" applyNumberFormat="1" applyFont="1" applyBorder="1" applyAlignment="1" applyProtection="1">
      <alignment horizontal="center" vertical="center"/>
      <protection locked="0"/>
    </xf>
    <xf numFmtId="1" fontId="115" fillId="0" borderId="133" xfId="1" applyNumberFormat="1" applyFont="1" applyBorder="1" applyAlignment="1" applyProtection="1">
      <alignment horizontal="center" vertical="center"/>
      <protection locked="0"/>
    </xf>
    <xf numFmtId="0" fontId="6" fillId="0" borderId="40" xfId="1" applyFont="1" applyBorder="1" applyAlignment="1">
      <alignment horizontal="left" vertical="center" wrapText="1" indent="1"/>
    </xf>
    <xf numFmtId="0" fontId="120" fillId="0" borderId="134" xfId="1" applyFont="1" applyBorder="1" applyAlignment="1">
      <alignment horizontal="center" vertical="center"/>
    </xf>
    <xf numFmtId="1" fontId="4" fillId="0" borderId="0" xfId="1" applyNumberFormat="1" applyFont="1" applyAlignment="1" applyProtection="1">
      <alignment horizontal="center" vertical="center"/>
      <protection locked="0" hidden="1"/>
    </xf>
    <xf numFmtId="0" fontId="121" fillId="0" borderId="0" xfId="1" applyFont="1" applyAlignment="1">
      <alignment horizontal="center" vertical="center"/>
    </xf>
    <xf numFmtId="1" fontId="115" fillId="0" borderId="50" xfId="1" applyNumberFormat="1" applyFont="1" applyBorder="1" applyAlignment="1" applyProtection="1">
      <alignment horizontal="center" vertical="center"/>
      <protection locked="0"/>
    </xf>
    <xf numFmtId="1" fontId="115" fillId="0" borderId="58" xfId="1" applyNumberFormat="1" applyFont="1" applyBorder="1" applyAlignment="1" applyProtection="1">
      <alignment horizontal="center" vertical="center"/>
      <protection locked="0"/>
    </xf>
    <xf numFmtId="1" fontId="115" fillId="0" borderId="64" xfId="1" applyNumberFormat="1" applyFont="1" applyBorder="1" applyAlignment="1" applyProtection="1">
      <alignment horizontal="center" vertical="center"/>
      <protection locked="0"/>
    </xf>
    <xf numFmtId="1" fontId="115" fillId="0" borderId="66" xfId="1" applyNumberFormat="1" applyFont="1" applyBorder="1" applyAlignment="1" applyProtection="1">
      <alignment horizontal="center" vertical="center"/>
      <protection locked="0"/>
    </xf>
    <xf numFmtId="0" fontId="116" fillId="11" borderId="4" xfId="1" applyFont="1" applyFill="1" applyBorder="1" applyAlignment="1">
      <alignment horizontal="left" vertical="center" indent="1"/>
    </xf>
    <xf numFmtId="0" fontId="116" fillId="11" borderId="4" xfId="1" applyFont="1" applyFill="1" applyBorder="1" applyAlignment="1" applyProtection="1">
      <alignment horizontal="left" vertical="center" indent="1"/>
      <protection hidden="1"/>
    </xf>
    <xf numFmtId="1" fontId="115" fillId="0" borderId="4" xfId="1" applyNumberFormat="1" applyFont="1" applyBorder="1" applyAlignment="1" applyProtection="1">
      <alignment horizontal="center" vertical="center"/>
      <protection locked="0"/>
    </xf>
    <xf numFmtId="1" fontId="115" fillId="0" borderId="67" xfId="1" applyNumberFormat="1" applyFont="1" applyBorder="1" applyAlignment="1" applyProtection="1">
      <alignment horizontal="center" vertical="center"/>
      <protection locked="0"/>
    </xf>
    <xf numFmtId="1" fontId="115" fillId="0" borderId="38" xfId="1" applyNumberFormat="1" applyFont="1" applyBorder="1" applyAlignment="1" applyProtection="1">
      <alignment horizontal="center" vertical="center"/>
      <protection locked="0"/>
    </xf>
    <xf numFmtId="1" fontId="115" fillId="7" borderId="101" xfId="1" applyNumberFormat="1" applyFont="1" applyFill="1" applyBorder="1" applyAlignment="1">
      <alignment vertical="center"/>
    </xf>
    <xf numFmtId="1" fontId="115" fillId="7" borderId="38" xfId="1" applyNumberFormat="1" applyFont="1" applyFill="1" applyBorder="1" applyAlignment="1">
      <alignment vertical="center"/>
    </xf>
    <xf numFmtId="1" fontId="115" fillId="7" borderId="67" xfId="1" applyNumberFormat="1" applyFont="1" applyFill="1" applyBorder="1" applyAlignment="1">
      <alignment vertical="center"/>
    </xf>
    <xf numFmtId="1" fontId="115" fillId="7" borderId="4" xfId="1" applyNumberFormat="1" applyFont="1" applyFill="1" applyBorder="1" applyAlignment="1">
      <alignment vertical="center"/>
    </xf>
    <xf numFmtId="1" fontId="115" fillId="7" borderId="101" xfId="1" applyNumberFormat="1" applyFont="1" applyFill="1" applyBorder="1" applyAlignment="1" applyProtection="1">
      <alignment vertical="center"/>
      <protection hidden="1"/>
    </xf>
    <xf numFmtId="1" fontId="115" fillId="7" borderId="38" xfId="1" applyNumberFormat="1" applyFont="1" applyFill="1" applyBorder="1" applyAlignment="1" applyProtection="1">
      <alignment vertical="center"/>
      <protection hidden="1"/>
    </xf>
    <xf numFmtId="1" fontId="115" fillId="7" borderId="67" xfId="1" applyNumberFormat="1" applyFont="1" applyFill="1" applyBorder="1" applyAlignment="1" applyProtection="1">
      <alignment vertical="center"/>
      <protection hidden="1"/>
    </xf>
    <xf numFmtId="0" fontId="116" fillId="7" borderId="4" xfId="1" applyFont="1" applyFill="1" applyBorder="1" applyAlignment="1" applyProtection="1">
      <alignment horizontal="left" vertical="center" indent="1"/>
      <protection hidden="1"/>
    </xf>
    <xf numFmtId="1" fontId="10" fillId="11" borderId="62" xfId="1" applyNumberFormat="1" applyFont="1" applyFill="1" applyBorder="1" applyAlignment="1" applyProtection="1">
      <alignment horizontal="center" vertical="center"/>
      <protection hidden="1"/>
    </xf>
    <xf numFmtId="1" fontId="115" fillId="0" borderId="4" xfId="1" applyNumberFormat="1" applyFont="1" applyBorder="1" applyAlignment="1" applyProtection="1">
      <alignment horizontal="center" vertical="center"/>
      <protection locked="0" hidden="1"/>
    </xf>
    <xf numFmtId="1" fontId="115" fillId="0" borderId="2" xfId="1" applyNumberFormat="1" applyFont="1" applyBorder="1" applyAlignment="1" applyProtection="1">
      <alignment horizontal="center" vertical="center"/>
      <protection locked="0" hidden="1"/>
    </xf>
    <xf numFmtId="1" fontId="115" fillId="0" borderId="3" xfId="1" applyNumberFormat="1" applyFont="1" applyBorder="1" applyAlignment="1" applyProtection="1">
      <alignment horizontal="center" vertical="center"/>
      <protection locked="0" hidden="1"/>
    </xf>
    <xf numFmtId="1" fontId="115" fillId="0" borderId="53" xfId="1" applyNumberFormat="1" applyFont="1" applyBorder="1" applyAlignment="1" applyProtection="1">
      <alignment horizontal="center" vertical="center"/>
      <protection locked="0" hidden="1"/>
    </xf>
    <xf numFmtId="1" fontId="115" fillId="0" borderId="52" xfId="1" applyNumberFormat="1" applyFont="1" applyBorder="1" applyAlignment="1" applyProtection="1">
      <alignment horizontal="center" vertical="center"/>
      <protection locked="0" hidden="1"/>
    </xf>
    <xf numFmtId="0" fontId="10" fillId="7" borderId="38" xfId="1" applyFont="1" applyFill="1" applyBorder="1" applyAlignment="1" applyProtection="1">
      <alignment horizontal="right" vertical="center" indent="1"/>
      <protection hidden="1"/>
    </xf>
    <xf numFmtId="0" fontId="122" fillId="0" borderId="0" xfId="1" applyFont="1" applyAlignment="1" applyProtection="1">
      <alignment horizontal="center" vertical="center"/>
      <protection hidden="1"/>
    </xf>
    <xf numFmtId="0" fontId="123" fillId="0" borderId="0" xfId="1" applyFont="1" applyProtection="1">
      <protection hidden="1"/>
    </xf>
    <xf numFmtId="0" fontId="60" fillId="0" borderId="0" xfId="1" applyFont="1" applyAlignment="1" applyProtection="1">
      <alignment horizontal="right" vertical="center"/>
      <protection hidden="1"/>
    </xf>
    <xf numFmtId="1" fontId="10" fillId="13" borderId="57" xfId="1" applyNumberFormat="1" applyFont="1" applyFill="1" applyBorder="1" applyAlignment="1" applyProtection="1">
      <alignment horizontal="right" indent="1"/>
      <protection hidden="1"/>
    </xf>
    <xf numFmtId="0" fontId="116" fillId="9" borderId="2" xfId="1" applyFont="1" applyFill="1" applyBorder="1" applyAlignment="1" applyProtection="1">
      <alignment horizontal="left" vertical="center" indent="1"/>
      <protection hidden="1"/>
    </xf>
    <xf numFmtId="1" fontId="10" fillId="11" borderId="4" xfId="1" applyNumberFormat="1" applyFont="1" applyFill="1" applyBorder="1" applyAlignment="1" applyProtection="1">
      <alignment horizontal="center" vertical="center"/>
      <protection hidden="1"/>
    </xf>
    <xf numFmtId="0" fontId="65" fillId="7" borderId="3" xfId="1" applyFont="1" applyFill="1" applyBorder="1" applyAlignment="1" applyProtection="1">
      <alignment horizontal="right" vertical="center" indent="1"/>
      <protection hidden="1"/>
    </xf>
    <xf numFmtId="0" fontId="10" fillId="9" borderId="3" xfId="1" applyFont="1" applyFill="1" applyBorder="1" applyAlignment="1" applyProtection="1">
      <alignment horizontal="right" vertical="center" indent="1"/>
      <protection hidden="1"/>
    </xf>
    <xf numFmtId="0" fontId="124" fillId="0" borderId="0" xfId="1" applyFont="1" applyAlignment="1" applyProtection="1">
      <alignment horizontal="center" vertical="top"/>
      <protection hidden="1"/>
    </xf>
    <xf numFmtId="0" fontId="14" fillId="0" borderId="0" xfId="1" applyFont="1" applyAlignment="1" applyProtection="1">
      <alignment horizontal="right" vertical="center"/>
      <protection hidden="1"/>
    </xf>
    <xf numFmtId="49" fontId="71" fillId="0" borderId="0" xfId="1" applyNumberFormat="1" applyFont="1" applyAlignment="1" applyProtection="1">
      <alignment horizontal="left" vertical="top"/>
      <protection hidden="1"/>
    </xf>
    <xf numFmtId="0" fontId="123" fillId="19" borderId="0" xfId="1" applyFont="1" applyFill="1"/>
    <xf numFmtId="0" fontId="125" fillId="19" borderId="0" xfId="1" applyFont="1" applyFill="1" applyAlignment="1">
      <alignment vertical="center"/>
    </xf>
    <xf numFmtId="1" fontId="10" fillId="13" borderId="125" xfId="1" applyNumberFormat="1" applyFont="1" applyFill="1" applyBorder="1" applyAlignment="1">
      <alignment horizontal="right" indent="1"/>
    </xf>
    <xf numFmtId="0" fontId="116" fillId="0" borderId="2" xfId="1" applyFont="1" applyBorder="1" applyAlignment="1" applyProtection="1">
      <alignment horizontal="left" vertical="center" indent="1"/>
      <protection locked="0"/>
    </xf>
    <xf numFmtId="0" fontId="1" fillId="9" borderId="53" xfId="1" applyFill="1" applyBorder="1" applyAlignment="1">
      <alignment horizontal="center"/>
    </xf>
    <xf numFmtId="1" fontId="10" fillId="13" borderId="135" xfId="1" applyNumberFormat="1" applyFont="1" applyFill="1" applyBorder="1" applyAlignment="1">
      <alignment horizontal="right" indent="1"/>
    </xf>
    <xf numFmtId="0" fontId="116" fillId="9" borderId="4" xfId="1" applyFont="1" applyFill="1" applyBorder="1" applyAlignment="1">
      <alignment horizontal="left" vertical="center" indent="1"/>
    </xf>
    <xf numFmtId="1" fontId="10" fillId="0" borderId="4" xfId="1" applyNumberFormat="1" applyFont="1" applyBorder="1" applyAlignment="1" applyProtection="1">
      <alignment horizontal="center" vertical="center"/>
      <protection locked="0"/>
    </xf>
    <xf numFmtId="1" fontId="10" fillId="0" borderId="2" xfId="1" applyNumberFormat="1" applyFont="1" applyBorder="1" applyAlignment="1" applyProtection="1">
      <alignment horizontal="center" vertical="center"/>
      <protection locked="0"/>
    </xf>
    <xf numFmtId="1" fontId="10" fillId="0" borderId="2" xfId="1" applyNumberFormat="1" applyFont="1" applyBorder="1" applyAlignment="1" applyProtection="1">
      <alignment vertical="center"/>
      <protection locked="0"/>
    </xf>
    <xf numFmtId="0" fontId="116" fillId="9" borderId="37" xfId="1" applyFont="1" applyFill="1" applyBorder="1" applyAlignment="1">
      <alignment horizontal="left" vertical="center" indent="1"/>
    </xf>
    <xf numFmtId="1" fontId="10" fillId="11" borderId="4" xfId="1" applyNumberFormat="1" applyFont="1" applyFill="1" applyBorder="1" applyAlignment="1">
      <alignment horizontal="center" vertical="center"/>
    </xf>
    <xf numFmtId="1" fontId="10" fillId="11" borderId="2" xfId="1" applyNumberFormat="1" applyFont="1" applyFill="1" applyBorder="1" applyAlignment="1">
      <alignment horizontal="center" vertical="center"/>
    </xf>
    <xf numFmtId="1" fontId="10" fillId="11" borderId="53" xfId="1" applyNumberFormat="1" applyFont="1" applyFill="1" applyBorder="1" applyAlignment="1">
      <alignment horizontal="center" vertical="center"/>
    </xf>
    <xf numFmtId="1" fontId="10" fillId="11" borderId="62" xfId="1" applyNumberFormat="1" applyFont="1" applyFill="1" applyBorder="1" applyAlignment="1">
      <alignment horizontal="center" vertical="center"/>
    </xf>
    <xf numFmtId="1" fontId="10" fillId="11" borderId="7" xfId="1" applyNumberFormat="1" applyFont="1" applyFill="1" applyBorder="1" applyAlignment="1">
      <alignment vertical="center"/>
    </xf>
    <xf numFmtId="0" fontId="65" fillId="7" borderId="7" xfId="1" applyFont="1" applyFill="1" applyBorder="1" applyAlignment="1">
      <alignment horizontal="right" vertical="center" indent="1"/>
    </xf>
    <xf numFmtId="0" fontId="65" fillId="9" borderId="38" xfId="1" applyFont="1" applyFill="1" applyBorder="1" applyAlignment="1">
      <alignment horizontal="right" vertical="center" indent="1"/>
    </xf>
    <xf numFmtId="0" fontId="1" fillId="9" borderId="67" xfId="1" applyFill="1" applyBorder="1" applyAlignment="1">
      <alignment vertical="center"/>
    </xf>
    <xf numFmtId="0" fontId="10" fillId="9" borderId="38" xfId="1" applyFont="1" applyFill="1" applyBorder="1" applyAlignment="1">
      <alignment horizontal="right" vertical="center" indent="1"/>
    </xf>
    <xf numFmtId="0" fontId="122" fillId="0" borderId="0" xfId="1" applyFont="1" applyAlignment="1">
      <alignment horizontal="center" vertical="center"/>
    </xf>
    <xf numFmtId="14" fontId="3" fillId="0" borderId="0" xfId="1" applyNumberFormat="1" applyFont="1" applyAlignment="1">
      <alignment horizontal="left" wrapText="1"/>
    </xf>
    <xf numFmtId="0" fontId="14" fillId="0" borderId="0" xfId="1" applyFont="1"/>
    <xf numFmtId="0" fontId="14" fillId="0" borderId="0" xfId="1" applyFont="1" applyAlignment="1">
      <alignment vertical="center"/>
    </xf>
    <xf numFmtId="0" fontId="123" fillId="0" borderId="0" xfId="1" applyFont="1"/>
    <xf numFmtId="0" fontId="60" fillId="0" borderId="0" xfId="1" applyFont="1" applyAlignment="1">
      <alignment vertical="center"/>
    </xf>
    <xf numFmtId="0" fontId="60" fillId="0" borderId="0" xfId="1" applyFont="1" applyAlignment="1">
      <alignment horizontal="right" vertical="center"/>
    </xf>
    <xf numFmtId="49" fontId="71" fillId="0" borderId="0" xfId="1" applyNumberFormat="1" applyFont="1" applyAlignment="1">
      <alignment horizontal="left"/>
    </xf>
    <xf numFmtId="1" fontId="49" fillId="13" borderId="60" xfId="1" applyNumberFormat="1" applyFont="1" applyFill="1" applyBorder="1" applyAlignment="1" applyProtection="1">
      <alignment horizontal="center" vertical="center" wrapText="1"/>
      <protection hidden="1"/>
    </xf>
    <xf numFmtId="1" fontId="49" fillId="13" borderId="60" xfId="1" applyNumberFormat="1" applyFont="1" applyFill="1" applyBorder="1" applyAlignment="1" applyProtection="1">
      <alignment horizontal="right" vertical="center" wrapText="1"/>
      <protection hidden="1"/>
    </xf>
    <xf numFmtId="1" fontId="1" fillId="21" borderId="48" xfId="1" applyNumberFormat="1" applyFill="1" applyBorder="1" applyAlignment="1">
      <alignment horizontal="center"/>
    </xf>
    <xf numFmtId="1" fontId="1" fillId="21" borderId="48" xfId="1" applyNumberFormat="1" applyFill="1" applyBorder="1"/>
    <xf numFmtId="1" fontId="1" fillId="21" borderId="69" xfId="1" applyNumberFormat="1" applyFill="1" applyBorder="1"/>
    <xf numFmtId="1" fontId="9" fillId="11" borderId="4" xfId="1" applyNumberFormat="1" applyFont="1" applyFill="1" applyBorder="1" applyAlignment="1" applyProtection="1">
      <alignment horizontal="right" vertical="center"/>
      <protection hidden="1"/>
    </xf>
    <xf numFmtId="1" fontId="9" fillId="11" borderId="52" xfId="1" applyNumberFormat="1" applyFont="1" applyFill="1" applyBorder="1" applyAlignment="1" applyProtection="1">
      <alignment horizontal="right" vertical="center"/>
      <protection hidden="1"/>
    </xf>
    <xf numFmtId="1" fontId="7" fillId="7" borderId="135" xfId="1" applyNumberFormat="1" applyFont="1" applyFill="1" applyBorder="1" applyAlignment="1" applyProtection="1">
      <alignment horizontal="right" vertical="center"/>
      <protection hidden="1"/>
    </xf>
    <xf numFmtId="1" fontId="15" fillId="2" borderId="2" xfId="1" applyNumberFormat="1" applyFont="1" applyFill="1" applyBorder="1" applyAlignment="1" applyProtection="1">
      <alignment horizontal="right" vertical="center"/>
      <protection locked="0"/>
    </xf>
    <xf numFmtId="1" fontId="15" fillId="2" borderId="3" xfId="1" applyNumberFormat="1" applyFont="1" applyFill="1" applyBorder="1" applyAlignment="1" applyProtection="1">
      <alignment horizontal="right" vertical="center"/>
      <protection locked="0"/>
    </xf>
    <xf numFmtId="1" fontId="15" fillId="2" borderId="53" xfId="1" applyNumberFormat="1" applyFont="1" applyFill="1" applyBorder="1" applyAlignment="1" applyProtection="1">
      <alignment horizontal="right" vertical="center"/>
      <protection locked="0"/>
    </xf>
    <xf numFmtId="1" fontId="7" fillId="7" borderId="127" xfId="1" applyNumberFormat="1" applyFont="1" applyFill="1" applyBorder="1" applyAlignment="1" applyProtection="1">
      <alignment horizontal="right" vertical="center"/>
      <protection hidden="1"/>
    </xf>
    <xf numFmtId="1" fontId="7" fillId="7" borderId="67" xfId="1" applyNumberFormat="1" applyFont="1" applyFill="1" applyBorder="1" applyAlignment="1" applyProtection="1">
      <alignment horizontal="right" vertical="center"/>
      <protection hidden="1"/>
    </xf>
    <xf numFmtId="0" fontId="1" fillId="21" borderId="48" xfId="1" applyFill="1" applyBorder="1"/>
    <xf numFmtId="0" fontId="1" fillId="21" borderId="4" xfId="1" applyFill="1" applyBorder="1"/>
    <xf numFmtId="0" fontId="1" fillId="21" borderId="2" xfId="1" applyFill="1" applyBorder="1"/>
    <xf numFmtId="0" fontId="1" fillId="14" borderId="2" xfId="1" applyFill="1" applyBorder="1"/>
    <xf numFmtId="1" fontId="7" fillId="7" borderId="2" xfId="1" applyNumberFormat="1" applyFont="1" applyFill="1" applyBorder="1" applyAlignment="1" applyProtection="1">
      <alignment horizontal="right" vertical="center"/>
      <protection hidden="1"/>
    </xf>
    <xf numFmtId="1" fontId="7" fillId="7" borderId="4" xfId="1" applyNumberFormat="1" applyFont="1" applyFill="1" applyBorder="1" applyAlignment="1" applyProtection="1">
      <alignment horizontal="right" vertical="center"/>
      <protection hidden="1"/>
    </xf>
    <xf numFmtId="1" fontId="15" fillId="2" borderId="4" xfId="1" applyNumberFormat="1" applyFont="1" applyFill="1" applyBorder="1" applyAlignment="1" applyProtection="1">
      <alignment horizontal="right" vertical="center"/>
      <protection locked="0"/>
    </xf>
    <xf numFmtId="0" fontId="50" fillId="13" borderId="48" xfId="1" applyFont="1" applyFill="1" applyBorder="1" applyAlignment="1" applyProtection="1">
      <alignment horizontal="center" vertical="center" wrapText="1"/>
      <protection hidden="1"/>
    </xf>
    <xf numFmtId="0" fontId="50" fillId="13" borderId="49" xfId="1" applyFont="1" applyFill="1" applyBorder="1" applyAlignment="1" applyProtection="1">
      <alignment horizontal="center" vertical="center" wrapText="1"/>
      <protection hidden="1"/>
    </xf>
    <xf numFmtId="0" fontId="50" fillId="13" borderId="2" xfId="1" applyFont="1" applyFill="1" applyBorder="1" applyAlignment="1" applyProtection="1">
      <alignment horizontal="center" vertical="center" wrapText="1"/>
      <protection hidden="1"/>
    </xf>
    <xf numFmtId="0" fontId="50" fillId="13" borderId="3" xfId="1" applyFont="1" applyFill="1" applyBorder="1" applyAlignment="1" applyProtection="1">
      <alignment horizontal="center" vertical="center" wrapText="1"/>
      <protection hidden="1"/>
    </xf>
    <xf numFmtId="1" fontId="127" fillId="0" borderId="136" xfId="7" applyNumberFormat="1" applyFont="1" applyFill="1" applyBorder="1" applyAlignment="1" applyProtection="1">
      <alignment vertical="center"/>
      <protection hidden="1"/>
    </xf>
    <xf numFmtId="14" fontId="3" fillId="0" borderId="0" xfId="1" applyNumberFormat="1" applyFont="1" applyAlignment="1" applyProtection="1">
      <alignment vertical="center" wrapText="1"/>
      <protection hidden="1"/>
    </xf>
    <xf numFmtId="0" fontId="5" fillId="0" borderId="0" xfId="1" applyFont="1" applyAlignment="1" applyProtection="1">
      <alignment horizontal="right" vertical="center"/>
      <protection hidden="1"/>
    </xf>
    <xf numFmtId="1" fontId="128" fillId="0" borderId="0" xfId="7" applyNumberFormat="1" applyFont="1" applyFill="1" applyBorder="1" applyAlignment="1" applyProtection="1">
      <alignment vertical="center"/>
      <protection hidden="1"/>
    </xf>
    <xf numFmtId="0" fontId="129" fillId="0" borderId="0" xfId="1" applyFont="1" applyAlignment="1" applyProtection="1">
      <alignment horizontal="center" vertical="center"/>
      <protection hidden="1"/>
    </xf>
    <xf numFmtId="0" fontId="43" fillId="0" borderId="0" xfId="1" applyFont="1" applyAlignment="1" applyProtection="1">
      <alignment horizontal="left" vertical="center"/>
      <protection hidden="1"/>
    </xf>
    <xf numFmtId="0" fontId="131" fillId="0" borderId="0" xfId="1" applyFont="1" applyAlignment="1">
      <alignment vertical="center"/>
    </xf>
    <xf numFmtId="1" fontId="7" fillId="7" borderId="125" xfId="1" applyNumberFormat="1" applyFont="1" applyFill="1" applyBorder="1" applyAlignment="1" applyProtection="1">
      <alignment horizontal="right" vertical="center"/>
      <protection hidden="1"/>
    </xf>
    <xf numFmtId="1" fontId="9" fillId="9" borderId="47" xfId="1" applyNumberFormat="1" applyFont="1" applyFill="1" applyBorder="1" applyAlignment="1" applyProtection="1">
      <alignment horizontal="right" vertical="center"/>
      <protection hidden="1"/>
    </xf>
    <xf numFmtId="1" fontId="15" fillId="0" borderId="50" xfId="1" applyNumberFormat="1" applyFont="1" applyBorder="1" applyAlignment="1" applyProtection="1">
      <alignment horizontal="right" vertical="center"/>
      <protection locked="0"/>
    </xf>
    <xf numFmtId="1" fontId="15" fillId="0" borderId="48" xfId="1" applyNumberFormat="1" applyFont="1" applyBorder="1" applyAlignment="1" applyProtection="1">
      <alignment horizontal="right" vertical="center"/>
      <protection locked="0"/>
    </xf>
    <xf numFmtId="1" fontId="15" fillId="0" borderId="49" xfId="1" applyNumberFormat="1" applyFont="1" applyBorder="1" applyAlignment="1" applyProtection="1">
      <alignment horizontal="right" vertical="center"/>
      <protection locked="0"/>
    </xf>
    <xf numFmtId="1" fontId="9" fillId="9" borderId="52" xfId="1" applyNumberFormat="1" applyFont="1" applyFill="1" applyBorder="1" applyAlignment="1" applyProtection="1">
      <alignment horizontal="right" vertical="center"/>
      <protection hidden="1"/>
    </xf>
    <xf numFmtId="1" fontId="15" fillId="0" borderId="4" xfId="1" applyNumberFormat="1" applyFont="1" applyBorder="1" applyAlignment="1" applyProtection="1">
      <alignment horizontal="right" vertical="center"/>
      <protection locked="0"/>
    </xf>
    <xf numFmtId="1" fontId="15" fillId="0" borderId="2" xfId="1" applyNumberFormat="1" applyFont="1" applyBorder="1" applyAlignment="1" applyProtection="1">
      <alignment horizontal="right" vertical="center"/>
      <protection locked="0"/>
    </xf>
    <xf numFmtId="1" fontId="15" fillId="0" borderId="3" xfId="1" applyNumberFormat="1" applyFont="1" applyBorder="1" applyAlignment="1" applyProtection="1">
      <alignment horizontal="right" vertical="center"/>
      <protection locked="0"/>
    </xf>
    <xf numFmtId="0" fontId="132" fillId="0" borderId="0" xfId="1" applyFont="1" applyAlignment="1">
      <alignment vertical="center"/>
    </xf>
    <xf numFmtId="0" fontId="131" fillId="0" borderId="0" xfId="1" applyFont="1" applyAlignment="1">
      <alignment horizontal="left" vertical="center" indent="3"/>
    </xf>
    <xf numFmtId="1" fontId="7" fillId="7" borderId="141" xfId="1" applyNumberFormat="1" applyFont="1" applyFill="1" applyBorder="1" applyAlignment="1" applyProtection="1">
      <alignment horizontal="right" vertical="center"/>
      <protection hidden="1"/>
    </xf>
    <xf numFmtId="1" fontId="15" fillId="25" borderId="48" xfId="1" applyNumberFormat="1" applyFont="1" applyFill="1" applyBorder="1" applyAlignment="1" applyProtection="1">
      <alignment horizontal="right" vertical="center"/>
      <protection locked="0"/>
    </xf>
    <xf numFmtId="1" fontId="15" fillId="25" borderId="49" xfId="1" applyNumberFormat="1" applyFont="1" applyFill="1" applyBorder="1" applyAlignment="1" applyProtection="1">
      <alignment horizontal="right" vertical="center"/>
      <protection locked="0"/>
    </xf>
    <xf numFmtId="1" fontId="15" fillId="25" borderId="47" xfId="1" applyNumberFormat="1" applyFont="1" applyFill="1" applyBorder="1" applyAlignment="1" applyProtection="1">
      <alignment horizontal="right" vertical="center"/>
      <protection locked="0"/>
    </xf>
    <xf numFmtId="1" fontId="7" fillId="12" borderId="127" xfId="1" applyNumberFormat="1" applyFont="1" applyFill="1" applyBorder="1" applyAlignment="1" applyProtection="1">
      <alignment horizontal="right" vertical="center"/>
      <protection hidden="1"/>
    </xf>
    <xf numFmtId="1" fontId="7" fillId="12" borderId="135" xfId="1" applyNumberFormat="1" applyFont="1" applyFill="1" applyBorder="1" applyAlignment="1" applyProtection="1">
      <alignment horizontal="right" vertical="center"/>
      <protection hidden="1"/>
    </xf>
    <xf numFmtId="1" fontId="9" fillId="0" borderId="2" xfId="1" applyNumberFormat="1" applyFont="1" applyBorder="1" applyAlignment="1" applyProtection="1">
      <alignment horizontal="right" vertical="center"/>
      <protection locked="0"/>
    </xf>
    <xf numFmtId="1" fontId="9" fillId="0" borderId="3" xfId="1" applyNumberFormat="1" applyFont="1" applyBorder="1" applyAlignment="1" applyProtection="1">
      <alignment horizontal="right" vertical="center"/>
      <protection locked="0"/>
    </xf>
    <xf numFmtId="1" fontId="111" fillId="13" borderId="138" xfId="1" applyNumberFormat="1" applyFont="1" applyFill="1" applyBorder="1" applyAlignment="1" applyProtection="1">
      <alignment horizontal="center" vertical="center" wrapText="1" readingOrder="1"/>
      <protection hidden="1"/>
    </xf>
    <xf numFmtId="1" fontId="111" fillId="13" borderId="126" xfId="1" applyNumberFormat="1" applyFont="1" applyFill="1" applyBorder="1" applyAlignment="1" applyProtection="1">
      <alignment horizontal="center" vertical="center" wrapText="1" readingOrder="1"/>
      <protection hidden="1"/>
    </xf>
    <xf numFmtId="1" fontId="128" fillId="0" borderId="0" xfId="7" applyNumberFormat="1" applyFont="1" applyFill="1" applyBorder="1" applyAlignment="1" applyProtection="1">
      <alignment vertical="center"/>
      <protection locked="0" hidden="1"/>
    </xf>
    <xf numFmtId="0" fontId="129" fillId="0" borderId="0" xfId="1" applyFont="1" applyAlignment="1" applyProtection="1">
      <alignment horizontal="center"/>
      <protection hidden="1"/>
    </xf>
    <xf numFmtId="0" fontId="111" fillId="0" borderId="0" xfId="1" applyFont="1" applyProtection="1">
      <protection hidden="1"/>
    </xf>
    <xf numFmtId="0" fontId="133" fillId="0" borderId="0" xfId="1" applyFont="1" applyProtection="1">
      <protection hidden="1"/>
    </xf>
    <xf numFmtId="0" fontId="133" fillId="0" borderId="0" xfId="1" applyFont="1" applyAlignment="1" applyProtection="1">
      <alignment horizontal="left"/>
      <protection hidden="1"/>
    </xf>
    <xf numFmtId="0" fontId="133" fillId="0" borderId="0" xfId="1" applyFont="1" applyAlignment="1" applyProtection="1">
      <alignment horizontal="right"/>
      <protection hidden="1"/>
    </xf>
    <xf numFmtId="0" fontId="114" fillId="0" borderId="0" xfId="1" applyFont="1" applyProtection="1">
      <protection hidden="1"/>
    </xf>
    <xf numFmtId="49" fontId="130" fillId="0" borderId="0" xfId="1" applyNumberFormat="1" applyFont="1" applyProtection="1">
      <protection hidden="1"/>
    </xf>
    <xf numFmtId="0" fontId="119" fillId="26" borderId="0" xfId="1" applyFont="1" applyFill="1" applyAlignment="1">
      <alignment vertical="center"/>
    </xf>
    <xf numFmtId="1" fontId="8" fillId="7" borderId="53" xfId="1" applyNumberFormat="1" applyFont="1" applyFill="1" applyBorder="1" applyAlignment="1" applyProtection="1">
      <alignment horizontal="right" vertical="center"/>
      <protection hidden="1"/>
    </xf>
    <xf numFmtId="1" fontId="1" fillId="0" borderId="52" xfId="1" applyNumberFormat="1" applyBorder="1" applyAlignment="1" applyProtection="1">
      <alignment horizontal="right" vertical="center"/>
      <protection locked="0"/>
    </xf>
    <xf numFmtId="1" fontId="1" fillId="0" borderId="2" xfId="1" applyNumberFormat="1" applyBorder="1" applyAlignment="1" applyProtection="1">
      <alignment horizontal="right" vertical="center"/>
      <protection locked="0"/>
    </xf>
    <xf numFmtId="0" fontId="8" fillId="11" borderId="3" xfId="1" applyFont="1" applyFill="1" applyBorder="1" applyAlignment="1" applyProtection="1">
      <alignment horizontal="right" vertical="center" indent="1"/>
      <protection hidden="1"/>
    </xf>
    <xf numFmtId="1" fontId="1" fillId="0" borderId="62" xfId="1" applyNumberFormat="1" applyBorder="1" applyAlignment="1" applyProtection="1">
      <alignment horizontal="right" vertical="center"/>
      <protection locked="0"/>
    </xf>
    <xf numFmtId="1" fontId="8" fillId="7" borderId="95" xfId="1" applyNumberFormat="1" applyFont="1" applyFill="1" applyBorder="1" applyAlignment="1" applyProtection="1">
      <alignment horizontal="right" vertical="center"/>
      <protection hidden="1"/>
    </xf>
    <xf numFmtId="1" fontId="15" fillId="11" borderId="60" xfId="1" applyNumberFormat="1" applyFont="1" applyFill="1" applyBorder="1" applyAlignment="1">
      <alignment horizontal="right" vertical="center"/>
    </xf>
    <xf numFmtId="1" fontId="8" fillId="7" borderId="138" xfId="1" applyNumberFormat="1" applyFont="1" applyFill="1" applyBorder="1" applyAlignment="1" applyProtection="1">
      <alignment horizontal="right" vertical="center"/>
      <protection hidden="1"/>
    </xf>
    <xf numFmtId="1" fontId="15" fillId="11" borderId="69" xfId="1" applyNumberFormat="1" applyFont="1" applyFill="1" applyBorder="1" applyAlignment="1" applyProtection="1">
      <alignment horizontal="right" vertical="center"/>
      <protection locked="0"/>
    </xf>
    <xf numFmtId="1" fontId="8" fillId="7" borderId="125" xfId="1" applyNumberFormat="1" applyFont="1" applyFill="1" applyBorder="1" applyAlignment="1" applyProtection="1">
      <alignment horizontal="right" vertical="center"/>
      <protection hidden="1"/>
    </xf>
    <xf numFmtId="1" fontId="1" fillId="0" borderId="47" xfId="1" applyNumberFormat="1" applyBorder="1" applyAlignment="1" applyProtection="1">
      <alignment horizontal="right" vertical="center"/>
      <protection locked="0"/>
    </xf>
    <xf numFmtId="1" fontId="1" fillId="0" borderId="48" xfId="1" applyNumberFormat="1" applyBorder="1" applyAlignment="1" applyProtection="1">
      <alignment horizontal="right" vertical="center"/>
      <protection locked="0"/>
    </xf>
    <xf numFmtId="0" fontId="1" fillId="0" borderId="48" xfId="1" applyBorder="1" applyAlignment="1" applyProtection="1">
      <alignment horizontal="right" vertical="center" indent="1"/>
      <protection locked="0"/>
    </xf>
    <xf numFmtId="1" fontId="8" fillId="7" borderId="135" xfId="1" applyNumberFormat="1" applyFont="1" applyFill="1" applyBorder="1" applyAlignment="1" applyProtection="1">
      <alignment horizontal="right" vertical="center"/>
      <protection hidden="1"/>
    </xf>
    <xf numFmtId="1" fontId="8" fillId="7" borderId="127" xfId="1" applyNumberFormat="1" applyFont="1" applyFill="1" applyBorder="1" applyAlignment="1" applyProtection="1">
      <alignment horizontal="right" vertical="center"/>
      <protection hidden="1"/>
    </xf>
    <xf numFmtId="0" fontId="14" fillId="11" borderId="84" xfId="1" applyFont="1" applyFill="1" applyBorder="1" applyAlignment="1" applyProtection="1">
      <alignment vertical="center" textRotation="90" wrapText="1"/>
      <protection hidden="1"/>
    </xf>
    <xf numFmtId="0" fontId="14" fillId="9" borderId="84" xfId="1" applyFont="1" applyFill="1" applyBorder="1" applyAlignment="1" applyProtection="1">
      <alignment vertical="center" textRotation="90" wrapText="1"/>
      <protection hidden="1"/>
    </xf>
    <xf numFmtId="1" fontId="8" fillId="7" borderId="126" xfId="1" applyNumberFormat="1" applyFont="1" applyFill="1" applyBorder="1" applyAlignment="1" applyProtection="1">
      <alignment horizontal="right" vertical="center"/>
      <protection hidden="1"/>
    </xf>
    <xf numFmtId="1" fontId="8" fillId="12" borderId="53" xfId="1" applyNumberFormat="1" applyFont="1" applyFill="1" applyBorder="1" applyAlignment="1" applyProtection="1">
      <alignment horizontal="right" vertical="center"/>
      <protection hidden="1"/>
    </xf>
    <xf numFmtId="1" fontId="15" fillId="11" borderId="2" xfId="1" applyNumberFormat="1" applyFont="1" applyFill="1" applyBorder="1" applyAlignment="1">
      <alignment horizontal="right" vertical="center"/>
    </xf>
    <xf numFmtId="0" fontId="8" fillId="11" borderId="38" xfId="1" applyFont="1" applyFill="1" applyBorder="1" applyAlignment="1" applyProtection="1">
      <alignment horizontal="right" vertical="center" indent="1"/>
      <protection hidden="1"/>
    </xf>
    <xf numFmtId="1" fontId="8" fillId="13" borderId="53" xfId="1" applyNumberFormat="1" applyFont="1" applyFill="1" applyBorder="1" applyAlignment="1" applyProtection="1">
      <alignment horizontal="right" vertical="center"/>
      <protection hidden="1"/>
    </xf>
    <xf numFmtId="1" fontId="7" fillId="13" borderId="116" xfId="1" applyNumberFormat="1" applyFont="1" applyFill="1" applyBorder="1" applyAlignment="1" applyProtection="1">
      <alignment horizontal="right" vertical="center" wrapText="1"/>
      <protection hidden="1"/>
    </xf>
    <xf numFmtId="1" fontId="7" fillId="9" borderId="69" xfId="1" applyNumberFormat="1" applyFont="1" applyFill="1" applyBorder="1" applyAlignment="1" applyProtection="1">
      <alignment horizontal="right" vertical="center"/>
      <protection hidden="1"/>
    </xf>
    <xf numFmtId="1" fontId="7" fillId="13" borderId="95" xfId="1" applyNumberFormat="1" applyFont="1" applyFill="1" applyBorder="1" applyAlignment="1" applyProtection="1">
      <alignment horizontal="right" vertical="center" wrapText="1"/>
      <protection hidden="1"/>
    </xf>
    <xf numFmtId="1" fontId="7" fillId="0" borderId="59" xfId="1" applyNumberFormat="1" applyFont="1" applyBorder="1" applyAlignment="1" applyProtection="1">
      <alignment horizontal="right" vertical="center"/>
      <protection locked="0"/>
    </xf>
    <xf numFmtId="1" fontId="7" fillId="0" borderId="60" xfId="1" applyNumberFormat="1" applyFont="1" applyBorder="1" applyAlignment="1" applyProtection="1">
      <alignment horizontal="right" vertical="center"/>
      <protection locked="0"/>
    </xf>
    <xf numFmtId="1" fontId="14" fillId="0" borderId="59" xfId="1" applyNumberFormat="1" applyFont="1" applyBorder="1" applyAlignment="1" applyProtection="1">
      <alignment horizontal="right" vertical="center"/>
      <protection locked="0" hidden="1"/>
    </xf>
    <xf numFmtId="1" fontId="14" fillId="0" borderId="60" xfId="1" applyNumberFormat="1" applyFont="1" applyBorder="1" applyAlignment="1" applyProtection="1">
      <alignment horizontal="right" vertical="center"/>
      <protection locked="0" hidden="1"/>
    </xf>
    <xf numFmtId="1" fontId="7" fillId="27" borderId="126" xfId="1" applyNumberFormat="1" applyFont="1" applyFill="1" applyBorder="1" applyAlignment="1" applyProtection="1">
      <alignment horizontal="right" vertical="center" wrapText="1"/>
      <protection hidden="1"/>
    </xf>
    <xf numFmtId="0" fontId="7" fillId="13" borderId="141" xfId="1" applyFont="1" applyFill="1" applyBorder="1" applyAlignment="1" applyProtection="1">
      <alignment horizontal="center" vertical="center" wrapText="1"/>
      <protection hidden="1"/>
    </xf>
    <xf numFmtId="0" fontId="111" fillId="0" borderId="0" xfId="1" applyFont="1" applyAlignment="1" applyProtection="1">
      <alignment horizontal="left"/>
      <protection hidden="1"/>
    </xf>
    <xf numFmtId="0" fontId="111" fillId="0" borderId="0" xfId="1" applyFont="1" applyAlignment="1" applyProtection="1">
      <alignment horizontal="right"/>
      <protection hidden="1"/>
    </xf>
    <xf numFmtId="0" fontId="119" fillId="0" borderId="0" xfId="1" applyFont="1" applyAlignment="1" applyProtection="1">
      <alignment vertical="center"/>
      <protection hidden="1"/>
    </xf>
    <xf numFmtId="0" fontId="125" fillId="26" borderId="0" xfId="1" applyFont="1" applyFill="1" applyAlignment="1">
      <alignment vertical="center"/>
    </xf>
    <xf numFmtId="1" fontId="15" fillId="7" borderId="127" xfId="1" applyNumberFormat="1" applyFont="1" applyFill="1" applyBorder="1" applyAlignment="1" applyProtection="1">
      <alignment horizontal="right" vertical="center"/>
      <protection hidden="1"/>
    </xf>
    <xf numFmtId="1" fontId="15" fillId="7" borderId="135" xfId="1" applyNumberFormat="1" applyFont="1" applyFill="1" applyBorder="1" applyAlignment="1" applyProtection="1">
      <alignment horizontal="right" vertical="center"/>
      <protection hidden="1"/>
    </xf>
    <xf numFmtId="1" fontId="1" fillId="0" borderId="4" xfId="1" applyNumberFormat="1" applyBorder="1" applyAlignment="1" applyProtection="1">
      <alignment horizontal="right" vertical="center"/>
      <protection locked="0"/>
    </xf>
    <xf numFmtId="1" fontId="15" fillId="7" borderId="141" xfId="1" applyNumberFormat="1" applyFont="1" applyFill="1" applyBorder="1" applyAlignment="1" applyProtection="1">
      <alignment horizontal="right" vertical="center"/>
      <protection hidden="1"/>
    </xf>
    <xf numFmtId="1" fontId="15" fillId="13" borderId="47" xfId="1" applyNumberFormat="1" applyFont="1" applyFill="1" applyBorder="1" applyAlignment="1" applyProtection="1">
      <alignment horizontal="right" vertical="center"/>
      <protection hidden="1"/>
    </xf>
    <xf numFmtId="1" fontId="15" fillId="11" borderId="50" xfId="1" applyNumberFormat="1" applyFont="1" applyFill="1" applyBorder="1" applyAlignment="1">
      <alignment horizontal="right" vertical="center"/>
    </xf>
    <xf numFmtId="1" fontId="15" fillId="11" borderId="48" xfId="1" applyNumberFormat="1" applyFont="1" applyFill="1" applyBorder="1" applyAlignment="1">
      <alignment horizontal="right" vertical="center"/>
    </xf>
    <xf numFmtId="1" fontId="15" fillId="13" borderId="52" xfId="1" applyNumberFormat="1" applyFont="1" applyFill="1" applyBorder="1" applyAlignment="1" applyProtection="1">
      <alignment horizontal="right" vertical="center"/>
      <protection hidden="1"/>
    </xf>
    <xf numFmtId="1" fontId="15" fillId="13" borderId="62" xfId="1" applyNumberFormat="1" applyFont="1" applyFill="1" applyBorder="1" applyAlignment="1" applyProtection="1">
      <alignment horizontal="right" vertical="center"/>
      <protection hidden="1"/>
    </xf>
    <xf numFmtId="0" fontId="111" fillId="9" borderId="0" xfId="1" applyFont="1" applyFill="1" applyProtection="1">
      <protection hidden="1"/>
    </xf>
    <xf numFmtId="1" fontId="50" fillId="13" borderId="52" xfId="1" applyNumberFormat="1" applyFont="1" applyFill="1" applyBorder="1" applyAlignment="1" applyProtection="1">
      <alignment horizontal="center" vertical="center"/>
      <protection hidden="1"/>
    </xf>
    <xf numFmtId="1" fontId="50" fillId="13" borderId="2" xfId="1" applyNumberFormat="1" applyFont="1" applyFill="1" applyBorder="1" applyAlignment="1" applyProtection="1">
      <alignment horizontal="center" vertical="center"/>
      <protection hidden="1"/>
    </xf>
    <xf numFmtId="49" fontId="134" fillId="0" borderId="0" xfId="1" applyNumberFormat="1" applyFont="1"/>
    <xf numFmtId="0" fontId="119" fillId="28" borderId="0" xfId="1" applyFont="1" applyFill="1" applyAlignment="1">
      <alignment vertical="center"/>
    </xf>
    <xf numFmtId="1" fontId="9" fillId="7" borderId="65" xfId="1" applyNumberFormat="1" applyFont="1" applyFill="1" applyBorder="1" applyAlignment="1" applyProtection="1">
      <alignment horizontal="center" vertical="center"/>
      <protection hidden="1"/>
    </xf>
    <xf numFmtId="1" fontId="9" fillId="29" borderId="109" xfId="1" applyNumberFormat="1" applyFont="1" applyFill="1" applyBorder="1" applyAlignment="1" applyProtection="1">
      <alignment horizontal="center" vertical="center" wrapText="1" readingOrder="1"/>
      <protection hidden="1"/>
    </xf>
    <xf numFmtId="1" fontId="9" fillId="7" borderId="62" xfId="1" applyNumberFormat="1" applyFont="1" applyFill="1" applyBorder="1" applyAlignment="1" applyProtection="1">
      <alignment horizontal="center" vertical="center"/>
      <protection hidden="1"/>
    </xf>
    <xf numFmtId="1" fontId="9" fillId="2" borderId="4" xfId="1" applyNumberFormat="1" applyFont="1" applyFill="1" applyBorder="1" applyAlignment="1" applyProtection="1">
      <alignment horizontal="center" vertical="center"/>
      <protection locked="0"/>
    </xf>
    <xf numFmtId="1" fontId="9" fillId="2" borderId="2" xfId="1" applyNumberFormat="1" applyFont="1" applyFill="1" applyBorder="1" applyAlignment="1" applyProtection="1">
      <alignment horizontal="center" vertical="center"/>
      <protection locked="0"/>
    </xf>
    <xf numFmtId="1" fontId="9" fillId="7" borderId="4" xfId="1" applyNumberFormat="1" applyFont="1" applyFill="1" applyBorder="1" applyAlignment="1" applyProtection="1">
      <alignment horizontal="center" vertical="center"/>
      <protection hidden="1"/>
    </xf>
    <xf numFmtId="1" fontId="14" fillId="29" borderId="145" xfId="1" applyNumberFormat="1" applyFont="1" applyFill="1" applyBorder="1" applyAlignment="1" applyProtection="1">
      <alignment horizontal="center" vertical="center" wrapText="1" readingOrder="1"/>
      <protection hidden="1"/>
    </xf>
    <xf numFmtId="1" fontId="7" fillId="7" borderId="146" xfId="1" applyNumberFormat="1" applyFont="1" applyFill="1" applyBorder="1" applyAlignment="1" applyProtection="1">
      <alignment horizontal="center" vertical="center"/>
      <protection hidden="1"/>
    </xf>
    <xf numFmtId="1" fontId="7" fillId="11" borderId="60" xfId="1" applyNumberFormat="1" applyFont="1" applyFill="1" applyBorder="1" applyAlignment="1">
      <alignment horizontal="center" vertical="center"/>
    </xf>
    <xf numFmtId="1" fontId="7" fillId="14" borderId="60" xfId="1" applyNumberFormat="1" applyFont="1" applyFill="1" applyBorder="1" applyAlignment="1">
      <alignment horizontal="center" vertical="center"/>
    </xf>
    <xf numFmtId="1" fontId="7" fillId="14" borderId="61" xfId="1" applyNumberFormat="1" applyFont="1" applyFill="1" applyBorder="1" applyAlignment="1">
      <alignment horizontal="center" vertical="center"/>
    </xf>
    <xf numFmtId="1" fontId="7" fillId="7" borderId="59" xfId="1" applyNumberFormat="1" applyFont="1" applyFill="1" applyBorder="1" applyAlignment="1" applyProtection="1">
      <alignment horizontal="center" vertical="center"/>
      <protection hidden="1"/>
    </xf>
    <xf numFmtId="1" fontId="14" fillId="27" borderId="145" xfId="1" applyNumberFormat="1" applyFont="1" applyFill="1" applyBorder="1" applyAlignment="1" applyProtection="1">
      <alignment horizontal="center" vertical="center" wrapText="1" readingOrder="1"/>
      <protection hidden="1"/>
    </xf>
    <xf numFmtId="1" fontId="7" fillId="13" borderId="146" xfId="1" applyNumberFormat="1" applyFont="1" applyFill="1" applyBorder="1" applyAlignment="1" applyProtection="1">
      <alignment horizontal="center" vertical="center"/>
      <protection hidden="1"/>
    </xf>
    <xf numFmtId="1" fontId="7" fillId="13" borderId="59" xfId="1" applyNumberFormat="1" applyFont="1" applyFill="1" applyBorder="1" applyAlignment="1" applyProtection="1">
      <alignment horizontal="center" vertical="center"/>
      <protection hidden="1"/>
    </xf>
    <xf numFmtId="1" fontId="9" fillId="13" borderId="65" xfId="1" applyNumberFormat="1" applyFont="1" applyFill="1" applyBorder="1" applyAlignment="1" applyProtection="1">
      <alignment horizontal="center" vertical="center"/>
      <protection hidden="1"/>
    </xf>
    <xf numFmtId="1" fontId="9" fillId="27" borderId="109" xfId="1" applyNumberFormat="1" applyFont="1" applyFill="1" applyBorder="1" applyAlignment="1" applyProtection="1">
      <alignment horizontal="center" vertical="center" wrapText="1" readingOrder="1"/>
      <protection hidden="1"/>
    </xf>
    <xf numFmtId="1" fontId="9" fillId="13" borderId="62" xfId="1" applyNumberFormat="1" applyFont="1" applyFill="1" applyBorder="1" applyAlignment="1" applyProtection="1">
      <alignment horizontal="center" vertical="center"/>
      <protection hidden="1"/>
    </xf>
    <xf numFmtId="1" fontId="9" fillId="0" borderId="4" xfId="1" applyNumberFormat="1" applyFont="1" applyBorder="1" applyAlignment="1" applyProtection="1">
      <alignment horizontal="center" vertical="center"/>
      <protection locked="0"/>
    </xf>
    <xf numFmtId="1" fontId="9" fillId="0" borderId="2" xfId="1" applyNumberFormat="1" applyFont="1" applyBorder="1" applyAlignment="1" applyProtection="1">
      <alignment horizontal="center" vertical="center"/>
      <protection locked="0"/>
    </xf>
    <xf numFmtId="1" fontId="9" fillId="13" borderId="4" xfId="1" applyNumberFormat="1" applyFont="1" applyFill="1" applyBorder="1" applyAlignment="1" applyProtection="1">
      <alignment horizontal="center" vertical="center"/>
      <protection hidden="1"/>
    </xf>
    <xf numFmtId="1" fontId="9" fillId="11" borderId="2" xfId="1" applyNumberFormat="1" applyFont="1" applyFill="1" applyBorder="1" applyAlignment="1">
      <alignment horizontal="center" vertical="center"/>
    </xf>
    <xf numFmtId="1" fontId="9" fillId="14" borderId="2" xfId="1" applyNumberFormat="1" applyFont="1" applyFill="1" applyBorder="1" applyAlignment="1">
      <alignment horizontal="center" vertical="center"/>
    </xf>
    <xf numFmtId="1" fontId="9" fillId="14" borderId="53" xfId="1" applyNumberFormat="1" applyFont="1" applyFill="1" applyBorder="1" applyAlignment="1">
      <alignment horizontal="center" vertical="center"/>
    </xf>
    <xf numFmtId="1" fontId="111" fillId="27" borderId="145" xfId="1" applyNumberFormat="1" applyFont="1" applyFill="1" applyBorder="1" applyAlignment="1" applyProtection="1">
      <alignment horizontal="center" vertical="center" wrapText="1" readingOrder="1"/>
      <protection hidden="1"/>
    </xf>
    <xf numFmtId="1" fontId="9" fillId="13" borderId="146" xfId="1" applyNumberFormat="1" applyFont="1" applyFill="1" applyBorder="1" applyAlignment="1" applyProtection="1">
      <alignment horizontal="center" vertical="center"/>
      <protection hidden="1"/>
    </xf>
    <xf numFmtId="1" fontId="7" fillId="9" borderId="60" xfId="1" applyNumberFormat="1" applyFont="1" applyFill="1" applyBorder="1" applyAlignment="1" applyProtection="1">
      <alignment horizontal="center" vertical="center"/>
      <protection hidden="1"/>
    </xf>
    <xf numFmtId="1" fontId="7" fillId="9" borderId="59" xfId="1" applyNumberFormat="1" applyFont="1" applyFill="1" applyBorder="1" applyAlignment="1" applyProtection="1">
      <alignment horizontal="center" vertical="center"/>
      <protection hidden="1"/>
    </xf>
    <xf numFmtId="1" fontId="7" fillId="14" borderId="60" xfId="1" applyNumberFormat="1" applyFont="1" applyFill="1" applyBorder="1" applyAlignment="1" applyProtection="1">
      <alignment horizontal="center" vertical="center"/>
      <protection hidden="1"/>
    </xf>
    <xf numFmtId="1" fontId="7" fillId="14" borderId="61" xfId="1" applyNumberFormat="1" applyFont="1" applyFill="1" applyBorder="1" applyAlignment="1" applyProtection="1">
      <alignment horizontal="center" vertical="center"/>
      <protection hidden="1"/>
    </xf>
    <xf numFmtId="1" fontId="7" fillId="0" borderId="59" xfId="1" applyNumberFormat="1" applyFont="1" applyBorder="1" applyAlignment="1" applyProtection="1">
      <alignment horizontal="center" vertical="center"/>
      <protection locked="0" hidden="1"/>
    </xf>
    <xf numFmtId="1" fontId="7" fillId="0" borderId="60" xfId="1" applyNumberFormat="1" applyFont="1" applyBorder="1" applyAlignment="1" applyProtection="1">
      <alignment horizontal="center" vertical="center"/>
      <protection locked="0" hidden="1"/>
    </xf>
    <xf numFmtId="1" fontId="111" fillId="29" borderId="149" xfId="1" applyNumberFormat="1" applyFont="1" applyFill="1" applyBorder="1" applyAlignment="1" applyProtection="1">
      <alignment horizontal="center" vertical="center" wrapText="1" readingOrder="1"/>
      <protection hidden="1"/>
    </xf>
    <xf numFmtId="1" fontId="50" fillId="13" borderId="47" xfId="1" applyNumberFormat="1" applyFont="1" applyFill="1" applyBorder="1" applyAlignment="1" applyProtection="1">
      <alignment horizontal="center" vertical="center"/>
      <protection hidden="1"/>
    </xf>
    <xf numFmtId="1" fontId="50" fillId="13" borderId="48" xfId="1" applyNumberFormat="1" applyFont="1" applyFill="1" applyBorder="1" applyAlignment="1" applyProtection="1">
      <alignment horizontal="center" vertical="center"/>
      <protection hidden="1"/>
    </xf>
    <xf numFmtId="1" fontId="50" fillId="14" borderId="48" xfId="1" applyNumberFormat="1" applyFont="1" applyFill="1" applyBorder="1" applyAlignment="1" applyProtection="1">
      <alignment horizontal="center" vertical="center"/>
      <protection hidden="1"/>
    </xf>
    <xf numFmtId="1" fontId="50" fillId="14" borderId="51" xfId="1" applyNumberFormat="1" applyFont="1" applyFill="1" applyBorder="1" applyAlignment="1" applyProtection="1">
      <alignment horizontal="center" vertical="center"/>
      <protection hidden="1"/>
    </xf>
    <xf numFmtId="1" fontId="50" fillId="13" borderId="50" xfId="1" applyNumberFormat="1" applyFont="1" applyFill="1" applyBorder="1" applyAlignment="1" applyProtection="1">
      <alignment horizontal="center" vertical="center"/>
      <protection hidden="1"/>
    </xf>
    <xf numFmtId="0" fontId="50" fillId="13" borderId="101" xfId="1" applyFont="1" applyFill="1" applyBorder="1" applyAlignment="1" applyProtection="1">
      <alignment horizontal="center" vertical="center"/>
      <protection hidden="1"/>
    </xf>
    <xf numFmtId="0" fontId="7" fillId="14" borderId="2" xfId="1" applyFont="1" applyFill="1" applyBorder="1" applyAlignment="1" applyProtection="1">
      <alignment horizontal="center" vertical="center"/>
      <protection hidden="1"/>
    </xf>
    <xf numFmtId="0" fontId="7" fillId="14" borderId="53" xfId="1" applyFont="1" applyFill="1" applyBorder="1" applyAlignment="1" applyProtection="1">
      <alignment horizontal="center" vertical="center"/>
      <protection hidden="1"/>
    </xf>
    <xf numFmtId="0" fontId="50" fillId="13" borderId="38" xfId="1" applyFont="1" applyFill="1" applyBorder="1" applyAlignment="1" applyProtection="1">
      <alignment horizontal="center" vertical="center"/>
      <protection hidden="1"/>
    </xf>
    <xf numFmtId="0" fontId="7" fillId="9" borderId="111" xfId="1" applyFont="1" applyFill="1" applyBorder="1" applyAlignment="1" applyProtection="1">
      <alignment vertical="center" wrapText="1"/>
      <protection hidden="1"/>
    </xf>
    <xf numFmtId="0" fontId="135" fillId="0" borderId="0" xfId="1" applyFont="1"/>
    <xf numFmtId="0" fontId="135" fillId="0" borderId="156" xfId="1" applyFont="1" applyBorder="1"/>
    <xf numFmtId="168" fontId="6" fillId="13" borderId="157" xfId="1" applyNumberFormat="1" applyFont="1" applyFill="1" applyBorder="1" applyAlignment="1" applyProtection="1">
      <alignment horizontal="right" vertical="center"/>
      <protection hidden="1"/>
    </xf>
    <xf numFmtId="168" fontId="136" fillId="9" borderId="158" xfId="1" applyNumberFormat="1" applyFont="1" applyFill="1" applyBorder="1" applyAlignment="1" applyProtection="1">
      <alignment horizontal="right" vertical="center"/>
      <protection hidden="1"/>
    </xf>
    <xf numFmtId="168" fontId="4" fillId="0" borderId="159" xfId="1" applyNumberFormat="1" applyFont="1" applyBorder="1" applyAlignment="1" applyProtection="1">
      <alignment horizontal="right" vertical="center"/>
      <protection locked="0"/>
    </xf>
    <xf numFmtId="168" fontId="4" fillId="0" borderId="157" xfId="1" applyNumberFormat="1" applyFont="1" applyBorder="1" applyAlignment="1" applyProtection="1">
      <alignment horizontal="right" vertical="center"/>
      <protection locked="0"/>
    </xf>
    <xf numFmtId="168" fontId="4" fillId="0" borderId="160" xfId="1" applyNumberFormat="1" applyFont="1" applyBorder="1" applyAlignment="1" applyProtection="1">
      <alignment horizontal="right" vertical="center"/>
      <protection locked="0"/>
    </xf>
    <xf numFmtId="0" fontId="6" fillId="0" borderId="157" xfId="1" applyFont="1" applyBorder="1" applyAlignment="1" applyProtection="1">
      <alignment horizontal="left" vertical="center" indent="1"/>
      <protection locked="0"/>
    </xf>
    <xf numFmtId="0" fontId="4" fillId="0" borderId="161" xfId="1" applyFont="1" applyBorder="1" applyAlignment="1" applyProtection="1">
      <alignment horizontal="center" vertical="center"/>
      <protection locked="0" hidden="1"/>
    </xf>
    <xf numFmtId="0" fontId="4" fillId="0" borderId="162" xfId="1" applyFont="1" applyBorder="1" applyAlignment="1" applyProtection="1">
      <alignment vertical="center"/>
      <protection locked="0"/>
    </xf>
    <xf numFmtId="168" fontId="6" fillId="13" borderId="40" xfId="1" applyNumberFormat="1" applyFont="1" applyFill="1" applyBorder="1" applyAlignment="1" applyProtection="1">
      <alignment horizontal="right" vertical="center"/>
      <protection hidden="1"/>
    </xf>
    <xf numFmtId="168" fontId="136" fillId="9" borderId="163" xfId="1" applyNumberFormat="1" applyFont="1" applyFill="1" applyBorder="1" applyAlignment="1" applyProtection="1">
      <alignment horizontal="right" vertical="center"/>
      <protection hidden="1"/>
    </xf>
    <xf numFmtId="168" fontId="4" fillId="0" borderId="164" xfId="1" applyNumberFormat="1" applyFont="1" applyBorder="1" applyAlignment="1" applyProtection="1">
      <alignment horizontal="right" vertical="center"/>
      <protection locked="0"/>
    </xf>
    <xf numFmtId="168" fontId="4" fillId="0" borderId="40" xfId="1" applyNumberFormat="1" applyFont="1" applyBorder="1" applyAlignment="1" applyProtection="1">
      <alignment horizontal="right" vertical="center"/>
      <protection locked="0"/>
    </xf>
    <xf numFmtId="168" fontId="4" fillId="0" borderId="21" xfId="1" applyNumberFormat="1" applyFont="1" applyBorder="1" applyAlignment="1" applyProtection="1">
      <alignment horizontal="right" vertical="center"/>
      <protection locked="0"/>
    </xf>
    <xf numFmtId="168" fontId="4" fillId="0" borderId="165" xfId="1" applyNumberFormat="1" applyFont="1" applyBorder="1" applyAlignment="1" applyProtection="1">
      <alignment horizontal="right" vertical="center"/>
      <protection locked="0"/>
    </xf>
    <xf numFmtId="0" fontId="6" fillId="0" borderId="24" xfId="1" applyFont="1" applyBorder="1" applyAlignment="1" applyProtection="1">
      <alignment horizontal="left" vertical="center" indent="1"/>
      <protection locked="0"/>
    </xf>
    <xf numFmtId="0" fontId="4" fillId="0" borderId="166" xfId="1" applyFont="1" applyBorder="1" applyAlignment="1" applyProtection="1">
      <alignment horizontal="center" vertical="center"/>
      <protection locked="0" hidden="1"/>
    </xf>
    <xf numFmtId="0" fontId="135" fillId="0" borderId="167" xfId="1" applyFont="1" applyBorder="1" applyAlignment="1" applyProtection="1">
      <alignment vertical="center"/>
      <protection locked="0"/>
    </xf>
    <xf numFmtId="168" fontId="4" fillId="0" borderId="168" xfId="1" applyNumberFormat="1" applyFont="1" applyBorder="1" applyAlignment="1" applyProtection="1">
      <alignment horizontal="right" vertical="center"/>
      <protection locked="0"/>
    </xf>
    <xf numFmtId="168" fontId="4" fillId="0" borderId="24" xfId="1" applyNumberFormat="1" applyFont="1" applyBorder="1" applyAlignment="1" applyProtection="1">
      <alignment horizontal="right" vertical="center"/>
      <protection locked="0"/>
    </xf>
    <xf numFmtId="168" fontId="136" fillId="9" borderId="169" xfId="1" applyNumberFormat="1" applyFont="1" applyFill="1" applyBorder="1" applyAlignment="1" applyProtection="1">
      <alignment horizontal="right" vertical="center"/>
      <protection hidden="1"/>
    </xf>
    <xf numFmtId="0" fontId="4" fillId="0" borderId="170" xfId="1" applyFont="1" applyBorder="1" applyAlignment="1" applyProtection="1">
      <alignment horizontal="center" vertical="center"/>
      <protection locked="0" hidden="1"/>
    </xf>
    <xf numFmtId="0" fontId="135" fillId="0" borderId="171" xfId="1" applyFont="1" applyBorder="1" applyAlignment="1" applyProtection="1">
      <alignment vertical="center"/>
      <protection locked="0"/>
    </xf>
    <xf numFmtId="168" fontId="4" fillId="0" borderId="37" xfId="1" applyNumberFormat="1" applyFont="1" applyBorder="1" applyAlignment="1" applyProtection="1">
      <alignment horizontal="right" vertical="center"/>
      <protection locked="0"/>
    </xf>
    <xf numFmtId="168" fontId="4" fillId="0" borderId="37" xfId="1" applyNumberFormat="1" applyFont="1" applyBorder="1" applyAlignment="1" applyProtection="1">
      <alignment horizontal="right" vertical="center"/>
      <protection locked="0" hidden="1"/>
    </xf>
    <xf numFmtId="168" fontId="6" fillId="13" borderId="168" xfId="1" applyNumberFormat="1" applyFont="1" applyFill="1" applyBorder="1" applyAlignment="1" applyProtection="1">
      <alignment horizontal="right" vertical="center"/>
      <protection hidden="1"/>
    </xf>
    <xf numFmtId="0" fontId="135" fillId="0" borderId="101" xfId="1" applyFont="1" applyBorder="1" applyAlignment="1" applyProtection="1">
      <alignment vertical="center"/>
      <protection locked="0"/>
    </xf>
    <xf numFmtId="168" fontId="6" fillId="13" borderId="2" xfId="1" applyNumberFormat="1" applyFont="1" applyFill="1" applyBorder="1" applyAlignment="1" applyProtection="1">
      <alignment horizontal="right" vertical="center"/>
      <protection hidden="1"/>
    </xf>
    <xf numFmtId="168" fontId="136" fillId="9" borderId="122" xfId="1" applyNumberFormat="1" applyFont="1" applyFill="1" applyBorder="1" applyAlignment="1" applyProtection="1">
      <alignment horizontal="right" vertical="center"/>
      <protection hidden="1"/>
    </xf>
    <xf numFmtId="168" fontId="65" fillId="11" borderId="4" xfId="1" applyNumberFormat="1" applyFont="1" applyFill="1" applyBorder="1" applyAlignment="1" applyProtection="1">
      <alignment horizontal="right" vertical="center"/>
      <protection hidden="1"/>
    </xf>
    <xf numFmtId="49" fontId="135" fillId="0" borderId="0" xfId="1" applyNumberFormat="1" applyFont="1"/>
    <xf numFmtId="0" fontId="135" fillId="0" borderId="172" xfId="1" applyFont="1" applyBorder="1"/>
    <xf numFmtId="168" fontId="6" fillId="13" borderId="1" xfId="1" applyNumberFormat="1" applyFont="1" applyFill="1" applyBorder="1" applyAlignment="1" applyProtection="1">
      <alignment horizontal="right" vertical="center"/>
      <protection hidden="1"/>
    </xf>
    <xf numFmtId="168" fontId="136" fillId="9" borderId="173" xfId="1" applyNumberFormat="1" applyFont="1" applyFill="1" applyBorder="1" applyAlignment="1" applyProtection="1">
      <alignment horizontal="right" vertical="center"/>
      <protection hidden="1"/>
    </xf>
    <xf numFmtId="168" fontId="4" fillId="0" borderId="174" xfId="1" applyNumberFormat="1" applyFont="1" applyBorder="1" applyAlignment="1" applyProtection="1">
      <alignment horizontal="right" vertical="center"/>
      <protection locked="0"/>
    </xf>
    <xf numFmtId="168" fontId="4" fillId="0" borderId="175" xfId="1" applyNumberFormat="1" applyFont="1" applyBorder="1" applyAlignment="1" applyProtection="1">
      <alignment horizontal="right" vertical="center"/>
      <protection locked="0"/>
    </xf>
    <xf numFmtId="168" fontId="4" fillId="0" borderId="176" xfId="1" applyNumberFormat="1" applyFont="1" applyBorder="1" applyAlignment="1" applyProtection="1">
      <alignment horizontal="right" vertical="center"/>
      <protection locked="0"/>
    </xf>
    <xf numFmtId="0" fontId="4" fillId="0" borderId="177" xfId="1" applyFont="1" applyBorder="1" applyAlignment="1" applyProtection="1">
      <alignment horizontal="center" vertical="center"/>
      <protection locked="0" hidden="1"/>
    </xf>
    <xf numFmtId="0" fontId="135" fillId="0" borderId="0" xfId="1" applyFont="1" applyAlignment="1">
      <alignment vertical="center"/>
    </xf>
    <xf numFmtId="0" fontId="135" fillId="0" borderId="52" xfId="1" applyFont="1" applyBorder="1" applyAlignment="1" applyProtection="1">
      <alignment vertical="center"/>
      <protection locked="0"/>
    </xf>
    <xf numFmtId="168" fontId="136" fillId="11" borderId="122" xfId="1" applyNumberFormat="1" applyFont="1" applyFill="1" applyBorder="1" applyAlignment="1" applyProtection="1">
      <alignment horizontal="right" vertical="center"/>
      <protection hidden="1"/>
    </xf>
    <xf numFmtId="168" fontId="65" fillId="11" borderId="118" xfId="1" applyNumberFormat="1" applyFont="1" applyFill="1" applyBorder="1" applyAlignment="1" applyProtection="1">
      <alignment horizontal="right" vertical="center"/>
      <protection hidden="1"/>
    </xf>
    <xf numFmtId="0" fontId="135" fillId="0" borderId="178" xfId="1" applyFont="1" applyBorder="1" applyAlignment="1" applyProtection="1">
      <alignment vertical="center"/>
      <protection locked="0"/>
    </xf>
    <xf numFmtId="168" fontId="6" fillId="13" borderId="175" xfId="1" applyNumberFormat="1" applyFont="1" applyFill="1" applyBorder="1" applyAlignment="1" applyProtection="1">
      <alignment horizontal="right" vertical="center"/>
      <protection hidden="1"/>
    </xf>
    <xf numFmtId="168" fontId="4" fillId="0" borderId="179" xfId="1" applyNumberFormat="1" applyFont="1" applyBorder="1" applyAlignment="1" applyProtection="1">
      <alignment horizontal="right" vertical="center"/>
      <protection locked="0"/>
    </xf>
    <xf numFmtId="168" fontId="4" fillId="0" borderId="1" xfId="1" applyNumberFormat="1" applyFont="1" applyBorder="1" applyAlignment="1" applyProtection="1">
      <alignment horizontal="right" vertical="center"/>
      <protection locked="0"/>
    </xf>
    <xf numFmtId="168" fontId="4" fillId="0" borderId="5" xfId="1" applyNumberFormat="1" applyFont="1" applyBorder="1" applyAlignment="1" applyProtection="1">
      <alignment horizontal="right" vertical="center"/>
      <protection locked="0"/>
    </xf>
    <xf numFmtId="168" fontId="4" fillId="0" borderId="6" xfId="1" applyNumberFormat="1" applyFont="1" applyBorder="1" applyAlignment="1" applyProtection="1">
      <alignment horizontal="right" vertical="center"/>
      <protection locked="0"/>
    </xf>
    <xf numFmtId="168" fontId="4" fillId="0" borderId="6" xfId="1" applyNumberFormat="1" applyFont="1" applyBorder="1" applyAlignment="1" applyProtection="1">
      <alignment horizontal="right" vertical="center"/>
      <protection locked="0" hidden="1"/>
    </xf>
    <xf numFmtId="168" fontId="4" fillId="0" borderId="0" xfId="1" applyNumberFormat="1" applyFont="1" applyAlignment="1" applyProtection="1">
      <alignment horizontal="right" vertical="center"/>
      <protection locked="0" hidden="1"/>
    </xf>
    <xf numFmtId="0" fontId="6" fillId="11" borderId="175" xfId="1" applyFont="1" applyFill="1" applyBorder="1" applyAlignment="1">
      <alignment horizontal="left" vertical="center" wrapText="1" indent="1"/>
    </xf>
    <xf numFmtId="0" fontId="4" fillId="9" borderId="180" xfId="1" applyFont="1" applyFill="1" applyBorder="1" applyAlignment="1" applyProtection="1">
      <alignment horizontal="center" vertical="center"/>
      <protection hidden="1"/>
    </xf>
    <xf numFmtId="168" fontId="4" fillId="0" borderId="26" xfId="1" applyNumberFormat="1" applyFont="1" applyBorder="1" applyAlignment="1" applyProtection="1">
      <alignment horizontal="right" vertical="center"/>
      <protection locked="0" hidden="1"/>
    </xf>
    <xf numFmtId="0" fontId="6" fillId="11" borderId="40" xfId="1" applyFont="1" applyFill="1" applyBorder="1" applyAlignment="1">
      <alignment horizontal="left" vertical="center" wrapText="1" indent="1"/>
    </xf>
    <xf numFmtId="0" fontId="4" fillId="9" borderId="181" xfId="1" applyFont="1" applyFill="1" applyBorder="1" applyAlignment="1" applyProtection="1">
      <alignment horizontal="center" vertical="center"/>
      <protection hidden="1"/>
    </xf>
    <xf numFmtId="168" fontId="4" fillId="0" borderId="33" xfId="1" applyNumberFormat="1" applyFont="1" applyBorder="1" applyAlignment="1" applyProtection="1">
      <alignment horizontal="right" vertical="center"/>
      <protection locked="0"/>
    </xf>
    <xf numFmtId="168" fontId="4" fillId="0" borderId="33" xfId="1" applyNumberFormat="1" applyFont="1" applyBorder="1" applyAlignment="1" applyProtection="1">
      <alignment horizontal="right" vertical="center"/>
      <protection locked="0" hidden="1"/>
    </xf>
    <xf numFmtId="168" fontId="4" fillId="0" borderId="12" xfId="1" applyNumberFormat="1" applyFont="1" applyBorder="1" applyAlignment="1" applyProtection="1">
      <alignment horizontal="right" vertical="center"/>
      <protection locked="0" hidden="1"/>
    </xf>
    <xf numFmtId="0" fontId="137" fillId="0" borderId="0" xfId="1" applyFont="1" applyAlignment="1">
      <alignment vertical="center" wrapText="1"/>
    </xf>
    <xf numFmtId="168" fontId="4" fillId="2" borderId="165" xfId="1" applyNumberFormat="1" applyFont="1" applyFill="1" applyBorder="1" applyAlignment="1">
      <alignment horizontal="right" vertical="center"/>
    </xf>
    <xf numFmtId="168" fontId="4" fillId="2" borderId="168" xfId="1" applyNumberFormat="1" applyFont="1" applyFill="1" applyBorder="1" applyAlignment="1">
      <alignment horizontal="right" vertical="center"/>
    </xf>
    <xf numFmtId="168" fontId="136" fillId="11" borderId="163" xfId="1" applyNumberFormat="1" applyFont="1" applyFill="1" applyBorder="1" applyAlignment="1" applyProtection="1">
      <alignment horizontal="right" vertical="center"/>
      <protection hidden="1"/>
    </xf>
    <xf numFmtId="0" fontId="138" fillId="0" borderId="0" xfId="1" applyFont="1" applyAlignment="1">
      <alignment horizontal="left" vertical="center" wrapText="1"/>
    </xf>
    <xf numFmtId="168" fontId="139" fillId="0" borderId="165" xfId="1" applyNumberFormat="1" applyFont="1" applyBorder="1" applyAlignment="1" applyProtection="1">
      <alignment horizontal="right" vertical="center"/>
      <protection locked="0"/>
    </xf>
    <xf numFmtId="168" fontId="139" fillId="0" borderId="168" xfId="1" applyNumberFormat="1" applyFont="1" applyBorder="1" applyAlignment="1" applyProtection="1">
      <alignment horizontal="right" vertical="center"/>
      <protection locked="0"/>
    </xf>
    <xf numFmtId="168" fontId="139" fillId="0" borderId="37" xfId="1" applyNumberFormat="1" applyFont="1" applyBorder="1" applyAlignment="1" applyProtection="1">
      <alignment horizontal="right" vertical="center"/>
      <protection locked="0"/>
    </xf>
    <xf numFmtId="49" fontId="4" fillId="0" borderId="0" xfId="1" applyNumberFormat="1" applyFont="1" applyAlignment="1">
      <alignment vertical="center"/>
    </xf>
    <xf numFmtId="168" fontId="6" fillId="13" borderId="41" xfId="1" applyNumberFormat="1" applyFont="1" applyFill="1" applyBorder="1" applyAlignment="1" applyProtection="1">
      <alignment horizontal="right" vertical="center"/>
      <protection hidden="1"/>
    </xf>
    <xf numFmtId="168" fontId="136" fillId="9" borderId="182" xfId="1" applyNumberFormat="1" applyFont="1" applyFill="1" applyBorder="1" applyAlignment="1" applyProtection="1">
      <alignment horizontal="right" vertical="center"/>
      <protection hidden="1"/>
    </xf>
    <xf numFmtId="168" fontId="4" fillId="0" borderId="183" xfId="1" applyNumberFormat="1" applyFont="1" applyBorder="1" applyAlignment="1" applyProtection="1">
      <alignment horizontal="right" vertical="center"/>
      <protection locked="0"/>
    </xf>
    <xf numFmtId="168" fontId="4" fillId="0" borderId="41" xfId="1" applyNumberFormat="1" applyFont="1" applyBorder="1" applyAlignment="1" applyProtection="1">
      <alignment horizontal="right" vertical="center"/>
      <protection locked="0"/>
    </xf>
    <xf numFmtId="168" fontId="136" fillId="11" borderId="182" xfId="1" applyNumberFormat="1" applyFont="1" applyFill="1" applyBorder="1" applyAlignment="1" applyProtection="1">
      <alignment horizontal="right" vertical="center"/>
      <protection locked="0" hidden="1"/>
    </xf>
    <xf numFmtId="168" fontId="4" fillId="0" borderId="36" xfId="1" applyNumberFormat="1" applyFont="1" applyBorder="1" applyAlignment="1" applyProtection="1">
      <alignment horizontal="right" vertical="center"/>
      <protection locked="0"/>
    </xf>
    <xf numFmtId="168" fontId="4" fillId="0" borderId="36" xfId="1" applyNumberFormat="1" applyFont="1" applyBorder="1" applyAlignment="1" applyProtection="1">
      <alignment horizontal="right" vertical="center"/>
      <protection locked="0" hidden="1"/>
    </xf>
    <xf numFmtId="168" fontId="4" fillId="0" borderId="35" xfId="1" applyNumberFormat="1" applyFont="1" applyBorder="1" applyAlignment="1" applyProtection="1">
      <alignment horizontal="right" vertical="center"/>
      <protection locked="0" hidden="1"/>
    </xf>
    <xf numFmtId="0" fontId="6" fillId="11" borderId="41" xfId="1" applyFont="1" applyFill="1" applyBorder="1" applyAlignment="1">
      <alignment horizontal="left" vertical="center" wrapText="1" indent="1"/>
    </xf>
    <xf numFmtId="0" fontId="4" fillId="9" borderId="184" xfId="1" applyFont="1" applyFill="1" applyBorder="1" applyAlignment="1" applyProtection="1">
      <alignment horizontal="center" vertical="center"/>
      <protection hidden="1"/>
    </xf>
    <xf numFmtId="0" fontId="140" fillId="9" borderId="52" xfId="1" applyFont="1" applyFill="1" applyBorder="1" applyAlignment="1" applyProtection="1">
      <alignment horizontal="center" vertical="center"/>
      <protection hidden="1"/>
    </xf>
    <xf numFmtId="0" fontId="135" fillId="13" borderId="62" xfId="1" applyFont="1" applyFill="1" applyBorder="1" applyProtection="1">
      <protection hidden="1"/>
    </xf>
    <xf numFmtId="168" fontId="141" fillId="27" borderId="185" xfId="1" applyNumberFormat="1" applyFont="1" applyFill="1" applyBorder="1" applyAlignment="1" applyProtection="1">
      <alignment horizontal="right" vertical="center"/>
      <protection hidden="1"/>
    </xf>
    <xf numFmtId="168" fontId="142" fillId="13" borderId="186" xfId="1" applyNumberFormat="1" applyFont="1" applyFill="1" applyBorder="1" applyAlignment="1" applyProtection="1">
      <alignment horizontal="right" vertical="center"/>
      <protection hidden="1"/>
    </xf>
    <xf numFmtId="0" fontId="66" fillId="13" borderId="7" xfId="1" applyFont="1" applyFill="1" applyBorder="1" applyAlignment="1" applyProtection="1">
      <alignment horizontal="right" vertical="center"/>
      <protection hidden="1"/>
    </xf>
    <xf numFmtId="0" fontId="68" fillId="9" borderId="4" xfId="1" applyFont="1" applyFill="1" applyBorder="1" applyAlignment="1" applyProtection="1">
      <alignment horizontal="center" vertical="center"/>
      <protection hidden="1"/>
    </xf>
    <xf numFmtId="0" fontId="68" fillId="9" borderId="2" xfId="1" applyFont="1" applyFill="1" applyBorder="1" applyAlignment="1" applyProtection="1">
      <alignment horizontal="center" vertical="center" wrapText="1"/>
      <protection hidden="1"/>
    </xf>
    <xf numFmtId="0" fontId="68" fillId="9" borderId="3" xfId="1" applyFont="1" applyFill="1" applyBorder="1" applyAlignment="1" applyProtection="1">
      <alignment horizontal="center" vertical="center" wrapText="1"/>
      <protection hidden="1"/>
    </xf>
    <xf numFmtId="0" fontId="68" fillId="9" borderId="2" xfId="1" applyFont="1" applyFill="1" applyBorder="1" applyAlignment="1" applyProtection="1">
      <alignment horizontal="center" vertical="center"/>
      <protection hidden="1"/>
    </xf>
    <xf numFmtId="0" fontId="135" fillId="0" borderId="0" xfId="1" applyFont="1" applyProtection="1">
      <protection hidden="1"/>
    </xf>
    <xf numFmtId="0" fontId="143" fillId="0" borderId="0" xfId="1" applyFont="1" applyAlignment="1" applyProtection="1">
      <alignment vertical="top"/>
      <protection hidden="1"/>
    </xf>
    <xf numFmtId="0" fontId="145" fillId="0" borderId="0" xfId="1" applyFont="1" applyAlignment="1" applyProtection="1">
      <alignment horizontal="centerContinuous" vertical="center"/>
      <protection hidden="1"/>
    </xf>
    <xf numFmtId="0" fontId="98" fillId="0" borderId="0" xfId="1" applyFont="1" applyAlignment="1" applyProtection="1">
      <alignment horizontal="left" vertical="center"/>
      <protection hidden="1"/>
    </xf>
    <xf numFmtId="49" fontId="146" fillId="0" borderId="0" xfId="1" applyNumberFormat="1" applyFont="1" applyAlignment="1" applyProtection="1">
      <alignment vertical="center"/>
      <protection hidden="1"/>
    </xf>
    <xf numFmtId="0" fontId="4" fillId="0" borderId="0" xfId="1" applyFont="1" applyAlignment="1" applyProtection="1">
      <alignment horizontal="centerContinuous"/>
      <protection hidden="1"/>
    </xf>
    <xf numFmtId="168" fontId="4" fillId="14" borderId="157" xfId="1" applyNumberFormat="1" applyFont="1" applyFill="1" applyBorder="1" applyAlignment="1">
      <alignment horizontal="right" vertical="center"/>
    </xf>
    <xf numFmtId="168" fontId="4" fillId="14" borderId="160" xfId="1" applyNumberFormat="1" applyFont="1" applyFill="1" applyBorder="1" applyAlignment="1">
      <alignment horizontal="right" vertical="center"/>
    </xf>
    <xf numFmtId="168" fontId="4" fillId="14" borderId="40" xfId="1" applyNumberFormat="1" applyFont="1" applyFill="1" applyBorder="1" applyAlignment="1">
      <alignment horizontal="right" vertical="center"/>
    </xf>
    <xf numFmtId="168" fontId="4" fillId="14" borderId="21" xfId="1" applyNumberFormat="1" applyFont="1" applyFill="1" applyBorder="1" applyAlignment="1">
      <alignment horizontal="right" vertical="center"/>
    </xf>
    <xf numFmtId="168" fontId="4" fillId="14" borderId="168" xfId="1" applyNumberFormat="1" applyFont="1" applyFill="1" applyBorder="1" applyAlignment="1">
      <alignment horizontal="right" vertical="center"/>
    </xf>
    <xf numFmtId="168" fontId="4" fillId="14" borderId="24" xfId="1" applyNumberFormat="1" applyFont="1" applyFill="1" applyBorder="1" applyAlignment="1">
      <alignment horizontal="right" vertical="center"/>
    </xf>
    <xf numFmtId="168" fontId="4" fillId="14" borderId="37" xfId="1" applyNumberFormat="1" applyFont="1" applyFill="1" applyBorder="1" applyAlignment="1" applyProtection="1">
      <alignment horizontal="right" vertical="center"/>
      <protection hidden="1"/>
    </xf>
    <xf numFmtId="168" fontId="65" fillId="14" borderId="4" xfId="1" applyNumberFormat="1" applyFont="1" applyFill="1" applyBorder="1" applyAlignment="1" applyProtection="1">
      <alignment horizontal="right" vertical="center"/>
      <protection hidden="1"/>
    </xf>
    <xf numFmtId="168" fontId="4" fillId="14" borderId="6" xfId="1" applyNumberFormat="1" applyFont="1" applyFill="1" applyBorder="1" applyAlignment="1">
      <alignment horizontal="right" vertical="center"/>
    </xf>
    <xf numFmtId="168" fontId="4" fillId="14" borderId="33" xfId="1" applyNumberFormat="1" applyFont="1" applyFill="1" applyBorder="1" applyAlignment="1">
      <alignment horizontal="right" vertical="center"/>
    </xf>
    <xf numFmtId="0" fontId="135" fillId="19" borderId="0" xfId="1" applyFont="1" applyFill="1"/>
    <xf numFmtId="0" fontId="92" fillId="19" borderId="0" xfId="1" applyFont="1" applyFill="1" applyAlignment="1">
      <alignment vertical="center"/>
    </xf>
    <xf numFmtId="168" fontId="6" fillId="13" borderId="187" xfId="1" applyNumberFormat="1" applyFont="1" applyFill="1" applyBorder="1" applyAlignment="1" applyProtection="1">
      <alignment horizontal="right" vertical="center"/>
      <protection hidden="1"/>
    </xf>
    <xf numFmtId="168" fontId="6" fillId="13" borderId="188" xfId="1" applyNumberFormat="1" applyFont="1" applyFill="1" applyBorder="1" applyAlignment="1" applyProtection="1">
      <alignment horizontal="right" vertical="center"/>
      <protection hidden="1"/>
    </xf>
    <xf numFmtId="0" fontId="92" fillId="9" borderId="38" xfId="1" applyFont="1" applyFill="1" applyBorder="1" applyAlignment="1" applyProtection="1">
      <alignment horizontal="left" vertical="center"/>
      <protection hidden="1"/>
    </xf>
    <xf numFmtId="0" fontId="4" fillId="9" borderId="67" xfId="1" applyFont="1" applyFill="1" applyBorder="1" applyAlignment="1" applyProtection="1">
      <alignment horizontal="center" vertical="center"/>
      <protection hidden="1"/>
    </xf>
    <xf numFmtId="0" fontId="92" fillId="9" borderId="7" xfId="1" applyFont="1" applyFill="1" applyBorder="1" applyAlignment="1">
      <alignment vertical="center" wrapText="1"/>
    </xf>
    <xf numFmtId="0" fontId="92" fillId="9" borderId="67" xfId="1" applyFont="1" applyFill="1" applyBorder="1" applyAlignment="1">
      <alignment vertical="center" wrapText="1"/>
    </xf>
    <xf numFmtId="168" fontId="139" fillId="0" borderId="6" xfId="1" applyNumberFormat="1" applyFont="1" applyBorder="1" applyAlignment="1" applyProtection="1">
      <alignment horizontal="right" vertical="center"/>
      <protection locked="0"/>
    </xf>
    <xf numFmtId="168" fontId="139" fillId="0" borderId="6" xfId="1" applyNumberFormat="1" applyFont="1" applyBorder="1" applyAlignment="1" applyProtection="1">
      <alignment horizontal="right" vertical="center"/>
      <protection locked="0" hidden="1"/>
    </xf>
    <xf numFmtId="168" fontId="139" fillId="0" borderId="37" xfId="1" applyNumberFormat="1" applyFont="1" applyBorder="1" applyAlignment="1" applyProtection="1">
      <alignment horizontal="right" vertical="center"/>
      <protection locked="0" hidden="1"/>
    </xf>
    <xf numFmtId="0" fontId="4" fillId="9" borderId="189" xfId="1" applyFont="1" applyFill="1" applyBorder="1" applyAlignment="1" applyProtection="1">
      <alignment horizontal="center" vertical="center"/>
      <protection hidden="1"/>
    </xf>
    <xf numFmtId="0" fontId="148" fillId="0" borderId="0" xfId="1" applyFont="1" applyAlignment="1">
      <alignment horizontal="left" vertical="center" wrapText="1"/>
    </xf>
    <xf numFmtId="0" fontId="135" fillId="0" borderId="190" xfId="1" applyFont="1" applyBorder="1" applyAlignment="1" applyProtection="1">
      <alignment vertical="center"/>
      <protection locked="0"/>
    </xf>
    <xf numFmtId="0" fontId="4" fillId="0" borderId="0" xfId="1" applyFont="1" applyAlignment="1">
      <alignment vertical="center"/>
    </xf>
    <xf numFmtId="0" fontId="137" fillId="9" borderId="44" xfId="1" applyFont="1" applyFill="1" applyBorder="1" applyAlignment="1" applyProtection="1">
      <alignment horizontal="center" vertical="center"/>
      <protection hidden="1"/>
    </xf>
    <xf numFmtId="0" fontId="92" fillId="9" borderId="67" xfId="1" applyFont="1" applyFill="1" applyBorder="1" applyAlignment="1" applyProtection="1">
      <alignment vertical="center"/>
      <protection hidden="1"/>
    </xf>
    <xf numFmtId="0" fontId="149" fillId="0" borderId="0" xfId="1" applyFont="1" applyAlignment="1">
      <alignment vertical="top"/>
    </xf>
    <xf numFmtId="0" fontId="145" fillId="0" borderId="0" xfId="1" applyFont="1" applyAlignment="1" applyProtection="1">
      <alignment vertical="center"/>
      <protection hidden="1"/>
    </xf>
    <xf numFmtId="1" fontId="145" fillId="0" borderId="0" xfId="1" applyNumberFormat="1" applyFont="1" applyAlignment="1" applyProtection="1">
      <alignment vertical="center"/>
      <protection hidden="1"/>
    </xf>
    <xf numFmtId="0" fontId="149" fillId="0" borderId="0" xfId="1" applyFont="1" applyAlignment="1">
      <alignment vertical="center"/>
    </xf>
    <xf numFmtId="0" fontId="98" fillId="0" borderId="0" xfId="1" applyFont="1" applyAlignment="1" applyProtection="1">
      <alignment vertical="center"/>
      <protection hidden="1"/>
    </xf>
    <xf numFmtId="0" fontId="150" fillId="19" borderId="0" xfId="1" applyFont="1" applyFill="1" applyAlignment="1">
      <alignment vertical="center"/>
    </xf>
    <xf numFmtId="168" fontId="6" fillId="13" borderId="48" xfId="1" applyNumberFormat="1" applyFont="1" applyFill="1" applyBorder="1" applyAlignment="1" applyProtection="1">
      <alignment horizontal="right" vertical="center"/>
      <protection hidden="1"/>
    </xf>
    <xf numFmtId="0" fontId="4" fillId="0" borderId="191" xfId="1" applyFont="1" applyBorder="1" applyAlignment="1" applyProtection="1">
      <alignment horizontal="center" vertical="center"/>
      <protection locked="0" hidden="1"/>
    </xf>
    <xf numFmtId="0" fontId="92" fillId="0" borderId="192" xfId="1" applyFont="1" applyBorder="1" applyAlignment="1" applyProtection="1">
      <alignment vertical="center" wrapText="1"/>
      <protection locked="0"/>
    </xf>
    <xf numFmtId="168" fontId="151" fillId="0" borderId="168" xfId="1" applyNumberFormat="1" applyFont="1" applyBorder="1" applyAlignment="1" applyProtection="1">
      <alignment horizontal="right" vertical="center"/>
      <protection locked="0"/>
    </xf>
    <xf numFmtId="168" fontId="151" fillId="0" borderId="24" xfId="1" applyNumberFormat="1" applyFont="1" applyBorder="1" applyAlignment="1" applyProtection="1">
      <alignment horizontal="right" vertical="center"/>
      <protection locked="0"/>
    </xf>
    <xf numFmtId="168" fontId="151" fillId="0" borderId="165" xfId="1" applyNumberFormat="1" applyFont="1" applyBorder="1" applyAlignment="1" applyProtection="1">
      <alignment horizontal="right" vertical="center"/>
      <protection locked="0"/>
    </xf>
    <xf numFmtId="168" fontId="151" fillId="2" borderId="165" xfId="1" applyNumberFormat="1" applyFont="1" applyFill="1" applyBorder="1" applyAlignment="1" applyProtection="1">
      <alignment horizontal="right" vertical="center"/>
      <protection locked="0"/>
    </xf>
    <xf numFmtId="168" fontId="151" fillId="2" borderId="168" xfId="1" applyNumberFormat="1" applyFont="1" applyFill="1" applyBorder="1" applyAlignment="1" applyProtection="1">
      <alignment horizontal="right" vertical="center"/>
      <protection locked="0"/>
    </xf>
    <xf numFmtId="168" fontId="152" fillId="9" borderId="187" xfId="1" applyNumberFormat="1" applyFont="1" applyFill="1" applyBorder="1" applyAlignment="1" applyProtection="1">
      <alignment horizontal="right" vertical="center"/>
      <protection hidden="1"/>
    </xf>
    <xf numFmtId="168" fontId="152" fillId="9" borderId="188" xfId="1" applyNumberFormat="1" applyFont="1" applyFill="1" applyBorder="1" applyAlignment="1" applyProtection="1">
      <alignment horizontal="right" vertical="center"/>
      <protection hidden="1"/>
    </xf>
    <xf numFmtId="168" fontId="152" fillId="9" borderId="193" xfId="1" applyNumberFormat="1" applyFont="1" applyFill="1" applyBorder="1" applyAlignment="1" applyProtection="1">
      <alignment horizontal="right" vertical="center"/>
      <protection hidden="1"/>
    </xf>
    <xf numFmtId="168" fontId="152" fillId="11" borderId="119" xfId="1" applyNumberFormat="1" applyFont="1" applyFill="1" applyBorder="1" applyAlignment="1" applyProtection="1">
      <alignment horizontal="right" vertical="center"/>
      <protection hidden="1"/>
    </xf>
    <xf numFmtId="168" fontId="152" fillId="9" borderId="194" xfId="1" applyNumberFormat="1" applyFont="1" applyFill="1" applyBorder="1" applyAlignment="1" applyProtection="1">
      <alignment horizontal="right" vertical="center"/>
      <protection hidden="1"/>
    </xf>
    <xf numFmtId="0" fontId="6" fillId="11" borderId="39" xfId="1" applyFont="1" applyFill="1" applyBorder="1" applyAlignment="1">
      <alignment horizontal="left" vertical="center" wrapText="1" indent="1"/>
    </xf>
    <xf numFmtId="168" fontId="152" fillId="9" borderId="117" xfId="1" applyNumberFormat="1" applyFont="1" applyFill="1" applyBorder="1" applyAlignment="1" applyProtection="1">
      <alignment horizontal="right" vertical="center"/>
      <protection hidden="1"/>
    </xf>
    <xf numFmtId="168" fontId="92" fillId="31" borderId="195" xfId="1" applyNumberFormat="1" applyFont="1" applyFill="1" applyBorder="1" applyAlignment="1" applyProtection="1">
      <alignment horizontal="right" vertical="center"/>
      <protection hidden="1"/>
    </xf>
    <xf numFmtId="0" fontId="4" fillId="0" borderId="0" xfId="1" applyFont="1" applyAlignment="1" applyProtection="1">
      <alignment horizontal="center" vertical="center"/>
      <protection hidden="1"/>
    </xf>
    <xf numFmtId="0" fontId="4" fillId="0" borderId="0" xfId="1" applyFont="1" applyAlignment="1" applyProtection="1">
      <alignment horizontal="centerContinuous" vertical="center"/>
      <protection hidden="1"/>
    </xf>
    <xf numFmtId="0" fontId="153" fillId="0" borderId="0" xfId="1" applyFont="1"/>
    <xf numFmtId="0" fontId="135" fillId="0" borderId="62" xfId="1" applyFont="1" applyBorder="1" applyAlignment="1" applyProtection="1">
      <alignment vertical="center"/>
      <protection locked="0"/>
    </xf>
    <xf numFmtId="168" fontId="136" fillId="11" borderId="185" xfId="1" applyNumberFormat="1" applyFont="1" applyFill="1" applyBorder="1" applyAlignment="1" applyProtection="1">
      <alignment horizontal="right" vertical="center"/>
      <protection hidden="1"/>
    </xf>
    <xf numFmtId="168" fontId="65" fillId="11" borderId="121" xfId="1" applyNumberFormat="1" applyFont="1" applyFill="1" applyBorder="1" applyAlignment="1" applyProtection="1">
      <alignment horizontal="right" vertical="center"/>
      <protection hidden="1"/>
    </xf>
    <xf numFmtId="0" fontId="135" fillId="0" borderId="196" xfId="1" applyFont="1" applyBorder="1" applyAlignment="1" applyProtection="1">
      <alignment vertical="center"/>
      <protection locked="0"/>
    </xf>
    <xf numFmtId="168" fontId="136" fillId="9" borderId="197" xfId="1" applyNumberFormat="1" applyFont="1" applyFill="1" applyBorder="1" applyAlignment="1" applyProtection="1">
      <alignment horizontal="right" vertical="center"/>
      <protection hidden="1"/>
    </xf>
    <xf numFmtId="168" fontId="139" fillId="0" borderId="157" xfId="1" applyNumberFormat="1" applyFont="1" applyBorder="1" applyAlignment="1" applyProtection="1">
      <alignment horizontal="right" vertical="center"/>
      <protection locked="0"/>
    </xf>
    <xf numFmtId="168" fontId="139" fillId="0" borderId="157" xfId="1" applyNumberFormat="1" applyFont="1" applyBorder="1" applyAlignment="1" applyProtection="1">
      <alignment horizontal="right" vertical="center"/>
      <protection locked="0" hidden="1"/>
    </xf>
    <xf numFmtId="168" fontId="4" fillId="0" borderId="157" xfId="1" applyNumberFormat="1" applyFont="1" applyBorder="1" applyAlignment="1" applyProtection="1">
      <alignment horizontal="right" vertical="center"/>
      <protection locked="0" hidden="1"/>
    </xf>
    <xf numFmtId="0" fontId="6" fillId="11" borderId="157" xfId="1" applyFont="1" applyFill="1" applyBorder="1" applyAlignment="1">
      <alignment horizontal="left" vertical="center" wrapText="1" indent="1"/>
    </xf>
    <xf numFmtId="168" fontId="136" fillId="9" borderId="198" xfId="1" applyNumberFormat="1" applyFont="1" applyFill="1" applyBorder="1" applyAlignment="1" applyProtection="1">
      <alignment horizontal="right" vertical="center"/>
      <protection hidden="1"/>
    </xf>
    <xf numFmtId="168" fontId="139" fillId="0" borderId="40" xfId="1" applyNumberFormat="1" applyFont="1" applyBorder="1" applyAlignment="1" applyProtection="1">
      <alignment horizontal="right" vertical="center"/>
      <protection locked="0"/>
    </xf>
    <xf numFmtId="168" fontId="139" fillId="0" borderId="40" xfId="1" applyNumberFormat="1" applyFont="1" applyBorder="1" applyAlignment="1" applyProtection="1">
      <alignment horizontal="right" vertical="center"/>
      <protection locked="0" hidden="1"/>
    </xf>
    <xf numFmtId="168" fontId="4" fillId="0" borderId="40" xfId="1" applyNumberFormat="1" applyFont="1" applyBorder="1" applyAlignment="1" applyProtection="1">
      <alignment horizontal="right" vertical="center"/>
      <protection locked="0" hidden="1"/>
    </xf>
    <xf numFmtId="168" fontId="4" fillId="0" borderId="168" xfId="1" applyNumberFormat="1" applyFont="1" applyBorder="1" applyAlignment="1" applyProtection="1">
      <alignment horizontal="right" vertical="center"/>
      <protection locked="0" hidden="1"/>
    </xf>
    <xf numFmtId="168" fontId="136" fillId="11" borderId="198" xfId="1" applyNumberFormat="1" applyFont="1" applyFill="1" applyBorder="1" applyAlignment="1" applyProtection="1">
      <alignment horizontal="right" vertical="center"/>
      <protection hidden="1"/>
    </xf>
    <xf numFmtId="168" fontId="139" fillId="0" borderId="168" xfId="1" applyNumberFormat="1" applyFont="1" applyBorder="1" applyAlignment="1" applyProtection="1">
      <alignment horizontal="right" vertical="center"/>
      <protection locked="0" hidden="1"/>
    </xf>
    <xf numFmtId="168" fontId="4" fillId="0" borderId="41" xfId="1" applyNumberFormat="1" applyFont="1" applyBorder="1" applyAlignment="1" applyProtection="1">
      <alignment horizontal="right" vertical="center"/>
      <protection locked="0" hidden="1"/>
    </xf>
    <xf numFmtId="168" fontId="136" fillId="11" borderId="186" xfId="1" applyNumberFormat="1" applyFont="1" applyFill="1" applyBorder="1" applyAlignment="1" applyProtection="1">
      <alignment horizontal="right" vertical="center"/>
      <protection hidden="1"/>
    </xf>
    <xf numFmtId="0" fontId="135" fillId="13" borderId="65" xfId="1" applyFont="1" applyFill="1" applyBorder="1" applyProtection="1">
      <protection hidden="1"/>
    </xf>
    <xf numFmtId="168" fontId="66" fillId="13" borderId="1" xfId="1" applyNumberFormat="1" applyFont="1" applyFill="1" applyBorder="1" applyAlignment="1" applyProtection="1">
      <alignment horizontal="right" vertical="center"/>
      <protection hidden="1"/>
    </xf>
    <xf numFmtId="0" fontId="66" fillId="13" borderId="0" xfId="1" applyFont="1" applyFill="1" applyAlignment="1" applyProtection="1">
      <alignment horizontal="right" vertical="center"/>
      <protection hidden="1"/>
    </xf>
    <xf numFmtId="0" fontId="135" fillId="13" borderId="45" xfId="1" applyFont="1" applyFill="1" applyBorder="1" applyProtection="1">
      <protection hidden="1"/>
    </xf>
    <xf numFmtId="168" fontId="4" fillId="14" borderId="157" xfId="1" applyNumberFormat="1" applyFont="1" applyFill="1" applyBorder="1" applyAlignment="1" applyProtection="1">
      <alignment horizontal="right" vertical="center"/>
      <protection locked="0"/>
    </xf>
    <xf numFmtId="168" fontId="4" fillId="14" borderId="40" xfId="1" applyNumberFormat="1" applyFont="1" applyFill="1" applyBorder="1" applyAlignment="1" applyProtection="1">
      <alignment horizontal="right" vertical="center"/>
      <protection locked="0"/>
    </xf>
    <xf numFmtId="168" fontId="4" fillId="14" borderId="168" xfId="1" applyNumberFormat="1" applyFont="1" applyFill="1" applyBorder="1" applyAlignment="1" applyProtection="1">
      <alignment horizontal="right" vertical="center"/>
      <protection locked="0"/>
    </xf>
    <xf numFmtId="168" fontId="4" fillId="14" borderId="37" xfId="1" applyNumberFormat="1" applyFont="1" applyFill="1" applyBorder="1" applyAlignment="1" applyProtection="1">
      <alignment horizontal="right" vertical="center"/>
      <protection locked="0" hidden="1"/>
    </xf>
    <xf numFmtId="168" fontId="4" fillId="14" borderId="175" xfId="1" applyNumberFormat="1" applyFont="1" applyFill="1" applyBorder="1" applyAlignment="1" applyProtection="1">
      <alignment horizontal="right" vertical="center"/>
      <protection locked="0"/>
    </xf>
    <xf numFmtId="168" fontId="4" fillId="14" borderId="157" xfId="1" applyNumberFormat="1" applyFont="1" applyFill="1" applyBorder="1" applyAlignment="1" applyProtection="1">
      <alignment horizontal="right" vertical="center"/>
      <protection locked="0" hidden="1"/>
    </xf>
    <xf numFmtId="168" fontId="4" fillId="14" borderId="40" xfId="1" applyNumberFormat="1" applyFont="1" applyFill="1" applyBorder="1" applyAlignment="1" applyProtection="1">
      <alignment horizontal="right" vertical="center"/>
      <protection locked="0" hidden="1"/>
    </xf>
    <xf numFmtId="168" fontId="4" fillId="14" borderId="168" xfId="1" applyNumberFormat="1" applyFont="1" applyFill="1" applyBorder="1" applyAlignment="1" applyProtection="1">
      <alignment horizontal="right" vertical="center"/>
      <protection locked="0" hidden="1"/>
    </xf>
    <xf numFmtId="168" fontId="4" fillId="2" borderId="168" xfId="1" applyNumberFormat="1" applyFont="1" applyFill="1" applyBorder="1" applyAlignment="1" applyProtection="1">
      <alignment horizontal="right" vertical="center"/>
      <protection locked="0" hidden="1"/>
    </xf>
    <xf numFmtId="168" fontId="4" fillId="14" borderId="41" xfId="1" applyNumberFormat="1" applyFont="1" applyFill="1" applyBorder="1" applyAlignment="1" applyProtection="1">
      <alignment horizontal="right" vertical="center"/>
      <protection locked="0" hidden="1"/>
    </xf>
    <xf numFmtId="168" fontId="66" fillId="14" borderId="1" xfId="1" applyNumberFormat="1" applyFont="1" applyFill="1" applyBorder="1" applyAlignment="1" applyProtection="1">
      <alignment horizontal="right" vertical="center"/>
      <protection hidden="1"/>
    </xf>
    <xf numFmtId="0" fontId="149" fillId="0" borderId="45" xfId="1" applyFont="1" applyBorder="1" applyAlignment="1">
      <alignment vertical="top"/>
    </xf>
    <xf numFmtId="168" fontId="65" fillId="11" borderId="119" xfId="1" applyNumberFormat="1" applyFont="1" applyFill="1" applyBorder="1" applyAlignment="1" applyProtection="1">
      <alignment horizontal="right" vertical="center"/>
      <protection hidden="1"/>
    </xf>
    <xf numFmtId="0" fontId="135" fillId="0" borderId="44" xfId="1" applyFont="1" applyBorder="1" applyProtection="1">
      <protection hidden="1"/>
    </xf>
    <xf numFmtId="0" fontId="149" fillId="0" borderId="45" xfId="1" applyFont="1" applyBorder="1" applyAlignment="1">
      <alignment vertical="center"/>
    </xf>
    <xf numFmtId="0" fontId="135" fillId="0" borderId="45" xfId="1" applyFont="1" applyBorder="1" applyProtection="1">
      <protection hidden="1"/>
    </xf>
    <xf numFmtId="168" fontId="6" fillId="13" borderId="199" xfId="1" applyNumberFormat="1" applyFont="1" applyFill="1" applyBorder="1" applyAlignment="1" applyProtection="1">
      <alignment horizontal="right" vertical="center"/>
      <protection hidden="1"/>
    </xf>
    <xf numFmtId="168" fontId="6" fillId="13" borderId="195" xfId="1" applyNumberFormat="1" applyFont="1" applyFill="1" applyBorder="1" applyAlignment="1" applyProtection="1">
      <alignment horizontal="right" vertical="center"/>
      <protection hidden="1"/>
    </xf>
    <xf numFmtId="168" fontId="136" fillId="9" borderId="185" xfId="1" applyNumberFormat="1" applyFont="1" applyFill="1" applyBorder="1" applyAlignment="1" applyProtection="1">
      <alignment horizontal="right" vertical="center"/>
      <protection hidden="1"/>
    </xf>
    <xf numFmtId="0" fontId="92" fillId="9" borderId="7" xfId="1" applyFont="1" applyFill="1" applyBorder="1" applyAlignment="1" applyProtection="1">
      <alignment horizontal="left" vertical="center"/>
      <protection hidden="1"/>
    </xf>
    <xf numFmtId="168" fontId="6" fillId="13" borderId="194" xfId="1" applyNumberFormat="1" applyFont="1" applyFill="1" applyBorder="1" applyAlignment="1" applyProtection="1">
      <alignment horizontal="right" vertical="center"/>
      <protection hidden="1"/>
    </xf>
    <xf numFmtId="0" fontId="6" fillId="0" borderId="69" xfId="1" applyFont="1" applyBorder="1" applyAlignment="1" applyProtection="1">
      <alignment horizontal="left" vertical="center" indent="1"/>
      <protection locked="0"/>
    </xf>
    <xf numFmtId="168" fontId="6" fillId="13" borderId="193" xfId="1" applyNumberFormat="1" applyFont="1" applyFill="1" applyBorder="1" applyAlignment="1" applyProtection="1">
      <alignment horizontal="right" vertical="center"/>
      <protection hidden="1"/>
    </xf>
    <xf numFmtId="168" fontId="6" fillId="13" borderId="119" xfId="1" applyNumberFormat="1" applyFont="1" applyFill="1" applyBorder="1" applyAlignment="1" applyProtection="1">
      <alignment horizontal="right" vertical="center"/>
      <protection hidden="1"/>
    </xf>
    <xf numFmtId="0" fontId="92" fillId="9" borderId="38" xfId="1" applyFont="1" applyFill="1" applyBorder="1" applyAlignment="1">
      <alignment vertical="center" wrapText="1"/>
    </xf>
    <xf numFmtId="0" fontId="135" fillId="0" borderId="65" xfId="1" applyFont="1" applyBorder="1" applyAlignment="1" applyProtection="1">
      <alignment vertical="center"/>
      <protection locked="0"/>
    </xf>
    <xf numFmtId="168" fontId="151" fillId="0" borderId="179" xfId="1" applyNumberFormat="1" applyFont="1" applyBorder="1" applyAlignment="1" applyProtection="1">
      <alignment horizontal="right" vertical="center"/>
      <protection locked="0"/>
    </xf>
    <xf numFmtId="168" fontId="151" fillId="0" borderId="1" xfId="1" applyNumberFormat="1" applyFont="1" applyBorder="1" applyAlignment="1" applyProtection="1">
      <alignment horizontal="right" vertical="center"/>
      <protection locked="0"/>
    </xf>
    <xf numFmtId="0" fontId="6" fillId="11" borderId="178" xfId="1" applyFont="1" applyFill="1" applyBorder="1" applyAlignment="1">
      <alignment horizontal="left" vertical="center" wrapText="1" indent="1"/>
    </xf>
    <xf numFmtId="0" fontId="4" fillId="9" borderId="191" xfId="1" applyFont="1" applyFill="1" applyBorder="1" applyAlignment="1" applyProtection="1">
      <alignment horizontal="center" vertical="center"/>
      <protection hidden="1"/>
    </xf>
    <xf numFmtId="0" fontId="116" fillId="11" borderId="167" xfId="1" applyFont="1" applyFill="1" applyBorder="1" applyAlignment="1">
      <alignment horizontal="left" vertical="center" wrapText="1" indent="1"/>
    </xf>
    <xf numFmtId="0" fontId="4" fillId="9" borderId="166" xfId="1" applyFont="1" applyFill="1" applyBorder="1" applyAlignment="1" applyProtection="1">
      <alignment horizontal="center" vertical="center"/>
      <protection hidden="1"/>
    </xf>
    <xf numFmtId="0" fontId="6" fillId="11" borderId="167" xfId="1" applyFont="1" applyFill="1" applyBorder="1" applyAlignment="1">
      <alignment horizontal="left" vertical="center" wrapText="1" indent="1"/>
    </xf>
    <xf numFmtId="0" fontId="153" fillId="0" borderId="0" xfId="1" applyFont="1" applyAlignment="1">
      <alignment vertical="center"/>
    </xf>
    <xf numFmtId="0" fontId="137" fillId="0" borderId="190" xfId="1" applyFont="1" applyBorder="1" applyAlignment="1" applyProtection="1">
      <alignment horizontal="center" vertical="center"/>
      <protection hidden="1"/>
    </xf>
    <xf numFmtId="0" fontId="6" fillId="11" borderId="190" xfId="1" applyFont="1" applyFill="1" applyBorder="1" applyAlignment="1">
      <alignment horizontal="left" vertical="center" wrapText="1" indent="1"/>
    </xf>
    <xf numFmtId="0" fontId="4" fillId="9" borderId="192" xfId="1" applyFont="1" applyFill="1" applyBorder="1" applyAlignment="1" applyProtection="1">
      <alignment horizontal="center" vertical="center"/>
      <protection hidden="1"/>
    </xf>
    <xf numFmtId="168" fontId="6" fillId="13" borderId="200" xfId="1" applyNumberFormat="1" applyFont="1" applyFill="1" applyBorder="1" applyAlignment="1" applyProtection="1">
      <alignment horizontal="right" vertical="center"/>
      <protection hidden="1"/>
    </xf>
    <xf numFmtId="168" fontId="141" fillId="27" borderId="201" xfId="1" applyNumberFormat="1" applyFont="1" applyFill="1" applyBorder="1" applyAlignment="1" applyProtection="1">
      <alignment horizontal="right" vertical="center"/>
      <protection hidden="1"/>
    </xf>
    <xf numFmtId="0" fontId="6" fillId="0" borderId="160" xfId="1" applyFont="1" applyBorder="1" applyAlignment="1" applyProtection="1">
      <alignment horizontal="left" vertical="center" indent="1"/>
      <protection locked="0"/>
    </xf>
    <xf numFmtId="168" fontId="6" fillId="13" borderId="203" xfId="1" applyNumberFormat="1" applyFont="1" applyFill="1" applyBorder="1" applyAlignment="1" applyProtection="1">
      <alignment horizontal="right" vertical="center"/>
      <protection hidden="1"/>
    </xf>
    <xf numFmtId="0" fontId="4" fillId="9" borderId="204" xfId="1" applyFont="1" applyFill="1" applyBorder="1" applyAlignment="1" applyProtection="1">
      <alignment horizontal="center" vertical="center"/>
      <protection hidden="1"/>
    </xf>
    <xf numFmtId="168" fontId="139" fillId="2" borderId="26" xfId="1" applyNumberFormat="1" applyFont="1" applyFill="1" applyBorder="1" applyAlignment="1" applyProtection="1">
      <alignment horizontal="right" vertical="center"/>
      <protection locked="0" hidden="1"/>
    </xf>
    <xf numFmtId="168" fontId="152" fillId="11" borderId="120" xfId="1" applyNumberFormat="1" applyFont="1" applyFill="1" applyBorder="1" applyAlignment="1" applyProtection="1">
      <alignment horizontal="right" vertical="center"/>
      <protection hidden="1"/>
    </xf>
    <xf numFmtId="168" fontId="4" fillId="0" borderId="205" xfId="1" applyNumberFormat="1" applyFont="1" applyBorder="1" applyAlignment="1" applyProtection="1">
      <alignment horizontal="right" vertical="center"/>
      <protection locked="0"/>
    </xf>
    <xf numFmtId="168" fontId="4" fillId="0" borderId="205" xfId="1" applyNumberFormat="1" applyFont="1" applyBorder="1" applyAlignment="1" applyProtection="1">
      <alignment horizontal="right" vertical="center"/>
      <protection locked="0" hidden="1"/>
    </xf>
    <xf numFmtId="0" fontId="6" fillId="11" borderId="196" xfId="1" applyFont="1" applyFill="1" applyBorder="1" applyAlignment="1">
      <alignment horizontal="left" vertical="center" wrapText="1" indent="1"/>
    </xf>
    <xf numFmtId="0" fontId="4" fillId="9" borderId="207" xfId="1" applyFont="1" applyFill="1" applyBorder="1" applyAlignment="1" applyProtection="1">
      <alignment horizontal="center" vertical="center"/>
      <protection hidden="1"/>
    </xf>
    <xf numFmtId="168" fontId="152" fillId="11" borderId="195" xfId="1" applyNumberFormat="1" applyFont="1" applyFill="1" applyBorder="1" applyAlignment="1" applyProtection="1">
      <alignment horizontal="right" vertical="center"/>
      <protection hidden="1"/>
    </xf>
    <xf numFmtId="168" fontId="92" fillId="31" borderId="208" xfId="1" applyNumberFormat="1" applyFont="1" applyFill="1" applyBorder="1" applyAlignment="1" applyProtection="1">
      <alignment horizontal="right" vertical="center"/>
      <protection hidden="1"/>
    </xf>
    <xf numFmtId="168" fontId="142" fillId="13" borderId="201" xfId="1" applyNumberFormat="1" applyFont="1" applyFill="1" applyBorder="1" applyAlignment="1" applyProtection="1">
      <alignment horizontal="right" vertical="center"/>
      <protection hidden="1"/>
    </xf>
    <xf numFmtId="0" fontId="4" fillId="0" borderId="39" xfId="1" applyFont="1" applyBorder="1" applyProtection="1">
      <protection locked="0"/>
    </xf>
    <xf numFmtId="0" fontId="120" fillId="0" borderId="40" xfId="1" applyFont="1" applyBorder="1" applyAlignment="1">
      <alignment horizontal="center" vertical="center"/>
    </xf>
    <xf numFmtId="0" fontId="4" fillId="0" borderId="40" xfId="1" applyFont="1" applyBorder="1" applyProtection="1">
      <protection locked="0"/>
    </xf>
    <xf numFmtId="0" fontId="135" fillId="0" borderId="0" xfId="1" applyFont="1" applyAlignment="1" applyProtection="1">
      <alignment vertical="center"/>
      <protection locked="0"/>
    </xf>
    <xf numFmtId="168" fontId="63" fillId="0" borderId="0" xfId="1" applyNumberFormat="1" applyFont="1" applyAlignment="1" applyProtection="1">
      <alignment horizontal="right" vertical="center"/>
      <protection hidden="1"/>
    </xf>
    <xf numFmtId="168" fontId="116" fillId="0" borderId="0" xfId="1" applyNumberFormat="1" applyFont="1" applyAlignment="1" applyProtection="1">
      <alignment horizontal="right" vertical="center"/>
      <protection hidden="1"/>
    </xf>
    <xf numFmtId="168" fontId="136" fillId="0" borderId="0" xfId="1" applyNumberFormat="1" applyFont="1" applyAlignment="1" applyProtection="1">
      <alignment horizontal="right" vertical="center"/>
      <protection hidden="1"/>
    </xf>
    <xf numFmtId="168" fontId="4" fillId="0" borderId="0" xfId="1" applyNumberFormat="1" applyFont="1" applyAlignment="1" applyProtection="1">
      <alignment horizontal="right" vertical="center"/>
      <protection locked="0"/>
    </xf>
    <xf numFmtId="168" fontId="4" fillId="8" borderId="2" xfId="1" applyNumberFormat="1" applyFont="1" applyFill="1" applyBorder="1" applyAlignment="1" applyProtection="1">
      <alignment horizontal="right" vertical="center"/>
      <protection locked="0" hidden="1"/>
    </xf>
    <xf numFmtId="0" fontId="65" fillId="8" borderId="2" xfId="1" applyFont="1" applyFill="1" applyBorder="1" applyAlignment="1" applyProtection="1">
      <alignment horizontal="left" vertical="center" indent="1"/>
      <protection hidden="1"/>
    </xf>
    <xf numFmtId="0" fontId="4" fillId="0" borderId="68" xfId="1" applyFont="1" applyBorder="1" applyAlignment="1" applyProtection="1">
      <alignment vertical="center"/>
      <protection locked="0"/>
    </xf>
    <xf numFmtId="168" fontId="63" fillId="8" borderId="40" xfId="1" applyNumberFormat="1" applyFont="1" applyFill="1" applyBorder="1" applyAlignment="1" applyProtection="1">
      <alignment horizontal="right" vertical="center"/>
      <protection hidden="1"/>
    </xf>
    <xf numFmtId="168" fontId="116" fillId="8" borderId="40" xfId="1" applyNumberFormat="1" applyFont="1" applyFill="1" applyBorder="1" applyAlignment="1" applyProtection="1">
      <alignment horizontal="right" vertical="center"/>
      <protection hidden="1"/>
    </xf>
    <xf numFmtId="168" fontId="116" fillId="8" borderId="166" xfId="1" applyNumberFormat="1" applyFont="1" applyFill="1" applyBorder="1" applyAlignment="1" applyProtection="1">
      <alignment horizontal="right" vertical="center"/>
      <protection hidden="1"/>
    </xf>
    <xf numFmtId="168" fontId="136" fillId="9" borderId="209" xfId="1" applyNumberFormat="1" applyFont="1" applyFill="1" applyBorder="1" applyAlignment="1" applyProtection="1">
      <alignment horizontal="right" vertical="center"/>
      <protection hidden="1"/>
    </xf>
    <xf numFmtId="168" fontId="4" fillId="0" borderId="69" xfId="1" applyNumberFormat="1" applyFont="1" applyBorder="1" applyAlignment="1" applyProtection="1">
      <alignment horizontal="right" vertical="center"/>
      <protection locked="0"/>
    </xf>
    <xf numFmtId="0" fontId="4" fillId="0" borderId="69" xfId="1" applyFont="1" applyBorder="1" applyProtection="1">
      <protection locked="0"/>
    </xf>
    <xf numFmtId="0" fontId="4" fillId="0" borderId="167" xfId="1" applyFont="1" applyBorder="1" applyAlignment="1" applyProtection="1">
      <alignment vertical="center"/>
      <protection locked="0"/>
    </xf>
    <xf numFmtId="168" fontId="4" fillId="0" borderId="12" xfId="1" applyNumberFormat="1" applyFont="1" applyBorder="1" applyAlignment="1" applyProtection="1">
      <alignment horizontal="right" vertical="center"/>
      <protection locked="0"/>
    </xf>
    <xf numFmtId="0" fontId="4" fillId="0" borderId="210" xfId="1" applyFont="1" applyBorder="1" applyAlignment="1" applyProtection="1">
      <alignment vertical="center"/>
      <protection locked="0"/>
    </xf>
    <xf numFmtId="168" fontId="63" fillId="8" borderId="168" xfId="1" applyNumberFormat="1" applyFont="1" applyFill="1" applyBorder="1" applyAlignment="1" applyProtection="1">
      <alignment horizontal="right" vertical="center"/>
      <protection hidden="1"/>
    </xf>
    <xf numFmtId="168" fontId="116" fillId="8" borderId="170" xfId="1" applyNumberFormat="1" applyFont="1" applyFill="1" applyBorder="1" applyAlignment="1" applyProtection="1">
      <alignment horizontal="right" vertical="center"/>
      <protection hidden="1"/>
    </xf>
    <xf numFmtId="168" fontId="4" fillId="0" borderId="76" xfId="1" applyNumberFormat="1" applyFont="1" applyBorder="1" applyAlignment="1" applyProtection="1">
      <alignment horizontal="right" vertical="center"/>
      <protection locked="0"/>
    </xf>
    <xf numFmtId="0" fontId="4" fillId="0" borderId="76" xfId="1" applyFont="1" applyBorder="1" applyProtection="1">
      <protection locked="0"/>
    </xf>
    <xf numFmtId="0" fontId="135" fillId="0" borderId="214" xfId="1" applyFont="1" applyBorder="1" applyProtection="1">
      <protection locked="0"/>
    </xf>
    <xf numFmtId="168" fontId="63" fillId="8" borderId="215" xfId="1" applyNumberFormat="1" applyFont="1" applyFill="1" applyBorder="1" applyAlignment="1" applyProtection="1">
      <alignment horizontal="right" vertical="center"/>
      <protection hidden="1"/>
    </xf>
    <xf numFmtId="168" fontId="116" fillId="8" borderId="215" xfId="1" applyNumberFormat="1" applyFont="1" applyFill="1" applyBorder="1" applyAlignment="1" applyProtection="1">
      <alignment horizontal="right" vertical="center"/>
      <protection hidden="1"/>
    </xf>
    <xf numFmtId="168" fontId="116" fillId="8" borderId="216" xfId="1" applyNumberFormat="1" applyFont="1" applyFill="1" applyBorder="1" applyAlignment="1" applyProtection="1">
      <alignment horizontal="right" vertical="center"/>
      <protection hidden="1"/>
    </xf>
    <xf numFmtId="168" fontId="136" fillId="9" borderId="217" xfId="1" applyNumberFormat="1" applyFont="1" applyFill="1" applyBorder="1" applyAlignment="1" applyProtection="1">
      <alignment horizontal="right" vertical="center"/>
      <protection hidden="1"/>
    </xf>
    <xf numFmtId="168" fontId="4" fillId="0" borderId="218" xfId="1" applyNumberFormat="1" applyFont="1" applyBorder="1" applyAlignment="1" applyProtection="1">
      <alignment horizontal="right" vertical="center"/>
      <protection locked="0"/>
    </xf>
    <xf numFmtId="168" fontId="4" fillId="0" borderId="215" xfId="1" applyNumberFormat="1" applyFont="1" applyBorder="1" applyAlignment="1" applyProtection="1">
      <alignment horizontal="right" vertical="center"/>
      <protection locked="0"/>
    </xf>
    <xf numFmtId="0" fontId="4" fillId="11" borderId="219" xfId="1" applyFont="1" applyFill="1" applyBorder="1" applyAlignment="1" applyProtection="1">
      <alignment horizontal="center" vertical="center"/>
      <protection locked="0" hidden="1"/>
    </xf>
    <xf numFmtId="0" fontId="135" fillId="11" borderId="220" xfId="1" applyFont="1" applyFill="1" applyBorder="1"/>
    <xf numFmtId="0" fontId="4" fillId="9" borderId="12" xfId="1" applyFont="1" applyFill="1" applyBorder="1" applyAlignment="1" applyProtection="1">
      <alignment horizontal="center" vertical="center"/>
      <protection hidden="1"/>
    </xf>
    <xf numFmtId="0" fontId="4" fillId="9" borderId="26" xfId="1" applyFont="1" applyFill="1" applyBorder="1" applyAlignment="1" applyProtection="1">
      <alignment horizontal="center" vertical="center"/>
      <protection hidden="1"/>
    </xf>
    <xf numFmtId="168" fontId="136" fillId="19" borderId="221" xfId="1" applyNumberFormat="1" applyFont="1" applyFill="1" applyBorder="1" applyAlignment="1" applyProtection="1">
      <alignment horizontal="right" vertical="center"/>
      <protection hidden="1"/>
    </xf>
    <xf numFmtId="0" fontId="135" fillId="0" borderId="224" xfId="1" applyFont="1" applyBorder="1" applyAlignment="1" applyProtection="1">
      <alignment vertical="center"/>
      <protection locked="0"/>
    </xf>
    <xf numFmtId="168" fontId="4" fillId="0" borderId="215" xfId="1" applyNumberFormat="1" applyFont="1" applyBorder="1" applyAlignment="1" applyProtection="1">
      <alignment horizontal="right" vertical="center"/>
      <protection locked="0" hidden="1"/>
    </xf>
    <xf numFmtId="0" fontId="4" fillId="11" borderId="225" xfId="1" applyFont="1" applyFill="1" applyBorder="1" applyAlignment="1" applyProtection="1">
      <alignment horizontal="center" vertical="center"/>
      <protection locked="0" hidden="1"/>
    </xf>
    <xf numFmtId="0" fontId="135" fillId="11" borderId="220" xfId="1" applyFont="1" applyFill="1" applyBorder="1" applyAlignment="1">
      <alignment vertical="center"/>
    </xf>
    <xf numFmtId="0" fontId="4" fillId="9" borderId="226" xfId="1" applyFont="1" applyFill="1" applyBorder="1" applyAlignment="1" applyProtection="1">
      <alignment horizontal="center" vertical="center"/>
      <protection hidden="1"/>
    </xf>
    <xf numFmtId="0" fontId="4" fillId="11" borderId="181" xfId="1" applyFont="1" applyFill="1" applyBorder="1" applyAlignment="1" applyProtection="1">
      <alignment horizontal="center" vertical="center"/>
      <protection hidden="1"/>
    </xf>
    <xf numFmtId="168" fontId="63" fillId="8" borderId="41" xfId="1" applyNumberFormat="1" applyFont="1" applyFill="1" applyBorder="1" applyAlignment="1" applyProtection="1">
      <alignment horizontal="right" vertical="center"/>
      <protection hidden="1"/>
    </xf>
    <xf numFmtId="168" fontId="116" fillId="8" borderId="192" xfId="1" applyNumberFormat="1" applyFont="1" applyFill="1" applyBorder="1" applyAlignment="1" applyProtection="1">
      <alignment horizontal="right" vertical="center"/>
      <protection hidden="1"/>
    </xf>
    <xf numFmtId="168" fontId="136" fillId="9" borderId="227" xfId="1" applyNumberFormat="1" applyFont="1" applyFill="1" applyBorder="1" applyAlignment="1" applyProtection="1">
      <alignment horizontal="right" vertical="center"/>
      <protection hidden="1"/>
    </xf>
    <xf numFmtId="0" fontId="135" fillId="19" borderId="44" xfId="1" applyFont="1" applyFill="1" applyBorder="1" applyAlignment="1" applyProtection="1">
      <alignment vertical="center"/>
      <protection locked="0"/>
    </xf>
    <xf numFmtId="168" fontId="136" fillId="9" borderId="228" xfId="1" applyNumberFormat="1" applyFont="1" applyFill="1" applyBorder="1" applyAlignment="1" applyProtection="1">
      <alignment horizontal="right" vertical="center"/>
      <protection hidden="1"/>
    </xf>
    <xf numFmtId="168" fontId="4" fillId="0" borderId="229" xfId="1" applyNumberFormat="1" applyFont="1" applyBorder="1" applyAlignment="1" applyProtection="1">
      <alignment horizontal="right" vertical="center"/>
      <protection locked="0"/>
    </xf>
    <xf numFmtId="168" fontId="4" fillId="11" borderId="229" xfId="1" applyNumberFormat="1" applyFont="1" applyFill="1" applyBorder="1" applyAlignment="1" applyProtection="1">
      <alignment horizontal="right" vertical="center"/>
      <protection hidden="1"/>
    </xf>
    <xf numFmtId="0" fontId="6" fillId="11" borderId="215" xfId="1" applyFont="1" applyFill="1" applyBorder="1" applyAlignment="1">
      <alignment horizontal="left" vertical="center" indent="1"/>
    </xf>
    <xf numFmtId="0" fontId="4" fillId="9" borderId="225" xfId="1" applyFont="1" applyFill="1" applyBorder="1" applyAlignment="1" applyProtection="1">
      <alignment horizontal="center" vertical="center"/>
      <protection hidden="1"/>
    </xf>
    <xf numFmtId="168" fontId="4" fillId="0" borderId="230" xfId="1" applyNumberFormat="1" applyFont="1" applyBorder="1" applyAlignment="1" applyProtection="1">
      <alignment horizontal="right" vertical="center"/>
      <protection locked="0"/>
    </xf>
    <xf numFmtId="168" fontId="4" fillId="11" borderId="230" xfId="1" applyNumberFormat="1" applyFont="1" applyFill="1" applyBorder="1" applyAlignment="1" applyProtection="1">
      <alignment horizontal="right" vertical="center"/>
      <protection hidden="1"/>
    </xf>
    <xf numFmtId="0" fontId="6" fillId="11" borderId="175" xfId="1" applyFont="1" applyFill="1" applyBorder="1" applyAlignment="1">
      <alignment horizontal="left" vertical="center" indent="1"/>
    </xf>
    <xf numFmtId="0" fontId="4" fillId="9" borderId="21" xfId="1" applyFont="1" applyFill="1" applyBorder="1" applyAlignment="1" applyProtection="1">
      <alignment horizontal="center" vertical="center"/>
      <protection hidden="1"/>
    </xf>
    <xf numFmtId="168" fontId="4" fillId="11" borderId="33" xfId="1" applyNumberFormat="1" applyFont="1" applyFill="1" applyBorder="1" applyAlignment="1" applyProtection="1">
      <alignment horizontal="right" vertical="center"/>
      <protection hidden="1"/>
    </xf>
    <xf numFmtId="0" fontId="6" fillId="11" borderId="0" xfId="1" applyFont="1" applyFill="1" applyAlignment="1">
      <alignment horizontal="left" vertical="center" indent="1"/>
    </xf>
    <xf numFmtId="0" fontId="6" fillId="11" borderId="33" xfId="1" applyFont="1" applyFill="1" applyBorder="1" applyAlignment="1" applyProtection="1">
      <alignment horizontal="left" vertical="center" indent="1"/>
      <protection hidden="1"/>
    </xf>
    <xf numFmtId="0" fontId="6" fillId="9" borderId="33" xfId="1" applyFont="1" applyFill="1" applyBorder="1" applyAlignment="1" applyProtection="1">
      <alignment horizontal="left" vertical="center" indent="1"/>
      <protection hidden="1"/>
    </xf>
    <xf numFmtId="168" fontId="4" fillId="11" borderId="40" xfId="1" applyNumberFormat="1" applyFont="1" applyFill="1" applyBorder="1" applyAlignment="1" applyProtection="1">
      <alignment horizontal="right" vertical="center"/>
      <protection hidden="1"/>
    </xf>
    <xf numFmtId="0" fontId="6" fillId="11" borderId="40" xfId="1" applyFont="1" applyFill="1" applyBorder="1" applyAlignment="1">
      <alignment horizontal="left" vertical="center" indent="1"/>
    </xf>
    <xf numFmtId="0" fontId="6" fillId="9" borderId="40" xfId="1" applyFont="1" applyFill="1" applyBorder="1" applyAlignment="1" applyProtection="1">
      <alignment horizontal="left" vertical="center" indent="1"/>
      <protection hidden="1"/>
    </xf>
    <xf numFmtId="168" fontId="4" fillId="11" borderId="168" xfId="1" applyNumberFormat="1" applyFont="1" applyFill="1" applyBorder="1" applyAlignment="1" applyProtection="1">
      <alignment horizontal="right" vertical="center"/>
      <protection hidden="1"/>
    </xf>
    <xf numFmtId="0" fontId="6" fillId="9" borderId="168" xfId="1" applyFont="1" applyFill="1" applyBorder="1" applyAlignment="1" applyProtection="1">
      <alignment horizontal="left" vertical="center" indent="1"/>
      <protection hidden="1"/>
    </xf>
    <xf numFmtId="168" fontId="116" fillId="8" borderId="24" xfId="1" applyNumberFormat="1" applyFont="1" applyFill="1" applyBorder="1" applyAlignment="1" applyProtection="1">
      <alignment horizontal="right" vertical="center"/>
      <protection hidden="1"/>
    </xf>
    <xf numFmtId="168" fontId="4" fillId="8" borderId="37" xfId="1" applyNumberFormat="1" applyFont="1" applyFill="1" applyBorder="1" applyAlignment="1">
      <alignment horizontal="right" vertical="center"/>
    </xf>
    <xf numFmtId="168" fontId="4" fillId="8" borderId="168" xfId="1" applyNumberFormat="1" applyFont="1" applyFill="1" applyBorder="1" applyAlignment="1">
      <alignment horizontal="right" vertical="center"/>
    </xf>
    <xf numFmtId="168" fontId="4" fillId="8" borderId="168" xfId="1" applyNumberFormat="1" applyFont="1" applyFill="1" applyBorder="1" applyAlignment="1" applyProtection="1">
      <alignment horizontal="right" vertical="center"/>
      <protection hidden="1"/>
    </xf>
    <xf numFmtId="0" fontId="4" fillId="9" borderId="24" xfId="1" applyFont="1" applyFill="1" applyBorder="1" applyAlignment="1" applyProtection="1">
      <alignment horizontal="center" vertical="center"/>
      <protection hidden="1"/>
    </xf>
    <xf numFmtId="0" fontId="135" fillId="0" borderId="85" xfId="1" applyFont="1" applyBorder="1" applyAlignment="1" applyProtection="1">
      <alignment vertical="center"/>
      <protection locked="0"/>
    </xf>
    <xf numFmtId="168" fontId="4" fillId="0" borderId="87" xfId="1" applyNumberFormat="1" applyFont="1" applyBorder="1" applyAlignment="1" applyProtection="1">
      <alignment horizontal="right" vertical="center"/>
      <protection locked="0"/>
    </xf>
    <xf numFmtId="168" fontId="4" fillId="0" borderId="87" xfId="1" applyNumberFormat="1" applyFont="1" applyBorder="1" applyAlignment="1" applyProtection="1">
      <alignment horizontal="right" vertical="center"/>
      <protection locked="0" hidden="1"/>
    </xf>
    <xf numFmtId="0" fontId="6" fillId="11" borderId="214" xfId="1" applyFont="1" applyFill="1" applyBorder="1" applyAlignment="1">
      <alignment horizontal="left" vertical="center" wrapText="1" indent="1"/>
    </xf>
    <xf numFmtId="0" fontId="4" fillId="9" borderId="83" xfId="1" applyFont="1" applyFill="1" applyBorder="1" applyAlignment="1" applyProtection="1">
      <alignment horizontal="center" vertical="center"/>
      <protection hidden="1"/>
    </xf>
    <xf numFmtId="168" fontId="136" fillId="9" borderId="231" xfId="1" applyNumberFormat="1" applyFont="1" applyFill="1" applyBorder="1" applyAlignment="1" applyProtection="1">
      <alignment horizontal="right" vertical="center"/>
      <protection hidden="1"/>
    </xf>
    <xf numFmtId="0" fontId="6" fillId="11" borderId="172" xfId="1" applyFont="1" applyFill="1" applyBorder="1" applyAlignment="1">
      <alignment horizontal="left" vertical="center" wrapText="1" indent="1"/>
    </xf>
    <xf numFmtId="0" fontId="6" fillId="11" borderId="162" xfId="1" applyFont="1" applyFill="1" applyBorder="1" applyAlignment="1">
      <alignment horizontal="left" vertical="center" wrapText="1" indent="1"/>
    </xf>
    <xf numFmtId="0" fontId="155" fillId="0" borderId="0" xfId="1" applyFont="1" applyAlignment="1">
      <alignment vertical="center"/>
    </xf>
    <xf numFmtId="168" fontId="139" fillId="2" borderId="37" xfId="1" applyNumberFormat="1" applyFont="1" applyFill="1" applyBorder="1" applyAlignment="1" applyProtection="1">
      <alignment horizontal="right" vertical="center"/>
      <protection locked="0"/>
    </xf>
    <xf numFmtId="168" fontId="116" fillId="8" borderId="34" xfId="1" applyNumberFormat="1" applyFont="1" applyFill="1" applyBorder="1" applyAlignment="1" applyProtection="1">
      <alignment horizontal="right" vertical="center"/>
      <protection hidden="1"/>
    </xf>
    <xf numFmtId="168" fontId="136" fillId="9" borderId="232" xfId="1" applyNumberFormat="1" applyFont="1" applyFill="1" applyBorder="1" applyAlignment="1" applyProtection="1">
      <alignment horizontal="right" vertical="center"/>
      <protection hidden="1"/>
    </xf>
    <xf numFmtId="0" fontId="6" fillId="11" borderId="233" xfId="1" applyFont="1" applyFill="1" applyBorder="1" applyAlignment="1">
      <alignment horizontal="left" vertical="center" wrapText="1" indent="1"/>
    </xf>
    <xf numFmtId="0" fontId="135" fillId="19" borderId="44" xfId="1" applyFont="1" applyFill="1" applyBorder="1" applyProtection="1">
      <protection hidden="1"/>
    </xf>
    <xf numFmtId="168" fontId="156" fillId="19" borderId="38" xfId="1" applyNumberFormat="1" applyFont="1" applyFill="1" applyBorder="1" applyAlignment="1" applyProtection="1">
      <alignment horizontal="center" vertical="center"/>
      <protection hidden="1"/>
    </xf>
    <xf numFmtId="168" fontId="157" fillId="19" borderId="38" xfId="1" applyNumberFormat="1" applyFont="1" applyFill="1" applyBorder="1" applyAlignment="1" applyProtection="1">
      <alignment horizontal="center" vertical="center"/>
      <protection hidden="1"/>
    </xf>
    <xf numFmtId="168" fontId="92" fillId="19" borderId="38" xfId="1" applyNumberFormat="1" applyFont="1" applyFill="1" applyBorder="1" applyAlignment="1" applyProtection="1">
      <alignment horizontal="center" vertical="center"/>
      <protection hidden="1"/>
    </xf>
    <xf numFmtId="168" fontId="116" fillId="8" borderId="5" xfId="1" applyNumberFormat="1" applyFont="1" applyFill="1" applyBorder="1" applyAlignment="1" applyProtection="1">
      <alignment horizontal="right" vertical="center"/>
      <protection hidden="1"/>
    </xf>
    <xf numFmtId="168" fontId="158" fillId="13" borderId="221" xfId="1" applyNumberFormat="1" applyFont="1" applyFill="1" applyBorder="1" applyAlignment="1" applyProtection="1">
      <alignment horizontal="right" vertical="center"/>
      <protection hidden="1"/>
    </xf>
    <xf numFmtId="168" fontId="63" fillId="8" borderId="1" xfId="1" applyNumberFormat="1" applyFont="1" applyFill="1" applyBorder="1" applyAlignment="1" applyProtection="1">
      <alignment horizontal="right" vertical="center"/>
      <protection hidden="1"/>
    </xf>
    <xf numFmtId="168" fontId="158" fillId="13" borderId="234" xfId="1" applyNumberFormat="1" applyFont="1" applyFill="1" applyBorder="1" applyAlignment="1" applyProtection="1">
      <alignment horizontal="right" vertical="center"/>
      <protection hidden="1"/>
    </xf>
    <xf numFmtId="168" fontId="65" fillId="13" borderId="1" xfId="1" applyNumberFormat="1" applyFont="1" applyFill="1" applyBorder="1" applyAlignment="1" applyProtection="1">
      <alignment horizontal="right" vertical="center"/>
      <protection hidden="1"/>
    </xf>
    <xf numFmtId="0" fontId="65" fillId="13" borderId="0" xfId="1" applyFont="1" applyFill="1" applyAlignment="1" applyProtection="1">
      <alignment horizontal="right" vertical="center"/>
      <protection hidden="1"/>
    </xf>
    <xf numFmtId="0" fontId="65" fillId="13" borderId="45" xfId="1" applyFont="1" applyFill="1" applyBorder="1" applyAlignment="1" applyProtection="1">
      <alignment horizontal="right" vertical="center"/>
      <protection hidden="1"/>
    </xf>
    <xf numFmtId="168" fontId="4" fillId="13" borderId="1" xfId="1" applyNumberFormat="1" applyFont="1" applyFill="1" applyBorder="1" applyAlignment="1" applyProtection="1">
      <alignment horizontal="right" vertical="center"/>
      <protection hidden="1"/>
    </xf>
    <xf numFmtId="0" fontId="135" fillId="7" borderId="65" xfId="1" applyFont="1" applyFill="1" applyBorder="1" applyProtection="1">
      <protection hidden="1"/>
    </xf>
    <xf numFmtId="168" fontId="69" fillId="8" borderId="5" xfId="1" applyNumberFormat="1" applyFont="1" applyFill="1" applyBorder="1" applyAlignment="1" applyProtection="1">
      <alignment horizontal="right" vertical="center"/>
      <protection hidden="1"/>
    </xf>
    <xf numFmtId="0" fontId="159" fillId="31" borderId="139" xfId="1" applyFont="1" applyFill="1" applyBorder="1" applyProtection="1">
      <protection hidden="1"/>
    </xf>
    <xf numFmtId="168" fontId="68" fillId="8" borderId="142" xfId="1" applyNumberFormat="1" applyFont="1" applyFill="1" applyBorder="1" applyAlignment="1" applyProtection="1">
      <alignment horizontal="right" vertical="center"/>
      <protection hidden="1"/>
    </xf>
    <xf numFmtId="168" fontId="68" fillId="21" borderId="142" xfId="1" applyNumberFormat="1" applyFont="1" applyFill="1" applyBorder="1" applyAlignment="1" applyProtection="1">
      <alignment horizontal="right" vertical="center"/>
      <protection hidden="1"/>
    </xf>
    <xf numFmtId="168" fontId="68" fillId="29" borderId="142" xfId="1" applyNumberFormat="1" applyFont="1" applyFill="1" applyBorder="1" applyAlignment="1" applyProtection="1">
      <alignment horizontal="right" vertical="center"/>
      <protection hidden="1"/>
    </xf>
    <xf numFmtId="168" fontId="4" fillId="31" borderId="235" xfId="1" applyNumberFormat="1" applyFont="1" applyFill="1" applyBorder="1" applyAlignment="1" applyProtection="1">
      <alignment horizontal="right" vertical="center"/>
      <protection hidden="1"/>
    </xf>
    <xf numFmtId="168" fontId="65" fillId="31" borderId="60" xfId="1" applyNumberFormat="1" applyFont="1" applyFill="1" applyBorder="1" applyAlignment="1" applyProtection="1">
      <alignment horizontal="right" vertical="center"/>
      <protection hidden="1"/>
    </xf>
    <xf numFmtId="168" fontId="65" fillId="21" borderId="60" xfId="1" applyNumberFormat="1" applyFont="1" applyFill="1" applyBorder="1" applyAlignment="1" applyProtection="1">
      <alignment horizontal="right" vertical="center"/>
      <protection hidden="1"/>
    </xf>
    <xf numFmtId="168" fontId="65" fillId="29" borderId="60" xfId="1" applyNumberFormat="1" applyFont="1" applyFill="1" applyBorder="1" applyAlignment="1" applyProtection="1">
      <alignment horizontal="right" vertical="center"/>
      <protection hidden="1"/>
    </xf>
    <xf numFmtId="0" fontId="160" fillId="0" borderId="0" xfId="1" applyFont="1" applyAlignment="1" applyProtection="1">
      <alignment horizontal="left" vertical="center"/>
      <protection hidden="1"/>
    </xf>
    <xf numFmtId="0" fontId="95" fillId="0" borderId="0" xfId="1" applyFont="1" applyAlignment="1" applyProtection="1">
      <alignment vertical="center"/>
      <protection hidden="1"/>
    </xf>
    <xf numFmtId="0" fontId="94" fillId="0" borderId="0" xfId="1" applyFont="1" applyAlignment="1" applyProtection="1">
      <alignment horizontal="centerContinuous" vertical="center"/>
      <protection hidden="1"/>
    </xf>
    <xf numFmtId="0" fontId="135" fillId="26" borderId="0" xfId="1" applyFont="1" applyFill="1"/>
    <xf numFmtId="0" fontId="95" fillId="26" borderId="0" xfId="1" applyFont="1" applyFill="1" applyAlignment="1">
      <alignment vertical="center"/>
    </xf>
    <xf numFmtId="168" fontId="151" fillId="0" borderId="37" xfId="1" applyNumberFormat="1" applyFont="1" applyBorder="1" applyAlignment="1" applyProtection="1">
      <alignment horizontal="right" vertical="center"/>
      <protection locked="0"/>
    </xf>
    <xf numFmtId="0" fontId="120" fillId="0" borderId="39" xfId="1" applyFont="1" applyBorder="1" applyAlignment="1">
      <alignment horizontal="center"/>
    </xf>
    <xf numFmtId="0" fontId="135" fillId="0" borderId="0" xfId="1" applyFont="1" applyAlignment="1" applyProtection="1">
      <alignment horizontal="center" vertical="center"/>
      <protection locked="0"/>
    </xf>
    <xf numFmtId="0" fontId="4" fillId="0" borderId="40" xfId="1" applyFont="1" applyBorder="1" applyAlignment="1" applyProtection="1">
      <alignment vertical="center"/>
      <protection locked="0"/>
    </xf>
    <xf numFmtId="0" fontId="162" fillId="0" borderId="0" xfId="1" applyFont="1" applyAlignment="1" applyProtection="1">
      <alignment vertical="top"/>
      <protection locked="0"/>
    </xf>
    <xf numFmtId="0" fontId="162" fillId="0" borderId="0" xfId="1" applyFont="1" applyAlignment="1" applyProtection="1">
      <alignment horizontal="center" vertical="top"/>
      <protection locked="0"/>
    </xf>
    <xf numFmtId="0" fontId="4" fillId="0" borderId="40" xfId="1" applyFont="1" applyBorder="1" applyAlignment="1" applyProtection="1">
      <alignment vertical="top"/>
      <protection locked="0"/>
    </xf>
    <xf numFmtId="0" fontId="162" fillId="0" borderId="0" xfId="1" applyFont="1" applyAlignment="1">
      <alignment vertical="top"/>
    </xf>
    <xf numFmtId="0" fontId="4" fillId="0" borderId="168" xfId="1" applyFont="1" applyBorder="1" applyAlignment="1" applyProtection="1">
      <alignment vertical="top"/>
      <protection locked="0"/>
    </xf>
    <xf numFmtId="0" fontId="6" fillId="0" borderId="168" xfId="1" applyFont="1" applyBorder="1" applyAlignment="1">
      <alignment horizontal="left" vertical="center" indent="1"/>
    </xf>
    <xf numFmtId="0" fontId="120" fillId="0" borderId="168" xfId="1" applyFont="1" applyBorder="1" applyAlignment="1">
      <alignment horizontal="center" vertical="center"/>
    </xf>
    <xf numFmtId="0" fontId="6" fillId="0" borderId="71" xfId="1" applyFont="1" applyBorder="1" applyAlignment="1" applyProtection="1">
      <alignment horizontal="left" vertical="center" indent="1"/>
      <protection locked="0"/>
    </xf>
    <xf numFmtId="0" fontId="6" fillId="0" borderId="168" xfId="1" applyFont="1" applyBorder="1" applyAlignment="1" applyProtection="1">
      <alignment horizontal="left" vertical="center" indent="1"/>
      <protection locked="0"/>
    </xf>
    <xf numFmtId="0" fontId="6" fillId="0" borderId="41" xfId="1" applyFont="1" applyBorder="1" applyAlignment="1" applyProtection="1">
      <alignment horizontal="left" vertical="center" indent="1"/>
      <protection locked="0"/>
    </xf>
    <xf numFmtId="168" fontId="4" fillId="14" borderId="230" xfId="1" applyNumberFormat="1" applyFont="1" applyFill="1" applyBorder="1" applyAlignment="1">
      <alignment horizontal="right" vertical="center"/>
    </xf>
    <xf numFmtId="168" fontId="92" fillId="14" borderId="38" xfId="1" applyNumberFormat="1" applyFont="1" applyFill="1" applyBorder="1" applyAlignment="1" applyProtection="1">
      <alignment horizontal="center" vertical="center"/>
      <protection hidden="1"/>
    </xf>
    <xf numFmtId="168" fontId="65" fillId="14" borderId="1" xfId="1" applyNumberFormat="1" applyFont="1" applyFill="1" applyBorder="1" applyAlignment="1" applyProtection="1">
      <alignment horizontal="right" vertical="center"/>
      <protection hidden="1"/>
    </xf>
    <xf numFmtId="168" fontId="4" fillId="14" borderId="1" xfId="1" applyNumberFormat="1" applyFont="1" applyFill="1" applyBorder="1" applyAlignment="1" applyProtection="1">
      <alignment horizontal="right" vertical="center"/>
      <protection hidden="1"/>
    </xf>
    <xf numFmtId="168" fontId="65" fillId="14" borderId="60" xfId="1" applyNumberFormat="1" applyFont="1" applyFill="1" applyBorder="1" applyAlignment="1" applyProtection="1">
      <alignment horizontal="right" vertical="center"/>
      <protection hidden="1"/>
    </xf>
    <xf numFmtId="0" fontId="162" fillId="0" borderId="0" xfId="1" applyFont="1" applyAlignment="1" applyProtection="1">
      <alignment vertical="center"/>
      <protection locked="0"/>
    </xf>
    <xf numFmtId="0" fontId="162" fillId="0" borderId="0" xfId="1" applyFont="1" applyAlignment="1" applyProtection="1">
      <alignment horizontal="left" vertical="center"/>
      <protection locked="0"/>
    </xf>
    <xf numFmtId="0" fontId="157" fillId="0" borderId="0" xfId="1" applyFont="1" applyAlignment="1">
      <alignment horizontal="right" vertical="center"/>
    </xf>
    <xf numFmtId="0" fontId="4" fillId="0" borderId="0" xfId="1" applyFont="1"/>
    <xf numFmtId="0" fontId="4" fillId="0" borderId="237" xfId="1" applyFont="1" applyBorder="1"/>
    <xf numFmtId="168" fontId="136" fillId="9" borderId="238" xfId="1" applyNumberFormat="1" applyFont="1" applyFill="1" applyBorder="1" applyAlignment="1" applyProtection="1">
      <alignment horizontal="right" vertical="center"/>
      <protection hidden="1"/>
    </xf>
    <xf numFmtId="0" fontId="6" fillId="0" borderId="239" xfId="1" applyFont="1" applyBorder="1" applyAlignment="1" applyProtection="1">
      <alignment horizontal="center" vertical="top"/>
      <protection locked="0"/>
    </xf>
    <xf numFmtId="0" fontId="6" fillId="0" borderId="238" xfId="1" applyFont="1" applyBorder="1" applyAlignment="1" applyProtection="1">
      <alignment vertical="top"/>
      <protection locked="0"/>
    </xf>
    <xf numFmtId="0" fontId="4" fillId="11" borderId="240" xfId="1" applyFont="1" applyFill="1" applyBorder="1"/>
    <xf numFmtId="0" fontId="4" fillId="11" borderId="152" xfId="1" applyFont="1" applyFill="1" applyBorder="1"/>
    <xf numFmtId="0" fontId="6" fillId="11" borderId="241" xfId="1" applyFont="1" applyFill="1" applyBorder="1" applyAlignment="1" applyProtection="1">
      <alignment horizontal="left" vertical="center" indent="2"/>
      <protection locked="0"/>
    </xf>
    <xf numFmtId="0" fontId="4" fillId="0" borderId="242" xfId="1" applyFont="1" applyBorder="1"/>
    <xf numFmtId="168" fontId="136" fillId="9" borderId="40" xfId="1" applyNumberFormat="1" applyFont="1" applyFill="1" applyBorder="1" applyAlignment="1" applyProtection="1">
      <alignment horizontal="right" vertical="center"/>
      <protection hidden="1"/>
    </xf>
    <xf numFmtId="0" fontId="6" fillId="0" borderId="33" xfId="1" applyFont="1" applyBorder="1" applyAlignment="1" applyProtection="1">
      <alignment vertical="top" wrapText="1"/>
      <protection locked="0"/>
    </xf>
    <xf numFmtId="0" fontId="6" fillId="0" borderId="40" xfId="1" applyFont="1" applyBorder="1" applyAlignment="1" applyProtection="1">
      <alignment vertical="top" wrapText="1"/>
      <protection locked="0"/>
    </xf>
    <xf numFmtId="0" fontId="4" fillId="11" borderId="12" xfId="1" applyFont="1" applyFill="1" applyBorder="1"/>
    <xf numFmtId="0" fontId="6" fillId="11" borderId="243" xfId="1" applyFont="1" applyFill="1" applyBorder="1" applyAlignment="1" applyProtection="1">
      <alignment horizontal="left" vertical="center" indent="2"/>
      <protection locked="0"/>
    </xf>
    <xf numFmtId="0" fontId="4" fillId="0" borderId="244" xfId="1" applyFont="1" applyBorder="1"/>
    <xf numFmtId="168" fontId="136" fillId="9" borderId="168" xfId="1" applyNumberFormat="1" applyFont="1" applyFill="1" applyBorder="1" applyAlignment="1" applyProtection="1">
      <alignment horizontal="right" vertical="center"/>
      <protection hidden="1"/>
    </xf>
    <xf numFmtId="0" fontId="6" fillId="0" borderId="37" xfId="1" applyFont="1" applyBorder="1" applyAlignment="1" applyProtection="1">
      <alignment vertical="top" wrapText="1"/>
      <protection locked="0"/>
    </xf>
    <xf numFmtId="0" fontId="6" fillId="0" borderId="168" xfId="1" applyFont="1" applyBorder="1" applyAlignment="1" applyProtection="1">
      <alignment vertical="top" wrapText="1"/>
      <protection locked="0"/>
    </xf>
    <xf numFmtId="0" fontId="4" fillId="11" borderId="26" xfId="1" applyFont="1" applyFill="1" applyBorder="1"/>
    <xf numFmtId="0" fontId="6" fillId="11" borderId="245" xfId="1" applyFont="1" applyFill="1" applyBorder="1" applyAlignment="1">
      <alignment horizontal="left" vertical="center" indent="2"/>
    </xf>
    <xf numFmtId="49" fontId="4" fillId="0" borderId="0" xfId="1" applyNumberFormat="1" applyFont="1"/>
    <xf numFmtId="0" fontId="4" fillId="0" borderId="246" xfId="1" applyFont="1" applyBorder="1" applyAlignment="1" applyProtection="1">
      <alignment vertical="center"/>
      <protection locked="0"/>
    </xf>
    <xf numFmtId="168" fontId="136" fillId="9" borderId="215" xfId="1" applyNumberFormat="1" applyFont="1" applyFill="1" applyBorder="1" applyAlignment="1" applyProtection="1">
      <alignment horizontal="right" vertical="center"/>
      <protection hidden="1"/>
    </xf>
    <xf numFmtId="168" fontId="4" fillId="0" borderId="225" xfId="1" applyNumberFormat="1" applyFont="1" applyBorder="1" applyAlignment="1" applyProtection="1">
      <alignment horizontal="right" vertical="center"/>
      <protection locked="0"/>
    </xf>
    <xf numFmtId="168" fontId="4" fillId="0" borderId="247" xfId="1" applyNumberFormat="1" applyFont="1" applyBorder="1" applyAlignment="1" applyProtection="1">
      <alignment horizontal="right" vertical="center"/>
      <protection locked="0"/>
    </xf>
    <xf numFmtId="0" fontId="6" fillId="0" borderId="248" xfId="1" applyFont="1" applyBorder="1" applyAlignment="1" applyProtection="1">
      <alignment horizontal="left" vertical="center" indent="1"/>
      <protection locked="0"/>
    </xf>
    <xf numFmtId="0" fontId="4" fillId="9" borderId="219" xfId="1" applyFont="1" applyFill="1" applyBorder="1" applyAlignment="1" applyProtection="1">
      <alignment horizontal="center" vertical="center"/>
      <protection hidden="1"/>
    </xf>
    <xf numFmtId="0" fontId="4" fillId="9" borderId="249" xfId="1" applyFont="1" applyFill="1" applyBorder="1" applyAlignment="1" applyProtection="1">
      <alignment horizontal="center" vertical="center"/>
      <protection hidden="1"/>
    </xf>
    <xf numFmtId="0" fontId="4" fillId="0" borderId="242" xfId="1" applyFont="1" applyBorder="1" applyAlignment="1" applyProtection="1">
      <alignment vertical="center"/>
      <protection locked="0"/>
    </xf>
    <xf numFmtId="168" fontId="4" fillId="0" borderId="188" xfId="1" applyNumberFormat="1" applyFont="1" applyBorder="1" applyAlignment="1" applyProtection="1">
      <alignment horizontal="right" vertical="center"/>
      <protection locked="0"/>
    </xf>
    <xf numFmtId="0" fontId="6" fillId="0" borderId="165" xfId="1" applyFont="1" applyBorder="1" applyAlignment="1" applyProtection="1">
      <alignment horizontal="left" vertical="center" indent="1"/>
      <protection locked="0"/>
    </xf>
    <xf numFmtId="0" fontId="4" fillId="9" borderId="243" xfId="1" applyFont="1" applyFill="1" applyBorder="1" applyAlignment="1" applyProtection="1">
      <alignment horizontal="center" vertical="center"/>
      <protection hidden="1"/>
    </xf>
    <xf numFmtId="0" fontId="4" fillId="11" borderId="243" xfId="1" applyFont="1" applyFill="1" applyBorder="1" applyAlignment="1" applyProtection="1">
      <alignment horizontal="center" vertical="center"/>
      <protection hidden="1"/>
    </xf>
    <xf numFmtId="0" fontId="4" fillId="0" borderId="244" xfId="1" applyFont="1" applyBorder="1" applyAlignment="1" applyProtection="1">
      <alignment vertical="center"/>
      <protection locked="0"/>
    </xf>
    <xf numFmtId="168" fontId="4" fillId="0" borderId="193" xfId="1" applyNumberFormat="1" applyFont="1" applyBorder="1" applyAlignment="1" applyProtection="1">
      <alignment horizontal="right" vertical="center"/>
      <protection locked="0"/>
    </xf>
    <xf numFmtId="0" fontId="4" fillId="9" borderId="245" xfId="1" applyFont="1" applyFill="1" applyBorder="1" applyAlignment="1" applyProtection="1">
      <alignment horizontal="center" vertical="center"/>
      <protection hidden="1"/>
    </xf>
    <xf numFmtId="0" fontId="6" fillId="0" borderId="183" xfId="1" applyFont="1" applyBorder="1" applyAlignment="1" applyProtection="1">
      <alignment horizontal="left" vertical="center" indent="1"/>
      <protection locked="0"/>
    </xf>
    <xf numFmtId="0" fontId="4" fillId="19" borderId="250" xfId="1" applyFont="1" applyFill="1" applyBorder="1" applyAlignment="1" applyProtection="1">
      <alignment vertical="center"/>
      <protection locked="0"/>
    </xf>
    <xf numFmtId="168" fontId="136" fillId="19" borderId="74" xfId="1" applyNumberFormat="1" applyFont="1" applyFill="1" applyBorder="1" applyAlignment="1" applyProtection="1">
      <alignment horizontal="right" vertical="center"/>
      <protection hidden="1"/>
    </xf>
    <xf numFmtId="168" fontId="65" fillId="19" borderId="251" xfId="1" applyNumberFormat="1" applyFont="1" applyFill="1" applyBorder="1" applyAlignment="1">
      <alignment horizontal="right" vertical="center"/>
    </xf>
    <xf numFmtId="168" fontId="65" fillId="19" borderId="252" xfId="1" applyNumberFormat="1" applyFont="1" applyFill="1" applyBorder="1" applyAlignment="1">
      <alignment horizontal="right" vertical="center"/>
    </xf>
    <xf numFmtId="168" fontId="65" fillId="19" borderId="88" xfId="1" applyNumberFormat="1" applyFont="1" applyFill="1" applyBorder="1" applyAlignment="1">
      <alignment horizontal="right" vertical="center"/>
    </xf>
    <xf numFmtId="0" fontId="92" fillId="19" borderId="223" xfId="1" applyFont="1" applyFill="1" applyBorder="1" applyAlignment="1" applyProtection="1">
      <alignment vertical="center"/>
      <protection hidden="1"/>
    </xf>
    <xf numFmtId="0" fontId="66" fillId="19" borderId="222" xfId="1" applyFont="1" applyFill="1" applyBorder="1" applyAlignment="1" applyProtection="1">
      <alignment vertical="center"/>
      <protection hidden="1"/>
    </xf>
    <xf numFmtId="0" fontId="92" fillId="19" borderId="253" xfId="1" applyFont="1" applyFill="1" applyBorder="1" applyAlignment="1" applyProtection="1">
      <alignment vertical="center"/>
      <protection hidden="1"/>
    </xf>
    <xf numFmtId="0" fontId="62" fillId="0" borderId="254" xfId="1" applyFont="1" applyBorder="1" applyAlignment="1" applyProtection="1">
      <alignment vertical="center"/>
      <protection locked="0"/>
    </xf>
    <xf numFmtId="168" fontId="136" fillId="9" borderId="175" xfId="1" applyNumberFormat="1" applyFont="1" applyFill="1" applyBorder="1" applyAlignment="1" applyProtection="1">
      <alignment horizontal="right" vertical="center"/>
      <protection hidden="1"/>
    </xf>
    <xf numFmtId="168" fontId="4" fillId="0" borderId="194" xfId="1" applyNumberFormat="1" applyFont="1" applyBorder="1" applyAlignment="1" applyProtection="1">
      <alignment horizontal="right" vertical="center"/>
      <protection locked="0"/>
    </xf>
    <xf numFmtId="0" fontId="4" fillId="9" borderId="255" xfId="1" applyFont="1" applyFill="1" applyBorder="1" applyAlignment="1" applyProtection="1">
      <alignment horizontal="center" vertical="center"/>
      <protection hidden="1"/>
    </xf>
    <xf numFmtId="0" fontId="4" fillId="19" borderId="250" xfId="1" applyFont="1" applyFill="1" applyBorder="1" applyAlignment="1" applyProtection="1">
      <alignment vertical="center"/>
      <protection hidden="1"/>
    </xf>
    <xf numFmtId="168" fontId="65" fillId="19" borderId="74" xfId="1" applyNumberFormat="1" applyFont="1" applyFill="1" applyBorder="1" applyAlignment="1" applyProtection="1">
      <alignment horizontal="right" vertical="center"/>
      <protection hidden="1"/>
    </xf>
    <xf numFmtId="168" fontId="65" fillId="19" borderId="256" xfId="1" applyNumberFormat="1" applyFont="1" applyFill="1" applyBorder="1" applyAlignment="1" applyProtection="1">
      <alignment horizontal="right" vertical="center"/>
      <protection hidden="1"/>
    </xf>
    <xf numFmtId="0" fontId="92" fillId="19" borderId="222" xfId="1" applyFont="1" applyFill="1" applyBorder="1" applyAlignment="1" applyProtection="1">
      <alignment vertical="center"/>
      <protection hidden="1"/>
    </xf>
    <xf numFmtId="0" fontId="65" fillId="19" borderId="253" xfId="1" applyFont="1" applyFill="1" applyBorder="1" applyAlignment="1" applyProtection="1">
      <alignment vertical="center"/>
      <protection hidden="1"/>
    </xf>
    <xf numFmtId="168" fontId="136" fillId="9" borderId="1" xfId="1" applyNumberFormat="1" applyFont="1" applyFill="1" applyBorder="1" applyAlignment="1" applyProtection="1">
      <alignment horizontal="right" vertical="center"/>
      <protection hidden="1"/>
    </xf>
    <xf numFmtId="168" fontId="4" fillId="0" borderId="208" xfId="1" applyNumberFormat="1" applyFont="1" applyBorder="1" applyAlignment="1">
      <alignment horizontal="right" vertical="center"/>
    </xf>
    <xf numFmtId="0" fontId="4" fillId="9" borderId="257" xfId="1" applyFont="1" applyFill="1" applyBorder="1" applyAlignment="1" applyProtection="1">
      <alignment vertical="center"/>
      <protection hidden="1"/>
    </xf>
    <xf numFmtId="0" fontId="6" fillId="9" borderId="6" xfId="1" applyFont="1" applyFill="1" applyBorder="1" applyAlignment="1" applyProtection="1">
      <alignment horizontal="left" vertical="center" indent="1"/>
      <protection hidden="1"/>
    </xf>
    <xf numFmtId="0" fontId="4" fillId="0" borderId="258" xfId="1" applyFont="1" applyBorder="1" applyAlignment="1" applyProtection="1">
      <alignment vertical="center"/>
      <protection locked="0"/>
    </xf>
    <xf numFmtId="168" fontId="136" fillId="9" borderId="39" xfId="1" applyNumberFormat="1" applyFont="1" applyFill="1" applyBorder="1" applyAlignment="1" applyProtection="1">
      <alignment horizontal="right" vertical="center"/>
      <protection hidden="1"/>
    </xf>
    <xf numFmtId="168" fontId="4" fillId="0" borderId="32" xfId="1" applyNumberFormat="1" applyFont="1" applyBorder="1" applyAlignment="1" applyProtection="1">
      <alignment horizontal="right" vertical="center"/>
      <protection locked="0"/>
    </xf>
    <xf numFmtId="168" fontId="4" fillId="0" borderId="39" xfId="1" applyNumberFormat="1" applyFont="1" applyBorder="1" applyAlignment="1" applyProtection="1">
      <alignment horizontal="right" vertical="center"/>
      <protection locked="0"/>
    </xf>
    <xf numFmtId="168" fontId="4" fillId="0" borderId="17" xfId="1" applyNumberFormat="1" applyFont="1" applyBorder="1" applyAlignment="1" applyProtection="1">
      <alignment horizontal="right" vertical="center"/>
      <protection locked="0"/>
    </xf>
    <xf numFmtId="168" fontId="4" fillId="0" borderId="203" xfId="1" applyNumberFormat="1" applyFont="1" applyBorder="1" applyAlignment="1" applyProtection="1">
      <alignment horizontal="right" vertical="center"/>
      <protection locked="0"/>
    </xf>
    <xf numFmtId="0" fontId="6" fillId="9" borderId="32" xfId="1" applyFont="1" applyFill="1" applyBorder="1" applyAlignment="1" applyProtection="1">
      <alignment horizontal="left" vertical="center" indent="1"/>
      <protection hidden="1"/>
    </xf>
    <xf numFmtId="0" fontId="4" fillId="9" borderId="41" xfId="1" applyFont="1" applyFill="1" applyBorder="1" applyAlignment="1" applyProtection="1">
      <alignment horizontal="center" vertical="center"/>
      <protection hidden="1"/>
    </xf>
    <xf numFmtId="0" fontId="4" fillId="11" borderId="0" xfId="1" applyFont="1" applyFill="1" applyAlignment="1">
      <alignment horizontal="left" vertical="center" indent="1"/>
    </xf>
    <xf numFmtId="168" fontId="151" fillId="0" borderId="188" xfId="1" applyNumberFormat="1" applyFont="1" applyBorder="1" applyAlignment="1" applyProtection="1">
      <alignment horizontal="right" vertical="center"/>
      <protection locked="0"/>
    </xf>
    <xf numFmtId="0" fontId="6" fillId="11" borderId="0" xfId="1" applyFont="1" applyFill="1" applyAlignment="1" applyProtection="1">
      <alignment horizontal="left" vertical="center" indent="1"/>
      <protection hidden="1"/>
    </xf>
    <xf numFmtId="0" fontId="6" fillId="9" borderId="230" xfId="1" applyFont="1" applyFill="1" applyBorder="1" applyAlignment="1" applyProtection="1">
      <alignment horizontal="left" vertical="center" indent="1"/>
      <protection hidden="1"/>
    </xf>
    <xf numFmtId="0" fontId="4" fillId="0" borderId="259" xfId="1" applyFont="1" applyBorder="1" applyAlignment="1" applyProtection="1">
      <alignment vertical="center"/>
      <protection locked="0"/>
    </xf>
    <xf numFmtId="168" fontId="136" fillId="9" borderId="41" xfId="1" applyNumberFormat="1" applyFont="1" applyFill="1" applyBorder="1" applyAlignment="1" applyProtection="1">
      <alignment horizontal="right" vertical="center"/>
      <protection hidden="1"/>
    </xf>
    <xf numFmtId="168" fontId="4" fillId="0" borderId="34" xfId="1" applyNumberFormat="1" applyFont="1" applyBorder="1" applyAlignment="1" applyProtection="1">
      <alignment horizontal="right" vertical="center"/>
      <protection locked="0"/>
    </xf>
    <xf numFmtId="168" fontId="4" fillId="0" borderId="199" xfId="1" applyNumberFormat="1" applyFont="1" applyBorder="1" applyAlignment="1" applyProtection="1">
      <alignment horizontal="right" vertical="center"/>
      <protection locked="0"/>
    </xf>
    <xf numFmtId="0" fontId="6" fillId="9" borderId="183" xfId="1" applyFont="1" applyFill="1" applyBorder="1" applyAlignment="1" applyProtection="1">
      <alignment horizontal="left" vertical="center" indent="1"/>
      <protection hidden="1"/>
    </xf>
    <xf numFmtId="168" fontId="151" fillId="0" borderId="32" xfId="1" applyNumberFormat="1" applyFont="1" applyBorder="1" applyAlignment="1" applyProtection="1">
      <alignment horizontal="right" vertical="center"/>
      <protection locked="0"/>
    </xf>
    <xf numFmtId="168" fontId="151" fillId="0" borderId="39" xfId="1" applyNumberFormat="1" applyFont="1" applyBorder="1" applyAlignment="1" applyProtection="1">
      <alignment horizontal="right" vertical="center"/>
      <protection locked="0"/>
    </xf>
    <xf numFmtId="0" fontId="6" fillId="11" borderId="260" xfId="1" applyFont="1" applyFill="1" applyBorder="1" applyAlignment="1">
      <alignment horizontal="left" vertical="center" wrapText="1" indent="1"/>
    </xf>
    <xf numFmtId="168" fontId="151" fillId="0" borderId="193" xfId="1" applyNumberFormat="1" applyFont="1" applyBorder="1" applyAlignment="1" applyProtection="1">
      <alignment horizontal="right" vertical="center"/>
      <protection locked="0"/>
    </xf>
    <xf numFmtId="0" fontId="6" fillId="11" borderId="164" xfId="1" applyFont="1" applyFill="1" applyBorder="1" applyAlignment="1">
      <alignment horizontal="left" vertical="center" wrapText="1" indent="1"/>
    </xf>
    <xf numFmtId="0" fontId="4" fillId="9" borderId="35" xfId="1" applyFont="1" applyFill="1" applyBorder="1" applyAlignment="1" applyProtection="1">
      <alignment horizontal="center" vertical="center"/>
      <protection hidden="1"/>
    </xf>
    <xf numFmtId="0" fontId="6" fillId="11" borderId="183" xfId="1" applyFont="1" applyFill="1" applyBorder="1" applyAlignment="1">
      <alignment horizontal="left" vertical="center" wrapText="1" indent="1"/>
    </xf>
    <xf numFmtId="0" fontId="4" fillId="19" borderId="105" xfId="1" applyFont="1" applyFill="1" applyBorder="1" applyAlignment="1" applyProtection="1">
      <alignment vertical="center"/>
      <protection hidden="1"/>
    </xf>
    <xf numFmtId="168" fontId="65" fillId="13" borderId="201" xfId="1" applyNumberFormat="1" applyFont="1" applyFill="1" applyBorder="1" applyAlignment="1" applyProtection="1">
      <alignment horizontal="right" vertical="center"/>
      <protection hidden="1"/>
    </xf>
    <xf numFmtId="168" fontId="4" fillId="7" borderId="1" xfId="1" applyNumberFormat="1" applyFont="1" applyFill="1" applyBorder="1" applyAlignment="1" applyProtection="1">
      <alignment horizontal="right" vertical="center"/>
      <protection hidden="1"/>
    </xf>
    <xf numFmtId="0" fontId="4" fillId="13" borderId="0" xfId="1" applyFont="1" applyFill="1" applyAlignment="1" applyProtection="1">
      <alignment vertical="center"/>
      <protection hidden="1"/>
    </xf>
    <xf numFmtId="0" fontId="4" fillId="13" borderId="262" xfId="1" applyFont="1" applyFill="1" applyBorder="1" applyAlignment="1" applyProtection="1">
      <alignment vertical="center"/>
      <protection hidden="1"/>
    </xf>
    <xf numFmtId="168" fontId="65" fillId="13" borderId="0" xfId="1" applyNumberFormat="1" applyFont="1" applyFill="1" applyAlignment="1" applyProtection="1">
      <alignment horizontal="right" vertical="center"/>
      <protection hidden="1"/>
    </xf>
    <xf numFmtId="168" fontId="4" fillId="7" borderId="208" xfId="1" applyNumberFormat="1" applyFont="1" applyFill="1" applyBorder="1" applyAlignment="1" applyProtection="1">
      <alignment horizontal="right" vertical="center"/>
      <protection hidden="1"/>
    </xf>
    <xf numFmtId="168" fontId="4" fillId="7" borderId="201" xfId="1" applyNumberFormat="1" applyFont="1" applyFill="1" applyBorder="1" applyAlignment="1" applyProtection="1">
      <alignment horizontal="right" vertical="center"/>
      <protection hidden="1"/>
    </xf>
    <xf numFmtId="168" fontId="65" fillId="31" borderId="200" xfId="1" applyNumberFormat="1" applyFont="1" applyFill="1" applyBorder="1" applyAlignment="1" applyProtection="1">
      <alignment horizontal="right" vertical="center"/>
      <protection hidden="1"/>
    </xf>
    <xf numFmtId="168" fontId="65" fillId="27" borderId="60" xfId="1" applyNumberFormat="1" applyFont="1" applyFill="1" applyBorder="1" applyAlignment="1" applyProtection="1">
      <alignment horizontal="right" vertical="center"/>
      <protection hidden="1"/>
    </xf>
    <xf numFmtId="0" fontId="92" fillId="31" borderId="136" xfId="1" applyFont="1" applyFill="1" applyBorder="1" applyAlignment="1" applyProtection="1">
      <alignment horizontal="center" vertical="center"/>
      <protection hidden="1"/>
    </xf>
    <xf numFmtId="0" fontId="62" fillId="31" borderId="136" xfId="1" applyFont="1" applyFill="1" applyBorder="1" applyAlignment="1" applyProtection="1">
      <alignment horizontal="right" vertical="top"/>
      <protection hidden="1"/>
    </xf>
    <xf numFmtId="0" fontId="62" fillId="31" borderId="148" xfId="1" applyFont="1" applyFill="1" applyBorder="1" applyAlignment="1" applyProtection="1">
      <alignment horizontal="right" vertical="top"/>
      <protection hidden="1"/>
    </xf>
    <xf numFmtId="0" fontId="4" fillId="0" borderId="0" xfId="1" applyFont="1" applyAlignment="1">
      <alignment horizontal="left"/>
    </xf>
    <xf numFmtId="0" fontId="136" fillId="9" borderId="270" xfId="1" applyFont="1" applyFill="1" applyBorder="1" applyAlignment="1" applyProtection="1">
      <alignment vertical="center"/>
      <protection hidden="1"/>
    </xf>
    <xf numFmtId="0" fontId="163" fillId="0" borderId="0" xfId="1" applyFont="1" applyAlignment="1" applyProtection="1">
      <alignment vertical="center"/>
      <protection locked="0" hidden="1"/>
    </xf>
    <xf numFmtId="0" fontId="6" fillId="0" borderId="0" xfId="1" applyFont="1" applyAlignment="1" applyProtection="1">
      <alignment horizontal="left" vertical="center"/>
      <protection hidden="1"/>
    </xf>
    <xf numFmtId="0" fontId="143" fillId="0" borderId="0" xfId="1" applyFont="1" applyAlignment="1" applyProtection="1">
      <alignment vertical="center"/>
      <protection hidden="1"/>
    </xf>
    <xf numFmtId="0" fontId="65" fillId="0" borderId="0" xfId="1" applyFont="1" applyAlignment="1">
      <alignment vertical="center"/>
    </xf>
    <xf numFmtId="1" fontId="164" fillId="0" borderId="0" xfId="1" applyNumberFormat="1" applyFont="1" applyAlignment="1" applyProtection="1">
      <alignment horizontal="left" vertical="center"/>
      <protection hidden="1"/>
    </xf>
    <xf numFmtId="0" fontId="165" fillId="0" borderId="0" xfId="1" applyFont="1" applyAlignment="1" applyProtection="1">
      <alignment vertical="center"/>
      <protection hidden="1"/>
    </xf>
    <xf numFmtId="168" fontId="4" fillId="14" borderId="247" xfId="1" applyNumberFormat="1" applyFont="1" applyFill="1" applyBorder="1" applyAlignment="1">
      <alignment horizontal="right" vertical="center"/>
    </xf>
    <xf numFmtId="168" fontId="4" fillId="14" borderId="188" xfId="1" applyNumberFormat="1" applyFont="1" applyFill="1" applyBorder="1" applyAlignment="1">
      <alignment horizontal="right" vertical="center"/>
    </xf>
    <xf numFmtId="168" fontId="4" fillId="14" borderId="193" xfId="1" applyNumberFormat="1" applyFont="1" applyFill="1" applyBorder="1" applyAlignment="1">
      <alignment horizontal="right" vertical="center"/>
    </xf>
    <xf numFmtId="168" fontId="4" fillId="14" borderId="194" xfId="1" applyNumberFormat="1" applyFont="1" applyFill="1" applyBorder="1" applyAlignment="1">
      <alignment horizontal="right" vertical="center"/>
    </xf>
    <xf numFmtId="168" fontId="4" fillId="14" borderId="208" xfId="1" applyNumberFormat="1" applyFont="1" applyFill="1" applyBorder="1" applyAlignment="1">
      <alignment horizontal="right" vertical="center"/>
    </xf>
    <xf numFmtId="168" fontId="4" fillId="14" borderId="203" xfId="1" applyNumberFormat="1" applyFont="1" applyFill="1" applyBorder="1" applyAlignment="1">
      <alignment horizontal="right" vertical="center"/>
    </xf>
    <xf numFmtId="0" fontId="4" fillId="9" borderId="39" xfId="1" applyFont="1" applyFill="1" applyBorder="1" applyAlignment="1" applyProtection="1">
      <alignment horizontal="center" vertical="center"/>
      <protection hidden="1"/>
    </xf>
    <xf numFmtId="0" fontId="4" fillId="9" borderId="31" xfId="1" applyFont="1" applyFill="1" applyBorder="1" applyAlignment="1" applyProtection="1">
      <alignment horizontal="center" vertical="center"/>
      <protection hidden="1"/>
    </xf>
    <xf numFmtId="0" fontId="4" fillId="9" borderId="268" xfId="1" applyFont="1" applyFill="1" applyBorder="1" applyAlignment="1" applyProtection="1">
      <alignment vertical="center"/>
      <protection hidden="1"/>
    </xf>
    <xf numFmtId="0" fontId="4" fillId="9" borderId="38" xfId="1" applyFont="1" applyFill="1" applyBorder="1" applyAlignment="1" applyProtection="1">
      <alignment vertical="center"/>
      <protection hidden="1"/>
    </xf>
    <xf numFmtId="0" fontId="4" fillId="9" borderId="4" xfId="1" applyFont="1" applyFill="1" applyBorder="1" applyAlignment="1" applyProtection="1">
      <alignment vertical="center"/>
      <protection hidden="1"/>
    </xf>
    <xf numFmtId="0" fontId="95" fillId="19" borderId="0" xfId="1" applyFont="1" applyFill="1" applyAlignment="1">
      <alignment vertical="center"/>
    </xf>
    <xf numFmtId="0" fontId="4" fillId="0" borderId="196" xfId="1" applyFont="1" applyBorder="1"/>
    <xf numFmtId="168" fontId="152" fillId="9" borderId="217" xfId="1" applyNumberFormat="1" applyFont="1" applyFill="1" applyBorder="1" applyAlignment="1" applyProtection="1">
      <alignment horizontal="right" vertical="center"/>
      <protection hidden="1"/>
    </xf>
    <xf numFmtId="0" fontId="6" fillId="0" borderId="157" xfId="1" applyFont="1" applyBorder="1" applyAlignment="1" applyProtection="1">
      <alignment horizontal="center" vertical="top"/>
      <protection locked="0"/>
    </xf>
    <xf numFmtId="0" fontId="6" fillId="0" borderId="157" xfId="1" applyFont="1" applyBorder="1" applyAlignment="1" applyProtection="1">
      <alignment vertical="top"/>
      <protection locked="0"/>
    </xf>
    <xf numFmtId="0" fontId="4" fillId="11" borderId="206" xfId="1" applyFont="1" applyFill="1" applyBorder="1"/>
    <xf numFmtId="0" fontId="6" fillId="11" borderId="207" xfId="1" applyFont="1" applyFill="1" applyBorder="1" applyAlignment="1" applyProtection="1">
      <alignment horizontal="left" vertical="center" indent="2"/>
      <protection locked="0"/>
    </xf>
    <xf numFmtId="0" fontId="4" fillId="0" borderId="167" xfId="1" applyFont="1" applyBorder="1"/>
    <xf numFmtId="168" fontId="152" fillId="9" borderId="231" xfId="1" applyNumberFormat="1" applyFont="1" applyFill="1" applyBorder="1" applyAlignment="1" applyProtection="1">
      <alignment horizontal="right" vertical="center"/>
      <protection hidden="1"/>
    </xf>
    <xf numFmtId="0" fontId="6" fillId="11" borderId="181" xfId="1" applyFont="1" applyFill="1" applyBorder="1" applyAlignment="1" applyProtection="1">
      <alignment horizontal="left" vertical="center" indent="2"/>
      <protection locked="0"/>
    </xf>
    <xf numFmtId="0" fontId="4" fillId="0" borderId="171" xfId="1" applyFont="1" applyBorder="1"/>
    <xf numFmtId="168" fontId="152" fillId="9" borderId="274" xfId="1" applyNumberFormat="1" applyFont="1" applyFill="1" applyBorder="1" applyAlignment="1" applyProtection="1">
      <alignment horizontal="right" vertical="center"/>
      <protection hidden="1"/>
    </xf>
    <xf numFmtId="0" fontId="6" fillId="11" borderId="189" xfId="1" applyFont="1" applyFill="1" applyBorder="1" applyAlignment="1">
      <alignment horizontal="left" vertical="center" indent="2"/>
    </xf>
    <xf numFmtId="0" fontId="4" fillId="0" borderId="214" xfId="1" applyFont="1" applyBorder="1" applyAlignment="1" applyProtection="1">
      <alignment vertical="center"/>
      <protection locked="0"/>
    </xf>
    <xf numFmtId="0" fontId="4" fillId="9" borderId="275" xfId="1" applyFont="1" applyFill="1" applyBorder="1" applyAlignment="1" applyProtection="1">
      <alignment horizontal="center" vertical="center"/>
      <protection hidden="1"/>
    </xf>
    <xf numFmtId="168" fontId="152" fillId="9" borderId="227" xfId="1" applyNumberFormat="1" applyFont="1" applyFill="1" applyBorder="1" applyAlignment="1" applyProtection="1">
      <alignment horizontal="right" vertical="center"/>
      <protection hidden="1"/>
    </xf>
    <xf numFmtId="0" fontId="4" fillId="19" borderId="276" xfId="1" applyFont="1" applyFill="1" applyBorder="1" applyAlignment="1" applyProtection="1">
      <alignment vertical="center"/>
      <protection locked="0"/>
    </xf>
    <xf numFmtId="0" fontId="62" fillId="0" borderId="172" xfId="1" applyFont="1" applyBorder="1" applyAlignment="1" applyProtection="1">
      <alignment vertical="center"/>
      <protection locked="0"/>
    </xf>
    <xf numFmtId="0" fontId="4" fillId="19" borderId="276" xfId="1" applyFont="1" applyFill="1" applyBorder="1" applyAlignment="1" applyProtection="1">
      <alignment vertical="center"/>
      <protection hidden="1"/>
    </xf>
    <xf numFmtId="0" fontId="65" fillId="19" borderId="223" xfId="1" applyFont="1" applyFill="1" applyBorder="1" applyAlignment="1" applyProtection="1">
      <alignment vertical="center"/>
      <protection hidden="1"/>
    </xf>
    <xf numFmtId="0" fontId="4" fillId="0" borderId="277" xfId="1" applyFont="1" applyBorder="1" applyAlignment="1" applyProtection="1">
      <alignment vertical="center"/>
      <protection locked="0"/>
    </xf>
    <xf numFmtId="168" fontId="4" fillId="14" borderId="32" xfId="1" applyNumberFormat="1" applyFont="1" applyFill="1" applyBorder="1" applyAlignment="1">
      <alignment horizontal="right" vertical="center"/>
    </xf>
    <xf numFmtId="168" fontId="139" fillId="0" borderId="21" xfId="1" applyNumberFormat="1" applyFont="1" applyBorder="1" applyAlignment="1" applyProtection="1">
      <alignment horizontal="right" vertical="center"/>
      <protection locked="0"/>
    </xf>
    <xf numFmtId="168" fontId="139" fillId="0" borderId="188" xfId="1" applyNumberFormat="1" applyFont="1" applyBorder="1" applyAlignment="1" applyProtection="1">
      <alignment horizontal="right" vertical="center"/>
      <protection locked="0"/>
    </xf>
    <xf numFmtId="168" fontId="4" fillId="11" borderId="33" xfId="1" applyNumberFormat="1" applyFont="1" applyFill="1" applyBorder="1" applyAlignment="1">
      <alignment horizontal="right" vertical="center"/>
    </xf>
    <xf numFmtId="168" fontId="4" fillId="11" borderId="188" xfId="1" applyNumberFormat="1" applyFont="1" applyFill="1" applyBorder="1" applyAlignment="1">
      <alignment horizontal="right" vertical="center"/>
    </xf>
    <xf numFmtId="168" fontId="4" fillId="2" borderId="33" xfId="1" applyNumberFormat="1" applyFont="1" applyFill="1" applyBorder="1" applyAlignment="1">
      <alignment horizontal="right" vertical="center"/>
    </xf>
    <xf numFmtId="168" fontId="4" fillId="2" borderId="40" xfId="1" applyNumberFormat="1" applyFont="1" applyFill="1" applyBorder="1" applyAlignment="1">
      <alignment horizontal="right" vertical="center"/>
    </xf>
    <xf numFmtId="168" fontId="4" fillId="2" borderId="21" xfId="1" applyNumberFormat="1" applyFont="1" applyFill="1" applyBorder="1" applyAlignment="1">
      <alignment horizontal="right" vertical="center"/>
    </xf>
    <xf numFmtId="168" fontId="4" fillId="2" borderId="188" xfId="1" applyNumberFormat="1" applyFont="1" applyFill="1" applyBorder="1" applyAlignment="1">
      <alignment horizontal="right" vertical="center"/>
    </xf>
    <xf numFmtId="0" fontId="4" fillId="0" borderId="190" xfId="1" applyFont="1" applyBorder="1" applyAlignment="1" applyProtection="1">
      <alignment vertical="center"/>
      <protection locked="0"/>
    </xf>
    <xf numFmtId="168" fontId="152" fillId="9" borderId="278" xfId="1" applyNumberFormat="1" applyFont="1" applyFill="1" applyBorder="1" applyAlignment="1" applyProtection="1">
      <alignment horizontal="right" vertical="center"/>
      <protection hidden="1"/>
    </xf>
    <xf numFmtId="0" fontId="4" fillId="0" borderId="171" xfId="1" applyFont="1" applyBorder="1" applyAlignment="1" applyProtection="1">
      <alignment vertical="center"/>
      <protection locked="0"/>
    </xf>
    <xf numFmtId="168" fontId="65" fillId="13" borderId="236" xfId="1" applyNumberFormat="1" applyFont="1" applyFill="1" applyBorder="1" applyAlignment="1" applyProtection="1">
      <alignment horizontal="right" vertical="center"/>
      <protection hidden="1"/>
    </xf>
    <xf numFmtId="168" fontId="4" fillId="29" borderId="1" xfId="1" applyNumberFormat="1" applyFont="1" applyFill="1" applyBorder="1" applyAlignment="1" applyProtection="1">
      <alignment horizontal="right" vertical="center"/>
      <protection hidden="1"/>
    </xf>
    <xf numFmtId="0" fontId="4" fillId="13" borderId="45" xfId="1" applyFont="1" applyFill="1" applyBorder="1" applyAlignment="1" applyProtection="1">
      <alignment vertical="center"/>
      <protection hidden="1"/>
    </xf>
    <xf numFmtId="168" fontId="65" fillId="13" borderId="234" xfId="1" applyNumberFormat="1" applyFont="1" applyFill="1" applyBorder="1" applyAlignment="1" applyProtection="1">
      <alignment horizontal="right" vertical="center"/>
      <protection hidden="1"/>
    </xf>
    <xf numFmtId="168" fontId="4" fillId="27" borderId="1" xfId="1" applyNumberFormat="1" applyFont="1" applyFill="1" applyBorder="1" applyAlignment="1" applyProtection="1">
      <alignment horizontal="right" vertical="center"/>
      <protection hidden="1"/>
    </xf>
    <xf numFmtId="0" fontId="62" fillId="31" borderId="137" xfId="1" applyFont="1" applyFill="1" applyBorder="1" applyAlignment="1" applyProtection="1">
      <alignment horizontal="right" vertical="top"/>
      <protection hidden="1"/>
    </xf>
    <xf numFmtId="0" fontId="68" fillId="9" borderId="118" xfId="1" applyFont="1" applyFill="1" applyBorder="1" applyAlignment="1" applyProtection="1">
      <alignment horizontal="center" vertical="center"/>
      <protection hidden="1"/>
    </xf>
    <xf numFmtId="0" fontId="68" fillId="14" borderId="2" xfId="1" applyFont="1" applyFill="1" applyBorder="1" applyAlignment="1" applyProtection="1">
      <alignment horizontal="center" vertical="center" wrapText="1"/>
      <protection hidden="1"/>
    </xf>
    <xf numFmtId="168" fontId="152" fillId="9" borderId="279" xfId="1" applyNumberFormat="1" applyFont="1" applyFill="1" applyBorder="1" applyAlignment="1" applyProtection="1">
      <alignment horizontal="right" vertical="center"/>
      <protection hidden="1"/>
    </xf>
    <xf numFmtId="168" fontId="136" fillId="9" borderId="206" xfId="1" applyNumberFormat="1" applyFont="1" applyFill="1" applyBorder="1" applyAlignment="1" applyProtection="1">
      <alignment horizontal="right" vertical="center"/>
      <protection hidden="1"/>
    </xf>
    <xf numFmtId="0" fontId="6" fillId="14" borderId="157" xfId="1" applyFont="1" applyFill="1" applyBorder="1" applyAlignment="1" applyProtection="1">
      <alignment vertical="top"/>
      <protection locked="0"/>
    </xf>
    <xf numFmtId="168" fontId="136" fillId="9" borderId="12" xfId="1" applyNumberFormat="1" applyFont="1" applyFill="1" applyBorder="1" applyAlignment="1" applyProtection="1">
      <alignment horizontal="right" vertical="center"/>
      <protection hidden="1"/>
    </xf>
    <xf numFmtId="0" fontId="6" fillId="14" borderId="40" xfId="1" applyFont="1" applyFill="1" applyBorder="1" applyAlignment="1" applyProtection="1">
      <alignment vertical="top" wrapText="1"/>
      <protection locked="0"/>
    </xf>
    <xf numFmtId="168" fontId="152" fillId="9" borderId="209" xfId="1" applyNumberFormat="1" applyFont="1" applyFill="1" applyBorder="1" applyAlignment="1" applyProtection="1">
      <alignment horizontal="right" vertical="center"/>
      <protection hidden="1"/>
    </xf>
    <xf numFmtId="168" fontId="136" fillId="9" borderId="26" xfId="1" applyNumberFormat="1" applyFont="1" applyFill="1" applyBorder="1" applyAlignment="1" applyProtection="1">
      <alignment horizontal="right" vertical="center"/>
      <protection hidden="1"/>
    </xf>
    <xf numFmtId="0" fontId="6" fillId="14" borderId="168" xfId="1" applyFont="1" applyFill="1" applyBorder="1" applyAlignment="1" applyProtection="1">
      <alignment vertical="top" wrapText="1"/>
      <protection locked="0"/>
    </xf>
    <xf numFmtId="168" fontId="136" fillId="9" borderId="219" xfId="1" applyNumberFormat="1" applyFont="1" applyFill="1" applyBorder="1" applyAlignment="1" applyProtection="1">
      <alignment horizontal="right" vertical="center"/>
      <protection hidden="1"/>
    </xf>
    <xf numFmtId="168" fontId="136" fillId="9" borderId="280" xfId="1" applyNumberFormat="1" applyFont="1" applyFill="1" applyBorder="1" applyAlignment="1" applyProtection="1">
      <alignment horizontal="right" vertical="center"/>
      <protection hidden="1"/>
    </xf>
    <xf numFmtId="168" fontId="4" fillId="14" borderId="247" xfId="1" applyNumberFormat="1" applyFont="1" applyFill="1" applyBorder="1" applyAlignment="1" applyProtection="1">
      <alignment horizontal="right" vertical="center"/>
      <protection locked="0"/>
    </xf>
    <xf numFmtId="168" fontId="4" fillId="14" borderId="229" xfId="1" applyNumberFormat="1" applyFont="1" applyFill="1" applyBorder="1" applyAlignment="1" applyProtection="1">
      <alignment horizontal="right" vertical="center"/>
      <protection locked="0"/>
    </xf>
    <xf numFmtId="168" fontId="4" fillId="14" borderId="188" xfId="1" applyNumberFormat="1" applyFont="1" applyFill="1" applyBorder="1" applyAlignment="1" applyProtection="1">
      <alignment horizontal="right" vertical="center"/>
      <protection locked="0"/>
    </xf>
    <xf numFmtId="168" fontId="4" fillId="14" borderId="33" xfId="1" applyNumberFormat="1" applyFont="1" applyFill="1" applyBorder="1" applyAlignment="1" applyProtection="1">
      <alignment horizontal="right" vertical="center"/>
      <protection locked="0"/>
    </xf>
    <xf numFmtId="168" fontId="4" fillId="14" borderId="193" xfId="1" applyNumberFormat="1" applyFont="1" applyFill="1" applyBorder="1" applyAlignment="1" applyProtection="1">
      <alignment horizontal="right" vertical="center"/>
      <protection locked="0"/>
    </xf>
    <xf numFmtId="168" fontId="4" fillId="14" borderId="37" xfId="1" applyNumberFormat="1" applyFont="1" applyFill="1" applyBorder="1" applyAlignment="1" applyProtection="1">
      <alignment horizontal="right" vertical="center"/>
      <protection locked="0"/>
    </xf>
    <xf numFmtId="168" fontId="136" fillId="19" borderId="281" xfId="1" applyNumberFormat="1" applyFont="1" applyFill="1" applyBorder="1" applyAlignment="1" applyProtection="1">
      <alignment horizontal="right" vertical="center"/>
      <protection hidden="1"/>
    </xf>
    <xf numFmtId="168" fontId="136" fillId="19" borderId="282" xfId="1" applyNumberFormat="1" applyFont="1" applyFill="1" applyBorder="1" applyAlignment="1" applyProtection="1">
      <alignment horizontal="right" vertical="center"/>
      <protection hidden="1"/>
    </xf>
    <xf numFmtId="168" fontId="152" fillId="9" borderId="283" xfId="1" applyNumberFormat="1" applyFont="1" applyFill="1" applyBorder="1" applyAlignment="1" applyProtection="1">
      <alignment horizontal="right" vertical="center"/>
      <protection hidden="1"/>
    </xf>
    <xf numFmtId="168" fontId="136" fillId="9" borderId="226" xfId="1" applyNumberFormat="1" applyFont="1" applyFill="1" applyBorder="1" applyAlignment="1" applyProtection="1">
      <alignment horizontal="right" vertical="center"/>
      <protection hidden="1"/>
    </xf>
    <xf numFmtId="168" fontId="4" fillId="14" borderId="194" xfId="1" applyNumberFormat="1" applyFont="1" applyFill="1" applyBorder="1" applyAlignment="1" applyProtection="1">
      <alignment horizontal="right" vertical="center"/>
      <protection locked="0"/>
    </xf>
    <xf numFmtId="168" fontId="4" fillId="14" borderId="230" xfId="1" applyNumberFormat="1" applyFont="1" applyFill="1" applyBorder="1" applyAlignment="1" applyProtection="1">
      <alignment horizontal="right" vertical="center"/>
      <protection locked="0"/>
    </xf>
    <xf numFmtId="168" fontId="65" fillId="19" borderId="281" xfId="1" applyNumberFormat="1" applyFont="1" applyFill="1" applyBorder="1" applyAlignment="1" applyProtection="1">
      <alignment horizontal="right" vertical="center"/>
      <protection hidden="1"/>
    </xf>
    <xf numFmtId="168" fontId="65" fillId="19" borderId="282" xfId="1" applyNumberFormat="1" applyFont="1" applyFill="1" applyBorder="1" applyAlignment="1" applyProtection="1">
      <alignment horizontal="right" vertical="center"/>
      <protection hidden="1"/>
    </xf>
    <xf numFmtId="168" fontId="152" fillId="9" borderId="234" xfId="1" applyNumberFormat="1" applyFont="1" applyFill="1" applyBorder="1" applyAlignment="1" applyProtection="1">
      <alignment horizontal="right" vertical="center"/>
      <protection hidden="1"/>
    </xf>
    <xf numFmtId="168" fontId="136" fillId="9" borderId="0" xfId="1" applyNumberFormat="1" applyFont="1" applyFill="1" applyAlignment="1" applyProtection="1">
      <alignment horizontal="right" vertical="center"/>
      <protection hidden="1"/>
    </xf>
    <xf numFmtId="168" fontId="136" fillId="9" borderId="201" xfId="1" applyNumberFormat="1" applyFont="1" applyFill="1" applyBorder="1" applyAlignment="1" applyProtection="1">
      <alignment horizontal="right" vertical="center"/>
      <protection hidden="1"/>
    </xf>
    <xf numFmtId="168" fontId="136" fillId="9" borderId="31" xfId="1" applyNumberFormat="1" applyFont="1" applyFill="1" applyBorder="1" applyAlignment="1" applyProtection="1">
      <alignment horizontal="right" vertical="center"/>
      <protection hidden="1"/>
    </xf>
    <xf numFmtId="168" fontId="136" fillId="9" borderId="284" xfId="1" applyNumberFormat="1" applyFont="1" applyFill="1" applyBorder="1" applyAlignment="1" applyProtection="1">
      <alignment horizontal="right" vertical="center"/>
      <protection hidden="1"/>
    </xf>
    <xf numFmtId="168" fontId="4" fillId="14" borderId="203" xfId="1" applyNumberFormat="1" applyFont="1" applyFill="1" applyBorder="1" applyAlignment="1" applyProtection="1">
      <alignment horizontal="right" vertical="center"/>
      <protection locked="0"/>
    </xf>
    <xf numFmtId="168" fontId="4" fillId="14" borderId="32" xfId="1" applyNumberFormat="1" applyFont="1" applyFill="1" applyBorder="1" applyAlignment="1" applyProtection="1">
      <alignment horizontal="right" vertical="center"/>
      <protection locked="0"/>
    </xf>
    <xf numFmtId="168" fontId="136" fillId="9" borderId="35" xfId="1" applyNumberFormat="1" applyFont="1" applyFill="1" applyBorder="1" applyAlignment="1" applyProtection="1">
      <alignment horizontal="right" vertical="center"/>
      <protection hidden="1"/>
    </xf>
    <xf numFmtId="168" fontId="136" fillId="9" borderId="285" xfId="1" applyNumberFormat="1" applyFont="1" applyFill="1" applyBorder="1" applyAlignment="1" applyProtection="1">
      <alignment horizontal="right" vertical="center"/>
      <protection hidden="1"/>
    </xf>
    <xf numFmtId="168" fontId="4" fillId="14" borderId="199" xfId="1" applyNumberFormat="1" applyFont="1" applyFill="1" applyBorder="1" applyAlignment="1" applyProtection="1">
      <alignment horizontal="right" vertical="center"/>
      <protection locked="0"/>
    </xf>
    <xf numFmtId="168" fontId="4" fillId="14" borderId="36" xfId="1" applyNumberFormat="1" applyFont="1" applyFill="1" applyBorder="1" applyAlignment="1" applyProtection="1">
      <alignment horizontal="right" vertical="center"/>
      <protection locked="0"/>
    </xf>
    <xf numFmtId="168" fontId="152" fillId="9" borderId="232" xfId="1" applyNumberFormat="1" applyFont="1" applyFill="1" applyBorder="1" applyAlignment="1" applyProtection="1">
      <alignment horizontal="right" vertical="center"/>
      <protection hidden="1"/>
    </xf>
    <xf numFmtId="168" fontId="136" fillId="9" borderId="66" xfId="1" applyNumberFormat="1" applyFont="1" applyFill="1" applyBorder="1" applyAlignment="1" applyProtection="1">
      <alignment horizontal="right" vertical="center"/>
      <protection hidden="1"/>
    </xf>
    <xf numFmtId="168" fontId="65" fillId="13" borderId="44" xfId="1" applyNumberFormat="1" applyFont="1" applyFill="1" applyBorder="1" applyAlignment="1" applyProtection="1">
      <alignment horizontal="right" vertical="center"/>
      <protection hidden="1"/>
    </xf>
    <xf numFmtId="168" fontId="4" fillId="27" borderId="201" xfId="1" applyNumberFormat="1" applyFont="1" applyFill="1" applyBorder="1" applyAlignment="1" applyProtection="1">
      <alignment horizontal="right" vertical="center"/>
      <protection hidden="1"/>
    </xf>
    <xf numFmtId="168" fontId="4" fillId="29" borderId="201" xfId="1" applyNumberFormat="1" applyFont="1" applyFill="1" applyBorder="1" applyAlignment="1" applyProtection="1">
      <alignment horizontal="right" vertical="center"/>
      <protection hidden="1"/>
    </xf>
    <xf numFmtId="168" fontId="65" fillId="29" borderId="200" xfId="1" applyNumberFormat="1" applyFont="1" applyFill="1" applyBorder="1" applyAlignment="1" applyProtection="1">
      <alignment horizontal="right" vertical="center"/>
      <protection hidden="1"/>
    </xf>
    <xf numFmtId="0" fontId="167" fillId="0" borderId="0" xfId="1" applyFont="1" applyAlignment="1">
      <alignment horizontal="center"/>
    </xf>
    <xf numFmtId="0" fontId="157" fillId="0" borderId="0" xfId="1" applyFont="1" applyAlignment="1">
      <alignment horizontal="center" vertical="top"/>
    </xf>
    <xf numFmtId="168" fontId="139" fillId="0" borderId="24" xfId="1" applyNumberFormat="1" applyFont="1" applyBorder="1" applyAlignment="1" applyProtection="1">
      <alignment horizontal="right" vertical="center"/>
      <protection locked="0"/>
    </xf>
    <xf numFmtId="168" fontId="139" fillId="0" borderId="193" xfId="1" applyNumberFormat="1" applyFont="1" applyBorder="1" applyAlignment="1" applyProtection="1">
      <alignment horizontal="right" vertical="center"/>
      <protection locked="0"/>
    </xf>
    <xf numFmtId="168" fontId="92" fillId="31" borderId="200" xfId="1" applyNumberFormat="1" applyFont="1" applyFill="1" applyBorder="1" applyAlignment="1" applyProtection="1">
      <alignment horizontal="right" vertical="center"/>
      <protection hidden="1"/>
    </xf>
    <xf numFmtId="0" fontId="4" fillId="11" borderId="121" xfId="1" applyFont="1" applyFill="1" applyBorder="1" applyAlignment="1">
      <alignment horizontal="center" vertical="center"/>
    </xf>
    <xf numFmtId="0" fontId="6" fillId="3" borderId="157" xfId="1" applyFont="1" applyFill="1" applyBorder="1" applyAlignment="1" applyProtection="1">
      <alignment vertical="top"/>
      <protection locked="0"/>
    </xf>
    <xf numFmtId="0" fontId="6" fillId="3" borderId="40" xfId="1" applyFont="1" applyFill="1" applyBorder="1" applyAlignment="1" applyProtection="1">
      <alignment vertical="top" wrapText="1"/>
      <protection locked="0"/>
    </xf>
    <xf numFmtId="0" fontId="6" fillId="3" borderId="168" xfId="1" applyFont="1" applyFill="1" applyBorder="1" applyAlignment="1" applyProtection="1">
      <alignment vertical="top" wrapText="1"/>
      <protection locked="0"/>
    </xf>
    <xf numFmtId="168" fontId="4" fillId="3" borderId="229" xfId="1" applyNumberFormat="1" applyFont="1" applyFill="1" applyBorder="1" applyAlignment="1" applyProtection="1">
      <alignment horizontal="right" vertical="center"/>
      <protection locked="0"/>
    </xf>
    <xf numFmtId="168" fontId="4" fillId="3" borderId="247" xfId="1" applyNumberFormat="1" applyFont="1" applyFill="1" applyBorder="1" applyAlignment="1" applyProtection="1">
      <alignment horizontal="right" vertical="center"/>
      <protection locked="0"/>
    </xf>
    <xf numFmtId="168" fontId="4" fillId="3" borderId="33" xfId="1" applyNumberFormat="1" applyFont="1" applyFill="1" applyBorder="1" applyAlignment="1" applyProtection="1">
      <alignment horizontal="right" vertical="center"/>
      <protection locked="0"/>
    </xf>
    <xf numFmtId="168" fontId="4" fillId="3" borderId="188" xfId="1" applyNumberFormat="1" applyFont="1" applyFill="1" applyBorder="1" applyAlignment="1" applyProtection="1">
      <alignment horizontal="right" vertical="center"/>
      <protection locked="0"/>
    </xf>
    <xf numFmtId="168" fontId="4" fillId="3" borderId="37" xfId="1" applyNumberFormat="1" applyFont="1" applyFill="1" applyBorder="1" applyAlignment="1" applyProtection="1">
      <alignment horizontal="right" vertical="center"/>
      <protection locked="0"/>
    </xf>
    <xf numFmtId="168" fontId="4" fillId="3" borderId="193" xfId="1" applyNumberFormat="1" applyFont="1" applyFill="1" applyBorder="1" applyAlignment="1" applyProtection="1">
      <alignment horizontal="right" vertical="center"/>
      <protection locked="0"/>
    </xf>
    <xf numFmtId="168" fontId="4" fillId="3" borderId="230" xfId="1" applyNumberFormat="1" applyFont="1" applyFill="1" applyBorder="1" applyAlignment="1" applyProtection="1">
      <alignment horizontal="right" vertical="center"/>
      <protection locked="0"/>
    </xf>
    <xf numFmtId="168" fontId="4" fillId="3" borderId="194" xfId="1" applyNumberFormat="1" applyFont="1" applyFill="1" applyBorder="1" applyAlignment="1" applyProtection="1">
      <alignment horizontal="right" vertical="center"/>
      <protection locked="0"/>
    </xf>
    <xf numFmtId="168" fontId="4" fillId="3" borderId="32" xfId="1" applyNumberFormat="1" applyFont="1" applyFill="1" applyBorder="1" applyAlignment="1" applyProtection="1">
      <alignment horizontal="right" vertical="center"/>
      <protection locked="0"/>
    </xf>
    <xf numFmtId="168" fontId="4" fillId="3" borderId="203" xfId="1" applyNumberFormat="1" applyFont="1" applyFill="1" applyBorder="1" applyAlignment="1" applyProtection="1">
      <alignment horizontal="right" vertical="center"/>
      <protection locked="0"/>
    </xf>
    <xf numFmtId="168" fontId="4" fillId="11" borderId="40" xfId="1" applyNumberFormat="1" applyFont="1" applyFill="1" applyBorder="1" applyAlignment="1">
      <alignment horizontal="right" vertical="center"/>
    </xf>
    <xf numFmtId="168" fontId="4" fillId="11" borderId="21" xfId="1" applyNumberFormat="1" applyFont="1" applyFill="1" applyBorder="1" applyAlignment="1">
      <alignment horizontal="right" vertical="center"/>
    </xf>
    <xf numFmtId="168" fontId="4" fillId="3" borderId="36" xfId="1" applyNumberFormat="1" applyFont="1" applyFill="1" applyBorder="1" applyAlignment="1" applyProtection="1">
      <alignment horizontal="right" vertical="center"/>
      <protection locked="0"/>
    </xf>
    <xf numFmtId="168" fontId="4" fillId="3" borderId="199" xfId="1" applyNumberFormat="1" applyFont="1" applyFill="1" applyBorder="1" applyAlignment="1" applyProtection="1">
      <alignment horizontal="right" vertical="center"/>
      <protection locked="0"/>
    </xf>
    <xf numFmtId="168" fontId="4" fillId="22" borderId="37" xfId="1" applyNumberFormat="1" applyFont="1" applyFill="1" applyBorder="1" applyAlignment="1" applyProtection="1">
      <alignment horizontal="right" vertical="center"/>
      <protection locked="0"/>
    </xf>
    <xf numFmtId="168" fontId="4" fillId="22" borderId="36" xfId="1" applyNumberFormat="1" applyFont="1" applyFill="1" applyBorder="1" applyAlignment="1" applyProtection="1">
      <alignment horizontal="right" vertical="center"/>
      <protection locked="0"/>
    </xf>
    <xf numFmtId="168" fontId="4" fillId="22" borderId="1" xfId="1" applyNumberFormat="1" applyFont="1" applyFill="1" applyBorder="1" applyAlignment="1" applyProtection="1">
      <alignment horizontal="right" vertical="center"/>
      <protection hidden="1"/>
    </xf>
    <xf numFmtId="1" fontId="145" fillId="0" borderId="0" xfId="1" applyNumberFormat="1" applyFont="1" applyAlignment="1" applyProtection="1">
      <alignment horizontal="right" vertical="center"/>
      <protection hidden="1"/>
    </xf>
    <xf numFmtId="168" fontId="152" fillId="9" borderId="236" xfId="1" applyNumberFormat="1" applyFont="1" applyFill="1" applyBorder="1" applyAlignment="1" applyProtection="1">
      <alignment horizontal="right" vertical="center"/>
      <protection hidden="1"/>
    </xf>
    <xf numFmtId="0" fontId="6" fillId="0" borderId="205" xfId="1" applyFont="1" applyBorder="1" applyAlignment="1" applyProtection="1">
      <alignment vertical="top"/>
      <protection locked="0"/>
    </xf>
    <xf numFmtId="168" fontId="65" fillId="19" borderId="74" xfId="1" applyNumberFormat="1" applyFont="1" applyFill="1" applyBorder="1" applyAlignment="1">
      <alignment horizontal="right" vertical="center"/>
    </xf>
    <xf numFmtId="0" fontId="139" fillId="0" borderId="0" xfId="1" applyFont="1" applyAlignment="1">
      <alignment vertical="center"/>
    </xf>
    <xf numFmtId="168" fontId="151" fillId="2" borderId="39" xfId="1" applyNumberFormat="1" applyFont="1" applyFill="1" applyBorder="1" applyAlignment="1" applyProtection="1">
      <alignment horizontal="right" vertical="center"/>
      <protection locked="0"/>
    </xf>
    <xf numFmtId="168" fontId="151" fillId="2" borderId="32" xfId="1" applyNumberFormat="1" applyFont="1" applyFill="1" applyBorder="1" applyAlignment="1" applyProtection="1">
      <alignment horizontal="right" vertical="center"/>
      <protection locked="0"/>
    </xf>
    <xf numFmtId="168" fontId="151" fillId="2" borderId="17" xfId="1" applyNumberFormat="1" applyFont="1" applyFill="1" applyBorder="1" applyAlignment="1" applyProtection="1">
      <alignment horizontal="right" vertical="center"/>
      <protection locked="0"/>
    </xf>
    <xf numFmtId="168" fontId="151" fillId="2" borderId="203" xfId="1" applyNumberFormat="1" applyFont="1" applyFill="1" applyBorder="1" applyAlignment="1" applyProtection="1">
      <alignment horizontal="right" vertical="center"/>
      <protection locked="0"/>
    </xf>
    <xf numFmtId="168" fontId="151" fillId="2" borderId="37" xfId="1" applyNumberFormat="1" applyFont="1" applyFill="1" applyBorder="1" applyAlignment="1" applyProtection="1">
      <alignment horizontal="right" vertical="center"/>
      <protection locked="0"/>
    </xf>
    <xf numFmtId="168" fontId="151" fillId="2" borderId="24" xfId="1" applyNumberFormat="1" applyFont="1" applyFill="1" applyBorder="1" applyAlignment="1" applyProtection="1">
      <alignment horizontal="right" vertical="center"/>
      <protection locked="0"/>
    </xf>
    <xf numFmtId="168" fontId="151" fillId="2" borderId="193" xfId="1" applyNumberFormat="1" applyFont="1" applyFill="1" applyBorder="1" applyAlignment="1" applyProtection="1">
      <alignment horizontal="right" vertical="center"/>
      <protection locked="0"/>
    </xf>
    <xf numFmtId="168" fontId="4" fillId="13" borderId="44" xfId="1" applyNumberFormat="1" applyFont="1" applyFill="1" applyBorder="1" applyAlignment="1" applyProtection="1">
      <alignment horizontal="right" vertical="center"/>
      <protection hidden="1"/>
    </xf>
    <xf numFmtId="168" fontId="4" fillId="7" borderId="288" xfId="1" applyNumberFormat="1" applyFont="1" applyFill="1" applyBorder="1" applyAlignment="1" applyProtection="1">
      <alignment horizontal="right" vertical="center"/>
      <protection hidden="1"/>
    </xf>
    <xf numFmtId="168" fontId="4" fillId="7" borderId="6" xfId="1" applyNumberFormat="1" applyFont="1" applyFill="1" applyBorder="1" applyAlignment="1" applyProtection="1">
      <alignment horizontal="right" vertical="center"/>
      <protection hidden="1"/>
    </xf>
    <xf numFmtId="168" fontId="152" fillId="9" borderId="289" xfId="1" applyNumberFormat="1" applyFont="1" applyFill="1" applyBorder="1" applyAlignment="1" applyProtection="1">
      <alignment horizontal="right" vertical="center"/>
      <protection hidden="1"/>
    </xf>
    <xf numFmtId="0" fontId="92" fillId="0" borderId="0" xfId="1" applyFont="1" applyAlignment="1">
      <alignment vertical="center"/>
    </xf>
    <xf numFmtId="0" fontId="4" fillId="0" borderId="65" xfId="1" applyFont="1" applyBorder="1" applyAlignment="1" applyProtection="1">
      <alignment vertical="center"/>
      <protection locked="0"/>
    </xf>
    <xf numFmtId="0" fontId="6" fillId="11" borderId="174" xfId="1" applyFont="1" applyFill="1" applyBorder="1" applyAlignment="1">
      <alignment horizontal="left" vertical="center" wrapText="1" indent="1"/>
    </xf>
    <xf numFmtId="168" fontId="4" fillId="11" borderId="33" xfId="1" applyNumberFormat="1" applyFont="1" applyFill="1" applyBorder="1" applyAlignment="1" applyProtection="1">
      <alignment horizontal="right" vertical="center"/>
      <protection locked="0"/>
    </xf>
    <xf numFmtId="168" fontId="4" fillId="11" borderId="188" xfId="1" applyNumberFormat="1" applyFont="1" applyFill="1" applyBorder="1" applyAlignment="1" applyProtection="1">
      <alignment horizontal="right" vertical="center"/>
      <protection locked="0"/>
    </xf>
    <xf numFmtId="0" fontId="6" fillId="0" borderId="218" xfId="1" applyFont="1" applyBorder="1" applyAlignment="1" applyProtection="1">
      <alignment horizontal="left" vertical="center" indent="1"/>
      <protection locked="0"/>
    </xf>
    <xf numFmtId="168" fontId="4" fillId="0" borderId="208" xfId="1" applyNumberFormat="1" applyFont="1" applyBorder="1" applyAlignment="1" applyProtection="1">
      <alignment horizontal="right" vertical="center"/>
      <protection locked="0"/>
    </xf>
    <xf numFmtId="0" fontId="157" fillId="0" borderId="0" xfId="1" applyFont="1" applyAlignment="1">
      <alignment vertical="top"/>
    </xf>
    <xf numFmtId="0" fontId="157" fillId="0" borderId="0" xfId="1" applyFont="1" applyAlignment="1">
      <alignment vertical="top" wrapText="1"/>
    </xf>
    <xf numFmtId="0" fontId="4" fillId="0" borderId="0" xfId="1" applyFont="1" applyAlignment="1" applyProtection="1">
      <alignment vertical="top" wrapText="1"/>
      <protection locked="0"/>
    </xf>
    <xf numFmtId="0" fontId="92" fillId="0" borderId="0" xfId="1" applyFont="1" applyAlignment="1">
      <alignment horizontal="right"/>
    </xf>
    <xf numFmtId="0" fontId="157" fillId="0" borderId="0" xfId="1" applyFont="1" applyAlignment="1">
      <alignment horizontal="right" vertical="top"/>
    </xf>
    <xf numFmtId="168" fontId="151" fillId="0" borderId="17" xfId="1" applyNumberFormat="1" applyFont="1" applyBorder="1" applyAlignment="1" applyProtection="1">
      <alignment horizontal="right" vertical="center"/>
      <protection locked="0"/>
    </xf>
    <xf numFmtId="168" fontId="151" fillId="0" borderId="203" xfId="1" applyNumberFormat="1" applyFont="1" applyBorder="1" applyAlignment="1" applyProtection="1">
      <alignment horizontal="right" vertical="center"/>
      <protection locked="0"/>
    </xf>
    <xf numFmtId="0" fontId="169" fillId="0" borderId="0" xfId="1" applyFont="1" applyAlignment="1">
      <alignment vertical="center"/>
    </xf>
    <xf numFmtId="0" fontId="6" fillId="2" borderId="157" xfId="1" applyFont="1" applyFill="1" applyBorder="1" applyAlignment="1" applyProtection="1">
      <alignment vertical="top"/>
      <protection locked="0"/>
    </xf>
    <xf numFmtId="0" fontId="6" fillId="2" borderId="40" xfId="1" applyFont="1" applyFill="1" applyBorder="1" applyAlignment="1" applyProtection="1">
      <alignment vertical="top" wrapText="1"/>
      <protection locked="0"/>
    </xf>
    <xf numFmtId="0" fontId="6" fillId="2" borderId="168" xfId="1" applyFont="1" applyFill="1" applyBorder="1" applyAlignment="1" applyProtection="1">
      <alignment vertical="top" wrapText="1"/>
      <protection locked="0"/>
    </xf>
    <xf numFmtId="168" fontId="4" fillId="2" borderId="225" xfId="1" applyNumberFormat="1" applyFont="1" applyFill="1" applyBorder="1" applyAlignment="1" applyProtection="1">
      <alignment horizontal="right" vertical="center"/>
      <protection locked="0"/>
    </xf>
    <xf numFmtId="168" fontId="4" fillId="2" borderId="247" xfId="1" applyNumberFormat="1" applyFont="1" applyFill="1" applyBorder="1" applyAlignment="1" applyProtection="1">
      <alignment horizontal="right" vertical="center"/>
      <protection locked="0"/>
    </xf>
    <xf numFmtId="168" fontId="4" fillId="2" borderId="21" xfId="1" applyNumberFormat="1" applyFont="1" applyFill="1" applyBorder="1" applyAlignment="1" applyProtection="1">
      <alignment horizontal="right" vertical="center"/>
      <protection locked="0"/>
    </xf>
    <xf numFmtId="168" fontId="4" fillId="2" borderId="188" xfId="1" applyNumberFormat="1" applyFont="1" applyFill="1" applyBorder="1" applyAlignment="1" applyProtection="1">
      <alignment horizontal="right" vertical="center"/>
      <protection locked="0"/>
    </xf>
    <xf numFmtId="168" fontId="4" fillId="2" borderId="24" xfId="1" applyNumberFormat="1" applyFont="1" applyFill="1" applyBorder="1" applyAlignment="1" applyProtection="1">
      <alignment horizontal="right" vertical="center"/>
      <protection locked="0"/>
    </xf>
    <xf numFmtId="168" fontId="4" fillId="2" borderId="193" xfId="1" applyNumberFormat="1" applyFont="1" applyFill="1" applyBorder="1" applyAlignment="1" applyProtection="1">
      <alignment horizontal="right" vertical="center"/>
      <protection locked="0"/>
    </xf>
    <xf numFmtId="168" fontId="4" fillId="2" borderId="176" xfId="1" applyNumberFormat="1" applyFont="1" applyFill="1" applyBorder="1" applyAlignment="1" applyProtection="1">
      <alignment horizontal="right" vertical="center"/>
      <protection locked="0"/>
    </xf>
    <xf numFmtId="168" fontId="4" fillId="2" borderId="194" xfId="1" applyNumberFormat="1" applyFont="1" applyFill="1" applyBorder="1" applyAlignment="1" applyProtection="1">
      <alignment horizontal="right" vertical="center"/>
      <protection locked="0"/>
    </xf>
    <xf numFmtId="168" fontId="4" fillId="2" borderId="5" xfId="1" applyNumberFormat="1" applyFont="1" applyFill="1" applyBorder="1" applyAlignment="1" applyProtection="1">
      <alignment horizontal="right" vertical="center"/>
      <protection locked="0"/>
    </xf>
    <xf numFmtId="168" fontId="4" fillId="2" borderId="208" xfId="1" applyNumberFormat="1" applyFont="1" applyFill="1" applyBorder="1" applyAlignment="1">
      <alignment horizontal="right" vertical="center"/>
    </xf>
    <xf numFmtId="168" fontId="4" fillId="2" borderId="17" xfId="1" applyNumberFormat="1" applyFont="1" applyFill="1" applyBorder="1" applyAlignment="1" applyProtection="1">
      <alignment horizontal="right" vertical="center"/>
      <protection locked="0"/>
    </xf>
    <xf numFmtId="168" fontId="4" fillId="2" borderId="203" xfId="1" applyNumberFormat="1" applyFont="1" applyFill="1" applyBorder="1" applyAlignment="1" applyProtection="1">
      <alignment horizontal="right" vertical="center"/>
      <protection locked="0"/>
    </xf>
    <xf numFmtId="168" fontId="151" fillId="2" borderId="21" xfId="1" applyNumberFormat="1" applyFont="1" applyFill="1" applyBorder="1" applyAlignment="1" applyProtection="1">
      <alignment horizontal="right" vertical="center"/>
      <protection locked="0"/>
    </xf>
    <xf numFmtId="168" fontId="151" fillId="2" borderId="188" xfId="1" applyNumberFormat="1" applyFont="1" applyFill="1" applyBorder="1" applyAlignment="1" applyProtection="1">
      <alignment horizontal="right" vertical="center"/>
      <protection locked="0"/>
    </xf>
    <xf numFmtId="0" fontId="4" fillId="0" borderId="226" xfId="1" applyFont="1" applyBorder="1" applyAlignment="1">
      <alignment vertical="center"/>
    </xf>
    <xf numFmtId="0" fontId="4" fillId="11" borderId="165" xfId="1" applyFont="1" applyFill="1" applyBorder="1" applyAlignment="1">
      <alignment horizontal="left" vertical="center" indent="1"/>
    </xf>
    <xf numFmtId="168" fontId="4" fillId="11" borderId="40" xfId="1" applyNumberFormat="1" applyFont="1" applyFill="1" applyBorder="1" applyAlignment="1" applyProtection="1">
      <alignment horizontal="right" vertical="center"/>
      <protection locked="0"/>
    </xf>
    <xf numFmtId="168" fontId="4" fillId="11" borderId="21" xfId="1" applyNumberFormat="1" applyFont="1" applyFill="1" applyBorder="1" applyAlignment="1" applyProtection="1">
      <alignment horizontal="right" vertical="center"/>
      <protection locked="0"/>
    </xf>
    <xf numFmtId="168" fontId="4" fillId="2" borderId="34" xfId="1" applyNumberFormat="1" applyFont="1" applyFill="1" applyBorder="1" applyAlignment="1" applyProtection="1">
      <alignment horizontal="right" vertical="center"/>
      <protection locked="0"/>
    </xf>
    <xf numFmtId="168" fontId="4" fillId="2" borderId="199" xfId="1" applyNumberFormat="1" applyFont="1" applyFill="1" applyBorder="1" applyAlignment="1" applyProtection="1">
      <alignment horizontal="right" vertical="center"/>
      <protection locked="0"/>
    </xf>
    <xf numFmtId="168" fontId="152" fillId="9" borderId="228" xfId="1" applyNumberFormat="1" applyFont="1" applyFill="1" applyBorder="1" applyAlignment="1" applyProtection="1">
      <alignment horizontal="right" vertical="center"/>
      <protection hidden="1"/>
    </xf>
    <xf numFmtId="1" fontId="145" fillId="0" borderId="0" xfId="1" applyNumberFormat="1" applyFont="1" applyAlignment="1" applyProtection="1">
      <alignment horizontal="center" vertical="center"/>
      <protection hidden="1"/>
    </xf>
    <xf numFmtId="0" fontId="165" fillId="0" borderId="0" xfId="1" applyFont="1" applyAlignment="1" applyProtection="1">
      <alignment vertical="top" wrapText="1"/>
      <protection locked="0"/>
    </xf>
    <xf numFmtId="0" fontId="170" fillId="0" borderId="0" xfId="1" applyFont="1"/>
    <xf numFmtId="0" fontId="171" fillId="0" borderId="0" xfId="1" applyFont="1" applyAlignment="1">
      <alignment vertical="top"/>
    </xf>
    <xf numFmtId="0" fontId="69" fillId="0" borderId="0" xfId="1" applyFont="1" applyAlignment="1" applyProtection="1">
      <alignment vertical="top"/>
      <protection locked="0"/>
    </xf>
    <xf numFmtId="0" fontId="172" fillId="0" borderId="0" xfId="1" applyFont="1" applyAlignment="1">
      <alignment horizontal="right"/>
    </xf>
    <xf numFmtId="0" fontId="162" fillId="0" borderId="196" xfId="1" applyFont="1" applyBorder="1" applyAlignment="1">
      <alignment vertical="center"/>
    </xf>
    <xf numFmtId="0" fontId="6" fillId="0" borderId="159" xfId="1" applyFont="1" applyBorder="1" applyAlignment="1" applyProtection="1">
      <alignment horizontal="left" vertical="center" indent="1"/>
      <protection locked="0"/>
    </xf>
    <xf numFmtId="0" fontId="6" fillId="0" borderId="157" xfId="1" applyFont="1" applyBorder="1" applyAlignment="1" applyProtection="1">
      <alignment horizontal="center" vertical="center"/>
      <protection locked="0" hidden="1"/>
    </xf>
    <xf numFmtId="168" fontId="135" fillId="0" borderId="230" xfId="1" applyNumberFormat="1" applyFont="1" applyBorder="1" applyAlignment="1" applyProtection="1">
      <alignment horizontal="right" vertical="center"/>
      <protection locked="0"/>
    </xf>
    <xf numFmtId="168" fontId="135" fillId="0" borderId="175" xfId="1" applyNumberFormat="1" applyFont="1" applyBorder="1" applyAlignment="1" applyProtection="1">
      <alignment horizontal="right" vertical="center"/>
      <protection locked="0"/>
    </xf>
    <xf numFmtId="0" fontId="6" fillId="0" borderId="40" xfId="1" applyFont="1" applyBorder="1" applyAlignment="1" applyProtection="1">
      <alignment horizontal="center" vertical="center"/>
      <protection locked="0" hidden="1"/>
    </xf>
    <xf numFmtId="0" fontId="6" fillId="0" borderId="168" xfId="1" applyFont="1" applyBorder="1" applyAlignment="1" applyProtection="1">
      <alignment horizontal="center" vertical="center"/>
      <protection locked="0" hidden="1"/>
    </xf>
    <xf numFmtId="0" fontId="6" fillId="0" borderId="41" xfId="1" applyFont="1" applyBorder="1" applyAlignment="1" applyProtection="1">
      <alignment horizontal="center" vertical="center"/>
      <protection locked="0" hidden="1"/>
    </xf>
    <xf numFmtId="0" fontId="135" fillId="0" borderId="277" xfId="1" applyFont="1" applyBorder="1" applyAlignment="1" applyProtection="1">
      <alignment vertical="center"/>
      <protection locked="0"/>
    </xf>
    <xf numFmtId="168" fontId="135" fillId="0" borderId="32" xfId="1" applyNumberFormat="1" applyFont="1" applyBorder="1" applyAlignment="1" applyProtection="1">
      <alignment horizontal="right" vertical="center"/>
      <protection locked="0"/>
    </xf>
    <xf numFmtId="168" fontId="135" fillId="0" borderId="39" xfId="1" applyNumberFormat="1" applyFont="1" applyBorder="1" applyAlignment="1" applyProtection="1">
      <alignment horizontal="right" vertical="center"/>
      <protection locked="0"/>
    </xf>
    <xf numFmtId="0" fontId="6" fillId="0" borderId="260" xfId="1" applyFont="1" applyBorder="1" applyAlignment="1" applyProtection="1">
      <alignment horizontal="left" vertical="center" indent="1"/>
      <protection locked="0"/>
    </xf>
    <xf numFmtId="0" fontId="6" fillId="0" borderId="39" xfId="1" applyFont="1" applyBorder="1" applyAlignment="1" applyProtection="1">
      <alignment horizontal="center" vertical="center"/>
      <protection locked="0" hidden="1"/>
    </xf>
    <xf numFmtId="0" fontId="135" fillId="14" borderId="0" xfId="1" applyFont="1" applyFill="1" applyAlignment="1">
      <alignment vertical="center"/>
    </xf>
    <xf numFmtId="168" fontId="135" fillId="0" borderId="6" xfId="1" applyNumberFormat="1" applyFont="1" applyBorder="1" applyAlignment="1" applyProtection="1">
      <alignment horizontal="right" vertical="center"/>
      <protection locked="0"/>
    </xf>
    <xf numFmtId="168" fontId="135" fillId="0" borderId="1" xfId="1" applyNumberFormat="1" applyFont="1" applyBorder="1" applyAlignment="1" applyProtection="1">
      <alignment horizontal="right" vertical="center"/>
      <protection locked="0"/>
    </xf>
    <xf numFmtId="168" fontId="65" fillId="13" borderId="221" xfId="1" applyNumberFormat="1" applyFont="1" applyFill="1" applyBorder="1" applyAlignment="1" applyProtection="1">
      <alignment horizontal="right" vertical="center"/>
      <protection hidden="1"/>
    </xf>
    <xf numFmtId="168" fontId="4" fillId="13" borderId="120" xfId="1" applyNumberFormat="1" applyFont="1" applyFill="1" applyBorder="1" applyAlignment="1" applyProtection="1">
      <alignment horizontal="right" vertical="center"/>
      <protection hidden="1"/>
    </xf>
    <xf numFmtId="168" fontId="4" fillId="7" borderId="287" xfId="1" applyNumberFormat="1" applyFont="1" applyFill="1" applyBorder="1" applyAlignment="1" applyProtection="1">
      <alignment horizontal="right" vertical="center"/>
      <protection hidden="1"/>
    </xf>
    <xf numFmtId="168" fontId="4" fillId="7" borderId="120" xfId="1" applyNumberFormat="1" applyFont="1" applyFill="1" applyBorder="1" applyAlignment="1" applyProtection="1">
      <alignment horizontal="right" vertical="center"/>
      <protection hidden="1"/>
    </xf>
    <xf numFmtId="0" fontId="65" fillId="13" borderId="7" xfId="1" applyFont="1" applyFill="1" applyBorder="1" applyAlignment="1" applyProtection="1">
      <alignment horizontal="right" vertical="center"/>
      <protection hidden="1"/>
    </xf>
    <xf numFmtId="0" fontId="4" fillId="13" borderId="7" xfId="1" applyFont="1" applyFill="1" applyBorder="1" applyAlignment="1" applyProtection="1">
      <alignment vertical="center"/>
      <protection hidden="1"/>
    </xf>
    <xf numFmtId="168" fontId="92" fillId="31" borderId="146" xfId="1" applyNumberFormat="1" applyFont="1" applyFill="1" applyBorder="1" applyAlignment="1" applyProtection="1">
      <alignment horizontal="right" vertical="center"/>
      <protection hidden="1"/>
    </xf>
    <xf numFmtId="168" fontId="66" fillId="27" borderId="200" xfId="1" applyNumberFormat="1" applyFont="1" applyFill="1" applyBorder="1" applyAlignment="1" applyProtection="1">
      <alignment horizontal="right" vertical="center"/>
      <protection hidden="1"/>
    </xf>
    <xf numFmtId="168" fontId="66" fillId="27" borderId="60" xfId="1" applyNumberFormat="1" applyFont="1" applyFill="1" applyBorder="1" applyAlignment="1" applyProtection="1">
      <alignment horizontal="right" vertical="center"/>
      <protection hidden="1"/>
    </xf>
    <xf numFmtId="168" fontId="66" fillId="27" borderId="290" xfId="1" applyNumberFormat="1" applyFont="1" applyFill="1" applyBorder="1" applyAlignment="1" applyProtection="1">
      <alignment horizontal="right" vertical="center"/>
      <protection hidden="1"/>
    </xf>
    <xf numFmtId="0" fontId="162" fillId="31" borderId="136" xfId="1" applyFont="1" applyFill="1" applyBorder="1" applyAlignment="1" applyProtection="1">
      <alignment horizontal="right" vertical="top"/>
      <protection hidden="1"/>
    </xf>
    <xf numFmtId="0" fontId="162" fillId="31" borderId="137" xfId="1" applyFont="1" applyFill="1" applyBorder="1" applyAlignment="1" applyProtection="1">
      <alignment horizontal="right" vertical="top"/>
      <protection hidden="1"/>
    </xf>
    <xf numFmtId="168" fontId="65" fillId="9" borderId="159" xfId="1" applyNumberFormat="1" applyFont="1" applyFill="1" applyBorder="1" applyAlignment="1" applyProtection="1">
      <alignment horizontal="right" vertical="center"/>
      <protection hidden="1"/>
    </xf>
    <xf numFmtId="168" fontId="4" fillId="0" borderId="206" xfId="1" applyNumberFormat="1" applyFont="1" applyBorder="1" applyAlignment="1" applyProtection="1">
      <alignment horizontal="right" vertical="center"/>
      <protection locked="0"/>
    </xf>
    <xf numFmtId="168" fontId="65" fillId="9" borderId="33" xfId="1" applyNumberFormat="1" applyFont="1" applyFill="1" applyBorder="1" applyAlignment="1" applyProtection="1">
      <alignment horizontal="right" vertical="center"/>
      <protection hidden="1"/>
    </xf>
    <xf numFmtId="168" fontId="65" fillId="9" borderId="37" xfId="1" applyNumberFormat="1" applyFont="1" applyFill="1" applyBorder="1" applyAlignment="1" applyProtection="1">
      <alignment horizontal="right" vertical="center"/>
      <protection hidden="1"/>
    </xf>
    <xf numFmtId="168" fontId="65" fillId="9" borderId="32" xfId="1" applyNumberFormat="1" applyFont="1" applyFill="1" applyBorder="1" applyAlignment="1" applyProtection="1">
      <alignment horizontal="right" vertical="center"/>
      <protection hidden="1"/>
    </xf>
    <xf numFmtId="168" fontId="135" fillId="0" borderId="31" xfId="1" applyNumberFormat="1" applyFont="1" applyBorder="1" applyAlignment="1" applyProtection="1">
      <alignment horizontal="right" vertical="center"/>
      <protection locked="0"/>
    </xf>
    <xf numFmtId="0" fontId="6" fillId="0" borderId="39" xfId="1" applyFont="1" applyBorder="1" applyAlignment="1" applyProtection="1">
      <alignment horizontal="left" vertical="center" indent="1"/>
      <protection locked="0"/>
    </xf>
    <xf numFmtId="168" fontId="4" fillId="13" borderId="287" xfId="1" applyNumberFormat="1" applyFont="1" applyFill="1" applyBorder="1" applyAlignment="1" applyProtection="1">
      <alignment horizontal="right" vertical="center"/>
      <protection hidden="1"/>
    </xf>
    <xf numFmtId="168" fontId="92" fillId="31" borderId="142" xfId="1" applyNumberFormat="1" applyFont="1" applyFill="1" applyBorder="1" applyAlignment="1" applyProtection="1">
      <alignment horizontal="right" vertical="center"/>
      <protection hidden="1"/>
    </xf>
    <xf numFmtId="1" fontId="1" fillId="0" borderId="0" xfId="1" applyNumberFormat="1" applyAlignment="1">
      <alignment horizontal="center" vertical="center"/>
    </xf>
    <xf numFmtId="1" fontId="15" fillId="14" borderId="2" xfId="1" applyNumberFormat="1" applyFont="1" applyFill="1" applyBorder="1" applyAlignment="1" applyProtection="1">
      <alignment horizontal="right" vertical="center"/>
      <protection locked="0"/>
    </xf>
    <xf numFmtId="1" fontId="1" fillId="21" borderId="53" xfId="1" applyNumberFormat="1" applyFill="1" applyBorder="1" applyAlignment="1">
      <alignment horizontal="center"/>
    </xf>
    <xf numFmtId="1" fontId="7" fillId="14" borderId="137" xfId="1" applyNumberFormat="1" applyFont="1" applyFill="1" applyBorder="1" applyAlignment="1" applyProtection="1">
      <alignment horizontal="center" vertical="center"/>
      <protection locked="0" hidden="1"/>
    </xf>
    <xf numFmtId="1" fontId="7" fillId="14" borderId="59" xfId="1" applyNumberFormat="1" applyFont="1" applyFill="1" applyBorder="1" applyAlignment="1" applyProtection="1">
      <alignment horizontal="center" vertical="center"/>
      <protection locked="0" hidden="1"/>
    </xf>
    <xf numFmtId="1" fontId="9" fillId="14" borderId="53" xfId="1" applyNumberFormat="1" applyFont="1" applyFill="1" applyBorder="1" applyAlignment="1" applyProtection="1">
      <alignment horizontal="center" vertical="center"/>
      <protection locked="0" hidden="1"/>
    </xf>
    <xf numFmtId="1" fontId="9" fillId="14" borderId="2" xfId="1" applyNumberFormat="1" applyFont="1" applyFill="1" applyBorder="1" applyAlignment="1" applyProtection="1">
      <alignment horizontal="center" vertical="center"/>
      <protection locked="0" hidden="1"/>
    </xf>
    <xf numFmtId="1" fontId="9" fillId="14" borderId="67" xfId="1" applyNumberFormat="1" applyFont="1" applyFill="1" applyBorder="1" applyAlignment="1" applyProtection="1">
      <alignment horizontal="center" vertical="center"/>
      <protection locked="0" hidden="1"/>
    </xf>
    <xf numFmtId="1" fontId="9" fillId="14" borderId="4" xfId="1" applyNumberFormat="1" applyFont="1" applyFill="1" applyBorder="1" applyAlignment="1" applyProtection="1">
      <alignment horizontal="center" vertical="center"/>
      <protection locked="0" hidden="1"/>
    </xf>
    <xf numFmtId="168" fontId="4" fillId="14" borderId="35" xfId="1" applyNumberFormat="1" applyFont="1" applyFill="1" applyBorder="1" applyAlignment="1" applyProtection="1">
      <alignment horizontal="right" vertical="center"/>
      <protection locked="0" hidden="1"/>
    </xf>
    <xf numFmtId="168" fontId="4" fillId="14" borderId="36" xfId="1" applyNumberFormat="1" applyFont="1" applyFill="1" applyBorder="1" applyAlignment="1" applyProtection="1">
      <alignment horizontal="right" vertical="center"/>
      <protection locked="0" hidden="1"/>
    </xf>
    <xf numFmtId="168" fontId="4" fillId="14" borderId="26" xfId="1" applyNumberFormat="1" applyFont="1" applyFill="1" applyBorder="1" applyAlignment="1" applyProtection="1">
      <alignment horizontal="right" vertical="center"/>
      <protection locked="0" hidden="1"/>
    </xf>
    <xf numFmtId="168" fontId="4" fillId="14" borderId="12" xfId="1" applyNumberFormat="1" applyFont="1" applyFill="1" applyBorder="1" applyAlignment="1" applyProtection="1">
      <alignment horizontal="right" vertical="center"/>
      <protection locked="0" hidden="1"/>
    </xf>
    <xf numFmtId="168" fontId="4" fillId="14" borderId="33" xfId="1" applyNumberFormat="1" applyFont="1" applyFill="1" applyBorder="1" applyAlignment="1" applyProtection="1">
      <alignment horizontal="right" vertical="center"/>
      <protection locked="0" hidden="1"/>
    </xf>
    <xf numFmtId="168" fontId="4" fillId="14" borderId="0" xfId="1" applyNumberFormat="1" applyFont="1" applyFill="1" applyAlignment="1" applyProtection="1">
      <alignment horizontal="right" vertical="center"/>
      <protection locked="0" hidden="1"/>
    </xf>
    <xf numFmtId="168" fontId="4" fillId="14" borderId="6" xfId="1" applyNumberFormat="1" applyFont="1" applyFill="1" applyBorder="1" applyAlignment="1" applyProtection="1">
      <alignment horizontal="right" vertical="center"/>
      <protection locked="0" hidden="1"/>
    </xf>
    <xf numFmtId="168" fontId="4" fillId="14" borderId="6" xfId="1" applyNumberFormat="1" applyFont="1" applyFill="1" applyBorder="1" applyAlignment="1" applyProtection="1">
      <alignment horizontal="right" vertical="center"/>
      <protection locked="0"/>
    </xf>
    <xf numFmtId="168" fontId="4" fillId="14" borderId="41" xfId="1" applyNumberFormat="1" applyFont="1" applyFill="1" applyBorder="1" applyAlignment="1" applyProtection="1">
      <alignment horizontal="right" vertical="center"/>
      <protection locked="0"/>
    </xf>
    <xf numFmtId="168" fontId="4" fillId="14" borderId="24" xfId="1" applyNumberFormat="1" applyFont="1" applyFill="1" applyBorder="1" applyAlignment="1" applyProtection="1">
      <alignment horizontal="right" vertical="center"/>
      <protection locked="0"/>
    </xf>
    <xf numFmtId="168" fontId="4" fillId="14" borderId="5" xfId="1" applyNumberFormat="1" applyFont="1" applyFill="1" applyBorder="1" applyAlignment="1" applyProtection="1">
      <alignment horizontal="right" vertical="center"/>
      <protection locked="0"/>
    </xf>
    <xf numFmtId="168" fontId="4" fillId="14" borderId="1" xfId="1" applyNumberFormat="1" applyFont="1" applyFill="1" applyBorder="1" applyAlignment="1" applyProtection="1">
      <alignment horizontal="right" vertical="center"/>
      <protection locked="0"/>
    </xf>
    <xf numFmtId="168" fontId="4" fillId="14" borderId="21" xfId="1" applyNumberFormat="1" applyFont="1" applyFill="1" applyBorder="1" applyAlignment="1" applyProtection="1">
      <alignment horizontal="right" vertical="center"/>
      <protection locked="0"/>
    </xf>
    <xf numFmtId="168" fontId="4" fillId="14" borderId="176" xfId="1" applyNumberFormat="1" applyFont="1" applyFill="1" applyBorder="1" applyAlignment="1" applyProtection="1">
      <alignment horizontal="right" vertical="center"/>
      <protection locked="0"/>
    </xf>
    <xf numFmtId="168" fontId="4" fillId="14" borderId="160" xfId="1" applyNumberFormat="1" applyFont="1" applyFill="1" applyBorder="1" applyAlignment="1" applyProtection="1">
      <alignment horizontal="right" vertical="center"/>
      <protection locked="0"/>
    </xf>
    <xf numFmtId="168" fontId="4" fillId="14" borderId="175" xfId="1" applyNumberFormat="1" applyFont="1" applyFill="1" applyBorder="1" applyAlignment="1" applyProtection="1">
      <alignment horizontal="right" vertical="center"/>
      <protection locked="0" hidden="1"/>
    </xf>
    <xf numFmtId="168" fontId="4" fillId="14" borderId="24" xfId="1" applyNumberFormat="1" applyFont="1" applyFill="1" applyBorder="1" applyAlignment="1" applyProtection="1">
      <alignment horizontal="right" vertical="center"/>
      <protection locked="0" hidden="1"/>
    </xf>
    <xf numFmtId="168" fontId="4" fillId="14" borderId="5" xfId="1" applyNumberFormat="1" applyFont="1" applyFill="1" applyBorder="1" applyAlignment="1" applyProtection="1">
      <alignment horizontal="right" vertical="center"/>
      <protection locked="0" hidden="1"/>
    </xf>
    <xf numFmtId="168" fontId="4" fillId="14" borderId="21" xfId="1" applyNumberFormat="1" applyFont="1" applyFill="1" applyBorder="1" applyAlignment="1" applyProtection="1">
      <alignment horizontal="right" vertical="center"/>
      <protection locked="0" hidden="1"/>
    </xf>
    <xf numFmtId="168" fontId="4" fillId="14" borderId="176" xfId="1" applyNumberFormat="1" applyFont="1" applyFill="1" applyBorder="1" applyAlignment="1" applyProtection="1">
      <alignment horizontal="right" vertical="center"/>
      <protection locked="0" hidden="1"/>
    </xf>
    <xf numFmtId="168" fontId="4" fillId="14" borderId="160" xfId="1" applyNumberFormat="1" applyFont="1" applyFill="1" applyBorder="1" applyAlignment="1" applyProtection="1">
      <alignment horizontal="right" vertical="center"/>
      <protection locked="0" hidden="1"/>
    </xf>
    <xf numFmtId="168" fontId="4" fillId="14" borderId="35" xfId="1" applyNumberFormat="1" applyFont="1" applyFill="1" applyBorder="1" applyAlignment="1" applyProtection="1">
      <alignment horizontal="right" vertical="center"/>
      <protection locked="0"/>
    </xf>
    <xf numFmtId="168" fontId="4" fillId="14" borderId="26" xfId="1" applyNumberFormat="1" applyFont="1" applyFill="1" applyBorder="1" applyAlignment="1" applyProtection="1">
      <alignment horizontal="right" vertical="center"/>
      <protection locked="0"/>
    </xf>
    <xf numFmtId="168" fontId="4" fillId="14" borderId="206" xfId="1" applyNumberFormat="1" applyFont="1" applyFill="1" applyBorder="1" applyAlignment="1" applyProtection="1">
      <alignment horizontal="right" vertical="center"/>
      <protection locked="0"/>
    </xf>
    <xf numFmtId="168" fontId="4" fillId="14" borderId="229" xfId="1" applyNumberFormat="1" applyFont="1" applyFill="1" applyBorder="1" applyAlignment="1" applyProtection="1">
      <alignment horizontal="right" vertical="center"/>
      <protection locked="0" hidden="1"/>
    </xf>
    <xf numFmtId="168" fontId="4" fillId="14" borderId="230" xfId="1" applyNumberFormat="1" applyFont="1" applyFill="1" applyBorder="1" applyAlignment="1" applyProtection="1">
      <alignment horizontal="right" vertical="center"/>
      <protection locked="0" hidden="1"/>
    </xf>
    <xf numFmtId="168" fontId="4" fillId="14" borderId="215" xfId="1" applyNumberFormat="1" applyFont="1" applyFill="1" applyBorder="1" applyAlignment="1" applyProtection="1">
      <alignment horizontal="right" vertical="center"/>
      <protection locked="0" hidden="1"/>
    </xf>
    <xf numFmtId="168" fontId="4" fillId="14" borderId="215" xfId="1" applyNumberFormat="1" applyFont="1" applyFill="1" applyBorder="1" applyAlignment="1" applyProtection="1">
      <alignment horizontal="right" vertical="center"/>
      <protection locked="0"/>
    </xf>
    <xf numFmtId="168" fontId="4" fillId="14" borderId="76" xfId="1" applyNumberFormat="1" applyFont="1" applyFill="1" applyBorder="1" applyAlignment="1" applyProtection="1">
      <alignment horizontal="right" vertical="center"/>
      <protection locked="0"/>
    </xf>
    <xf numFmtId="168" fontId="4" fillId="14" borderId="69" xfId="1" applyNumberFormat="1" applyFont="1" applyFill="1" applyBorder="1" applyAlignment="1" applyProtection="1">
      <alignment horizontal="right" vertical="center"/>
      <protection locked="0"/>
    </xf>
    <xf numFmtId="0" fontId="4" fillId="14" borderId="76" xfId="1" applyFont="1" applyFill="1" applyBorder="1" applyProtection="1">
      <protection locked="0"/>
    </xf>
    <xf numFmtId="0" fontId="4" fillId="14" borderId="40" xfId="1" applyFont="1" applyFill="1" applyBorder="1" applyProtection="1">
      <protection locked="0"/>
    </xf>
    <xf numFmtId="0" fontId="4" fillId="14" borderId="69" xfId="1" applyFont="1" applyFill="1" applyBorder="1" applyProtection="1">
      <protection locked="0"/>
    </xf>
    <xf numFmtId="168" fontId="4" fillId="14" borderId="208" xfId="1" applyNumberFormat="1" applyFont="1" applyFill="1" applyBorder="1" applyAlignment="1" applyProtection="1">
      <alignment horizontal="right" vertical="center"/>
      <protection locked="0"/>
    </xf>
    <xf numFmtId="0" fontId="6" fillId="14" borderId="238" xfId="1" applyFont="1" applyFill="1" applyBorder="1" applyAlignment="1" applyProtection="1">
      <alignment vertical="top"/>
      <protection locked="0"/>
    </xf>
    <xf numFmtId="168" fontId="4" fillId="14" borderId="34" xfId="1" applyNumberFormat="1" applyFont="1" applyFill="1" applyBorder="1" applyAlignment="1" applyProtection="1">
      <alignment horizontal="right" vertical="center"/>
      <protection locked="0"/>
    </xf>
    <xf numFmtId="168" fontId="4" fillId="14" borderId="17" xfId="1" applyNumberFormat="1" applyFont="1" applyFill="1" applyBorder="1" applyAlignment="1" applyProtection="1">
      <alignment horizontal="right" vertical="center"/>
      <protection locked="0"/>
    </xf>
    <xf numFmtId="168" fontId="4" fillId="14" borderId="225" xfId="1" applyNumberFormat="1" applyFont="1" applyFill="1" applyBorder="1" applyAlignment="1" applyProtection="1">
      <alignment horizontal="right" vertical="center"/>
      <protection locked="0"/>
    </xf>
    <xf numFmtId="168" fontId="4" fillId="33" borderId="199" xfId="1" applyNumberFormat="1" applyFont="1" applyFill="1" applyBorder="1" applyAlignment="1" applyProtection="1">
      <alignment horizontal="right" vertical="center"/>
      <protection locked="0"/>
    </xf>
    <xf numFmtId="168" fontId="4" fillId="33" borderId="193" xfId="1" applyNumberFormat="1" applyFont="1" applyFill="1" applyBorder="1" applyAlignment="1" applyProtection="1">
      <alignment horizontal="right" vertical="center"/>
      <protection locked="0"/>
    </xf>
    <xf numFmtId="168" fontId="4" fillId="33" borderId="188" xfId="1" applyNumberFormat="1" applyFont="1" applyFill="1" applyBorder="1" applyAlignment="1" applyProtection="1">
      <alignment horizontal="right" vertical="center"/>
      <protection locked="0"/>
    </xf>
    <xf numFmtId="168" fontId="4" fillId="33" borderId="203" xfId="1" applyNumberFormat="1" applyFont="1" applyFill="1" applyBorder="1" applyAlignment="1" applyProtection="1">
      <alignment horizontal="right" vertical="center"/>
      <protection locked="0"/>
    </xf>
    <xf numFmtId="168" fontId="4" fillId="33" borderId="208" xfId="1" applyNumberFormat="1" applyFont="1" applyFill="1" applyBorder="1" applyAlignment="1" applyProtection="1">
      <alignment horizontal="right" vertical="center"/>
      <protection locked="0"/>
    </xf>
    <xf numFmtId="168" fontId="4" fillId="33" borderId="194" xfId="1" applyNumberFormat="1" applyFont="1" applyFill="1" applyBorder="1" applyAlignment="1" applyProtection="1">
      <alignment horizontal="right" vertical="center"/>
      <protection locked="0"/>
    </xf>
    <xf numFmtId="168" fontId="4" fillId="33" borderId="247" xfId="1" applyNumberFormat="1" applyFont="1" applyFill="1" applyBorder="1" applyAlignment="1" applyProtection="1">
      <alignment horizontal="right" vertical="center"/>
      <protection locked="0"/>
    </xf>
    <xf numFmtId="0" fontId="6" fillId="33" borderId="168" xfId="1" applyFont="1" applyFill="1" applyBorder="1" applyAlignment="1" applyProtection="1">
      <alignment vertical="top" wrapText="1"/>
      <protection locked="0"/>
    </xf>
    <xf numFmtId="0" fontId="6" fillId="33" borderId="40" xfId="1" applyFont="1" applyFill="1" applyBorder="1" applyAlignment="1" applyProtection="1">
      <alignment vertical="top" wrapText="1"/>
      <protection locked="0"/>
    </xf>
    <xf numFmtId="0" fontId="6" fillId="33" borderId="157" xfId="1" applyFont="1" applyFill="1" applyBorder="1" applyAlignment="1" applyProtection="1">
      <alignment vertical="top"/>
      <protection locked="0"/>
    </xf>
    <xf numFmtId="168" fontId="4" fillId="33" borderId="34" xfId="1" applyNumberFormat="1" applyFont="1" applyFill="1" applyBorder="1" applyAlignment="1" applyProtection="1">
      <alignment horizontal="right" vertical="center"/>
      <protection locked="0"/>
    </xf>
    <xf numFmtId="168" fontId="4" fillId="33" borderId="24" xfId="1" applyNumberFormat="1" applyFont="1" applyFill="1" applyBorder="1" applyAlignment="1" applyProtection="1">
      <alignment horizontal="right" vertical="center"/>
      <protection locked="0"/>
    </xf>
    <xf numFmtId="168" fontId="4" fillId="33" borderId="17" xfId="1" applyNumberFormat="1" applyFont="1" applyFill="1" applyBorder="1" applyAlignment="1" applyProtection="1">
      <alignment horizontal="right" vertical="center"/>
      <protection locked="0"/>
    </xf>
    <xf numFmtId="168" fontId="4" fillId="33" borderId="21" xfId="1" applyNumberFormat="1" applyFont="1" applyFill="1" applyBorder="1" applyAlignment="1" applyProtection="1">
      <alignment horizontal="right" vertical="center"/>
      <protection locked="0"/>
    </xf>
    <xf numFmtId="168" fontId="168" fillId="33" borderId="188" xfId="1" applyNumberFormat="1" applyFont="1" applyFill="1" applyBorder="1" applyAlignment="1" applyProtection="1">
      <alignment horizontal="right" vertical="center"/>
      <protection locked="0"/>
    </xf>
    <xf numFmtId="168" fontId="4" fillId="3" borderId="208" xfId="1" applyNumberFormat="1" applyFont="1" applyFill="1" applyBorder="1" applyAlignment="1" applyProtection="1">
      <alignment horizontal="right" vertical="center"/>
      <protection locked="0"/>
    </xf>
    <xf numFmtId="168" fontId="4" fillId="3" borderId="6" xfId="1" applyNumberFormat="1" applyFont="1" applyFill="1" applyBorder="1" applyAlignment="1" applyProtection="1">
      <alignment horizontal="right" vertical="center"/>
      <protection locked="0"/>
    </xf>
    <xf numFmtId="168" fontId="4" fillId="33" borderId="5" xfId="1" applyNumberFormat="1" applyFont="1" applyFill="1" applyBorder="1" applyAlignment="1" applyProtection="1">
      <alignment horizontal="right" vertical="center"/>
      <protection locked="0"/>
    </xf>
    <xf numFmtId="168" fontId="4" fillId="33" borderId="176" xfId="1" applyNumberFormat="1" applyFont="1" applyFill="1" applyBorder="1" applyAlignment="1" applyProtection="1">
      <alignment horizontal="right" vertical="center"/>
      <protection locked="0"/>
    </xf>
    <xf numFmtId="168" fontId="4" fillId="33" borderId="225" xfId="1" applyNumberFormat="1" applyFont="1" applyFill="1" applyBorder="1" applyAlignment="1" applyProtection="1">
      <alignment horizontal="right" vertical="center"/>
      <protection locked="0"/>
    </xf>
    <xf numFmtId="168" fontId="139" fillId="14" borderId="6" xfId="1" applyNumberFormat="1" applyFont="1" applyFill="1" applyBorder="1" applyAlignment="1" applyProtection="1">
      <alignment horizontal="right" vertical="center"/>
      <protection locked="0"/>
    </xf>
    <xf numFmtId="168" fontId="135" fillId="14" borderId="208" xfId="1" applyNumberFormat="1" applyFont="1" applyFill="1" applyBorder="1" applyAlignment="1" applyProtection="1">
      <alignment horizontal="right" vertical="center"/>
      <protection locked="0"/>
    </xf>
    <xf numFmtId="168" fontId="135" fillId="14" borderId="1" xfId="1" applyNumberFormat="1" applyFont="1" applyFill="1" applyBorder="1" applyAlignment="1" applyProtection="1">
      <alignment horizontal="right" vertical="center"/>
      <protection locked="0"/>
    </xf>
    <xf numFmtId="168" fontId="135" fillId="14" borderId="194" xfId="1" applyNumberFormat="1" applyFont="1" applyFill="1" applyBorder="1" applyAlignment="1" applyProtection="1">
      <alignment horizontal="right" vertical="center"/>
      <protection locked="0"/>
    </xf>
    <xf numFmtId="168" fontId="135" fillId="14" borderId="175" xfId="1" applyNumberFormat="1" applyFont="1" applyFill="1" applyBorder="1" applyAlignment="1" applyProtection="1">
      <alignment horizontal="right" vertical="center"/>
      <protection locked="0"/>
    </xf>
    <xf numFmtId="168" fontId="135" fillId="14" borderId="203" xfId="1" applyNumberFormat="1" applyFont="1" applyFill="1" applyBorder="1" applyAlignment="1" applyProtection="1">
      <alignment horizontal="right" vertical="center"/>
      <protection locked="0"/>
    </xf>
    <xf numFmtId="168" fontId="135" fillId="14" borderId="39" xfId="1" applyNumberFormat="1" applyFont="1" applyFill="1" applyBorder="1" applyAlignment="1" applyProtection="1">
      <alignment horizontal="right" vertical="center"/>
      <protection locked="0"/>
    </xf>
    <xf numFmtId="168" fontId="135" fillId="14" borderId="117" xfId="1" applyNumberFormat="1" applyFont="1" applyFill="1" applyBorder="1" applyAlignment="1" applyProtection="1">
      <alignment horizontal="right" vertical="center"/>
      <protection locked="0"/>
    </xf>
    <xf numFmtId="168" fontId="4" fillId="14" borderId="187" xfId="1" applyNumberFormat="1" applyFont="1" applyFill="1" applyBorder="1" applyAlignment="1" applyProtection="1">
      <alignment horizontal="right" vertical="center"/>
      <protection locked="0"/>
    </xf>
    <xf numFmtId="1" fontId="59" fillId="6" borderId="42" xfId="1" applyNumberFormat="1" applyFont="1" applyFill="1" applyBorder="1" applyAlignment="1" applyProtection="1">
      <alignment vertical="center"/>
      <protection hidden="1"/>
    </xf>
    <xf numFmtId="49" fontId="97" fillId="6" borderId="42" xfId="1" applyNumberFormat="1" applyFont="1" applyFill="1" applyBorder="1" applyAlignment="1" applyProtection="1">
      <alignment vertical="center"/>
      <protection hidden="1"/>
    </xf>
    <xf numFmtId="0" fontId="96" fillId="6" borderId="42" xfId="1" applyFont="1" applyFill="1" applyBorder="1" applyAlignment="1" applyProtection="1">
      <alignment vertical="center"/>
      <protection hidden="1"/>
    </xf>
    <xf numFmtId="0" fontId="96" fillId="6" borderId="42" xfId="1" applyFont="1" applyFill="1" applyBorder="1" applyAlignment="1" applyProtection="1">
      <alignment horizontal="center"/>
      <protection hidden="1"/>
    </xf>
    <xf numFmtId="0" fontId="96" fillId="6" borderId="42" xfId="1" applyFont="1" applyFill="1" applyBorder="1" applyAlignment="1" applyProtection="1">
      <alignment horizontal="left" vertical="center"/>
      <protection hidden="1"/>
    </xf>
    <xf numFmtId="0" fontId="96" fillId="6" borderId="42" xfId="1" applyFont="1" applyFill="1" applyBorder="1" applyAlignment="1" applyProtection="1">
      <alignment horizontal="right" vertical="center"/>
      <protection hidden="1"/>
    </xf>
    <xf numFmtId="1" fontId="96" fillId="6" borderId="42" xfId="1" applyNumberFormat="1" applyFont="1" applyFill="1" applyBorder="1" applyAlignment="1" applyProtection="1">
      <alignment horizontal="left" vertical="center"/>
      <protection hidden="1"/>
    </xf>
    <xf numFmtId="0" fontId="7" fillId="9" borderId="291" xfId="1" applyFont="1" applyFill="1" applyBorder="1" applyAlignment="1" applyProtection="1">
      <alignment horizontal="right" vertical="center"/>
      <protection hidden="1"/>
    </xf>
    <xf numFmtId="0" fontId="7" fillId="9" borderId="291" xfId="1" applyFont="1" applyFill="1" applyBorder="1" applyAlignment="1" applyProtection="1">
      <alignment horizontal="right" vertical="center" indent="1"/>
      <protection hidden="1"/>
    </xf>
    <xf numFmtId="0" fontId="111" fillId="0" borderId="42" xfId="1" applyFont="1" applyBorder="1" applyAlignment="1" applyProtection="1">
      <alignment vertical="center"/>
      <protection hidden="1"/>
    </xf>
    <xf numFmtId="0" fontId="7" fillId="0" borderId="42" xfId="1" applyFont="1" applyBorder="1" applyAlignment="1" applyProtection="1">
      <alignment vertical="center" wrapText="1"/>
      <protection hidden="1"/>
    </xf>
    <xf numFmtId="0" fontId="18" fillId="9" borderId="291" xfId="1" applyFont="1" applyFill="1" applyBorder="1" applyAlignment="1" applyProtection="1">
      <alignment horizontal="center" vertical="center" wrapText="1"/>
      <protection hidden="1"/>
    </xf>
    <xf numFmtId="0" fontId="7" fillId="0" borderId="42" xfId="1" applyFont="1" applyBorder="1" applyAlignment="1" applyProtection="1">
      <alignment horizontal="right" vertical="center" wrapText="1"/>
      <protection hidden="1"/>
    </xf>
    <xf numFmtId="0" fontId="15" fillId="0" borderId="291" xfId="1" applyFont="1" applyBorder="1" applyAlignment="1" applyProtection="1">
      <alignment horizontal="center" vertical="center"/>
      <protection locked="0"/>
    </xf>
    <xf numFmtId="14" fontId="3" fillId="0" borderId="42" xfId="1" applyNumberFormat="1" applyFont="1" applyBorder="1" applyAlignment="1" applyProtection="1">
      <alignment horizontal="left" wrapText="1"/>
      <protection locked="0" hidden="1"/>
    </xf>
    <xf numFmtId="0" fontId="1" fillId="0" borderId="42" xfId="1" applyBorder="1" applyProtection="1">
      <protection hidden="1"/>
    </xf>
    <xf numFmtId="0" fontId="1" fillId="0" borderId="42" xfId="1" applyBorder="1"/>
    <xf numFmtId="1" fontId="115" fillId="0" borderId="291" xfId="1" applyNumberFormat="1" applyFont="1" applyBorder="1" applyAlignment="1" applyProtection="1">
      <alignment horizontal="center" vertical="center"/>
      <protection locked="0"/>
    </xf>
    <xf numFmtId="1" fontId="15" fillId="2" borderId="291" xfId="1" applyNumberFormat="1" applyFont="1" applyFill="1" applyBorder="1" applyAlignment="1" applyProtection="1">
      <alignment horizontal="right" vertical="center"/>
      <protection locked="0"/>
    </xf>
    <xf numFmtId="1" fontId="128" fillId="0" borderId="42" xfId="7" applyNumberFormat="1" applyFont="1" applyFill="1" applyBorder="1" applyAlignment="1" applyProtection="1">
      <alignment horizontal="center" vertical="center"/>
      <protection locked="0" hidden="1"/>
    </xf>
    <xf numFmtId="1" fontId="8" fillId="7" borderId="291" xfId="1" applyNumberFormat="1" applyFont="1" applyFill="1" applyBorder="1" applyAlignment="1" applyProtection="1">
      <alignment horizontal="right" vertical="center"/>
      <protection hidden="1"/>
    </xf>
    <xf numFmtId="0" fontId="111" fillId="0" borderId="42" xfId="1" applyFont="1" applyBorder="1" applyProtection="1">
      <protection hidden="1"/>
    </xf>
    <xf numFmtId="0" fontId="92" fillId="9" borderId="66" xfId="1" applyFont="1" applyFill="1" applyBorder="1" applyAlignment="1" applyProtection="1">
      <alignment vertical="center"/>
      <protection hidden="1"/>
    </xf>
    <xf numFmtId="0" fontId="4" fillId="11" borderId="42" xfId="1" applyFont="1" applyFill="1" applyBorder="1"/>
    <xf numFmtId="0" fontId="173" fillId="0" borderId="42" xfId="1" applyFont="1" applyBorder="1" applyAlignment="1" applyProtection="1">
      <alignment horizontal="left" vertical="center"/>
      <protection hidden="1"/>
    </xf>
    <xf numFmtId="0" fontId="145" fillId="0" borderId="42" xfId="1" applyFont="1" applyBorder="1" applyAlignment="1" applyProtection="1">
      <alignment horizontal="centerContinuous" vertical="center"/>
      <protection hidden="1"/>
    </xf>
    <xf numFmtId="1" fontId="145" fillId="0" borderId="42" xfId="1" applyNumberFormat="1" applyFont="1" applyBorder="1" applyAlignment="1" applyProtection="1">
      <alignment horizontal="right" vertical="center"/>
      <protection hidden="1"/>
    </xf>
    <xf numFmtId="1" fontId="145" fillId="0" borderId="42" xfId="1" applyNumberFormat="1" applyFont="1" applyBorder="1" applyAlignment="1" applyProtection="1">
      <alignment vertical="center"/>
      <protection hidden="1"/>
    </xf>
    <xf numFmtId="0" fontId="1" fillId="9" borderId="90" xfId="1" applyFill="1" applyBorder="1" applyAlignment="1" applyProtection="1">
      <alignment horizontal="center" vertical="center" wrapText="1"/>
      <protection hidden="1"/>
    </xf>
    <xf numFmtId="0" fontId="66" fillId="9" borderId="89" xfId="1" applyFont="1" applyFill="1" applyBorder="1" applyAlignment="1" applyProtection="1">
      <alignment horizontal="center"/>
      <protection hidden="1"/>
    </xf>
    <xf numFmtId="0" fontId="51" fillId="6" borderId="291" xfId="1" applyFont="1" applyFill="1" applyBorder="1" applyAlignment="1" applyProtection="1">
      <alignment horizontal="left" vertical="center" wrapText="1" indent="1"/>
      <protection hidden="1"/>
    </xf>
    <xf numFmtId="2" fontId="10" fillId="6" borderId="292" xfId="1" applyNumberFormat="1" applyFont="1" applyFill="1" applyBorder="1" applyAlignment="1" applyProtection="1">
      <alignment horizontal="center" vertical="center"/>
      <protection hidden="1"/>
    </xf>
    <xf numFmtId="0" fontId="1" fillId="0" borderId="293" xfId="1" applyBorder="1" applyAlignment="1" applyProtection="1">
      <alignment horizontal="center" vertical="center"/>
      <protection hidden="1"/>
    </xf>
    <xf numFmtId="12" fontId="50" fillId="6" borderId="291" xfId="1" applyNumberFormat="1" applyFont="1" applyFill="1" applyBorder="1" applyAlignment="1" applyProtection="1">
      <alignment horizontal="right" vertical="center"/>
      <protection hidden="1"/>
    </xf>
    <xf numFmtId="1" fontId="7" fillId="7" borderId="294" xfId="1" applyNumberFormat="1" applyFont="1" applyFill="1" applyBorder="1" applyAlignment="1" applyProtection="1">
      <alignment horizontal="right" vertical="center"/>
      <protection hidden="1"/>
    </xf>
    <xf numFmtId="0" fontId="135" fillId="0" borderId="294" xfId="1" applyFont="1" applyBorder="1" applyAlignment="1" applyProtection="1">
      <alignment vertical="center"/>
      <protection locked="0"/>
    </xf>
    <xf numFmtId="0" fontId="4" fillId="19" borderId="294" xfId="1" applyFont="1" applyFill="1" applyBorder="1" applyAlignment="1" applyProtection="1">
      <alignment vertical="center"/>
      <protection locked="0"/>
    </xf>
    <xf numFmtId="0" fontId="7" fillId="4" borderId="6" xfId="1" applyFont="1" applyFill="1" applyBorder="1" applyAlignment="1" applyProtection="1">
      <alignment horizontal="center" vertical="center"/>
      <protection hidden="1"/>
    </xf>
    <xf numFmtId="0" fontId="7" fillId="4" borderId="5" xfId="1" applyFont="1" applyFill="1" applyBorder="1" applyAlignment="1" applyProtection="1">
      <alignment horizontal="center" vertical="center"/>
      <protection hidden="1"/>
    </xf>
    <xf numFmtId="0" fontId="7" fillId="4" borderId="0" xfId="1" applyFont="1" applyFill="1" applyAlignment="1" applyProtection="1">
      <alignment horizontal="center" vertical="center"/>
      <protection hidden="1"/>
    </xf>
    <xf numFmtId="0" fontId="7" fillId="2" borderId="0" xfId="1" applyFont="1" applyFill="1" applyAlignment="1" applyProtection="1">
      <alignment horizontal="center" vertical="center"/>
      <protection hidden="1"/>
    </xf>
    <xf numFmtId="0" fontId="1" fillId="0" borderId="295" xfId="1" applyBorder="1"/>
    <xf numFmtId="0" fontId="1" fillId="0" borderId="296" xfId="1" applyBorder="1"/>
    <xf numFmtId="0" fontId="1" fillId="3" borderId="297" xfId="1" applyFill="1" applyBorder="1" applyProtection="1">
      <protection locked="0" hidden="1"/>
    </xf>
    <xf numFmtId="0" fontId="1" fillId="0" borderId="295" xfId="1" applyBorder="1" applyProtection="1">
      <protection hidden="1"/>
    </xf>
    <xf numFmtId="0" fontId="1" fillId="0" borderId="296" xfId="1" applyBorder="1" applyProtection="1">
      <protection hidden="1"/>
    </xf>
    <xf numFmtId="0" fontId="1" fillId="0" borderId="297" xfId="1" applyBorder="1" applyProtection="1">
      <protection hidden="1"/>
    </xf>
    <xf numFmtId="0" fontId="1" fillId="0" borderId="297" xfId="1" applyBorder="1"/>
    <xf numFmtId="0" fontId="1" fillId="0" borderId="296" xfId="1" applyBorder="1" applyAlignment="1" applyProtection="1">
      <alignment horizontal="left" vertical="center"/>
      <protection hidden="1"/>
    </xf>
    <xf numFmtId="0" fontId="6" fillId="2" borderId="296" xfId="1" applyFont="1" applyFill="1" applyBorder="1" applyAlignment="1" applyProtection="1">
      <alignment vertical="center"/>
      <protection locked="0" hidden="1"/>
    </xf>
    <xf numFmtId="1" fontId="7" fillId="0" borderId="297" xfId="1" applyNumberFormat="1" applyFont="1" applyBorder="1" applyAlignment="1" applyProtection="1">
      <alignment horizontal="center" vertical="center"/>
      <protection locked="0"/>
    </xf>
    <xf numFmtId="166" fontId="9" fillId="0" borderId="297" xfId="1" applyNumberFormat="1" applyFont="1" applyBorder="1" applyAlignment="1" applyProtection="1">
      <alignment horizontal="center" vertical="center"/>
      <protection locked="0"/>
    </xf>
    <xf numFmtId="0" fontId="1" fillId="0" borderId="297" xfId="1" applyBorder="1" applyAlignment="1" applyProtection="1">
      <alignment horizontal="center" vertical="center"/>
      <protection locked="0"/>
    </xf>
    <xf numFmtId="166" fontId="15" fillId="0" borderId="297" xfId="1" applyNumberFormat="1" applyFont="1" applyBorder="1" applyAlignment="1" applyProtection="1">
      <alignment horizontal="center" vertical="center"/>
      <protection locked="0"/>
    </xf>
    <xf numFmtId="165" fontId="15" fillId="0" borderId="297" xfId="1" applyNumberFormat="1" applyFont="1" applyBorder="1" applyAlignment="1" applyProtection="1">
      <alignment horizontal="center" vertical="center"/>
      <protection locked="0"/>
    </xf>
    <xf numFmtId="0" fontId="15" fillId="0" borderId="296" xfId="1" applyFont="1" applyBorder="1" applyAlignment="1" applyProtection="1">
      <alignment horizontal="center" vertical="center"/>
      <protection locked="0"/>
    </xf>
    <xf numFmtId="0" fontId="15" fillId="0" borderId="297" xfId="1" applyFont="1" applyBorder="1" applyAlignment="1" applyProtection="1">
      <alignment horizontal="center" vertical="center"/>
      <protection locked="0"/>
    </xf>
    <xf numFmtId="0" fontId="18" fillId="6" borderId="295" xfId="1" applyFont="1" applyFill="1" applyBorder="1" applyAlignment="1" applyProtection="1">
      <alignment horizontal="center" vertical="center" wrapText="1"/>
      <protection hidden="1"/>
    </xf>
    <xf numFmtId="0" fontId="8" fillId="0" borderId="296" xfId="5" applyFont="1" applyBorder="1" applyAlignment="1" applyProtection="1">
      <alignment vertical="center"/>
      <protection locked="0"/>
    </xf>
    <xf numFmtId="2" fontId="69" fillId="0" borderId="297" xfId="1" applyNumberFormat="1" applyFont="1" applyBorder="1" applyAlignment="1" applyProtection="1">
      <alignment horizontal="center" vertical="center" wrapText="1"/>
      <protection locked="0"/>
    </xf>
    <xf numFmtId="12" fontId="69" fillId="9" borderId="297" xfId="1" applyNumberFormat="1" applyFont="1" applyFill="1" applyBorder="1" applyAlignment="1" applyProtection="1">
      <alignment vertical="center" wrapText="1"/>
      <protection hidden="1"/>
    </xf>
    <xf numFmtId="12" fontId="69" fillId="9" borderId="297" xfId="1" applyNumberFormat="1" applyFont="1" applyFill="1" applyBorder="1" applyAlignment="1" applyProtection="1">
      <alignment horizontal="center" vertical="center" wrapText="1"/>
      <protection hidden="1"/>
    </xf>
    <xf numFmtId="12" fontId="65" fillId="0" borderId="297" xfId="1" applyNumberFormat="1" applyFont="1" applyBorder="1" applyAlignment="1" applyProtection="1">
      <alignment horizontal="left" vertical="center" wrapText="1" indent="1"/>
      <protection locked="0"/>
    </xf>
    <xf numFmtId="0" fontId="62" fillId="0" borderId="297" xfId="1" applyFont="1" applyBorder="1" applyAlignment="1" applyProtection="1">
      <alignment vertical="center" wrapText="1"/>
      <protection locked="0"/>
    </xf>
    <xf numFmtId="0" fontId="62" fillId="0" borderId="297" xfId="1" applyFont="1" applyBorder="1" applyAlignment="1" applyProtection="1">
      <alignment horizontal="left" vertical="center" wrapText="1"/>
      <protection locked="0"/>
    </xf>
    <xf numFmtId="2" fontId="64" fillId="6" borderId="297" xfId="1" applyNumberFormat="1" applyFont="1" applyFill="1" applyBorder="1" applyAlignment="1" applyProtection="1">
      <alignment vertical="center" wrapText="1"/>
      <protection locked="0"/>
    </xf>
    <xf numFmtId="2" fontId="64" fillId="9" borderId="297" xfId="1" applyNumberFormat="1" applyFont="1" applyFill="1" applyBorder="1" applyAlignment="1" applyProtection="1">
      <alignment vertical="center" wrapText="1"/>
      <protection hidden="1"/>
    </xf>
    <xf numFmtId="0" fontId="7" fillId="14" borderId="297" xfId="1" applyFont="1" applyFill="1" applyBorder="1" applyAlignment="1" applyProtection="1">
      <alignment horizontal="center" vertical="center"/>
      <protection locked="0" hidden="1"/>
    </xf>
    <xf numFmtId="0" fontId="7" fillId="0" borderId="297" xfId="1" applyFont="1" applyBorder="1" applyAlignment="1" applyProtection="1">
      <alignment horizontal="center" vertical="center"/>
      <protection locked="0" hidden="1"/>
    </xf>
    <xf numFmtId="0" fontId="9" fillId="14" borderId="297" xfId="1" applyFont="1" applyFill="1" applyBorder="1" applyAlignment="1" applyProtection="1">
      <alignment horizontal="center" vertical="center"/>
      <protection locked="0"/>
    </xf>
    <xf numFmtId="0" fontId="9" fillId="0" borderId="297" xfId="1" applyFont="1" applyBorder="1" applyAlignment="1" applyProtection="1">
      <alignment horizontal="center" vertical="center"/>
      <protection locked="0"/>
    </xf>
    <xf numFmtId="0" fontId="7" fillId="0" borderId="296" xfId="1" applyFont="1" applyBorder="1" applyAlignment="1" applyProtection="1">
      <alignment horizontal="center" vertical="center"/>
      <protection locked="0" hidden="1"/>
    </xf>
    <xf numFmtId="0" fontId="7" fillId="0" borderId="295" xfId="1" applyFont="1" applyBorder="1" applyAlignment="1" applyProtection="1">
      <alignment horizontal="center" vertical="center"/>
      <protection locked="0" hidden="1"/>
    </xf>
    <xf numFmtId="0" fontId="9" fillId="0" borderId="295" xfId="1" applyFont="1" applyBorder="1" applyAlignment="1" applyProtection="1">
      <alignment horizontal="center" vertical="center"/>
      <protection locked="0"/>
    </xf>
    <xf numFmtId="0" fontId="18" fillId="0" borderId="296" xfId="1" applyFont="1" applyBorder="1" applyAlignment="1" applyProtection="1">
      <alignment horizontal="center" vertical="center" wrapText="1"/>
      <protection locked="0" hidden="1"/>
    </xf>
    <xf numFmtId="0" fontId="10" fillId="9" borderId="295" xfId="1" applyFont="1" applyFill="1" applyBorder="1" applyAlignment="1" applyProtection="1">
      <alignment horizontal="left" vertical="center" indent="1"/>
      <protection hidden="1"/>
    </xf>
    <xf numFmtId="0" fontId="10" fillId="9" borderId="295" xfId="1" applyFont="1" applyFill="1" applyBorder="1" applyAlignment="1" applyProtection="1">
      <alignment horizontal="center" vertical="center"/>
      <protection hidden="1"/>
    </xf>
    <xf numFmtId="1" fontId="10" fillId="11" borderId="297" xfId="1" applyNumberFormat="1" applyFont="1" applyFill="1" applyBorder="1" applyAlignment="1" applyProtection="1">
      <alignment horizontal="center" vertical="center"/>
      <protection hidden="1"/>
    </xf>
    <xf numFmtId="1" fontId="10" fillId="11" borderId="295" xfId="1" applyNumberFormat="1" applyFont="1" applyFill="1" applyBorder="1" applyAlignment="1" applyProtection="1">
      <alignment horizontal="center" vertical="center"/>
      <protection hidden="1"/>
    </xf>
    <xf numFmtId="0" fontId="10" fillId="9" borderId="297" xfId="1" applyFont="1" applyFill="1" applyBorder="1" applyAlignment="1" applyProtection="1">
      <alignment horizontal="left" vertical="center" indent="1"/>
      <protection hidden="1"/>
    </xf>
    <xf numFmtId="1" fontId="10" fillId="11" borderId="297" xfId="1" applyNumberFormat="1" applyFont="1" applyFill="1" applyBorder="1" applyAlignment="1">
      <alignment horizontal="center" vertical="center"/>
    </xf>
    <xf numFmtId="1" fontId="10" fillId="11" borderId="295" xfId="1" applyNumberFormat="1" applyFont="1" applyFill="1" applyBorder="1" applyAlignment="1">
      <alignment horizontal="center" vertical="center"/>
    </xf>
    <xf numFmtId="1" fontId="10" fillId="11" borderId="296" xfId="1" applyNumberFormat="1" applyFont="1" applyFill="1" applyBorder="1" applyAlignment="1">
      <alignment horizontal="center" vertical="center"/>
    </xf>
    <xf numFmtId="1" fontId="115" fillId="0" borderId="297" xfId="1" applyNumberFormat="1" applyFont="1" applyBorder="1" applyAlignment="1" applyProtection="1">
      <alignment horizontal="center" vertical="center"/>
      <protection locked="0"/>
    </xf>
    <xf numFmtId="1" fontId="15" fillId="2" borderId="297" xfId="1" applyNumberFormat="1" applyFont="1" applyFill="1" applyBorder="1" applyAlignment="1" applyProtection="1">
      <alignment horizontal="right" vertical="center"/>
      <protection locked="0"/>
    </xf>
    <xf numFmtId="1" fontId="15" fillId="2" borderId="296" xfId="1" applyNumberFormat="1" applyFont="1" applyFill="1" applyBorder="1" applyAlignment="1" applyProtection="1">
      <alignment horizontal="right" vertical="center"/>
      <protection locked="0"/>
    </xf>
    <xf numFmtId="1" fontId="9" fillId="11" borderId="297" xfId="1" applyNumberFormat="1" applyFont="1" applyFill="1" applyBorder="1" applyAlignment="1" applyProtection="1">
      <alignment horizontal="right" vertical="center"/>
      <protection hidden="1"/>
    </xf>
    <xf numFmtId="1" fontId="7" fillId="7" borderId="295" xfId="1" applyNumberFormat="1" applyFont="1" applyFill="1" applyBorder="1" applyAlignment="1" applyProtection="1">
      <alignment horizontal="right" vertical="center"/>
      <protection hidden="1"/>
    </xf>
    <xf numFmtId="1" fontId="7" fillId="7" borderId="297" xfId="1" applyNumberFormat="1" applyFont="1" applyFill="1" applyBorder="1" applyAlignment="1" applyProtection="1">
      <alignment horizontal="right" vertical="center"/>
      <protection hidden="1"/>
    </xf>
    <xf numFmtId="0" fontId="1" fillId="21" borderId="297" xfId="1" applyFill="1" applyBorder="1"/>
    <xf numFmtId="0" fontId="8" fillId="9" borderId="296" xfId="1" applyFont="1" applyFill="1" applyBorder="1" applyAlignment="1" applyProtection="1">
      <alignment horizontal="right" vertical="center" indent="1"/>
      <protection hidden="1"/>
    </xf>
    <xf numFmtId="1" fontId="9" fillId="0" borderId="297" xfId="1" applyNumberFormat="1" applyFont="1" applyBorder="1" applyAlignment="1" applyProtection="1">
      <alignment horizontal="right" vertical="center"/>
      <protection locked="0"/>
    </xf>
    <xf numFmtId="1" fontId="9" fillId="0" borderId="295" xfId="1" applyNumberFormat="1" applyFont="1" applyBorder="1" applyAlignment="1" applyProtection="1">
      <alignment horizontal="right" vertical="center"/>
      <protection locked="0"/>
    </xf>
    <xf numFmtId="0" fontId="1" fillId="0" borderId="297" xfId="1" applyBorder="1" applyAlignment="1" applyProtection="1">
      <alignment horizontal="right" vertical="center" indent="1"/>
      <protection locked="0"/>
    </xf>
    <xf numFmtId="1" fontId="1" fillId="0" borderId="297" xfId="1" applyNumberFormat="1" applyBorder="1" applyAlignment="1" applyProtection="1">
      <alignment horizontal="right" vertical="center"/>
      <protection locked="0"/>
    </xf>
    <xf numFmtId="0" fontId="8" fillId="11" borderId="296" xfId="1" applyFont="1" applyFill="1" applyBorder="1" applyAlignment="1" applyProtection="1">
      <alignment horizontal="right" vertical="center" indent="1"/>
      <protection hidden="1"/>
    </xf>
    <xf numFmtId="1" fontId="15" fillId="0" borderId="297" xfId="1" applyNumberFormat="1" applyFont="1" applyBorder="1" applyAlignment="1" applyProtection="1">
      <alignment horizontal="right" vertical="center"/>
      <protection locked="0"/>
    </xf>
    <xf numFmtId="1" fontId="15" fillId="0" borderId="295" xfId="1" applyNumberFormat="1" applyFont="1" applyBorder="1" applyAlignment="1" applyProtection="1">
      <alignment horizontal="right" vertical="center"/>
      <protection locked="0"/>
    </xf>
    <xf numFmtId="0" fontId="7" fillId="9" borderId="296" xfId="1" applyFont="1" applyFill="1" applyBorder="1" applyAlignment="1" applyProtection="1">
      <alignment horizontal="right" vertical="center" wrapText="1" indent="1"/>
      <protection hidden="1"/>
    </xf>
    <xf numFmtId="1" fontId="9" fillId="0" borderId="297" xfId="1" applyNumberFormat="1" applyFont="1" applyBorder="1" applyAlignment="1" applyProtection="1">
      <alignment horizontal="center" vertical="center"/>
      <protection locked="0"/>
    </xf>
    <xf numFmtId="1" fontId="9" fillId="13" borderId="295" xfId="1" applyNumberFormat="1" applyFont="1" applyFill="1" applyBorder="1" applyAlignment="1" applyProtection="1">
      <alignment horizontal="center" vertical="center"/>
      <protection hidden="1"/>
    </xf>
    <xf numFmtId="1" fontId="9" fillId="14" borderId="295" xfId="1" applyNumberFormat="1" applyFont="1" applyFill="1" applyBorder="1" applyAlignment="1" applyProtection="1">
      <alignment horizontal="center" vertical="center"/>
      <protection locked="0" hidden="1"/>
    </xf>
    <xf numFmtId="1" fontId="9" fillId="0" borderId="295" xfId="1" applyNumberFormat="1" applyFont="1" applyBorder="1" applyAlignment="1" applyProtection="1">
      <alignment horizontal="center" vertical="center"/>
      <protection locked="0"/>
    </xf>
    <xf numFmtId="1" fontId="9" fillId="27" borderId="299" xfId="1" applyNumberFormat="1" applyFont="1" applyFill="1" applyBorder="1" applyAlignment="1" applyProtection="1">
      <alignment horizontal="center" vertical="center" wrapText="1" readingOrder="1"/>
      <protection hidden="1"/>
    </xf>
    <xf numFmtId="1" fontId="9" fillId="2" borderId="297" xfId="1" applyNumberFormat="1" applyFont="1" applyFill="1" applyBorder="1" applyAlignment="1" applyProtection="1">
      <alignment horizontal="center" vertical="center"/>
      <protection locked="0"/>
    </xf>
    <xf numFmtId="1" fontId="9" fillId="7" borderId="295" xfId="1" applyNumberFormat="1" applyFont="1" applyFill="1" applyBorder="1" applyAlignment="1" applyProtection="1">
      <alignment horizontal="center" vertical="center"/>
      <protection hidden="1"/>
    </xf>
    <xf numFmtId="1" fontId="9" fillId="2" borderId="295" xfId="1" applyNumberFormat="1" applyFont="1" applyFill="1" applyBorder="1" applyAlignment="1" applyProtection="1">
      <alignment horizontal="center" vertical="center"/>
      <protection locked="0"/>
    </xf>
    <xf numFmtId="1" fontId="9" fillId="29" borderId="299" xfId="1" applyNumberFormat="1" applyFont="1" applyFill="1" applyBorder="1" applyAlignment="1" applyProtection="1">
      <alignment horizontal="center" vertical="center" wrapText="1" readingOrder="1"/>
      <protection hidden="1"/>
    </xf>
    <xf numFmtId="0" fontId="4" fillId="11" borderId="297" xfId="1" applyFont="1" applyFill="1" applyBorder="1" applyAlignment="1">
      <alignment horizontal="center" vertical="center"/>
    </xf>
    <xf numFmtId="168" fontId="66" fillId="13" borderId="297" xfId="1" applyNumberFormat="1" applyFont="1" applyFill="1" applyBorder="1" applyAlignment="1" applyProtection="1">
      <alignment horizontal="right" vertical="center"/>
      <protection hidden="1"/>
    </xf>
    <xf numFmtId="168" fontId="66" fillId="14" borderId="297" xfId="1" applyNumberFormat="1" applyFont="1" applyFill="1" applyBorder="1" applyAlignment="1" applyProtection="1">
      <alignment horizontal="right" vertical="center"/>
      <protection hidden="1"/>
    </xf>
    <xf numFmtId="0" fontId="6" fillId="11" borderId="297" xfId="1" applyFont="1" applyFill="1" applyBorder="1" applyAlignment="1">
      <alignment horizontal="left" vertical="center" wrapText="1" indent="1"/>
    </xf>
    <xf numFmtId="168" fontId="65" fillId="11" borderId="295" xfId="1" applyNumberFormat="1" applyFont="1" applyFill="1" applyBorder="1" applyAlignment="1" applyProtection="1">
      <alignment horizontal="right" vertical="center"/>
      <protection hidden="1"/>
    </xf>
    <xf numFmtId="168" fontId="65" fillId="14" borderId="295" xfId="1" applyNumberFormat="1" applyFont="1" applyFill="1" applyBorder="1" applyAlignment="1" applyProtection="1">
      <alignment horizontal="right" vertical="center"/>
      <protection hidden="1"/>
    </xf>
    <xf numFmtId="168" fontId="6" fillId="13" borderId="297" xfId="1" applyNumberFormat="1" applyFont="1" applyFill="1" applyBorder="1" applyAlignment="1" applyProtection="1">
      <alignment horizontal="right" vertical="center"/>
      <protection hidden="1"/>
    </xf>
    <xf numFmtId="168" fontId="65" fillId="13" borderId="297" xfId="1" applyNumberFormat="1" applyFont="1" applyFill="1" applyBorder="1" applyAlignment="1" applyProtection="1">
      <alignment horizontal="right" vertical="center"/>
      <protection hidden="1"/>
    </xf>
    <xf numFmtId="168" fontId="65" fillId="19" borderId="297" xfId="1" applyNumberFormat="1" applyFont="1" applyFill="1" applyBorder="1" applyAlignment="1" applyProtection="1">
      <alignment horizontal="right" vertical="center"/>
      <protection locked="0" hidden="1"/>
    </xf>
    <xf numFmtId="168" fontId="116" fillId="19" borderId="296" xfId="1" applyNumberFormat="1" applyFont="1" applyFill="1" applyBorder="1" applyAlignment="1" applyProtection="1">
      <alignment horizontal="right" vertical="center"/>
      <protection hidden="1"/>
    </xf>
    <xf numFmtId="168" fontId="63" fillId="19" borderId="297" xfId="1" applyNumberFormat="1" applyFont="1" applyFill="1" applyBorder="1" applyAlignment="1" applyProtection="1">
      <alignment horizontal="right" vertical="center"/>
      <protection hidden="1"/>
    </xf>
    <xf numFmtId="168" fontId="65" fillId="19" borderId="297" xfId="1" applyNumberFormat="1" applyFont="1" applyFill="1" applyBorder="1" applyAlignment="1">
      <alignment horizontal="right" vertical="center"/>
    </xf>
    <xf numFmtId="168" fontId="63" fillId="19" borderId="296" xfId="1" applyNumberFormat="1" applyFont="1" applyFill="1" applyBorder="1" applyAlignment="1" applyProtection="1">
      <alignment horizontal="right" vertical="center"/>
      <protection hidden="1"/>
    </xf>
    <xf numFmtId="0" fontId="121" fillId="0" borderId="296" xfId="1" applyFont="1" applyBorder="1" applyAlignment="1">
      <alignment horizontal="center" vertical="center"/>
    </xf>
    <xf numFmtId="168" fontId="65" fillId="14" borderId="297" xfId="1" applyNumberFormat="1" applyFont="1" applyFill="1" applyBorder="1" applyAlignment="1" applyProtection="1">
      <alignment horizontal="right" vertical="center"/>
      <protection hidden="1"/>
    </xf>
    <xf numFmtId="168" fontId="65" fillId="14" borderId="297" xfId="1" applyNumberFormat="1" applyFont="1" applyFill="1" applyBorder="1" applyAlignment="1">
      <alignment horizontal="right" vertical="center"/>
    </xf>
    <xf numFmtId="0" fontId="4" fillId="14" borderId="297" xfId="1" applyFont="1" applyFill="1" applyBorder="1" applyAlignment="1">
      <alignment horizontal="center" vertical="center"/>
    </xf>
    <xf numFmtId="168" fontId="4" fillId="13" borderId="297" xfId="1" applyNumberFormat="1" applyFont="1" applyFill="1" applyBorder="1" applyAlignment="1" applyProtection="1">
      <alignment horizontal="right" vertical="center"/>
      <protection hidden="1"/>
    </xf>
    <xf numFmtId="0" fontId="4" fillId="11" borderId="295" xfId="1" applyFont="1" applyFill="1" applyBorder="1" applyAlignment="1">
      <alignment horizontal="center" vertical="center"/>
    </xf>
    <xf numFmtId="168" fontId="65" fillId="7" borderId="295" xfId="1" applyNumberFormat="1" applyFont="1" applyFill="1" applyBorder="1" applyAlignment="1" applyProtection="1">
      <alignment horizontal="right" vertical="center"/>
      <protection hidden="1"/>
    </xf>
    <xf numFmtId="0" fontId="1" fillId="35" borderId="2" xfId="1" applyFill="1" applyBorder="1" applyAlignment="1" applyProtection="1">
      <alignment horizontal="left" vertical="center" indent="1"/>
      <protection locked="0" hidden="1"/>
    </xf>
    <xf numFmtId="0" fontId="1" fillId="35" borderId="2" xfId="1" applyFill="1" applyBorder="1" applyAlignment="1" applyProtection="1">
      <alignment horizontal="left" indent="1"/>
      <protection locked="0" hidden="1"/>
    </xf>
    <xf numFmtId="0" fontId="4" fillId="0" borderId="48" xfId="1" applyFont="1" applyBorder="1" applyAlignment="1" applyProtection="1">
      <alignment vertical="center" wrapText="1"/>
      <protection locked="0"/>
    </xf>
    <xf numFmtId="12" fontId="66" fillId="0" borderId="48" xfId="1" applyNumberFormat="1" applyFont="1" applyBorder="1" applyAlignment="1" applyProtection="1">
      <alignment horizontal="left" vertical="center" wrapText="1" indent="1"/>
      <protection locked="0"/>
    </xf>
    <xf numFmtId="0" fontId="4" fillId="0" borderId="48" xfId="1" applyFont="1" applyBorder="1" applyAlignment="1" applyProtection="1">
      <alignment horizontal="center" vertical="center"/>
      <protection locked="0"/>
    </xf>
    <xf numFmtId="0" fontId="62" fillId="0" borderId="48" xfId="1" applyFont="1" applyBorder="1" applyAlignment="1" applyProtection="1">
      <alignment vertical="center" wrapText="1"/>
      <protection locked="0"/>
    </xf>
    <xf numFmtId="12" fontId="69" fillId="0" borderId="48" xfId="1" applyNumberFormat="1" applyFont="1" applyBorder="1" applyAlignment="1" applyProtection="1">
      <alignment horizontal="center" vertical="center"/>
      <protection locked="0"/>
    </xf>
    <xf numFmtId="2" fontId="69" fillId="0" borderId="48" xfId="1" applyNumberFormat="1" applyFont="1" applyBorder="1" applyAlignment="1" applyProtection="1">
      <alignment horizontal="center" vertical="center" wrapText="1"/>
      <protection locked="0"/>
    </xf>
    <xf numFmtId="2" fontId="69" fillId="0" borderId="48" xfId="1" applyNumberFormat="1" applyFont="1" applyBorder="1" applyAlignment="1" applyProtection="1">
      <alignment horizontal="left" vertical="center"/>
      <protection locked="0"/>
    </xf>
    <xf numFmtId="2" fontId="69" fillId="11" borderId="48" xfId="1" applyNumberFormat="1" applyFont="1" applyFill="1" applyBorder="1" applyAlignment="1">
      <alignment horizontal="center" vertical="center" wrapText="1"/>
    </xf>
    <xf numFmtId="12" fontId="69" fillId="9" borderId="48" xfId="1" applyNumberFormat="1" applyFont="1" applyFill="1" applyBorder="1" applyAlignment="1" applyProtection="1">
      <alignment vertical="center" wrapText="1"/>
      <protection hidden="1"/>
    </xf>
    <xf numFmtId="12" fontId="69" fillId="9" borderId="48" xfId="1" applyNumberFormat="1" applyFont="1" applyFill="1" applyBorder="1" applyAlignment="1" applyProtection="1">
      <alignment horizontal="center" vertical="center" wrapText="1"/>
      <protection hidden="1"/>
    </xf>
    <xf numFmtId="0" fontId="7" fillId="4" borderId="66" xfId="1" applyFont="1" applyFill="1" applyBorder="1" applyAlignment="1" applyProtection="1">
      <alignment horizontal="center" vertical="center"/>
      <protection hidden="1"/>
    </xf>
    <xf numFmtId="1" fontId="13" fillId="0" borderId="66" xfId="1" applyNumberFormat="1" applyFont="1" applyBorder="1" applyAlignment="1">
      <alignment horizontal="center" vertical="center"/>
    </xf>
    <xf numFmtId="0" fontId="13" fillId="0" borderId="66" xfId="1" applyFont="1" applyBorder="1" applyAlignment="1">
      <alignment vertical="center"/>
    </xf>
    <xf numFmtId="0" fontId="13" fillId="0" borderId="66" xfId="1" applyFont="1" applyBorder="1"/>
    <xf numFmtId="0" fontId="13" fillId="0" borderId="66" xfId="1" applyFont="1" applyBorder="1" applyAlignment="1" applyProtection="1">
      <alignment vertical="top"/>
      <protection hidden="1"/>
    </xf>
    <xf numFmtId="0" fontId="1" fillId="0" borderId="66" xfId="1" applyBorder="1"/>
    <xf numFmtId="0" fontId="66" fillId="9" borderId="89" xfId="1" applyFont="1" applyFill="1" applyBorder="1" applyAlignment="1" applyProtection="1">
      <alignment horizontal="left" vertical="center"/>
      <protection hidden="1"/>
    </xf>
    <xf numFmtId="2" fontId="49" fillId="6" borderId="301" xfId="1" applyNumberFormat="1" applyFont="1" applyFill="1" applyBorder="1" applyAlignment="1" applyProtection="1">
      <alignment horizontal="right" vertical="center"/>
      <protection hidden="1"/>
    </xf>
    <xf numFmtId="2" fontId="130" fillId="0" borderId="0" xfId="1" applyNumberFormat="1" applyFont="1" applyAlignment="1" applyProtection="1">
      <alignment vertical="center"/>
      <protection hidden="1"/>
    </xf>
    <xf numFmtId="0" fontId="6" fillId="0" borderId="215" xfId="1" applyFont="1" applyBorder="1" applyAlignment="1" applyProtection="1">
      <alignment horizontal="left" vertical="center" indent="1"/>
      <protection locked="0"/>
    </xf>
    <xf numFmtId="0" fontId="6" fillId="0" borderId="40" xfId="1" applyFont="1" applyBorder="1" applyAlignment="1" applyProtection="1">
      <alignment horizontal="left" vertical="center" indent="1"/>
      <protection locked="0"/>
    </xf>
    <xf numFmtId="0" fontId="1" fillId="0" borderId="302" xfId="1" applyBorder="1" applyProtection="1">
      <protection hidden="1"/>
    </xf>
    <xf numFmtId="0" fontId="1" fillId="0" borderId="302" xfId="1" applyBorder="1"/>
    <xf numFmtId="0" fontId="1" fillId="0" borderId="302" xfId="1" applyBorder="1" applyAlignment="1" applyProtection="1">
      <alignment horizontal="left" vertical="center"/>
      <protection hidden="1"/>
    </xf>
    <xf numFmtId="0" fontId="1" fillId="0" borderId="302" xfId="1" applyBorder="1" applyAlignment="1">
      <alignment horizontal="left" indent="1"/>
    </xf>
    <xf numFmtId="0" fontId="50" fillId="11" borderId="303" xfId="1" applyFont="1" applyFill="1" applyBorder="1" applyAlignment="1" applyProtection="1">
      <alignment horizontal="center" vertical="center"/>
      <protection hidden="1"/>
    </xf>
    <xf numFmtId="0" fontId="50" fillId="13" borderId="291" xfId="1" applyFont="1" applyFill="1" applyBorder="1" applyAlignment="1" applyProtection="1">
      <alignment horizontal="center" vertical="center"/>
      <protection hidden="1"/>
    </xf>
    <xf numFmtId="0" fontId="50" fillId="11" borderId="304" xfId="1" applyFont="1" applyFill="1" applyBorder="1" applyAlignment="1" applyProtection="1">
      <alignment horizontal="center" vertical="center"/>
      <protection hidden="1"/>
    </xf>
    <xf numFmtId="0" fontId="1" fillId="0" borderId="303" xfId="1" applyBorder="1"/>
    <xf numFmtId="0" fontId="15" fillId="0" borderId="3" xfId="1" applyFont="1" applyBorder="1" applyAlignment="1" applyProtection="1">
      <alignment horizontal="center" vertical="center"/>
      <protection locked="0"/>
    </xf>
    <xf numFmtId="0" fontId="7" fillId="11" borderId="303" xfId="1" applyFont="1" applyFill="1" applyBorder="1" applyAlignment="1" applyProtection="1">
      <alignment horizontal="center" vertical="center"/>
      <protection locked="0"/>
    </xf>
    <xf numFmtId="0" fontId="50" fillId="11" borderId="305" xfId="1" applyFont="1" applyFill="1" applyBorder="1" applyAlignment="1" applyProtection="1">
      <alignment horizontal="center" vertical="center"/>
      <protection hidden="1"/>
    </xf>
    <xf numFmtId="0" fontId="50" fillId="11" borderId="306" xfId="1" applyFont="1" applyFill="1" applyBorder="1" applyAlignment="1" applyProtection="1">
      <alignment horizontal="center" vertical="center"/>
      <protection hidden="1"/>
    </xf>
    <xf numFmtId="0" fontId="7" fillId="11" borderId="305" xfId="1" applyFont="1" applyFill="1" applyBorder="1" applyAlignment="1" applyProtection="1">
      <alignment horizontal="center" vertical="center"/>
      <protection locked="0"/>
    </xf>
    <xf numFmtId="0" fontId="7" fillId="11" borderId="306" xfId="1" applyFont="1" applyFill="1" applyBorder="1" applyAlignment="1" applyProtection="1">
      <alignment horizontal="center" vertical="center"/>
      <protection locked="0"/>
    </xf>
    <xf numFmtId="0" fontId="15" fillId="0" borderId="307" xfId="1" applyFont="1" applyBorder="1" applyAlignment="1" applyProtection="1">
      <alignment horizontal="center" vertical="center"/>
      <protection locked="0"/>
    </xf>
    <xf numFmtId="0" fontId="15" fillId="0" borderId="306" xfId="1" applyFont="1" applyBorder="1" applyAlignment="1" applyProtection="1">
      <alignment horizontal="center" vertical="center"/>
      <protection locked="0"/>
    </xf>
    <xf numFmtId="1" fontId="8" fillId="7" borderId="308" xfId="1" applyNumberFormat="1" applyFont="1" applyFill="1" applyBorder="1" applyAlignment="1" applyProtection="1">
      <alignment horizontal="right" vertical="center"/>
      <protection hidden="1"/>
    </xf>
    <xf numFmtId="0" fontId="1" fillId="11" borderId="4" xfId="1" applyFill="1" applyBorder="1" applyProtection="1">
      <protection locked="0"/>
    </xf>
    <xf numFmtId="0" fontId="8" fillId="11" borderId="4" xfId="1" applyFont="1" applyFill="1" applyBorder="1" applyAlignment="1" applyProtection="1">
      <alignment horizontal="right" vertical="center" indent="1"/>
      <protection locked="0" hidden="1"/>
    </xf>
    <xf numFmtId="0" fontId="8" fillId="9" borderId="4" xfId="1" applyFont="1" applyFill="1" applyBorder="1" applyAlignment="1" applyProtection="1">
      <alignment horizontal="right" vertical="center" indent="1"/>
      <protection locked="0" hidden="1"/>
    </xf>
    <xf numFmtId="0" fontId="8" fillId="9" borderId="66" xfId="1" applyFont="1" applyFill="1" applyBorder="1" applyAlignment="1" applyProtection="1">
      <alignment horizontal="right" vertical="center" indent="1"/>
      <protection locked="0" hidden="1"/>
    </xf>
    <xf numFmtId="0" fontId="50" fillId="11" borderId="303" xfId="1" applyFont="1" applyFill="1" applyBorder="1" applyAlignment="1" applyProtection="1">
      <alignment horizontal="center" vertical="center"/>
      <protection locked="0" hidden="1"/>
    </xf>
    <xf numFmtId="0" fontId="50" fillId="11" borderId="305" xfId="1" applyFont="1" applyFill="1" applyBorder="1" applyAlignment="1" applyProtection="1">
      <alignment horizontal="center" vertical="center"/>
      <protection locked="0" hidden="1"/>
    </xf>
    <xf numFmtId="0" fontId="50" fillId="11" borderId="306" xfId="1" applyFont="1" applyFill="1" applyBorder="1" applyAlignment="1" applyProtection="1">
      <alignment horizontal="center" vertical="center"/>
      <protection locked="0" hidden="1"/>
    </xf>
    <xf numFmtId="0" fontId="50" fillId="13" borderId="310" xfId="1" applyFont="1" applyFill="1" applyBorder="1" applyAlignment="1" applyProtection="1">
      <alignment horizontal="center" vertical="center"/>
      <protection hidden="1"/>
    </xf>
    <xf numFmtId="0" fontId="50" fillId="13" borderId="311" xfId="1" applyFont="1" applyFill="1" applyBorder="1" applyAlignment="1" applyProtection="1">
      <alignment horizontal="center" vertical="center"/>
      <protection hidden="1"/>
    </xf>
    <xf numFmtId="0" fontId="50" fillId="13" borderId="312" xfId="1" applyFont="1" applyFill="1" applyBorder="1" applyAlignment="1" applyProtection="1">
      <alignment horizontal="center" vertical="center"/>
      <protection hidden="1"/>
    </xf>
    <xf numFmtId="0" fontId="50" fillId="11" borderId="313" xfId="1" applyFont="1" applyFill="1" applyBorder="1" applyAlignment="1" applyProtection="1">
      <alignment horizontal="center" vertical="center"/>
      <protection hidden="1"/>
    </xf>
    <xf numFmtId="0" fontId="50" fillId="11" borderId="314" xfId="1" applyFont="1" applyFill="1" applyBorder="1" applyAlignment="1" applyProtection="1">
      <alignment horizontal="center" vertical="center"/>
      <protection hidden="1"/>
    </xf>
    <xf numFmtId="0" fontId="50" fillId="11" borderId="315" xfId="1" applyFont="1" applyFill="1" applyBorder="1" applyAlignment="1" applyProtection="1">
      <alignment horizontal="center" vertical="center"/>
      <protection hidden="1"/>
    </xf>
    <xf numFmtId="0" fontId="50" fillId="11" borderId="316" xfId="1" applyFont="1" applyFill="1" applyBorder="1" applyAlignment="1" applyProtection="1">
      <alignment horizontal="center" vertical="center"/>
      <protection hidden="1"/>
    </xf>
    <xf numFmtId="0" fontId="50" fillId="11" borderId="317" xfId="1" applyFont="1" applyFill="1" applyBorder="1" applyAlignment="1" applyProtection="1">
      <alignment horizontal="center" vertical="center"/>
      <protection hidden="1"/>
    </xf>
    <xf numFmtId="0" fontId="50" fillId="11" borderId="318" xfId="1" applyFont="1" applyFill="1" applyBorder="1" applyAlignment="1" applyProtection="1">
      <alignment horizontal="center" vertical="center"/>
      <protection hidden="1"/>
    </xf>
    <xf numFmtId="0" fontId="7" fillId="9" borderId="319" xfId="1" applyFont="1" applyFill="1" applyBorder="1" applyAlignment="1" applyProtection="1">
      <alignment horizontal="center" vertical="center"/>
      <protection hidden="1"/>
    </xf>
    <xf numFmtId="0" fontId="7" fillId="9" borderId="320" xfId="1" applyFont="1" applyFill="1" applyBorder="1" applyAlignment="1" applyProtection="1">
      <alignment horizontal="center" vertical="center"/>
      <protection hidden="1"/>
    </xf>
    <xf numFmtId="0" fontId="7" fillId="9" borderId="321" xfId="1" applyFont="1" applyFill="1" applyBorder="1" applyAlignment="1" applyProtection="1">
      <alignment horizontal="center" vertical="center"/>
      <protection hidden="1"/>
    </xf>
    <xf numFmtId="0" fontId="4" fillId="0" borderId="325" xfId="1" applyFont="1" applyBorder="1" applyAlignment="1" applyProtection="1">
      <alignment horizontal="center" vertical="center" wrapText="1"/>
      <protection locked="0"/>
    </xf>
    <xf numFmtId="0" fontId="8" fillId="9" borderId="324" xfId="1" applyFont="1" applyFill="1" applyBorder="1" applyAlignment="1" applyProtection="1">
      <alignment wrapText="1"/>
      <protection hidden="1"/>
    </xf>
    <xf numFmtId="0" fontId="18" fillId="0" borderId="325" xfId="1" applyFont="1" applyBorder="1" applyAlignment="1" applyProtection="1">
      <alignment horizontal="center" vertical="center" wrapText="1"/>
      <protection locked="0" hidden="1"/>
    </xf>
    <xf numFmtId="0" fontId="7" fillId="9" borderId="325" xfId="1" applyFont="1" applyFill="1" applyBorder="1" applyAlignment="1" applyProtection="1">
      <alignment horizontal="center" vertical="center"/>
      <protection hidden="1"/>
    </xf>
    <xf numFmtId="0" fontId="15" fillId="0" borderId="325" xfId="1" applyFont="1" applyBorder="1" applyAlignment="1" applyProtection="1">
      <alignment horizontal="center" vertical="center"/>
      <protection locked="0"/>
    </xf>
    <xf numFmtId="0" fontId="10" fillId="9" borderId="324" xfId="1" applyFont="1" applyFill="1" applyBorder="1" applyAlignment="1" applyProtection="1">
      <alignment vertical="center"/>
      <protection hidden="1"/>
    </xf>
    <xf numFmtId="0" fontId="1" fillId="9" borderId="325" xfId="1" applyFill="1" applyBorder="1" applyAlignment="1" applyProtection="1">
      <alignment horizontal="center" vertical="center"/>
      <protection hidden="1"/>
    </xf>
    <xf numFmtId="1" fontId="10" fillId="11" borderId="325" xfId="1" applyNumberFormat="1" applyFont="1" applyFill="1" applyBorder="1" applyAlignment="1" applyProtection="1">
      <alignment vertical="center"/>
      <protection hidden="1"/>
    </xf>
    <xf numFmtId="0" fontId="1" fillId="7" borderId="324" xfId="1" applyFill="1" applyBorder="1" applyAlignment="1">
      <alignment vertical="center"/>
    </xf>
    <xf numFmtId="1" fontId="10" fillId="11" borderId="325" xfId="1" applyNumberFormat="1" applyFont="1" applyFill="1" applyBorder="1" applyAlignment="1">
      <alignment vertical="center"/>
    </xf>
    <xf numFmtId="1" fontId="7" fillId="0" borderId="325" xfId="1" applyNumberFormat="1" applyFont="1" applyBorder="1" applyAlignment="1" applyProtection="1">
      <alignment horizontal="center" vertical="center"/>
      <protection locked="0" hidden="1"/>
    </xf>
    <xf numFmtId="1" fontId="8" fillId="13" borderId="325" xfId="1" applyNumberFormat="1" applyFont="1" applyFill="1" applyBorder="1" applyAlignment="1" applyProtection="1">
      <alignment horizontal="right" vertical="center"/>
      <protection hidden="1"/>
    </xf>
    <xf numFmtId="1" fontId="8" fillId="7" borderId="325" xfId="1" applyNumberFormat="1" applyFont="1" applyFill="1" applyBorder="1" applyAlignment="1" applyProtection="1">
      <alignment horizontal="right" vertical="center"/>
      <protection hidden="1"/>
    </xf>
    <xf numFmtId="1" fontId="9" fillId="14" borderId="324" xfId="1" applyNumberFormat="1" applyFont="1" applyFill="1" applyBorder="1" applyAlignment="1" applyProtection="1">
      <alignment horizontal="center" vertical="center"/>
      <protection locked="0" hidden="1"/>
    </xf>
    <xf numFmtId="0" fontId="135" fillId="13" borderId="324" xfId="1" applyFont="1" applyFill="1" applyBorder="1" applyProtection="1">
      <protection hidden="1"/>
    </xf>
    <xf numFmtId="0" fontId="92" fillId="9" borderId="324" xfId="1" applyFont="1" applyFill="1" applyBorder="1" applyAlignment="1">
      <alignment vertical="center" wrapText="1"/>
    </xf>
    <xf numFmtId="0" fontId="4" fillId="9" borderId="324" xfId="1" applyFont="1" applyFill="1" applyBorder="1" applyAlignment="1" applyProtection="1">
      <alignment horizontal="center" vertical="center"/>
      <protection hidden="1"/>
    </xf>
    <xf numFmtId="168" fontId="116" fillId="19" borderId="325" xfId="1" applyNumberFormat="1" applyFont="1" applyFill="1" applyBorder="1" applyAlignment="1" applyProtection="1">
      <alignment horizontal="right" vertical="center"/>
      <protection hidden="1"/>
    </xf>
    <xf numFmtId="168" fontId="63" fillId="19" borderId="325" xfId="1" applyNumberFormat="1" applyFont="1" applyFill="1" applyBorder="1" applyAlignment="1" applyProtection="1">
      <alignment horizontal="right" vertical="center"/>
      <protection hidden="1"/>
    </xf>
    <xf numFmtId="0" fontId="6" fillId="0" borderId="5" xfId="1" applyFont="1" applyBorder="1" applyAlignment="1" applyProtection="1">
      <alignment horizontal="left" vertical="center" indent="1"/>
      <protection locked="0"/>
    </xf>
    <xf numFmtId="0" fontId="4" fillId="0" borderId="172" xfId="1" applyFont="1" applyBorder="1" applyAlignment="1" applyProtection="1">
      <alignment vertical="center"/>
      <protection locked="0"/>
    </xf>
    <xf numFmtId="0" fontId="6" fillId="0" borderId="326" xfId="1" applyFont="1" applyBorder="1" applyAlignment="1" applyProtection="1">
      <alignment horizontal="left" vertical="center" indent="1"/>
      <protection locked="0"/>
    </xf>
    <xf numFmtId="168" fontId="4" fillId="0" borderId="327" xfId="1" applyNumberFormat="1" applyFont="1" applyBorder="1" applyAlignment="1" applyProtection="1">
      <alignment horizontal="right" vertical="center"/>
      <protection locked="0"/>
    </xf>
    <xf numFmtId="168" fontId="4" fillId="0" borderId="328" xfId="1" applyNumberFormat="1" applyFont="1" applyBorder="1" applyAlignment="1" applyProtection="1">
      <alignment horizontal="right" vertical="center"/>
      <protection locked="0"/>
    </xf>
    <xf numFmtId="168" fontId="4" fillId="0" borderId="329" xfId="1" applyNumberFormat="1" applyFont="1" applyBorder="1" applyAlignment="1" applyProtection="1">
      <alignment horizontal="right" vertical="center"/>
      <protection locked="0"/>
    </xf>
    <xf numFmtId="168" fontId="136" fillId="9" borderId="330" xfId="1" applyNumberFormat="1" applyFont="1" applyFill="1" applyBorder="1" applyAlignment="1" applyProtection="1">
      <alignment horizontal="right" vertical="center"/>
      <protection hidden="1"/>
    </xf>
    <xf numFmtId="168" fontId="6" fillId="13" borderId="328" xfId="1" applyNumberFormat="1" applyFont="1" applyFill="1" applyBorder="1" applyAlignment="1" applyProtection="1">
      <alignment horizontal="right" vertical="center"/>
      <protection hidden="1"/>
    </xf>
    <xf numFmtId="168" fontId="4" fillId="0" borderId="331" xfId="1" applyNumberFormat="1" applyFont="1" applyBorder="1" applyAlignment="1" applyProtection="1">
      <alignment horizontal="right" vertical="center"/>
      <protection locked="0"/>
    </xf>
    <xf numFmtId="168" fontId="4" fillId="0" borderId="332" xfId="1" applyNumberFormat="1" applyFont="1" applyBorder="1" applyAlignment="1" applyProtection="1">
      <alignment horizontal="right" vertical="center"/>
      <protection locked="0"/>
    </xf>
    <xf numFmtId="168" fontId="136" fillId="9" borderId="333" xfId="1" applyNumberFormat="1" applyFont="1" applyFill="1" applyBorder="1" applyAlignment="1" applyProtection="1">
      <alignment horizontal="right" vertical="center"/>
      <protection hidden="1"/>
    </xf>
    <xf numFmtId="168" fontId="4" fillId="0" borderId="326" xfId="1" applyNumberFormat="1" applyFont="1" applyBorder="1" applyAlignment="1" applyProtection="1">
      <alignment horizontal="right" vertical="center"/>
      <protection locked="0"/>
    </xf>
    <xf numFmtId="168" fontId="6" fillId="13" borderId="331" xfId="1" applyNumberFormat="1" applyFont="1" applyFill="1" applyBorder="1" applyAlignment="1" applyProtection="1">
      <alignment horizontal="right" vertical="center"/>
      <protection hidden="1"/>
    </xf>
    <xf numFmtId="0" fontId="135" fillId="0" borderId="334" xfId="1" applyFont="1" applyBorder="1"/>
    <xf numFmtId="0" fontId="4" fillId="0" borderId="335" xfId="1" applyFont="1" applyBorder="1" applyAlignment="1" applyProtection="1">
      <alignment horizontal="center" vertical="center"/>
      <protection locked="0" hidden="1"/>
    </xf>
    <xf numFmtId="0" fontId="4" fillId="0" borderId="336" xfId="1" applyFont="1" applyBorder="1" applyAlignment="1" applyProtection="1">
      <alignment vertical="center"/>
      <protection locked="0"/>
    </xf>
    <xf numFmtId="0" fontId="4" fillId="0" borderId="337" xfId="1" applyFont="1" applyBorder="1" applyAlignment="1" applyProtection="1">
      <alignment horizontal="center" vertical="center"/>
      <protection locked="0" hidden="1"/>
    </xf>
    <xf numFmtId="0" fontId="152" fillId="0" borderId="336" xfId="1" applyFont="1" applyBorder="1" applyAlignment="1" applyProtection="1">
      <alignment horizontal="left" vertical="center" indent="1"/>
      <protection locked="0"/>
    </xf>
    <xf numFmtId="0" fontId="10" fillId="9" borderId="339" xfId="1" applyFont="1" applyFill="1" applyBorder="1" applyAlignment="1" applyProtection="1">
      <alignment vertical="center"/>
      <protection hidden="1"/>
    </xf>
    <xf numFmtId="0" fontId="10" fillId="9" borderId="338" xfId="1" applyFont="1" applyFill="1" applyBorder="1" applyAlignment="1" applyProtection="1">
      <alignment horizontal="right" vertical="center" indent="1"/>
      <protection hidden="1"/>
    </xf>
    <xf numFmtId="0" fontId="65" fillId="8" borderId="339" xfId="1" applyFont="1" applyFill="1" applyBorder="1" applyAlignment="1" applyProtection="1">
      <alignment horizontal="left" vertical="center" indent="1"/>
      <protection hidden="1"/>
    </xf>
    <xf numFmtId="0" fontId="10" fillId="9" borderId="339" xfId="1" applyFont="1" applyFill="1" applyBorder="1" applyAlignment="1">
      <alignment vertical="center"/>
    </xf>
    <xf numFmtId="0" fontId="10" fillId="9" borderId="338" xfId="1" applyFont="1" applyFill="1" applyBorder="1" applyAlignment="1">
      <alignment horizontal="right" vertical="center" indent="1"/>
    </xf>
    <xf numFmtId="0" fontId="50" fillId="13" borderId="341" xfId="1" applyFont="1" applyFill="1" applyBorder="1" applyAlignment="1" applyProtection="1">
      <alignment horizontal="center" vertical="center" wrapText="1"/>
      <protection hidden="1"/>
    </xf>
    <xf numFmtId="0" fontId="7" fillId="9" borderId="339" xfId="1" applyFont="1" applyFill="1" applyBorder="1" applyAlignment="1" applyProtection="1">
      <alignment horizontal="center" vertical="center" wrapText="1"/>
      <protection hidden="1"/>
    </xf>
    <xf numFmtId="0" fontId="43" fillId="9" borderId="341" xfId="1" applyFont="1" applyFill="1" applyBorder="1" applyAlignment="1" applyProtection="1">
      <alignment horizontal="center" vertical="center"/>
      <protection hidden="1"/>
    </xf>
    <xf numFmtId="0" fontId="43" fillId="9" borderId="342" xfId="1" applyFont="1" applyFill="1" applyBorder="1" applyAlignment="1" applyProtection="1">
      <alignment horizontal="center" vertical="center"/>
      <protection hidden="1"/>
    </xf>
    <xf numFmtId="0" fontId="7" fillId="9" borderId="339" xfId="1" applyFont="1" applyFill="1" applyBorder="1" applyAlignment="1" applyProtection="1">
      <alignment vertical="center" wrapText="1"/>
      <protection hidden="1"/>
    </xf>
    <xf numFmtId="1" fontId="1" fillId="0" borderId="341" xfId="1" applyNumberFormat="1" applyBorder="1" applyAlignment="1" applyProtection="1">
      <alignment horizontal="right" vertical="center"/>
      <protection locked="0"/>
    </xf>
    <xf numFmtId="1" fontId="1" fillId="0" borderId="343" xfId="1" applyNumberFormat="1" applyBorder="1" applyAlignment="1" applyProtection="1">
      <alignment horizontal="right" vertical="center"/>
      <protection locked="0"/>
    </xf>
    <xf numFmtId="168" fontId="6" fillId="13" borderId="341" xfId="1" applyNumberFormat="1" applyFont="1" applyFill="1" applyBorder="1" applyAlignment="1" applyProtection="1">
      <alignment horizontal="right" vertical="center"/>
      <protection hidden="1"/>
    </xf>
    <xf numFmtId="0" fontId="92" fillId="9" borderId="339" xfId="1" applyFont="1" applyFill="1" applyBorder="1" applyAlignment="1" applyProtection="1">
      <alignment vertical="center"/>
      <protection hidden="1"/>
    </xf>
    <xf numFmtId="168" fontId="65" fillId="11" borderId="343" xfId="1" applyNumberFormat="1" applyFont="1" applyFill="1" applyBorder="1" applyAlignment="1" applyProtection="1">
      <alignment horizontal="right" vertical="center"/>
      <protection hidden="1"/>
    </xf>
    <xf numFmtId="168" fontId="65" fillId="11" borderId="344" xfId="1" applyNumberFormat="1" applyFont="1" applyFill="1" applyBorder="1" applyAlignment="1" applyProtection="1">
      <alignment horizontal="right" vertical="center"/>
      <protection hidden="1"/>
    </xf>
    <xf numFmtId="0" fontId="137" fillId="9" borderId="340" xfId="1" applyFont="1" applyFill="1" applyBorder="1" applyAlignment="1" applyProtection="1">
      <alignment horizontal="center" vertical="center"/>
      <protection hidden="1"/>
    </xf>
    <xf numFmtId="168" fontId="65" fillId="14" borderId="343" xfId="1" applyNumberFormat="1" applyFont="1" applyFill="1" applyBorder="1" applyAlignment="1" applyProtection="1">
      <alignment horizontal="right" vertical="center"/>
      <protection hidden="1"/>
    </xf>
    <xf numFmtId="0" fontId="135" fillId="13" borderId="342" xfId="1" applyFont="1" applyFill="1" applyBorder="1" applyProtection="1">
      <protection hidden="1"/>
    </xf>
    <xf numFmtId="0" fontId="92" fillId="9" borderId="338" xfId="1" applyFont="1" applyFill="1" applyBorder="1" applyAlignment="1" applyProtection="1">
      <alignment vertical="center"/>
      <protection hidden="1"/>
    </xf>
    <xf numFmtId="0" fontId="137" fillId="9" borderId="342" xfId="1" applyFont="1" applyFill="1" applyBorder="1" applyAlignment="1" applyProtection="1">
      <alignment horizontal="center" vertical="center"/>
      <protection hidden="1"/>
    </xf>
    <xf numFmtId="0" fontId="92" fillId="19" borderId="338" xfId="1" applyFont="1" applyFill="1" applyBorder="1" applyAlignment="1" applyProtection="1">
      <alignment vertical="center"/>
      <protection hidden="1"/>
    </xf>
    <xf numFmtId="168" fontId="92" fillId="19" borderId="338" xfId="1" applyNumberFormat="1" applyFont="1" applyFill="1" applyBorder="1" applyAlignment="1" applyProtection="1">
      <alignment horizontal="center" vertical="center"/>
      <protection hidden="1"/>
    </xf>
    <xf numFmtId="168" fontId="141" fillId="19" borderId="338" xfId="1" applyNumberFormat="1" applyFont="1" applyFill="1" applyBorder="1" applyAlignment="1" applyProtection="1">
      <alignment horizontal="center" vertical="center"/>
      <protection hidden="1"/>
    </xf>
    <xf numFmtId="0" fontId="4" fillId="19" borderId="345" xfId="1" applyFont="1" applyFill="1" applyBorder="1" applyProtection="1">
      <protection hidden="1"/>
    </xf>
    <xf numFmtId="0" fontId="4" fillId="19" borderId="339" xfId="1" applyFont="1" applyFill="1" applyBorder="1" applyAlignment="1" applyProtection="1">
      <alignment vertical="center"/>
      <protection hidden="1"/>
    </xf>
    <xf numFmtId="0" fontId="4" fillId="19" borderId="340" xfId="1" applyFont="1" applyFill="1" applyBorder="1" applyProtection="1">
      <protection hidden="1"/>
    </xf>
    <xf numFmtId="0" fontId="65" fillId="32" borderId="338" xfId="1" applyFont="1" applyFill="1" applyBorder="1" applyAlignment="1" applyProtection="1">
      <alignment vertical="center"/>
      <protection hidden="1"/>
    </xf>
    <xf numFmtId="0" fontId="65" fillId="32" borderId="346" xfId="1" applyFont="1" applyFill="1" applyBorder="1" applyAlignment="1" applyProtection="1">
      <alignment vertical="center"/>
      <protection hidden="1"/>
    </xf>
    <xf numFmtId="0" fontId="7" fillId="5" borderId="347" xfId="1" applyFont="1" applyFill="1" applyBorder="1" applyAlignment="1" applyProtection="1">
      <alignment horizontal="center" vertical="center" wrapText="1"/>
      <protection hidden="1"/>
    </xf>
    <xf numFmtId="0" fontId="10" fillId="4" borderId="347" xfId="1" applyFont="1" applyFill="1" applyBorder="1" applyProtection="1">
      <protection hidden="1"/>
    </xf>
    <xf numFmtId="0" fontId="7" fillId="4" borderId="349" xfId="1" applyFont="1" applyFill="1" applyBorder="1" applyAlignment="1" applyProtection="1">
      <alignment horizontal="center" vertical="center"/>
      <protection hidden="1"/>
    </xf>
    <xf numFmtId="0" fontId="7" fillId="4" borderId="348" xfId="1" applyFont="1" applyFill="1" applyBorder="1" applyAlignment="1" applyProtection="1">
      <alignment horizontal="center" vertical="center"/>
      <protection hidden="1"/>
    </xf>
    <xf numFmtId="1" fontId="13" fillId="0" borderId="348" xfId="1" applyNumberFormat="1" applyFont="1" applyBorder="1" applyAlignment="1">
      <alignment horizontal="left" vertical="top"/>
    </xf>
    <xf numFmtId="1" fontId="13" fillId="0" borderId="349" xfId="1" applyNumberFormat="1" applyFont="1" applyBorder="1" applyAlignment="1">
      <alignment horizontal="left" vertical="top"/>
    </xf>
    <xf numFmtId="0" fontId="13" fillId="0" borderId="347" xfId="1" applyFont="1" applyBorder="1"/>
    <xf numFmtId="0" fontId="13" fillId="0" borderId="347" xfId="1" applyFont="1" applyBorder="1" applyAlignment="1" applyProtection="1">
      <alignment horizontal="left" vertical="top"/>
      <protection hidden="1"/>
    </xf>
    <xf numFmtId="0" fontId="13" fillId="0" borderId="348" xfId="1" applyFont="1" applyBorder="1" applyAlignment="1" applyProtection="1">
      <alignment horizontal="left" vertical="top"/>
      <protection hidden="1"/>
    </xf>
    <xf numFmtId="1" fontId="13" fillId="0" borderId="349" xfId="1" applyNumberFormat="1" applyFont="1" applyBorder="1" applyAlignment="1">
      <alignment horizontal="center" vertical="center"/>
    </xf>
    <xf numFmtId="0" fontId="13" fillId="0" borderId="349" xfId="1" applyFont="1" applyBorder="1"/>
    <xf numFmtId="0" fontId="13" fillId="0" borderId="348" xfId="1" applyFont="1" applyBorder="1"/>
    <xf numFmtId="0" fontId="13" fillId="0" borderId="349" xfId="1" applyFont="1" applyBorder="1" applyAlignment="1">
      <alignment vertical="center"/>
    </xf>
    <xf numFmtId="0" fontId="13" fillId="0" borderId="348" xfId="1" applyFont="1" applyBorder="1" applyAlignment="1" applyProtection="1">
      <alignment vertical="top"/>
      <protection hidden="1"/>
    </xf>
    <xf numFmtId="0" fontId="13" fillId="0" borderId="349" xfId="1" applyFont="1" applyBorder="1" applyAlignment="1" applyProtection="1">
      <alignment vertical="top"/>
      <protection hidden="1"/>
    </xf>
    <xf numFmtId="0" fontId="1" fillId="0" borderId="349" xfId="1" applyBorder="1"/>
    <xf numFmtId="168" fontId="58" fillId="6" borderId="341" xfId="1" applyNumberFormat="1" applyFont="1" applyFill="1" applyBorder="1" applyAlignment="1" applyProtection="1">
      <alignment horizontal="center" vertical="center" wrapText="1"/>
      <protection hidden="1"/>
    </xf>
    <xf numFmtId="1" fontId="55" fillId="6" borderId="347" xfId="1" applyNumberFormat="1" applyFont="1" applyFill="1" applyBorder="1" applyAlignment="1" applyProtection="1">
      <alignment horizontal="center" vertical="center"/>
      <protection hidden="1"/>
    </xf>
    <xf numFmtId="2" fontId="55" fillId="6" borderId="347" xfId="1" applyNumberFormat="1" applyFont="1" applyFill="1" applyBorder="1" applyAlignment="1" applyProtection="1">
      <alignment horizontal="right" vertical="center"/>
      <protection hidden="1"/>
    </xf>
    <xf numFmtId="2" fontId="50" fillId="6" borderId="348" xfId="1" applyNumberFormat="1" applyFont="1" applyFill="1" applyBorder="1" applyAlignment="1" applyProtection="1">
      <alignment horizontal="right" vertical="center"/>
      <protection hidden="1"/>
    </xf>
    <xf numFmtId="0" fontId="49" fillId="6" borderId="350" xfId="1" applyFont="1" applyFill="1" applyBorder="1" applyAlignment="1" applyProtection="1">
      <alignment horizontal="center" vertical="center"/>
      <protection hidden="1"/>
    </xf>
    <xf numFmtId="2" fontId="49" fillId="6" borderId="343" xfId="1" applyNumberFormat="1" applyFont="1" applyFill="1" applyBorder="1" applyAlignment="1" applyProtection="1">
      <alignment horizontal="right" vertical="center" wrapText="1"/>
      <protection hidden="1"/>
    </xf>
    <xf numFmtId="2" fontId="49" fillId="6" borderId="342" xfId="1" applyNumberFormat="1" applyFont="1" applyFill="1" applyBorder="1" applyAlignment="1" applyProtection="1">
      <alignment horizontal="right" vertical="center" wrapText="1"/>
      <protection hidden="1"/>
    </xf>
    <xf numFmtId="0" fontId="52" fillId="6" borderId="341" xfId="1" applyFont="1" applyFill="1" applyBorder="1" applyAlignment="1" applyProtection="1">
      <alignment horizontal="center" vertical="center" wrapText="1"/>
      <protection hidden="1"/>
    </xf>
    <xf numFmtId="0" fontId="52" fillId="6" borderId="343" xfId="1" applyFont="1" applyFill="1" applyBorder="1" applyAlignment="1" applyProtection="1">
      <alignment horizontal="center" vertical="center" wrapText="1"/>
      <protection hidden="1"/>
    </xf>
    <xf numFmtId="0" fontId="1" fillId="6" borderId="342" xfId="1" applyFill="1" applyBorder="1" applyAlignment="1" applyProtection="1">
      <alignment horizontal="center" vertical="center" wrapText="1"/>
      <protection hidden="1"/>
    </xf>
    <xf numFmtId="2" fontId="10" fillId="6" borderId="352" xfId="1" applyNumberFormat="1" applyFont="1" applyFill="1" applyBorder="1" applyAlignment="1" applyProtection="1">
      <alignment horizontal="center" vertical="center"/>
      <protection hidden="1"/>
    </xf>
    <xf numFmtId="0" fontId="1" fillId="0" borderId="353" xfId="1" applyBorder="1" applyAlignment="1" applyProtection="1">
      <alignment horizontal="center" vertical="center"/>
      <protection hidden="1"/>
    </xf>
    <xf numFmtId="0" fontId="49" fillId="6" borderId="347" xfId="1" applyFont="1" applyFill="1" applyBorder="1" applyAlignment="1" applyProtection="1">
      <alignment horizontal="center" vertical="center"/>
      <protection hidden="1"/>
    </xf>
    <xf numFmtId="2" fontId="49" fillId="6" borderId="347" xfId="1" applyNumberFormat="1" applyFont="1" applyFill="1" applyBorder="1" applyAlignment="1" applyProtection="1">
      <alignment horizontal="right" vertical="center"/>
      <protection hidden="1"/>
    </xf>
    <xf numFmtId="2" fontId="49" fillId="6" borderId="348" xfId="1" applyNumberFormat="1" applyFont="1" applyFill="1" applyBorder="1" applyAlignment="1" applyProtection="1">
      <alignment horizontal="right" vertical="center"/>
      <protection hidden="1"/>
    </xf>
    <xf numFmtId="2" fontId="10" fillId="6" borderId="354" xfId="1" applyNumberFormat="1" applyFont="1" applyFill="1" applyBorder="1" applyAlignment="1" applyProtection="1">
      <alignment horizontal="center" vertical="center"/>
      <protection hidden="1"/>
    </xf>
    <xf numFmtId="0" fontId="1" fillId="6" borderId="355" xfId="1" applyFill="1" applyBorder="1" applyAlignment="1" applyProtection="1">
      <alignment horizontal="center" vertical="center"/>
      <protection hidden="1"/>
    </xf>
    <xf numFmtId="0" fontId="48" fillId="6" borderId="356" xfId="1" applyFont="1" applyFill="1" applyBorder="1" applyAlignment="1" applyProtection="1">
      <alignment horizontal="right" vertical="center"/>
      <protection hidden="1"/>
    </xf>
    <xf numFmtId="0" fontId="44" fillId="6" borderId="356" xfId="1" applyFont="1" applyFill="1" applyBorder="1" applyAlignment="1" applyProtection="1">
      <alignment horizontal="right" vertical="center"/>
      <protection hidden="1"/>
    </xf>
    <xf numFmtId="0" fontId="46" fillId="6" borderId="356" xfId="1" applyFont="1" applyFill="1" applyBorder="1" applyAlignment="1" applyProtection="1">
      <alignment horizontal="right" vertical="center"/>
      <protection hidden="1"/>
    </xf>
    <xf numFmtId="2" fontId="45" fillId="6" borderId="359" xfId="1" applyNumberFormat="1" applyFont="1" applyFill="1" applyBorder="1" applyAlignment="1" applyProtection="1">
      <alignment vertical="center"/>
      <protection hidden="1"/>
    </xf>
    <xf numFmtId="2" fontId="10" fillId="6" borderId="360" xfId="1" applyNumberFormat="1" applyFont="1" applyFill="1" applyBorder="1" applyAlignment="1" applyProtection="1">
      <alignment horizontal="center" vertical="center"/>
      <protection hidden="1"/>
    </xf>
    <xf numFmtId="0" fontId="1" fillId="6" borderId="361" xfId="1" applyFill="1" applyBorder="1" applyAlignment="1" applyProtection="1">
      <alignment horizontal="center" vertical="center"/>
      <protection hidden="1"/>
    </xf>
    <xf numFmtId="0" fontId="45" fillId="6" borderId="362" xfId="1" applyFont="1" applyFill="1" applyBorder="1" applyAlignment="1" applyProtection="1">
      <alignment horizontal="right" vertical="center" indent="1"/>
      <protection hidden="1"/>
    </xf>
    <xf numFmtId="0" fontId="7" fillId="6" borderId="356" xfId="1" applyFont="1" applyFill="1" applyBorder="1" applyAlignment="1" applyProtection="1">
      <alignment horizontal="center" vertical="center"/>
      <protection hidden="1"/>
    </xf>
    <xf numFmtId="0" fontId="41" fillId="6" borderId="322" xfId="1" applyFont="1" applyFill="1" applyBorder="1" applyAlignment="1" applyProtection="1">
      <alignment horizontal="center" vertical="center" wrapText="1"/>
      <protection hidden="1"/>
    </xf>
    <xf numFmtId="1" fontId="41" fillId="6" borderId="341" xfId="1" applyNumberFormat="1" applyFont="1" applyFill="1" applyBorder="1" applyAlignment="1" applyProtection="1">
      <alignment horizontal="center" vertical="center" wrapText="1"/>
      <protection hidden="1"/>
    </xf>
    <xf numFmtId="1" fontId="41" fillId="6" borderId="341" xfId="1" applyNumberFormat="1" applyFont="1" applyFill="1" applyBorder="1" applyAlignment="1" applyProtection="1">
      <alignment horizontal="center" vertical="center"/>
      <protection hidden="1"/>
    </xf>
    <xf numFmtId="1" fontId="41" fillId="6" borderId="342" xfId="1" applyNumberFormat="1" applyFont="1" applyFill="1" applyBorder="1" applyAlignment="1" applyProtection="1">
      <alignment horizontal="center" vertical="center" wrapText="1"/>
      <protection hidden="1"/>
    </xf>
    <xf numFmtId="0" fontId="1" fillId="6" borderId="365" xfId="1" applyFill="1" applyBorder="1" applyProtection="1">
      <protection hidden="1"/>
    </xf>
    <xf numFmtId="0" fontId="1" fillId="6" borderId="366" xfId="1" applyFill="1" applyBorder="1" applyProtection="1">
      <protection hidden="1"/>
    </xf>
    <xf numFmtId="0" fontId="1" fillId="6" borderId="367" xfId="1" applyFill="1" applyBorder="1" applyProtection="1">
      <protection hidden="1"/>
    </xf>
    <xf numFmtId="164" fontId="38" fillId="6" borderId="368" xfId="1" applyNumberFormat="1" applyFont="1" applyFill="1" applyBorder="1" applyAlignment="1" applyProtection="1">
      <alignment horizontal="left" vertical="center" indent="1"/>
      <protection hidden="1"/>
    </xf>
    <xf numFmtId="0" fontId="13" fillId="6" borderId="369" xfId="1" applyFont="1" applyFill="1" applyBorder="1" applyAlignment="1" applyProtection="1">
      <alignment horizontal="right"/>
      <protection hidden="1"/>
    </xf>
    <xf numFmtId="0" fontId="7" fillId="0" borderId="370" xfId="1" applyFont="1" applyBorder="1" applyAlignment="1">
      <alignment horizontal="left" indent="2"/>
    </xf>
    <xf numFmtId="0" fontId="1" fillId="0" borderId="366" xfId="1" applyBorder="1"/>
    <xf numFmtId="0" fontId="1" fillId="0" borderId="367" xfId="1" applyBorder="1"/>
    <xf numFmtId="0" fontId="1" fillId="6" borderId="371" xfId="1" applyFill="1" applyBorder="1" applyProtection="1">
      <protection hidden="1"/>
    </xf>
    <xf numFmtId="0" fontId="92" fillId="13" borderId="379" xfId="1" applyFont="1" applyFill="1" applyBorder="1" applyAlignment="1" applyProtection="1">
      <alignment horizontal="center" vertical="center" wrapText="1"/>
      <protection hidden="1"/>
    </xf>
    <xf numFmtId="0" fontId="66" fillId="13" borderId="377" xfId="1" applyFont="1" applyFill="1" applyBorder="1" applyAlignment="1" applyProtection="1">
      <alignment horizontal="center" vertical="center" textRotation="90" wrapText="1"/>
      <protection hidden="1"/>
    </xf>
    <xf numFmtId="12" fontId="66" fillId="13" borderId="350" xfId="1" applyNumberFormat="1" applyFont="1" applyFill="1" applyBorder="1" applyAlignment="1" applyProtection="1">
      <alignment horizontal="center" vertical="center" wrapText="1"/>
      <protection hidden="1"/>
    </xf>
    <xf numFmtId="0" fontId="65" fillId="13" borderId="350" xfId="1" applyFont="1" applyFill="1" applyBorder="1" applyAlignment="1" applyProtection="1">
      <alignment horizontal="center" vertical="center" textRotation="90" wrapText="1"/>
      <protection hidden="1"/>
    </xf>
    <xf numFmtId="0" fontId="65" fillId="13" borderId="350" xfId="1" applyFont="1" applyFill="1" applyBorder="1" applyAlignment="1" applyProtection="1">
      <alignment horizontal="center" vertical="center" wrapText="1"/>
      <protection hidden="1"/>
    </xf>
    <xf numFmtId="0" fontId="68" fillId="13" borderId="350" xfId="1" applyFont="1" applyFill="1" applyBorder="1" applyAlignment="1" applyProtection="1">
      <alignment horizontal="center" vertical="center" textRotation="90" wrapText="1"/>
      <protection hidden="1"/>
    </xf>
    <xf numFmtId="12" fontId="65" fillId="13" borderId="350" xfId="1" applyNumberFormat="1" applyFont="1" applyFill="1" applyBorder="1" applyAlignment="1" applyProtection="1">
      <alignment horizontal="center" vertical="center" textRotation="90"/>
      <protection hidden="1"/>
    </xf>
    <xf numFmtId="12" fontId="65" fillId="13" borderId="350" xfId="1" applyNumberFormat="1" applyFont="1" applyFill="1" applyBorder="1" applyAlignment="1" applyProtection="1">
      <alignment horizontal="center" vertical="center" textRotation="90" wrapText="1"/>
      <protection hidden="1"/>
    </xf>
    <xf numFmtId="12" fontId="65" fillId="13" borderId="350" xfId="1" applyNumberFormat="1" applyFont="1" applyFill="1" applyBorder="1" applyAlignment="1" applyProtection="1">
      <alignment horizontal="center" vertical="center" wrapText="1"/>
      <protection hidden="1"/>
    </xf>
    <xf numFmtId="12" fontId="95" fillId="13" borderId="350" xfId="1" applyNumberFormat="1" applyFont="1" applyFill="1" applyBorder="1" applyAlignment="1" applyProtection="1">
      <alignment horizontal="center" vertical="center" wrapText="1"/>
      <protection hidden="1"/>
    </xf>
    <xf numFmtId="2" fontId="65" fillId="13" borderId="380" xfId="1" applyNumberFormat="1" applyFont="1" applyFill="1" applyBorder="1" applyAlignment="1" applyProtection="1">
      <alignment horizontal="center" vertical="center" textRotation="90" wrapText="1"/>
      <protection hidden="1"/>
    </xf>
    <xf numFmtId="0" fontId="65" fillId="13" borderId="372" xfId="1" applyFont="1" applyFill="1" applyBorder="1" applyAlignment="1" applyProtection="1">
      <alignment horizontal="center" vertical="center"/>
      <protection hidden="1"/>
    </xf>
    <xf numFmtId="0" fontId="69" fillId="13" borderId="377" xfId="1" applyFont="1" applyFill="1" applyBorder="1" applyAlignment="1" applyProtection="1">
      <alignment horizontal="center" vertical="center" textRotation="90" wrapText="1"/>
      <protection hidden="1"/>
    </xf>
    <xf numFmtId="12" fontId="64" fillId="13" borderId="350" xfId="1" applyNumberFormat="1" applyFont="1" applyFill="1" applyBorder="1" applyAlignment="1" applyProtection="1">
      <alignment horizontal="center" vertical="center" wrapText="1"/>
      <protection hidden="1"/>
    </xf>
    <xf numFmtId="0" fontId="69" fillId="13" borderId="350" xfId="1" applyFont="1" applyFill="1" applyBorder="1" applyAlignment="1" applyProtection="1">
      <alignment horizontal="center" vertical="center" textRotation="90" wrapText="1"/>
      <protection hidden="1"/>
    </xf>
    <xf numFmtId="0" fontId="4" fillId="13" borderId="350" xfId="1" applyFont="1" applyFill="1" applyBorder="1" applyAlignment="1" applyProtection="1">
      <alignment horizontal="center" vertical="center" wrapText="1"/>
      <protection hidden="1"/>
    </xf>
    <xf numFmtId="0" fontId="4" fillId="13" borderId="350" xfId="1" applyFont="1" applyFill="1" applyBorder="1" applyAlignment="1" applyProtection="1">
      <alignment horizontal="center" vertical="center" textRotation="90" wrapText="1"/>
      <protection hidden="1"/>
    </xf>
    <xf numFmtId="12" fontId="4" fillId="13" borderId="350" xfId="1" applyNumberFormat="1" applyFont="1" applyFill="1" applyBorder="1" applyAlignment="1" applyProtection="1">
      <alignment horizontal="center" vertical="center" textRotation="90" wrapText="1"/>
      <protection hidden="1"/>
    </xf>
    <xf numFmtId="2" fontId="4" fillId="13" borderId="380" xfId="1" applyNumberFormat="1" applyFont="1" applyFill="1" applyBorder="1" applyAlignment="1" applyProtection="1">
      <alignment horizontal="center" vertical="center" textRotation="90" wrapText="1"/>
      <protection hidden="1"/>
    </xf>
    <xf numFmtId="0" fontId="4" fillId="13" borderId="372" xfId="1" applyFont="1" applyFill="1" applyBorder="1" applyAlignment="1" applyProtection="1">
      <alignment horizontal="center" vertical="center"/>
      <protection hidden="1"/>
    </xf>
    <xf numFmtId="0" fontId="62" fillId="0" borderId="375" xfId="1" applyFont="1" applyBorder="1" applyAlignment="1" applyProtection="1">
      <alignment horizontal="center" vertical="center" wrapText="1"/>
      <protection locked="0"/>
    </xf>
    <xf numFmtId="0" fontId="43" fillId="11" borderId="338" xfId="1" applyFont="1" applyFill="1" applyBorder="1" applyAlignment="1" applyProtection="1">
      <alignment horizontal="left" vertical="center"/>
      <protection hidden="1"/>
    </xf>
    <xf numFmtId="0" fontId="43" fillId="11" borderId="340" xfId="1" applyFont="1" applyFill="1" applyBorder="1" applyAlignment="1" applyProtection="1">
      <alignment vertical="center"/>
      <protection hidden="1"/>
    </xf>
    <xf numFmtId="0" fontId="9" fillId="14" borderId="375" xfId="1" applyFont="1" applyFill="1" applyBorder="1" applyAlignment="1" applyProtection="1">
      <alignment horizontal="center" vertical="center"/>
      <protection hidden="1"/>
    </xf>
    <xf numFmtId="0" fontId="9" fillId="12" borderId="375" xfId="1" applyFont="1" applyFill="1" applyBorder="1" applyAlignment="1" applyProtection="1">
      <alignment horizontal="center" vertical="center"/>
      <protection hidden="1"/>
    </xf>
    <xf numFmtId="0" fontId="43" fillId="11" borderId="338" xfId="1" applyFont="1" applyFill="1" applyBorder="1" applyAlignment="1" applyProtection="1">
      <alignment vertical="center"/>
      <protection hidden="1"/>
    </xf>
    <xf numFmtId="0" fontId="9" fillId="12" borderId="374" xfId="1" applyFont="1" applyFill="1" applyBorder="1" applyAlignment="1" applyProtection="1">
      <alignment horizontal="center" vertical="center"/>
      <protection hidden="1"/>
    </xf>
    <xf numFmtId="0" fontId="9" fillId="12" borderId="378" xfId="1" applyFont="1" applyFill="1" applyBorder="1" applyAlignment="1" applyProtection="1">
      <alignment horizontal="center" vertical="center"/>
      <protection hidden="1"/>
    </xf>
    <xf numFmtId="167" fontId="1" fillId="16" borderId="375" xfId="1" applyNumberFormat="1" applyFill="1" applyBorder="1" applyAlignment="1" applyProtection="1">
      <alignment horizontal="center" vertical="center"/>
      <protection hidden="1"/>
    </xf>
    <xf numFmtId="167" fontId="1" fillId="16" borderId="378" xfId="1" applyNumberFormat="1" applyFill="1" applyBorder="1" applyAlignment="1" applyProtection="1">
      <alignment horizontal="center" vertical="center"/>
      <protection hidden="1"/>
    </xf>
    <xf numFmtId="0" fontId="7" fillId="9" borderId="379" xfId="1" applyFont="1" applyFill="1" applyBorder="1" applyAlignment="1" applyProtection="1">
      <alignment horizontal="right" vertical="center" indent="1"/>
      <protection hidden="1"/>
    </xf>
    <xf numFmtId="0" fontId="9" fillId="12" borderId="383" xfId="1" applyFont="1" applyFill="1" applyBorder="1" applyAlignment="1" applyProtection="1">
      <alignment horizontal="center" vertical="center"/>
      <protection hidden="1"/>
    </xf>
    <xf numFmtId="0" fontId="14" fillId="13" borderId="376" xfId="1" applyFont="1" applyFill="1" applyBorder="1" applyAlignment="1" applyProtection="1">
      <alignment horizontal="center" vertical="center"/>
      <protection hidden="1"/>
    </xf>
    <xf numFmtId="167" fontId="1" fillId="15" borderId="375" xfId="1" applyNumberFormat="1" applyFill="1" applyBorder="1" applyAlignment="1" applyProtection="1">
      <alignment horizontal="center" vertical="center"/>
      <protection hidden="1"/>
    </xf>
    <xf numFmtId="167" fontId="8" fillId="7" borderId="376" xfId="1" applyNumberFormat="1" applyFont="1" applyFill="1" applyBorder="1" applyAlignment="1" applyProtection="1">
      <alignment horizontal="center" vertical="center"/>
      <protection hidden="1"/>
    </xf>
    <xf numFmtId="0" fontId="18" fillId="9" borderId="374" xfId="1" applyFont="1" applyFill="1" applyBorder="1" applyAlignment="1" applyProtection="1">
      <alignment horizontal="center" vertical="center" wrapText="1"/>
      <protection hidden="1"/>
    </xf>
    <xf numFmtId="0" fontId="7" fillId="0" borderId="371" xfId="1" applyFont="1" applyBorder="1" applyAlignment="1" applyProtection="1">
      <alignment horizontal="right" vertical="center" wrapText="1"/>
      <protection hidden="1"/>
    </xf>
    <xf numFmtId="0" fontId="15" fillId="0" borderId="375" xfId="1" applyFont="1" applyBorder="1" applyAlignment="1" applyProtection="1">
      <alignment horizontal="center" vertical="center"/>
      <protection locked="0"/>
    </xf>
    <xf numFmtId="0" fontId="15" fillId="0" borderId="378" xfId="1" applyFont="1" applyBorder="1" applyAlignment="1" applyProtection="1">
      <alignment horizontal="center" vertical="center"/>
      <protection locked="0"/>
    </xf>
    <xf numFmtId="0" fontId="15" fillId="0" borderId="384" xfId="1" applyFont="1" applyBorder="1" applyAlignment="1" applyProtection="1">
      <alignment horizontal="center" vertical="center"/>
      <protection locked="0"/>
    </xf>
    <xf numFmtId="0" fontId="15" fillId="0" borderId="376" xfId="1" applyFont="1" applyBorder="1" applyAlignment="1" applyProtection="1">
      <alignment horizontal="center" vertical="center"/>
      <protection locked="0"/>
    </xf>
    <xf numFmtId="0" fontId="116" fillId="0" borderId="378" xfId="1" applyFont="1" applyBorder="1" applyAlignment="1" applyProtection="1">
      <alignment horizontal="left" vertical="center" indent="1"/>
      <protection locked="0" hidden="1"/>
    </xf>
    <xf numFmtId="1" fontId="115" fillId="0" borderId="375" xfId="1" applyNumberFormat="1" applyFont="1" applyBorder="1" applyAlignment="1" applyProtection="1">
      <alignment horizontal="center" vertical="center"/>
      <protection locked="0"/>
    </xf>
    <xf numFmtId="1" fontId="115" fillId="0" borderId="376" xfId="1" applyNumberFormat="1" applyFont="1" applyBorder="1" applyAlignment="1" applyProtection="1">
      <alignment horizontal="center" vertical="center"/>
      <protection locked="0"/>
    </xf>
    <xf numFmtId="1" fontId="115" fillId="0" borderId="374" xfId="1" applyNumberFormat="1" applyFont="1" applyBorder="1" applyAlignment="1" applyProtection="1">
      <alignment horizontal="center" vertical="center"/>
      <protection locked="0"/>
    </xf>
    <xf numFmtId="1" fontId="115" fillId="0" borderId="378" xfId="1" applyNumberFormat="1" applyFont="1" applyBorder="1" applyAlignment="1" applyProtection="1">
      <alignment horizontal="center" vertical="center"/>
      <protection locked="0"/>
    </xf>
    <xf numFmtId="1" fontId="115" fillId="0" borderId="373" xfId="1" applyNumberFormat="1" applyFont="1" applyBorder="1" applyAlignment="1" applyProtection="1">
      <alignment horizontal="center" vertical="center"/>
      <protection locked="0"/>
    </xf>
    <xf numFmtId="0" fontId="116" fillId="9" borderId="378" xfId="1" applyFont="1" applyFill="1" applyBorder="1" applyAlignment="1" applyProtection="1">
      <alignment horizontal="left" vertical="center" indent="1"/>
      <protection hidden="1"/>
    </xf>
    <xf numFmtId="0" fontId="50" fillId="13" borderId="309" xfId="1" applyFont="1" applyFill="1" applyBorder="1" applyAlignment="1" applyProtection="1">
      <alignment horizontal="center" vertical="center" wrapText="1"/>
      <protection hidden="1"/>
    </xf>
    <xf numFmtId="1" fontId="15" fillId="2" borderId="375" xfId="1" applyNumberFormat="1" applyFont="1" applyFill="1" applyBorder="1" applyAlignment="1" applyProtection="1">
      <alignment horizontal="right" vertical="center"/>
      <protection locked="0"/>
    </xf>
    <xf numFmtId="1" fontId="15" fillId="2" borderId="378" xfId="1" applyNumberFormat="1" applyFont="1" applyFill="1" applyBorder="1" applyAlignment="1" applyProtection="1">
      <alignment horizontal="right" vertical="center"/>
      <protection locked="0"/>
    </xf>
    <xf numFmtId="1" fontId="15" fillId="2" borderId="374" xfId="1" applyNumberFormat="1" applyFont="1" applyFill="1" applyBorder="1" applyAlignment="1" applyProtection="1">
      <alignment horizontal="right" vertical="center"/>
      <protection locked="0"/>
    </xf>
    <xf numFmtId="1" fontId="15" fillId="14" borderId="375" xfId="1" applyNumberFormat="1" applyFont="1" applyFill="1" applyBorder="1" applyAlignment="1" applyProtection="1">
      <alignment horizontal="right" vertical="center"/>
      <protection locked="0"/>
    </xf>
    <xf numFmtId="1" fontId="7" fillId="7" borderId="378" xfId="1" applyNumberFormat="1" applyFont="1" applyFill="1" applyBorder="1" applyAlignment="1" applyProtection="1">
      <alignment horizontal="right" vertical="center"/>
      <protection hidden="1"/>
    </xf>
    <xf numFmtId="1" fontId="7" fillId="7" borderId="373" xfId="1" applyNumberFormat="1" applyFont="1" applyFill="1" applyBorder="1" applyAlignment="1" applyProtection="1">
      <alignment horizontal="right" vertical="center"/>
      <protection hidden="1"/>
    </xf>
    <xf numFmtId="0" fontId="50" fillId="13" borderId="367" xfId="1" applyFont="1" applyFill="1" applyBorder="1" applyAlignment="1" applyProtection="1">
      <alignment horizontal="center" vertical="center" wrapText="1"/>
      <protection hidden="1"/>
    </xf>
    <xf numFmtId="0" fontId="7" fillId="9" borderId="309" xfId="1" applyFont="1" applyFill="1" applyBorder="1" applyAlignment="1" applyProtection="1">
      <alignment horizontal="right" vertical="center" wrapText="1" indent="1"/>
      <protection hidden="1"/>
    </xf>
    <xf numFmtId="1" fontId="7" fillId="13" borderId="375" xfId="1" applyNumberFormat="1" applyFont="1" applyFill="1" applyBorder="1" applyAlignment="1" applyProtection="1">
      <alignment horizontal="right" vertical="center"/>
      <protection hidden="1"/>
    </xf>
    <xf numFmtId="1" fontId="1" fillId="0" borderId="375" xfId="1" applyNumberFormat="1" applyBorder="1" applyAlignment="1" applyProtection="1">
      <alignment horizontal="right" vertical="center"/>
      <protection locked="0"/>
    </xf>
    <xf numFmtId="1" fontId="1" fillId="0" borderId="376" xfId="1" applyNumberFormat="1" applyBorder="1" applyAlignment="1" applyProtection="1">
      <alignment horizontal="right" vertical="center"/>
      <protection locked="0"/>
    </xf>
    <xf numFmtId="0" fontId="8" fillId="11" borderId="374" xfId="1" applyFont="1" applyFill="1" applyBorder="1" applyAlignment="1" applyProtection="1">
      <alignment horizontal="right" vertical="center" indent="1"/>
      <protection hidden="1"/>
    </xf>
    <xf numFmtId="0" fontId="50" fillId="13" borderId="381" xfId="1" applyFont="1" applyFill="1" applyBorder="1" applyAlignment="1" applyProtection="1">
      <alignment horizontal="center" vertical="center"/>
      <protection hidden="1"/>
    </xf>
    <xf numFmtId="1" fontId="15" fillId="0" borderId="375" xfId="1" applyNumberFormat="1" applyFont="1" applyBorder="1" applyAlignment="1" applyProtection="1">
      <alignment horizontal="right" vertical="center"/>
      <protection locked="0"/>
    </xf>
    <xf numFmtId="1" fontId="15" fillId="0" borderId="378" xfId="1" applyNumberFormat="1" applyFont="1" applyBorder="1" applyAlignment="1" applyProtection="1">
      <alignment horizontal="right" vertical="center"/>
      <protection locked="0"/>
    </xf>
    <xf numFmtId="1" fontId="1" fillId="0" borderId="378" xfId="1" applyNumberFormat="1" applyBorder="1" applyAlignment="1" applyProtection="1">
      <alignment horizontal="right" vertical="center"/>
      <protection locked="0"/>
    </xf>
    <xf numFmtId="1" fontId="9" fillId="0" borderId="375" xfId="1" applyNumberFormat="1" applyFont="1" applyBorder="1" applyAlignment="1" applyProtection="1">
      <alignment horizontal="center" vertical="center"/>
      <protection locked="0"/>
    </xf>
    <xf numFmtId="1" fontId="9" fillId="13" borderId="378" xfId="1" applyNumberFormat="1" applyFont="1" applyFill="1" applyBorder="1" applyAlignment="1" applyProtection="1">
      <alignment horizontal="center" vertical="center"/>
      <protection hidden="1"/>
    </xf>
    <xf numFmtId="1" fontId="9" fillId="14" borderId="373" xfId="1" applyNumberFormat="1" applyFont="1" applyFill="1" applyBorder="1" applyAlignment="1" applyProtection="1">
      <alignment horizontal="center" vertical="center"/>
      <protection locked="0" hidden="1"/>
    </xf>
    <xf numFmtId="1" fontId="9" fillId="14" borderId="378" xfId="1" applyNumberFormat="1" applyFont="1" applyFill="1" applyBorder="1" applyAlignment="1" applyProtection="1">
      <alignment horizontal="center" vertical="center"/>
      <protection locked="0" hidden="1"/>
    </xf>
    <xf numFmtId="1" fontId="9" fillId="0" borderId="378" xfId="1" applyNumberFormat="1" applyFont="1" applyBorder="1" applyAlignment="1" applyProtection="1">
      <alignment horizontal="center" vertical="center"/>
      <protection locked="0"/>
    </xf>
    <xf numFmtId="1" fontId="9" fillId="27" borderId="388" xfId="1" applyNumberFormat="1" applyFont="1" applyFill="1" applyBorder="1" applyAlignment="1" applyProtection="1">
      <alignment horizontal="center" vertical="center" wrapText="1" readingOrder="1"/>
      <protection hidden="1"/>
    </xf>
    <xf numFmtId="1" fontId="9" fillId="2" borderId="375" xfId="1" applyNumberFormat="1" applyFont="1" applyFill="1" applyBorder="1" applyAlignment="1" applyProtection="1">
      <alignment horizontal="center" vertical="center"/>
      <protection locked="0"/>
    </xf>
    <xf numFmtId="1" fontId="9" fillId="7" borderId="378" xfId="1" applyNumberFormat="1" applyFont="1" applyFill="1" applyBorder="1" applyAlignment="1" applyProtection="1">
      <alignment horizontal="center" vertical="center"/>
      <protection hidden="1"/>
    </xf>
    <xf numFmtId="1" fontId="9" fillId="2" borderId="378" xfId="1" applyNumberFormat="1" applyFont="1" applyFill="1" applyBorder="1" applyAlignment="1" applyProtection="1">
      <alignment horizontal="center" vertical="center"/>
      <protection locked="0"/>
    </xf>
    <xf numFmtId="1" fontId="9" fillId="29" borderId="388" xfId="1" applyNumberFormat="1" applyFont="1" applyFill="1" applyBorder="1" applyAlignment="1" applyProtection="1">
      <alignment horizontal="center" vertical="center" wrapText="1" readingOrder="1"/>
      <protection hidden="1"/>
    </xf>
    <xf numFmtId="168" fontId="6" fillId="13" borderId="375" xfId="1" applyNumberFormat="1" applyFont="1" applyFill="1" applyBorder="1" applyAlignment="1" applyProtection="1">
      <alignment horizontal="right" vertical="center"/>
      <protection hidden="1"/>
    </xf>
    <xf numFmtId="168" fontId="142" fillId="13" borderId="391" xfId="1" applyNumberFormat="1" applyFont="1" applyFill="1" applyBorder="1" applyAlignment="1" applyProtection="1">
      <alignment horizontal="right" vertical="center"/>
      <protection hidden="1"/>
    </xf>
    <xf numFmtId="168" fontId="6" fillId="13" borderId="350" xfId="1" applyNumberFormat="1" applyFont="1" applyFill="1" applyBorder="1" applyAlignment="1" applyProtection="1">
      <alignment horizontal="right" vertical="center"/>
      <protection hidden="1"/>
    </xf>
    <xf numFmtId="0" fontId="92" fillId="9" borderId="309" xfId="1" applyFont="1" applyFill="1" applyBorder="1" applyAlignment="1" applyProtection="1">
      <alignment vertical="center"/>
      <protection hidden="1"/>
    </xf>
    <xf numFmtId="168" fontId="136" fillId="11" borderId="390" xfId="1" applyNumberFormat="1" applyFont="1" applyFill="1" applyBorder="1" applyAlignment="1" applyProtection="1">
      <alignment horizontal="right" vertical="center"/>
      <protection locked="0" hidden="1"/>
    </xf>
    <xf numFmtId="0" fontId="4" fillId="0" borderId="370" xfId="1" applyFont="1" applyBorder="1" applyAlignment="1" applyProtection="1">
      <alignment horizontal="centerContinuous"/>
      <protection hidden="1"/>
    </xf>
    <xf numFmtId="49" fontId="146" fillId="0" borderId="366" xfId="1" applyNumberFormat="1" applyFont="1" applyBorder="1" applyAlignment="1" applyProtection="1">
      <alignment vertical="center"/>
      <protection hidden="1"/>
    </xf>
    <xf numFmtId="0" fontId="92" fillId="9" borderId="309" xfId="1" applyFont="1" applyFill="1" applyBorder="1" applyAlignment="1" applyProtection="1">
      <alignment horizontal="left" vertical="center"/>
      <protection hidden="1"/>
    </xf>
    <xf numFmtId="0" fontId="65" fillId="13" borderId="370" xfId="1" applyFont="1" applyFill="1" applyBorder="1" applyAlignment="1" applyProtection="1">
      <alignment horizontal="right" vertical="center"/>
      <protection hidden="1"/>
    </xf>
    <xf numFmtId="168" fontId="158" fillId="13" borderId="392" xfId="1" applyNumberFormat="1" applyFont="1" applyFill="1" applyBorder="1" applyAlignment="1" applyProtection="1">
      <alignment horizontal="right" vertical="center"/>
      <protection hidden="1"/>
    </xf>
    <xf numFmtId="168" fontId="68" fillId="8" borderId="350" xfId="1" applyNumberFormat="1" applyFont="1" applyFill="1" applyBorder="1" applyAlignment="1" applyProtection="1">
      <alignment horizontal="right" vertical="center"/>
      <protection hidden="1"/>
    </xf>
    <xf numFmtId="0" fontId="94" fillId="7" borderId="372" xfId="1" applyFont="1" applyFill="1" applyBorder="1" applyAlignment="1">
      <alignment horizontal="center" vertical="center"/>
    </xf>
    <xf numFmtId="0" fontId="4" fillId="9" borderId="374" xfId="1" applyFont="1" applyFill="1" applyBorder="1" applyAlignment="1" applyProtection="1">
      <alignment horizontal="center" vertical="center"/>
      <protection hidden="1"/>
    </xf>
    <xf numFmtId="0" fontId="62" fillId="0" borderId="366" xfId="1" applyFont="1" applyBorder="1" applyAlignment="1" applyProtection="1">
      <alignment vertical="top" wrapText="1"/>
      <protection locked="0"/>
    </xf>
    <xf numFmtId="0" fontId="62" fillId="0" borderId="366" xfId="1" applyFont="1" applyBorder="1" applyAlignment="1">
      <alignment vertical="top" wrapText="1"/>
    </xf>
    <xf numFmtId="168" fontId="136" fillId="9" borderId="375" xfId="1" applyNumberFormat="1" applyFont="1" applyFill="1" applyBorder="1" applyAlignment="1" applyProtection="1">
      <alignment horizontal="right" vertical="center"/>
      <protection hidden="1"/>
    </xf>
    <xf numFmtId="0" fontId="4" fillId="0" borderId="388" xfId="1" applyFont="1" applyBorder="1" applyAlignment="1" applyProtection="1">
      <alignment vertical="center"/>
      <protection locked="0"/>
    </xf>
    <xf numFmtId="0" fontId="4" fillId="0" borderId="376" xfId="1" applyFont="1" applyBorder="1" applyAlignment="1" applyProtection="1">
      <alignment vertical="center"/>
      <protection locked="0"/>
    </xf>
    <xf numFmtId="0" fontId="69" fillId="0" borderId="366" xfId="1" applyFont="1" applyBorder="1" applyAlignment="1" applyProtection="1">
      <alignment vertical="center" wrapText="1"/>
      <protection locked="0"/>
    </xf>
    <xf numFmtId="0" fontId="69" fillId="0" borderId="366" xfId="1" applyFont="1" applyBorder="1" applyAlignment="1">
      <alignment vertical="top" wrapText="1"/>
    </xf>
    <xf numFmtId="0" fontId="4" fillId="0" borderId="366" xfId="1" applyFont="1" applyBorder="1" applyAlignment="1" applyProtection="1">
      <alignment vertical="center" wrapText="1"/>
      <protection locked="0"/>
    </xf>
    <xf numFmtId="0" fontId="157" fillId="0" borderId="366" xfId="1" applyFont="1" applyBorder="1" applyAlignment="1">
      <alignment vertical="top" wrapText="1"/>
    </xf>
    <xf numFmtId="0" fontId="4" fillId="13" borderId="366" xfId="1" applyFont="1" applyFill="1" applyBorder="1" applyAlignment="1" applyProtection="1">
      <alignment vertical="center"/>
      <protection hidden="1"/>
    </xf>
    <xf numFmtId="0" fontId="65" fillId="13" borderId="366" xfId="1" applyFont="1" applyFill="1" applyBorder="1" applyAlignment="1" applyProtection="1">
      <alignment horizontal="right" vertical="center"/>
      <protection hidden="1"/>
    </xf>
    <xf numFmtId="168" fontId="4" fillId="7" borderId="395" xfId="1" applyNumberFormat="1" applyFont="1" applyFill="1" applyBorder="1" applyAlignment="1" applyProtection="1">
      <alignment horizontal="right" vertical="center"/>
      <protection hidden="1"/>
    </xf>
    <xf numFmtId="168" fontId="4" fillId="7" borderId="394" xfId="1" applyNumberFormat="1" applyFont="1" applyFill="1" applyBorder="1" applyAlignment="1" applyProtection="1">
      <alignment horizontal="right" vertical="center"/>
      <protection hidden="1"/>
    </xf>
    <xf numFmtId="168" fontId="4" fillId="7" borderId="350" xfId="1" applyNumberFormat="1" applyFont="1" applyFill="1" applyBorder="1" applyAlignment="1" applyProtection="1">
      <alignment horizontal="right" vertical="center"/>
      <protection hidden="1"/>
    </xf>
    <xf numFmtId="168" fontId="4" fillId="13" borderId="395" xfId="1" applyNumberFormat="1" applyFont="1" applyFill="1" applyBorder="1" applyAlignment="1" applyProtection="1">
      <alignment horizontal="right" vertical="center"/>
      <protection hidden="1"/>
    </xf>
    <xf numFmtId="168" fontId="65" fillId="13" borderId="392" xfId="1" applyNumberFormat="1" applyFont="1" applyFill="1" applyBorder="1" applyAlignment="1" applyProtection="1">
      <alignment horizontal="right" vertical="center"/>
      <protection hidden="1"/>
    </xf>
    <xf numFmtId="0" fontId="135" fillId="13" borderId="372" xfId="1" applyFont="1" applyFill="1" applyBorder="1" applyProtection="1">
      <protection hidden="1"/>
    </xf>
    <xf numFmtId="168" fontId="135" fillId="14" borderId="375" xfId="1" applyNumberFormat="1" applyFont="1" applyFill="1" applyBorder="1" applyAlignment="1" applyProtection="1">
      <alignment horizontal="right" vertical="center"/>
      <protection locked="0"/>
    </xf>
    <xf numFmtId="168" fontId="135" fillId="0" borderId="378" xfId="1" applyNumberFormat="1" applyFont="1" applyBorder="1" applyAlignment="1" applyProtection="1">
      <alignment horizontal="right" vertical="center"/>
      <protection locked="0"/>
    </xf>
    <xf numFmtId="168" fontId="135" fillId="0" borderId="375" xfId="1" applyNumberFormat="1" applyFont="1" applyBorder="1" applyAlignment="1" applyProtection="1">
      <alignment horizontal="right" vertical="center"/>
      <protection locked="0"/>
    </xf>
    <xf numFmtId="0" fontId="135" fillId="0" borderId="376" xfId="1" applyFont="1" applyBorder="1" applyAlignment="1" applyProtection="1">
      <alignment vertical="center"/>
      <protection locked="0"/>
    </xf>
    <xf numFmtId="168" fontId="4" fillId="13" borderId="394" xfId="1" applyNumberFormat="1" applyFont="1" applyFill="1" applyBorder="1" applyAlignment="1" applyProtection="1">
      <alignment horizontal="right" vertical="center"/>
      <protection hidden="1"/>
    </xf>
    <xf numFmtId="168" fontId="65" fillId="13" borderId="380" xfId="1" applyNumberFormat="1" applyFont="1" applyFill="1" applyBorder="1" applyAlignment="1" applyProtection="1">
      <alignment horizontal="right" vertical="center"/>
      <protection hidden="1"/>
    </xf>
    <xf numFmtId="0" fontId="1" fillId="0" borderId="0" xfId="1" applyAlignment="1">
      <alignment horizontal="right"/>
    </xf>
    <xf numFmtId="14" fontId="1" fillId="0" borderId="0" xfId="1" applyNumberFormat="1"/>
    <xf numFmtId="0" fontId="2" fillId="0" borderId="0" xfId="1" applyFont="1" applyAlignment="1">
      <alignment horizontal="right"/>
    </xf>
    <xf numFmtId="0" fontId="1" fillId="35" borderId="297" xfId="1" applyFill="1" applyBorder="1" applyAlignment="1" applyProtection="1">
      <alignment horizontal="left" vertical="center" indent="1"/>
      <protection locked="0" hidden="1"/>
    </xf>
    <xf numFmtId="0" fontId="7" fillId="5" borderId="375" xfId="1" applyFont="1" applyFill="1" applyBorder="1" applyAlignment="1" applyProtection="1">
      <alignment horizontal="center" vertical="center" wrapText="1"/>
      <protection hidden="1"/>
    </xf>
    <xf numFmtId="0" fontId="1" fillId="2" borderId="1" xfId="1" applyFill="1" applyBorder="1" applyAlignment="1" applyProtection="1">
      <alignment horizontal="left" vertical="center" indent="1"/>
      <protection locked="0" hidden="1"/>
    </xf>
    <xf numFmtId="0" fontId="1" fillId="0" borderId="297" xfId="1" applyBorder="1" applyAlignment="1" applyProtection="1">
      <alignment horizontal="left" vertical="center" indent="1"/>
      <protection hidden="1"/>
    </xf>
    <xf numFmtId="0" fontId="1" fillId="3" borderId="297" xfId="1" applyFill="1" applyBorder="1" applyProtection="1">
      <protection locked="0"/>
    </xf>
    <xf numFmtId="0" fontId="1" fillId="0" borderId="375" xfId="1" applyBorder="1" applyProtection="1">
      <protection hidden="1"/>
    </xf>
    <xf numFmtId="0" fontId="1" fillId="2" borderId="1" xfId="1" applyFill="1" applyBorder="1" applyProtection="1">
      <protection locked="0"/>
    </xf>
    <xf numFmtId="0" fontId="5" fillId="0" borderId="0" xfId="1" applyFont="1" applyAlignment="1">
      <alignment horizontal="left" vertical="center" textRotation="90" wrapText="1"/>
    </xf>
    <xf numFmtId="0" fontId="10" fillId="4" borderId="1" xfId="1" applyFont="1" applyFill="1" applyBorder="1" applyAlignment="1" applyProtection="1">
      <alignment horizontal="center" vertical="center" wrapText="1"/>
      <protection hidden="1"/>
    </xf>
    <xf numFmtId="0" fontId="10" fillId="4" borderId="347" xfId="1" applyFont="1" applyFill="1" applyBorder="1" applyAlignment="1" applyProtection="1">
      <alignment horizontal="center" vertical="center" wrapText="1"/>
      <protection hidden="1"/>
    </xf>
    <xf numFmtId="0" fontId="10" fillId="4" borderId="347" xfId="1" applyFont="1" applyFill="1" applyBorder="1" applyAlignment="1">
      <alignment horizontal="center" vertical="center"/>
    </xf>
    <xf numFmtId="0" fontId="10" fillId="4" borderId="1" xfId="1" applyFont="1" applyFill="1" applyBorder="1" applyAlignment="1">
      <alignment horizontal="center" vertical="center"/>
    </xf>
    <xf numFmtId="0" fontId="10" fillId="4" borderId="348" xfId="1" applyFont="1" applyFill="1" applyBorder="1" applyAlignment="1" applyProtection="1">
      <alignment horizontal="center" vertical="center"/>
      <protection hidden="1"/>
    </xf>
    <xf numFmtId="0" fontId="10" fillId="4" borderId="349" xfId="1" applyFont="1" applyFill="1" applyBorder="1" applyAlignment="1" applyProtection="1">
      <alignment horizontal="center" vertical="center"/>
      <protection hidden="1"/>
    </xf>
    <xf numFmtId="0" fontId="7" fillId="4" borderId="348" xfId="1" applyFont="1" applyFill="1" applyBorder="1" applyAlignment="1" applyProtection="1">
      <alignment horizontal="center" vertical="center"/>
      <protection hidden="1"/>
    </xf>
    <xf numFmtId="0" fontId="7" fillId="4" borderId="349" xfId="1" applyFont="1" applyFill="1" applyBorder="1" applyAlignment="1" applyProtection="1">
      <alignment horizontal="center" vertical="center"/>
      <protection hidden="1"/>
    </xf>
    <xf numFmtId="0" fontId="7" fillId="4" borderId="6" xfId="1" applyFont="1" applyFill="1" applyBorder="1" applyAlignment="1" applyProtection="1">
      <alignment horizontal="center" vertical="center"/>
      <protection hidden="1"/>
    </xf>
    <xf numFmtId="0" fontId="7" fillId="4" borderId="5" xfId="1" applyFont="1" applyFill="1" applyBorder="1" applyAlignment="1" applyProtection="1">
      <alignment horizontal="center" vertical="center"/>
      <protection hidden="1"/>
    </xf>
    <xf numFmtId="0" fontId="10" fillId="4" borderId="348" xfId="1" applyFont="1" applyFill="1" applyBorder="1" applyAlignment="1" applyProtection="1">
      <alignment horizontal="center"/>
      <protection hidden="1"/>
    </xf>
    <xf numFmtId="0" fontId="10" fillId="4" borderId="349" xfId="1" applyFont="1" applyFill="1" applyBorder="1" applyAlignment="1" applyProtection="1">
      <alignment horizontal="center"/>
      <protection hidden="1"/>
    </xf>
    <xf numFmtId="0" fontId="10" fillId="5" borderId="66" xfId="1" applyFont="1" applyFill="1" applyBorder="1" applyAlignment="1" applyProtection="1">
      <alignment horizontal="center" vertical="center" wrapText="1"/>
      <protection hidden="1"/>
    </xf>
    <xf numFmtId="0" fontId="10" fillId="5" borderId="349" xfId="1" applyFont="1" applyFill="1" applyBorder="1" applyAlignment="1" applyProtection="1">
      <alignment horizontal="center" vertical="center" wrapText="1"/>
      <protection hidden="1"/>
    </xf>
    <xf numFmtId="0" fontId="8" fillId="4" borderId="348" xfId="1" applyFont="1" applyFill="1" applyBorder="1" applyAlignment="1" applyProtection="1">
      <alignment horizontal="center" vertical="center" wrapText="1"/>
      <protection hidden="1"/>
    </xf>
    <xf numFmtId="0" fontId="8" fillId="4" borderId="66" xfId="1" applyFont="1" applyFill="1" applyBorder="1" applyAlignment="1" applyProtection="1">
      <alignment horizontal="center" vertical="center" wrapText="1"/>
      <protection hidden="1"/>
    </xf>
    <xf numFmtId="0" fontId="8" fillId="4" borderId="349" xfId="1" applyFont="1" applyFill="1" applyBorder="1" applyAlignment="1" applyProtection="1">
      <alignment horizontal="center" vertical="center" wrapText="1"/>
      <protection hidden="1"/>
    </xf>
    <xf numFmtId="0" fontId="8" fillId="4" borderId="6" xfId="1" applyFont="1" applyFill="1" applyBorder="1" applyAlignment="1" applyProtection="1">
      <alignment horizontal="center" vertical="center" wrapText="1"/>
      <protection hidden="1"/>
    </xf>
    <xf numFmtId="0" fontId="8" fillId="4" borderId="0" xfId="1" applyFont="1" applyFill="1" applyAlignment="1" applyProtection="1">
      <alignment horizontal="center" vertical="center" wrapText="1"/>
      <protection hidden="1"/>
    </xf>
    <xf numFmtId="0" fontId="8" fillId="4" borderId="5" xfId="1" applyFont="1" applyFill="1" applyBorder="1" applyAlignment="1" applyProtection="1">
      <alignment horizontal="center" vertical="center" wrapText="1"/>
      <protection hidden="1"/>
    </xf>
    <xf numFmtId="0" fontId="7" fillId="4" borderId="348" xfId="1" applyFont="1" applyFill="1" applyBorder="1" applyAlignment="1">
      <alignment horizontal="center" vertical="center"/>
    </xf>
    <xf numFmtId="0" fontId="7" fillId="4" borderId="66" xfId="1" applyFont="1" applyFill="1" applyBorder="1" applyAlignment="1">
      <alignment horizontal="center" vertical="center"/>
    </xf>
    <xf numFmtId="0" fontId="7" fillId="4" borderId="349" xfId="1" applyFont="1" applyFill="1" applyBorder="1" applyAlignment="1">
      <alignment horizontal="center" vertical="center"/>
    </xf>
    <xf numFmtId="0" fontId="7" fillId="4" borderId="6" xfId="1" applyFont="1" applyFill="1" applyBorder="1" applyAlignment="1">
      <alignment horizontal="center" vertical="center"/>
    </xf>
    <xf numFmtId="0" fontId="7" fillId="4" borderId="0" xfId="1" applyFont="1" applyFill="1" applyAlignment="1">
      <alignment horizontal="center" vertical="center"/>
    </xf>
    <xf numFmtId="0" fontId="7" fillId="4" borderId="5" xfId="1" applyFont="1" applyFill="1" applyBorder="1" applyAlignment="1">
      <alignment horizontal="center" vertical="center"/>
    </xf>
    <xf numFmtId="0" fontId="7" fillId="5" borderId="348" xfId="1" applyFont="1" applyFill="1" applyBorder="1" applyAlignment="1" applyProtection="1">
      <alignment horizontal="center" vertical="center" wrapText="1"/>
      <protection hidden="1"/>
    </xf>
    <xf numFmtId="0" fontId="7" fillId="5" borderId="349" xfId="1" applyFont="1" applyFill="1" applyBorder="1" applyAlignment="1" applyProtection="1">
      <alignment horizontal="center" vertical="center" wrapText="1"/>
      <protection hidden="1"/>
    </xf>
    <xf numFmtId="0" fontId="2" fillId="0" borderId="0" xfId="1" applyFont="1" applyAlignment="1" applyProtection="1">
      <alignment horizontal="left" vertical="center" textRotation="90" wrapText="1"/>
      <protection hidden="1"/>
    </xf>
    <xf numFmtId="0" fontId="7" fillId="5" borderId="0" xfId="1" applyFont="1" applyFill="1" applyAlignment="1" applyProtection="1">
      <alignment horizontal="center" vertical="center"/>
      <protection hidden="1"/>
    </xf>
    <xf numFmtId="0" fontId="15" fillId="0" borderId="36" xfId="1" applyFont="1" applyBorder="1" applyAlignment="1" applyProtection="1">
      <alignment horizontal="left" vertical="center"/>
      <protection locked="0"/>
    </xf>
    <xf numFmtId="0" fontId="15" fillId="0" borderId="35" xfId="1" applyFont="1" applyBorder="1" applyAlignment="1" applyProtection="1">
      <alignment horizontal="left" vertical="center"/>
      <protection locked="0"/>
    </xf>
    <xf numFmtId="0" fontId="15" fillId="0" borderId="34" xfId="1" applyFont="1" applyBorder="1" applyAlignment="1" applyProtection="1">
      <alignment horizontal="left" vertical="center"/>
      <protection locked="0"/>
    </xf>
    <xf numFmtId="0" fontId="15" fillId="0" borderId="33" xfId="1" applyFont="1" applyBorder="1" applyAlignment="1" applyProtection="1">
      <alignment horizontal="left" vertical="center" indent="1"/>
      <protection locked="0"/>
    </xf>
    <xf numFmtId="0" fontId="15" fillId="0" borderId="12" xfId="1" applyFont="1" applyBorder="1" applyAlignment="1" applyProtection="1">
      <alignment horizontal="left" vertical="center" indent="1"/>
      <protection locked="0"/>
    </xf>
    <xf numFmtId="0" fontId="15" fillId="0" borderId="21" xfId="1" applyFont="1" applyBorder="1" applyAlignment="1" applyProtection="1">
      <alignment horizontal="left" vertical="center" indent="1"/>
      <protection locked="0"/>
    </xf>
    <xf numFmtId="0" fontId="15" fillId="0" borderId="33" xfId="1" applyFont="1" applyBorder="1" applyAlignment="1" applyProtection="1">
      <alignment horizontal="left" vertical="center"/>
      <protection locked="0"/>
    </xf>
    <xf numFmtId="0" fontId="15" fillId="0" borderId="12" xfId="1" applyFont="1" applyBorder="1" applyAlignment="1" applyProtection="1">
      <alignment horizontal="left" vertical="center"/>
      <protection locked="0"/>
    </xf>
    <xf numFmtId="0" fontId="15" fillId="0" borderId="21" xfId="1" applyFont="1" applyBorder="1" applyAlignment="1" applyProtection="1">
      <alignment horizontal="left" vertical="center"/>
      <protection locked="0"/>
    </xf>
    <xf numFmtId="0" fontId="9" fillId="0" borderId="10" xfId="1" applyFont="1" applyBorder="1" applyAlignment="1">
      <alignment horizontal="right" vertical="center" indent="1"/>
    </xf>
    <xf numFmtId="0" fontId="9" fillId="0" borderId="9" xfId="1" applyFont="1" applyBorder="1" applyAlignment="1">
      <alignment horizontal="right" vertical="center" indent="1"/>
    </xf>
    <xf numFmtId="164" fontId="9" fillId="0" borderId="9" xfId="1" applyNumberFormat="1" applyFont="1" applyBorder="1" applyAlignment="1" applyProtection="1">
      <alignment horizontal="left" vertical="center"/>
      <protection locked="0"/>
    </xf>
    <xf numFmtId="164" fontId="9" fillId="0" borderId="8" xfId="1" applyNumberFormat="1" applyFont="1" applyBorder="1" applyAlignment="1" applyProtection="1">
      <alignment horizontal="left" vertical="center"/>
      <protection locked="0"/>
    </xf>
    <xf numFmtId="0" fontId="13" fillId="0" borderId="15" xfId="1" applyFont="1" applyBorder="1" applyAlignment="1">
      <alignment horizontal="center" vertical="top"/>
    </xf>
    <xf numFmtId="0" fontId="13" fillId="0" borderId="14" xfId="1" applyFont="1" applyBorder="1" applyAlignment="1">
      <alignment horizontal="center" vertical="top"/>
    </xf>
    <xf numFmtId="0" fontId="9" fillId="0" borderId="13" xfId="1" applyFont="1" applyBorder="1" applyAlignment="1">
      <alignment horizontal="right" vertical="center" indent="1"/>
    </xf>
    <xf numFmtId="0" fontId="9" fillId="0" borderId="0" xfId="1" applyFont="1" applyAlignment="1">
      <alignment horizontal="right" vertical="center" indent="1"/>
    </xf>
    <xf numFmtId="164" fontId="9" fillId="0" borderId="12" xfId="1" applyNumberFormat="1" applyFont="1" applyBorder="1" applyAlignment="1" applyProtection="1">
      <alignment horizontal="left" vertical="center"/>
      <protection locked="0"/>
    </xf>
    <xf numFmtId="164" fontId="9" fillId="0" borderId="11" xfId="1" applyNumberFormat="1" applyFont="1" applyBorder="1" applyAlignment="1" applyProtection="1">
      <alignment horizontal="left" vertical="center"/>
      <protection locked="0"/>
    </xf>
    <xf numFmtId="0" fontId="13" fillId="0" borderId="348" xfId="1" applyFont="1" applyBorder="1" applyAlignment="1">
      <alignment horizontal="left" vertical="top"/>
    </xf>
    <xf numFmtId="0" fontId="13" fillId="0" borderId="66" xfId="1" applyFont="1" applyBorder="1" applyAlignment="1">
      <alignment horizontal="left" vertical="top"/>
    </xf>
    <xf numFmtId="0" fontId="13" fillId="0" borderId="349" xfId="1" applyFont="1" applyBorder="1" applyAlignment="1">
      <alignment horizontal="left" vertical="top"/>
    </xf>
    <xf numFmtId="0" fontId="16" fillId="0" borderId="66" xfId="1" applyFont="1" applyBorder="1" applyAlignment="1">
      <alignment horizontal="left" vertical="top" wrapText="1"/>
    </xf>
    <xf numFmtId="0" fontId="16" fillId="0" borderId="349" xfId="1" applyFont="1" applyBorder="1" applyAlignment="1">
      <alignment horizontal="left" vertical="top" wrapText="1"/>
    </xf>
    <xf numFmtId="0" fontId="8" fillId="7" borderId="38" xfId="1" applyFont="1" applyFill="1" applyBorder="1" applyAlignment="1">
      <alignment horizontal="left" vertical="center" indent="1"/>
    </xf>
    <xf numFmtId="0" fontId="1" fillId="0" borderId="27" xfId="1" applyBorder="1" applyAlignment="1" applyProtection="1">
      <alignment horizontal="left" vertical="center" indent="1"/>
      <protection locked="0"/>
    </xf>
    <xf numFmtId="0" fontId="1" fillId="0" borderId="26" xfId="1" applyBorder="1" applyAlignment="1" applyProtection="1">
      <alignment horizontal="left" vertical="center" indent="1"/>
      <protection locked="0"/>
    </xf>
    <xf numFmtId="0" fontId="1" fillId="0" borderId="25" xfId="1" applyBorder="1" applyAlignment="1" applyProtection="1">
      <alignment horizontal="left" vertical="center" indent="1"/>
      <protection locked="0"/>
    </xf>
    <xf numFmtId="0" fontId="14" fillId="0" borderId="6" xfId="1" applyFont="1" applyBorder="1" applyAlignment="1" applyProtection="1">
      <alignment horizontal="center" vertical="center"/>
      <protection locked="0"/>
    </xf>
    <xf numFmtId="0" fontId="14" fillId="0" borderId="5" xfId="1" applyFont="1" applyBorder="1" applyAlignment="1" applyProtection="1">
      <alignment horizontal="center" vertical="center"/>
      <protection locked="0"/>
    </xf>
    <xf numFmtId="0" fontId="14" fillId="0" borderId="295" xfId="1" applyFont="1" applyBorder="1" applyAlignment="1" applyProtection="1">
      <alignment horizontal="center" vertical="center"/>
      <protection locked="0"/>
    </xf>
    <xf numFmtId="0" fontId="14" fillId="0" borderId="296" xfId="1" applyFont="1" applyBorder="1" applyAlignment="1" applyProtection="1">
      <alignment horizontal="center" vertical="center"/>
      <protection locked="0"/>
    </xf>
    <xf numFmtId="0" fontId="1" fillId="0" borderId="23" xfId="1" applyBorder="1" applyAlignment="1" applyProtection="1">
      <alignment horizontal="left" vertical="center" indent="1"/>
      <protection locked="0"/>
    </xf>
    <xf numFmtId="0" fontId="1" fillId="0" borderId="12" xfId="1" applyBorder="1" applyAlignment="1" applyProtection="1">
      <alignment horizontal="left" vertical="center" indent="1"/>
      <protection locked="0"/>
    </xf>
    <xf numFmtId="0" fontId="1" fillId="0" borderId="22" xfId="1" applyBorder="1" applyAlignment="1" applyProtection="1">
      <alignment horizontal="left" vertical="center" indent="1"/>
      <protection locked="0"/>
    </xf>
    <xf numFmtId="0" fontId="1" fillId="0" borderId="20" xfId="1" applyBorder="1" applyAlignment="1" applyProtection="1">
      <alignment horizontal="left" vertical="center" indent="1"/>
      <protection locked="0"/>
    </xf>
    <xf numFmtId="0" fontId="1" fillId="0" borderId="19" xfId="1" applyBorder="1" applyAlignment="1" applyProtection="1">
      <alignment horizontal="left" vertical="center" indent="1"/>
      <protection locked="0"/>
    </xf>
    <xf numFmtId="0" fontId="1" fillId="0" borderId="18" xfId="1" applyBorder="1" applyAlignment="1" applyProtection="1">
      <alignment horizontal="left" vertical="center" indent="1"/>
      <protection locked="0"/>
    </xf>
    <xf numFmtId="0" fontId="13" fillId="0" borderId="30" xfId="1" applyFont="1" applyBorder="1" applyAlignment="1">
      <alignment horizontal="left" vertical="center"/>
    </xf>
    <xf numFmtId="0" fontId="13" fillId="0" borderId="29" xfId="1" applyFont="1" applyBorder="1" applyAlignment="1">
      <alignment horizontal="left" vertical="center"/>
    </xf>
    <xf numFmtId="0" fontId="13" fillId="0" borderId="28" xfId="1" applyFont="1" applyBorder="1" applyAlignment="1">
      <alignment horizontal="left" vertical="center"/>
    </xf>
    <xf numFmtId="0" fontId="15" fillId="0" borderId="32" xfId="1" applyFont="1" applyBorder="1" applyAlignment="1" applyProtection="1">
      <alignment horizontal="left" vertical="center"/>
      <protection locked="0"/>
    </xf>
    <xf numFmtId="0" fontId="15" fillId="0" borderId="31" xfId="1" applyFont="1" applyBorder="1" applyAlignment="1" applyProtection="1">
      <alignment horizontal="left" vertical="center"/>
      <protection locked="0"/>
    </xf>
    <xf numFmtId="0" fontId="15" fillId="0" borderId="17" xfId="1" applyFont="1" applyBorder="1" applyAlignment="1" applyProtection="1">
      <alignment horizontal="left" vertical="center"/>
      <protection locked="0"/>
    </xf>
    <xf numFmtId="0" fontId="15" fillId="0" borderId="37" xfId="1" applyFont="1" applyBorder="1" applyAlignment="1" applyProtection="1">
      <alignment horizontal="left" vertical="center" indent="1"/>
      <protection locked="0"/>
    </xf>
    <xf numFmtId="0" fontId="15" fillId="0" borderId="26" xfId="1" applyFont="1" applyBorder="1" applyAlignment="1" applyProtection="1">
      <alignment horizontal="left" vertical="center" indent="1"/>
      <protection locked="0"/>
    </xf>
    <xf numFmtId="0" fontId="15" fillId="0" borderId="24" xfId="1" applyFont="1" applyBorder="1" applyAlignment="1" applyProtection="1">
      <alignment horizontal="left" vertical="center" indent="1"/>
      <protection locked="0"/>
    </xf>
    <xf numFmtId="0" fontId="13" fillId="0" borderId="66" xfId="1" applyFont="1" applyBorder="1" applyAlignment="1">
      <alignment horizontal="left" vertical="center"/>
    </xf>
    <xf numFmtId="0" fontId="13" fillId="0" borderId="349" xfId="1" applyFont="1" applyBorder="1" applyAlignment="1">
      <alignment horizontal="left" vertical="center"/>
    </xf>
    <xf numFmtId="0" fontId="13" fillId="0" borderId="348" xfId="1" applyFont="1" applyBorder="1" applyAlignment="1">
      <alignment horizontal="left" vertical="center"/>
    </xf>
    <xf numFmtId="0" fontId="1" fillId="0" borderId="66" xfId="1" applyBorder="1" applyAlignment="1">
      <alignment horizontal="left" vertical="center" wrapText="1" indent="1"/>
    </xf>
    <xf numFmtId="0" fontId="1" fillId="0" borderId="0" xfId="1" applyAlignment="1">
      <alignment horizontal="left" vertical="center" wrapText="1" indent="1"/>
    </xf>
    <xf numFmtId="0" fontId="1" fillId="0" borderId="302" xfId="1" applyBorder="1" applyAlignment="1">
      <alignment horizontal="left" vertical="center" wrapText="1" indent="1"/>
    </xf>
    <xf numFmtId="49" fontId="9" fillId="0" borderId="40" xfId="1" applyNumberFormat="1" applyFont="1" applyBorder="1" applyAlignment="1" applyProtection="1">
      <alignment horizontal="center" vertical="center"/>
      <protection locked="0"/>
    </xf>
    <xf numFmtId="0" fontId="1" fillId="0" borderId="39" xfId="1" applyBorder="1" applyAlignment="1" applyProtection="1">
      <alignment horizontal="left" vertical="center" indent="1"/>
      <protection locked="0"/>
    </xf>
    <xf numFmtId="49" fontId="9" fillId="0" borderId="39" xfId="1" applyNumberFormat="1" applyFont="1" applyBorder="1" applyAlignment="1" applyProtection="1">
      <alignment horizontal="center" vertical="center"/>
      <protection locked="0"/>
    </xf>
    <xf numFmtId="0" fontId="15" fillId="0" borderId="295" xfId="1" applyFont="1" applyBorder="1" applyAlignment="1" applyProtection="1">
      <alignment horizontal="left" vertical="center"/>
      <protection locked="0"/>
    </xf>
    <xf numFmtId="0" fontId="15" fillId="0" borderId="296" xfId="1" applyFont="1" applyBorder="1" applyAlignment="1" applyProtection="1">
      <alignment horizontal="left" vertical="center"/>
      <protection locked="0"/>
    </xf>
    <xf numFmtId="0" fontId="17" fillId="0" borderId="295" xfId="2" applyBorder="1" applyAlignment="1" applyProtection="1">
      <alignment horizontal="left" vertical="center"/>
      <protection locked="0"/>
    </xf>
    <xf numFmtId="0" fontId="1" fillId="0" borderId="296" xfId="1" applyBorder="1" applyAlignment="1" applyProtection="1">
      <alignment horizontal="left" vertical="center"/>
      <protection locked="0"/>
    </xf>
    <xf numFmtId="0" fontId="7" fillId="7" borderId="4" xfId="1" applyFont="1" applyFill="1" applyBorder="1" applyAlignment="1">
      <alignment horizontal="left" vertical="center"/>
    </xf>
    <xf numFmtId="0" fontId="7" fillId="7" borderId="38" xfId="1" applyFont="1" applyFill="1" applyBorder="1" applyAlignment="1">
      <alignment horizontal="left" vertical="center"/>
    </xf>
    <xf numFmtId="0" fontId="7" fillId="7" borderId="3" xfId="1" applyFont="1" applyFill="1" applyBorder="1" applyAlignment="1">
      <alignment horizontal="left" vertical="center"/>
    </xf>
    <xf numFmtId="0" fontId="15" fillId="0" borderId="302" xfId="1" applyFont="1" applyBorder="1" applyAlignment="1" applyProtection="1">
      <alignment horizontal="left" vertical="center"/>
      <protection locked="0"/>
    </xf>
    <xf numFmtId="49" fontId="9" fillId="0" borderId="295" xfId="1" applyNumberFormat="1" applyFont="1" applyBorder="1" applyAlignment="1" applyProtection="1">
      <alignment horizontal="left" vertical="center" indent="1"/>
      <protection locked="0"/>
    </xf>
    <xf numFmtId="49" fontId="9" fillId="0" borderId="302" xfId="1" applyNumberFormat="1" applyFont="1" applyBorder="1" applyAlignment="1" applyProtection="1">
      <alignment horizontal="left" vertical="center" indent="1"/>
      <protection locked="0"/>
    </xf>
    <xf numFmtId="49" fontId="9" fillId="0" borderId="296" xfId="1" applyNumberFormat="1" applyFont="1" applyBorder="1" applyAlignment="1" applyProtection="1">
      <alignment horizontal="left" vertical="center" indent="1"/>
      <protection locked="0"/>
    </xf>
    <xf numFmtId="49" fontId="9" fillId="0" borderId="41" xfId="1" applyNumberFormat="1" applyFont="1" applyBorder="1" applyAlignment="1" applyProtection="1">
      <alignment horizontal="center" vertical="center"/>
      <protection locked="0"/>
    </xf>
    <xf numFmtId="165" fontId="9" fillId="0" borderId="295" xfId="1" applyNumberFormat="1" applyFont="1" applyBorder="1" applyAlignment="1" applyProtection="1">
      <alignment horizontal="center" vertical="center"/>
      <protection locked="0"/>
    </xf>
    <xf numFmtId="165" fontId="9" fillId="0" borderId="296" xfId="1" applyNumberFormat="1" applyFont="1" applyBorder="1" applyAlignment="1" applyProtection="1">
      <alignment horizontal="center" vertical="center"/>
      <protection locked="0"/>
    </xf>
    <xf numFmtId="3" fontId="9" fillId="0" borderId="302" xfId="1" applyNumberFormat="1" applyFont="1" applyBorder="1" applyAlignment="1" applyProtection="1">
      <alignment horizontal="center" vertical="center"/>
      <protection locked="0"/>
    </xf>
    <xf numFmtId="3" fontId="9" fillId="0" borderId="296" xfId="1" applyNumberFormat="1" applyFont="1" applyBorder="1" applyAlignment="1" applyProtection="1">
      <alignment horizontal="center" vertical="center"/>
      <protection locked="0"/>
    </xf>
    <xf numFmtId="0" fontId="20" fillId="0" borderId="295" xfId="1" applyFont="1" applyBorder="1" applyAlignment="1" applyProtection="1">
      <protection locked="0" hidden="1"/>
    </xf>
    <xf numFmtId="0" fontId="20" fillId="0" borderId="302" xfId="1" applyFont="1" applyBorder="1" applyAlignment="1" applyProtection="1">
      <protection locked="0" hidden="1"/>
    </xf>
    <xf numFmtId="0" fontId="20" fillId="0" borderId="296" xfId="1" applyFont="1" applyBorder="1" applyAlignment="1" applyProtection="1">
      <protection locked="0" hidden="1"/>
    </xf>
    <xf numFmtId="0" fontId="15" fillId="0" borderId="295" xfId="1" applyFont="1" applyBorder="1" applyAlignment="1" applyProtection="1">
      <alignment horizontal="left" indent="1"/>
      <protection locked="0"/>
    </xf>
    <xf numFmtId="0" fontId="15" fillId="0" borderId="302" xfId="1" applyFont="1" applyBorder="1" applyAlignment="1" applyProtection="1">
      <alignment horizontal="left" indent="1"/>
      <protection locked="0"/>
    </xf>
    <xf numFmtId="0" fontId="15" fillId="0" borderId="296" xfId="1" applyFont="1" applyBorder="1" applyAlignment="1" applyProtection="1">
      <alignment horizontal="left" indent="1"/>
      <protection locked="0"/>
    </xf>
    <xf numFmtId="0" fontId="1" fillId="7" borderId="2" xfId="1" applyFill="1" applyBorder="1" applyAlignment="1">
      <alignment horizontal="left" vertical="center"/>
    </xf>
    <xf numFmtId="0" fontId="13" fillId="0" borderId="0" xfId="1" applyFont="1" applyAlignment="1">
      <alignment horizontal="center" vertical="center"/>
    </xf>
    <xf numFmtId="0" fontId="1" fillId="0" borderId="41" xfId="1" applyBorder="1" applyAlignment="1" applyProtection="1">
      <alignment horizontal="left" vertical="center" indent="1"/>
      <protection locked="0"/>
    </xf>
    <xf numFmtId="0" fontId="32" fillId="0" borderId="302" xfId="1" applyFont="1" applyBorder="1" applyAlignment="1" applyProtection="1">
      <protection locked="0"/>
    </xf>
    <xf numFmtId="0" fontId="0" fillId="0" borderId="302" xfId="0" applyBorder="1" applyAlignment="1"/>
    <xf numFmtId="0" fontId="1" fillId="0" borderId="40" xfId="1" applyBorder="1" applyAlignment="1" applyProtection="1">
      <alignment horizontal="left" vertical="center" indent="1"/>
      <protection locked="0"/>
    </xf>
    <xf numFmtId="0" fontId="33" fillId="0" borderId="0" xfId="1" applyFont="1" applyAlignment="1" applyProtection="1">
      <alignment horizontal="right" vertical="center"/>
      <protection locked="0"/>
    </xf>
    <xf numFmtId="0" fontId="34" fillId="0" borderId="0" xfId="1" applyFont="1" applyAlignment="1" applyProtection="1">
      <alignment horizontal="right" vertical="center"/>
      <protection locked="0"/>
    </xf>
    <xf numFmtId="14" fontId="29" fillId="0" borderId="0" xfId="1" applyNumberFormat="1" applyFont="1" applyAlignment="1" applyProtection="1">
      <alignment horizontal="left"/>
      <protection locked="0" hidden="1"/>
    </xf>
    <xf numFmtId="1" fontId="27" fillId="6" borderId="0" xfId="1" applyNumberFormat="1" applyFont="1" applyFill="1" applyAlignment="1" applyProtection="1">
      <alignment horizontal="center" vertical="center" wrapText="1"/>
      <protection hidden="1"/>
    </xf>
    <xf numFmtId="1" fontId="26" fillId="6" borderId="0" xfId="1" applyNumberFormat="1" applyFont="1" applyFill="1" applyAlignment="1" applyProtection="1">
      <alignment horizontal="center" vertical="center"/>
      <protection hidden="1"/>
    </xf>
    <xf numFmtId="1" fontId="25" fillId="0" borderId="0" xfId="1" applyNumberFormat="1" applyFont="1" applyAlignment="1" applyProtection="1">
      <alignment horizontal="center" vertical="center"/>
      <protection locked="0"/>
    </xf>
    <xf numFmtId="0" fontId="24" fillId="0" borderId="0" xfId="1" applyFont="1" applyAlignment="1" applyProtection="1">
      <protection locked="0"/>
    </xf>
    <xf numFmtId="0" fontId="13" fillId="0" borderId="0" xfId="1" applyFont="1" applyAlignment="1">
      <alignment horizontal="left" vertical="top" wrapText="1"/>
    </xf>
    <xf numFmtId="0" fontId="1" fillId="0" borderId="0" xfId="1" applyAlignment="1">
      <alignment horizontal="left" vertical="top" wrapText="1"/>
    </xf>
    <xf numFmtId="14" fontId="33" fillId="0" borderId="0" xfId="1" quotePrefix="1" applyNumberFormat="1" applyFont="1" applyAlignment="1" applyProtection="1">
      <alignment horizontal="left" vertical="center"/>
      <protection locked="0"/>
    </xf>
    <xf numFmtId="0" fontId="33" fillId="0" borderId="0" xfId="1" applyFont="1" applyAlignment="1" applyProtection="1">
      <alignment horizontal="left" vertical="center"/>
      <protection locked="0"/>
    </xf>
    <xf numFmtId="49" fontId="23" fillId="0" borderId="302" xfId="1" applyNumberFormat="1" applyFont="1" applyBorder="1" applyAlignment="1" applyProtection="1">
      <alignment horizontal="center" vertical="center"/>
      <protection locked="0"/>
    </xf>
    <xf numFmtId="1" fontId="7" fillId="7" borderId="4" xfId="1" applyNumberFormat="1" applyFont="1" applyFill="1" applyBorder="1" applyAlignment="1">
      <alignment horizontal="left" vertical="center"/>
    </xf>
    <xf numFmtId="1" fontId="7" fillId="7" borderId="38" xfId="1" applyNumberFormat="1" applyFont="1" applyFill="1" applyBorder="1" applyAlignment="1">
      <alignment horizontal="left" vertical="center"/>
    </xf>
    <xf numFmtId="1" fontId="7" fillId="7" borderId="3" xfId="1" applyNumberFormat="1" applyFont="1" applyFill="1" applyBorder="1" applyAlignment="1">
      <alignment horizontal="left" vertical="center"/>
    </xf>
    <xf numFmtId="1" fontId="7" fillId="0" borderId="295" xfId="1" applyNumberFormat="1" applyFont="1" applyBorder="1" applyAlignment="1" applyProtection="1">
      <alignment horizontal="center" vertical="center"/>
      <protection locked="0"/>
    </xf>
    <xf numFmtId="1" fontId="7" fillId="0" borderId="296" xfId="1" applyNumberFormat="1" applyFont="1" applyBorder="1" applyAlignment="1" applyProtection="1">
      <alignment horizontal="center" vertical="center"/>
      <protection locked="0"/>
    </xf>
    <xf numFmtId="1" fontId="7" fillId="0" borderId="295" xfId="1" applyNumberFormat="1" applyFont="1" applyBorder="1" applyAlignment="1" applyProtection="1">
      <alignment horizontal="left" vertical="center" indent="2"/>
      <protection locked="0"/>
    </xf>
    <xf numFmtId="1" fontId="7" fillId="0" borderId="302" xfId="1" applyNumberFormat="1" applyFont="1" applyBorder="1" applyAlignment="1" applyProtection="1">
      <alignment horizontal="left" vertical="center" indent="2"/>
      <protection locked="0"/>
    </xf>
    <xf numFmtId="0" fontId="22" fillId="0" borderId="0" xfId="1" applyFont="1" applyAlignment="1" applyProtection="1">
      <alignment horizontal="right" wrapText="1"/>
      <protection hidden="1"/>
    </xf>
    <xf numFmtId="49" fontId="61" fillId="0" borderId="0" xfId="1" applyNumberFormat="1" applyFont="1" applyAlignment="1" applyProtection="1">
      <alignment horizontal="left"/>
      <protection locked="0"/>
    </xf>
    <xf numFmtId="168" fontId="19" fillId="6" borderId="343" xfId="1" applyNumberFormat="1" applyFont="1" applyFill="1" applyBorder="1" applyAlignment="1" applyProtection="1">
      <alignment horizontal="center" vertical="center" wrapText="1"/>
      <protection hidden="1"/>
    </xf>
    <xf numFmtId="168" fontId="19" fillId="6" borderId="4" xfId="1" applyNumberFormat="1" applyFont="1" applyFill="1" applyBorder="1" applyAlignment="1" applyProtection="1">
      <alignment horizontal="center" vertical="center" wrapText="1"/>
      <protection hidden="1"/>
    </xf>
    <xf numFmtId="0" fontId="10" fillId="6" borderId="341" xfId="1" applyFont="1" applyFill="1" applyBorder="1" applyAlignment="1" applyProtection="1">
      <alignment horizontal="center" vertical="center" wrapText="1"/>
      <protection hidden="1"/>
    </xf>
    <xf numFmtId="1" fontId="59" fillId="6" borderId="42" xfId="1" applyNumberFormat="1" applyFont="1" applyFill="1" applyBorder="1" applyAlignment="1" applyProtection="1">
      <alignment horizontal="right" vertical="center"/>
      <protection hidden="1"/>
    </xf>
    <xf numFmtId="0" fontId="7" fillId="6" borderId="54" xfId="1" applyFont="1" applyFill="1" applyBorder="1" applyAlignment="1" applyProtection="1">
      <alignment horizontal="left" vertical="center" wrapText="1" indent="2"/>
      <protection hidden="1"/>
    </xf>
    <xf numFmtId="0" fontId="7" fillId="6" borderId="53" xfId="1" applyFont="1" applyFill="1" applyBorder="1" applyAlignment="1" applyProtection="1">
      <alignment horizontal="left" indent="2"/>
      <protection hidden="1"/>
    </xf>
    <xf numFmtId="0" fontId="60" fillId="0" borderId="0" xfId="1" applyFont="1" applyAlignment="1" applyProtection="1">
      <alignment horizontal="left" vertical="center" wrapText="1"/>
      <protection locked="0" hidden="1"/>
    </xf>
    <xf numFmtId="0" fontId="42" fillId="0" borderId="343" xfId="1" applyFont="1" applyBorder="1" applyAlignment="1" applyProtection="1">
      <alignment horizontal="center" vertical="center" wrapText="1"/>
      <protection hidden="1"/>
    </xf>
    <xf numFmtId="0" fontId="42" fillId="0" borderId="340" xfId="1" applyFont="1" applyBorder="1" applyAlignment="1" applyProtection="1">
      <alignment horizontal="center" vertical="center" wrapText="1"/>
      <protection hidden="1"/>
    </xf>
    <xf numFmtId="0" fontId="13" fillId="6" borderId="298" xfId="1" applyFont="1" applyFill="1" applyBorder="1" applyAlignment="1" applyProtection="1">
      <alignment horizontal="right"/>
      <protection hidden="1"/>
    </xf>
    <xf numFmtId="0" fontId="1" fillId="0" borderId="349" xfId="1" applyBorder="1" applyAlignment="1" applyProtection="1">
      <protection hidden="1"/>
    </xf>
    <xf numFmtId="0" fontId="10" fillId="9" borderId="363" xfId="1" applyFont="1" applyFill="1" applyBorder="1" applyAlignment="1" applyProtection="1">
      <alignment horizontal="left" vertical="top" indent="2"/>
      <protection locked="0" hidden="1"/>
    </xf>
    <xf numFmtId="0" fontId="1" fillId="0" borderId="364" xfId="1" applyBorder="1" applyAlignment="1" applyProtection="1">
      <protection locked="0" hidden="1"/>
    </xf>
    <xf numFmtId="0" fontId="1" fillId="0" borderId="46" xfId="1" applyBorder="1" applyAlignment="1" applyProtection="1">
      <protection locked="0" hidden="1"/>
    </xf>
    <xf numFmtId="0" fontId="1" fillId="0" borderId="5" xfId="1" applyBorder="1" applyAlignment="1" applyProtection="1">
      <protection locked="0" hidden="1"/>
    </xf>
    <xf numFmtId="0" fontId="45" fillId="6" borderId="357" xfId="1" applyFont="1" applyFill="1" applyBorder="1" applyAlignment="1" applyProtection="1">
      <alignment horizontal="center" vertical="center"/>
      <protection hidden="1"/>
    </xf>
    <xf numFmtId="0" fontId="45" fillId="6" borderId="358" xfId="1" applyFont="1" applyFill="1" applyBorder="1" applyAlignment="1" applyProtection="1">
      <alignment horizontal="center" vertical="center"/>
      <protection hidden="1"/>
    </xf>
    <xf numFmtId="0" fontId="13" fillId="9" borderId="323" xfId="1" applyFont="1" applyFill="1" applyBorder="1" applyAlignment="1" applyProtection="1">
      <alignment horizontal="left" vertical="top"/>
      <protection hidden="1"/>
    </xf>
    <xf numFmtId="0" fontId="1" fillId="0" borderId="296" xfId="1" applyBorder="1" applyAlignment="1" applyProtection="1">
      <protection hidden="1"/>
    </xf>
    <xf numFmtId="0" fontId="7" fillId="6" borderId="58" xfId="1" applyFont="1" applyFill="1" applyBorder="1" applyAlignment="1" applyProtection="1">
      <alignment horizontal="center" vertical="center"/>
      <protection hidden="1"/>
    </xf>
    <xf numFmtId="0" fontId="7" fillId="6" borderId="57" xfId="1" applyFont="1" applyFill="1" applyBorder="1" applyAlignment="1" applyProtection="1">
      <alignment horizontal="center" vertical="center"/>
      <protection hidden="1"/>
    </xf>
    <xf numFmtId="0" fontId="9" fillId="6" borderId="50" xfId="1" applyFont="1" applyFill="1" applyBorder="1" applyAlignment="1" applyProtection="1">
      <alignment horizontal="center" vertical="center"/>
      <protection hidden="1"/>
    </xf>
    <xf numFmtId="0" fontId="9" fillId="6" borderId="49" xfId="1" applyFont="1" applyFill="1" applyBorder="1" applyAlignment="1" applyProtection="1">
      <alignment horizontal="center" vertical="center"/>
      <protection hidden="1"/>
    </xf>
    <xf numFmtId="0" fontId="9" fillId="6" borderId="4" xfId="1" applyFont="1" applyFill="1" applyBorder="1" applyAlignment="1" applyProtection="1">
      <alignment horizontal="center" vertical="center"/>
      <protection hidden="1"/>
    </xf>
    <xf numFmtId="0" fontId="9" fillId="6" borderId="3" xfId="1" applyFont="1" applyFill="1" applyBorder="1" applyAlignment="1" applyProtection="1">
      <alignment horizontal="center" vertical="center"/>
      <protection hidden="1"/>
    </xf>
    <xf numFmtId="0" fontId="45" fillId="6" borderId="351" xfId="1" applyFont="1" applyFill="1" applyBorder="1" applyAlignment="1" applyProtection="1">
      <alignment horizontal="center" vertical="center" wrapText="1"/>
      <protection hidden="1"/>
    </xf>
    <xf numFmtId="0" fontId="53" fillId="0" borderId="0" xfId="1" applyFont="1" applyAlignment="1" applyProtection="1">
      <alignment horizontal="center"/>
      <protection hidden="1"/>
    </xf>
    <xf numFmtId="0" fontId="7" fillId="6" borderId="56" xfId="1" applyFont="1" applyFill="1" applyBorder="1" applyAlignment="1" applyProtection="1">
      <alignment horizontal="center" vertical="center"/>
      <protection hidden="1"/>
    </xf>
    <xf numFmtId="0" fontId="7" fillId="6" borderId="55" xfId="1" applyFont="1" applyFill="1" applyBorder="1" applyAlignment="1" applyProtection="1">
      <alignment horizontal="center" vertical="center"/>
      <protection hidden="1"/>
    </xf>
    <xf numFmtId="0" fontId="42" fillId="6" borderId="343" xfId="1" applyFont="1" applyFill="1" applyBorder="1" applyAlignment="1" applyProtection="1">
      <alignment horizontal="center" vertical="center" wrapText="1"/>
      <protection hidden="1"/>
    </xf>
    <xf numFmtId="0" fontId="42" fillId="6" borderId="309" xfId="1" applyFont="1" applyFill="1" applyBorder="1" applyAlignment="1" applyProtection="1">
      <alignment horizontal="center" vertical="center" wrapText="1"/>
      <protection hidden="1"/>
    </xf>
    <xf numFmtId="2" fontId="7" fillId="0" borderId="58" xfId="1" applyNumberFormat="1" applyFont="1" applyBorder="1" applyAlignment="1" applyProtection="1">
      <alignment horizontal="center" vertical="center"/>
      <protection hidden="1"/>
    </xf>
    <xf numFmtId="0" fontId="7" fillId="0" borderId="57" xfId="1" applyFont="1" applyBorder="1" applyAlignment="1" applyProtection="1">
      <alignment horizontal="center" vertical="center"/>
      <protection hidden="1"/>
    </xf>
    <xf numFmtId="0" fontId="0" fillId="11" borderId="3" xfId="6" applyFont="1" applyFill="1" applyBorder="1" applyAlignment="1" applyProtection="1">
      <alignment horizontal="left" vertical="center" indent="1"/>
      <protection locked="0"/>
    </xf>
    <xf numFmtId="0" fontId="1" fillId="11" borderId="2" xfId="6" applyFont="1" applyFill="1" applyBorder="1" applyAlignment="1" applyProtection="1">
      <alignment horizontal="left" vertical="center" indent="1"/>
      <protection locked="0"/>
    </xf>
    <xf numFmtId="0" fontId="85" fillId="0" borderId="4" xfId="5" applyFont="1" applyBorder="1" applyAlignment="1">
      <alignment horizontal="center" vertical="center"/>
    </xf>
    <xf numFmtId="0" fontId="85" fillId="0" borderId="38" xfId="5" applyFont="1" applyBorder="1" applyAlignment="1">
      <alignment horizontal="center" vertical="center"/>
    </xf>
    <xf numFmtId="0" fontId="85" fillId="0" borderId="3" xfId="5" applyFont="1" applyBorder="1" applyAlignment="1">
      <alignment horizontal="center" vertical="center"/>
    </xf>
    <xf numFmtId="0" fontId="79" fillId="0" borderId="4" xfId="5" applyFont="1" applyBorder="1" applyAlignment="1">
      <alignment horizontal="center" vertical="center"/>
    </xf>
    <xf numFmtId="0" fontId="79" fillId="0" borderId="38" xfId="5" applyFont="1" applyBorder="1" applyAlignment="1">
      <alignment horizontal="center" vertical="center"/>
    </xf>
    <xf numFmtId="0" fontId="79" fillId="0" borderId="3" xfId="5" applyFont="1" applyBorder="1" applyAlignment="1">
      <alignment horizontal="center" vertical="center"/>
    </xf>
    <xf numFmtId="0" fontId="0" fillId="11" borderId="4" xfId="5" applyFont="1" applyFill="1" applyBorder="1" applyAlignment="1" applyProtection="1">
      <alignment horizontal="left" vertical="center" indent="1"/>
      <protection locked="0"/>
    </xf>
    <xf numFmtId="0" fontId="0" fillId="11" borderId="38" xfId="5" applyFont="1" applyFill="1" applyBorder="1" applyAlignment="1" applyProtection="1">
      <alignment horizontal="left" vertical="center" indent="1"/>
      <protection locked="0"/>
    </xf>
    <xf numFmtId="0" fontId="0" fillId="11" borderId="3" xfId="5" applyFont="1" applyFill="1" applyBorder="1" applyAlignment="1" applyProtection="1">
      <alignment horizontal="left" vertical="center" indent="1"/>
      <protection locked="0"/>
    </xf>
    <xf numFmtId="0" fontId="18" fillId="11" borderId="2" xfId="5" applyFont="1" applyFill="1" applyBorder="1" applyAlignment="1" applyProtection="1">
      <alignment vertical="center" wrapText="1"/>
      <protection locked="0"/>
    </xf>
    <xf numFmtId="0" fontId="18" fillId="11" borderId="2" xfId="5" applyFont="1" applyFill="1" applyBorder="1" applyAlignment="1" applyProtection="1">
      <alignment horizontal="left" vertical="center" wrapText="1"/>
      <protection locked="0"/>
    </xf>
    <xf numFmtId="0" fontId="1" fillId="0" borderId="375" xfId="5" applyFont="1" applyBorder="1" applyAlignment="1" applyProtection="1">
      <alignment horizontal="center" vertical="center" textRotation="90" wrapText="1"/>
      <protection locked="0"/>
    </xf>
    <xf numFmtId="0" fontId="1" fillId="0" borderId="1" xfId="5" applyFont="1" applyBorder="1" applyAlignment="1" applyProtection="1">
      <alignment horizontal="center" vertical="center" textRotation="90" wrapText="1"/>
      <protection locked="0"/>
    </xf>
    <xf numFmtId="0" fontId="1" fillId="0" borderId="297" xfId="5" applyFont="1" applyBorder="1" applyAlignment="1" applyProtection="1">
      <alignment horizontal="center" vertical="center" textRotation="90" wrapText="1"/>
      <protection locked="0"/>
    </xf>
    <xf numFmtId="0" fontId="18" fillId="0" borderId="4" xfId="5" applyFont="1" applyBorder="1" applyAlignment="1" applyProtection="1">
      <alignment horizontal="left" vertical="center" indent="1"/>
      <protection locked="0"/>
    </xf>
    <xf numFmtId="0" fontId="18" fillId="0" borderId="38" xfId="5" applyFont="1" applyBorder="1" applyAlignment="1" applyProtection="1">
      <alignment horizontal="left" vertical="center" indent="1"/>
      <protection locked="0"/>
    </xf>
    <xf numFmtId="0" fontId="18" fillId="0" borderId="3" xfId="5" applyFont="1" applyBorder="1" applyAlignment="1" applyProtection="1">
      <alignment horizontal="left" vertical="center" indent="1"/>
      <protection locked="0"/>
    </xf>
    <xf numFmtId="0" fontId="1" fillId="0" borderId="378" xfId="5" applyFont="1" applyBorder="1" applyAlignment="1">
      <alignment horizontal="left" vertical="center" indent="1"/>
    </xf>
    <xf numFmtId="0" fontId="1" fillId="0" borderId="66" xfId="5" applyFont="1" applyBorder="1" applyAlignment="1">
      <alignment horizontal="left" vertical="center" indent="1"/>
    </xf>
    <xf numFmtId="0" fontId="1" fillId="0" borderId="295" xfId="5" applyFont="1" applyBorder="1" applyAlignment="1">
      <alignment horizontal="left" vertical="center" indent="1"/>
    </xf>
    <xf numFmtId="0" fontId="1" fillId="0" borderId="7" xfId="5" applyFont="1" applyBorder="1" applyAlignment="1">
      <alignment horizontal="left" vertical="center" indent="1"/>
    </xf>
    <xf numFmtId="0" fontId="1" fillId="0" borderId="375" xfId="5" applyFont="1" applyBorder="1" applyAlignment="1">
      <alignment horizontal="center" vertical="center"/>
    </xf>
    <xf numFmtId="0" fontId="1" fillId="0" borderId="297" xfId="5" applyFont="1" applyBorder="1" applyAlignment="1">
      <alignment horizontal="center" vertical="center"/>
    </xf>
    <xf numFmtId="0" fontId="0" fillId="11" borderId="2" xfId="6" applyFont="1" applyFill="1" applyBorder="1" applyAlignment="1" applyProtection="1">
      <alignment horizontal="left" vertical="center" indent="1"/>
      <protection locked="0"/>
    </xf>
    <xf numFmtId="170" fontId="0" fillId="11" borderId="2" xfId="6" applyNumberFormat="1" applyFont="1" applyFill="1" applyBorder="1" applyAlignment="1" applyProtection="1">
      <alignment horizontal="left" vertical="center" indent="1"/>
      <protection locked="0"/>
    </xf>
    <xf numFmtId="170" fontId="1" fillId="11" borderId="2" xfId="6" applyNumberFormat="1" applyFont="1" applyFill="1" applyBorder="1" applyAlignment="1" applyProtection="1">
      <alignment horizontal="left" vertical="center" indent="1"/>
      <protection locked="0"/>
    </xf>
    <xf numFmtId="0" fontId="75" fillId="0" borderId="0" xfId="5" applyFont="1" applyAlignment="1">
      <alignment horizontal="left" vertical="center" wrapText="1"/>
    </xf>
    <xf numFmtId="1" fontId="85" fillId="0" borderId="0" xfId="5" applyNumberFormat="1" applyFont="1" applyAlignment="1">
      <alignment horizontal="center"/>
    </xf>
    <xf numFmtId="0" fontId="10" fillId="0" borderId="2" xfId="5" applyFont="1" applyBorder="1" applyAlignment="1" applyProtection="1">
      <alignment horizontal="center" vertical="center"/>
      <protection locked="0"/>
    </xf>
    <xf numFmtId="0" fontId="1" fillId="11" borderId="2" xfId="5" applyFont="1" applyFill="1" applyBorder="1" applyAlignment="1" applyProtection="1">
      <alignment horizontal="left" vertical="center" indent="1"/>
      <protection locked="0"/>
    </xf>
    <xf numFmtId="0" fontId="18" fillId="0" borderId="4" xfId="5" applyFont="1" applyBorder="1" applyAlignment="1" applyProtection="1">
      <alignment vertical="center"/>
      <protection locked="0"/>
    </xf>
    <xf numFmtId="0" fontId="18" fillId="0" borderId="3" xfId="5" applyFont="1" applyBorder="1" applyAlignment="1" applyProtection="1">
      <alignment vertical="center"/>
      <protection locked="0"/>
    </xf>
    <xf numFmtId="0" fontId="18" fillId="11" borderId="4" xfId="5" applyFont="1" applyFill="1" applyBorder="1" applyAlignment="1" applyProtection="1">
      <alignment vertical="center"/>
      <protection locked="0"/>
    </xf>
    <xf numFmtId="0" fontId="18" fillId="11" borderId="3" xfId="5" applyFont="1" applyFill="1" applyBorder="1" applyAlignment="1" applyProtection="1">
      <alignment vertical="center"/>
      <protection locked="0"/>
    </xf>
    <xf numFmtId="14" fontId="1" fillId="11" borderId="2" xfId="6" applyNumberFormat="1" applyFont="1" applyFill="1" applyBorder="1" applyAlignment="1" applyProtection="1">
      <alignment horizontal="left" vertical="center" indent="1"/>
      <protection locked="0"/>
    </xf>
    <xf numFmtId="0" fontId="75" fillId="0" borderId="0" xfId="5" applyFont="1" applyAlignment="1" applyProtection="1">
      <alignment horizontal="center" vertical="center"/>
      <protection locked="0"/>
    </xf>
    <xf numFmtId="0" fontId="1" fillId="11" borderId="378" xfId="6" applyFont="1" applyFill="1" applyBorder="1" applyAlignment="1" applyProtection="1">
      <alignment horizontal="left" vertical="center" indent="1"/>
      <protection locked="0"/>
    </xf>
    <xf numFmtId="0" fontId="1" fillId="11" borderId="66" xfId="6" applyFont="1" applyFill="1" applyBorder="1" applyAlignment="1" applyProtection="1">
      <alignment horizontal="left" vertical="center" indent="1"/>
      <protection locked="0"/>
    </xf>
    <xf numFmtId="0" fontId="1" fillId="11" borderId="374" xfId="6" applyFont="1" applyFill="1" applyBorder="1" applyAlignment="1" applyProtection="1">
      <alignment horizontal="left" vertical="center" indent="1"/>
      <protection locked="0"/>
    </xf>
    <xf numFmtId="0" fontId="1" fillId="0" borderId="4" xfId="6" applyFont="1" applyBorder="1" applyAlignment="1" applyProtection="1">
      <alignment horizontal="left" vertical="center" indent="1"/>
      <protection locked="0"/>
    </xf>
    <xf numFmtId="0" fontId="1" fillId="0" borderId="38" xfId="6" applyFont="1" applyBorder="1" applyAlignment="1" applyProtection="1">
      <alignment horizontal="left" vertical="center" indent="1"/>
      <protection locked="0"/>
    </xf>
    <xf numFmtId="0" fontId="1" fillId="0" borderId="3" xfId="6" applyFont="1" applyBorder="1" applyAlignment="1" applyProtection="1">
      <alignment horizontal="left" vertical="center" indent="1"/>
      <protection locked="0"/>
    </xf>
    <xf numFmtId="0" fontId="89" fillId="0" borderId="0" xfId="5" applyFont="1" applyAlignment="1">
      <alignment horizontal="right" vertical="center"/>
    </xf>
    <xf numFmtId="0" fontId="1" fillId="0" borderId="2" xfId="5" applyFont="1" applyBorder="1" applyAlignment="1" applyProtection="1">
      <alignment horizontal="center" vertical="center" textRotation="90" wrapText="1"/>
      <protection locked="0"/>
    </xf>
    <xf numFmtId="0" fontId="18" fillId="0" borderId="4" xfId="5" quotePrefix="1" applyFont="1" applyBorder="1" applyAlignment="1" applyProtection="1">
      <alignment vertical="center"/>
      <protection locked="0"/>
    </xf>
    <xf numFmtId="0" fontId="1" fillId="0" borderId="4" xfId="5" applyFont="1" applyBorder="1" applyAlignment="1">
      <alignment horizontal="center" vertical="center"/>
    </xf>
    <xf numFmtId="0" fontId="1" fillId="0" borderId="38" xfId="5" applyFont="1" applyBorder="1" applyAlignment="1">
      <alignment horizontal="center" vertical="center"/>
    </xf>
    <xf numFmtId="0" fontId="1" fillId="0" borderId="3" xfId="5" applyFont="1" applyBorder="1" applyAlignment="1">
      <alignment horizontal="center" vertical="center"/>
    </xf>
    <xf numFmtId="0" fontId="73" fillId="0" borderId="7" xfId="5" applyFont="1" applyBorder="1" applyAlignment="1">
      <alignment horizontal="center" vertical="center"/>
    </xf>
    <xf numFmtId="0" fontId="0" fillId="0" borderId="0" xfId="5" applyFont="1" applyAlignment="1">
      <alignment horizontal="right" vertical="center"/>
    </xf>
    <xf numFmtId="0" fontId="1" fillId="0" borderId="0" xfId="5" applyFont="1" applyAlignment="1">
      <alignment horizontal="right" vertical="center"/>
    </xf>
    <xf numFmtId="0" fontId="74" fillId="0" borderId="2" xfId="5" applyFont="1" applyBorder="1" applyAlignment="1" applyProtection="1">
      <alignment horizontal="center" vertical="center" wrapText="1"/>
      <protection locked="0"/>
    </xf>
    <xf numFmtId="0" fontId="18" fillId="0" borderId="6" xfId="5" quotePrefix="1" applyFont="1" applyBorder="1" applyAlignment="1">
      <alignment horizontal="left" vertical="center"/>
    </xf>
    <xf numFmtId="0" fontId="18" fillId="0" borderId="0" xfId="5" quotePrefix="1" applyFont="1" applyAlignment="1">
      <alignment horizontal="left" vertical="center"/>
    </xf>
    <xf numFmtId="49" fontId="5" fillId="0" borderId="0" xfId="1" applyNumberFormat="1" applyFont="1" applyAlignment="1">
      <alignment horizontal="left"/>
    </xf>
    <xf numFmtId="0" fontId="5" fillId="0" borderId="0" xfId="1" applyFont="1" applyAlignment="1">
      <alignment horizontal="left"/>
    </xf>
    <xf numFmtId="0" fontId="7" fillId="0" borderId="0" xfId="1" applyFont="1" applyAlignment="1">
      <alignment horizontal="right"/>
    </xf>
    <xf numFmtId="49" fontId="90" fillId="0" borderId="78" xfId="1" applyNumberFormat="1" applyFont="1" applyBorder="1" applyAlignment="1" applyProtection="1">
      <alignment vertical="top" wrapText="1"/>
      <protection locked="0"/>
    </xf>
    <xf numFmtId="2" fontId="94" fillId="9" borderId="1" xfId="1" applyNumberFormat="1" applyFont="1" applyFill="1" applyBorder="1" applyAlignment="1" applyProtection="1">
      <alignment horizontal="right" vertical="top"/>
      <protection hidden="1"/>
    </xf>
    <xf numFmtId="2" fontId="94" fillId="9" borderId="71" xfId="1" applyNumberFormat="1" applyFont="1" applyFill="1" applyBorder="1" applyAlignment="1" applyProtection="1">
      <alignment horizontal="right" vertical="top"/>
      <protection hidden="1"/>
    </xf>
    <xf numFmtId="0" fontId="65" fillId="0" borderId="76" xfId="1" applyFont="1" applyBorder="1" applyAlignment="1" applyProtection="1">
      <alignment horizontal="center" vertical="center" wrapText="1"/>
      <protection locked="0"/>
    </xf>
    <xf numFmtId="0" fontId="65" fillId="0" borderId="297" xfId="1" applyFont="1" applyBorder="1" applyAlignment="1" applyProtection="1">
      <alignment horizontal="center" vertical="center" wrapText="1"/>
      <protection locked="0"/>
    </xf>
    <xf numFmtId="0" fontId="69" fillId="0" borderId="375" xfId="1" applyFont="1" applyBorder="1" applyAlignment="1" applyProtection="1">
      <alignment horizontal="center" vertical="center" textRotation="90" wrapText="1"/>
      <protection locked="0"/>
    </xf>
    <xf numFmtId="0" fontId="69" fillId="0" borderId="1" xfId="1" applyFont="1" applyBorder="1" applyAlignment="1" applyProtection="1">
      <alignment horizontal="center" vertical="center" textRotation="90" wrapText="1"/>
      <protection locked="0"/>
    </xf>
    <xf numFmtId="0" fontId="69" fillId="0" borderId="71" xfId="1" applyFont="1" applyBorder="1" applyAlignment="1" applyProtection="1">
      <alignment horizontal="center" vertical="center" textRotation="90" wrapText="1"/>
      <protection locked="0"/>
    </xf>
    <xf numFmtId="0" fontId="4" fillId="0" borderId="1" xfId="1" applyFont="1" applyBorder="1" applyAlignment="1" applyProtection="1">
      <alignment horizontal="center" vertical="center" wrapText="1"/>
      <protection locked="0"/>
    </xf>
    <xf numFmtId="0" fontId="4" fillId="0" borderId="71" xfId="1" applyFont="1" applyBorder="1" applyAlignment="1" applyProtection="1">
      <alignment horizontal="center" vertical="center" wrapText="1"/>
      <protection locked="0"/>
    </xf>
    <xf numFmtId="2" fontId="66" fillId="9" borderId="76" xfId="1" applyNumberFormat="1" applyFont="1" applyFill="1" applyBorder="1" applyAlignment="1" applyProtection="1">
      <alignment horizontal="right" vertical="center" wrapText="1"/>
      <protection hidden="1"/>
    </xf>
    <xf numFmtId="2" fontId="66" fillId="9" borderId="1" xfId="1" applyNumberFormat="1" applyFont="1" applyFill="1" applyBorder="1" applyAlignment="1" applyProtection="1">
      <alignment horizontal="right" vertical="center" wrapText="1"/>
      <protection hidden="1"/>
    </xf>
    <xf numFmtId="2" fontId="66" fillId="9" borderId="71" xfId="1" applyNumberFormat="1" applyFont="1" applyFill="1" applyBorder="1" applyAlignment="1" applyProtection="1">
      <alignment horizontal="right" vertical="center" wrapText="1"/>
      <protection hidden="1"/>
    </xf>
    <xf numFmtId="2" fontId="66" fillId="9" borderId="76" xfId="1" applyNumberFormat="1" applyFont="1" applyFill="1" applyBorder="1" applyAlignment="1" applyProtection="1">
      <alignment horizontal="right"/>
      <protection hidden="1"/>
    </xf>
    <xf numFmtId="2" fontId="66" fillId="9" borderId="1" xfId="1" applyNumberFormat="1" applyFont="1" applyFill="1" applyBorder="1" applyAlignment="1" applyProtection="1">
      <alignment horizontal="right"/>
      <protection hidden="1"/>
    </xf>
    <xf numFmtId="2" fontId="91" fillId="9" borderId="82" xfId="1" applyNumberFormat="1" applyFont="1" applyFill="1" applyBorder="1" applyAlignment="1" applyProtection="1">
      <alignment horizontal="right" vertical="center"/>
      <protection hidden="1"/>
    </xf>
    <xf numFmtId="2" fontId="91" fillId="9" borderId="76" xfId="1" applyNumberFormat="1" applyFont="1" applyFill="1" applyBorder="1" applyAlignment="1" applyProtection="1">
      <alignment horizontal="center" vertical="center"/>
      <protection hidden="1"/>
    </xf>
    <xf numFmtId="2" fontId="91" fillId="9" borderId="1" xfId="1" applyNumberFormat="1" applyFont="1" applyFill="1" applyBorder="1" applyAlignment="1" applyProtection="1">
      <alignment horizontal="center" vertical="center"/>
      <protection hidden="1"/>
    </xf>
    <xf numFmtId="2" fontId="91" fillId="9" borderId="71" xfId="1" applyNumberFormat="1" applyFont="1" applyFill="1" applyBorder="1" applyAlignment="1" applyProtection="1">
      <alignment horizontal="center" vertical="center"/>
      <protection hidden="1"/>
    </xf>
    <xf numFmtId="0" fontId="92" fillId="0" borderId="84" xfId="1" applyFont="1" applyBorder="1" applyAlignment="1" applyProtection="1">
      <alignment horizontal="center" vertical="center" wrapText="1"/>
      <protection locked="0"/>
    </xf>
    <xf numFmtId="0" fontId="92" fillId="0" borderId="72" xfId="1" applyFont="1" applyBorder="1" applyAlignment="1" applyProtection="1">
      <alignment horizontal="center" vertical="center" wrapText="1"/>
      <protection locked="0"/>
    </xf>
    <xf numFmtId="0" fontId="4" fillId="0" borderId="76" xfId="1" applyFont="1" applyBorder="1" applyAlignment="1" applyProtection="1">
      <alignment horizontal="center" vertical="center" wrapText="1"/>
      <protection locked="0"/>
    </xf>
    <xf numFmtId="12" fontId="92" fillId="0" borderId="1" xfId="1" applyNumberFormat="1" applyFont="1" applyBorder="1" applyAlignment="1" applyProtection="1">
      <alignment horizontal="left" vertical="center" wrapText="1" indent="1"/>
      <protection locked="0"/>
    </xf>
    <xf numFmtId="12" fontId="92" fillId="0" borderId="71" xfId="1" applyNumberFormat="1" applyFont="1" applyBorder="1" applyAlignment="1" applyProtection="1">
      <alignment horizontal="left" vertical="center" wrapText="1" indent="1"/>
      <protection locked="0"/>
    </xf>
    <xf numFmtId="0" fontId="64" fillId="0" borderId="1" xfId="1" applyFont="1" applyBorder="1" applyAlignment="1" applyProtection="1">
      <alignment vertical="center" wrapText="1"/>
      <protection locked="0"/>
    </xf>
    <xf numFmtId="0" fontId="64" fillId="0" borderId="71" xfId="1" applyFont="1" applyBorder="1" applyAlignment="1" applyProtection="1">
      <alignment vertical="center" wrapText="1"/>
      <protection locked="0"/>
    </xf>
    <xf numFmtId="0" fontId="4" fillId="0" borderId="76" xfId="1" applyFont="1" applyBorder="1" applyAlignment="1" applyProtection="1">
      <alignment horizontal="center" vertical="center"/>
      <protection locked="0"/>
    </xf>
    <xf numFmtId="0" fontId="4" fillId="0" borderId="1" xfId="1" applyFont="1" applyBorder="1" applyAlignment="1" applyProtection="1">
      <alignment horizontal="center" vertical="center"/>
      <protection locked="0"/>
    </xf>
    <xf numFmtId="0" fontId="4" fillId="0" borderId="71" xfId="1" applyFont="1" applyBorder="1" applyAlignment="1" applyProtection="1">
      <alignment horizontal="center" vertical="center"/>
      <protection locked="0"/>
    </xf>
    <xf numFmtId="0" fontId="62" fillId="0" borderId="1" xfId="1" applyFont="1" applyBorder="1" applyAlignment="1" applyProtection="1">
      <alignment vertical="center" wrapText="1"/>
      <protection locked="0"/>
    </xf>
    <xf numFmtId="0" fontId="62" fillId="0" borderId="71" xfId="1" applyFont="1" applyBorder="1" applyAlignment="1" applyProtection="1">
      <alignment vertical="center" wrapText="1"/>
      <protection locked="0"/>
    </xf>
    <xf numFmtId="0" fontId="4" fillId="0" borderId="75" xfId="1" applyFont="1" applyBorder="1" applyAlignment="1" applyProtection="1">
      <alignment horizontal="center" vertical="center" wrapText="1"/>
      <protection locked="0"/>
    </xf>
    <xf numFmtId="0" fontId="4" fillId="0" borderId="6" xfId="1" applyFont="1" applyBorder="1" applyAlignment="1" applyProtection="1">
      <alignment horizontal="center" vertical="center" wrapText="1"/>
      <protection locked="0"/>
    </xf>
    <xf numFmtId="0" fontId="4" fillId="0" borderId="87" xfId="1" applyFont="1" applyBorder="1" applyAlignment="1" applyProtection="1">
      <alignment horizontal="center" vertical="center" wrapText="1"/>
      <protection locked="0"/>
    </xf>
    <xf numFmtId="2" fontId="91" fillId="9" borderId="76" xfId="1" applyNumberFormat="1" applyFont="1" applyFill="1" applyBorder="1" applyAlignment="1" applyProtection="1">
      <alignment horizontal="right" vertical="center"/>
      <protection hidden="1"/>
    </xf>
    <xf numFmtId="2" fontId="91" fillId="9" borderId="1" xfId="1" applyNumberFormat="1" applyFont="1" applyFill="1" applyBorder="1" applyAlignment="1" applyProtection="1">
      <alignment horizontal="right" vertical="center"/>
      <protection hidden="1"/>
    </xf>
    <xf numFmtId="2" fontId="91" fillId="9" borderId="71" xfId="1" applyNumberFormat="1" applyFont="1" applyFill="1" applyBorder="1" applyAlignment="1" applyProtection="1">
      <alignment horizontal="right" vertical="center"/>
      <protection hidden="1"/>
    </xf>
    <xf numFmtId="12" fontId="92" fillId="0" borderId="76" xfId="1" applyNumberFormat="1" applyFont="1" applyBorder="1" applyAlignment="1" applyProtection="1">
      <alignment horizontal="left" vertical="center" wrapText="1" indent="1"/>
      <protection locked="0"/>
    </xf>
    <xf numFmtId="0" fontId="64" fillId="0" borderId="76" xfId="1" applyFont="1" applyBorder="1" applyAlignment="1" applyProtection="1">
      <alignment vertical="center" wrapText="1"/>
      <protection locked="0"/>
    </xf>
    <xf numFmtId="0" fontId="62" fillId="0" borderId="76" xfId="1" applyFont="1" applyBorder="1" applyAlignment="1" applyProtection="1">
      <alignment horizontal="left" vertical="center" wrapText="1"/>
      <protection locked="0"/>
    </xf>
    <xf numFmtId="0" fontId="62" fillId="0" borderId="1" xfId="1" applyFont="1" applyBorder="1" applyAlignment="1" applyProtection="1">
      <alignment horizontal="left" vertical="center" wrapText="1"/>
      <protection locked="0"/>
    </xf>
    <xf numFmtId="0" fontId="62" fillId="0" borderId="71" xfId="1" applyFont="1" applyBorder="1" applyAlignment="1" applyProtection="1">
      <alignment horizontal="left" vertical="center" wrapText="1"/>
      <protection locked="0"/>
    </xf>
    <xf numFmtId="0" fontId="1" fillId="0" borderId="1" xfId="1" applyBorder="1" applyAlignment="1" applyProtection="1">
      <alignment horizontal="center" vertical="center" wrapText="1"/>
      <protection locked="0"/>
    </xf>
    <xf numFmtId="0" fontId="1" fillId="0" borderId="71" xfId="1" applyBorder="1" applyAlignment="1" applyProtection="1">
      <alignment horizontal="center" vertical="center" wrapText="1"/>
      <protection locked="0"/>
    </xf>
    <xf numFmtId="2" fontId="66" fillId="0" borderId="1" xfId="1" applyNumberFormat="1" applyFont="1" applyBorder="1" applyAlignment="1" applyProtection="1">
      <alignment horizontal="right" vertical="center" wrapText="1"/>
      <protection locked="0"/>
    </xf>
    <xf numFmtId="2" fontId="66" fillId="0" borderId="71" xfId="1" applyNumberFormat="1" applyFont="1" applyBorder="1" applyAlignment="1" applyProtection="1">
      <alignment horizontal="right" vertical="center" wrapText="1"/>
      <protection locked="0"/>
    </xf>
    <xf numFmtId="2" fontId="91" fillId="9" borderId="79" xfId="1" applyNumberFormat="1" applyFont="1" applyFill="1" applyBorder="1" applyAlignment="1" applyProtection="1">
      <alignment horizontal="right" vertical="center"/>
      <protection hidden="1"/>
    </xf>
    <xf numFmtId="0" fontId="92" fillId="0" borderId="77" xfId="1" applyFont="1" applyBorder="1" applyAlignment="1" applyProtection="1">
      <alignment horizontal="center" vertical="center" wrapText="1"/>
      <protection locked="0"/>
    </xf>
    <xf numFmtId="2" fontId="66" fillId="0" borderId="76" xfId="1" applyNumberFormat="1" applyFont="1" applyBorder="1" applyAlignment="1" applyProtection="1">
      <alignment horizontal="right" vertical="center" wrapText="1"/>
      <protection locked="0"/>
    </xf>
    <xf numFmtId="0" fontId="62" fillId="0" borderId="1" xfId="1" applyFont="1" applyBorder="1" applyAlignment="1" applyProtection="1">
      <alignment horizontal="center" vertical="center" textRotation="90" wrapText="1"/>
      <protection locked="0"/>
    </xf>
    <xf numFmtId="0" fontId="62" fillId="0" borderId="71" xfId="1" applyFont="1" applyBorder="1" applyAlignment="1" applyProtection="1">
      <alignment horizontal="center" vertical="center" textRotation="90" wrapText="1"/>
      <protection locked="0"/>
    </xf>
    <xf numFmtId="2" fontId="66" fillId="9" borderId="76" xfId="1" applyNumberFormat="1" applyFont="1" applyFill="1" applyBorder="1" applyAlignment="1" applyProtection="1">
      <alignment horizontal="right" vertical="center"/>
      <protection hidden="1"/>
    </xf>
    <xf numFmtId="2" fontId="66" fillId="9" borderId="1" xfId="1" applyNumberFormat="1" applyFont="1" applyFill="1" applyBorder="1" applyAlignment="1" applyProtection="1">
      <alignment horizontal="right" vertical="center"/>
      <protection hidden="1"/>
    </xf>
    <xf numFmtId="2" fontId="66" fillId="9" borderId="71" xfId="1" applyNumberFormat="1" applyFont="1" applyFill="1" applyBorder="1" applyAlignment="1" applyProtection="1">
      <alignment horizontal="right" vertical="center"/>
      <protection hidden="1"/>
    </xf>
    <xf numFmtId="49" fontId="100" fillId="6" borderId="42" xfId="1" applyNumberFormat="1" applyFont="1" applyFill="1" applyBorder="1" applyAlignment="1" applyProtection="1">
      <alignment horizontal="center" vertical="center"/>
      <protection hidden="1"/>
    </xf>
    <xf numFmtId="0" fontId="100" fillId="6" borderId="42" xfId="1" applyFont="1" applyFill="1" applyBorder="1" applyAlignment="1" applyProtection="1">
      <alignment horizontal="center" vertical="center"/>
      <protection hidden="1"/>
    </xf>
    <xf numFmtId="49" fontId="90" fillId="0" borderId="73" xfId="1" applyNumberFormat="1" applyFont="1" applyBorder="1" applyAlignment="1" applyProtection="1">
      <alignment vertical="top" wrapText="1"/>
      <protection locked="0"/>
    </xf>
    <xf numFmtId="49" fontId="90" fillId="0" borderId="65" xfId="1" applyNumberFormat="1" applyFont="1" applyBorder="1" applyAlignment="1" applyProtection="1">
      <alignment vertical="top" wrapText="1"/>
      <protection locked="0"/>
    </xf>
    <xf numFmtId="49" fontId="90" fillId="0" borderId="85" xfId="1" applyNumberFormat="1" applyFont="1" applyBorder="1" applyAlignment="1" applyProtection="1">
      <alignment vertical="top" wrapText="1"/>
      <protection locked="0"/>
    </xf>
    <xf numFmtId="2" fontId="66" fillId="0" borderId="76" xfId="1" applyNumberFormat="1" applyFont="1" applyBorder="1" applyAlignment="1" applyProtection="1">
      <alignment horizontal="right" vertical="center" wrapText="1"/>
      <protection locked="0" hidden="1"/>
    </xf>
    <xf numFmtId="2" fontId="66" fillId="0" borderId="1" xfId="1" applyNumberFormat="1" applyFont="1" applyBorder="1" applyAlignment="1" applyProtection="1">
      <alignment horizontal="right" vertical="center" wrapText="1"/>
      <protection locked="0" hidden="1"/>
    </xf>
    <xf numFmtId="2" fontId="66" fillId="0" borderId="71" xfId="1" applyNumberFormat="1" applyFont="1" applyBorder="1" applyAlignment="1" applyProtection="1">
      <alignment horizontal="right" vertical="center" wrapText="1"/>
      <protection locked="0" hidden="1"/>
    </xf>
    <xf numFmtId="14" fontId="3" fillId="0" borderId="0" xfId="1" applyNumberFormat="1" applyFont="1" applyAlignment="1" applyProtection="1">
      <alignment horizontal="left" vertical="center"/>
      <protection locked="0" hidden="1"/>
    </xf>
    <xf numFmtId="0" fontId="43" fillId="11" borderId="105" xfId="1" applyFont="1" applyFill="1" applyBorder="1" applyAlignment="1" applyProtection="1">
      <alignment horizontal="right" vertical="center"/>
      <protection hidden="1"/>
    </xf>
    <xf numFmtId="0" fontId="43" fillId="11" borderId="338" xfId="1" applyFont="1" applyFill="1" applyBorder="1" applyAlignment="1" applyProtection="1">
      <alignment horizontal="right" vertical="center"/>
      <protection hidden="1"/>
    </xf>
    <xf numFmtId="14" fontId="3" fillId="0" borderId="0" xfId="1" applyNumberFormat="1" applyFont="1" applyAlignment="1" applyProtection="1">
      <alignment horizontal="left" wrapText="1"/>
      <protection locked="0" hidden="1"/>
    </xf>
    <xf numFmtId="0" fontId="1" fillId="0" borderId="0" xfId="1" applyAlignment="1"/>
    <xf numFmtId="0" fontId="60" fillId="0" borderId="42" xfId="1" applyFont="1" applyBorder="1" applyAlignment="1" applyProtection="1">
      <alignment horizontal="center" vertical="center"/>
      <protection hidden="1"/>
    </xf>
    <xf numFmtId="0" fontId="9" fillId="11" borderId="366" xfId="1" applyFont="1" applyFill="1" applyBorder="1" applyAlignment="1" applyProtection="1">
      <alignment horizontal="center" vertical="center" wrapText="1"/>
      <protection hidden="1"/>
    </xf>
    <xf numFmtId="0" fontId="9" fillId="11" borderId="377" xfId="1" applyFont="1" applyFill="1" applyBorder="1" applyAlignment="1" applyProtection="1">
      <alignment horizontal="center" vertical="center" wrapText="1"/>
      <protection hidden="1"/>
    </xf>
    <xf numFmtId="0" fontId="9" fillId="11" borderId="7" xfId="1" applyFont="1" applyFill="1" applyBorder="1" applyAlignment="1" applyProtection="1">
      <alignment horizontal="center" vertical="center" wrapText="1"/>
      <protection hidden="1"/>
    </xf>
    <xf numFmtId="0" fontId="9" fillId="11" borderId="296" xfId="1" applyFont="1" applyFill="1" applyBorder="1" applyAlignment="1" applyProtection="1">
      <alignment horizontal="center" vertical="center" wrapText="1"/>
      <protection hidden="1"/>
    </xf>
    <xf numFmtId="167" fontId="8" fillId="13" borderId="378" xfId="1" applyNumberFormat="1" applyFont="1" applyFill="1" applyBorder="1" applyAlignment="1" applyProtection="1">
      <alignment horizontal="center" vertical="center"/>
      <protection hidden="1"/>
    </xf>
    <xf numFmtId="167" fontId="8" fillId="13" borderId="381" xfId="1" applyNumberFormat="1" applyFont="1" applyFill="1" applyBorder="1" applyAlignment="1" applyProtection="1">
      <alignment horizontal="center" vertical="center"/>
      <protection hidden="1"/>
    </xf>
    <xf numFmtId="0" fontId="8" fillId="13" borderId="96" xfId="1" applyFont="1" applyFill="1" applyBorder="1" applyAlignment="1" applyProtection="1">
      <alignment horizontal="center" vertical="center"/>
      <protection hidden="1"/>
    </xf>
    <xf numFmtId="0" fontId="8" fillId="13" borderId="63" xfId="1" applyFont="1" applyFill="1" applyBorder="1" applyAlignment="1" applyProtection="1">
      <alignment horizontal="center" vertical="center"/>
      <protection hidden="1"/>
    </xf>
    <xf numFmtId="0" fontId="7" fillId="12" borderId="4" xfId="1" applyFont="1" applyFill="1" applyBorder="1" applyAlignment="1" applyProtection="1">
      <alignment horizontal="center" vertical="center"/>
      <protection hidden="1"/>
    </xf>
    <xf numFmtId="0" fontId="7" fillId="12" borderId="101" xfId="1" applyFont="1" applyFill="1" applyBorder="1" applyAlignment="1" applyProtection="1">
      <alignment horizontal="center" vertical="center"/>
      <protection hidden="1"/>
    </xf>
    <xf numFmtId="0" fontId="14" fillId="13" borderId="4" xfId="1" applyFont="1" applyFill="1" applyBorder="1" applyAlignment="1" applyProtection="1">
      <alignment horizontal="center" vertical="center"/>
      <protection hidden="1"/>
    </xf>
    <xf numFmtId="0" fontId="14" fillId="13" borderId="101" xfId="1" applyFont="1" applyFill="1" applyBorder="1" applyAlignment="1" applyProtection="1">
      <alignment horizontal="center" vertical="center"/>
      <protection hidden="1"/>
    </xf>
    <xf numFmtId="167" fontId="8" fillId="13" borderId="4" xfId="1" applyNumberFormat="1" applyFont="1" applyFill="1" applyBorder="1" applyAlignment="1" applyProtection="1">
      <alignment horizontal="center" vertical="center"/>
      <protection hidden="1"/>
    </xf>
    <xf numFmtId="167" fontId="8" fillId="13" borderId="101" xfId="1" applyNumberFormat="1" applyFont="1" applyFill="1" applyBorder="1" applyAlignment="1" applyProtection="1">
      <alignment horizontal="center" vertical="center"/>
      <protection hidden="1"/>
    </xf>
    <xf numFmtId="0" fontId="43" fillId="11" borderId="105" xfId="1" applyFont="1" applyFill="1" applyBorder="1" applyAlignment="1" applyProtection="1">
      <alignment horizontal="center" vertical="center"/>
      <protection hidden="1"/>
    </xf>
    <xf numFmtId="0" fontId="43" fillId="11" borderId="338" xfId="1" applyFont="1" applyFill="1" applyBorder="1" applyAlignment="1" applyProtection="1">
      <alignment horizontal="center" vertical="center"/>
      <protection hidden="1"/>
    </xf>
    <xf numFmtId="0" fontId="43" fillId="0" borderId="7" xfId="1" applyFont="1" applyBorder="1" applyAlignment="1" applyProtection="1">
      <alignment horizontal="center" vertical="center"/>
      <protection hidden="1"/>
    </xf>
    <xf numFmtId="0" fontId="43" fillId="11" borderId="339" xfId="1" applyFont="1" applyFill="1" applyBorder="1" applyAlignment="1" applyProtection="1">
      <alignment horizontal="right" vertical="center"/>
      <protection hidden="1"/>
    </xf>
    <xf numFmtId="0" fontId="60" fillId="0" borderId="42" xfId="1" applyFont="1" applyBorder="1" applyAlignment="1" applyProtection="1">
      <alignment horizontal="right" vertical="center"/>
      <protection hidden="1"/>
    </xf>
    <xf numFmtId="0" fontId="60" fillId="0" borderId="42" xfId="1" applyFont="1" applyBorder="1" applyAlignment="1" applyProtection="1">
      <alignment horizontal="left" vertical="center"/>
      <protection hidden="1"/>
    </xf>
    <xf numFmtId="0" fontId="7" fillId="11" borderId="4" xfId="1" applyFont="1" applyFill="1" applyBorder="1" applyAlignment="1" applyProtection="1">
      <alignment horizontal="center" vertical="center"/>
      <protection hidden="1"/>
    </xf>
    <xf numFmtId="0" fontId="7" fillId="11" borderId="101" xfId="1" applyFont="1" applyFill="1" applyBorder="1" applyAlignment="1" applyProtection="1">
      <alignment horizontal="center" vertical="center"/>
      <protection hidden="1"/>
    </xf>
    <xf numFmtId="0" fontId="9" fillId="17" borderId="2" xfId="1" applyFont="1" applyFill="1" applyBorder="1" applyAlignment="1" applyProtection="1">
      <alignment horizontal="center" vertical="center" wrapText="1"/>
      <protection hidden="1"/>
    </xf>
    <xf numFmtId="0" fontId="9" fillId="11" borderId="2" xfId="1" applyFont="1" applyFill="1" applyBorder="1" applyAlignment="1" applyProtection="1">
      <alignment horizontal="center" vertical="center" wrapText="1"/>
      <protection hidden="1"/>
    </xf>
    <xf numFmtId="0" fontId="7" fillId="11" borderId="2" xfId="1" applyFont="1" applyFill="1" applyBorder="1" applyAlignment="1" applyProtection="1">
      <alignment horizontal="center" vertical="center"/>
      <protection hidden="1"/>
    </xf>
    <xf numFmtId="167" fontId="8" fillId="7" borderId="2" xfId="1" applyNumberFormat="1" applyFont="1" applyFill="1" applyBorder="1" applyAlignment="1" applyProtection="1">
      <alignment horizontal="center" vertical="center"/>
      <protection hidden="1"/>
    </xf>
    <xf numFmtId="0" fontId="43" fillId="15" borderId="366" xfId="1" applyFont="1" applyFill="1" applyBorder="1" applyAlignment="1" applyProtection="1">
      <alignment horizontal="left" vertical="center"/>
      <protection hidden="1"/>
    </xf>
    <xf numFmtId="0" fontId="43" fillId="15" borderId="367" xfId="1" applyFont="1" applyFill="1" applyBorder="1" applyAlignment="1" applyProtection="1">
      <alignment horizontal="left" vertical="center"/>
      <protection hidden="1"/>
    </xf>
    <xf numFmtId="0" fontId="43" fillId="15" borderId="7" xfId="1" applyFont="1" applyFill="1" applyBorder="1" applyAlignment="1" applyProtection="1">
      <alignment horizontal="left" vertical="center"/>
      <protection hidden="1"/>
    </xf>
    <xf numFmtId="0" fontId="43" fillId="15" borderId="294" xfId="1" applyFont="1" applyFill="1" applyBorder="1" applyAlignment="1" applyProtection="1">
      <alignment horizontal="left" vertical="center"/>
      <protection hidden="1"/>
    </xf>
    <xf numFmtId="0" fontId="9" fillId="9" borderId="367" xfId="1" applyFont="1" applyFill="1" applyBorder="1" applyAlignment="1" applyProtection="1">
      <alignment horizontal="center" vertical="center" wrapText="1"/>
      <protection hidden="1"/>
    </xf>
    <xf numFmtId="0" fontId="9" fillId="9" borderId="68" xfId="1" applyFont="1" applyFill="1" applyBorder="1" applyAlignment="1" applyProtection="1">
      <alignment horizontal="center" vertical="center" wrapText="1"/>
      <protection hidden="1"/>
    </xf>
    <xf numFmtId="0" fontId="7" fillId="7" borderId="2" xfId="1" applyFont="1" applyFill="1" applyBorder="1" applyAlignment="1" applyProtection="1">
      <alignment horizontal="center" vertical="center"/>
      <protection hidden="1"/>
    </xf>
    <xf numFmtId="0" fontId="43" fillId="7" borderId="2" xfId="1" applyFont="1" applyFill="1" applyBorder="1" applyAlignment="1" applyProtection="1">
      <alignment horizontal="center" vertical="center"/>
      <protection hidden="1"/>
    </xf>
    <xf numFmtId="0" fontId="43" fillId="15" borderId="382" xfId="1" applyFont="1" applyFill="1" applyBorder="1" applyAlignment="1" applyProtection="1">
      <alignment horizontal="right" vertical="center"/>
      <protection hidden="1"/>
    </xf>
    <xf numFmtId="0" fontId="43" fillId="15" borderId="366" xfId="1" applyFont="1" applyFill="1" applyBorder="1" applyAlignment="1" applyProtection="1">
      <alignment horizontal="right" vertical="center"/>
      <protection hidden="1"/>
    </xf>
    <xf numFmtId="0" fontId="43" fillId="15" borderId="111" xfId="1" applyFont="1" applyFill="1" applyBorder="1" applyAlignment="1" applyProtection="1">
      <alignment horizontal="right" vertical="center"/>
      <protection hidden="1"/>
    </xf>
    <xf numFmtId="0" fontId="43" fillId="15" borderId="7" xfId="1" applyFont="1" applyFill="1" applyBorder="1" applyAlignment="1" applyProtection="1">
      <alignment horizontal="right" vertical="center"/>
      <protection hidden="1"/>
    </xf>
    <xf numFmtId="49" fontId="7" fillId="16" borderId="7" xfId="1" applyNumberFormat="1" applyFont="1" applyFill="1" applyBorder="1" applyAlignment="1" applyProtection="1">
      <alignment horizontal="center" vertical="center"/>
      <protection hidden="1"/>
    </xf>
    <xf numFmtId="49" fontId="7" fillId="16" borderId="112" xfId="1" applyNumberFormat="1" applyFont="1" applyFill="1" applyBorder="1" applyAlignment="1" applyProtection="1">
      <alignment horizontal="center" vertical="center"/>
      <protection hidden="1"/>
    </xf>
    <xf numFmtId="49" fontId="7" fillId="16" borderId="38" xfId="1" applyNumberFormat="1" applyFont="1" applyFill="1" applyBorder="1" applyAlignment="1" applyProtection="1">
      <alignment horizontal="center" vertical="center"/>
      <protection hidden="1"/>
    </xf>
    <xf numFmtId="49" fontId="7" fillId="16" borderId="109" xfId="1" applyNumberFormat="1" applyFont="1" applyFill="1" applyBorder="1" applyAlignment="1" applyProtection="1">
      <alignment horizontal="center" vertical="center"/>
      <protection hidden="1"/>
    </xf>
    <xf numFmtId="0" fontId="8" fillId="7" borderId="2" xfId="1" applyFont="1" applyFill="1" applyBorder="1" applyAlignment="1" applyProtection="1">
      <alignment horizontal="center" vertical="center"/>
      <protection hidden="1"/>
    </xf>
    <xf numFmtId="0" fontId="18" fillId="9" borderId="376" xfId="1" applyFont="1" applyFill="1" applyBorder="1" applyAlignment="1" applyProtection="1">
      <alignment horizontal="center" vertical="center" wrapText="1"/>
      <protection hidden="1"/>
    </xf>
    <xf numFmtId="0" fontId="18" fillId="9" borderId="62" xfId="1" applyFont="1" applyFill="1" applyBorder="1" applyAlignment="1" applyProtection="1">
      <alignment horizontal="center" vertical="center" wrapText="1"/>
      <protection hidden="1"/>
    </xf>
    <xf numFmtId="0" fontId="111" fillId="11" borderId="0" xfId="1" applyFont="1" applyFill="1" applyAlignment="1" applyProtection="1">
      <alignment horizontal="left" vertical="center"/>
      <protection locked="0" hidden="1"/>
    </xf>
    <xf numFmtId="0" fontId="7" fillId="13" borderId="123" xfId="1" applyFont="1" applyFill="1" applyBorder="1" applyAlignment="1" applyProtection="1">
      <alignment horizontal="center" vertical="center"/>
      <protection hidden="1"/>
    </xf>
    <xf numFmtId="0" fontId="7" fillId="13" borderId="122" xfId="1" applyFont="1" applyFill="1" applyBorder="1" applyAlignment="1" applyProtection="1">
      <alignment horizontal="center" vertical="center"/>
      <protection hidden="1"/>
    </xf>
    <xf numFmtId="0" fontId="7" fillId="13" borderId="339" xfId="1" applyFont="1" applyFill="1" applyBorder="1" applyAlignment="1" applyProtection="1">
      <alignment horizontal="center" vertical="center"/>
      <protection hidden="1"/>
    </xf>
    <xf numFmtId="0" fontId="7" fillId="13" borderId="338" xfId="1" applyFont="1" applyFill="1" applyBorder="1" applyAlignment="1" applyProtection="1">
      <alignment horizontal="center" vertical="center"/>
      <protection hidden="1"/>
    </xf>
    <xf numFmtId="0" fontId="7" fillId="13" borderId="124" xfId="1" applyFont="1" applyFill="1" applyBorder="1" applyAlignment="1" applyProtection="1">
      <alignment horizontal="center" vertical="center"/>
      <protection hidden="1"/>
    </xf>
    <xf numFmtId="0" fontId="7" fillId="13" borderId="346" xfId="1" applyFont="1" applyFill="1" applyBorder="1" applyAlignment="1" applyProtection="1">
      <alignment horizontal="center" vertical="center"/>
      <protection hidden="1"/>
    </xf>
    <xf numFmtId="0" fontId="7" fillId="13" borderId="366" xfId="1" applyFont="1" applyFill="1" applyBorder="1" applyAlignment="1" applyProtection="1">
      <alignment horizontal="center" vertical="center"/>
      <protection hidden="1"/>
    </xf>
    <xf numFmtId="0" fontId="7" fillId="13" borderId="7" xfId="1" applyFont="1" applyFill="1" applyBorder="1" applyAlignment="1" applyProtection="1">
      <alignment horizontal="center" vertical="center"/>
      <protection hidden="1"/>
    </xf>
    <xf numFmtId="0" fontId="18" fillId="9" borderId="117" xfId="1" applyFont="1" applyFill="1" applyBorder="1" applyAlignment="1" applyProtection="1">
      <alignment horizontal="center" vertical="center" wrapText="1"/>
      <protection hidden="1"/>
    </xf>
    <xf numFmtId="0" fontId="18" fillId="9" borderId="120" xfId="1" applyFont="1" applyFill="1" applyBorder="1" applyAlignment="1" applyProtection="1">
      <alignment horizontal="center" vertical="center" wrapText="1"/>
      <protection hidden="1"/>
    </xf>
    <xf numFmtId="0" fontId="8" fillId="9" borderId="291" xfId="1" applyFont="1" applyFill="1" applyBorder="1" applyAlignment="1" applyProtection="1">
      <alignment horizontal="center" vertical="center" textRotation="90" wrapText="1"/>
      <protection hidden="1"/>
    </xf>
    <xf numFmtId="0" fontId="8" fillId="9" borderId="84" xfId="1" applyFont="1" applyFill="1" applyBorder="1" applyAlignment="1" applyProtection="1">
      <alignment horizontal="center" vertical="center" textRotation="90" wrapText="1"/>
      <protection hidden="1"/>
    </xf>
    <xf numFmtId="0" fontId="8" fillId="9" borderId="116" xfId="1" applyFont="1" applyFill="1" applyBorder="1" applyAlignment="1" applyProtection="1">
      <alignment horizontal="center" vertical="center" textRotation="90" wrapText="1"/>
      <protection hidden="1"/>
    </xf>
    <xf numFmtId="0" fontId="111" fillId="0" borderId="0" xfId="1" applyFont="1" applyAlignment="1" applyProtection="1">
      <alignment horizontal="right" vertical="center"/>
      <protection hidden="1"/>
    </xf>
    <xf numFmtId="0" fontId="18" fillId="9" borderId="384" xfId="1" applyFont="1" applyFill="1" applyBorder="1" applyAlignment="1" applyProtection="1">
      <alignment horizontal="center" vertical="center" wrapText="1"/>
      <protection hidden="1"/>
    </xf>
    <xf numFmtId="0" fontId="18" fillId="9" borderId="121" xfId="1" applyFont="1" applyFill="1" applyBorder="1" applyAlignment="1" applyProtection="1">
      <alignment horizontal="center" vertical="center" wrapText="1"/>
      <protection hidden="1"/>
    </xf>
    <xf numFmtId="0" fontId="8" fillId="11" borderId="67" xfId="1" applyFont="1" applyFill="1" applyBorder="1" applyAlignment="1" applyProtection="1">
      <alignment horizontal="right" vertical="center" wrapText="1" indent="1"/>
      <protection hidden="1"/>
    </xf>
    <xf numFmtId="0" fontId="8" fillId="11" borderId="38" xfId="1" applyFont="1" applyFill="1" applyBorder="1" applyAlignment="1" applyProtection="1">
      <alignment horizontal="right" vertical="center" wrapText="1" indent="1"/>
      <protection hidden="1"/>
    </xf>
    <xf numFmtId="0" fontId="42" fillId="11" borderId="375" xfId="1" applyFont="1" applyFill="1" applyBorder="1" applyAlignment="1" applyProtection="1">
      <alignment horizontal="center" vertical="center" textRotation="90" wrapText="1"/>
      <protection hidden="1"/>
    </xf>
    <xf numFmtId="0" fontId="42" fillId="11" borderId="1" xfId="1" applyFont="1" applyFill="1" applyBorder="1" applyAlignment="1" applyProtection="1">
      <alignment horizontal="center" vertical="center" textRotation="90" wrapText="1"/>
      <protection hidden="1"/>
    </xf>
    <xf numFmtId="0" fontId="42" fillId="11" borderId="297" xfId="1" applyFont="1" applyFill="1" applyBorder="1" applyAlignment="1" applyProtection="1">
      <alignment horizontal="center" vertical="center" textRotation="90" wrapText="1"/>
      <protection hidden="1"/>
    </xf>
    <xf numFmtId="0" fontId="8" fillId="9" borderId="2" xfId="1" applyFont="1" applyFill="1" applyBorder="1" applyAlignment="1" applyProtection="1">
      <alignment horizontal="center" vertical="center" textRotation="90"/>
      <protection hidden="1"/>
    </xf>
    <xf numFmtId="0" fontId="8" fillId="9" borderId="67" xfId="1" applyFont="1" applyFill="1" applyBorder="1" applyAlignment="1" applyProtection="1">
      <alignment horizontal="right" vertical="center" wrapText="1" indent="1"/>
      <protection hidden="1"/>
    </xf>
    <xf numFmtId="0" fontId="8" fillId="9" borderId="38" xfId="1" applyFont="1" applyFill="1" applyBorder="1" applyAlignment="1" applyProtection="1">
      <alignment horizontal="right" vertical="center" wrapText="1" indent="1"/>
      <protection hidden="1"/>
    </xf>
    <xf numFmtId="0" fontId="8" fillId="11" borderId="375" xfId="1" applyFont="1" applyFill="1" applyBorder="1" applyAlignment="1" applyProtection="1">
      <alignment horizontal="center" vertical="center" textRotation="90" wrapText="1"/>
      <protection hidden="1"/>
    </xf>
    <xf numFmtId="0" fontId="8" fillId="11" borderId="1" xfId="1" applyFont="1" applyFill="1" applyBorder="1" applyAlignment="1" applyProtection="1">
      <alignment horizontal="center" vertical="center" textRotation="90" wrapText="1"/>
      <protection hidden="1"/>
    </xf>
    <xf numFmtId="0" fontId="8" fillId="11" borderId="297" xfId="1" applyFont="1" applyFill="1" applyBorder="1" applyAlignment="1" applyProtection="1">
      <alignment horizontal="center" vertical="center" textRotation="90" wrapText="1"/>
      <protection hidden="1"/>
    </xf>
    <xf numFmtId="0" fontId="7" fillId="13" borderId="340" xfId="1" applyFont="1" applyFill="1" applyBorder="1" applyAlignment="1" applyProtection="1">
      <alignment horizontal="center" vertical="center"/>
      <protection hidden="1"/>
    </xf>
    <xf numFmtId="0" fontId="12" fillId="9" borderId="375" xfId="1" applyFont="1" applyFill="1" applyBorder="1" applyAlignment="1" applyProtection="1">
      <alignment horizontal="center" vertical="center" wrapText="1"/>
      <protection hidden="1"/>
    </xf>
    <xf numFmtId="0" fontId="12" fillId="9" borderId="297" xfId="1" applyFont="1" applyFill="1" applyBorder="1" applyAlignment="1" applyProtection="1">
      <alignment horizontal="center" vertical="center" wrapText="1"/>
      <protection hidden="1"/>
    </xf>
    <xf numFmtId="0" fontId="18" fillId="9" borderId="375" xfId="1" applyFont="1" applyFill="1" applyBorder="1" applyAlignment="1" applyProtection="1">
      <alignment horizontal="center" vertical="center" wrapText="1"/>
      <protection hidden="1"/>
    </xf>
    <xf numFmtId="0" fontId="18" fillId="9" borderId="297" xfId="1" applyFont="1" applyFill="1" applyBorder="1" applyAlignment="1" applyProtection="1">
      <alignment horizontal="center" vertical="center" wrapText="1"/>
      <protection hidden="1"/>
    </xf>
    <xf numFmtId="1" fontId="1" fillId="9" borderId="67" xfId="1" applyNumberFormat="1" applyFill="1" applyBorder="1" applyAlignment="1" applyProtection="1">
      <alignment horizontal="center" vertical="center"/>
      <protection hidden="1"/>
    </xf>
    <xf numFmtId="1" fontId="1" fillId="9" borderId="38" xfId="1" applyNumberFormat="1" applyFill="1" applyBorder="1" applyAlignment="1" applyProtection="1">
      <alignment horizontal="center" vertical="center"/>
      <protection hidden="1"/>
    </xf>
    <xf numFmtId="1" fontId="1" fillId="9" borderId="101" xfId="1" applyNumberFormat="1" applyFill="1" applyBorder="1" applyAlignment="1" applyProtection="1">
      <alignment horizontal="center" vertical="center"/>
      <protection hidden="1"/>
    </xf>
    <xf numFmtId="1" fontId="10" fillId="9" borderId="324" xfId="1" applyNumberFormat="1" applyFont="1" applyFill="1" applyBorder="1" applyAlignment="1" applyProtection="1">
      <alignment horizontal="center" vertical="center"/>
      <protection hidden="1"/>
    </xf>
    <xf numFmtId="1" fontId="10" fillId="9" borderId="7" xfId="1" applyNumberFormat="1" applyFont="1" applyFill="1" applyBorder="1" applyAlignment="1" applyProtection="1">
      <alignment horizontal="center" vertical="center"/>
      <protection hidden="1"/>
    </xf>
    <xf numFmtId="1" fontId="10" fillId="9" borderId="294" xfId="1" applyNumberFormat="1" applyFont="1" applyFill="1" applyBorder="1" applyAlignment="1" applyProtection="1">
      <alignment horizontal="center" vertical="center"/>
      <protection hidden="1"/>
    </xf>
    <xf numFmtId="1" fontId="10" fillId="9" borderId="67" xfId="1" applyNumberFormat="1" applyFont="1" applyFill="1" applyBorder="1" applyAlignment="1" applyProtection="1">
      <alignment horizontal="center" vertical="center"/>
      <protection hidden="1"/>
    </xf>
    <xf numFmtId="1" fontId="10" fillId="9" borderId="38" xfId="1" applyNumberFormat="1" applyFont="1" applyFill="1" applyBorder="1" applyAlignment="1" applyProtection="1">
      <alignment horizontal="center" vertical="center"/>
      <protection hidden="1"/>
    </xf>
    <xf numFmtId="1" fontId="10" fillId="9" borderId="101" xfId="1" applyNumberFormat="1" applyFont="1" applyFill="1" applyBorder="1" applyAlignment="1" applyProtection="1">
      <alignment horizontal="center" vertical="center"/>
      <protection hidden="1"/>
    </xf>
    <xf numFmtId="0" fontId="3" fillId="0" borderId="0" xfId="1" applyFont="1" applyAlignment="1"/>
    <xf numFmtId="0" fontId="174" fillId="0" borderId="0" xfId="0" applyFont="1" applyAlignment="1"/>
    <xf numFmtId="1" fontId="10" fillId="12" borderId="67" xfId="1" applyNumberFormat="1" applyFont="1" applyFill="1" applyBorder="1" applyAlignment="1" applyProtection="1">
      <alignment horizontal="center" vertical="center"/>
      <protection hidden="1"/>
    </xf>
    <xf numFmtId="1" fontId="10" fillId="12" borderId="38" xfId="1" applyNumberFormat="1" applyFont="1" applyFill="1" applyBorder="1" applyAlignment="1" applyProtection="1">
      <alignment horizontal="center" vertical="center"/>
      <protection hidden="1"/>
    </xf>
    <xf numFmtId="1" fontId="10" fillId="12" borderId="101" xfId="1" applyNumberFormat="1" applyFont="1" applyFill="1" applyBorder="1" applyAlignment="1" applyProtection="1">
      <alignment horizontal="center" vertical="center"/>
      <protection hidden="1"/>
    </xf>
    <xf numFmtId="1" fontId="10" fillId="7" borderId="67" xfId="1" applyNumberFormat="1" applyFont="1" applyFill="1" applyBorder="1" applyAlignment="1" applyProtection="1">
      <alignment horizontal="center" vertical="center"/>
      <protection hidden="1"/>
    </xf>
    <xf numFmtId="1" fontId="10" fillId="7" borderId="38" xfId="1" applyNumberFormat="1" applyFont="1" applyFill="1" applyBorder="1" applyAlignment="1" applyProtection="1">
      <alignment horizontal="center" vertical="center"/>
      <protection hidden="1"/>
    </xf>
    <xf numFmtId="1" fontId="10" fillId="7" borderId="101" xfId="1" applyNumberFormat="1" applyFont="1" applyFill="1" applyBorder="1" applyAlignment="1" applyProtection="1">
      <alignment horizontal="center" vertical="center"/>
      <protection hidden="1"/>
    </xf>
    <xf numFmtId="1" fontId="10" fillId="15" borderId="127" xfId="1" applyNumberFormat="1" applyFont="1" applyFill="1" applyBorder="1" applyAlignment="1" applyProtection="1">
      <alignment horizontal="center" vertical="center" wrapText="1"/>
      <protection hidden="1"/>
    </xf>
    <xf numFmtId="1" fontId="10" fillId="15" borderId="126" xfId="1" applyNumberFormat="1" applyFont="1" applyFill="1" applyBorder="1" applyAlignment="1" applyProtection="1">
      <alignment horizontal="center" vertical="center" wrapText="1"/>
      <protection hidden="1"/>
    </xf>
    <xf numFmtId="1" fontId="10" fillId="9" borderId="4" xfId="1" applyNumberFormat="1" applyFont="1" applyFill="1" applyBorder="1" applyAlignment="1" applyProtection="1">
      <alignment horizontal="center" vertical="center"/>
      <protection hidden="1"/>
    </xf>
    <xf numFmtId="1" fontId="10" fillId="9" borderId="3" xfId="1" applyNumberFormat="1" applyFont="1" applyFill="1" applyBorder="1" applyAlignment="1" applyProtection="1">
      <alignment horizontal="center" vertical="center"/>
      <protection hidden="1"/>
    </xf>
    <xf numFmtId="1" fontId="10" fillId="9" borderId="2" xfId="1" applyNumberFormat="1" applyFont="1" applyFill="1" applyBorder="1" applyAlignment="1" applyProtection="1">
      <alignment horizontal="center" vertical="center"/>
      <protection hidden="1"/>
    </xf>
    <xf numFmtId="1" fontId="10" fillId="9" borderId="378" xfId="1" applyNumberFormat="1" applyFont="1" applyFill="1" applyBorder="1" applyAlignment="1" applyProtection="1">
      <alignment horizontal="center" vertical="center" wrapText="1"/>
      <protection hidden="1"/>
    </xf>
    <xf numFmtId="1" fontId="10" fillId="9" borderId="66" xfId="1" applyNumberFormat="1" applyFont="1" applyFill="1" applyBorder="1" applyAlignment="1" applyProtection="1">
      <alignment horizontal="center" vertical="center" wrapText="1"/>
      <protection hidden="1"/>
    </xf>
    <xf numFmtId="1" fontId="10" fillId="9" borderId="374" xfId="1" applyNumberFormat="1" applyFont="1" applyFill="1" applyBorder="1" applyAlignment="1" applyProtection="1">
      <alignment horizontal="center" vertical="center" wrapText="1"/>
      <protection hidden="1"/>
    </xf>
    <xf numFmtId="1" fontId="10" fillId="9" borderId="0" xfId="1" applyNumberFormat="1" applyFont="1" applyFill="1" applyAlignment="1" applyProtection="1">
      <alignment horizontal="center" vertical="center" wrapText="1"/>
      <protection hidden="1"/>
    </xf>
    <xf numFmtId="1" fontId="10" fillId="9" borderId="5" xfId="1" applyNumberFormat="1" applyFont="1" applyFill="1" applyBorder="1" applyAlignment="1" applyProtection="1">
      <alignment horizontal="center" vertical="center" wrapText="1"/>
      <protection hidden="1"/>
    </xf>
    <xf numFmtId="1" fontId="10" fillId="9" borderId="7" xfId="1" applyNumberFormat="1" applyFont="1" applyFill="1" applyBorder="1" applyAlignment="1" applyProtection="1">
      <alignment horizontal="center" vertical="center" wrapText="1"/>
      <protection hidden="1"/>
    </xf>
    <xf numFmtId="1" fontId="10" fillId="9" borderId="296" xfId="1" applyNumberFormat="1" applyFont="1" applyFill="1" applyBorder="1" applyAlignment="1" applyProtection="1">
      <alignment horizontal="center" vertical="center" wrapText="1"/>
      <protection hidden="1"/>
    </xf>
    <xf numFmtId="1" fontId="7" fillId="13" borderId="126" xfId="1" applyNumberFormat="1" applyFont="1" applyFill="1" applyBorder="1" applyAlignment="1" applyProtection="1">
      <alignment horizontal="right" vertical="center" indent="1"/>
      <protection hidden="1"/>
    </xf>
    <xf numFmtId="1" fontId="7" fillId="13" borderId="308" xfId="1" applyNumberFormat="1" applyFont="1" applyFill="1" applyBorder="1" applyAlignment="1" applyProtection="1">
      <alignment horizontal="right" vertical="center" indent="1"/>
      <protection hidden="1"/>
    </xf>
    <xf numFmtId="14" fontId="3" fillId="0" borderId="42" xfId="1" applyNumberFormat="1" applyFont="1" applyBorder="1" applyAlignment="1" applyProtection="1">
      <alignment horizontal="left" vertical="center" wrapText="1"/>
      <protection locked="0" hidden="1"/>
    </xf>
    <xf numFmtId="0" fontId="0" fillId="0" borderId="42" xfId="0" applyBorder="1" applyAlignment="1">
      <alignment vertical="center"/>
    </xf>
    <xf numFmtId="0" fontId="1" fillId="9" borderId="339" xfId="1" applyFill="1" applyBorder="1" applyAlignment="1" applyProtection="1">
      <alignment horizontal="center" vertical="center"/>
      <protection hidden="1"/>
    </xf>
    <xf numFmtId="0" fontId="1" fillId="9" borderId="338" xfId="1" applyFill="1" applyBorder="1" applyAlignment="1" applyProtection="1">
      <alignment horizontal="center" vertical="center"/>
      <protection hidden="1"/>
    </xf>
    <xf numFmtId="0" fontId="1" fillId="9" borderId="340" xfId="1" applyFill="1" applyBorder="1" applyAlignment="1" applyProtection="1">
      <alignment horizontal="center" vertical="center"/>
      <protection hidden="1"/>
    </xf>
    <xf numFmtId="0" fontId="10" fillId="18" borderId="4" xfId="1" applyFont="1" applyFill="1" applyBorder="1" applyAlignment="1" applyProtection="1">
      <alignment horizontal="center" vertical="center"/>
      <protection hidden="1"/>
    </xf>
    <xf numFmtId="0" fontId="10" fillId="18" borderId="38" xfId="1" applyFont="1" applyFill="1" applyBorder="1" applyAlignment="1" applyProtection="1">
      <alignment horizontal="center" vertical="center"/>
      <protection hidden="1"/>
    </xf>
    <xf numFmtId="0" fontId="10" fillId="18" borderId="66" xfId="1" applyFont="1" applyFill="1" applyBorder="1" applyAlignment="1" applyProtection="1">
      <alignment horizontal="center" vertical="center"/>
      <protection hidden="1"/>
    </xf>
    <xf numFmtId="0" fontId="10" fillId="18" borderId="101" xfId="1" applyFont="1" applyFill="1" applyBorder="1" applyAlignment="1" applyProtection="1">
      <alignment horizontal="center" vertical="center"/>
      <protection hidden="1"/>
    </xf>
    <xf numFmtId="1" fontId="4" fillId="7" borderId="339" xfId="1" applyNumberFormat="1" applyFont="1" applyFill="1" applyBorder="1" applyAlignment="1" applyProtection="1">
      <alignment horizontal="center" vertical="center"/>
      <protection hidden="1"/>
    </xf>
    <xf numFmtId="1" fontId="4" fillId="7" borderId="338" xfId="1" applyNumberFormat="1" applyFont="1" applyFill="1" applyBorder="1" applyAlignment="1" applyProtection="1">
      <alignment horizontal="center" vertical="center"/>
      <protection hidden="1"/>
    </xf>
    <xf numFmtId="1" fontId="4" fillId="7" borderId="340" xfId="1" applyNumberFormat="1" applyFont="1" applyFill="1" applyBorder="1" applyAlignment="1" applyProtection="1">
      <alignment horizontal="center" vertical="center"/>
      <protection hidden="1"/>
    </xf>
    <xf numFmtId="1" fontId="10" fillId="11" borderId="45" xfId="1" applyNumberFormat="1" applyFont="1" applyFill="1" applyBorder="1" applyAlignment="1" applyProtection="1">
      <alignment horizontal="center" vertical="center" wrapText="1"/>
      <protection hidden="1"/>
    </xf>
    <xf numFmtId="1" fontId="10" fillId="11" borderId="0" xfId="1" applyNumberFormat="1" applyFont="1" applyFill="1" applyAlignment="1" applyProtection="1">
      <alignment horizontal="center" vertical="center" wrapText="1"/>
      <protection hidden="1"/>
    </xf>
    <xf numFmtId="1" fontId="10" fillId="11" borderId="44" xfId="1" applyNumberFormat="1" applyFont="1" applyFill="1" applyBorder="1" applyAlignment="1" applyProtection="1">
      <alignment horizontal="center" vertical="center" wrapText="1"/>
      <protection hidden="1"/>
    </xf>
    <xf numFmtId="1" fontId="10" fillId="11" borderId="324" xfId="1" applyNumberFormat="1" applyFont="1" applyFill="1" applyBorder="1" applyAlignment="1" applyProtection="1">
      <alignment horizontal="center" vertical="center" wrapText="1"/>
      <protection hidden="1"/>
    </xf>
    <xf numFmtId="1" fontId="10" fillId="11" borderId="7" xfId="1" applyNumberFormat="1" applyFont="1" applyFill="1" applyBorder="1" applyAlignment="1" applyProtection="1">
      <alignment horizontal="center" vertical="center" wrapText="1"/>
      <protection hidden="1"/>
    </xf>
    <xf numFmtId="1" fontId="10" fillId="11" borderId="294" xfId="1" applyNumberFormat="1" applyFont="1" applyFill="1" applyBorder="1" applyAlignment="1" applyProtection="1">
      <alignment horizontal="center" vertical="center" wrapText="1"/>
      <protection hidden="1"/>
    </xf>
    <xf numFmtId="1" fontId="7" fillId="12" borderId="324" xfId="1" applyNumberFormat="1" applyFont="1" applyFill="1" applyBorder="1" applyAlignment="1" applyProtection="1">
      <alignment horizontal="center" vertical="center"/>
      <protection hidden="1"/>
    </xf>
    <xf numFmtId="1" fontId="7" fillId="12" borderId="7" xfId="1" applyNumberFormat="1" applyFont="1" applyFill="1" applyBorder="1" applyAlignment="1" applyProtection="1">
      <alignment horizontal="center" vertical="center"/>
      <protection hidden="1"/>
    </xf>
    <xf numFmtId="1" fontId="7" fillId="12" borderId="294" xfId="1" applyNumberFormat="1" applyFont="1" applyFill="1" applyBorder="1" applyAlignment="1" applyProtection="1">
      <alignment horizontal="center" vertical="center"/>
      <protection hidden="1"/>
    </xf>
    <xf numFmtId="1" fontId="41" fillId="7" borderId="67" xfId="1" applyNumberFormat="1" applyFont="1" applyFill="1" applyBorder="1" applyAlignment="1" applyProtection="1">
      <alignment horizontal="center" vertical="center"/>
      <protection hidden="1"/>
    </xf>
    <xf numFmtId="1" fontId="41" fillId="7" borderId="38" xfId="1" applyNumberFormat="1" applyFont="1" applyFill="1" applyBorder="1" applyAlignment="1" applyProtection="1">
      <alignment horizontal="center" vertical="center"/>
      <protection hidden="1"/>
    </xf>
    <xf numFmtId="1" fontId="41" fillId="7" borderId="101" xfId="1" applyNumberFormat="1" applyFont="1" applyFill="1" applyBorder="1" applyAlignment="1" applyProtection="1">
      <alignment horizontal="center" vertical="center"/>
      <protection hidden="1"/>
    </xf>
    <xf numFmtId="1" fontId="10" fillId="15" borderId="308" xfId="1" applyNumberFormat="1" applyFont="1" applyFill="1" applyBorder="1" applyAlignment="1" applyProtection="1">
      <alignment horizontal="center" vertical="center" wrapText="1"/>
      <protection hidden="1"/>
    </xf>
    <xf numFmtId="1" fontId="14" fillId="13" borderId="44" xfId="1" applyNumberFormat="1" applyFont="1" applyFill="1" applyBorder="1" applyAlignment="1" applyProtection="1">
      <alignment horizontal="right" vertical="center" indent="1"/>
      <protection hidden="1"/>
    </xf>
    <xf numFmtId="1" fontId="14" fillId="13" borderId="294" xfId="1" applyNumberFormat="1" applyFont="1" applyFill="1" applyBorder="1" applyAlignment="1" applyProtection="1">
      <alignment horizontal="right" vertical="center" indent="1"/>
      <protection hidden="1"/>
    </xf>
    <xf numFmtId="14" fontId="3" fillId="0" borderId="42" xfId="1" applyNumberFormat="1" applyFont="1" applyBorder="1" applyAlignment="1" applyProtection="1">
      <alignment horizontal="left" wrapText="1"/>
      <protection locked="0" hidden="1"/>
    </xf>
    <xf numFmtId="0" fontId="1" fillId="0" borderId="42" xfId="1" applyBorder="1" applyAlignment="1"/>
    <xf numFmtId="0" fontId="65" fillId="7" borderId="67" xfId="1" applyFont="1" applyFill="1" applyBorder="1" applyAlignment="1" applyProtection="1">
      <alignment horizontal="right" vertical="center" indent="1"/>
      <protection hidden="1"/>
    </xf>
    <xf numFmtId="0" fontId="65" fillId="7" borderId="101" xfId="1" applyFont="1" applyFill="1" applyBorder="1" applyAlignment="1" applyProtection="1">
      <alignment horizontal="right" vertical="center" indent="1"/>
      <protection hidden="1"/>
    </xf>
    <xf numFmtId="0" fontId="9" fillId="9" borderId="339" xfId="1" applyFont="1" applyFill="1" applyBorder="1" applyAlignment="1" applyProtection="1">
      <alignment horizontal="center" vertical="center" wrapText="1"/>
      <protection hidden="1"/>
    </xf>
    <xf numFmtId="0" fontId="9" fillId="9" borderId="338" xfId="1" applyFont="1" applyFill="1" applyBorder="1" applyAlignment="1" applyProtection="1">
      <alignment horizontal="center" vertical="center" wrapText="1"/>
      <protection hidden="1"/>
    </xf>
    <xf numFmtId="0" fontId="9" fillId="9" borderId="340" xfId="1" applyFont="1" applyFill="1" applyBorder="1" applyAlignment="1" applyProtection="1">
      <alignment horizontal="center" vertical="center" wrapText="1"/>
      <protection hidden="1"/>
    </xf>
    <xf numFmtId="0" fontId="10" fillId="18" borderId="3" xfId="1" applyFont="1" applyFill="1" applyBorder="1" applyAlignment="1" applyProtection="1">
      <alignment horizontal="center" vertical="center"/>
      <protection hidden="1"/>
    </xf>
    <xf numFmtId="1" fontId="1" fillId="9" borderId="3" xfId="1" applyNumberFormat="1" applyFill="1" applyBorder="1" applyAlignment="1" applyProtection="1">
      <alignment horizontal="center" vertical="center"/>
      <protection hidden="1"/>
    </xf>
    <xf numFmtId="1" fontId="1" fillId="9" borderId="53" xfId="1" applyNumberFormat="1" applyFill="1" applyBorder="1" applyAlignment="1" applyProtection="1">
      <alignment horizontal="center" vertical="center"/>
      <protection hidden="1"/>
    </xf>
    <xf numFmtId="1" fontId="1" fillId="9" borderId="2" xfId="1" applyNumberFormat="1" applyFill="1" applyBorder="1" applyAlignment="1" applyProtection="1">
      <alignment horizontal="center" vertical="center"/>
      <protection hidden="1"/>
    </xf>
    <xf numFmtId="1" fontId="1" fillId="9" borderId="52" xfId="1" applyNumberFormat="1" applyFill="1" applyBorder="1" applyAlignment="1" applyProtection="1">
      <alignment horizontal="center" vertical="center"/>
      <protection hidden="1"/>
    </xf>
    <xf numFmtId="1" fontId="8" fillId="12" borderId="53" xfId="1" applyNumberFormat="1" applyFont="1" applyFill="1" applyBorder="1" applyAlignment="1" applyProtection="1">
      <alignment horizontal="center" vertical="center"/>
      <protection hidden="1"/>
    </xf>
    <xf numFmtId="1" fontId="8" fillId="12" borderId="3" xfId="1" applyNumberFormat="1" applyFont="1" applyFill="1" applyBorder="1" applyAlignment="1" applyProtection="1">
      <alignment horizontal="center" vertical="center"/>
      <protection hidden="1"/>
    </xf>
    <xf numFmtId="1" fontId="8" fillId="12" borderId="2" xfId="1" applyNumberFormat="1" applyFont="1" applyFill="1" applyBorder="1" applyAlignment="1" applyProtection="1">
      <alignment horizontal="center" vertical="center"/>
      <protection hidden="1"/>
    </xf>
    <xf numFmtId="1" fontId="8" fillId="12" borderId="4" xfId="1" applyNumberFormat="1" applyFont="1" applyFill="1" applyBorder="1" applyAlignment="1" applyProtection="1">
      <alignment horizontal="center" vertical="center"/>
      <protection hidden="1"/>
    </xf>
    <xf numFmtId="1" fontId="8" fillId="12" borderId="52" xfId="1" applyNumberFormat="1" applyFont="1" applyFill="1" applyBorder="1" applyAlignment="1" applyProtection="1">
      <alignment horizontal="center" vertical="center"/>
      <protection hidden="1"/>
    </xf>
    <xf numFmtId="1" fontId="7" fillId="12" borderId="381" xfId="1" applyNumberFormat="1" applyFont="1" applyFill="1" applyBorder="1" applyAlignment="1" applyProtection="1">
      <alignment horizontal="center" vertical="center"/>
      <protection hidden="1"/>
    </xf>
    <xf numFmtId="0" fontId="15" fillId="9" borderId="339" xfId="1" applyFont="1" applyFill="1" applyBorder="1" applyAlignment="1" applyProtection="1">
      <alignment horizontal="center" vertical="center"/>
      <protection hidden="1"/>
    </xf>
    <xf numFmtId="0" fontId="15" fillId="9" borderId="338" xfId="1" applyFont="1" applyFill="1" applyBorder="1" applyAlignment="1" applyProtection="1">
      <alignment horizontal="center" vertical="center"/>
      <protection hidden="1"/>
    </xf>
    <xf numFmtId="0" fontId="15" fillId="9" borderId="340" xfId="1" applyFont="1" applyFill="1" applyBorder="1" applyAlignment="1" applyProtection="1">
      <alignment horizontal="center" vertical="center"/>
      <protection hidden="1"/>
    </xf>
    <xf numFmtId="0" fontId="10" fillId="20" borderId="4" xfId="1" applyFont="1" applyFill="1" applyBorder="1" applyAlignment="1" applyProtection="1">
      <alignment horizontal="center" vertical="center"/>
      <protection hidden="1"/>
    </xf>
    <xf numFmtId="0" fontId="10" fillId="20" borderId="38" xfId="1" applyFont="1" applyFill="1" applyBorder="1" applyAlignment="1" applyProtection="1">
      <alignment horizontal="center" vertical="center"/>
      <protection hidden="1"/>
    </xf>
    <xf numFmtId="0" fontId="10" fillId="20" borderId="66" xfId="1" applyFont="1" applyFill="1" applyBorder="1" applyAlignment="1" applyProtection="1">
      <alignment horizontal="center" vertical="center"/>
      <protection hidden="1"/>
    </xf>
    <xf numFmtId="0" fontId="10" fillId="20" borderId="3" xfId="1" applyFont="1" applyFill="1" applyBorder="1" applyAlignment="1" applyProtection="1">
      <alignment horizontal="center" vertical="center"/>
      <protection hidden="1"/>
    </xf>
    <xf numFmtId="1" fontId="10" fillId="9" borderId="325" xfId="1" applyNumberFormat="1" applyFont="1" applyFill="1" applyBorder="1" applyAlignment="1" applyProtection="1">
      <alignment horizontal="center" vertical="center"/>
      <protection hidden="1"/>
    </xf>
    <xf numFmtId="1" fontId="10" fillId="9" borderId="296" xfId="1" applyNumberFormat="1" applyFont="1" applyFill="1" applyBorder="1" applyAlignment="1" applyProtection="1">
      <alignment horizontal="center" vertical="center"/>
      <protection hidden="1"/>
    </xf>
    <xf numFmtId="1" fontId="10" fillId="9" borderId="297" xfId="1" applyNumberFormat="1" applyFont="1" applyFill="1" applyBorder="1" applyAlignment="1" applyProtection="1">
      <alignment horizontal="center" vertical="center"/>
      <protection hidden="1"/>
    </xf>
    <xf numFmtId="1" fontId="10" fillId="9" borderId="62" xfId="1" applyNumberFormat="1" applyFont="1" applyFill="1" applyBorder="1" applyAlignment="1" applyProtection="1">
      <alignment horizontal="center" vertical="center"/>
      <protection hidden="1"/>
    </xf>
    <xf numFmtId="1" fontId="10" fillId="9" borderId="295" xfId="1" applyNumberFormat="1" applyFont="1" applyFill="1" applyBorder="1" applyAlignment="1" applyProtection="1">
      <alignment horizontal="center" vertical="center"/>
      <protection hidden="1"/>
    </xf>
    <xf numFmtId="1" fontId="1" fillId="9" borderId="4" xfId="1" applyNumberFormat="1" applyFill="1" applyBorder="1" applyAlignment="1" applyProtection="1">
      <alignment horizontal="center" vertical="center"/>
      <protection hidden="1"/>
    </xf>
    <xf numFmtId="14" fontId="82" fillId="0" borderId="42" xfId="1" applyNumberFormat="1" applyFont="1" applyBorder="1" applyAlignment="1" applyProtection="1">
      <alignment horizontal="left" vertical="center" wrapText="1"/>
      <protection locked="0" hidden="1"/>
    </xf>
    <xf numFmtId="0" fontId="15" fillId="0" borderId="42" xfId="1" applyFont="1" applyBorder="1" applyAlignment="1">
      <alignment horizontal="left" vertical="center" wrapText="1"/>
    </xf>
    <xf numFmtId="1" fontId="42" fillId="11" borderId="370" xfId="1" applyNumberFormat="1" applyFont="1" applyFill="1" applyBorder="1" applyAlignment="1" applyProtection="1">
      <alignment horizontal="center" vertical="center" wrapText="1"/>
      <protection hidden="1"/>
    </xf>
    <xf numFmtId="1" fontId="42" fillId="11" borderId="366" xfId="1" applyNumberFormat="1" applyFont="1" applyFill="1" applyBorder="1" applyAlignment="1" applyProtection="1">
      <alignment horizontal="center" vertical="center" wrapText="1"/>
      <protection hidden="1"/>
    </xf>
    <xf numFmtId="1" fontId="42" fillId="11" borderId="367" xfId="1" applyNumberFormat="1" applyFont="1" applyFill="1" applyBorder="1" applyAlignment="1" applyProtection="1">
      <alignment horizontal="center" vertical="center" wrapText="1"/>
      <protection hidden="1"/>
    </xf>
    <xf numFmtId="1" fontId="42" fillId="11" borderId="45" xfId="1" applyNumberFormat="1" applyFont="1" applyFill="1" applyBorder="1" applyAlignment="1" applyProtection="1">
      <alignment horizontal="center" vertical="center" wrapText="1"/>
      <protection hidden="1"/>
    </xf>
    <xf numFmtId="1" fontId="42" fillId="11" borderId="0" xfId="1" applyNumberFormat="1" applyFont="1" applyFill="1" applyAlignment="1" applyProtection="1">
      <alignment horizontal="center" vertical="center" wrapText="1"/>
      <protection hidden="1"/>
    </xf>
    <xf numFmtId="1" fontId="42" fillId="11" borderId="44" xfId="1" applyNumberFormat="1" applyFont="1" applyFill="1" applyBorder="1" applyAlignment="1" applyProtection="1">
      <alignment horizontal="center" vertical="center" wrapText="1"/>
      <protection hidden="1"/>
    </xf>
    <xf numFmtId="1" fontId="10" fillId="9" borderId="126" xfId="1" applyNumberFormat="1" applyFont="1" applyFill="1" applyBorder="1" applyAlignment="1" applyProtection="1">
      <alignment horizontal="center" vertical="center" wrapText="1"/>
      <protection hidden="1"/>
    </xf>
    <xf numFmtId="0" fontId="175" fillId="0" borderId="0" xfId="1" applyFont="1" applyAlignment="1"/>
    <xf numFmtId="0" fontId="0" fillId="0" borderId="0" xfId="0" applyAlignment="1"/>
    <xf numFmtId="1" fontId="10" fillId="11" borderId="375" xfId="1" applyNumberFormat="1" applyFont="1" applyFill="1" applyBorder="1" applyAlignment="1">
      <alignment horizontal="center" vertical="center"/>
    </xf>
    <xf numFmtId="1" fontId="10" fillId="11" borderId="297" xfId="1" applyNumberFormat="1" applyFont="1" applyFill="1" applyBorder="1" applyAlignment="1">
      <alignment horizontal="center" vertical="center"/>
    </xf>
    <xf numFmtId="1" fontId="10" fillId="11" borderId="376" xfId="1" applyNumberFormat="1" applyFont="1" applyFill="1" applyBorder="1" applyAlignment="1">
      <alignment horizontal="center" vertical="center"/>
    </xf>
    <xf numFmtId="1" fontId="10" fillId="11" borderId="62" xfId="1" applyNumberFormat="1" applyFont="1" applyFill="1" applyBorder="1" applyAlignment="1">
      <alignment horizontal="center" vertical="center"/>
    </xf>
    <xf numFmtId="0" fontId="1" fillId="9" borderId="291" xfId="1" applyFill="1" applyBorder="1" applyAlignment="1">
      <alignment horizontal="center" vertical="center"/>
    </xf>
    <xf numFmtId="0" fontId="1" fillId="9" borderId="325" xfId="1" applyFill="1" applyBorder="1" applyAlignment="1">
      <alignment horizontal="center" vertical="center"/>
    </xf>
    <xf numFmtId="0" fontId="10" fillId="9" borderId="375" xfId="1" applyFont="1" applyFill="1" applyBorder="1" applyAlignment="1">
      <alignment horizontal="center" vertical="center"/>
    </xf>
    <xf numFmtId="0" fontId="10" fillId="9" borderId="297" xfId="1" applyFont="1" applyFill="1" applyBorder="1" applyAlignment="1">
      <alignment horizontal="center" vertical="center"/>
    </xf>
    <xf numFmtId="1" fontId="8" fillId="12" borderId="4" xfId="1" applyNumberFormat="1" applyFont="1" applyFill="1" applyBorder="1" applyAlignment="1">
      <alignment horizontal="center" vertical="center"/>
    </xf>
    <xf numFmtId="1" fontId="8" fillId="12" borderId="38" xfId="1" applyNumberFormat="1" applyFont="1" applyFill="1" applyBorder="1" applyAlignment="1">
      <alignment horizontal="center" vertical="center"/>
    </xf>
    <xf numFmtId="1" fontId="8" fillId="12" borderId="101" xfId="1" applyNumberFormat="1" applyFont="1" applyFill="1" applyBorder="1" applyAlignment="1">
      <alignment horizontal="center" vertical="center"/>
    </xf>
    <xf numFmtId="1" fontId="10" fillId="9" borderId="324" xfId="1" applyNumberFormat="1" applyFont="1" applyFill="1" applyBorder="1" applyAlignment="1">
      <alignment horizontal="center" vertical="center"/>
    </xf>
    <xf numFmtId="1" fontId="10" fillId="9" borderId="7" xfId="1" applyNumberFormat="1" applyFont="1" applyFill="1" applyBorder="1" applyAlignment="1">
      <alignment horizontal="center" vertical="center"/>
    </xf>
    <xf numFmtId="1" fontId="8" fillId="12" borderId="67" xfId="1" applyNumberFormat="1" applyFont="1" applyFill="1" applyBorder="1" applyAlignment="1">
      <alignment horizontal="center" vertical="center"/>
    </xf>
    <xf numFmtId="1" fontId="1" fillId="9" borderId="67" xfId="1" applyNumberFormat="1" applyFill="1" applyBorder="1" applyAlignment="1">
      <alignment horizontal="center" vertical="center"/>
    </xf>
    <xf numFmtId="1" fontId="1" fillId="9" borderId="38" xfId="1" applyNumberFormat="1" applyFill="1" applyBorder="1" applyAlignment="1">
      <alignment horizontal="center" vertical="center"/>
    </xf>
    <xf numFmtId="1" fontId="1" fillId="9" borderId="101" xfId="1" applyNumberFormat="1" applyFill="1" applyBorder="1" applyAlignment="1">
      <alignment horizontal="center" vertical="center"/>
    </xf>
    <xf numFmtId="1" fontId="10" fillId="9" borderId="294" xfId="1" applyNumberFormat="1" applyFont="1" applyFill="1" applyBorder="1" applyAlignment="1">
      <alignment horizontal="center" vertical="center"/>
    </xf>
    <xf numFmtId="1" fontId="7" fillId="12" borderId="127" xfId="1" applyNumberFormat="1" applyFont="1" applyFill="1" applyBorder="1" applyAlignment="1">
      <alignment horizontal="center" vertical="center"/>
    </xf>
    <xf numFmtId="1" fontId="7" fillId="12" borderId="126" xfId="1" applyNumberFormat="1" applyFont="1" applyFill="1" applyBorder="1" applyAlignment="1">
      <alignment horizontal="center" vertical="center"/>
    </xf>
    <xf numFmtId="1" fontId="7" fillId="12" borderId="308" xfId="1" applyNumberFormat="1" applyFont="1" applyFill="1" applyBorder="1" applyAlignment="1">
      <alignment horizontal="center" vertical="center"/>
    </xf>
    <xf numFmtId="1" fontId="10" fillId="11" borderId="45" xfId="1" applyNumberFormat="1" applyFont="1" applyFill="1" applyBorder="1" applyAlignment="1">
      <alignment horizontal="center" vertical="center" wrapText="1"/>
    </xf>
    <xf numFmtId="1" fontId="10" fillId="11" borderId="0" xfId="1" applyNumberFormat="1" applyFont="1" applyFill="1" applyAlignment="1">
      <alignment horizontal="center" vertical="center" wrapText="1"/>
    </xf>
    <xf numFmtId="1" fontId="10" fillId="11" borderId="324" xfId="1" applyNumberFormat="1" applyFont="1" applyFill="1" applyBorder="1" applyAlignment="1">
      <alignment horizontal="center" vertical="center" wrapText="1"/>
    </xf>
    <xf numFmtId="1" fontId="10" fillId="11" borderId="7" xfId="1" applyNumberFormat="1" applyFont="1" applyFill="1" applyBorder="1" applyAlignment="1">
      <alignment horizontal="center" vertical="center" wrapText="1"/>
    </xf>
    <xf numFmtId="1" fontId="43" fillId="9" borderId="4" xfId="1" applyNumberFormat="1" applyFont="1" applyFill="1" applyBorder="1" applyAlignment="1">
      <alignment horizontal="center" vertical="center"/>
    </xf>
    <xf numFmtId="1" fontId="9" fillId="9" borderId="38" xfId="1" applyNumberFormat="1" applyFont="1" applyFill="1" applyBorder="1" applyAlignment="1">
      <alignment horizontal="center" vertical="center"/>
    </xf>
    <xf numFmtId="1" fontId="9" fillId="9" borderId="3" xfId="1" applyNumberFormat="1" applyFont="1" applyFill="1" applyBorder="1" applyAlignment="1">
      <alignment horizontal="center" vertical="center"/>
    </xf>
    <xf numFmtId="1" fontId="10" fillId="9" borderId="385" xfId="1" applyNumberFormat="1" applyFont="1" applyFill="1" applyBorder="1" applyAlignment="1">
      <alignment horizontal="center" vertical="center" wrapText="1"/>
    </xf>
    <xf numFmtId="1" fontId="10" fillId="9" borderId="126" xfId="1" applyNumberFormat="1" applyFont="1" applyFill="1" applyBorder="1" applyAlignment="1">
      <alignment horizontal="center" vertical="center" wrapText="1"/>
    </xf>
    <xf numFmtId="1" fontId="10" fillId="9" borderId="308" xfId="1" applyNumberFormat="1" applyFont="1" applyFill="1" applyBorder="1" applyAlignment="1">
      <alignment horizontal="center" vertical="center" wrapText="1"/>
    </xf>
    <xf numFmtId="1" fontId="10" fillId="20" borderId="4" xfId="1" applyNumberFormat="1" applyFont="1" applyFill="1" applyBorder="1" applyAlignment="1">
      <alignment horizontal="center" vertical="center"/>
    </xf>
    <xf numFmtId="1" fontId="10" fillId="20" borderId="38" xfId="1" applyNumberFormat="1" applyFont="1" applyFill="1" applyBorder="1" applyAlignment="1">
      <alignment horizontal="center" vertical="center"/>
    </xf>
    <xf numFmtId="1" fontId="10" fillId="20" borderId="374" xfId="1" applyNumberFormat="1" applyFont="1" applyFill="1" applyBorder="1" applyAlignment="1">
      <alignment horizontal="center" vertical="center"/>
    </xf>
    <xf numFmtId="1" fontId="1" fillId="9" borderId="2" xfId="1" applyNumberFormat="1" applyFill="1" applyBorder="1" applyAlignment="1">
      <alignment horizontal="center" vertical="center"/>
    </xf>
    <xf numFmtId="1" fontId="1" fillId="9" borderId="3" xfId="1" applyNumberFormat="1" applyFill="1" applyBorder="1" applyAlignment="1">
      <alignment horizontal="center" vertical="center"/>
    </xf>
    <xf numFmtId="1" fontId="1" fillId="9" borderId="52" xfId="1" applyNumberFormat="1" applyFill="1" applyBorder="1" applyAlignment="1">
      <alignment horizontal="center" vertical="center"/>
    </xf>
    <xf numFmtId="1" fontId="10" fillId="9" borderId="297" xfId="1" applyNumberFormat="1" applyFont="1" applyFill="1" applyBorder="1" applyAlignment="1">
      <alignment horizontal="center" vertical="center"/>
    </xf>
    <xf numFmtId="1" fontId="10" fillId="9" borderId="296" xfId="1" applyNumberFormat="1" applyFont="1" applyFill="1" applyBorder="1" applyAlignment="1">
      <alignment horizontal="center" vertical="center"/>
    </xf>
    <xf numFmtId="1" fontId="10" fillId="9" borderId="62" xfId="1" applyNumberFormat="1" applyFont="1" applyFill="1" applyBorder="1" applyAlignment="1">
      <alignment horizontal="center" vertical="center"/>
    </xf>
    <xf numFmtId="0" fontId="175" fillId="0" borderId="366" xfId="1" applyFont="1" applyBorder="1" applyAlignment="1"/>
    <xf numFmtId="0" fontId="176" fillId="0" borderId="366" xfId="0" applyFont="1" applyBorder="1" applyAlignment="1"/>
    <xf numFmtId="0" fontId="64" fillId="22" borderId="67" xfId="1" applyFont="1" applyFill="1" applyBorder="1" applyAlignment="1" applyProtection="1">
      <alignment horizontal="center" vertical="center"/>
      <protection locked="0"/>
    </xf>
    <xf numFmtId="0" fontId="64" fillId="22" borderId="3" xfId="1" applyFont="1" applyFill="1" applyBorder="1" applyAlignment="1" applyProtection="1">
      <alignment horizontal="center" vertical="center"/>
      <protection locked="0"/>
    </xf>
    <xf numFmtId="1" fontId="7" fillId="9" borderId="341" xfId="1" applyNumberFormat="1" applyFont="1" applyFill="1" applyBorder="1" applyAlignment="1" applyProtection="1">
      <alignment horizontal="center" vertical="center"/>
      <protection hidden="1"/>
    </xf>
    <xf numFmtId="1" fontId="7" fillId="9" borderId="48" xfId="1" applyNumberFormat="1" applyFont="1" applyFill="1" applyBorder="1" applyAlignment="1" applyProtection="1">
      <alignment horizontal="center" vertical="center"/>
      <protection hidden="1"/>
    </xf>
    <xf numFmtId="1" fontId="7" fillId="9" borderId="54" xfId="1" applyNumberFormat="1" applyFont="1" applyFill="1" applyBorder="1" applyAlignment="1" applyProtection="1">
      <alignment horizontal="center" vertical="center"/>
      <protection hidden="1"/>
    </xf>
    <xf numFmtId="1" fontId="7" fillId="9" borderId="51" xfId="1" applyNumberFormat="1" applyFont="1" applyFill="1" applyBorder="1" applyAlignment="1" applyProtection="1">
      <alignment horizontal="center" vertical="center"/>
      <protection hidden="1"/>
    </xf>
    <xf numFmtId="1" fontId="7" fillId="9" borderId="84" xfId="1" applyNumberFormat="1" applyFont="1" applyFill="1" applyBorder="1" applyAlignment="1" applyProtection="1">
      <alignment horizontal="center" vertical="center"/>
      <protection hidden="1"/>
    </xf>
    <xf numFmtId="1" fontId="7" fillId="9" borderId="116" xfId="1" applyNumberFormat="1" applyFont="1" applyFill="1" applyBorder="1" applyAlignment="1" applyProtection="1">
      <alignment horizontal="center" vertical="center"/>
      <protection hidden="1"/>
    </xf>
    <xf numFmtId="0" fontId="64" fillId="22" borderId="67" xfId="1" applyFont="1" applyFill="1" applyBorder="1" applyAlignment="1">
      <alignment horizontal="right" vertical="center"/>
    </xf>
    <xf numFmtId="0" fontId="64" fillId="22" borderId="3" xfId="1" applyFont="1" applyFill="1" applyBorder="1" applyAlignment="1">
      <alignment horizontal="right" vertical="center"/>
    </xf>
    <xf numFmtId="1" fontId="7" fillId="9" borderId="1" xfId="1" applyNumberFormat="1" applyFont="1" applyFill="1" applyBorder="1" applyAlignment="1" applyProtection="1">
      <alignment horizontal="center" vertical="center"/>
      <protection hidden="1"/>
    </xf>
    <xf numFmtId="1" fontId="7" fillId="9" borderId="69" xfId="1" applyNumberFormat="1" applyFont="1" applyFill="1" applyBorder="1" applyAlignment="1" applyProtection="1">
      <alignment horizontal="center" vertical="center"/>
      <protection hidden="1"/>
    </xf>
    <xf numFmtId="1" fontId="127" fillId="0" borderId="137" xfId="7" applyNumberFormat="1" applyFont="1" applyFill="1" applyBorder="1" applyAlignment="1" applyProtection="1">
      <alignment horizontal="center" vertical="center"/>
      <protection hidden="1"/>
    </xf>
    <xf numFmtId="1" fontId="127" fillId="0" borderId="136" xfId="7" applyNumberFormat="1" applyFont="1" applyFill="1" applyBorder="1" applyAlignment="1" applyProtection="1">
      <alignment horizontal="center" vertical="center"/>
      <protection hidden="1"/>
    </xf>
    <xf numFmtId="0" fontId="126" fillId="13" borderId="137" xfId="1" applyFont="1" applyFill="1" applyBorder="1" applyAlignment="1" applyProtection="1">
      <alignment horizontal="center" vertical="center"/>
      <protection hidden="1"/>
    </xf>
    <xf numFmtId="0" fontId="126" fillId="13" borderId="136" xfId="1" applyFont="1" applyFill="1" applyBorder="1" applyAlignment="1" applyProtection="1">
      <alignment horizontal="center" vertical="center"/>
      <protection hidden="1"/>
    </xf>
    <xf numFmtId="0" fontId="126" fillId="13" borderId="139" xfId="1" applyFont="1" applyFill="1" applyBorder="1" applyAlignment="1" applyProtection="1">
      <alignment horizontal="center" vertical="center"/>
      <protection hidden="1"/>
    </xf>
    <xf numFmtId="0" fontId="50" fillId="13" borderId="385" xfId="1" applyFont="1" applyFill="1" applyBorder="1" applyAlignment="1" applyProtection="1">
      <alignment horizontal="center" vertical="center" wrapText="1"/>
      <protection hidden="1"/>
    </xf>
    <xf numFmtId="0" fontId="50" fillId="13" borderId="126" xfId="1" applyFont="1" applyFill="1" applyBorder="1" applyAlignment="1" applyProtection="1">
      <alignment horizontal="center" vertical="center" wrapText="1"/>
      <protection hidden="1"/>
    </xf>
    <xf numFmtId="0" fontId="50" fillId="13" borderId="138" xfId="1" applyFont="1" applyFill="1" applyBorder="1" applyAlignment="1" applyProtection="1">
      <alignment horizontal="center" vertical="center" wrapText="1"/>
      <protection hidden="1"/>
    </xf>
    <xf numFmtId="1" fontId="50" fillId="13" borderId="385" xfId="1" applyNumberFormat="1" applyFont="1" applyFill="1" applyBorder="1" applyAlignment="1" applyProtection="1">
      <alignment horizontal="center" vertical="center" wrapText="1" readingOrder="1"/>
      <protection hidden="1"/>
    </xf>
    <xf numFmtId="1" fontId="50" fillId="13" borderId="126" xfId="1" applyNumberFormat="1" applyFont="1" applyFill="1" applyBorder="1" applyAlignment="1" applyProtection="1">
      <alignment horizontal="center" vertical="center" wrapText="1" readingOrder="1"/>
      <protection hidden="1"/>
    </xf>
    <xf numFmtId="1" fontId="50" fillId="13" borderId="138" xfId="1" applyNumberFormat="1" applyFont="1" applyFill="1" applyBorder="1" applyAlignment="1" applyProtection="1">
      <alignment horizontal="center" vertical="center" wrapText="1" readingOrder="1"/>
      <protection hidden="1"/>
    </xf>
    <xf numFmtId="1" fontId="50" fillId="9" borderId="342" xfId="1" applyNumberFormat="1" applyFont="1" applyFill="1" applyBorder="1" applyAlignment="1" applyProtection="1">
      <alignment horizontal="center" vertical="center" textRotation="90"/>
      <protection hidden="1"/>
    </xf>
    <xf numFmtId="1" fontId="50" fillId="9" borderId="47" xfId="1" applyNumberFormat="1" applyFont="1" applyFill="1" applyBorder="1" applyAlignment="1" applyProtection="1">
      <alignment horizontal="center" vertical="center" textRotation="90"/>
      <protection hidden="1"/>
    </xf>
    <xf numFmtId="1" fontId="50" fillId="9" borderId="65" xfId="1" applyNumberFormat="1" applyFont="1" applyFill="1" applyBorder="1" applyAlignment="1" applyProtection="1">
      <alignment horizontal="center" vertical="center" textRotation="90"/>
      <protection hidden="1"/>
    </xf>
    <xf numFmtId="1" fontId="50" fillId="9" borderId="68" xfId="1" applyNumberFormat="1" applyFont="1" applyFill="1" applyBorder="1" applyAlignment="1" applyProtection="1">
      <alignment horizontal="center" vertical="center" textRotation="90"/>
      <protection hidden="1"/>
    </xf>
    <xf numFmtId="0" fontId="1" fillId="11" borderId="53" xfId="1" applyFill="1" applyBorder="1" applyAlignment="1">
      <alignment horizontal="right"/>
    </xf>
    <xf numFmtId="0" fontId="1" fillId="11" borderId="2" xfId="1" applyFill="1" applyBorder="1" applyAlignment="1">
      <alignment horizontal="right"/>
    </xf>
    <xf numFmtId="0" fontId="7" fillId="9" borderId="370" xfId="1" applyFont="1" applyFill="1" applyBorder="1" applyAlignment="1" applyProtection="1">
      <alignment horizontal="center" vertical="center" wrapText="1"/>
      <protection hidden="1"/>
    </xf>
    <xf numFmtId="0" fontId="7" fillId="9" borderId="377" xfId="1" applyFont="1" applyFill="1" applyBorder="1" applyAlignment="1" applyProtection="1">
      <alignment horizontal="center" vertical="center" wrapText="1"/>
      <protection hidden="1"/>
    </xf>
    <xf numFmtId="0" fontId="7" fillId="9" borderId="43" xfId="1" applyFont="1" applyFill="1" applyBorder="1" applyAlignment="1" applyProtection="1">
      <alignment horizontal="center" vertical="center" wrapText="1"/>
      <protection hidden="1"/>
    </xf>
    <xf numFmtId="0" fontId="7" fillId="9" borderId="386" xfId="1" applyFont="1" applyFill="1" applyBorder="1" applyAlignment="1" applyProtection="1">
      <alignment horizontal="center" vertical="center" wrapText="1"/>
      <protection hidden="1"/>
    </xf>
    <xf numFmtId="1" fontId="7" fillId="9" borderId="350" xfId="1" applyNumberFormat="1" applyFont="1" applyFill="1" applyBorder="1" applyAlignment="1" applyProtection="1">
      <alignment horizontal="center" vertical="center"/>
      <protection hidden="1"/>
    </xf>
    <xf numFmtId="1" fontId="50" fillId="9" borderId="372" xfId="1" applyNumberFormat="1" applyFont="1" applyFill="1" applyBorder="1" applyAlignment="1" applyProtection="1">
      <alignment horizontal="center" vertical="center" textRotation="90"/>
      <protection hidden="1"/>
    </xf>
    <xf numFmtId="1" fontId="7" fillId="9" borderId="379" xfId="1" applyNumberFormat="1" applyFont="1" applyFill="1" applyBorder="1" applyAlignment="1" applyProtection="1">
      <alignment horizontal="center" vertical="center"/>
      <protection hidden="1"/>
    </xf>
    <xf numFmtId="0" fontId="50" fillId="13" borderId="137" xfId="1" applyFont="1" applyFill="1" applyBorder="1" applyAlignment="1" applyProtection="1">
      <alignment horizontal="center" vertical="center" wrapText="1"/>
      <protection hidden="1"/>
    </xf>
    <xf numFmtId="0" fontId="1" fillId="0" borderId="136" xfId="1" applyBorder="1" applyAlignment="1">
      <alignment horizontal="center" vertical="center" wrapText="1"/>
    </xf>
    <xf numFmtId="14" fontId="3" fillId="0" borderId="42" xfId="1" applyNumberFormat="1" applyFont="1" applyBorder="1" applyAlignment="1" applyProtection="1">
      <alignment horizontal="left" wrapText="1"/>
      <protection hidden="1"/>
    </xf>
    <xf numFmtId="0" fontId="127" fillId="0" borderId="137" xfId="1" applyFont="1" applyBorder="1" applyAlignment="1">
      <alignment horizontal="center" vertical="center"/>
    </xf>
    <xf numFmtId="0" fontId="1" fillId="0" borderId="136" xfId="1" applyBorder="1" applyAlignment="1">
      <alignment horizontal="center" vertical="center"/>
    </xf>
    <xf numFmtId="0" fontId="1" fillId="0" borderId="139" xfId="1" applyBorder="1" applyAlignment="1">
      <alignment horizontal="center" vertical="center"/>
    </xf>
    <xf numFmtId="1" fontId="128" fillId="0" borderId="0" xfId="7" applyNumberFormat="1" applyFont="1" applyFill="1" applyBorder="1" applyAlignment="1" applyProtection="1">
      <alignment horizontal="center" vertical="center"/>
      <protection hidden="1"/>
    </xf>
    <xf numFmtId="1" fontId="92" fillId="7" borderId="137" xfId="7" applyNumberFormat="1" applyFont="1" applyFill="1" applyBorder="1" applyAlignment="1" applyProtection="1">
      <alignment horizontal="center" vertical="center"/>
      <protection hidden="1"/>
    </xf>
    <xf numFmtId="1" fontId="92" fillId="7" borderId="139" xfId="7" applyNumberFormat="1" applyFont="1" applyFill="1" applyBorder="1" applyAlignment="1" applyProtection="1">
      <alignment horizontal="center" vertical="center"/>
      <protection hidden="1"/>
    </xf>
    <xf numFmtId="1" fontId="177" fillId="23" borderId="385" xfId="7" applyNumberFormat="1" applyFont="1" applyFill="1" applyBorder="1" applyAlignment="1" applyProtection="1">
      <alignment horizontal="center" vertical="center" wrapText="1"/>
      <protection hidden="1"/>
    </xf>
    <xf numFmtId="0" fontId="178" fillId="23" borderId="126" xfId="1" applyFont="1" applyFill="1" applyBorder="1" applyAlignment="1">
      <alignment horizontal="center" vertical="center" wrapText="1"/>
    </xf>
    <xf numFmtId="0" fontId="178" fillId="23" borderId="138" xfId="1" applyFont="1" applyFill="1" applyBorder="1" applyAlignment="1">
      <alignment horizontal="center" vertical="center" wrapText="1"/>
    </xf>
    <xf numFmtId="0" fontId="1" fillId="11" borderId="51" xfId="1" applyFill="1" applyBorder="1" applyAlignment="1">
      <alignment horizontal="right"/>
    </xf>
    <xf numFmtId="0" fontId="1" fillId="11" borderId="48" xfId="1" applyFill="1" applyBorder="1" applyAlignment="1">
      <alignment horizontal="right"/>
    </xf>
    <xf numFmtId="1" fontId="7" fillId="11" borderId="324" xfId="1" applyNumberFormat="1" applyFont="1" applyFill="1" applyBorder="1" applyAlignment="1" applyProtection="1">
      <alignment horizontal="left" vertical="center"/>
      <protection hidden="1"/>
    </xf>
    <xf numFmtId="1" fontId="9" fillId="11" borderId="7" xfId="1" applyNumberFormat="1" applyFont="1" applyFill="1" applyBorder="1" applyAlignment="1" applyProtection="1">
      <alignment horizontal="left" vertical="center"/>
      <protection hidden="1"/>
    </xf>
    <xf numFmtId="1" fontId="9" fillId="11" borderId="296" xfId="1" applyNumberFormat="1" applyFont="1" applyFill="1" applyBorder="1" applyAlignment="1" applyProtection="1">
      <alignment horizontal="left" vertical="center"/>
      <protection hidden="1"/>
    </xf>
    <xf numFmtId="1" fontId="127" fillId="0" borderId="139" xfId="7" applyNumberFormat="1" applyFont="1" applyFill="1" applyBorder="1" applyAlignment="1" applyProtection="1">
      <alignment horizontal="center" vertical="center"/>
      <protection hidden="1"/>
    </xf>
    <xf numFmtId="0" fontId="50" fillId="13" borderId="370" xfId="1" applyFont="1" applyFill="1" applyBorder="1" applyAlignment="1" applyProtection="1">
      <alignment horizontal="center" vertical="center" wrapText="1"/>
      <protection hidden="1"/>
    </xf>
    <xf numFmtId="0" fontId="50" fillId="13" borderId="45" xfId="1" applyFont="1" applyFill="1" applyBorder="1" applyAlignment="1" applyProtection="1">
      <alignment horizontal="center" vertical="center" wrapText="1"/>
      <protection hidden="1"/>
    </xf>
    <xf numFmtId="0" fontId="50" fillId="13" borderId="43" xfId="1" applyFont="1" applyFill="1" applyBorder="1" applyAlignment="1" applyProtection="1">
      <alignment horizontal="center" vertical="center" wrapText="1"/>
      <protection hidden="1"/>
    </xf>
    <xf numFmtId="1" fontId="7" fillId="14" borderId="350" xfId="1" applyNumberFormat="1" applyFont="1" applyFill="1" applyBorder="1" applyAlignment="1" applyProtection="1">
      <alignment horizontal="center" vertical="center"/>
      <protection hidden="1"/>
    </xf>
    <xf numFmtId="1" fontId="7" fillId="14" borderId="69" xfId="1" applyNumberFormat="1" applyFont="1" applyFill="1" applyBorder="1" applyAlignment="1" applyProtection="1">
      <alignment horizontal="center" vertical="center"/>
      <protection hidden="1"/>
    </xf>
    <xf numFmtId="0" fontId="64" fillId="11" borderId="67" xfId="1" applyFont="1" applyFill="1" applyBorder="1" applyAlignment="1">
      <alignment horizontal="right" vertical="center" indent="1"/>
    </xf>
    <xf numFmtId="0" fontId="64" fillId="11" borderId="3" xfId="1" applyFont="1" applyFill="1" applyBorder="1" applyAlignment="1">
      <alignment horizontal="right" vertical="center" indent="1"/>
    </xf>
    <xf numFmtId="1" fontId="7" fillId="9" borderId="375" xfId="1" applyNumberFormat="1" applyFont="1" applyFill="1" applyBorder="1" applyAlignment="1" applyProtection="1">
      <alignment horizontal="center" vertical="center"/>
      <protection hidden="1"/>
    </xf>
    <xf numFmtId="1" fontId="7" fillId="9" borderId="297" xfId="1" applyNumberFormat="1" applyFont="1" applyFill="1" applyBorder="1" applyAlignment="1" applyProtection="1">
      <alignment horizontal="center" vertical="center"/>
      <protection hidden="1"/>
    </xf>
    <xf numFmtId="1" fontId="7" fillId="25" borderId="295" xfId="1" applyNumberFormat="1" applyFont="1" applyFill="1" applyBorder="1" applyAlignment="1" applyProtection="1">
      <alignment horizontal="right" vertical="center"/>
      <protection hidden="1"/>
    </xf>
    <xf numFmtId="1" fontId="7" fillId="25" borderId="7" xfId="1" applyNumberFormat="1" applyFont="1" applyFill="1" applyBorder="1" applyAlignment="1" applyProtection="1">
      <alignment horizontal="right" vertical="center"/>
      <protection hidden="1"/>
    </xf>
    <xf numFmtId="1" fontId="7" fillId="25" borderId="44" xfId="1" applyNumberFormat="1" applyFont="1" applyFill="1" applyBorder="1" applyAlignment="1" applyProtection="1">
      <alignment horizontal="right" vertical="center"/>
      <protection hidden="1"/>
    </xf>
    <xf numFmtId="1" fontId="50" fillId="9" borderId="376" xfId="1" applyNumberFormat="1" applyFont="1" applyFill="1" applyBorder="1" applyAlignment="1" applyProtection="1">
      <alignment horizontal="center" vertical="center" textRotation="90"/>
      <protection hidden="1"/>
    </xf>
    <xf numFmtId="1" fontId="50" fillId="9" borderId="62" xfId="1" applyNumberFormat="1" applyFont="1" applyFill="1" applyBorder="1" applyAlignment="1" applyProtection="1">
      <alignment horizontal="center" vertical="center" textRotation="90"/>
      <protection hidden="1"/>
    </xf>
    <xf numFmtId="0" fontId="64" fillId="0" borderId="67" xfId="1" applyFont="1" applyBorder="1" applyAlignment="1" applyProtection="1">
      <alignment horizontal="right" vertical="center" indent="1"/>
      <protection locked="0"/>
    </xf>
    <xf numFmtId="0" fontId="64" fillId="0" borderId="3" xfId="1" applyFont="1" applyBorder="1" applyAlignment="1" applyProtection="1">
      <alignment horizontal="right" vertical="center" indent="1"/>
      <protection locked="0"/>
    </xf>
    <xf numFmtId="1" fontId="128" fillId="0" borderId="42" xfId="7" applyNumberFormat="1" applyFont="1" applyFill="1" applyBorder="1" applyAlignment="1" applyProtection="1">
      <alignment horizontal="center" vertical="center"/>
      <protection locked="0" hidden="1"/>
    </xf>
    <xf numFmtId="0" fontId="1" fillId="0" borderId="42" xfId="1" applyBorder="1" applyAlignment="1">
      <alignment horizontal="center" vertical="center"/>
    </xf>
    <xf numFmtId="0" fontId="1" fillId="0" borderId="42" xfId="1" applyBorder="1" applyAlignment="1">
      <alignment wrapText="1"/>
    </xf>
    <xf numFmtId="0" fontId="126" fillId="13" borderId="339" xfId="1" applyFont="1" applyFill="1" applyBorder="1" applyAlignment="1" applyProtection="1">
      <alignment horizontal="center" vertical="center"/>
      <protection hidden="1"/>
    </xf>
    <xf numFmtId="0" fontId="126" fillId="13" borderId="338" xfId="1" applyFont="1" applyFill="1" applyBorder="1" applyAlignment="1" applyProtection="1">
      <alignment horizontal="center" vertical="center"/>
      <protection hidden="1"/>
    </xf>
    <xf numFmtId="0" fontId="126" fillId="13" borderId="340" xfId="1" applyFont="1" applyFill="1" applyBorder="1" applyAlignment="1" applyProtection="1">
      <alignment horizontal="center" vertical="center"/>
      <protection hidden="1"/>
    </xf>
    <xf numFmtId="1" fontId="7" fillId="9" borderId="374" xfId="1" applyNumberFormat="1" applyFont="1" applyFill="1" applyBorder="1" applyAlignment="1" applyProtection="1">
      <alignment horizontal="center" vertical="center"/>
      <protection hidden="1"/>
    </xf>
    <xf numFmtId="1" fontId="7" fillId="9" borderId="296" xfId="1" applyNumberFormat="1" applyFont="1" applyFill="1" applyBorder="1" applyAlignment="1" applyProtection="1">
      <alignment horizontal="center" vertical="center"/>
      <protection hidden="1"/>
    </xf>
    <xf numFmtId="1" fontId="128" fillId="0" borderId="371" xfId="7" applyNumberFormat="1" applyFont="1" applyFill="1" applyBorder="1" applyAlignment="1" applyProtection="1">
      <alignment horizontal="center" vertical="center"/>
      <protection locked="0" hidden="1"/>
    </xf>
    <xf numFmtId="0" fontId="7" fillId="11" borderId="58" xfId="1" applyFont="1" applyFill="1" applyBorder="1" applyAlignment="1" applyProtection="1">
      <alignment horizontal="right" vertical="center" indent="1"/>
      <protection hidden="1"/>
    </xf>
    <xf numFmtId="0" fontId="7" fillId="11" borderId="49" xfId="1" applyFont="1" applyFill="1" applyBorder="1" applyAlignment="1" applyProtection="1">
      <alignment horizontal="right" vertical="center" indent="1"/>
      <protection hidden="1"/>
    </xf>
    <xf numFmtId="0" fontId="7" fillId="11" borderId="385" xfId="1" applyFont="1" applyFill="1" applyBorder="1" applyAlignment="1" applyProtection="1">
      <alignment horizontal="center" vertical="center" wrapText="1"/>
      <protection hidden="1"/>
    </xf>
    <xf numFmtId="0" fontId="7" fillId="11" borderId="308" xfId="1" applyFont="1" applyFill="1" applyBorder="1" applyAlignment="1" applyProtection="1">
      <alignment horizontal="center" vertical="center" wrapText="1"/>
      <protection hidden="1"/>
    </xf>
    <xf numFmtId="0" fontId="7" fillId="25" borderId="324" xfId="1" applyFont="1" applyFill="1" applyBorder="1" applyAlignment="1" applyProtection="1">
      <alignment horizontal="right" vertical="center" indent="2"/>
      <protection hidden="1"/>
    </xf>
    <xf numFmtId="0" fontId="7" fillId="25" borderId="296" xfId="1" applyFont="1" applyFill="1" applyBorder="1" applyAlignment="1" applyProtection="1">
      <alignment horizontal="right" vertical="center" indent="2"/>
      <protection hidden="1"/>
    </xf>
    <xf numFmtId="0" fontId="79" fillId="9" borderId="379" xfId="1" applyFont="1" applyFill="1" applyBorder="1" applyAlignment="1" applyProtection="1">
      <alignment horizontal="center" vertical="center" wrapText="1"/>
      <protection hidden="1"/>
    </xf>
    <xf numFmtId="0" fontId="79" fillId="9" borderId="325" xfId="1" applyFont="1" applyFill="1" applyBorder="1" applyAlignment="1" applyProtection="1">
      <alignment horizontal="center" vertical="center" wrapText="1"/>
      <protection hidden="1"/>
    </xf>
    <xf numFmtId="0" fontId="7" fillId="11" borderId="137" xfId="1" applyFont="1" applyFill="1" applyBorder="1" applyAlignment="1" applyProtection="1">
      <alignment horizontal="right" vertical="center" wrapText="1" indent="1"/>
      <protection hidden="1"/>
    </xf>
    <xf numFmtId="0" fontId="7" fillId="11" borderId="142" xfId="1" applyFont="1" applyFill="1" applyBorder="1" applyAlignment="1" applyProtection="1">
      <alignment horizontal="right" vertical="center" wrapText="1" indent="1"/>
      <protection hidden="1"/>
    </xf>
    <xf numFmtId="0" fontId="7" fillId="11" borderId="43" xfId="1" applyFont="1" applyFill="1" applyBorder="1" applyAlignment="1" applyProtection="1">
      <alignment horizontal="right" vertical="center" wrapText="1" indent="1"/>
      <protection hidden="1"/>
    </xf>
    <xf numFmtId="0" fontId="7" fillId="11" borderId="387" xfId="1" applyFont="1" applyFill="1" applyBorder="1" applyAlignment="1" applyProtection="1">
      <alignment horizontal="right" vertical="center" wrapText="1" indent="1"/>
      <protection hidden="1"/>
    </xf>
    <xf numFmtId="0" fontId="7" fillId="9" borderId="84" xfId="1" applyFont="1" applyFill="1" applyBorder="1" applyAlignment="1" applyProtection="1">
      <alignment horizontal="center" vertical="center" textRotation="90" wrapText="1"/>
      <protection hidden="1"/>
    </xf>
    <xf numFmtId="0" fontId="7" fillId="9" borderId="116" xfId="1" applyFont="1" applyFill="1" applyBorder="1" applyAlignment="1" applyProtection="1">
      <alignment horizontal="center" vertical="center" textRotation="90" wrapText="1"/>
      <protection hidden="1"/>
    </xf>
    <xf numFmtId="0" fontId="19" fillId="9" borderId="1" xfId="1" applyFont="1" applyFill="1" applyBorder="1" applyAlignment="1" applyProtection="1">
      <alignment horizontal="center" vertical="center" textRotation="90" wrapText="1"/>
      <protection hidden="1"/>
    </xf>
    <xf numFmtId="0" fontId="14" fillId="9" borderId="1" xfId="1" applyFont="1" applyFill="1" applyBorder="1" applyAlignment="1" applyProtection="1">
      <alignment horizontal="center" vertical="center" textRotation="90" wrapText="1"/>
      <protection hidden="1"/>
    </xf>
    <xf numFmtId="0" fontId="14" fillId="9" borderId="297" xfId="1" applyFont="1" applyFill="1" applyBorder="1" applyAlignment="1" applyProtection="1">
      <alignment horizontal="center" vertical="center" textRotation="90" wrapText="1"/>
      <protection hidden="1"/>
    </xf>
    <xf numFmtId="0" fontId="7" fillId="11" borderId="143" xfId="1" applyFont="1" applyFill="1" applyBorder="1" applyAlignment="1" applyProtection="1">
      <alignment horizontal="right" vertical="center" wrapText="1" indent="1"/>
      <protection hidden="1"/>
    </xf>
    <xf numFmtId="0" fontId="7" fillId="13" borderId="373" xfId="1" applyFont="1" applyFill="1" applyBorder="1" applyAlignment="1" applyProtection="1">
      <alignment horizontal="right" vertical="center" wrapText="1"/>
      <protection hidden="1"/>
    </xf>
    <xf numFmtId="0" fontId="7" fillId="13" borderId="374" xfId="1" applyFont="1" applyFill="1" applyBorder="1" applyAlignment="1" applyProtection="1">
      <alignment horizontal="right" vertical="center" wrapText="1"/>
      <protection hidden="1"/>
    </xf>
    <xf numFmtId="0" fontId="8" fillId="9" borderId="3" xfId="1" applyFont="1" applyFill="1" applyBorder="1" applyAlignment="1" applyProtection="1">
      <alignment horizontal="right" vertical="center" wrapText="1" indent="1"/>
      <protection hidden="1"/>
    </xf>
    <xf numFmtId="0" fontId="14" fillId="13" borderId="339" xfId="1" applyFont="1" applyFill="1" applyBorder="1" applyAlignment="1" applyProtection="1">
      <alignment horizontal="center" vertical="center"/>
      <protection hidden="1"/>
    </xf>
    <xf numFmtId="0" fontId="14" fillId="13" borderId="338" xfId="1" applyFont="1" applyFill="1" applyBorder="1" applyAlignment="1" applyProtection="1">
      <alignment horizontal="center" vertical="center"/>
      <protection hidden="1"/>
    </xf>
    <xf numFmtId="0" fontId="124" fillId="0" borderId="42" xfId="1" applyFont="1" applyBorder="1" applyAlignment="1" applyProtection="1">
      <alignment horizontal="center" vertical="center"/>
      <protection hidden="1"/>
    </xf>
    <xf numFmtId="0" fontId="124" fillId="0" borderId="371" xfId="1" applyFont="1" applyBorder="1" applyAlignment="1" applyProtection="1">
      <alignment horizontal="center" vertical="center"/>
      <protection hidden="1"/>
    </xf>
    <xf numFmtId="0" fontId="14" fillId="9" borderId="291" xfId="1" applyFont="1" applyFill="1" applyBorder="1" applyAlignment="1" applyProtection="1">
      <alignment horizontal="center" vertical="center" textRotation="90" wrapText="1"/>
      <protection hidden="1"/>
    </xf>
    <xf numFmtId="0" fontId="14" fillId="9" borderId="84" xfId="1" applyFont="1" applyFill="1" applyBorder="1" applyAlignment="1" applyProtection="1">
      <alignment horizontal="center" vertical="center" textRotation="90" wrapText="1"/>
      <protection hidden="1"/>
    </xf>
    <xf numFmtId="0" fontId="133" fillId="0" borderId="0" xfId="1" applyFont="1" applyAlignment="1" applyProtection="1">
      <alignment horizontal="center"/>
      <protection hidden="1"/>
    </xf>
    <xf numFmtId="0" fontId="7" fillId="9" borderId="148" xfId="1" applyFont="1" applyFill="1" applyBorder="1" applyAlignment="1" applyProtection="1">
      <alignment horizontal="right" vertical="center" wrapText="1" indent="1"/>
      <protection hidden="1"/>
    </xf>
    <xf numFmtId="0" fontId="7" fillId="9" borderId="142" xfId="1" applyFont="1" applyFill="1" applyBorder="1" applyAlignment="1" applyProtection="1">
      <alignment horizontal="right" vertical="center" wrapText="1" indent="1"/>
      <protection hidden="1"/>
    </xf>
    <xf numFmtId="0" fontId="7" fillId="11" borderId="147" xfId="1" applyFont="1" applyFill="1" applyBorder="1" applyAlignment="1">
      <alignment horizontal="right" vertical="center" indent="1"/>
    </xf>
    <xf numFmtId="0" fontId="7" fillId="11" borderId="60" xfId="1" applyFont="1" applyFill="1" applyBorder="1" applyAlignment="1">
      <alignment horizontal="right" vertical="center" indent="1"/>
    </xf>
    <xf numFmtId="0" fontId="19" fillId="11" borderId="144" xfId="1" applyFont="1" applyFill="1" applyBorder="1" applyAlignment="1">
      <alignment horizontal="center" vertical="center" textRotation="90" wrapText="1"/>
    </xf>
    <xf numFmtId="0" fontId="50" fillId="29" borderId="388" xfId="1" applyFont="1" applyFill="1" applyBorder="1" applyAlignment="1" applyProtection="1">
      <alignment horizontal="center" vertical="center" wrapText="1"/>
      <protection hidden="1"/>
    </xf>
    <xf numFmtId="0" fontId="50" fillId="29" borderId="299" xfId="1" applyFont="1" applyFill="1" applyBorder="1" applyAlignment="1" applyProtection="1">
      <alignment horizontal="center" vertical="center" wrapText="1"/>
      <protection hidden="1"/>
    </xf>
    <xf numFmtId="0" fontId="14" fillId="13" borderId="154" xfId="1" applyFont="1" applyFill="1" applyBorder="1" applyAlignment="1" applyProtection="1">
      <alignment horizontal="center" vertical="center"/>
      <protection hidden="1"/>
    </xf>
    <xf numFmtId="0" fontId="14" fillId="13" borderId="153" xfId="1" applyFont="1" applyFill="1" applyBorder="1" applyAlignment="1" applyProtection="1">
      <alignment horizontal="center" vertical="center"/>
      <protection hidden="1"/>
    </xf>
    <xf numFmtId="0" fontId="7" fillId="11" borderId="144" xfId="1" applyFont="1" applyFill="1" applyBorder="1" applyAlignment="1">
      <alignment horizontal="center" vertical="center" textRotation="90"/>
    </xf>
    <xf numFmtId="0" fontId="14" fillId="13" borderId="38" xfId="1" applyFont="1" applyFill="1" applyBorder="1" applyAlignment="1" applyProtection="1">
      <alignment horizontal="center" vertical="center"/>
      <protection hidden="1"/>
    </xf>
    <xf numFmtId="0" fontId="7" fillId="11" borderId="144" xfId="1" applyFont="1" applyFill="1" applyBorder="1" applyAlignment="1" applyProtection="1">
      <alignment horizontal="center" vertical="center" textRotation="90" wrapText="1"/>
      <protection hidden="1"/>
    </xf>
    <xf numFmtId="0" fontId="124" fillId="0" borderId="0" xfId="1" applyFont="1" applyAlignment="1" applyProtection="1">
      <alignment horizontal="center" vertical="center"/>
      <protection hidden="1"/>
    </xf>
    <xf numFmtId="0" fontId="124" fillId="0" borderId="155" xfId="1" applyFont="1" applyBorder="1" applyAlignment="1" applyProtection="1">
      <alignment horizontal="center" vertical="center"/>
      <protection hidden="1"/>
    </xf>
    <xf numFmtId="0" fontId="124" fillId="0" borderId="152" xfId="1" applyFont="1" applyBorder="1" applyAlignment="1" applyProtection="1">
      <alignment horizontal="center" vertical="center"/>
      <protection hidden="1"/>
    </xf>
    <xf numFmtId="0" fontId="124" fillId="0" borderId="151" xfId="1" applyFont="1" applyBorder="1" applyAlignment="1" applyProtection="1">
      <alignment horizontal="center" vertical="center"/>
      <protection hidden="1"/>
    </xf>
    <xf numFmtId="0" fontId="14" fillId="13" borderId="53" xfId="1" applyFont="1" applyFill="1" applyBorder="1" applyAlignment="1" applyProtection="1">
      <alignment horizontal="center" vertical="center"/>
      <protection hidden="1"/>
    </xf>
    <xf numFmtId="0" fontId="14" fillId="13" borderId="2" xfId="1" applyFont="1" applyFill="1" applyBorder="1" applyAlignment="1" applyProtection="1">
      <alignment horizontal="center" vertical="center"/>
      <protection hidden="1"/>
    </xf>
    <xf numFmtId="0" fontId="14" fillId="13" borderId="52" xfId="1" applyFont="1" applyFill="1" applyBorder="1" applyAlignment="1" applyProtection="1">
      <alignment horizontal="center" vertical="center"/>
      <protection hidden="1"/>
    </xf>
    <xf numFmtId="0" fontId="8" fillId="9" borderId="150" xfId="1" applyFont="1" applyFill="1" applyBorder="1" applyAlignment="1" applyProtection="1">
      <alignment horizontal="center" vertical="center" wrapText="1"/>
      <protection hidden="1"/>
    </xf>
    <xf numFmtId="0" fontId="8" fillId="9" borderId="49" xfId="1" applyFont="1" applyFill="1" applyBorder="1" applyAlignment="1" applyProtection="1">
      <alignment horizontal="center" vertical="center" wrapText="1"/>
      <protection hidden="1"/>
    </xf>
    <xf numFmtId="0" fontId="7" fillId="11" borderId="148" xfId="1" applyFont="1" applyFill="1" applyBorder="1" applyAlignment="1" applyProtection="1">
      <alignment horizontal="right" vertical="center" wrapText="1" indent="1"/>
      <protection hidden="1"/>
    </xf>
    <xf numFmtId="0" fontId="67" fillId="9" borderId="350" xfId="1" applyFont="1" applyFill="1" applyBorder="1" applyAlignment="1" applyProtection="1">
      <alignment horizontal="center" vertical="center" textRotation="90" wrapText="1"/>
      <protection hidden="1"/>
    </xf>
    <xf numFmtId="0" fontId="67" fillId="9" borderId="1" xfId="1" applyFont="1" applyFill="1" applyBorder="1" applyAlignment="1" applyProtection="1">
      <alignment horizontal="center" vertical="center" textRotation="90" wrapText="1"/>
      <protection hidden="1"/>
    </xf>
    <xf numFmtId="0" fontId="67" fillId="9" borderId="69" xfId="1" applyFont="1" applyFill="1" applyBorder="1" applyAlignment="1" applyProtection="1">
      <alignment horizontal="center" vertical="center" textRotation="90" wrapText="1"/>
      <protection hidden="1"/>
    </xf>
    <xf numFmtId="0" fontId="92" fillId="9" borderId="67" xfId="1" applyFont="1" applyFill="1" applyBorder="1" applyAlignment="1" applyProtection="1">
      <alignment horizontal="left" vertical="center" indent="2"/>
      <protection hidden="1"/>
    </xf>
    <xf numFmtId="0" fontId="92" fillId="9" borderId="3" xfId="1" applyFont="1" applyFill="1" applyBorder="1" applyAlignment="1" applyProtection="1">
      <alignment horizontal="left" vertical="center" indent="2"/>
      <protection hidden="1"/>
    </xf>
    <xf numFmtId="14" fontId="137" fillId="0" borderId="0" xfId="1" applyNumberFormat="1" applyFont="1" applyAlignment="1" applyProtection="1">
      <alignment horizontal="left"/>
      <protection hidden="1"/>
    </xf>
    <xf numFmtId="0" fontId="137" fillId="0" borderId="0" xfId="1" applyFont="1" applyAlignment="1" applyProtection="1">
      <alignment horizontal="left"/>
      <protection hidden="1"/>
    </xf>
    <xf numFmtId="0" fontId="98" fillId="0" borderId="0" xfId="1" applyFont="1" applyAlignment="1" applyProtection="1">
      <alignment horizontal="right" vertical="center"/>
      <protection hidden="1"/>
    </xf>
    <xf numFmtId="1" fontId="144" fillId="0" borderId="0" xfId="1" applyNumberFormat="1" applyFont="1" applyAlignment="1" applyProtection="1">
      <alignment horizontal="center" vertical="center"/>
      <protection hidden="1"/>
    </xf>
    <xf numFmtId="0" fontId="144" fillId="0" borderId="0" xfId="1" applyFont="1" applyAlignment="1" applyProtection="1">
      <alignment horizontal="center" vertical="center"/>
      <protection hidden="1"/>
    </xf>
    <xf numFmtId="0" fontId="92" fillId="11" borderId="370" xfId="1" applyFont="1" applyFill="1" applyBorder="1" applyAlignment="1" applyProtection="1">
      <alignment horizontal="center" vertical="center" wrapText="1"/>
      <protection hidden="1"/>
    </xf>
    <xf numFmtId="0" fontId="92" fillId="11" borderId="377" xfId="1" applyFont="1" applyFill="1" applyBorder="1" applyAlignment="1" applyProtection="1">
      <alignment horizontal="center" vertical="center" wrapText="1"/>
      <protection hidden="1"/>
    </xf>
    <xf numFmtId="0" fontId="92" fillId="11" borderId="45" xfId="1" applyFont="1" applyFill="1" applyBorder="1" applyAlignment="1" applyProtection="1">
      <alignment horizontal="center" vertical="center" wrapText="1"/>
      <protection hidden="1"/>
    </xf>
    <xf numFmtId="0" fontId="92" fillId="11" borderId="5" xfId="1" applyFont="1" applyFill="1" applyBorder="1" applyAlignment="1" applyProtection="1">
      <alignment horizontal="center" vertical="center" wrapText="1"/>
      <protection hidden="1"/>
    </xf>
    <xf numFmtId="0" fontId="92" fillId="11" borderId="43" xfId="1" applyFont="1" applyFill="1" applyBorder="1" applyAlignment="1" applyProtection="1">
      <alignment horizontal="center" vertical="center" wrapText="1"/>
      <protection hidden="1"/>
    </xf>
    <xf numFmtId="0" fontId="92" fillId="11" borderId="386" xfId="1" applyFont="1" applyFill="1" applyBorder="1" applyAlignment="1" applyProtection="1">
      <alignment horizontal="center" vertical="center" wrapText="1"/>
      <protection hidden="1"/>
    </xf>
    <xf numFmtId="0" fontId="65" fillId="9" borderId="366" xfId="1" applyFont="1" applyFill="1" applyBorder="1" applyAlignment="1" applyProtection="1">
      <alignment horizontal="center" vertical="center"/>
      <protection hidden="1"/>
    </xf>
    <xf numFmtId="0" fontId="65" fillId="9" borderId="389" xfId="1" applyFont="1" applyFill="1" applyBorder="1" applyAlignment="1" applyProtection="1">
      <alignment horizontal="center" vertical="center"/>
      <protection hidden="1"/>
    </xf>
    <xf numFmtId="0" fontId="67" fillId="9" borderId="372" xfId="1" applyFont="1" applyFill="1" applyBorder="1" applyAlignment="1" applyProtection="1">
      <alignment horizontal="center" vertical="center" textRotation="90"/>
      <protection hidden="1"/>
    </xf>
    <xf numFmtId="0" fontId="67" fillId="9" borderId="65" xfId="1" applyFont="1" applyFill="1" applyBorder="1" applyAlignment="1" applyProtection="1">
      <alignment horizontal="center" vertical="center" textRotation="90"/>
      <protection hidden="1"/>
    </xf>
    <xf numFmtId="0" fontId="67" fillId="9" borderId="62" xfId="1" applyFont="1" applyFill="1" applyBorder="1" applyAlignment="1" applyProtection="1">
      <alignment horizontal="center" vertical="center" textRotation="90"/>
      <protection hidden="1"/>
    </xf>
    <xf numFmtId="0" fontId="65" fillId="30" borderId="66" xfId="1" applyFont="1" applyFill="1" applyBorder="1" applyAlignment="1" applyProtection="1">
      <alignment horizontal="center" vertical="center"/>
      <protection hidden="1"/>
    </xf>
    <xf numFmtId="0" fontId="65" fillId="30" borderId="390" xfId="1" applyFont="1" applyFill="1" applyBorder="1" applyAlignment="1" applyProtection="1">
      <alignment horizontal="center" vertical="center"/>
      <protection hidden="1"/>
    </xf>
    <xf numFmtId="0" fontId="68" fillId="9" borderId="38" xfId="1" applyFont="1" applyFill="1" applyBorder="1" applyAlignment="1" applyProtection="1">
      <alignment horizontal="center" vertical="center" wrapText="1"/>
      <protection hidden="1"/>
    </xf>
    <xf numFmtId="0" fontId="68" fillId="13" borderId="375" xfId="1" applyFont="1" applyFill="1" applyBorder="1" applyAlignment="1" applyProtection="1">
      <alignment horizontal="center" vertical="center" textRotation="90" wrapText="1"/>
      <protection hidden="1"/>
    </xf>
    <xf numFmtId="0" fontId="68" fillId="13" borderId="1" xfId="1" applyFont="1" applyFill="1" applyBorder="1" applyAlignment="1" applyProtection="1">
      <alignment horizontal="center" vertical="center" textRotation="90" wrapText="1"/>
      <protection hidden="1"/>
    </xf>
    <xf numFmtId="0" fontId="68" fillId="13" borderId="297" xfId="1" applyFont="1" applyFill="1" applyBorder="1" applyAlignment="1" applyProtection="1">
      <alignment horizontal="center" vertical="center" textRotation="90" wrapText="1"/>
      <protection hidden="1"/>
    </xf>
    <xf numFmtId="0" fontId="68" fillId="9" borderId="38" xfId="1" applyFont="1" applyFill="1" applyBorder="1" applyAlignment="1" applyProtection="1">
      <alignment horizontal="center" vertical="center"/>
      <protection hidden="1"/>
    </xf>
    <xf numFmtId="0" fontId="68" fillId="13" borderId="384" xfId="1" applyFont="1" applyFill="1" applyBorder="1" applyAlignment="1" applyProtection="1">
      <alignment horizontal="center" vertical="center" textRotation="90" wrapText="1"/>
      <protection hidden="1"/>
    </xf>
    <xf numFmtId="0" fontId="68" fillId="13" borderId="179" xfId="1" applyFont="1" applyFill="1" applyBorder="1" applyAlignment="1" applyProtection="1">
      <alignment horizontal="center" vertical="center" textRotation="90" wrapText="1"/>
      <protection hidden="1"/>
    </xf>
    <xf numFmtId="0" fontId="68" fillId="13" borderId="121" xfId="1" applyFont="1" applyFill="1" applyBorder="1" applyAlignment="1" applyProtection="1">
      <alignment horizontal="center" vertical="center" textRotation="90" wrapText="1"/>
      <protection hidden="1"/>
    </xf>
    <xf numFmtId="0" fontId="4" fillId="9" borderId="38" xfId="1" applyFont="1" applyFill="1" applyBorder="1" applyAlignment="1" applyProtection="1">
      <alignment horizontal="center" vertical="center"/>
      <protection hidden="1"/>
    </xf>
    <xf numFmtId="0" fontId="4" fillId="9" borderId="3" xfId="1" applyFont="1" applyFill="1" applyBorder="1" applyAlignment="1" applyProtection="1">
      <alignment horizontal="center" vertical="center"/>
      <protection hidden="1"/>
    </xf>
    <xf numFmtId="0" fontId="4" fillId="9" borderId="64" xfId="1" applyFont="1" applyFill="1" applyBorder="1" applyAlignment="1" applyProtection="1">
      <alignment horizontal="center" vertical="center"/>
      <protection hidden="1"/>
    </xf>
    <xf numFmtId="0" fontId="4" fillId="9" borderId="49" xfId="1" applyFont="1" applyFill="1" applyBorder="1" applyAlignment="1" applyProtection="1">
      <alignment horizontal="center" vertical="center"/>
      <protection hidden="1"/>
    </xf>
    <xf numFmtId="0" fontId="92" fillId="9" borderId="67" xfId="1" applyFont="1" applyFill="1" applyBorder="1" applyAlignment="1">
      <alignment horizontal="left" vertical="center" wrapText="1" indent="2"/>
    </xf>
    <xf numFmtId="0" fontId="92" fillId="9" borderId="3" xfId="1" applyFont="1" applyFill="1" applyBorder="1" applyAlignment="1">
      <alignment horizontal="left" vertical="center" wrapText="1" indent="2"/>
    </xf>
    <xf numFmtId="0" fontId="92" fillId="9" borderId="324" xfId="1" applyFont="1" applyFill="1" applyBorder="1" applyAlignment="1" applyProtection="1">
      <alignment horizontal="left" vertical="center" indent="2"/>
      <protection hidden="1"/>
    </xf>
    <xf numFmtId="0" fontId="92" fillId="9" borderId="296" xfId="1" applyFont="1" applyFill="1" applyBorder="1" applyAlignment="1" applyProtection="1">
      <alignment horizontal="left" vertical="center" indent="2"/>
      <protection hidden="1"/>
    </xf>
    <xf numFmtId="14" fontId="1" fillId="0" borderId="0" xfId="1" applyNumberFormat="1" applyAlignment="1"/>
    <xf numFmtId="0" fontId="4" fillId="11" borderId="64" xfId="1" applyFont="1" applyFill="1" applyBorder="1" applyAlignment="1" applyProtection="1">
      <alignment horizontal="center" vertical="center"/>
      <protection hidden="1"/>
    </xf>
    <xf numFmtId="0" fontId="4" fillId="11" borderId="49" xfId="1" applyFont="1" applyFill="1" applyBorder="1" applyAlignment="1" applyProtection="1">
      <alignment horizontal="center" vertical="center"/>
      <protection hidden="1"/>
    </xf>
    <xf numFmtId="0" fontId="92" fillId="9" borderId="370" xfId="1" applyFont="1" applyFill="1" applyBorder="1" applyAlignment="1" applyProtection="1">
      <alignment horizontal="center" vertical="center" wrapText="1"/>
      <protection hidden="1"/>
    </xf>
    <xf numFmtId="0" fontId="92" fillId="9" borderId="377" xfId="1" applyFont="1" applyFill="1" applyBorder="1" applyAlignment="1" applyProtection="1">
      <alignment horizontal="center" vertical="center" wrapText="1"/>
      <protection hidden="1"/>
    </xf>
    <xf numFmtId="0" fontId="92" fillId="9" borderId="45" xfId="1" applyFont="1" applyFill="1" applyBorder="1" applyAlignment="1" applyProtection="1">
      <alignment horizontal="center" vertical="center" wrapText="1"/>
      <protection hidden="1"/>
    </xf>
    <xf numFmtId="0" fontId="92" fillId="9" borderId="5" xfId="1" applyFont="1" applyFill="1" applyBorder="1" applyAlignment="1" applyProtection="1">
      <alignment horizontal="center" vertical="center" wrapText="1"/>
      <protection hidden="1"/>
    </xf>
    <xf numFmtId="0" fontId="92" fillId="9" borderId="43" xfId="1" applyFont="1" applyFill="1" applyBorder="1" applyAlignment="1" applyProtection="1">
      <alignment horizontal="center" vertical="center" wrapText="1"/>
      <protection hidden="1"/>
    </xf>
    <xf numFmtId="0" fontId="92" fillId="9" borderId="386" xfId="1" applyFont="1" applyFill="1" applyBorder="1" applyAlignment="1" applyProtection="1">
      <alignment horizontal="center" vertical="center" wrapText="1"/>
      <protection hidden="1"/>
    </xf>
    <xf numFmtId="0" fontId="67" fillId="9" borderId="377" xfId="1" applyFont="1" applyFill="1" applyBorder="1" applyAlignment="1" applyProtection="1">
      <alignment horizontal="center" vertical="center" textRotation="90" wrapText="1"/>
      <protection hidden="1"/>
    </xf>
    <xf numFmtId="0" fontId="67" fillId="9" borderId="5" xfId="1" applyFont="1" applyFill="1" applyBorder="1" applyAlignment="1" applyProtection="1">
      <alignment horizontal="center" vertical="center" textRotation="90" wrapText="1"/>
      <protection hidden="1"/>
    </xf>
    <xf numFmtId="0" fontId="67" fillId="9" borderId="386" xfId="1" applyFont="1" applyFill="1" applyBorder="1" applyAlignment="1" applyProtection="1">
      <alignment horizontal="center" vertical="center" textRotation="90" wrapText="1"/>
      <protection hidden="1"/>
    </xf>
    <xf numFmtId="0" fontId="67" fillId="9" borderId="68" xfId="1" applyFont="1" applyFill="1" applyBorder="1" applyAlignment="1" applyProtection="1">
      <alignment horizontal="center" vertical="center" textRotation="90"/>
      <protection hidden="1"/>
    </xf>
    <xf numFmtId="0" fontId="68" fillId="13" borderId="202" xfId="1" applyFont="1" applyFill="1" applyBorder="1" applyAlignment="1" applyProtection="1">
      <alignment horizontal="center" vertical="center" textRotation="90" wrapText="1"/>
      <protection hidden="1"/>
    </xf>
    <xf numFmtId="0" fontId="62" fillId="9" borderId="38" xfId="1" applyFont="1" applyFill="1" applyBorder="1" applyAlignment="1" applyProtection="1">
      <alignment horizontal="center" vertical="center"/>
      <protection hidden="1"/>
    </xf>
    <xf numFmtId="0" fontId="62" fillId="11" borderId="64" xfId="1" applyFont="1" applyFill="1" applyBorder="1" applyAlignment="1" applyProtection="1">
      <alignment horizontal="center" vertical="center" wrapText="1"/>
      <protection hidden="1"/>
    </xf>
    <xf numFmtId="0" fontId="65" fillId="9" borderId="380" xfId="1" applyFont="1" applyFill="1" applyBorder="1" applyAlignment="1" applyProtection="1">
      <alignment horizontal="center" vertical="center"/>
      <protection hidden="1"/>
    </xf>
    <xf numFmtId="0" fontId="65" fillId="30" borderId="378" xfId="1" applyFont="1" applyFill="1" applyBorder="1" applyAlignment="1" applyProtection="1">
      <alignment horizontal="center" vertical="center"/>
      <protection hidden="1"/>
    </xf>
    <xf numFmtId="0" fontId="68" fillId="9" borderId="4" xfId="1" applyFont="1" applyFill="1" applyBorder="1" applyAlignment="1" applyProtection="1">
      <alignment horizontal="center" vertical="center" wrapText="1"/>
      <protection hidden="1"/>
    </xf>
    <xf numFmtId="0" fontId="68" fillId="13" borderId="69" xfId="1" applyFont="1" applyFill="1" applyBorder="1" applyAlignment="1" applyProtection="1">
      <alignment horizontal="center" vertical="center" textRotation="90" wrapText="1"/>
      <protection hidden="1"/>
    </xf>
    <xf numFmtId="0" fontId="4" fillId="9" borderId="4" xfId="1" applyFont="1" applyFill="1" applyBorder="1" applyAlignment="1" applyProtection="1">
      <alignment horizontal="center" vertical="center"/>
      <protection hidden="1"/>
    </xf>
    <xf numFmtId="0" fontId="4" fillId="9" borderId="50" xfId="1" applyFont="1" applyFill="1" applyBorder="1" applyAlignment="1" applyProtection="1">
      <alignment horizontal="center" vertical="center"/>
      <protection hidden="1"/>
    </xf>
    <xf numFmtId="0" fontId="8" fillId="19" borderId="223" xfId="1" applyFont="1" applyFill="1" applyBorder="1" applyAlignment="1" applyProtection="1">
      <alignment horizontal="center" vertical="center"/>
      <protection hidden="1"/>
    </xf>
    <xf numFmtId="0" fontId="8" fillId="19" borderId="222" xfId="1" applyFont="1" applyFill="1" applyBorder="1" applyAlignment="1" applyProtection="1">
      <alignment horizontal="center" vertical="center"/>
      <protection hidden="1"/>
    </xf>
    <xf numFmtId="0" fontId="8" fillId="19" borderId="88" xfId="1" applyFont="1" applyFill="1" applyBorder="1" applyAlignment="1" applyProtection="1">
      <alignment horizontal="center" vertical="center"/>
      <protection hidden="1"/>
    </xf>
    <xf numFmtId="0" fontId="6" fillId="11" borderId="207" xfId="1" applyFont="1" applyFill="1" applyBorder="1" applyAlignment="1">
      <alignment horizontal="left" vertical="center" indent="1"/>
    </xf>
    <xf numFmtId="0" fontId="6" fillId="11" borderId="206" xfId="1" applyFont="1" applyFill="1" applyBorder="1" applyAlignment="1">
      <alignment horizontal="left" vertical="center" indent="1"/>
    </xf>
    <xf numFmtId="0" fontId="6" fillId="11" borderId="160" xfId="1" applyFont="1" applyFill="1" applyBorder="1" applyAlignment="1">
      <alignment horizontal="left" vertical="center" indent="1"/>
    </xf>
    <xf numFmtId="0" fontId="6" fillId="11" borderId="181" xfId="1" applyFont="1" applyFill="1" applyBorder="1" applyAlignment="1">
      <alignment horizontal="left" vertical="center" indent="1"/>
    </xf>
    <xf numFmtId="0" fontId="6" fillId="11" borderId="12" xfId="1" applyFont="1" applyFill="1" applyBorder="1" applyAlignment="1">
      <alignment horizontal="left" vertical="center" indent="1"/>
    </xf>
    <xf numFmtId="0" fontId="6" fillId="11" borderId="21" xfId="1" applyFont="1" applyFill="1" applyBorder="1" applyAlignment="1">
      <alignment horizontal="left" vertical="center" indent="1"/>
    </xf>
    <xf numFmtId="0" fontId="6" fillId="11" borderId="213" xfId="1" applyFont="1" applyFill="1" applyBorder="1" applyAlignment="1">
      <alignment horizontal="left" vertical="center" indent="1"/>
    </xf>
    <xf numFmtId="0" fontId="6" fillId="11" borderId="212" xfId="1" applyFont="1" applyFill="1" applyBorder="1" applyAlignment="1">
      <alignment horizontal="left" vertical="center" indent="1"/>
    </xf>
    <xf numFmtId="0" fontId="6" fillId="11" borderId="211" xfId="1" applyFont="1" applyFill="1" applyBorder="1" applyAlignment="1">
      <alignment horizontal="left" vertical="center" indent="1"/>
    </xf>
    <xf numFmtId="0" fontId="66" fillId="19" borderId="223" xfId="1" applyFont="1" applyFill="1" applyBorder="1" applyAlignment="1" applyProtection="1">
      <alignment horizontal="center" vertical="center"/>
      <protection hidden="1"/>
    </xf>
    <xf numFmtId="0" fontId="66" fillId="19" borderId="222" xfId="1" applyFont="1" applyFill="1" applyBorder="1" applyAlignment="1" applyProtection="1">
      <alignment horizontal="center" vertical="center"/>
      <protection hidden="1"/>
    </xf>
    <xf numFmtId="0" fontId="66" fillId="19" borderId="88" xfId="1" applyFont="1" applyFill="1" applyBorder="1" applyAlignment="1" applyProtection="1">
      <alignment horizontal="center" vertical="center"/>
      <protection hidden="1"/>
    </xf>
    <xf numFmtId="0" fontId="68" fillId="8" borderId="374" xfId="1" applyFont="1" applyFill="1" applyBorder="1" applyAlignment="1" applyProtection="1">
      <alignment horizontal="center" vertical="center" wrapText="1"/>
      <protection hidden="1"/>
    </xf>
    <xf numFmtId="0" fontId="68" fillId="8" borderId="5" xfId="1" applyFont="1" applyFill="1" applyBorder="1" applyAlignment="1" applyProtection="1">
      <alignment horizontal="center" vertical="center" wrapText="1"/>
      <protection hidden="1"/>
    </xf>
    <xf numFmtId="0" fontId="68" fillId="8" borderId="296" xfId="1" applyFont="1" applyFill="1" applyBorder="1" applyAlignment="1" applyProtection="1">
      <alignment horizontal="center" vertical="center" wrapText="1"/>
      <protection hidden="1"/>
    </xf>
    <xf numFmtId="0" fontId="68" fillId="8" borderId="375" xfId="1" applyFont="1" applyFill="1" applyBorder="1" applyAlignment="1" applyProtection="1">
      <alignment horizontal="center" vertical="center" wrapText="1"/>
      <protection hidden="1"/>
    </xf>
    <xf numFmtId="0" fontId="68" fillId="8" borderId="1" xfId="1" applyFont="1" applyFill="1" applyBorder="1" applyAlignment="1" applyProtection="1">
      <alignment horizontal="center" vertical="center" wrapText="1"/>
      <protection hidden="1"/>
    </xf>
    <xf numFmtId="0" fontId="68" fillId="8" borderId="69" xfId="1" applyFont="1" applyFill="1" applyBorder="1" applyAlignment="1" applyProtection="1">
      <alignment horizontal="center" vertical="center" wrapText="1"/>
      <protection hidden="1"/>
    </xf>
    <xf numFmtId="0" fontId="66" fillId="8" borderId="375" xfId="1" applyFont="1" applyFill="1" applyBorder="1" applyAlignment="1" applyProtection="1">
      <alignment horizontal="center" vertical="center" wrapText="1"/>
      <protection hidden="1"/>
    </xf>
    <xf numFmtId="0" fontId="66" fillId="8" borderId="1" xfId="1" applyFont="1" applyFill="1" applyBorder="1" applyAlignment="1" applyProtection="1">
      <alignment horizontal="center" vertical="center" wrapText="1"/>
      <protection hidden="1"/>
    </xf>
    <xf numFmtId="0" fontId="66" fillId="8" borderId="69" xfId="1" applyFont="1" applyFill="1" applyBorder="1" applyAlignment="1" applyProtection="1">
      <alignment horizontal="center" vertical="center" wrapText="1"/>
      <protection hidden="1"/>
    </xf>
    <xf numFmtId="0" fontId="92" fillId="19" borderId="67" xfId="1" applyFont="1" applyFill="1" applyBorder="1" applyAlignment="1" applyProtection="1">
      <alignment horizontal="center" vertical="center"/>
      <protection hidden="1"/>
    </xf>
    <xf numFmtId="0" fontId="92" fillId="19" borderId="38" xfId="1" applyFont="1" applyFill="1" applyBorder="1" applyAlignment="1" applyProtection="1">
      <alignment horizontal="center" vertical="center"/>
      <protection hidden="1"/>
    </xf>
    <xf numFmtId="0" fontId="92" fillId="31" borderId="137" xfId="1" applyFont="1" applyFill="1" applyBorder="1" applyAlignment="1" applyProtection="1">
      <alignment horizontal="center" vertical="center"/>
      <protection hidden="1"/>
    </xf>
    <xf numFmtId="0" fontId="92" fillId="31" borderId="136" xfId="1" applyFont="1" applyFill="1" applyBorder="1" applyAlignment="1" applyProtection="1">
      <alignment horizontal="center" vertical="center"/>
      <protection hidden="1"/>
    </xf>
    <xf numFmtId="0" fontId="92" fillId="31" borderId="142" xfId="1" applyFont="1" applyFill="1" applyBorder="1" applyAlignment="1" applyProtection="1">
      <alignment horizontal="center" vertical="center"/>
      <protection hidden="1"/>
    </xf>
    <xf numFmtId="0" fontId="65" fillId="13" borderId="324" xfId="1" applyFont="1" applyFill="1" applyBorder="1" applyAlignment="1" applyProtection="1">
      <alignment horizontal="right" vertical="center"/>
      <protection hidden="1"/>
    </xf>
    <xf numFmtId="0" fontId="65" fillId="13" borderId="7" xfId="1" applyFont="1" applyFill="1" applyBorder="1" applyAlignment="1" applyProtection="1">
      <alignment horizontal="right" vertical="center"/>
      <protection hidden="1"/>
    </xf>
    <xf numFmtId="0" fontId="65" fillId="13" borderId="296" xfId="1" applyFont="1" applyFill="1" applyBorder="1" applyAlignment="1" applyProtection="1">
      <alignment horizontal="right" vertical="center"/>
      <protection hidden="1"/>
    </xf>
    <xf numFmtId="0" fontId="154" fillId="11" borderId="291" xfId="1" applyFont="1" applyFill="1" applyBorder="1" applyAlignment="1">
      <alignment horizontal="center" vertical="center" textRotation="90" wrapText="1"/>
    </xf>
    <xf numFmtId="0" fontId="154" fillId="11" borderId="84" xfId="1" applyFont="1" applyFill="1" applyBorder="1" applyAlignment="1">
      <alignment horizontal="center" vertical="center" textRotation="90" wrapText="1"/>
    </xf>
    <xf numFmtId="0" fontId="154" fillId="11" borderId="72" xfId="1" applyFont="1" applyFill="1" applyBorder="1" applyAlignment="1">
      <alignment horizontal="center" vertical="center" textRotation="90" wrapText="1"/>
    </xf>
    <xf numFmtId="0" fontId="154" fillId="11" borderId="84" xfId="1" applyFont="1" applyFill="1" applyBorder="1" applyAlignment="1">
      <alignment horizontal="center" vertical="center" textRotation="90"/>
    </xf>
    <xf numFmtId="0" fontId="154" fillId="11" borderId="72" xfId="1" applyFont="1" applyFill="1" applyBorder="1" applyAlignment="1">
      <alignment horizontal="center" vertical="center" textRotation="90"/>
    </xf>
    <xf numFmtId="1" fontId="161" fillId="0" borderId="0" xfId="1" applyNumberFormat="1" applyFont="1" applyAlignment="1" applyProtection="1">
      <alignment horizontal="center" vertical="center"/>
      <protection hidden="1"/>
    </xf>
    <xf numFmtId="0" fontId="68" fillId="9" borderId="366" xfId="1" applyFont="1" applyFill="1" applyBorder="1" applyAlignment="1" applyProtection="1">
      <alignment horizontal="center" vertical="center"/>
      <protection hidden="1"/>
    </xf>
    <xf numFmtId="0" fontId="67" fillId="9" borderId="392" xfId="1" applyFont="1" applyFill="1" applyBorder="1" applyAlignment="1" applyProtection="1">
      <alignment horizontal="center" vertical="center" textRotation="90" wrapText="1"/>
      <protection hidden="1"/>
    </xf>
    <xf numFmtId="0" fontId="67" fillId="9" borderId="234" xfId="1" applyFont="1" applyFill="1" applyBorder="1" applyAlignment="1" applyProtection="1">
      <alignment horizontal="center" vertical="center" textRotation="90" wrapText="1"/>
      <protection hidden="1"/>
    </xf>
    <xf numFmtId="0" fontId="67" fillId="9" borderId="236" xfId="1" applyFont="1" applyFill="1" applyBorder="1" applyAlignment="1" applyProtection="1">
      <alignment horizontal="center" vertical="center" textRotation="90" wrapText="1"/>
      <protection hidden="1"/>
    </xf>
    <xf numFmtId="0" fontId="65" fillId="8" borderId="366" xfId="1" applyFont="1" applyFill="1" applyBorder="1" applyAlignment="1" applyProtection="1">
      <alignment horizontal="center" vertical="center" wrapText="1"/>
      <protection hidden="1"/>
    </xf>
    <xf numFmtId="0" fontId="65" fillId="8" borderId="377" xfId="1" applyFont="1" applyFill="1" applyBorder="1" applyAlignment="1" applyProtection="1">
      <alignment horizontal="center" vertical="center" wrapText="1"/>
      <protection hidden="1"/>
    </xf>
    <xf numFmtId="0" fontId="65" fillId="8" borderId="0" xfId="1" applyFont="1" applyFill="1" applyAlignment="1" applyProtection="1">
      <alignment horizontal="center" vertical="center" wrapText="1"/>
      <protection hidden="1"/>
    </xf>
    <xf numFmtId="0" fontId="65" fillId="8" borderId="5" xfId="1" applyFont="1" applyFill="1" applyBorder="1" applyAlignment="1" applyProtection="1">
      <alignment horizontal="center" vertical="center" wrapText="1"/>
      <protection hidden="1"/>
    </xf>
    <xf numFmtId="0" fontId="92" fillId="11" borderId="366" xfId="1" applyFont="1" applyFill="1" applyBorder="1" applyAlignment="1" applyProtection="1">
      <alignment horizontal="center" vertical="center" wrapText="1"/>
      <protection hidden="1"/>
    </xf>
    <xf numFmtId="0" fontId="92" fillId="11" borderId="0" xfId="1" applyFont="1" applyFill="1" applyAlignment="1" applyProtection="1">
      <alignment horizontal="center" vertical="center" wrapText="1"/>
      <protection hidden="1"/>
    </xf>
    <xf numFmtId="0" fontId="92" fillId="11" borderId="42" xfId="1" applyFont="1" applyFill="1" applyBorder="1" applyAlignment="1" applyProtection="1">
      <alignment horizontal="center" vertical="center" wrapText="1"/>
      <protection hidden="1"/>
    </xf>
    <xf numFmtId="0" fontId="154" fillId="11" borderId="77" xfId="1" applyFont="1" applyFill="1" applyBorder="1" applyAlignment="1">
      <alignment horizontal="center" vertical="center" textRotation="90"/>
    </xf>
    <xf numFmtId="0" fontId="65" fillId="9" borderId="103" xfId="1" applyFont="1" applyFill="1" applyBorder="1" applyAlignment="1" applyProtection="1">
      <alignment horizontal="center" vertical="center" textRotation="90"/>
      <protection hidden="1"/>
    </xf>
    <xf numFmtId="0" fontId="65" fillId="9" borderId="144" xfId="1" applyFont="1" applyFill="1" applyBorder="1" applyAlignment="1" applyProtection="1">
      <alignment horizontal="center" vertical="center" textRotation="90"/>
      <protection hidden="1"/>
    </xf>
    <xf numFmtId="0" fontId="4" fillId="0" borderId="0" xfId="1" applyFont="1" applyAlignment="1" applyProtection="1">
      <alignment horizontal="left" vertical="center" wrapText="1"/>
      <protection locked="0"/>
    </xf>
    <xf numFmtId="0" fontId="4" fillId="9" borderId="268" xfId="1" applyFont="1" applyFill="1" applyBorder="1" applyAlignment="1" applyProtection="1">
      <alignment horizontal="center" vertical="center"/>
      <protection hidden="1"/>
    </xf>
    <xf numFmtId="0" fontId="98" fillId="0" borderId="0" xfId="1" applyFont="1" applyAlignment="1" applyProtection="1">
      <alignment horizontal="center" vertical="center"/>
      <protection hidden="1"/>
    </xf>
    <xf numFmtId="0" fontId="92" fillId="11" borderId="273" xfId="1" applyFont="1" applyFill="1" applyBorder="1" applyAlignment="1" applyProtection="1">
      <alignment horizontal="center" vertical="center" wrapText="1"/>
      <protection hidden="1"/>
    </xf>
    <xf numFmtId="0" fontId="92" fillId="11" borderId="154" xfId="1" applyFont="1" applyFill="1" applyBorder="1" applyAlignment="1" applyProtection="1">
      <alignment horizontal="center" vertical="center" wrapText="1"/>
      <protection hidden="1"/>
    </xf>
    <xf numFmtId="0" fontId="92" fillId="11" borderId="262" xfId="1" applyFont="1" applyFill="1" applyBorder="1" applyAlignment="1" applyProtection="1">
      <alignment horizontal="center" vertical="center" wrapText="1"/>
      <protection hidden="1"/>
    </xf>
    <xf numFmtId="0" fontId="92" fillId="11" borderId="266" xfId="1" applyFont="1" applyFill="1" applyBorder="1" applyAlignment="1" applyProtection="1">
      <alignment horizontal="center" vertical="center" wrapText="1"/>
      <protection hidden="1"/>
    </xf>
    <xf numFmtId="0" fontId="65" fillId="11" borderId="272" xfId="1" applyFont="1" applyFill="1" applyBorder="1" applyAlignment="1" applyProtection="1">
      <alignment horizontal="center" vertical="center"/>
      <protection hidden="1"/>
    </xf>
    <xf numFmtId="0" fontId="65" fillId="11" borderId="271" xfId="1" applyFont="1" applyFill="1" applyBorder="1" applyAlignment="1" applyProtection="1">
      <alignment horizontal="center" vertical="center"/>
      <protection hidden="1"/>
    </xf>
    <xf numFmtId="0" fontId="65" fillId="11" borderId="270" xfId="1" applyFont="1" applyFill="1" applyBorder="1" applyAlignment="1" applyProtection="1">
      <alignment horizontal="center" vertical="center"/>
      <protection hidden="1"/>
    </xf>
    <xf numFmtId="0" fontId="65" fillId="9" borderId="269" xfId="1" applyFont="1" applyFill="1" applyBorder="1" applyAlignment="1" applyProtection="1">
      <alignment horizontal="center" vertical="center"/>
      <protection hidden="1"/>
    </xf>
    <xf numFmtId="0" fontId="65" fillId="9" borderId="267" xfId="1" applyFont="1" applyFill="1" applyBorder="1" applyAlignment="1" applyProtection="1">
      <alignment horizontal="center" vertical="center"/>
      <protection hidden="1"/>
    </xf>
    <xf numFmtId="0" fontId="65" fillId="9" borderId="264" xfId="1" applyFont="1" applyFill="1" applyBorder="1" applyAlignment="1" applyProtection="1">
      <alignment horizontal="center" vertical="center"/>
      <protection hidden="1"/>
    </xf>
    <xf numFmtId="0" fontId="136" fillId="9" borderId="384" xfId="1" applyFont="1" applyFill="1" applyBorder="1" applyAlignment="1" applyProtection="1">
      <alignment horizontal="center" vertical="center" textRotation="90"/>
      <protection hidden="1"/>
    </xf>
    <xf numFmtId="0" fontId="136" fillId="9" borderId="179" xfId="1" applyFont="1" applyFill="1" applyBorder="1" applyAlignment="1" applyProtection="1">
      <alignment horizontal="center" vertical="center" textRotation="90"/>
      <protection hidden="1"/>
    </xf>
    <xf numFmtId="0" fontId="136" fillId="9" borderId="202" xfId="1" applyFont="1" applyFill="1" applyBorder="1" applyAlignment="1" applyProtection="1">
      <alignment horizontal="center" vertical="center" textRotation="90"/>
      <protection hidden="1"/>
    </xf>
    <xf numFmtId="0" fontId="68" fillId="31" borderId="4" xfId="1" applyFont="1" applyFill="1" applyBorder="1" applyAlignment="1" applyProtection="1">
      <alignment horizontal="center" vertical="center"/>
      <protection hidden="1"/>
    </xf>
    <xf numFmtId="0" fontId="68" fillId="31" borderId="38" xfId="1" applyFont="1" applyFill="1" applyBorder="1" applyAlignment="1" applyProtection="1">
      <alignment horizontal="center" vertical="center"/>
      <protection hidden="1"/>
    </xf>
    <xf numFmtId="0" fontId="68" fillId="31" borderId="268" xfId="1" applyFont="1" applyFill="1" applyBorder="1" applyAlignment="1" applyProtection="1">
      <alignment horizontal="center" vertical="center"/>
      <protection hidden="1"/>
    </xf>
    <xf numFmtId="0" fontId="70" fillId="9" borderId="50" xfId="1" applyFont="1" applyFill="1" applyBorder="1" applyAlignment="1" applyProtection="1">
      <alignment horizontal="center" vertical="center"/>
      <protection hidden="1"/>
    </xf>
    <xf numFmtId="0" fontId="70" fillId="9" borderId="64" xfId="1" applyFont="1" applyFill="1" applyBorder="1" applyAlignment="1" applyProtection="1">
      <alignment horizontal="center" vertical="center"/>
      <protection hidden="1"/>
    </xf>
    <xf numFmtId="0" fontId="70" fillId="9" borderId="265" xfId="1" applyFont="1" applyFill="1" applyBorder="1" applyAlignment="1" applyProtection="1">
      <alignment horizontal="center" vertical="center"/>
      <protection hidden="1"/>
    </xf>
    <xf numFmtId="0" fontId="65" fillId="0" borderId="393" xfId="1" applyFont="1" applyBorder="1" applyAlignment="1" applyProtection="1">
      <alignment horizontal="center"/>
      <protection locked="0" hidden="1"/>
    </xf>
    <xf numFmtId="0" fontId="65" fillId="0" borderId="263" xfId="1" applyFont="1" applyBorder="1" applyAlignment="1" applyProtection="1">
      <alignment horizontal="center"/>
      <protection locked="0" hidden="1"/>
    </xf>
    <xf numFmtId="0" fontId="65" fillId="0" borderId="261" xfId="1" applyFont="1" applyBorder="1" applyAlignment="1" applyProtection="1">
      <alignment horizontal="center"/>
      <protection locked="0" hidden="1"/>
    </xf>
    <xf numFmtId="0" fontId="65" fillId="9" borderId="104" xfId="1" applyFont="1" applyFill="1" applyBorder="1" applyAlignment="1" applyProtection="1">
      <alignment horizontal="center" vertical="center" textRotation="90"/>
      <protection hidden="1"/>
    </xf>
    <xf numFmtId="0" fontId="65" fillId="9" borderId="291" xfId="1" applyFont="1" applyFill="1" applyBorder="1" applyAlignment="1" applyProtection="1">
      <alignment horizontal="center" vertical="center" textRotation="90"/>
      <protection hidden="1"/>
    </xf>
    <xf numFmtId="0" fontId="65" fillId="9" borderId="84" xfId="1" applyFont="1" applyFill="1" applyBorder="1" applyAlignment="1" applyProtection="1">
      <alignment horizontal="center" vertical="center" textRotation="90"/>
      <protection hidden="1"/>
    </xf>
    <xf numFmtId="0" fontId="65" fillId="9" borderId="325" xfId="1" applyFont="1" applyFill="1" applyBorder="1" applyAlignment="1" applyProtection="1">
      <alignment horizontal="center" vertical="center" textRotation="90"/>
      <protection hidden="1"/>
    </xf>
    <xf numFmtId="0" fontId="4" fillId="0" borderId="366" xfId="1" applyFont="1" applyBorder="1" applyAlignment="1" applyProtection="1">
      <alignment horizontal="left" vertical="center" wrapText="1"/>
      <protection locked="0"/>
    </xf>
    <xf numFmtId="0" fontId="65" fillId="9" borderId="372" xfId="1" applyFont="1" applyFill="1" applyBorder="1" applyAlignment="1" applyProtection="1">
      <alignment horizontal="center" vertical="center"/>
      <protection hidden="1"/>
    </xf>
    <xf numFmtId="0" fontId="65" fillId="9" borderId="65" xfId="1" applyFont="1" applyFill="1" applyBorder="1" applyAlignment="1" applyProtection="1">
      <alignment horizontal="center" vertical="center"/>
      <protection hidden="1"/>
    </xf>
    <xf numFmtId="0" fontId="65" fillId="9" borderId="62" xfId="1" applyFont="1" applyFill="1" applyBorder="1" applyAlignment="1" applyProtection="1">
      <alignment horizontal="center" vertical="center"/>
      <protection hidden="1"/>
    </xf>
    <xf numFmtId="0" fontId="65" fillId="11" borderId="2" xfId="1" applyFont="1" applyFill="1" applyBorder="1" applyAlignment="1" applyProtection="1">
      <alignment horizontal="center" vertical="center"/>
      <protection hidden="1"/>
    </xf>
    <xf numFmtId="0" fontId="65" fillId="11" borderId="118" xfId="1" applyFont="1" applyFill="1" applyBorder="1" applyAlignment="1" applyProtection="1">
      <alignment horizontal="center" vertical="center"/>
      <protection hidden="1"/>
    </xf>
    <xf numFmtId="0" fontId="65" fillId="0" borderId="372" xfId="1" applyFont="1" applyBorder="1" applyAlignment="1" applyProtection="1">
      <alignment horizontal="center"/>
      <protection locked="0" hidden="1"/>
    </xf>
    <xf numFmtId="0" fontId="65" fillId="0" borderId="65" xfId="1" applyFont="1" applyBorder="1" applyAlignment="1" applyProtection="1">
      <alignment horizontal="center"/>
      <protection locked="0" hidden="1"/>
    </xf>
    <xf numFmtId="0" fontId="65" fillId="0" borderId="68" xfId="1" applyFont="1" applyBorder="1" applyAlignment="1" applyProtection="1">
      <alignment horizontal="center"/>
      <protection locked="0" hidden="1"/>
    </xf>
    <xf numFmtId="0" fontId="68" fillId="11" borderId="4" xfId="1" applyFont="1" applyFill="1" applyBorder="1" applyAlignment="1" applyProtection="1">
      <alignment horizontal="center" vertical="center"/>
      <protection hidden="1"/>
    </xf>
    <xf numFmtId="0" fontId="68" fillId="11" borderId="38" xfId="1" applyFont="1" applyFill="1" applyBorder="1" applyAlignment="1" applyProtection="1">
      <alignment horizontal="center" vertical="center"/>
      <protection hidden="1"/>
    </xf>
    <xf numFmtId="0" fontId="68" fillId="11" borderId="268" xfId="1" applyFont="1" applyFill="1" applyBorder="1" applyAlignment="1" applyProtection="1">
      <alignment horizontal="center" vertical="center"/>
      <protection hidden="1"/>
    </xf>
    <xf numFmtId="0" fontId="163" fillId="0" borderId="42" xfId="1" applyFont="1" applyBorder="1" applyAlignment="1" applyProtection="1">
      <alignment horizontal="left" vertical="center"/>
      <protection locked="0" hidden="1"/>
    </xf>
    <xf numFmtId="0" fontId="65" fillId="32" borderId="343" xfId="1" applyFont="1" applyFill="1" applyBorder="1" applyAlignment="1" applyProtection="1">
      <alignment horizontal="center" vertical="center"/>
      <protection hidden="1"/>
    </xf>
    <xf numFmtId="0" fontId="65" fillId="32" borderId="338" xfId="1" applyFont="1" applyFill="1" applyBorder="1" applyAlignment="1" applyProtection="1">
      <alignment horizontal="center" vertical="center"/>
      <protection hidden="1"/>
    </xf>
    <xf numFmtId="0" fontId="65" fillId="32" borderId="346" xfId="1" applyFont="1" applyFill="1" applyBorder="1" applyAlignment="1" applyProtection="1">
      <alignment horizontal="center" vertical="center"/>
      <protection hidden="1"/>
    </xf>
    <xf numFmtId="0" fontId="166" fillId="9" borderId="392" xfId="1" applyFont="1" applyFill="1" applyBorder="1" applyAlignment="1" applyProtection="1">
      <alignment horizontal="center" vertical="center" textRotation="90" wrapText="1"/>
      <protection hidden="1"/>
    </xf>
    <xf numFmtId="0" fontId="166" fillId="9" borderId="234" xfId="1" applyFont="1" applyFill="1" applyBorder="1" applyAlignment="1" applyProtection="1">
      <alignment horizontal="center" vertical="center" textRotation="90" wrapText="1"/>
      <protection hidden="1"/>
    </xf>
    <xf numFmtId="0" fontId="166" fillId="9" borderId="236" xfId="1" applyFont="1" applyFill="1" applyBorder="1" applyAlignment="1" applyProtection="1">
      <alignment horizontal="center" vertical="center" textRotation="90" wrapText="1"/>
      <protection hidden="1"/>
    </xf>
    <xf numFmtId="0" fontId="136" fillId="9" borderId="117" xfId="1" applyFont="1" applyFill="1" applyBorder="1" applyAlignment="1" applyProtection="1">
      <alignment horizontal="center" textRotation="90"/>
      <protection hidden="1"/>
    </xf>
    <xf numFmtId="0" fontId="136" fillId="9" borderId="208" xfId="1" applyFont="1" applyFill="1" applyBorder="1" applyAlignment="1" applyProtection="1">
      <alignment horizontal="center" textRotation="90"/>
      <protection hidden="1"/>
    </xf>
    <xf numFmtId="0" fontId="136" fillId="9" borderId="286" xfId="1" applyFont="1" applyFill="1" applyBorder="1" applyAlignment="1" applyProtection="1">
      <alignment horizontal="center" textRotation="90"/>
      <protection hidden="1"/>
    </xf>
    <xf numFmtId="0" fontId="136" fillId="9" borderId="384" xfId="1" applyFont="1" applyFill="1" applyBorder="1" applyAlignment="1" applyProtection="1">
      <alignment horizontal="center" textRotation="90"/>
      <protection hidden="1"/>
    </xf>
    <xf numFmtId="0" fontId="136" fillId="9" borderId="179" xfId="1" applyFont="1" applyFill="1" applyBorder="1" applyAlignment="1" applyProtection="1">
      <alignment horizontal="center" textRotation="90"/>
      <protection hidden="1"/>
    </xf>
    <xf numFmtId="0" fontId="136" fillId="9" borderId="202" xfId="1" applyFont="1" applyFill="1" applyBorder="1" applyAlignment="1" applyProtection="1">
      <alignment horizontal="center" textRotation="90"/>
      <protection hidden="1"/>
    </xf>
    <xf numFmtId="0" fontId="136" fillId="9" borderId="394" xfId="1" applyFont="1" applyFill="1" applyBorder="1" applyAlignment="1" applyProtection="1">
      <alignment horizontal="center" vertical="center"/>
      <protection hidden="1"/>
    </xf>
    <xf numFmtId="0" fontId="136" fillId="9" borderId="389" xfId="1" applyFont="1" applyFill="1" applyBorder="1" applyAlignment="1" applyProtection="1">
      <alignment horizontal="center" vertical="center"/>
      <protection hidden="1"/>
    </xf>
    <xf numFmtId="0" fontId="136" fillId="9" borderId="287" xfId="1" applyFont="1" applyFill="1" applyBorder="1" applyAlignment="1" applyProtection="1">
      <alignment horizontal="center" vertical="center"/>
      <protection hidden="1"/>
    </xf>
    <xf numFmtId="0" fontId="136" fillId="9" borderId="300" xfId="1" applyFont="1" applyFill="1" applyBorder="1" applyAlignment="1" applyProtection="1">
      <alignment horizontal="center" vertical="center"/>
      <protection hidden="1"/>
    </xf>
    <xf numFmtId="0" fontId="69" fillId="0" borderId="0" xfId="1" applyFont="1" applyAlignment="1" applyProtection="1">
      <alignment vertical="top" wrapText="1"/>
      <protection locked="0"/>
    </xf>
    <xf numFmtId="0" fontId="69" fillId="0" borderId="0" xfId="1" applyFont="1" applyAlignment="1">
      <alignment vertical="top" wrapText="1"/>
    </xf>
    <xf numFmtId="0" fontId="69" fillId="0" borderId="0" xfId="1" applyFont="1" applyAlignment="1">
      <alignment vertical="top"/>
    </xf>
    <xf numFmtId="0" fontId="65" fillId="11" borderId="343" xfId="1" applyFont="1" applyFill="1" applyBorder="1" applyAlignment="1" applyProtection="1">
      <alignment horizontal="center" vertical="center"/>
      <protection hidden="1"/>
    </xf>
    <xf numFmtId="0" fontId="65" fillId="11" borderId="338" xfId="1" applyFont="1" applyFill="1" applyBorder="1" applyAlignment="1" applyProtection="1">
      <alignment horizontal="center" vertical="center"/>
      <protection hidden="1"/>
    </xf>
    <xf numFmtId="0" fontId="65" fillId="11" borderId="346" xfId="1" applyFont="1" applyFill="1" applyBorder="1" applyAlignment="1" applyProtection="1">
      <alignment horizontal="center" vertical="center"/>
      <protection hidden="1"/>
    </xf>
    <xf numFmtId="0" fontId="4" fillId="9" borderId="265" xfId="1" applyFont="1" applyFill="1" applyBorder="1" applyAlignment="1" applyProtection="1">
      <alignment horizontal="center" vertical="center"/>
      <protection hidden="1"/>
    </xf>
    <xf numFmtId="0" fontId="68" fillId="9" borderId="4" xfId="1" applyFont="1" applyFill="1" applyBorder="1" applyAlignment="1" applyProtection="1">
      <alignment horizontal="center" vertical="center"/>
      <protection hidden="1"/>
    </xf>
    <xf numFmtId="0" fontId="68" fillId="9" borderId="3" xfId="1" applyFont="1" applyFill="1" applyBorder="1" applyAlignment="1" applyProtection="1">
      <alignment horizontal="center" vertical="center"/>
      <protection hidden="1"/>
    </xf>
    <xf numFmtId="0" fontId="65" fillId="11" borderId="4" xfId="1" applyFont="1" applyFill="1" applyBorder="1" applyAlignment="1" applyProtection="1">
      <alignment horizontal="center" vertical="center"/>
      <protection hidden="1"/>
    </xf>
    <xf numFmtId="0" fontId="65" fillId="11" borderId="38" xfId="1" applyFont="1" applyFill="1" applyBorder="1" applyAlignment="1" applyProtection="1">
      <alignment horizontal="center" vertical="center"/>
      <protection hidden="1"/>
    </xf>
    <xf numFmtId="0" fontId="65" fillId="11" borderId="268" xfId="1" applyFont="1" applyFill="1" applyBorder="1" applyAlignment="1" applyProtection="1">
      <alignment horizontal="center" vertical="center"/>
      <protection hidden="1"/>
    </xf>
    <xf numFmtId="0" fontId="65" fillId="9" borderId="291" xfId="1" applyFont="1" applyFill="1" applyBorder="1" applyAlignment="1" applyProtection="1">
      <alignment horizontal="center" vertical="center" textRotation="90" wrapText="1"/>
      <protection hidden="1"/>
    </xf>
    <xf numFmtId="0" fontId="65" fillId="9" borderId="84" xfId="1" applyFont="1" applyFill="1" applyBorder="1" applyAlignment="1" applyProtection="1">
      <alignment horizontal="center" vertical="center" textRotation="90" wrapText="1"/>
      <protection hidden="1"/>
    </xf>
    <xf numFmtId="0" fontId="65" fillId="9" borderId="325" xfId="1" applyFont="1" applyFill="1" applyBorder="1" applyAlignment="1" applyProtection="1">
      <alignment horizontal="center" vertical="center" textRotation="90" wrapText="1"/>
      <protection hidden="1"/>
    </xf>
    <xf numFmtId="0" fontId="92" fillId="9" borderId="291" xfId="1" applyFont="1" applyFill="1" applyBorder="1" applyAlignment="1" applyProtection="1">
      <alignment horizontal="center" vertical="center" textRotation="90" wrapText="1"/>
      <protection hidden="1"/>
    </xf>
    <xf numFmtId="0" fontId="92" fillId="9" borderId="84" xfId="1" applyFont="1" applyFill="1" applyBorder="1" applyAlignment="1" applyProtection="1">
      <alignment horizontal="center" vertical="center" textRotation="90" wrapText="1"/>
      <protection hidden="1"/>
    </xf>
    <xf numFmtId="0" fontId="92" fillId="9" borderId="116" xfId="1" applyFont="1" applyFill="1" applyBorder="1" applyAlignment="1" applyProtection="1">
      <alignment horizontal="center" vertical="center" textRotation="90" wrapText="1"/>
      <protection hidden="1"/>
    </xf>
    <xf numFmtId="0" fontId="65" fillId="34" borderId="2" xfId="1" applyFont="1" applyFill="1" applyBorder="1" applyAlignment="1" applyProtection="1">
      <alignment horizontal="center" vertical="center"/>
      <protection hidden="1"/>
    </xf>
    <xf numFmtId="0" fontId="65" fillId="34" borderId="4" xfId="1" applyFont="1" applyFill="1" applyBorder="1" applyAlignment="1" applyProtection="1">
      <alignment horizontal="center" vertical="center"/>
      <protection hidden="1"/>
    </xf>
    <xf numFmtId="1" fontId="145" fillId="0" borderId="0" xfId="1" applyNumberFormat="1" applyFont="1" applyAlignment="1" applyProtection="1">
      <alignment horizontal="center" vertical="center"/>
      <protection hidden="1"/>
    </xf>
    <xf numFmtId="0" fontId="92" fillId="9" borderId="0" xfId="1" applyFont="1" applyFill="1" applyAlignment="1" applyProtection="1">
      <alignment horizontal="center" vertical="center" wrapText="1"/>
      <protection hidden="1"/>
    </xf>
    <xf numFmtId="0" fontId="92" fillId="9" borderId="42" xfId="1" applyFont="1" applyFill="1" applyBorder="1" applyAlignment="1" applyProtection="1">
      <alignment horizontal="center" vertical="center" wrapText="1"/>
      <protection hidden="1"/>
    </xf>
    <xf numFmtId="0" fontId="65" fillId="9" borderId="343" xfId="1" applyFont="1" applyFill="1" applyBorder="1" applyAlignment="1" applyProtection="1">
      <alignment horizontal="center" vertical="center"/>
      <protection hidden="1"/>
    </xf>
    <xf numFmtId="0" fontId="65" fillId="9" borderId="338" xfId="1" applyFont="1" applyFill="1" applyBorder="1" applyAlignment="1" applyProtection="1">
      <alignment horizontal="center" vertical="center"/>
      <protection hidden="1"/>
    </xf>
    <xf numFmtId="0" fontId="65" fillId="9" borderId="346" xfId="1" applyFont="1" applyFill="1" applyBorder="1" applyAlignment="1" applyProtection="1">
      <alignment horizontal="center" vertical="center"/>
      <protection hidden="1"/>
    </xf>
    <xf numFmtId="0" fontId="92" fillId="9" borderId="325" xfId="1" applyFont="1" applyFill="1" applyBorder="1" applyAlignment="1" applyProtection="1">
      <alignment horizontal="center" vertical="center" textRotation="90" wrapText="1"/>
      <protection hidden="1"/>
    </xf>
    <xf numFmtId="0" fontId="65" fillId="9" borderId="367" xfId="1" applyFont="1" applyFill="1" applyBorder="1" applyAlignment="1" applyProtection="1">
      <alignment horizontal="center" vertical="center"/>
      <protection hidden="1"/>
    </xf>
    <xf numFmtId="0" fontId="65" fillId="9" borderId="44" xfId="1" applyFont="1" applyFill="1" applyBorder="1" applyAlignment="1" applyProtection="1">
      <alignment horizontal="center" vertical="center"/>
      <protection hidden="1"/>
    </xf>
    <xf numFmtId="0" fontId="65" fillId="9" borderId="294" xfId="1" applyFont="1" applyFill="1" applyBorder="1" applyAlignment="1" applyProtection="1">
      <alignment horizontal="center" vertical="center"/>
      <protection hidden="1"/>
    </xf>
    <xf numFmtId="0" fontId="166" fillId="9" borderId="350" xfId="1" applyFont="1" applyFill="1" applyBorder="1" applyAlignment="1" applyProtection="1">
      <alignment horizontal="center" vertical="center" textRotation="90" wrapText="1"/>
      <protection hidden="1"/>
    </xf>
    <xf numFmtId="0" fontId="166" fillId="9" borderId="1" xfId="1" applyFont="1" applyFill="1" applyBorder="1" applyAlignment="1" applyProtection="1">
      <alignment horizontal="center" vertical="center" textRotation="90" wrapText="1"/>
      <protection hidden="1"/>
    </xf>
    <xf numFmtId="0" fontId="166" fillId="9" borderId="69" xfId="1" applyFont="1" applyFill="1" applyBorder="1" applyAlignment="1" applyProtection="1">
      <alignment horizontal="center" vertical="center" textRotation="90" wrapText="1"/>
      <protection hidden="1"/>
    </xf>
  </cellXfs>
  <cellStyles count="8">
    <cellStyle name="Hiperłącze" xfId="2" builtinId="8"/>
    <cellStyle name="Normalny" xfId="0" builtinId="0"/>
    <cellStyle name="Normalny 2" xfId="1" xr:uid="{E7649C94-2F3F-4092-8A8B-8A226DD9AE72}"/>
    <cellStyle name="Normalny 2 2" xfId="3" xr:uid="{EA710EE0-301D-48DF-B41D-3B1020F2C0CE}"/>
    <cellStyle name="Normalny 8" xfId="5" xr:uid="{5C0EAB83-DA67-4706-B92E-58EF01598345}"/>
    <cellStyle name="Normalny 8 3" xfId="6" xr:uid="{3C45A1A8-2A6D-4FBA-A1A8-9852A1B190F6}"/>
    <cellStyle name="Uwaga 2" xfId="7" xr:uid="{E7A2583E-69D9-48FE-A1F0-2B97309AE824}"/>
    <cellStyle name="Walutowy 2 2" xfId="4" xr:uid="{AB1F547E-6ABE-4102-8449-BDCF96A57CA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theme" Target="theme/theme1.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styles" Target="styles.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264584</xdr:colOff>
      <xdr:row>0</xdr:row>
      <xdr:rowOff>1185124</xdr:rowOff>
    </xdr:from>
    <xdr:ext cx="1835571" cy="1194546"/>
    <xdr:pic>
      <xdr:nvPicPr>
        <xdr:cNvPr id="3" name="Obraz 2">
          <a:extLst>
            <a:ext uri="{FF2B5EF4-FFF2-40B4-BE49-F238E27FC236}">
              <a16:creationId xmlns:a16="http://schemas.microsoft.com/office/drawing/2014/main" id="{D0855635-4617-4B2E-A738-CCB88F0E7CEB}"/>
            </a:ext>
          </a:extLst>
        </xdr:cNvPr>
        <xdr:cNvPicPr>
          <a:picLocks noChangeAspect="1"/>
        </xdr:cNvPicPr>
      </xdr:nvPicPr>
      <xdr:blipFill>
        <a:blip xmlns:r="http://schemas.openxmlformats.org/officeDocument/2006/relationships" r:embed="rId1"/>
        <a:stretch>
          <a:fillRect/>
        </a:stretch>
      </xdr:blipFill>
      <xdr:spPr>
        <a:xfrm>
          <a:off x="874184" y="165949"/>
          <a:ext cx="1835571" cy="1194546"/>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ZSP/Organizacja%20roku%20szkolnego/OrganizacjaZSP%202016-17/kal.terminarz%202016-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alendarz"/>
      <sheetName val="Kalendarz (2)"/>
      <sheetName val="terminarz"/>
      <sheetName val="terminarz kl I"/>
      <sheetName val="term.gimnaz"/>
      <sheetName val="term matura"/>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28D486-7E9B-4AD3-B2B1-4EB8C4954ED5}">
  <dimension ref="A1:Q185"/>
  <sheetViews>
    <sheetView view="pageBreakPreview" zoomScaleNormal="100" zoomScaleSheetLayoutView="100" workbookViewId="0">
      <selection activeCell="K11" sqref="K11"/>
    </sheetView>
  </sheetViews>
  <sheetFormatPr defaultColWidth="9.140625" defaultRowHeight="12.75" x14ac:dyDescent="0.2"/>
  <cols>
    <col min="1" max="1" width="30.28515625" style="1" customWidth="1"/>
    <col min="2" max="2" width="2.85546875" style="1" customWidth="1"/>
    <col min="3" max="3" width="21.7109375" style="1" customWidth="1"/>
    <col min="4" max="4" width="3.85546875" style="1" customWidth="1"/>
    <col min="5" max="5" width="26.85546875" style="1" customWidth="1"/>
    <col min="6" max="6" width="7.7109375" style="1" customWidth="1"/>
    <col min="7" max="7" width="2.85546875" style="1" customWidth="1"/>
    <col min="8" max="8" width="15.140625" style="1" customWidth="1"/>
    <col min="9" max="9" width="13.42578125" style="1" customWidth="1"/>
    <col min="10" max="10" width="39.85546875" style="1" customWidth="1"/>
    <col min="11" max="11" width="15.28515625" style="1" customWidth="1"/>
    <col min="12" max="12" width="3.85546875" style="1" customWidth="1"/>
    <col min="13" max="13" width="11.140625" style="1" customWidth="1"/>
    <col min="14" max="14" width="4.140625" style="1" customWidth="1"/>
    <col min="15" max="15" width="4.5703125" style="1" customWidth="1"/>
    <col min="16" max="16" width="11.42578125" style="1" customWidth="1"/>
    <col min="17" max="17" width="3.42578125" style="1" customWidth="1"/>
    <col min="18" max="16384" width="9.140625" style="1"/>
  </cols>
  <sheetData>
    <row r="1" spans="1:17" s="61" customFormat="1" ht="32.25" customHeight="1" x14ac:dyDescent="0.25">
      <c r="A1" s="1873" t="s">
        <v>0</v>
      </c>
      <c r="B1" s="62"/>
      <c r="C1" s="2042" t="s">
        <v>1</v>
      </c>
      <c r="D1" s="62"/>
      <c r="E1" s="2075" t="s">
        <v>2</v>
      </c>
      <c r="F1" s="2076"/>
      <c r="G1" s="62"/>
      <c r="H1" s="1873" t="s">
        <v>3</v>
      </c>
      <c r="I1" s="63"/>
      <c r="J1" s="2075" t="s">
        <v>4</v>
      </c>
      <c r="K1" s="2076"/>
      <c r="L1" s="62"/>
      <c r="O1" s="62"/>
    </row>
    <row r="2" spans="1:17" ht="15.75" customHeight="1" x14ac:dyDescent="0.2">
      <c r="A2" s="2046"/>
      <c r="B2" s="23"/>
      <c r="C2" s="3"/>
      <c r="D2" s="23"/>
      <c r="E2" s="26"/>
      <c r="F2" s="47"/>
      <c r="G2" s="23"/>
      <c r="H2" s="3"/>
      <c r="I2" s="23"/>
      <c r="J2" s="26"/>
      <c r="K2" s="47"/>
      <c r="L2" s="23"/>
      <c r="O2" s="23"/>
    </row>
    <row r="3" spans="1:17" ht="12.75" customHeight="1" x14ac:dyDescent="0.2">
      <c r="A3" s="3" t="s">
        <v>5</v>
      </c>
      <c r="B3" s="23"/>
      <c r="C3" s="46" t="s">
        <v>6</v>
      </c>
      <c r="D3" s="23"/>
      <c r="E3" s="26" t="s">
        <v>7</v>
      </c>
      <c r="F3" s="60" t="s">
        <v>8</v>
      </c>
      <c r="G3" s="23"/>
      <c r="H3" s="3" t="s">
        <v>9</v>
      </c>
      <c r="I3" s="23"/>
      <c r="J3" s="26" t="s">
        <v>10</v>
      </c>
      <c r="K3" s="55" t="s">
        <v>11</v>
      </c>
      <c r="L3" s="23"/>
      <c r="O3" s="23"/>
    </row>
    <row r="4" spans="1:17" ht="12.75" customHeight="1" x14ac:dyDescent="0.2">
      <c r="A4" s="5" t="s">
        <v>12</v>
      </c>
      <c r="B4" s="23"/>
      <c r="C4" s="46" t="s">
        <v>13</v>
      </c>
      <c r="D4" s="23"/>
      <c r="E4" s="26" t="s">
        <v>14</v>
      </c>
      <c r="F4" s="59" t="s">
        <v>15</v>
      </c>
      <c r="G4" s="23"/>
      <c r="H4" s="3" t="s">
        <v>16</v>
      </c>
      <c r="I4" s="23"/>
      <c r="J4" s="26" t="s">
        <v>17</v>
      </c>
      <c r="K4" s="55" t="s">
        <v>18</v>
      </c>
      <c r="L4" s="23"/>
      <c r="O4" s="23"/>
    </row>
    <row r="5" spans="1:17" ht="12.75" customHeight="1" x14ac:dyDescent="0.2">
      <c r="A5" s="5" t="s">
        <v>19</v>
      </c>
      <c r="B5" s="23"/>
      <c r="C5" s="46" t="s">
        <v>20</v>
      </c>
      <c r="D5" s="23"/>
      <c r="E5" s="26" t="s">
        <v>21</v>
      </c>
      <c r="F5" s="59" t="s">
        <v>22</v>
      </c>
      <c r="G5" s="23"/>
      <c r="H5" s="3" t="s">
        <v>23</v>
      </c>
      <c r="I5" s="23"/>
      <c r="J5" s="26" t="s">
        <v>24</v>
      </c>
      <c r="K5" s="55" t="s">
        <v>25</v>
      </c>
      <c r="L5" s="23"/>
      <c r="O5" s="23"/>
    </row>
    <row r="6" spans="1:17" ht="12.75" customHeight="1" x14ac:dyDescent="0.2">
      <c r="A6" s="8" t="s">
        <v>26</v>
      </c>
      <c r="B6" s="23"/>
      <c r="C6" s="46" t="s">
        <v>27</v>
      </c>
      <c r="D6" s="23"/>
      <c r="E6" s="26" t="s">
        <v>28</v>
      </c>
      <c r="F6" s="59" t="s">
        <v>29</v>
      </c>
      <c r="G6" s="23"/>
      <c r="H6" s="3" t="s">
        <v>30</v>
      </c>
      <c r="I6" s="23"/>
      <c r="J6" s="26" t="s">
        <v>31</v>
      </c>
      <c r="K6" s="55" t="s">
        <v>32</v>
      </c>
      <c r="L6" s="23"/>
      <c r="M6" s="23"/>
      <c r="N6" s="23"/>
      <c r="O6" s="23"/>
    </row>
    <row r="7" spans="1:17" ht="12.75" customHeight="1" x14ac:dyDescent="0.2">
      <c r="A7" s="8" t="s">
        <v>33</v>
      </c>
      <c r="B7" s="23"/>
      <c r="C7" s="2043" t="s">
        <v>904</v>
      </c>
      <c r="D7" s="23"/>
      <c r="E7" s="26" t="s">
        <v>35</v>
      </c>
      <c r="F7" s="59" t="s">
        <v>36</v>
      </c>
      <c r="G7" s="23"/>
      <c r="H7" s="3" t="s">
        <v>37</v>
      </c>
      <c r="I7" s="2077"/>
      <c r="J7" s="38"/>
      <c r="K7" s="37"/>
      <c r="L7" s="23"/>
      <c r="N7" s="23"/>
      <c r="O7" s="23"/>
    </row>
    <row r="8" spans="1:17" ht="15" customHeight="1" x14ac:dyDescent="0.2">
      <c r="A8" s="8" t="s">
        <v>38</v>
      </c>
      <c r="B8" s="23"/>
      <c r="C8" s="46" t="s">
        <v>34</v>
      </c>
      <c r="D8" s="23"/>
      <c r="E8" s="26" t="s">
        <v>40</v>
      </c>
      <c r="F8" s="59" t="s">
        <v>41</v>
      </c>
      <c r="G8" s="23"/>
      <c r="H8" s="3" t="s">
        <v>42</v>
      </c>
      <c r="I8" s="2077"/>
      <c r="J8" s="2075" t="s">
        <v>43</v>
      </c>
      <c r="K8" s="2076"/>
      <c r="L8" s="23"/>
      <c r="N8" s="23"/>
      <c r="O8" s="23"/>
      <c r="P8" s="23"/>
      <c r="Q8" s="23"/>
    </row>
    <row r="9" spans="1:17" x14ac:dyDescent="0.2">
      <c r="A9" s="8" t="s">
        <v>44</v>
      </c>
      <c r="B9" s="23"/>
      <c r="C9" s="46" t="s">
        <v>39</v>
      </c>
      <c r="D9" s="23"/>
      <c r="E9" s="26" t="s">
        <v>46</v>
      </c>
      <c r="F9" s="59" t="s">
        <v>47</v>
      </c>
      <c r="G9" s="23"/>
      <c r="H9" s="3" t="s">
        <v>48</v>
      </c>
      <c r="I9" s="2077"/>
      <c r="J9" s="26"/>
      <c r="K9" s="47"/>
      <c r="L9" s="23"/>
      <c r="N9" s="23"/>
      <c r="O9" s="23"/>
      <c r="P9" s="23"/>
      <c r="Q9" s="23"/>
    </row>
    <row r="10" spans="1:17" x14ac:dyDescent="0.2">
      <c r="A10" s="8" t="s">
        <v>49</v>
      </c>
      <c r="B10" s="23"/>
      <c r="C10" s="46" t="s">
        <v>45</v>
      </c>
      <c r="D10" s="23"/>
      <c r="E10" s="26" t="s">
        <v>51</v>
      </c>
      <c r="F10" s="59" t="s">
        <v>52</v>
      </c>
      <c r="G10" s="23"/>
      <c r="H10" s="3" t="s">
        <v>53</v>
      </c>
      <c r="I10" s="2077"/>
      <c r="J10" s="26" t="s">
        <v>54</v>
      </c>
      <c r="K10" s="55" t="s">
        <v>55</v>
      </c>
      <c r="L10" s="23"/>
      <c r="N10" s="23"/>
      <c r="O10" s="23"/>
      <c r="P10" s="23"/>
      <c r="Q10" s="23"/>
    </row>
    <row r="11" spans="1:17" ht="13.5" customHeight="1" x14ac:dyDescent="0.2">
      <c r="A11" s="5" t="s">
        <v>56</v>
      </c>
      <c r="B11" s="23"/>
      <c r="C11" s="46" t="s">
        <v>50</v>
      </c>
      <c r="D11" s="23"/>
      <c r="E11" s="26" t="s">
        <v>58</v>
      </c>
      <c r="F11" s="59" t="s">
        <v>59</v>
      </c>
      <c r="G11" s="23"/>
      <c r="H11" s="3" t="s">
        <v>60</v>
      </c>
      <c r="I11" s="2077"/>
      <c r="J11" s="26" t="s">
        <v>902</v>
      </c>
      <c r="K11" s="55" t="s">
        <v>903</v>
      </c>
      <c r="L11" s="23"/>
      <c r="N11" s="58"/>
      <c r="O11" s="23"/>
      <c r="P11" s="23"/>
      <c r="Q11" s="23"/>
    </row>
    <row r="12" spans="1:17" x14ac:dyDescent="0.2">
      <c r="A12" s="5" t="s">
        <v>61</v>
      </c>
      <c r="B12" s="23"/>
      <c r="C12" s="46" t="s">
        <v>57</v>
      </c>
      <c r="D12" s="23"/>
      <c r="E12" s="1661"/>
      <c r="F12" s="1662"/>
      <c r="G12" s="23"/>
      <c r="H12" s="3" t="s">
        <v>63</v>
      </c>
      <c r="I12" s="2077"/>
      <c r="J12" s="1661"/>
      <c r="K12" s="1662"/>
      <c r="L12" s="23"/>
      <c r="N12" s="58"/>
      <c r="O12" s="23"/>
      <c r="P12" s="23"/>
      <c r="Q12" s="23"/>
    </row>
    <row r="13" spans="1:17" ht="13.5" customHeight="1" x14ac:dyDescent="0.2">
      <c r="A13" s="8" t="s">
        <v>64</v>
      </c>
      <c r="B13" s="23"/>
      <c r="C13" s="46" t="s">
        <v>62</v>
      </c>
      <c r="D13" s="23"/>
      <c r="E13" s="23"/>
      <c r="F13" s="23"/>
      <c r="G13" s="23"/>
      <c r="H13" s="3" t="s">
        <v>66</v>
      </c>
      <c r="I13" s="2077"/>
      <c r="L13" s="23"/>
      <c r="N13" s="58"/>
      <c r="O13" s="23"/>
      <c r="Q13" s="23"/>
    </row>
    <row r="14" spans="1:17" ht="12.75" customHeight="1" x14ac:dyDescent="0.2">
      <c r="A14" s="5" t="s">
        <v>67</v>
      </c>
      <c r="B14" s="23"/>
      <c r="C14" s="46" t="s">
        <v>65</v>
      </c>
      <c r="D14" s="23"/>
      <c r="E14" s="23"/>
      <c r="F14" s="23"/>
      <c r="G14" s="23"/>
      <c r="H14" s="3" t="s">
        <v>69</v>
      </c>
      <c r="I14" s="2077"/>
      <c r="J14" s="2075" t="s">
        <v>70</v>
      </c>
      <c r="K14" s="2076"/>
      <c r="L14" s="23"/>
      <c r="N14" s="58"/>
      <c r="O14" s="23"/>
      <c r="Q14" s="23"/>
    </row>
    <row r="15" spans="1:17" ht="12.75" customHeight="1" x14ac:dyDescent="0.2">
      <c r="A15" s="5" t="s">
        <v>71</v>
      </c>
      <c r="B15" s="23"/>
      <c r="C15" s="46" t="s">
        <v>68</v>
      </c>
      <c r="D15" s="23"/>
      <c r="E15" s="23"/>
      <c r="F15" s="23"/>
      <c r="G15" s="23"/>
      <c r="H15" s="56"/>
      <c r="I15" s="2077"/>
      <c r="J15" s="26"/>
      <c r="K15" s="47"/>
      <c r="L15" s="23"/>
      <c r="N15" s="23"/>
      <c r="O15" s="23"/>
      <c r="Q15" s="23"/>
    </row>
    <row r="16" spans="1:17" x14ac:dyDescent="0.2">
      <c r="A16" s="8" t="s">
        <v>73</v>
      </c>
      <c r="B16" s="23"/>
      <c r="C16" s="57" t="s">
        <v>72</v>
      </c>
      <c r="D16" s="23"/>
      <c r="E16" s="2078" t="s">
        <v>75</v>
      </c>
      <c r="F16" s="2078"/>
      <c r="G16" s="23"/>
      <c r="H16" s="56"/>
      <c r="I16" s="2077"/>
      <c r="J16" s="26" t="s">
        <v>76</v>
      </c>
      <c r="K16" s="55" t="s">
        <v>77</v>
      </c>
      <c r="L16" s="23"/>
      <c r="M16" s="23"/>
      <c r="N16" s="23"/>
      <c r="O16" s="23"/>
      <c r="Q16" s="23"/>
    </row>
    <row r="17" spans="1:17" x14ac:dyDescent="0.2">
      <c r="A17" s="5" t="s">
        <v>78</v>
      </c>
      <c r="B17" s="23"/>
      <c r="C17" s="46" t="s">
        <v>74</v>
      </c>
      <c r="D17" s="23"/>
      <c r="E17" s="2078"/>
      <c r="F17" s="2078"/>
      <c r="G17" s="23"/>
      <c r="H17" s="1663"/>
      <c r="I17" s="2077"/>
      <c r="J17" s="26" t="s">
        <v>80</v>
      </c>
      <c r="K17" s="55" t="s">
        <v>81</v>
      </c>
      <c r="L17" s="23"/>
      <c r="O17" s="23"/>
      <c r="P17" s="23"/>
      <c r="Q17" s="23"/>
    </row>
    <row r="18" spans="1:17" x14ac:dyDescent="0.2">
      <c r="A18" s="8" t="s">
        <v>82</v>
      </c>
      <c r="B18" s="23"/>
      <c r="C18" s="46" t="s">
        <v>79</v>
      </c>
      <c r="D18" s="23"/>
      <c r="E18" s="26"/>
      <c r="F18" s="47"/>
      <c r="G18" s="23"/>
      <c r="H18" s="23"/>
      <c r="I18" s="54"/>
      <c r="J18" s="26" t="s">
        <v>84</v>
      </c>
      <c r="K18" s="55" t="s">
        <v>85</v>
      </c>
      <c r="L18" s="23"/>
      <c r="O18" s="23"/>
    </row>
    <row r="19" spans="1:17" x14ac:dyDescent="0.2">
      <c r="A19" s="8" t="s">
        <v>86</v>
      </c>
      <c r="B19" s="23"/>
      <c r="C19" s="46" t="s">
        <v>83</v>
      </c>
      <c r="D19" s="23"/>
      <c r="E19" s="26" t="s">
        <v>88</v>
      </c>
      <c r="F19" s="47" t="s">
        <v>89</v>
      </c>
      <c r="G19" s="23"/>
      <c r="H19" s="1874" t="s">
        <v>90</v>
      </c>
      <c r="I19" s="54"/>
      <c r="J19" s="26" t="s">
        <v>91</v>
      </c>
      <c r="K19" s="55" t="s">
        <v>92</v>
      </c>
      <c r="L19" s="23"/>
      <c r="O19" s="23"/>
    </row>
    <row r="20" spans="1:17" x14ac:dyDescent="0.2">
      <c r="A20" s="8" t="s">
        <v>93</v>
      </c>
      <c r="B20" s="23"/>
      <c r="C20" s="46" t="s">
        <v>87</v>
      </c>
      <c r="D20" s="23"/>
      <c r="E20" s="26" t="s">
        <v>95</v>
      </c>
      <c r="F20" s="47" t="s">
        <v>77</v>
      </c>
      <c r="G20" s="23"/>
      <c r="H20" s="3"/>
      <c r="I20" s="54"/>
      <c r="J20" s="1661"/>
      <c r="K20" s="1662"/>
      <c r="L20" s="23"/>
      <c r="O20" s="23"/>
    </row>
    <row r="21" spans="1:17" x14ac:dyDescent="0.2">
      <c r="A21" s="8" t="s">
        <v>96</v>
      </c>
      <c r="B21" s="23"/>
      <c r="C21" s="46" t="s">
        <v>94</v>
      </c>
      <c r="D21" s="23"/>
      <c r="E21" s="1664"/>
      <c r="F21" s="1665"/>
      <c r="G21" s="23"/>
      <c r="H21" s="3" t="s">
        <v>98</v>
      </c>
      <c r="I21" s="54"/>
      <c r="L21" s="23"/>
      <c r="O21" s="23"/>
    </row>
    <row r="22" spans="1:17" ht="14.25" customHeight="1" x14ac:dyDescent="0.2">
      <c r="A22" s="8" t="s">
        <v>99</v>
      </c>
      <c r="B22" s="23"/>
      <c r="C22" s="46" t="s">
        <v>97</v>
      </c>
      <c r="D22" s="23"/>
      <c r="E22" s="23"/>
      <c r="F22" s="23"/>
      <c r="G22" s="23"/>
      <c r="H22" s="3" t="s">
        <v>101</v>
      </c>
      <c r="I22" s="54"/>
      <c r="J22" s="2053" t="s">
        <v>102</v>
      </c>
      <c r="K22" s="2054"/>
      <c r="L22" s="23"/>
      <c r="O22" s="23"/>
    </row>
    <row r="23" spans="1:17" ht="12.95" customHeight="1" x14ac:dyDescent="0.2">
      <c r="A23" s="8" t="s">
        <v>103</v>
      </c>
      <c r="B23" s="23"/>
      <c r="C23" s="46" t="s">
        <v>100</v>
      </c>
      <c r="D23" s="23"/>
      <c r="E23" s="2055" t="s">
        <v>105</v>
      </c>
      <c r="F23" s="2056"/>
      <c r="G23" s="23"/>
      <c r="H23" s="3" t="s">
        <v>106</v>
      </c>
      <c r="I23" s="52"/>
      <c r="J23" s="26"/>
      <c r="K23" s="37"/>
      <c r="L23" s="23"/>
      <c r="O23" s="23"/>
    </row>
    <row r="24" spans="1:17" ht="12.6" customHeight="1" x14ac:dyDescent="0.2">
      <c r="A24" s="8" t="s">
        <v>107</v>
      </c>
      <c r="B24" s="23"/>
      <c r="C24" s="46" t="s">
        <v>104</v>
      </c>
      <c r="D24" s="23"/>
      <c r="E24" s="2057"/>
      <c r="F24" s="2058"/>
      <c r="G24" s="23"/>
      <c r="H24" s="3" t="s">
        <v>109</v>
      </c>
      <c r="I24" s="23"/>
      <c r="J24" s="26" t="s">
        <v>110</v>
      </c>
      <c r="K24" s="47" t="s">
        <v>111</v>
      </c>
      <c r="L24" s="23"/>
      <c r="O24" s="23"/>
    </row>
    <row r="25" spans="1:17" x14ac:dyDescent="0.2">
      <c r="A25" s="8" t="s">
        <v>112</v>
      </c>
      <c r="B25" s="23"/>
      <c r="C25" s="46" t="s">
        <v>108</v>
      </c>
      <c r="D25" s="23"/>
      <c r="E25" s="26"/>
      <c r="F25" s="47"/>
      <c r="G25" s="23"/>
      <c r="H25" s="3" t="s">
        <v>114</v>
      </c>
      <c r="I25" s="23"/>
      <c r="J25" s="26" t="s">
        <v>115</v>
      </c>
      <c r="K25" s="47" t="s">
        <v>116</v>
      </c>
      <c r="L25" s="53"/>
      <c r="O25" s="23"/>
    </row>
    <row r="26" spans="1:17" x14ac:dyDescent="0.2">
      <c r="A26" s="8" t="s">
        <v>117</v>
      </c>
      <c r="B26" s="23"/>
      <c r="C26" s="46" t="s">
        <v>113</v>
      </c>
      <c r="D26" s="23"/>
      <c r="E26" s="26" t="s">
        <v>119</v>
      </c>
      <c r="F26" s="47"/>
      <c r="G26" s="23"/>
      <c r="H26" s="3" t="s">
        <v>120</v>
      </c>
      <c r="I26" s="23"/>
      <c r="J26" s="26" t="s">
        <v>121</v>
      </c>
      <c r="K26" s="47" t="s">
        <v>122</v>
      </c>
      <c r="L26" s="53"/>
      <c r="M26" s="23"/>
      <c r="N26" s="23"/>
      <c r="O26" s="23"/>
    </row>
    <row r="27" spans="1:17" x14ac:dyDescent="0.2">
      <c r="A27" s="5" t="s">
        <v>123</v>
      </c>
      <c r="B27" s="23"/>
      <c r="C27" s="46" t="s">
        <v>118</v>
      </c>
      <c r="D27" s="23"/>
      <c r="E27" s="26" t="s">
        <v>125</v>
      </c>
      <c r="F27" s="47"/>
      <c r="G27" s="23"/>
      <c r="H27" s="1666"/>
      <c r="I27" s="23"/>
      <c r="J27" s="1661"/>
      <c r="K27" s="1662"/>
      <c r="L27" s="36"/>
      <c r="M27" s="23"/>
      <c r="N27" s="23"/>
      <c r="O27" s="23"/>
      <c r="P27" s="23"/>
      <c r="Q27" s="23"/>
    </row>
    <row r="28" spans="1:17" ht="12.75" customHeight="1" x14ac:dyDescent="0.2">
      <c r="A28" s="8" t="s">
        <v>126</v>
      </c>
      <c r="B28" s="23"/>
      <c r="C28" s="46" t="s">
        <v>124</v>
      </c>
      <c r="D28" s="23"/>
      <c r="E28" s="1661"/>
      <c r="F28" s="1662"/>
      <c r="G28" s="23"/>
      <c r="H28" s="23"/>
      <c r="I28" s="23"/>
      <c r="J28" s="36"/>
      <c r="K28" s="36"/>
      <c r="L28" s="36"/>
      <c r="M28" s="23"/>
      <c r="N28" s="23"/>
      <c r="O28" s="23"/>
      <c r="P28" s="23"/>
      <c r="Q28" s="23"/>
    </row>
    <row r="29" spans="1:17" ht="12.75" customHeight="1" x14ac:dyDescent="0.2">
      <c r="A29" s="8" t="s">
        <v>128</v>
      </c>
      <c r="B29" s="23"/>
      <c r="C29" s="46" t="s">
        <v>127</v>
      </c>
      <c r="E29" s="23"/>
      <c r="F29" s="23"/>
      <c r="G29" s="52"/>
      <c r="H29" s="2059" t="s">
        <v>130</v>
      </c>
      <c r="I29" s="2060"/>
      <c r="J29" s="2061" t="s">
        <v>131</v>
      </c>
      <c r="K29" s="2062"/>
      <c r="L29" s="36"/>
      <c r="P29" s="23"/>
      <c r="Q29" s="23"/>
    </row>
    <row r="30" spans="1:17" ht="12.75" customHeight="1" x14ac:dyDescent="0.2">
      <c r="A30" s="8" t="s">
        <v>132</v>
      </c>
      <c r="B30" s="23"/>
      <c r="C30" s="46" t="s">
        <v>129</v>
      </c>
      <c r="E30" s="2055" t="s">
        <v>134</v>
      </c>
      <c r="F30" s="2056"/>
      <c r="H30" s="38"/>
      <c r="I30" s="47"/>
      <c r="J30" s="23"/>
      <c r="K30" s="47"/>
      <c r="L30" s="36"/>
      <c r="Q30" s="23"/>
    </row>
    <row r="31" spans="1:17" ht="12.75" customHeight="1" x14ac:dyDescent="0.2">
      <c r="A31" s="8" t="s">
        <v>135</v>
      </c>
      <c r="B31" s="23"/>
      <c r="C31" s="46" t="s">
        <v>133</v>
      </c>
      <c r="E31" s="2057"/>
      <c r="F31" s="2058"/>
      <c r="H31" s="26" t="s">
        <v>137</v>
      </c>
      <c r="I31" s="47" t="s">
        <v>138</v>
      </c>
      <c r="J31" s="23" t="s">
        <v>139</v>
      </c>
      <c r="K31" s="51" t="s">
        <v>140</v>
      </c>
      <c r="L31" s="36"/>
      <c r="Q31" s="23"/>
    </row>
    <row r="32" spans="1:17" ht="12" customHeight="1" x14ac:dyDescent="0.2">
      <c r="A32" s="8" t="s">
        <v>141</v>
      </c>
      <c r="B32" s="23"/>
      <c r="C32" s="46" t="s">
        <v>136</v>
      </c>
      <c r="E32" s="38"/>
      <c r="F32" s="37"/>
      <c r="H32" s="26" t="s">
        <v>143</v>
      </c>
      <c r="I32" s="47" t="s">
        <v>144</v>
      </c>
      <c r="J32" s="23" t="s">
        <v>145</v>
      </c>
      <c r="K32" s="51" t="s">
        <v>146</v>
      </c>
      <c r="L32" s="36"/>
      <c r="Q32" s="23"/>
    </row>
    <row r="33" spans="1:17" ht="11.25" customHeight="1" x14ac:dyDescent="0.2">
      <c r="A33" s="5" t="s">
        <v>147</v>
      </c>
      <c r="B33" s="23"/>
      <c r="C33" s="46" t="s">
        <v>142</v>
      </c>
      <c r="E33" s="38" t="s">
        <v>149</v>
      </c>
      <c r="F33" s="50" t="s">
        <v>150</v>
      </c>
      <c r="H33" s="26" t="s">
        <v>151</v>
      </c>
      <c r="I33" s="47" t="s">
        <v>152</v>
      </c>
      <c r="J33" s="1771"/>
      <c r="K33" s="1665"/>
      <c r="L33" s="36"/>
      <c r="Q33" s="23"/>
    </row>
    <row r="34" spans="1:17" x14ac:dyDescent="0.2">
      <c r="A34" s="5" t="s">
        <v>153</v>
      </c>
      <c r="B34" s="23"/>
      <c r="C34" s="46" t="s">
        <v>148</v>
      </c>
      <c r="E34" s="38" t="s">
        <v>155</v>
      </c>
      <c r="F34" s="37" t="s">
        <v>156</v>
      </c>
      <c r="H34" s="26" t="s">
        <v>157</v>
      </c>
      <c r="I34" s="47" t="s">
        <v>158</v>
      </c>
      <c r="J34" s="49"/>
      <c r="K34" s="36"/>
      <c r="L34" s="36"/>
      <c r="Q34" s="23"/>
    </row>
    <row r="35" spans="1:17" ht="12.75" customHeight="1" x14ac:dyDescent="0.2">
      <c r="A35" s="5" t="s">
        <v>159</v>
      </c>
      <c r="C35" s="46" t="s">
        <v>154</v>
      </c>
      <c r="E35" s="38" t="s">
        <v>161</v>
      </c>
      <c r="F35" s="37" t="s">
        <v>162</v>
      </c>
      <c r="H35" s="26" t="s">
        <v>163</v>
      </c>
      <c r="I35" s="47" t="s">
        <v>164</v>
      </c>
      <c r="J35" s="49"/>
      <c r="K35" s="36"/>
      <c r="L35" s="36"/>
      <c r="Q35" s="23"/>
    </row>
    <row r="36" spans="1:17" ht="12.75" customHeight="1" x14ac:dyDescent="0.2">
      <c r="A36" s="17" t="s">
        <v>165</v>
      </c>
      <c r="C36" s="46" t="s">
        <v>160</v>
      </c>
      <c r="E36" s="38" t="s">
        <v>167</v>
      </c>
      <c r="F36" s="37" t="s">
        <v>168</v>
      </c>
      <c r="H36" s="26" t="s">
        <v>169</v>
      </c>
      <c r="I36" s="47" t="s">
        <v>170</v>
      </c>
      <c r="J36" s="48"/>
      <c r="K36" s="23"/>
    </row>
    <row r="37" spans="1:17" ht="12.75" customHeight="1" x14ac:dyDescent="0.2">
      <c r="A37" s="5" t="s">
        <v>171</v>
      </c>
      <c r="C37" s="46" t="s">
        <v>166</v>
      </c>
      <c r="E37" s="38" t="s">
        <v>173</v>
      </c>
      <c r="F37" s="37" t="s">
        <v>174</v>
      </c>
      <c r="H37" s="26" t="s">
        <v>175</v>
      </c>
      <c r="I37" s="47" t="s">
        <v>176</v>
      </c>
      <c r="J37" s="23"/>
      <c r="K37" s="23"/>
      <c r="L37" s="23"/>
    </row>
    <row r="38" spans="1:17" x14ac:dyDescent="0.2">
      <c r="A38" s="5" t="s">
        <v>177</v>
      </c>
      <c r="C38" s="2044" t="s">
        <v>172</v>
      </c>
      <c r="E38" s="38" t="s">
        <v>178</v>
      </c>
      <c r="F38" s="37" t="s">
        <v>179</v>
      </c>
      <c r="H38" s="1661"/>
      <c r="I38" s="1662"/>
      <c r="L38" s="23"/>
    </row>
    <row r="39" spans="1:17" x14ac:dyDescent="0.2">
      <c r="A39" s="8" t="s">
        <v>180</v>
      </c>
      <c r="C39" s="2041"/>
      <c r="E39" s="38" t="s">
        <v>181</v>
      </c>
      <c r="F39" s="37" t="s">
        <v>182</v>
      </c>
      <c r="L39" s="23"/>
    </row>
    <row r="40" spans="1:17" ht="13.5" customHeight="1" x14ac:dyDescent="0.2">
      <c r="A40" s="8" t="s">
        <v>183</v>
      </c>
      <c r="C40" s="1748"/>
      <c r="E40" s="1661" t="s">
        <v>184</v>
      </c>
      <c r="F40" s="1662" t="s">
        <v>185</v>
      </c>
      <c r="H40" s="2069" t="s">
        <v>186</v>
      </c>
      <c r="I40" s="2070"/>
      <c r="J40" s="2071"/>
      <c r="L40" s="23"/>
    </row>
    <row r="41" spans="1:17" ht="14.25" customHeight="1" x14ac:dyDescent="0.2">
      <c r="A41" s="8" t="s">
        <v>187</v>
      </c>
      <c r="C41" s="1748"/>
      <c r="H41" s="2072"/>
      <c r="I41" s="2073"/>
      <c r="J41" s="2074"/>
      <c r="L41" s="23"/>
    </row>
    <row r="42" spans="1:17" x14ac:dyDescent="0.2">
      <c r="A42" s="8" t="s">
        <v>188</v>
      </c>
      <c r="C42" s="1748"/>
      <c r="H42" s="38"/>
      <c r="J42" s="37"/>
      <c r="L42" s="23"/>
    </row>
    <row r="43" spans="1:17" x14ac:dyDescent="0.2">
      <c r="A43" s="5" t="s">
        <v>189</v>
      </c>
      <c r="C43" s="1748"/>
      <c r="G43" s="23"/>
      <c r="H43" s="39" t="s">
        <v>190</v>
      </c>
      <c r="J43" s="37"/>
      <c r="L43" s="23"/>
    </row>
    <row r="44" spans="1:17" x14ac:dyDescent="0.2">
      <c r="A44" s="8" t="s">
        <v>191</v>
      </c>
      <c r="C44" s="1748"/>
      <c r="E44" s="45" t="s">
        <v>825</v>
      </c>
      <c r="G44" s="23"/>
      <c r="H44" s="39" t="s">
        <v>192</v>
      </c>
      <c r="J44" s="37"/>
      <c r="L44" s="23"/>
    </row>
    <row r="45" spans="1:17" x14ac:dyDescent="0.2">
      <c r="A45" s="8" t="s">
        <v>193</v>
      </c>
      <c r="C45" s="1748"/>
      <c r="E45" s="44" t="s">
        <v>194</v>
      </c>
      <c r="G45" s="23"/>
      <c r="H45" s="39" t="s">
        <v>195</v>
      </c>
      <c r="J45" s="37"/>
      <c r="L45" s="23"/>
    </row>
    <row r="46" spans="1:17" x14ac:dyDescent="0.2">
      <c r="A46" s="5" t="s">
        <v>196</v>
      </c>
      <c r="C46" s="1748"/>
      <c r="G46" s="23"/>
      <c r="H46" s="39" t="s">
        <v>197</v>
      </c>
      <c r="J46" s="37"/>
      <c r="L46" s="23"/>
    </row>
    <row r="47" spans="1:17" x14ac:dyDescent="0.2">
      <c r="A47" s="8" t="s">
        <v>198</v>
      </c>
      <c r="C47" s="1748"/>
      <c r="E47" s="23"/>
      <c r="G47" s="23"/>
      <c r="H47" s="39" t="s">
        <v>199</v>
      </c>
      <c r="J47" s="37"/>
      <c r="L47" s="23"/>
    </row>
    <row r="48" spans="1:17" ht="12.95" customHeight="1" x14ac:dyDescent="0.2">
      <c r="A48" s="5" t="s">
        <v>200</v>
      </c>
      <c r="C48" s="1748"/>
      <c r="E48" s="2050" t="s">
        <v>201</v>
      </c>
      <c r="H48" s="39" t="s">
        <v>202</v>
      </c>
      <c r="J48" s="37"/>
    </row>
    <row r="49" spans="1:14" ht="12.95" customHeight="1" x14ac:dyDescent="0.2">
      <c r="A49" s="8" t="s">
        <v>203</v>
      </c>
      <c r="C49" s="1748"/>
      <c r="E49" s="2049"/>
      <c r="H49" s="39" t="s">
        <v>204</v>
      </c>
      <c r="J49" s="37"/>
    </row>
    <row r="50" spans="1:14" ht="12.75" customHeight="1" x14ac:dyDescent="0.2">
      <c r="A50" s="8" t="s">
        <v>205</v>
      </c>
      <c r="C50" s="1748"/>
      <c r="D50" s="23"/>
      <c r="E50" s="3"/>
      <c r="H50" s="39" t="s">
        <v>206</v>
      </c>
      <c r="J50" s="37"/>
    </row>
    <row r="51" spans="1:14" ht="12.75" customHeight="1" x14ac:dyDescent="0.2">
      <c r="A51" s="8" t="s">
        <v>207</v>
      </c>
      <c r="B51" s="2"/>
      <c r="C51" s="1748"/>
      <c r="D51" s="23"/>
      <c r="E51" s="41" t="s">
        <v>208</v>
      </c>
      <c r="H51" s="39" t="s">
        <v>209</v>
      </c>
      <c r="J51" s="37"/>
    </row>
    <row r="52" spans="1:14" ht="13.5" customHeight="1" x14ac:dyDescent="0.2">
      <c r="A52" s="8" t="s">
        <v>210</v>
      </c>
      <c r="C52" s="1748"/>
      <c r="D52" s="28"/>
      <c r="E52" s="41" t="s">
        <v>211</v>
      </c>
      <c r="H52" s="39" t="s">
        <v>212</v>
      </c>
      <c r="J52" s="37"/>
    </row>
    <row r="53" spans="1:14" ht="14.25" customHeight="1" x14ac:dyDescent="0.2">
      <c r="A53" s="8" t="s">
        <v>213</v>
      </c>
      <c r="C53" s="1748"/>
      <c r="D53" s="28"/>
      <c r="E53" s="5" t="s">
        <v>214</v>
      </c>
      <c r="H53" s="39" t="s">
        <v>215</v>
      </c>
      <c r="J53" s="37"/>
    </row>
    <row r="54" spans="1:14" x14ac:dyDescent="0.2">
      <c r="A54" s="17" t="s">
        <v>216</v>
      </c>
      <c r="C54" s="1748"/>
      <c r="D54" s="23"/>
      <c r="E54" s="5" t="s">
        <v>217</v>
      </c>
      <c r="H54" s="39" t="s">
        <v>218</v>
      </c>
      <c r="J54" s="37"/>
    </row>
    <row r="55" spans="1:14" ht="13.5" customHeight="1" x14ac:dyDescent="0.2">
      <c r="A55" s="8" t="s">
        <v>219</v>
      </c>
      <c r="C55" s="1748"/>
      <c r="D55" s="40"/>
      <c r="E55" s="5" t="s">
        <v>220</v>
      </c>
      <c r="F55" s="28"/>
      <c r="H55" s="39" t="s">
        <v>221</v>
      </c>
      <c r="J55" s="37"/>
      <c r="N55" s="23"/>
    </row>
    <row r="56" spans="1:14" ht="12.75" customHeight="1" x14ac:dyDescent="0.2">
      <c r="A56" s="5" t="s">
        <v>222</v>
      </c>
      <c r="C56" s="1748"/>
      <c r="D56" s="36"/>
      <c r="E56" s="1667"/>
      <c r="F56" s="28"/>
      <c r="H56" s="38" t="s">
        <v>223</v>
      </c>
      <c r="J56" s="37"/>
      <c r="N56" s="23"/>
    </row>
    <row r="57" spans="1:14" x14ac:dyDescent="0.2">
      <c r="A57" s="5" t="s">
        <v>224</v>
      </c>
      <c r="C57" s="1748"/>
      <c r="D57" s="36"/>
      <c r="E57" s="35"/>
      <c r="H57" s="1661"/>
      <c r="I57" s="1772"/>
      <c r="J57" s="1662"/>
      <c r="N57" s="23"/>
    </row>
    <row r="58" spans="1:14" ht="12.75" customHeight="1" x14ac:dyDescent="0.2">
      <c r="A58" s="8" t="s">
        <v>225</v>
      </c>
      <c r="C58" s="1748"/>
      <c r="E58" s="34"/>
      <c r="N58" s="23"/>
    </row>
    <row r="59" spans="1:14" ht="12.75" customHeight="1" x14ac:dyDescent="0.2">
      <c r="A59" s="8" t="s">
        <v>226</v>
      </c>
      <c r="C59" s="1748"/>
      <c r="D59" s="33"/>
      <c r="E59" s="15"/>
    </row>
    <row r="60" spans="1:14" ht="12.75" customHeight="1" x14ac:dyDescent="0.2">
      <c r="A60" s="5" t="s">
        <v>227</v>
      </c>
      <c r="C60" s="1748"/>
      <c r="D60" s="33"/>
      <c r="E60" s="15"/>
      <c r="H60" s="2063" t="s">
        <v>228</v>
      </c>
      <c r="I60" s="2064"/>
      <c r="J60" s="2065"/>
    </row>
    <row r="61" spans="1:14" x14ac:dyDescent="0.2">
      <c r="A61" s="8" t="s">
        <v>229</v>
      </c>
      <c r="C61" s="1748"/>
      <c r="H61" s="2066"/>
      <c r="I61" s="2067"/>
      <c r="J61" s="2068"/>
    </row>
    <row r="62" spans="1:14" ht="15.75" x14ac:dyDescent="0.2">
      <c r="A62" s="5" t="s">
        <v>230</v>
      </c>
      <c r="C62" s="1748"/>
      <c r="H62" s="32"/>
      <c r="I62" s="31"/>
      <c r="J62" s="30"/>
    </row>
    <row r="63" spans="1:14" x14ac:dyDescent="0.2">
      <c r="A63" s="8" t="s">
        <v>231</v>
      </c>
      <c r="C63" s="1748"/>
      <c r="H63" s="20" t="s">
        <v>38</v>
      </c>
      <c r="J63" s="13"/>
    </row>
    <row r="64" spans="1:14" x14ac:dyDescent="0.2">
      <c r="A64" s="8" t="s">
        <v>232</v>
      </c>
      <c r="C64" s="1748"/>
      <c r="H64" s="20" t="s">
        <v>44</v>
      </c>
      <c r="J64" s="13"/>
    </row>
    <row r="65" spans="1:10" x14ac:dyDescent="0.2">
      <c r="A65" s="8" t="s">
        <v>233</v>
      </c>
      <c r="C65" s="1748"/>
      <c r="H65" s="20" t="s">
        <v>49</v>
      </c>
      <c r="J65" s="13"/>
    </row>
    <row r="66" spans="1:10" ht="12.75" customHeight="1" x14ac:dyDescent="0.2">
      <c r="A66" s="8" t="s">
        <v>234</v>
      </c>
      <c r="C66" s="1748"/>
      <c r="D66" s="1760"/>
      <c r="E66" s="1760"/>
      <c r="F66" s="1875"/>
      <c r="H66" s="20" t="s">
        <v>132</v>
      </c>
      <c r="J66" s="13"/>
    </row>
    <row r="67" spans="1:10" ht="12.75" customHeight="1" x14ac:dyDescent="0.2">
      <c r="A67" s="8" t="s">
        <v>235</v>
      </c>
      <c r="C67" s="1749"/>
      <c r="D67" s="1659"/>
      <c r="E67" s="1659"/>
      <c r="F67" s="1658"/>
      <c r="H67" s="20" t="s">
        <v>135</v>
      </c>
      <c r="J67" s="13"/>
    </row>
    <row r="68" spans="1:10" ht="13.5" customHeight="1" x14ac:dyDescent="0.2">
      <c r="A68" s="8" t="s">
        <v>236</v>
      </c>
      <c r="C68" s="43"/>
      <c r="D68" s="28"/>
      <c r="E68" s="28"/>
      <c r="F68" s="27"/>
      <c r="H68" s="20" t="s">
        <v>180</v>
      </c>
      <c r="J68" s="13"/>
    </row>
    <row r="69" spans="1:10" x14ac:dyDescent="0.2">
      <c r="A69" s="5" t="s">
        <v>237</v>
      </c>
      <c r="C69" s="43"/>
      <c r="D69" s="18"/>
      <c r="E69" s="18"/>
      <c r="F69" s="25"/>
      <c r="H69" s="20" t="s">
        <v>191</v>
      </c>
      <c r="J69" s="13"/>
    </row>
    <row r="70" spans="1:10" x14ac:dyDescent="0.2">
      <c r="A70" s="5" t="s">
        <v>238</v>
      </c>
      <c r="C70" s="43"/>
      <c r="D70" s="1773"/>
      <c r="E70" s="1773"/>
      <c r="F70" s="1668"/>
      <c r="H70" s="20" t="s">
        <v>198</v>
      </c>
      <c r="J70" s="13"/>
    </row>
    <row r="71" spans="1:10" x14ac:dyDescent="0.2">
      <c r="A71" s="5" t="s">
        <v>239</v>
      </c>
      <c r="C71" s="43"/>
      <c r="D71" s="18"/>
      <c r="E71" s="18"/>
      <c r="F71" s="18"/>
      <c r="H71" s="20" t="s">
        <v>240</v>
      </c>
      <c r="J71" s="13"/>
    </row>
    <row r="72" spans="1:10" x14ac:dyDescent="0.2">
      <c r="A72" s="24" t="s">
        <v>241</v>
      </c>
      <c r="C72" s="43"/>
      <c r="D72" s="18"/>
      <c r="E72" s="18"/>
      <c r="F72" s="18"/>
      <c r="H72" s="20" t="s">
        <v>207</v>
      </c>
      <c r="J72" s="22"/>
    </row>
    <row r="73" spans="1:10" ht="12.75" customHeight="1" x14ac:dyDescent="0.2">
      <c r="A73" s="8" t="s">
        <v>242</v>
      </c>
      <c r="C73" s="43"/>
      <c r="D73" s="1660"/>
      <c r="E73" s="1660"/>
      <c r="F73" s="1660"/>
      <c r="H73" s="20" t="s">
        <v>219</v>
      </c>
      <c r="J73" s="13"/>
    </row>
    <row r="74" spans="1:10" ht="15.75" customHeight="1" x14ac:dyDescent="0.2">
      <c r="A74" s="8" t="s">
        <v>161</v>
      </c>
      <c r="C74" s="43"/>
      <c r="D74" s="1660"/>
      <c r="E74" s="1660"/>
      <c r="F74" s="1660"/>
      <c r="H74" s="20" t="s">
        <v>243</v>
      </c>
      <c r="J74" s="13"/>
    </row>
    <row r="75" spans="1:10" x14ac:dyDescent="0.2">
      <c r="A75" s="8" t="s">
        <v>244</v>
      </c>
      <c r="C75" s="2049" t="s">
        <v>245</v>
      </c>
      <c r="F75" s="18"/>
      <c r="H75" s="20" t="s">
        <v>246</v>
      </c>
      <c r="J75" s="13"/>
    </row>
    <row r="76" spans="1:10" x14ac:dyDescent="0.2">
      <c r="A76" s="8" t="s">
        <v>247</v>
      </c>
      <c r="C76" s="2049"/>
      <c r="F76" s="18"/>
      <c r="H76" s="20" t="s">
        <v>248</v>
      </c>
      <c r="J76" s="13"/>
    </row>
    <row r="77" spans="1:10" x14ac:dyDescent="0.2">
      <c r="A77" s="8" t="s">
        <v>249</v>
      </c>
      <c r="C77" s="3"/>
      <c r="D77" s="18"/>
      <c r="E77" s="18"/>
      <c r="F77" s="18"/>
      <c r="H77" s="20" t="s">
        <v>250</v>
      </c>
      <c r="J77" s="13"/>
    </row>
    <row r="78" spans="1:10" x14ac:dyDescent="0.2">
      <c r="A78" s="8" t="s">
        <v>251</v>
      </c>
      <c r="C78" s="42" t="s">
        <v>252</v>
      </c>
      <c r="D78" s="18"/>
      <c r="E78" s="18"/>
      <c r="F78" s="18"/>
      <c r="H78" s="20" t="s">
        <v>253</v>
      </c>
      <c r="J78" s="13"/>
    </row>
    <row r="79" spans="1:10" x14ac:dyDescent="0.2">
      <c r="A79" s="8" t="s">
        <v>271</v>
      </c>
      <c r="C79" s="41" t="s">
        <v>255</v>
      </c>
      <c r="D79" s="18"/>
      <c r="E79" s="18"/>
      <c r="F79" s="18"/>
      <c r="H79" s="20" t="s">
        <v>256</v>
      </c>
      <c r="J79" s="13"/>
    </row>
    <row r="80" spans="1:10" x14ac:dyDescent="0.2">
      <c r="A80" s="8" t="s">
        <v>272</v>
      </c>
      <c r="C80" s="1667"/>
      <c r="D80" s="18"/>
      <c r="E80" s="18"/>
      <c r="F80" s="18"/>
      <c r="H80" s="20" t="s">
        <v>244</v>
      </c>
      <c r="J80" s="13"/>
    </row>
    <row r="81" spans="1:10" x14ac:dyDescent="0.2">
      <c r="A81" s="8" t="s">
        <v>273</v>
      </c>
      <c r="D81" s="18"/>
      <c r="E81" s="18"/>
      <c r="F81" s="18"/>
      <c r="H81" s="20" t="s">
        <v>259</v>
      </c>
      <c r="J81" s="13"/>
    </row>
    <row r="82" spans="1:10" x14ac:dyDescent="0.2">
      <c r="A82" s="2047" t="s">
        <v>905</v>
      </c>
      <c r="C82" s="2051" t="s">
        <v>260</v>
      </c>
      <c r="D82" s="18"/>
      <c r="E82" s="18"/>
      <c r="F82" s="18"/>
      <c r="H82" s="19"/>
      <c r="I82" s="10"/>
      <c r="J82" s="13"/>
    </row>
    <row r="83" spans="1:10" x14ac:dyDescent="0.2">
      <c r="A83" s="8" t="s">
        <v>274</v>
      </c>
      <c r="C83" s="2052"/>
      <c r="D83" s="18"/>
      <c r="E83" s="18"/>
      <c r="F83" s="18"/>
      <c r="H83" s="14"/>
      <c r="I83" s="10"/>
      <c r="J83" s="13"/>
    </row>
    <row r="84" spans="1:10" x14ac:dyDescent="0.2">
      <c r="A84" s="8" t="s">
        <v>276</v>
      </c>
      <c r="C84" s="5"/>
      <c r="D84" s="18"/>
      <c r="E84" s="18"/>
      <c r="F84" s="18"/>
      <c r="H84" s="14"/>
      <c r="I84" s="10"/>
      <c r="J84" s="13"/>
    </row>
    <row r="85" spans="1:10" x14ac:dyDescent="0.2">
      <c r="A85" s="8" t="s">
        <v>277</v>
      </c>
      <c r="C85" s="5" t="s">
        <v>264</v>
      </c>
      <c r="D85" s="16"/>
      <c r="E85" s="16"/>
      <c r="F85" s="15"/>
      <c r="H85" s="14"/>
      <c r="I85" s="10"/>
      <c r="J85" s="13"/>
    </row>
    <row r="86" spans="1:10" x14ac:dyDescent="0.2">
      <c r="A86" s="8" t="s">
        <v>278</v>
      </c>
      <c r="C86" s="5" t="s">
        <v>266</v>
      </c>
      <c r="H86" s="11"/>
      <c r="I86" s="10"/>
      <c r="J86" s="12"/>
    </row>
    <row r="87" spans="1:10" x14ac:dyDescent="0.2">
      <c r="A87" s="8" t="s">
        <v>280</v>
      </c>
      <c r="C87" s="5" t="s">
        <v>268</v>
      </c>
      <c r="H87" s="11"/>
      <c r="I87" s="10"/>
      <c r="J87" s="1669"/>
    </row>
    <row r="88" spans="1:10" x14ac:dyDescent="0.2">
      <c r="A88" s="8" t="s">
        <v>281</v>
      </c>
      <c r="C88" s="5" t="s">
        <v>29</v>
      </c>
    </row>
    <row r="89" spans="1:10" x14ac:dyDescent="0.2">
      <c r="A89" s="8" t="s">
        <v>282</v>
      </c>
      <c r="C89" s="1667"/>
    </row>
    <row r="90" spans="1:10" x14ac:dyDescent="0.2">
      <c r="A90" s="8" t="s">
        <v>283</v>
      </c>
    </row>
    <row r="91" spans="1:10" x14ac:dyDescent="0.2">
      <c r="A91" s="8" t="s">
        <v>284</v>
      </c>
    </row>
    <row r="92" spans="1:10" x14ac:dyDescent="0.2">
      <c r="A92" s="8" t="s">
        <v>285</v>
      </c>
    </row>
    <row r="93" spans="1:10" ht="15.75" x14ac:dyDescent="0.2">
      <c r="A93" s="8" t="s">
        <v>286</v>
      </c>
      <c r="C93" s="1876" t="s">
        <v>275</v>
      </c>
    </row>
    <row r="94" spans="1:10" ht="15.75" x14ac:dyDescent="0.2">
      <c r="A94" s="8" t="s">
        <v>287</v>
      </c>
      <c r="C94" s="1657"/>
    </row>
    <row r="95" spans="1:10" ht="15.75" x14ac:dyDescent="0.2">
      <c r="A95" s="8" t="s">
        <v>288</v>
      </c>
      <c r="C95" s="29"/>
    </row>
    <row r="96" spans="1:10" x14ac:dyDescent="0.2">
      <c r="A96" s="8" t="s">
        <v>289</v>
      </c>
      <c r="C96" s="26" t="s">
        <v>279</v>
      </c>
    </row>
    <row r="97" spans="1:3" x14ac:dyDescent="0.2">
      <c r="A97" s="8" t="s">
        <v>290</v>
      </c>
      <c r="C97" s="1661"/>
    </row>
    <row r="98" spans="1:3" x14ac:dyDescent="0.2">
      <c r="A98" s="8" t="s">
        <v>291</v>
      </c>
      <c r="C98" s="23"/>
    </row>
    <row r="99" spans="1:3" x14ac:dyDescent="0.2">
      <c r="A99" s="8" t="s">
        <v>292</v>
      </c>
      <c r="C99" s="23"/>
    </row>
    <row r="100" spans="1:3" ht="15.75" x14ac:dyDescent="0.2">
      <c r="A100" s="8" t="s">
        <v>293</v>
      </c>
      <c r="C100" s="1660"/>
    </row>
    <row r="101" spans="1:3" ht="15.75" x14ac:dyDescent="0.2">
      <c r="A101" s="5" t="s">
        <v>254</v>
      </c>
      <c r="C101" s="1660"/>
    </row>
    <row r="102" spans="1:3" x14ac:dyDescent="0.2">
      <c r="A102" s="21" t="s">
        <v>257</v>
      </c>
    </row>
    <row r="103" spans="1:3" x14ac:dyDescent="0.2">
      <c r="A103" s="5" t="s">
        <v>258</v>
      </c>
    </row>
    <row r="104" spans="1:3" x14ac:dyDescent="0.2">
      <c r="A104" s="5" t="s">
        <v>166</v>
      </c>
    </row>
    <row r="105" spans="1:3" x14ac:dyDescent="0.2">
      <c r="A105" s="5" t="s">
        <v>261</v>
      </c>
    </row>
    <row r="106" spans="1:3" x14ac:dyDescent="0.2">
      <c r="A106" s="5" t="s">
        <v>262</v>
      </c>
    </row>
    <row r="107" spans="1:3" x14ac:dyDescent="0.2">
      <c r="A107" s="17" t="s">
        <v>263</v>
      </c>
    </row>
    <row r="108" spans="1:3" x14ac:dyDescent="0.2">
      <c r="A108" s="5" t="s">
        <v>265</v>
      </c>
    </row>
    <row r="109" spans="1:3" x14ac:dyDescent="0.2">
      <c r="A109" s="5" t="s">
        <v>267</v>
      </c>
    </row>
    <row r="110" spans="1:3" x14ac:dyDescent="0.2">
      <c r="A110" s="5" t="s">
        <v>269</v>
      </c>
    </row>
    <row r="111" spans="1:3" x14ac:dyDescent="0.2">
      <c r="A111" s="5" t="s">
        <v>270</v>
      </c>
    </row>
    <row r="112" spans="1:3" x14ac:dyDescent="0.2">
      <c r="A112" s="8" t="s">
        <v>294</v>
      </c>
    </row>
    <row r="113" spans="1:1" x14ac:dyDescent="0.2">
      <c r="A113" s="8" t="s">
        <v>295</v>
      </c>
    </row>
    <row r="114" spans="1:1" x14ac:dyDescent="0.2">
      <c r="A114" s="8" t="s">
        <v>296</v>
      </c>
    </row>
    <row r="115" spans="1:1" x14ac:dyDescent="0.2">
      <c r="A115" s="8" t="s">
        <v>297</v>
      </c>
    </row>
    <row r="116" spans="1:1" x14ac:dyDescent="0.2">
      <c r="A116" s="8" t="s">
        <v>298</v>
      </c>
    </row>
    <row r="117" spans="1:1" x14ac:dyDescent="0.2">
      <c r="A117" s="5" t="s">
        <v>299</v>
      </c>
    </row>
    <row r="118" spans="1:1" x14ac:dyDescent="0.2">
      <c r="A118" s="8" t="s">
        <v>300</v>
      </c>
    </row>
    <row r="119" spans="1:1" x14ac:dyDescent="0.2">
      <c r="A119" s="8" t="s">
        <v>301</v>
      </c>
    </row>
    <row r="120" spans="1:1" x14ac:dyDescent="0.2">
      <c r="A120" s="8" t="s">
        <v>302</v>
      </c>
    </row>
    <row r="121" spans="1:1" x14ac:dyDescent="0.2">
      <c r="A121" s="8" t="s">
        <v>303</v>
      </c>
    </row>
    <row r="122" spans="1:1" x14ac:dyDescent="0.2">
      <c r="A122" s="8" t="s">
        <v>304</v>
      </c>
    </row>
    <row r="123" spans="1:1" x14ac:dyDescent="0.2">
      <c r="A123" s="8" t="s">
        <v>305</v>
      </c>
    </row>
    <row r="124" spans="1:1" x14ac:dyDescent="0.2">
      <c r="A124" s="8" t="s">
        <v>306</v>
      </c>
    </row>
    <row r="125" spans="1:1" x14ac:dyDescent="0.2">
      <c r="A125" s="8" t="s">
        <v>307</v>
      </c>
    </row>
    <row r="126" spans="1:1" x14ac:dyDescent="0.2">
      <c r="A126" s="8" t="s">
        <v>308</v>
      </c>
    </row>
    <row r="127" spans="1:1" x14ac:dyDescent="0.2">
      <c r="A127" s="8" t="s">
        <v>309</v>
      </c>
    </row>
    <row r="128" spans="1:1" x14ac:dyDescent="0.2">
      <c r="A128" s="8" t="s">
        <v>259</v>
      </c>
    </row>
    <row r="129" spans="1:1" x14ac:dyDescent="0.2">
      <c r="A129" s="8" t="s">
        <v>310</v>
      </c>
    </row>
    <row r="130" spans="1:1" x14ac:dyDescent="0.2">
      <c r="A130" s="8" t="s">
        <v>311</v>
      </c>
    </row>
    <row r="131" spans="1:1" x14ac:dyDescent="0.2">
      <c r="A131" s="8" t="s">
        <v>312</v>
      </c>
    </row>
    <row r="132" spans="1:1" x14ac:dyDescent="0.2">
      <c r="A132" s="8" t="s">
        <v>313</v>
      </c>
    </row>
    <row r="133" spans="1:1" x14ac:dyDescent="0.2">
      <c r="A133" s="8" t="s">
        <v>314</v>
      </c>
    </row>
    <row r="134" spans="1:1" x14ac:dyDescent="0.2">
      <c r="A134" s="8" t="s">
        <v>315</v>
      </c>
    </row>
    <row r="135" spans="1:1" x14ac:dyDescent="0.2">
      <c r="A135" s="8" t="s">
        <v>316</v>
      </c>
    </row>
    <row r="136" spans="1:1" x14ac:dyDescent="0.2">
      <c r="A136" s="8" t="s">
        <v>317</v>
      </c>
    </row>
    <row r="137" spans="1:1" x14ac:dyDescent="0.2">
      <c r="A137" s="9" t="s">
        <v>318</v>
      </c>
    </row>
    <row r="138" spans="1:1" x14ac:dyDescent="0.2">
      <c r="A138" s="8" t="s">
        <v>319</v>
      </c>
    </row>
    <row r="139" spans="1:1" x14ac:dyDescent="0.2">
      <c r="A139" s="5" t="s">
        <v>320</v>
      </c>
    </row>
    <row r="140" spans="1:1" x14ac:dyDescent="0.2">
      <c r="A140" s="5" t="s">
        <v>321</v>
      </c>
    </row>
    <row r="141" spans="1:1" x14ac:dyDescent="0.2">
      <c r="A141" s="8" t="s">
        <v>322</v>
      </c>
    </row>
    <row r="142" spans="1:1" x14ac:dyDescent="0.2">
      <c r="A142" s="8" t="s">
        <v>323</v>
      </c>
    </row>
    <row r="143" spans="1:1" x14ac:dyDescent="0.2">
      <c r="A143" s="5" t="s">
        <v>324</v>
      </c>
    </row>
    <row r="144" spans="1:1" x14ac:dyDescent="0.2">
      <c r="A144" s="5" t="s">
        <v>325</v>
      </c>
    </row>
    <row r="145" spans="1:3" x14ac:dyDescent="0.2">
      <c r="A145" s="1667" t="s">
        <v>326</v>
      </c>
    </row>
    <row r="146" spans="1:3" x14ac:dyDescent="0.2">
      <c r="A146" s="2045"/>
    </row>
    <row r="147" spans="1:3" x14ac:dyDescent="0.2">
      <c r="A147" s="6"/>
    </row>
    <row r="148" spans="1:3" x14ac:dyDescent="0.2">
      <c r="A148" s="6"/>
    </row>
    <row r="149" spans="1:3" x14ac:dyDescent="0.2">
      <c r="A149" s="6"/>
    </row>
    <row r="150" spans="1:3" x14ac:dyDescent="0.2">
      <c r="A150" s="6"/>
      <c r="C150" s="2048"/>
    </row>
    <row r="151" spans="1:3" x14ac:dyDescent="0.2">
      <c r="A151" s="6"/>
      <c r="C151" s="2048"/>
    </row>
    <row r="152" spans="1:3" x14ac:dyDescent="0.2">
      <c r="A152" s="6"/>
      <c r="C152" s="2048"/>
    </row>
    <row r="153" spans="1:3" x14ac:dyDescent="0.2">
      <c r="A153" s="6"/>
      <c r="C153" s="2048"/>
    </row>
    <row r="154" spans="1:3" x14ac:dyDescent="0.2">
      <c r="A154" s="6"/>
      <c r="C154" s="7"/>
    </row>
    <row r="155" spans="1:3" x14ac:dyDescent="0.2">
      <c r="A155" s="6"/>
      <c r="C155" s="7"/>
    </row>
    <row r="156" spans="1:3" ht="12" customHeight="1" x14ac:dyDescent="0.2">
      <c r="A156" s="6"/>
      <c r="C156" s="7"/>
    </row>
    <row r="157" spans="1:3" hidden="1" x14ac:dyDescent="0.2">
      <c r="A157" s="6"/>
      <c r="C157" s="7"/>
    </row>
    <row r="158" spans="1:3" x14ac:dyDescent="0.2">
      <c r="A158" s="6"/>
      <c r="C158" s="7"/>
    </row>
    <row r="159" spans="1:3" x14ac:dyDescent="0.2">
      <c r="A159" s="6"/>
      <c r="C159" s="7"/>
    </row>
    <row r="160" spans="1:3" x14ac:dyDescent="0.2">
      <c r="A160" s="6"/>
      <c r="C160" s="7"/>
    </row>
    <row r="161" spans="1:3" x14ac:dyDescent="0.2">
      <c r="A161" s="6"/>
      <c r="C161" s="7"/>
    </row>
    <row r="162" spans="1:3" x14ac:dyDescent="0.2">
      <c r="A162" s="6"/>
      <c r="C162" s="7"/>
    </row>
    <row r="163" spans="1:3" x14ac:dyDescent="0.2">
      <c r="A163" s="6"/>
      <c r="C163" s="7"/>
    </row>
    <row r="164" spans="1:3" x14ac:dyDescent="0.2">
      <c r="A164" s="6"/>
      <c r="C164" s="7"/>
    </row>
    <row r="165" spans="1:3" x14ac:dyDescent="0.2">
      <c r="A165" s="6"/>
      <c r="C165" s="7"/>
    </row>
    <row r="166" spans="1:3" x14ac:dyDescent="0.2">
      <c r="A166" s="5" t="s">
        <v>327</v>
      </c>
      <c r="C166" s="7"/>
    </row>
    <row r="167" spans="1:3" x14ac:dyDescent="0.2">
      <c r="A167" s="3" t="s">
        <v>328</v>
      </c>
      <c r="C167" s="7"/>
    </row>
    <row r="168" spans="1:3" x14ac:dyDescent="0.2">
      <c r="A168" s="3" t="s">
        <v>329</v>
      </c>
      <c r="C168" s="7"/>
    </row>
    <row r="169" spans="1:3" x14ac:dyDescent="0.2">
      <c r="A169" s="3" t="s">
        <v>330</v>
      </c>
      <c r="C169" s="7"/>
    </row>
    <row r="170" spans="1:3" x14ac:dyDescent="0.2">
      <c r="A170" s="4" t="s">
        <v>331</v>
      </c>
      <c r="C170" s="7"/>
    </row>
    <row r="171" spans="1:3" x14ac:dyDescent="0.2">
      <c r="A171" s="3" t="s">
        <v>332</v>
      </c>
      <c r="C171" s="7"/>
    </row>
    <row r="172" spans="1:3" x14ac:dyDescent="0.2">
      <c r="A172" s="3" t="s">
        <v>333</v>
      </c>
      <c r="C172" s="7"/>
    </row>
    <row r="173" spans="1:3" x14ac:dyDescent="0.2">
      <c r="A173" s="3" t="s">
        <v>334</v>
      </c>
      <c r="C173" s="7"/>
    </row>
    <row r="174" spans="1:3" x14ac:dyDescent="0.2">
      <c r="A174" s="3" t="s">
        <v>335</v>
      </c>
      <c r="C174" s="7"/>
    </row>
    <row r="175" spans="1:3" x14ac:dyDescent="0.2">
      <c r="A175" s="1666" t="s">
        <v>336</v>
      </c>
      <c r="C175" s="7"/>
    </row>
    <row r="176" spans="1:3" x14ac:dyDescent="0.2">
      <c r="A176" s="2" t="s">
        <v>337</v>
      </c>
      <c r="C176" s="7"/>
    </row>
    <row r="177" spans="3:3" x14ac:dyDescent="0.2">
      <c r="C177" s="7"/>
    </row>
    <row r="178" spans="3:3" x14ac:dyDescent="0.2">
      <c r="C178" s="7"/>
    </row>
    <row r="179" spans="3:3" x14ac:dyDescent="0.2">
      <c r="C179" s="7"/>
    </row>
    <row r="180" spans="3:3" x14ac:dyDescent="0.2">
      <c r="C180" s="7"/>
    </row>
    <row r="181" spans="3:3" x14ac:dyDescent="0.2">
      <c r="C181" s="7"/>
    </row>
    <row r="182" spans="3:3" x14ac:dyDescent="0.2">
      <c r="C182" s="7"/>
    </row>
    <row r="183" spans="3:3" x14ac:dyDescent="0.2">
      <c r="C183" s="7"/>
    </row>
    <row r="184" spans="3:3" x14ac:dyDescent="0.2">
      <c r="C184" s="7"/>
    </row>
    <row r="185" spans="3:3" x14ac:dyDescent="0.2">
      <c r="C185" s="7"/>
    </row>
  </sheetData>
  <sheetProtection algorithmName="SHA-512" hashValue="joPdfXCpXXZqjpMxcUZ844lCsYkDRxWIZgYztnUa0A/8IWcilEXbLTm21yUbUbbbR9uH2cllzaRLwsqv9YWQ5A==" saltValue="qs8wXfWgmUs/KshuwJruzQ==" spinCount="100000" sheet="1" objects="1" scenarios="1"/>
  <sortState ref="A3:A145">
    <sortCondition ref="A3"/>
  </sortState>
  <mergeCells count="17">
    <mergeCell ref="E1:F1"/>
    <mergeCell ref="J1:K1"/>
    <mergeCell ref="I7:I17"/>
    <mergeCell ref="J8:K8"/>
    <mergeCell ref="J14:K14"/>
    <mergeCell ref="E16:F17"/>
    <mergeCell ref="C150:C153"/>
    <mergeCell ref="C75:C76"/>
    <mergeCell ref="E48:E49"/>
    <mergeCell ref="C82:C83"/>
    <mergeCell ref="J22:K22"/>
    <mergeCell ref="E23:F24"/>
    <mergeCell ref="H29:I29"/>
    <mergeCell ref="J29:K29"/>
    <mergeCell ref="H60:J61"/>
    <mergeCell ref="H40:J41"/>
    <mergeCell ref="E30:F31"/>
  </mergeCells>
  <pageMargins left="0.7" right="0.7" top="0.75" bottom="0.75" header="0.3" footer="0.3"/>
  <pageSetup paperSize="9" scale="37"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37B064-115A-45CD-996F-64C92E84CB13}">
  <sheetPr>
    <tabColor rgb="FFFFFF00"/>
  </sheetPr>
  <dimension ref="B1:N31"/>
  <sheetViews>
    <sheetView showGridLines="0" view="pageBreakPreview" topLeftCell="B1" zoomScale="86" zoomScaleNormal="100" zoomScaleSheetLayoutView="86" workbookViewId="0">
      <selection activeCell="I1" sqref="I1:J1"/>
    </sheetView>
  </sheetViews>
  <sheetFormatPr defaultColWidth="9.140625" defaultRowHeight="12.75" x14ac:dyDescent="0.2"/>
  <cols>
    <col min="1" max="1" width="4.5703125" style="1" customWidth="1"/>
    <col min="2" max="2" width="7" style="1" customWidth="1"/>
    <col min="3" max="3" width="20.42578125" style="1" customWidth="1"/>
    <col min="4" max="11" width="9.7109375" style="1" customWidth="1"/>
    <col min="12" max="12" width="9.140625" style="1" customWidth="1"/>
    <col min="13" max="13" width="9.140625" style="558" customWidth="1"/>
    <col min="14" max="14" width="2.85546875" style="1" customWidth="1"/>
    <col min="15" max="16384" width="9.140625" style="1"/>
  </cols>
  <sheetData>
    <row r="1" spans="2:14" x14ac:dyDescent="0.2">
      <c r="I1" s="2038" t="str">
        <f>wizyt!$B$1</f>
        <v xml:space="preserve"> </v>
      </c>
      <c r="J1" s="2039" t="str">
        <f>wizyt!$D$1</f>
        <v xml:space="preserve"> </v>
      </c>
    </row>
    <row r="2" spans="2:14" ht="27.75" customHeight="1" x14ac:dyDescent="0.3">
      <c r="B2" s="590" t="str">
        <f>wizyt!C3</f>
        <v>??</v>
      </c>
      <c r="C2" s="589"/>
      <c r="D2" s="2403" t="s">
        <v>594</v>
      </c>
      <c r="E2" s="2403"/>
      <c r="F2" s="2403"/>
      <c r="G2" s="2403"/>
      <c r="H2" s="2403"/>
      <c r="I2" s="2403"/>
      <c r="J2" s="2389">
        <v>2023</v>
      </c>
      <c r="K2" s="2389"/>
    </row>
    <row r="3" spans="2:14" ht="11.25" customHeight="1" thickBot="1" x14ac:dyDescent="0.25">
      <c r="B3" s="588"/>
      <c r="C3" s="588"/>
      <c r="D3" s="1629"/>
      <c r="E3" s="1629"/>
      <c r="F3" s="1629"/>
      <c r="G3" s="1629"/>
      <c r="H3" s="1629"/>
      <c r="I3" s="1629"/>
      <c r="J3" s="1629"/>
      <c r="K3" s="1629"/>
    </row>
    <row r="4" spans="2:14" ht="24.95" customHeight="1" x14ac:dyDescent="0.2">
      <c r="B4" s="23"/>
      <c r="C4" s="587"/>
      <c r="D4" s="2392" t="s">
        <v>9</v>
      </c>
      <c r="E4" s="2393"/>
      <c r="F4" s="2393"/>
      <c r="G4" s="2393"/>
      <c r="H4" s="2394" t="s">
        <v>23</v>
      </c>
      <c r="I4" s="2395"/>
      <c r="J4" s="2396" t="s">
        <v>572</v>
      </c>
      <c r="K4" s="2396"/>
    </row>
    <row r="5" spans="2:14" ht="20.25" customHeight="1" x14ac:dyDescent="0.2">
      <c r="B5" s="23"/>
      <c r="C5" s="23"/>
      <c r="D5" s="2390" t="s">
        <v>595</v>
      </c>
      <c r="E5" s="2391"/>
      <c r="F5" s="2391" t="s">
        <v>596</v>
      </c>
      <c r="G5" s="2391"/>
      <c r="H5" s="2391" t="s">
        <v>597</v>
      </c>
      <c r="I5" s="2391"/>
      <c r="J5" s="2397"/>
      <c r="K5" s="2397"/>
    </row>
    <row r="6" spans="2:14" s="36" customFormat="1" ht="28.5" customHeight="1" x14ac:dyDescent="0.25">
      <c r="B6" s="586"/>
      <c r="C6" s="585"/>
      <c r="D6" s="1962" t="s">
        <v>598</v>
      </c>
      <c r="E6" s="2404" t="s">
        <v>599</v>
      </c>
      <c r="F6" s="584" t="s">
        <v>598</v>
      </c>
      <c r="G6" s="2404" t="s">
        <v>599</v>
      </c>
      <c r="H6" s="584" t="s">
        <v>598</v>
      </c>
      <c r="I6" s="2404" t="s">
        <v>599</v>
      </c>
      <c r="J6" s="2398" t="s">
        <v>600</v>
      </c>
      <c r="K6" s="2387" t="s">
        <v>599</v>
      </c>
      <c r="M6" s="559"/>
    </row>
    <row r="7" spans="2:14" s="36" customFormat="1" ht="12.75" customHeight="1" thickBot="1" x14ac:dyDescent="0.3">
      <c r="B7" s="1630"/>
      <c r="C7" s="1963"/>
      <c r="D7" s="1694"/>
      <c r="E7" s="2405"/>
      <c r="F7" s="583"/>
      <c r="G7" s="2405"/>
      <c r="H7" s="583"/>
      <c r="I7" s="2405"/>
      <c r="J7" s="2399"/>
      <c r="K7" s="2388"/>
      <c r="M7" s="559"/>
    </row>
    <row r="8" spans="2:14" ht="24.95" customHeight="1" x14ac:dyDescent="0.25">
      <c r="B8" s="1808"/>
      <c r="C8" s="582" t="s">
        <v>421</v>
      </c>
      <c r="D8" s="577">
        <f t="shared" ref="D8:K8" si="0">SUM(D9:D29)</f>
        <v>0</v>
      </c>
      <c r="E8" s="581">
        <f t="shared" si="0"/>
        <v>0</v>
      </c>
      <c r="F8" s="580">
        <f t="shared" si="0"/>
        <v>0</v>
      </c>
      <c r="G8" s="579">
        <f t="shared" si="0"/>
        <v>0</v>
      </c>
      <c r="H8" s="580">
        <f t="shared" si="0"/>
        <v>0</v>
      </c>
      <c r="I8" s="579">
        <f t="shared" si="0"/>
        <v>0</v>
      </c>
      <c r="J8" s="578">
        <f t="shared" si="0"/>
        <v>0</v>
      </c>
      <c r="K8" s="577">
        <f t="shared" si="0"/>
        <v>0</v>
      </c>
      <c r="L8" s="435"/>
      <c r="M8" s="18"/>
      <c r="N8" s="36"/>
    </row>
    <row r="9" spans="2:14" ht="20.100000000000001" customHeight="1" x14ac:dyDescent="0.2">
      <c r="B9" s="2400" t="s">
        <v>601</v>
      </c>
      <c r="C9" s="576" t="s">
        <v>602</v>
      </c>
      <c r="D9" s="574"/>
      <c r="E9" s="573"/>
      <c r="F9" s="572"/>
      <c r="G9" s="571"/>
      <c r="H9" s="572"/>
      <c r="I9" s="571"/>
      <c r="J9" s="568">
        <f t="shared" ref="J9:J29" si="1">SUM(D9,H9,F9)</f>
        <v>0</v>
      </c>
      <c r="K9" s="567">
        <f t="shared" ref="K9:K29" si="2">SUM(E9,I9,G9)</f>
        <v>0</v>
      </c>
      <c r="L9" s="435"/>
      <c r="M9" s="559"/>
      <c r="N9" s="36"/>
    </row>
    <row r="10" spans="2:14" ht="20.100000000000001" customHeight="1" x14ac:dyDescent="0.2">
      <c r="B10" s="2401"/>
      <c r="C10" s="576" t="s">
        <v>603</v>
      </c>
      <c r="D10" s="574"/>
      <c r="E10" s="573"/>
      <c r="F10" s="572"/>
      <c r="G10" s="571"/>
      <c r="H10" s="572"/>
      <c r="I10" s="571"/>
      <c r="J10" s="568">
        <f t="shared" si="1"/>
        <v>0</v>
      </c>
      <c r="K10" s="567">
        <f t="shared" si="2"/>
        <v>0</v>
      </c>
      <c r="L10" s="435"/>
      <c r="M10" s="559"/>
      <c r="N10" s="36"/>
    </row>
    <row r="11" spans="2:14" ht="20.100000000000001" customHeight="1" x14ac:dyDescent="0.2">
      <c r="B11" s="2401"/>
      <c r="C11" s="575" t="s">
        <v>604</v>
      </c>
      <c r="D11" s="574"/>
      <c r="E11" s="573"/>
      <c r="F11" s="572"/>
      <c r="G11" s="571"/>
      <c r="H11" s="572"/>
      <c r="I11" s="571"/>
      <c r="J11" s="568">
        <f t="shared" si="1"/>
        <v>0</v>
      </c>
      <c r="K11" s="567">
        <f t="shared" si="2"/>
        <v>0</v>
      </c>
      <c r="L11" s="435"/>
      <c r="M11" s="559"/>
      <c r="N11" s="36"/>
    </row>
    <row r="12" spans="2:14" ht="20.100000000000001" customHeight="1" x14ac:dyDescent="0.2">
      <c r="B12" s="2401"/>
      <c r="C12" s="575" t="s">
        <v>605</v>
      </c>
      <c r="D12" s="574"/>
      <c r="E12" s="573"/>
      <c r="F12" s="572"/>
      <c r="G12" s="571"/>
      <c r="H12" s="572"/>
      <c r="I12" s="571"/>
      <c r="J12" s="568">
        <f t="shared" si="1"/>
        <v>0</v>
      </c>
      <c r="K12" s="567">
        <f t="shared" si="2"/>
        <v>0</v>
      </c>
      <c r="L12" s="435"/>
      <c r="M12" s="559"/>
      <c r="N12" s="36"/>
    </row>
    <row r="13" spans="2:14" ht="20.100000000000001" customHeight="1" x14ac:dyDescent="0.2">
      <c r="B13" s="2401"/>
      <c r="C13" s="575" t="s">
        <v>606</v>
      </c>
      <c r="D13" s="574"/>
      <c r="E13" s="573"/>
      <c r="F13" s="572"/>
      <c r="G13" s="571"/>
      <c r="H13" s="572"/>
      <c r="I13" s="571"/>
      <c r="J13" s="568">
        <f t="shared" si="1"/>
        <v>0</v>
      </c>
      <c r="K13" s="567">
        <f t="shared" si="2"/>
        <v>0</v>
      </c>
      <c r="L13" s="435"/>
      <c r="M13" s="559"/>
      <c r="N13" s="36"/>
    </row>
    <row r="14" spans="2:14" ht="20.100000000000001" customHeight="1" x14ac:dyDescent="0.2">
      <c r="B14" s="2401"/>
      <c r="C14" s="575" t="s">
        <v>607</v>
      </c>
      <c r="D14" s="574"/>
      <c r="E14" s="573"/>
      <c r="F14" s="572"/>
      <c r="G14" s="571"/>
      <c r="H14" s="572"/>
      <c r="I14" s="571"/>
      <c r="J14" s="568">
        <f t="shared" si="1"/>
        <v>0</v>
      </c>
      <c r="K14" s="567">
        <f t="shared" si="2"/>
        <v>0</v>
      </c>
      <c r="L14" s="435"/>
      <c r="M14" s="559"/>
      <c r="N14" s="36"/>
    </row>
    <row r="15" spans="2:14" ht="20.100000000000001" customHeight="1" x14ac:dyDescent="0.2">
      <c r="B15" s="2401"/>
      <c r="C15" s="575" t="s">
        <v>608</v>
      </c>
      <c r="D15" s="574"/>
      <c r="E15" s="573"/>
      <c r="F15" s="572"/>
      <c r="G15" s="571"/>
      <c r="H15" s="572"/>
      <c r="I15" s="571"/>
      <c r="J15" s="568">
        <f t="shared" si="1"/>
        <v>0</v>
      </c>
      <c r="K15" s="567">
        <f t="shared" si="2"/>
        <v>0</v>
      </c>
      <c r="L15" s="435"/>
      <c r="M15" s="559"/>
      <c r="N15" s="36"/>
    </row>
    <row r="16" spans="2:14" ht="20.100000000000001" customHeight="1" x14ac:dyDescent="0.2">
      <c r="B16" s="2401"/>
      <c r="C16" s="575" t="s">
        <v>609</v>
      </c>
      <c r="D16" s="574"/>
      <c r="E16" s="573"/>
      <c r="F16" s="572"/>
      <c r="G16" s="571"/>
      <c r="H16" s="572"/>
      <c r="I16" s="571"/>
      <c r="J16" s="568">
        <f t="shared" si="1"/>
        <v>0</v>
      </c>
      <c r="K16" s="567">
        <f t="shared" si="2"/>
        <v>0</v>
      </c>
      <c r="L16" s="435"/>
      <c r="M16" s="559"/>
      <c r="N16" s="36"/>
    </row>
    <row r="17" spans="2:14" ht="20.100000000000001" customHeight="1" x14ac:dyDescent="0.2">
      <c r="B17" s="2401"/>
      <c r="C17" s="575" t="s">
        <v>610</v>
      </c>
      <c r="D17" s="574"/>
      <c r="E17" s="573"/>
      <c r="F17" s="572"/>
      <c r="G17" s="571"/>
      <c r="H17" s="572"/>
      <c r="I17" s="571"/>
      <c r="J17" s="568">
        <f t="shared" si="1"/>
        <v>0</v>
      </c>
      <c r="K17" s="567">
        <f t="shared" si="2"/>
        <v>0</v>
      </c>
      <c r="L17" s="435"/>
      <c r="M17" s="559"/>
      <c r="N17" s="36"/>
    </row>
    <row r="18" spans="2:14" ht="20.100000000000001" customHeight="1" x14ac:dyDescent="0.2">
      <c r="B18" s="2401"/>
      <c r="C18" s="575" t="s">
        <v>611</v>
      </c>
      <c r="D18" s="574"/>
      <c r="E18" s="573"/>
      <c r="F18" s="572"/>
      <c r="G18" s="571"/>
      <c r="H18" s="572"/>
      <c r="I18" s="571"/>
      <c r="J18" s="568">
        <f t="shared" si="1"/>
        <v>0</v>
      </c>
      <c r="K18" s="567">
        <f t="shared" si="2"/>
        <v>0</v>
      </c>
      <c r="L18" s="435"/>
      <c r="M18" s="559"/>
      <c r="N18" s="36"/>
    </row>
    <row r="19" spans="2:14" ht="20.100000000000001" customHeight="1" x14ac:dyDescent="0.2">
      <c r="B19" s="2401"/>
      <c r="C19" s="575" t="s">
        <v>612</v>
      </c>
      <c r="D19" s="574"/>
      <c r="E19" s="573"/>
      <c r="F19" s="572"/>
      <c r="G19" s="571"/>
      <c r="H19" s="572"/>
      <c r="I19" s="571"/>
      <c r="J19" s="568">
        <f t="shared" si="1"/>
        <v>0</v>
      </c>
      <c r="K19" s="567">
        <f t="shared" si="2"/>
        <v>0</v>
      </c>
      <c r="L19" s="435"/>
      <c r="M19" s="559"/>
      <c r="N19" s="36"/>
    </row>
    <row r="20" spans="2:14" ht="20.100000000000001" customHeight="1" x14ac:dyDescent="0.2">
      <c r="B20" s="2401"/>
      <c r="C20" s="575" t="s">
        <v>613</v>
      </c>
      <c r="D20" s="574"/>
      <c r="E20" s="573"/>
      <c r="F20" s="572"/>
      <c r="G20" s="571"/>
      <c r="H20" s="572"/>
      <c r="I20" s="571"/>
      <c r="J20" s="568">
        <f t="shared" si="1"/>
        <v>0</v>
      </c>
      <c r="K20" s="567">
        <f t="shared" si="2"/>
        <v>0</v>
      </c>
      <c r="L20" s="435"/>
      <c r="M20" s="559"/>
      <c r="N20" s="36"/>
    </row>
    <row r="21" spans="2:14" ht="20.100000000000001" customHeight="1" x14ac:dyDescent="0.2">
      <c r="B21" s="2401"/>
      <c r="C21" s="575" t="s">
        <v>614</v>
      </c>
      <c r="D21" s="574"/>
      <c r="E21" s="573"/>
      <c r="F21" s="572"/>
      <c r="G21" s="571"/>
      <c r="H21" s="572"/>
      <c r="I21" s="571"/>
      <c r="J21" s="568">
        <f t="shared" si="1"/>
        <v>0</v>
      </c>
      <c r="K21" s="567">
        <f t="shared" si="2"/>
        <v>0</v>
      </c>
      <c r="L21" s="435"/>
      <c r="M21" s="559"/>
      <c r="N21" s="36"/>
    </row>
    <row r="22" spans="2:14" ht="20.100000000000001" customHeight="1" x14ac:dyDescent="0.2">
      <c r="B22" s="2401"/>
      <c r="C22" s="575" t="s">
        <v>167</v>
      </c>
      <c r="D22" s="574"/>
      <c r="E22" s="573"/>
      <c r="F22" s="572"/>
      <c r="G22" s="571"/>
      <c r="H22" s="572"/>
      <c r="I22" s="571"/>
      <c r="J22" s="568">
        <f t="shared" si="1"/>
        <v>0</v>
      </c>
      <c r="K22" s="567">
        <f t="shared" si="2"/>
        <v>0</v>
      </c>
      <c r="L22" s="435"/>
      <c r="M22" s="559"/>
      <c r="N22" s="36"/>
    </row>
    <row r="23" spans="2:14" ht="20.100000000000001" customHeight="1" x14ac:dyDescent="0.2">
      <c r="B23" s="2401"/>
      <c r="C23" s="575" t="s">
        <v>615</v>
      </c>
      <c r="D23" s="574"/>
      <c r="E23" s="573"/>
      <c r="F23" s="572"/>
      <c r="G23" s="571"/>
      <c r="H23" s="572"/>
      <c r="I23" s="571"/>
      <c r="J23" s="568">
        <f t="shared" si="1"/>
        <v>0</v>
      </c>
      <c r="K23" s="567">
        <f t="shared" si="2"/>
        <v>0</v>
      </c>
      <c r="L23" s="435"/>
      <c r="M23" s="559"/>
      <c r="N23" s="36"/>
    </row>
    <row r="24" spans="2:14" ht="20.100000000000001" customHeight="1" x14ac:dyDescent="0.2">
      <c r="B24" s="2401"/>
      <c r="C24" s="575" t="s">
        <v>616</v>
      </c>
      <c r="D24" s="574"/>
      <c r="E24" s="573"/>
      <c r="F24" s="572"/>
      <c r="G24" s="571"/>
      <c r="H24" s="572"/>
      <c r="I24" s="571"/>
      <c r="J24" s="568">
        <f t="shared" si="1"/>
        <v>0</v>
      </c>
      <c r="K24" s="567">
        <f t="shared" si="2"/>
        <v>0</v>
      </c>
      <c r="L24" s="435"/>
      <c r="M24" s="559"/>
      <c r="N24" s="36"/>
    </row>
    <row r="25" spans="2:14" ht="20.100000000000001" customHeight="1" x14ac:dyDescent="0.2">
      <c r="B25" s="2401"/>
      <c r="C25" s="575" t="s">
        <v>617</v>
      </c>
      <c r="D25" s="574"/>
      <c r="E25" s="573"/>
      <c r="F25" s="572"/>
      <c r="G25" s="571"/>
      <c r="H25" s="572"/>
      <c r="I25" s="571"/>
      <c r="J25" s="568">
        <f t="shared" si="1"/>
        <v>0</v>
      </c>
      <c r="K25" s="567">
        <f t="shared" si="2"/>
        <v>0</v>
      </c>
      <c r="L25" s="435"/>
      <c r="M25" s="559"/>
      <c r="N25" s="36"/>
    </row>
    <row r="26" spans="2:14" ht="20.100000000000001" customHeight="1" x14ac:dyDescent="0.2">
      <c r="B26" s="2401"/>
      <c r="C26" s="575" t="s">
        <v>618</v>
      </c>
      <c r="D26" s="574"/>
      <c r="E26" s="573"/>
      <c r="F26" s="572"/>
      <c r="G26" s="571"/>
      <c r="H26" s="572"/>
      <c r="I26" s="571"/>
      <c r="J26" s="568">
        <f t="shared" si="1"/>
        <v>0</v>
      </c>
      <c r="K26" s="567">
        <f t="shared" si="2"/>
        <v>0</v>
      </c>
      <c r="L26" s="435"/>
      <c r="M26" s="559"/>
      <c r="N26" s="36"/>
    </row>
    <row r="27" spans="2:14" ht="20.100000000000001" customHeight="1" x14ac:dyDescent="0.2">
      <c r="B27" s="2401"/>
      <c r="C27" s="575" t="s">
        <v>619</v>
      </c>
      <c r="D27" s="574"/>
      <c r="E27" s="573"/>
      <c r="F27" s="572"/>
      <c r="G27" s="571"/>
      <c r="H27" s="572"/>
      <c r="I27" s="571"/>
      <c r="J27" s="568">
        <f t="shared" si="1"/>
        <v>0</v>
      </c>
      <c r="K27" s="567">
        <f t="shared" si="2"/>
        <v>0</v>
      </c>
      <c r="L27" s="435"/>
      <c r="M27" s="559"/>
      <c r="N27" s="36"/>
    </row>
    <row r="28" spans="2:14" ht="20.100000000000001" customHeight="1" x14ac:dyDescent="0.2">
      <c r="B28" s="2401"/>
      <c r="C28" s="570" t="s">
        <v>620</v>
      </c>
      <c r="D28" s="1964"/>
      <c r="E28" s="1965"/>
      <c r="F28" s="569"/>
      <c r="G28" s="1966"/>
      <c r="H28" s="569"/>
      <c r="I28" s="1966"/>
      <c r="J28" s="568">
        <f t="shared" si="1"/>
        <v>0</v>
      </c>
      <c r="K28" s="567">
        <f t="shared" si="2"/>
        <v>0</v>
      </c>
      <c r="L28" s="435"/>
      <c r="M28" s="559"/>
      <c r="N28" s="36"/>
    </row>
    <row r="29" spans="2:14" ht="20.100000000000001" customHeight="1" thickBot="1" x14ac:dyDescent="0.25">
      <c r="B29" s="2402"/>
      <c r="C29" s="566" t="s">
        <v>29</v>
      </c>
      <c r="D29" s="565"/>
      <c r="E29" s="564"/>
      <c r="F29" s="563"/>
      <c r="G29" s="562"/>
      <c r="H29" s="563"/>
      <c r="I29" s="562"/>
      <c r="J29" s="561">
        <f t="shared" si="1"/>
        <v>0</v>
      </c>
      <c r="K29" s="560">
        <f t="shared" si="2"/>
        <v>0</v>
      </c>
      <c r="L29" s="435"/>
      <c r="M29" s="559"/>
      <c r="N29" s="36"/>
    </row>
    <row r="30" spans="2:14" ht="30" customHeight="1" x14ac:dyDescent="0.2"/>
    <row r="31" spans="2:14" ht="30" customHeight="1" x14ac:dyDescent="0.2"/>
  </sheetData>
  <sheetProtection algorithmName="SHA-512" hashValue="pxSFXQjIPic0+egYveRLNClLrhb3+k9/wctWoQilU8dMVQ2AP+hDE8KMPUCurAjq1L+GOXEBS2wr4D+g+GJ1AA==" saltValue="42OH1jxWs3+UWeolxDztWQ==" spinCount="100000" sheet="1" formatRows="0"/>
  <mergeCells count="14">
    <mergeCell ref="B9:B29"/>
    <mergeCell ref="D2:I2"/>
    <mergeCell ref="E6:E7"/>
    <mergeCell ref="G6:G7"/>
    <mergeCell ref="I6:I7"/>
    <mergeCell ref="K6:K7"/>
    <mergeCell ref="J2:K2"/>
    <mergeCell ref="D5:E5"/>
    <mergeCell ref="F5:G5"/>
    <mergeCell ref="H5:I5"/>
    <mergeCell ref="D4:G4"/>
    <mergeCell ref="H4:I4"/>
    <mergeCell ref="J4:K5"/>
    <mergeCell ref="J6:J7"/>
  </mergeCells>
  <printOptions horizontalCentered="1"/>
  <pageMargins left="0.51181102362204722" right="0.51181102362204722" top="0.74803149606299213" bottom="0.74803149606299213" header="0.31496062992125984" footer="0.31496062992125984"/>
  <pageSetup paperSize="9" scale="88" orientation="landscape"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1E5F88-F7B3-43FE-8E63-8FE3E5E3EF50}">
  <sheetPr>
    <tabColor rgb="FFFFFF00"/>
  </sheetPr>
  <dimension ref="B1:X44"/>
  <sheetViews>
    <sheetView showGridLines="0" view="pageBreakPreview" zoomScale="60" zoomScaleNormal="100" workbookViewId="0">
      <selection activeCell="O1" sqref="O1:P1"/>
    </sheetView>
  </sheetViews>
  <sheetFormatPr defaultColWidth="9.140625" defaultRowHeight="12.75" x14ac:dyDescent="0.2"/>
  <cols>
    <col min="1" max="1" width="4.5703125" style="1" customWidth="1"/>
    <col min="2" max="2" width="7" style="1" customWidth="1"/>
    <col min="3" max="3" width="28.85546875" style="1" customWidth="1"/>
    <col min="4" max="15" width="9.7109375" style="1" customWidth="1"/>
    <col min="16" max="18" width="10.7109375" style="1" customWidth="1"/>
    <col min="19" max="19" width="9.140625" style="1" customWidth="1"/>
    <col min="20" max="20" width="9.140625" style="558" customWidth="1"/>
    <col min="21" max="21" width="2.85546875" style="1" customWidth="1"/>
    <col min="22" max="16384" width="9.140625" style="1"/>
  </cols>
  <sheetData>
    <row r="1" spans="2:24" x14ac:dyDescent="0.2">
      <c r="O1" s="2038" t="str">
        <f>wizyt!$B$1</f>
        <v xml:space="preserve"> </v>
      </c>
      <c r="P1" s="2039" t="str">
        <f>wizyt!$D$1</f>
        <v xml:space="preserve"> </v>
      </c>
    </row>
    <row r="2" spans="2:24" ht="35.450000000000003" customHeight="1" thickBot="1" x14ac:dyDescent="0.35">
      <c r="B2" s="590" t="str">
        <f>wizyt!C3</f>
        <v>??</v>
      </c>
      <c r="C2" s="589"/>
      <c r="D2" s="2403" t="s">
        <v>621</v>
      </c>
      <c r="E2" s="2403"/>
      <c r="F2" s="2403"/>
      <c r="G2" s="2403"/>
      <c r="H2" s="2403"/>
      <c r="I2" s="2403"/>
      <c r="J2" s="2403"/>
      <c r="K2" s="2403"/>
      <c r="L2" s="2403"/>
      <c r="M2" s="2403"/>
      <c r="N2" s="2403"/>
      <c r="O2" s="2403"/>
      <c r="P2" s="2389">
        <v>2023</v>
      </c>
      <c r="Q2" s="2389"/>
      <c r="R2" s="614"/>
    </row>
    <row r="3" spans="2:24" ht="24.95" customHeight="1" x14ac:dyDescent="0.2">
      <c r="B3" s="23"/>
      <c r="C3" s="23"/>
      <c r="D3" s="2392" t="s">
        <v>622</v>
      </c>
      <c r="E3" s="2393"/>
      <c r="F3" s="2417"/>
      <c r="G3" s="2392" t="s">
        <v>623</v>
      </c>
      <c r="H3" s="2393"/>
      <c r="I3" s="2417"/>
      <c r="J3" s="2392" t="s">
        <v>624</v>
      </c>
      <c r="K3" s="2393"/>
      <c r="L3" s="2417"/>
      <c r="M3" s="2392" t="s">
        <v>625</v>
      </c>
      <c r="N3" s="2393"/>
      <c r="O3" s="2417"/>
      <c r="P3" s="2393" t="s">
        <v>572</v>
      </c>
      <c r="Q3" s="2393"/>
      <c r="R3" s="2417"/>
    </row>
    <row r="4" spans="2:24" s="36" customFormat="1" ht="28.5" customHeight="1" x14ac:dyDescent="0.25">
      <c r="B4" s="586"/>
      <c r="C4" s="613"/>
      <c r="D4" s="1631" t="s">
        <v>598</v>
      </c>
      <c r="E4" s="2418" t="s">
        <v>626</v>
      </c>
      <c r="F4" s="2387" t="s">
        <v>627</v>
      </c>
      <c r="G4" s="1631" t="s">
        <v>598</v>
      </c>
      <c r="H4" s="2418" t="s">
        <v>626</v>
      </c>
      <c r="I4" s="2387" t="s">
        <v>627</v>
      </c>
      <c r="J4" s="1631" t="s">
        <v>598</v>
      </c>
      <c r="K4" s="2420" t="s">
        <v>626</v>
      </c>
      <c r="L4" s="2387" t="s">
        <v>627</v>
      </c>
      <c r="M4" s="1631" t="s">
        <v>598</v>
      </c>
      <c r="N4" s="2420" t="s">
        <v>626</v>
      </c>
      <c r="O4" s="2387" t="s">
        <v>627</v>
      </c>
      <c r="P4" s="1962" t="s">
        <v>598</v>
      </c>
      <c r="Q4" s="2420" t="s">
        <v>626</v>
      </c>
      <c r="R4" s="2387" t="s">
        <v>627</v>
      </c>
      <c r="T4" s="559"/>
    </row>
    <row r="5" spans="2:24" s="36" customFormat="1" ht="12.75" customHeight="1" x14ac:dyDescent="0.25">
      <c r="B5" s="1630"/>
      <c r="C5" s="1632"/>
      <c r="D5" s="1809"/>
      <c r="E5" s="2419"/>
      <c r="F5" s="2388"/>
      <c r="G5" s="1809"/>
      <c r="H5" s="2419"/>
      <c r="I5" s="2388"/>
      <c r="J5" s="1809"/>
      <c r="K5" s="2421"/>
      <c r="L5" s="2388"/>
      <c r="M5" s="1809"/>
      <c r="N5" s="2421"/>
      <c r="O5" s="2388"/>
      <c r="P5" s="1694"/>
      <c r="Q5" s="2421"/>
      <c r="R5" s="2388"/>
      <c r="T5" s="559"/>
    </row>
    <row r="6" spans="2:24" ht="24.95" customHeight="1" thickBot="1" x14ac:dyDescent="0.3">
      <c r="B6" s="612"/>
      <c r="C6" s="611" t="s">
        <v>421</v>
      </c>
      <c r="D6" s="1795">
        <f>SUM(D7:D11)+D34+D41</f>
        <v>0</v>
      </c>
      <c r="E6" s="1796">
        <f t="shared" ref="E6:R6" si="0">SUM(E7:E11)+E34+E41</f>
        <v>0</v>
      </c>
      <c r="F6" s="1797">
        <f t="shared" si="0"/>
        <v>0</v>
      </c>
      <c r="G6" s="1795">
        <f t="shared" si="0"/>
        <v>0</v>
      </c>
      <c r="H6" s="1796">
        <f t="shared" si="0"/>
        <v>0</v>
      </c>
      <c r="I6" s="1797">
        <f>SUM(I7:I11)+I34+I41</f>
        <v>0</v>
      </c>
      <c r="J6" s="1795">
        <f t="shared" si="0"/>
        <v>0</v>
      </c>
      <c r="K6" s="1796">
        <f t="shared" si="0"/>
        <v>0</v>
      </c>
      <c r="L6" s="1797">
        <f t="shared" si="0"/>
        <v>0</v>
      </c>
      <c r="M6" s="1795">
        <f t="shared" si="0"/>
        <v>0</v>
      </c>
      <c r="N6" s="1796">
        <f t="shared" si="0"/>
        <v>0</v>
      </c>
      <c r="O6" s="1797">
        <f t="shared" si="0"/>
        <v>0</v>
      </c>
      <c r="P6" s="1776">
        <f t="shared" si="0"/>
        <v>0</v>
      </c>
      <c r="Q6" s="1776">
        <f t="shared" si="0"/>
        <v>0</v>
      </c>
      <c r="R6" s="1776">
        <f t="shared" si="0"/>
        <v>0</v>
      </c>
      <c r="S6" s="435"/>
      <c r="T6" s="18"/>
      <c r="U6" s="36"/>
    </row>
    <row r="7" spans="2:24" ht="27" customHeight="1" x14ac:dyDescent="0.2">
      <c r="B7" s="2412" t="s">
        <v>628</v>
      </c>
      <c r="C7" s="2413"/>
      <c r="D7" s="1792"/>
      <c r="E7" s="1792"/>
      <c r="F7" s="1793"/>
      <c r="G7" s="1794"/>
      <c r="H7" s="1792"/>
      <c r="I7" s="1793"/>
      <c r="J7" s="1794"/>
      <c r="K7" s="1792"/>
      <c r="L7" s="1793"/>
      <c r="M7" s="1794"/>
      <c r="N7" s="1792"/>
      <c r="O7" s="1793"/>
      <c r="P7" s="1798">
        <f>D7+J7+M7+G7</f>
        <v>0</v>
      </c>
      <c r="Q7" s="1799">
        <f t="shared" ref="Q7:R7" si="1">E7+K7+N7+H7</f>
        <v>0</v>
      </c>
      <c r="R7" s="1800">
        <f t="shared" si="1"/>
        <v>0</v>
      </c>
      <c r="S7" s="435"/>
      <c r="T7" s="18"/>
      <c r="U7" s="36"/>
    </row>
    <row r="8" spans="2:24" ht="27" customHeight="1" x14ac:dyDescent="0.2">
      <c r="B8" s="2412" t="s">
        <v>629</v>
      </c>
      <c r="C8" s="2413"/>
      <c r="D8" s="1780"/>
      <c r="E8" s="1780"/>
      <c r="F8" s="1783"/>
      <c r="G8" s="1784"/>
      <c r="H8" s="1780"/>
      <c r="I8" s="1783"/>
      <c r="J8" s="1784"/>
      <c r="K8" s="1780"/>
      <c r="L8" s="1783"/>
      <c r="M8" s="1784"/>
      <c r="N8" s="1780"/>
      <c r="O8" s="1783"/>
      <c r="P8" s="1782">
        <f t="shared" ref="P8:P10" si="2">D8+J8+M8+G8</f>
        <v>0</v>
      </c>
      <c r="Q8" s="1775">
        <f t="shared" ref="Q8:Q11" si="3">E8+K8+N8+H8</f>
        <v>0</v>
      </c>
      <c r="R8" s="1781">
        <f t="shared" ref="R8:R11" si="4">F8+L8+O8+I8</f>
        <v>0</v>
      </c>
      <c r="S8" s="435"/>
      <c r="T8" s="18"/>
      <c r="U8" s="36"/>
    </row>
    <row r="9" spans="2:24" ht="27" customHeight="1" x14ac:dyDescent="0.2">
      <c r="B9" s="2412" t="s">
        <v>630</v>
      </c>
      <c r="C9" s="2413"/>
      <c r="D9" s="1780"/>
      <c r="E9" s="1780"/>
      <c r="F9" s="1783"/>
      <c r="G9" s="1784"/>
      <c r="H9" s="1780"/>
      <c r="I9" s="1783"/>
      <c r="J9" s="1784"/>
      <c r="K9" s="1780"/>
      <c r="L9" s="1783"/>
      <c r="M9" s="1784"/>
      <c r="N9" s="1780"/>
      <c r="O9" s="1783"/>
      <c r="P9" s="1782">
        <f t="shared" si="2"/>
        <v>0</v>
      </c>
      <c r="Q9" s="1775">
        <f t="shared" si="3"/>
        <v>0</v>
      </c>
      <c r="R9" s="1781">
        <f t="shared" si="4"/>
        <v>0</v>
      </c>
      <c r="S9" s="435"/>
      <c r="T9" s="18"/>
      <c r="U9" s="36"/>
    </row>
    <row r="10" spans="2:24" ht="28.5" customHeight="1" thickBot="1" x14ac:dyDescent="0.25">
      <c r="B10" s="2412" t="s">
        <v>631</v>
      </c>
      <c r="C10" s="2413"/>
      <c r="D10" s="1780"/>
      <c r="E10" s="1780"/>
      <c r="F10" s="1783"/>
      <c r="G10" s="1784"/>
      <c r="H10" s="1780"/>
      <c r="I10" s="1783"/>
      <c r="J10" s="1784"/>
      <c r="K10" s="1780"/>
      <c r="L10" s="1783"/>
      <c r="M10" s="1784"/>
      <c r="N10" s="1780"/>
      <c r="O10" s="1783"/>
      <c r="P10" s="1801">
        <f t="shared" si="2"/>
        <v>0</v>
      </c>
      <c r="Q10" s="1802">
        <f t="shared" si="3"/>
        <v>0</v>
      </c>
      <c r="R10" s="1803">
        <f t="shared" si="4"/>
        <v>0</v>
      </c>
      <c r="S10" s="435"/>
      <c r="T10" s="18"/>
      <c r="U10" s="36"/>
    </row>
    <row r="11" spans="2:24" ht="24.75" customHeight="1" thickBot="1" x14ac:dyDescent="0.25">
      <c r="B11" s="2412" t="s">
        <v>632</v>
      </c>
      <c r="C11" s="2413"/>
      <c r="D11" s="1804">
        <f>SUM(D12:D33)</f>
        <v>0</v>
      </c>
      <c r="E11" s="1805">
        <f t="shared" ref="E11:P11" si="5">SUM(E12:E33)</f>
        <v>0</v>
      </c>
      <c r="F11" s="1806">
        <f t="shared" si="5"/>
        <v>0</v>
      </c>
      <c r="G11" s="1804">
        <f t="shared" si="5"/>
        <v>0</v>
      </c>
      <c r="H11" s="1805">
        <f t="shared" si="5"/>
        <v>0</v>
      </c>
      <c r="I11" s="1806">
        <f>SUM(I12:I33)</f>
        <v>0</v>
      </c>
      <c r="J11" s="1804">
        <f t="shared" si="5"/>
        <v>0</v>
      </c>
      <c r="K11" s="1805">
        <f t="shared" si="5"/>
        <v>0</v>
      </c>
      <c r="L11" s="1806">
        <f t="shared" si="5"/>
        <v>0</v>
      </c>
      <c r="M11" s="1804">
        <f t="shared" si="5"/>
        <v>0</v>
      </c>
      <c r="N11" s="1805">
        <f t="shared" si="5"/>
        <v>0</v>
      </c>
      <c r="O11" s="1806">
        <f t="shared" si="5"/>
        <v>0</v>
      </c>
      <c r="P11" s="1810">
        <f t="shared" si="5"/>
        <v>0</v>
      </c>
      <c r="Q11" s="1777">
        <f t="shared" si="3"/>
        <v>0</v>
      </c>
      <c r="R11" s="1777">
        <f t="shared" si="4"/>
        <v>0</v>
      </c>
      <c r="S11" s="435"/>
      <c r="T11" s="559"/>
      <c r="U11" s="36"/>
    </row>
    <row r="12" spans="2:24" ht="20.100000000000001" customHeight="1" x14ac:dyDescent="0.2">
      <c r="B12" s="2411" t="s">
        <v>520</v>
      </c>
      <c r="C12" s="608" t="s">
        <v>602</v>
      </c>
      <c r="D12" s="605"/>
      <c r="E12" s="574"/>
      <c r="F12" s="606"/>
      <c r="G12" s="605"/>
      <c r="H12" s="574"/>
      <c r="I12" s="606"/>
      <c r="J12" s="605"/>
      <c r="K12" s="574"/>
      <c r="L12" s="606"/>
      <c r="M12" s="605"/>
      <c r="N12" s="574"/>
      <c r="O12" s="573"/>
      <c r="P12" s="1798">
        <f t="shared" ref="P12:P44" si="6">D12+J12+M12+G12</f>
        <v>0</v>
      </c>
      <c r="Q12" s="1799">
        <f t="shared" ref="Q12:Q44" si="7">E12+K12+N12+H12</f>
        <v>0</v>
      </c>
      <c r="R12" s="1800">
        <f t="shared" ref="R12:R44" si="8">F12+L12+O12+I12</f>
        <v>0</v>
      </c>
      <c r="S12" s="435"/>
      <c r="T12" s="559"/>
      <c r="U12" s="36"/>
    </row>
    <row r="13" spans="2:24" ht="20.100000000000001" customHeight="1" x14ac:dyDescent="0.2">
      <c r="B13" s="2411"/>
      <c r="C13" s="595" t="s">
        <v>603</v>
      </c>
      <c r="D13" s="605"/>
      <c r="E13" s="574"/>
      <c r="F13" s="606"/>
      <c r="G13" s="605"/>
      <c r="H13" s="574"/>
      <c r="I13" s="606"/>
      <c r="J13" s="605"/>
      <c r="K13" s="574"/>
      <c r="L13" s="606"/>
      <c r="M13" s="605"/>
      <c r="N13" s="574"/>
      <c r="O13" s="573"/>
      <c r="P13" s="1782">
        <f t="shared" si="6"/>
        <v>0</v>
      </c>
      <c r="Q13" s="1775">
        <f t="shared" si="7"/>
        <v>0</v>
      </c>
      <c r="R13" s="1781">
        <f t="shared" si="8"/>
        <v>0</v>
      </c>
      <c r="S13" s="435"/>
      <c r="T13" s="559"/>
      <c r="U13" s="36"/>
    </row>
    <row r="14" spans="2:24" ht="20.100000000000001" customHeight="1" x14ac:dyDescent="0.2">
      <c r="B14" s="2411"/>
      <c r="C14" s="595" t="s">
        <v>604</v>
      </c>
      <c r="D14" s="605"/>
      <c r="E14" s="574"/>
      <c r="F14" s="606"/>
      <c r="G14" s="605"/>
      <c r="H14" s="574"/>
      <c r="I14" s="606"/>
      <c r="J14" s="605"/>
      <c r="K14" s="574"/>
      <c r="L14" s="606"/>
      <c r="M14" s="1633"/>
      <c r="N14" s="574"/>
      <c r="O14" s="573"/>
      <c r="P14" s="1782">
        <f t="shared" si="6"/>
        <v>0</v>
      </c>
      <c r="Q14" s="1775">
        <f t="shared" si="7"/>
        <v>0</v>
      </c>
      <c r="R14" s="1781">
        <f t="shared" si="8"/>
        <v>0</v>
      </c>
      <c r="S14" s="435"/>
      <c r="T14" s="559"/>
      <c r="U14" s="36"/>
      <c r="X14" s="1778"/>
    </row>
    <row r="15" spans="2:24" ht="20.100000000000001" customHeight="1" x14ac:dyDescent="0.2">
      <c r="B15" s="2411"/>
      <c r="C15" s="595" t="s">
        <v>605</v>
      </c>
      <c r="D15" s="605"/>
      <c r="E15" s="574"/>
      <c r="F15" s="606"/>
      <c r="G15" s="605"/>
      <c r="H15" s="574"/>
      <c r="I15" s="606"/>
      <c r="J15" s="605"/>
      <c r="K15" s="574"/>
      <c r="L15" s="1785"/>
      <c r="M15" s="1786"/>
      <c r="N15" s="1779"/>
      <c r="O15" s="573"/>
      <c r="P15" s="1782">
        <f t="shared" si="6"/>
        <v>0</v>
      </c>
      <c r="Q15" s="1775">
        <f t="shared" si="7"/>
        <v>0</v>
      </c>
      <c r="R15" s="1781">
        <f t="shared" si="8"/>
        <v>0</v>
      </c>
      <c r="S15" s="435"/>
      <c r="T15" s="559"/>
      <c r="U15" s="36"/>
    </row>
    <row r="16" spans="2:24" ht="20.100000000000001" customHeight="1" x14ac:dyDescent="0.2">
      <c r="B16" s="2411"/>
      <c r="C16" s="595" t="s">
        <v>606</v>
      </c>
      <c r="D16" s="605"/>
      <c r="E16" s="574"/>
      <c r="F16" s="606"/>
      <c r="G16" s="605"/>
      <c r="H16" s="574"/>
      <c r="I16" s="606"/>
      <c r="J16" s="605"/>
      <c r="K16" s="574"/>
      <c r="L16" s="606"/>
      <c r="M16" s="1811"/>
      <c r="N16" s="574"/>
      <c r="O16" s="573"/>
      <c r="P16" s="1782">
        <f t="shared" si="6"/>
        <v>0</v>
      </c>
      <c r="Q16" s="1775">
        <f t="shared" si="7"/>
        <v>0</v>
      </c>
      <c r="R16" s="1781">
        <f t="shared" si="8"/>
        <v>0</v>
      </c>
      <c r="S16" s="435"/>
      <c r="T16" s="559"/>
      <c r="U16" s="36"/>
    </row>
    <row r="17" spans="2:21" ht="20.100000000000001" customHeight="1" x14ac:dyDescent="0.2">
      <c r="B17" s="2411"/>
      <c r="C17" s="595" t="s">
        <v>607</v>
      </c>
      <c r="D17" s="605"/>
      <c r="E17" s="574"/>
      <c r="F17" s="606"/>
      <c r="G17" s="605"/>
      <c r="H17" s="574"/>
      <c r="I17" s="606"/>
      <c r="J17" s="605"/>
      <c r="K17" s="574"/>
      <c r="L17" s="606"/>
      <c r="M17" s="605"/>
      <c r="N17" s="574"/>
      <c r="O17" s="573"/>
      <c r="P17" s="1782">
        <f t="shared" si="6"/>
        <v>0</v>
      </c>
      <c r="Q17" s="1775">
        <f t="shared" si="7"/>
        <v>0</v>
      </c>
      <c r="R17" s="1781">
        <f t="shared" si="8"/>
        <v>0</v>
      </c>
      <c r="S17" s="435"/>
      <c r="T17" s="559"/>
      <c r="U17" s="36"/>
    </row>
    <row r="18" spans="2:21" ht="20.100000000000001" customHeight="1" x14ac:dyDescent="0.2">
      <c r="B18" s="2411"/>
      <c r="C18" s="595" t="s">
        <v>608</v>
      </c>
      <c r="D18" s="605"/>
      <c r="E18" s="574"/>
      <c r="F18" s="606"/>
      <c r="G18" s="605"/>
      <c r="H18" s="574"/>
      <c r="I18" s="606"/>
      <c r="J18" s="605"/>
      <c r="K18" s="574"/>
      <c r="L18" s="606"/>
      <c r="M18" s="605"/>
      <c r="N18" s="574"/>
      <c r="O18" s="573"/>
      <c r="P18" s="1782">
        <f t="shared" si="6"/>
        <v>0</v>
      </c>
      <c r="Q18" s="1775">
        <f t="shared" si="7"/>
        <v>0</v>
      </c>
      <c r="R18" s="1781">
        <f t="shared" si="8"/>
        <v>0</v>
      </c>
      <c r="S18" s="435"/>
      <c r="T18" s="559"/>
      <c r="U18" s="36"/>
    </row>
    <row r="19" spans="2:21" ht="20.100000000000001" customHeight="1" x14ac:dyDescent="0.2">
      <c r="B19" s="2411"/>
      <c r="C19" s="595" t="s">
        <v>609</v>
      </c>
      <c r="D19" s="605"/>
      <c r="E19" s="574"/>
      <c r="F19" s="606"/>
      <c r="G19" s="605"/>
      <c r="H19" s="574"/>
      <c r="I19" s="606"/>
      <c r="J19" s="605"/>
      <c r="K19" s="574"/>
      <c r="L19" s="606"/>
      <c r="M19" s="605"/>
      <c r="N19" s="574"/>
      <c r="O19" s="573"/>
      <c r="P19" s="1782">
        <f t="shared" si="6"/>
        <v>0</v>
      </c>
      <c r="Q19" s="1775">
        <f t="shared" si="7"/>
        <v>0</v>
      </c>
      <c r="R19" s="1781">
        <f t="shared" si="8"/>
        <v>0</v>
      </c>
      <c r="S19" s="435"/>
      <c r="T19" s="559"/>
      <c r="U19" s="36"/>
    </row>
    <row r="20" spans="2:21" ht="20.100000000000001" customHeight="1" x14ac:dyDescent="0.2">
      <c r="B20" s="2411"/>
      <c r="C20" s="595" t="s">
        <v>610</v>
      </c>
      <c r="D20" s="605"/>
      <c r="E20" s="574"/>
      <c r="F20" s="606"/>
      <c r="G20" s="605"/>
      <c r="H20" s="574"/>
      <c r="I20" s="606"/>
      <c r="J20" s="605"/>
      <c r="K20" s="574"/>
      <c r="L20" s="606"/>
      <c r="M20" s="605"/>
      <c r="N20" s="574"/>
      <c r="O20" s="573"/>
      <c r="P20" s="1782">
        <f t="shared" si="6"/>
        <v>0</v>
      </c>
      <c r="Q20" s="1775">
        <f t="shared" si="7"/>
        <v>0</v>
      </c>
      <c r="R20" s="1781">
        <f t="shared" si="8"/>
        <v>0</v>
      </c>
      <c r="S20" s="435"/>
      <c r="T20" s="559"/>
      <c r="U20" s="36"/>
    </row>
    <row r="21" spans="2:21" ht="20.100000000000001" customHeight="1" x14ac:dyDescent="0.2">
      <c r="B21" s="2411"/>
      <c r="C21" s="595" t="s">
        <v>611</v>
      </c>
      <c r="D21" s="605"/>
      <c r="E21" s="574"/>
      <c r="F21" s="606"/>
      <c r="G21" s="605"/>
      <c r="H21" s="574"/>
      <c r="I21" s="606"/>
      <c r="J21" s="605"/>
      <c r="K21" s="597"/>
      <c r="L21" s="606"/>
      <c r="M21" s="605"/>
      <c r="N21" s="574"/>
      <c r="O21" s="573"/>
      <c r="P21" s="1782">
        <f t="shared" si="6"/>
        <v>0</v>
      </c>
      <c r="Q21" s="1775">
        <f t="shared" si="7"/>
        <v>0</v>
      </c>
      <c r="R21" s="1781">
        <f t="shared" si="8"/>
        <v>0</v>
      </c>
      <c r="S21" s="435"/>
      <c r="T21" s="559"/>
      <c r="U21" s="36"/>
    </row>
    <row r="22" spans="2:21" ht="20.100000000000001" customHeight="1" x14ac:dyDescent="0.2">
      <c r="B22" s="2411"/>
      <c r="C22" s="595" t="s">
        <v>612</v>
      </c>
      <c r="D22" s="605"/>
      <c r="E22" s="574"/>
      <c r="F22" s="606"/>
      <c r="G22" s="605"/>
      <c r="H22" s="574"/>
      <c r="I22" s="606"/>
      <c r="J22" s="605"/>
      <c r="K22" s="574"/>
      <c r="L22" s="606"/>
      <c r="M22" s="605"/>
      <c r="N22" s="574"/>
      <c r="O22" s="573"/>
      <c r="P22" s="1782">
        <f t="shared" si="6"/>
        <v>0</v>
      </c>
      <c r="Q22" s="1775">
        <f t="shared" si="7"/>
        <v>0</v>
      </c>
      <c r="R22" s="1781">
        <f t="shared" si="8"/>
        <v>0</v>
      </c>
      <c r="S22" s="435"/>
      <c r="T22" s="559"/>
      <c r="U22" s="36"/>
    </row>
    <row r="23" spans="2:21" ht="20.100000000000001" customHeight="1" x14ac:dyDescent="0.2">
      <c r="B23" s="2411"/>
      <c r="C23" s="595" t="s">
        <v>613</v>
      </c>
      <c r="D23" s="605"/>
      <c r="E23" s="574"/>
      <c r="F23" s="606"/>
      <c r="G23" s="605"/>
      <c r="H23" s="574"/>
      <c r="I23" s="606"/>
      <c r="J23" s="605"/>
      <c r="K23" s="574"/>
      <c r="L23" s="606"/>
      <c r="M23" s="605"/>
      <c r="N23" s="574"/>
      <c r="O23" s="573"/>
      <c r="P23" s="1782">
        <f t="shared" si="6"/>
        <v>0</v>
      </c>
      <c r="Q23" s="1775">
        <f t="shared" si="7"/>
        <v>0</v>
      </c>
      <c r="R23" s="1781">
        <f t="shared" si="8"/>
        <v>0</v>
      </c>
      <c r="S23" s="435"/>
      <c r="T23" s="559"/>
      <c r="U23" s="36"/>
    </row>
    <row r="24" spans="2:21" ht="20.100000000000001" customHeight="1" x14ac:dyDescent="0.2">
      <c r="B24" s="2411"/>
      <c r="C24" s="595" t="s">
        <v>614</v>
      </c>
      <c r="D24" s="605"/>
      <c r="E24" s="574"/>
      <c r="F24" s="606"/>
      <c r="G24" s="605"/>
      <c r="H24" s="574"/>
      <c r="I24" s="606"/>
      <c r="J24" s="605"/>
      <c r="K24" s="574"/>
      <c r="L24" s="606"/>
      <c r="M24" s="605"/>
      <c r="N24" s="574"/>
      <c r="O24" s="573"/>
      <c r="P24" s="1782">
        <f t="shared" si="6"/>
        <v>0</v>
      </c>
      <c r="Q24" s="1775">
        <f t="shared" si="7"/>
        <v>0</v>
      </c>
      <c r="R24" s="1781">
        <f t="shared" si="8"/>
        <v>0</v>
      </c>
      <c r="S24" s="435"/>
      <c r="T24" s="559"/>
      <c r="U24" s="36"/>
    </row>
    <row r="25" spans="2:21" ht="20.100000000000001" customHeight="1" x14ac:dyDescent="0.2">
      <c r="B25" s="2411"/>
      <c r="C25" s="595" t="s">
        <v>615</v>
      </c>
      <c r="D25" s="605"/>
      <c r="E25" s="574"/>
      <c r="F25" s="606"/>
      <c r="G25" s="605"/>
      <c r="H25" s="574"/>
      <c r="I25" s="606"/>
      <c r="J25" s="605"/>
      <c r="K25" s="574"/>
      <c r="L25" s="606"/>
      <c r="M25" s="605"/>
      <c r="N25" s="574"/>
      <c r="O25" s="573"/>
      <c r="P25" s="1782">
        <f t="shared" si="6"/>
        <v>0</v>
      </c>
      <c r="Q25" s="1775">
        <f t="shared" si="7"/>
        <v>0</v>
      </c>
      <c r="R25" s="1781">
        <f t="shared" si="8"/>
        <v>0</v>
      </c>
      <c r="S25" s="435"/>
      <c r="T25" s="559"/>
      <c r="U25" s="36"/>
    </row>
    <row r="26" spans="2:21" ht="20.100000000000001" customHeight="1" x14ac:dyDescent="0.2">
      <c r="B26" s="2411"/>
      <c r="C26" s="595" t="s">
        <v>616</v>
      </c>
      <c r="D26" s="605"/>
      <c r="E26" s="574"/>
      <c r="F26" s="606"/>
      <c r="G26" s="605"/>
      <c r="H26" s="574"/>
      <c r="I26" s="606"/>
      <c r="J26" s="605"/>
      <c r="K26" s="574"/>
      <c r="L26" s="606"/>
      <c r="M26" s="605"/>
      <c r="N26" s="574"/>
      <c r="O26" s="573"/>
      <c r="P26" s="1782">
        <f t="shared" si="6"/>
        <v>0</v>
      </c>
      <c r="Q26" s="1775">
        <f t="shared" si="7"/>
        <v>0</v>
      </c>
      <c r="R26" s="1781">
        <f t="shared" si="8"/>
        <v>0</v>
      </c>
      <c r="S26" s="435"/>
      <c r="T26" s="559"/>
      <c r="U26" s="36"/>
    </row>
    <row r="27" spans="2:21" ht="20.100000000000001" customHeight="1" x14ac:dyDescent="0.2">
      <c r="B27" s="2411"/>
      <c r="C27" s="595" t="s">
        <v>617</v>
      </c>
      <c r="D27" s="605"/>
      <c r="E27" s="574"/>
      <c r="F27" s="606"/>
      <c r="G27" s="605"/>
      <c r="H27" s="574"/>
      <c r="I27" s="606"/>
      <c r="J27" s="605"/>
      <c r="K27" s="574"/>
      <c r="L27" s="606"/>
      <c r="M27" s="605"/>
      <c r="N27" s="574"/>
      <c r="O27" s="573"/>
      <c r="P27" s="1782">
        <f t="shared" si="6"/>
        <v>0</v>
      </c>
      <c r="Q27" s="1775">
        <f t="shared" si="7"/>
        <v>0</v>
      </c>
      <c r="R27" s="1781">
        <f t="shared" si="8"/>
        <v>0</v>
      </c>
      <c r="S27" s="435"/>
      <c r="T27" s="559"/>
      <c r="U27" s="36"/>
    </row>
    <row r="28" spans="2:21" ht="20.100000000000001" customHeight="1" x14ac:dyDescent="0.2">
      <c r="B28" s="2411"/>
      <c r="C28" s="595" t="s">
        <v>618</v>
      </c>
      <c r="D28" s="605"/>
      <c r="E28" s="574"/>
      <c r="F28" s="606"/>
      <c r="G28" s="605"/>
      <c r="H28" s="574"/>
      <c r="I28" s="606"/>
      <c r="J28" s="605"/>
      <c r="K28" s="574"/>
      <c r="L28" s="606"/>
      <c r="M28" s="605"/>
      <c r="N28" s="574"/>
      <c r="O28" s="573"/>
      <c r="P28" s="1782">
        <f t="shared" si="6"/>
        <v>0</v>
      </c>
      <c r="Q28" s="1775">
        <f t="shared" si="7"/>
        <v>0</v>
      </c>
      <c r="R28" s="1781">
        <f t="shared" si="8"/>
        <v>0</v>
      </c>
      <c r="S28" s="435"/>
      <c r="T28" s="559"/>
      <c r="U28" s="36"/>
    </row>
    <row r="29" spans="2:21" ht="20.100000000000001" customHeight="1" x14ac:dyDescent="0.2">
      <c r="B29" s="2411"/>
      <c r="C29" s="595" t="s">
        <v>619</v>
      </c>
      <c r="D29" s="605"/>
      <c r="E29" s="574"/>
      <c r="F29" s="606"/>
      <c r="G29" s="605"/>
      <c r="H29" s="574"/>
      <c r="I29" s="606"/>
      <c r="J29" s="605"/>
      <c r="K29" s="574"/>
      <c r="L29" s="606"/>
      <c r="M29" s="605"/>
      <c r="N29" s="574"/>
      <c r="O29" s="573"/>
      <c r="P29" s="1782">
        <f t="shared" si="6"/>
        <v>0</v>
      </c>
      <c r="Q29" s="1775">
        <f t="shared" si="7"/>
        <v>0</v>
      </c>
      <c r="R29" s="1781">
        <f t="shared" si="8"/>
        <v>0</v>
      </c>
      <c r="S29" s="435"/>
      <c r="T29" s="559"/>
      <c r="U29" s="36"/>
    </row>
    <row r="30" spans="2:21" ht="20.100000000000001" customHeight="1" x14ac:dyDescent="0.2">
      <c r="B30" s="2411"/>
      <c r="C30" s="595" t="s">
        <v>620</v>
      </c>
      <c r="D30" s="605"/>
      <c r="E30" s="574"/>
      <c r="F30" s="606"/>
      <c r="G30" s="605"/>
      <c r="H30" s="574"/>
      <c r="I30" s="606"/>
      <c r="J30" s="605"/>
      <c r="K30" s="574"/>
      <c r="L30" s="606"/>
      <c r="M30" s="605"/>
      <c r="N30" s="574"/>
      <c r="O30" s="573"/>
      <c r="P30" s="1782">
        <f t="shared" si="6"/>
        <v>0</v>
      </c>
      <c r="Q30" s="1775">
        <f t="shared" si="7"/>
        <v>0</v>
      </c>
      <c r="R30" s="1781">
        <f t="shared" si="8"/>
        <v>0</v>
      </c>
      <c r="S30" s="435"/>
      <c r="T30" s="559"/>
      <c r="U30" s="36"/>
    </row>
    <row r="31" spans="2:21" ht="20.25" customHeight="1" x14ac:dyDescent="0.2">
      <c r="B31" s="2411"/>
      <c r="C31" s="607" t="s">
        <v>29</v>
      </c>
      <c r="D31" s="605"/>
      <c r="E31" s="574"/>
      <c r="F31" s="606"/>
      <c r="G31" s="605"/>
      <c r="H31" s="574"/>
      <c r="I31" s="606"/>
      <c r="J31" s="605"/>
      <c r="K31" s="574"/>
      <c r="L31" s="606"/>
      <c r="M31" s="605"/>
      <c r="N31" s="574"/>
      <c r="O31" s="573"/>
      <c r="P31" s="1782">
        <f t="shared" si="6"/>
        <v>0</v>
      </c>
      <c r="Q31" s="1775">
        <f t="shared" si="7"/>
        <v>0</v>
      </c>
      <c r="R31" s="1781">
        <f t="shared" si="8"/>
        <v>0</v>
      </c>
    </row>
    <row r="32" spans="2:21" ht="21" customHeight="1" x14ac:dyDescent="0.2">
      <c r="B32" s="2411"/>
      <c r="C32" s="1790"/>
      <c r="D32" s="605"/>
      <c r="E32" s="574"/>
      <c r="F32" s="606"/>
      <c r="G32" s="605"/>
      <c r="H32" s="574"/>
      <c r="I32" s="606"/>
      <c r="J32" s="605"/>
      <c r="K32" s="574"/>
      <c r="L32" s="606"/>
      <c r="M32" s="605"/>
      <c r="N32" s="574"/>
      <c r="O32" s="573"/>
      <c r="P32" s="1782">
        <f t="shared" si="6"/>
        <v>0</v>
      </c>
      <c r="Q32" s="1775">
        <f t="shared" si="7"/>
        <v>0</v>
      </c>
      <c r="R32" s="1781">
        <f t="shared" si="8"/>
        <v>0</v>
      </c>
    </row>
    <row r="33" spans="2:18" ht="21" customHeight="1" thickBot="1" x14ac:dyDescent="0.25">
      <c r="B33" s="2411"/>
      <c r="C33" s="1791"/>
      <c r="D33" s="1633"/>
      <c r="E33" s="1964"/>
      <c r="F33" s="1967"/>
      <c r="G33" s="1633"/>
      <c r="H33" s="1964"/>
      <c r="I33" s="1967"/>
      <c r="J33" s="1633"/>
      <c r="K33" s="1964"/>
      <c r="L33" s="1967"/>
      <c r="M33" s="1633"/>
      <c r="N33" s="1964"/>
      <c r="O33" s="1965"/>
      <c r="P33" s="1801">
        <f t="shared" si="6"/>
        <v>0</v>
      </c>
      <c r="Q33" s="1802">
        <f t="shared" si="7"/>
        <v>0</v>
      </c>
      <c r="R33" s="1803">
        <f t="shared" si="8"/>
        <v>0</v>
      </c>
    </row>
    <row r="34" spans="2:18" ht="27.75" customHeight="1" thickBot="1" x14ac:dyDescent="0.25">
      <c r="B34" s="2406" t="s">
        <v>633</v>
      </c>
      <c r="C34" s="2407"/>
      <c r="D34" s="603">
        <f t="shared" ref="D34:O34" si="9">SUM(D35:D40)</f>
        <v>0</v>
      </c>
      <c r="E34" s="601">
        <f t="shared" si="9"/>
        <v>0</v>
      </c>
      <c r="F34" s="600">
        <f t="shared" si="9"/>
        <v>0</v>
      </c>
      <c r="G34" s="603">
        <f t="shared" ref="G34:H34" si="10">SUM(G35:G40)</f>
        <v>0</v>
      </c>
      <c r="H34" s="601">
        <f t="shared" si="10"/>
        <v>0</v>
      </c>
      <c r="I34" s="600">
        <f>SUM(I35:I40)</f>
        <v>0</v>
      </c>
      <c r="J34" s="603">
        <f t="shared" si="9"/>
        <v>0</v>
      </c>
      <c r="K34" s="601">
        <f t="shared" si="9"/>
        <v>0</v>
      </c>
      <c r="L34" s="600">
        <f t="shared" si="9"/>
        <v>0</v>
      </c>
      <c r="M34" s="603">
        <f t="shared" si="9"/>
        <v>0</v>
      </c>
      <c r="N34" s="601">
        <f t="shared" si="9"/>
        <v>0</v>
      </c>
      <c r="O34" s="602">
        <f t="shared" si="9"/>
        <v>0</v>
      </c>
      <c r="P34" s="1777">
        <f t="shared" si="6"/>
        <v>0</v>
      </c>
      <c r="Q34" s="1777">
        <f t="shared" si="7"/>
        <v>0</v>
      </c>
      <c r="R34" s="1777">
        <f t="shared" si="8"/>
        <v>0</v>
      </c>
    </row>
    <row r="35" spans="2:18" ht="20.25" customHeight="1" x14ac:dyDescent="0.2">
      <c r="B35" s="2414" t="s">
        <v>520</v>
      </c>
      <c r="C35" s="1788"/>
      <c r="D35" s="598"/>
      <c r="E35" s="597"/>
      <c r="F35" s="599"/>
      <c r="G35" s="598"/>
      <c r="H35" s="597"/>
      <c r="I35" s="599"/>
      <c r="J35" s="598"/>
      <c r="K35" s="597"/>
      <c r="L35" s="599"/>
      <c r="M35" s="598"/>
      <c r="N35" s="597"/>
      <c r="O35" s="596"/>
      <c r="P35" s="1798">
        <f t="shared" si="6"/>
        <v>0</v>
      </c>
      <c r="Q35" s="1799">
        <f t="shared" si="7"/>
        <v>0</v>
      </c>
      <c r="R35" s="1800">
        <f t="shared" si="8"/>
        <v>0</v>
      </c>
    </row>
    <row r="36" spans="2:18" ht="21" customHeight="1" x14ac:dyDescent="0.2">
      <c r="B36" s="2415"/>
      <c r="C36" s="1789"/>
      <c r="D36" s="598"/>
      <c r="E36" s="597"/>
      <c r="F36" s="599"/>
      <c r="G36" s="598"/>
      <c r="H36" s="597"/>
      <c r="I36" s="599"/>
      <c r="J36" s="598"/>
      <c r="K36" s="597"/>
      <c r="L36" s="599"/>
      <c r="M36" s="598"/>
      <c r="N36" s="597"/>
      <c r="O36" s="596"/>
      <c r="P36" s="1782">
        <f t="shared" si="6"/>
        <v>0</v>
      </c>
      <c r="Q36" s="1775">
        <f t="shared" si="7"/>
        <v>0</v>
      </c>
      <c r="R36" s="1781">
        <f t="shared" si="8"/>
        <v>0</v>
      </c>
    </row>
    <row r="37" spans="2:18" ht="19.5" customHeight="1" x14ac:dyDescent="0.2">
      <c r="B37" s="2415"/>
      <c r="C37" s="1789"/>
      <c r="D37" s="598"/>
      <c r="E37" s="597"/>
      <c r="F37" s="599"/>
      <c r="G37" s="598"/>
      <c r="H37" s="597"/>
      <c r="I37" s="599"/>
      <c r="J37" s="598"/>
      <c r="K37" s="597"/>
      <c r="L37" s="599"/>
      <c r="M37" s="598"/>
      <c r="N37" s="597"/>
      <c r="O37" s="596"/>
      <c r="P37" s="1782">
        <f t="shared" si="6"/>
        <v>0</v>
      </c>
      <c r="Q37" s="1775">
        <f t="shared" si="7"/>
        <v>0</v>
      </c>
      <c r="R37" s="1781">
        <f t="shared" si="8"/>
        <v>0</v>
      </c>
    </row>
    <row r="38" spans="2:18" ht="18.75" customHeight="1" x14ac:dyDescent="0.2">
      <c r="B38" s="2415"/>
      <c r="C38" s="1789"/>
      <c r="D38" s="598"/>
      <c r="E38" s="597"/>
      <c r="F38" s="599"/>
      <c r="G38" s="598"/>
      <c r="H38" s="597"/>
      <c r="I38" s="599"/>
      <c r="J38" s="598"/>
      <c r="K38" s="597"/>
      <c r="L38" s="599"/>
      <c r="M38" s="598"/>
      <c r="N38" s="597"/>
      <c r="O38" s="596"/>
      <c r="P38" s="1782">
        <f t="shared" si="6"/>
        <v>0</v>
      </c>
      <c r="Q38" s="1775">
        <f t="shared" si="7"/>
        <v>0</v>
      </c>
      <c r="R38" s="1781">
        <f t="shared" si="8"/>
        <v>0</v>
      </c>
    </row>
    <row r="39" spans="2:18" ht="21" customHeight="1" x14ac:dyDescent="0.2">
      <c r="B39" s="2415"/>
      <c r="C39" s="1789"/>
      <c r="D39" s="598"/>
      <c r="E39" s="597"/>
      <c r="F39" s="599"/>
      <c r="G39" s="598"/>
      <c r="H39" s="597"/>
      <c r="I39" s="599"/>
      <c r="J39" s="598"/>
      <c r="K39" s="597"/>
      <c r="L39" s="599"/>
      <c r="M39" s="598"/>
      <c r="N39" s="597"/>
      <c r="O39" s="596"/>
      <c r="P39" s="1782">
        <f t="shared" si="6"/>
        <v>0</v>
      </c>
      <c r="Q39" s="1775">
        <f t="shared" si="7"/>
        <v>0</v>
      </c>
      <c r="R39" s="1781">
        <f t="shared" si="8"/>
        <v>0</v>
      </c>
    </row>
    <row r="40" spans="2:18" ht="21.75" customHeight="1" thickBot="1" x14ac:dyDescent="0.25">
      <c r="B40" s="2416"/>
      <c r="C40" s="1789"/>
      <c r="D40" s="598"/>
      <c r="E40" s="597"/>
      <c r="F40" s="599"/>
      <c r="G40" s="598"/>
      <c r="H40" s="597"/>
      <c r="I40" s="599"/>
      <c r="J40" s="598"/>
      <c r="K40" s="597"/>
      <c r="L40" s="599"/>
      <c r="M40" s="598"/>
      <c r="N40" s="597"/>
      <c r="O40" s="596"/>
      <c r="P40" s="1801">
        <f t="shared" si="6"/>
        <v>0</v>
      </c>
      <c r="Q40" s="1802">
        <f t="shared" si="7"/>
        <v>0</v>
      </c>
      <c r="R40" s="1803">
        <f t="shared" si="8"/>
        <v>0</v>
      </c>
    </row>
    <row r="41" spans="2:18" ht="25.5" customHeight="1" thickBot="1" x14ac:dyDescent="0.25">
      <c r="B41" s="2406" t="s">
        <v>634</v>
      </c>
      <c r="C41" s="2407"/>
      <c r="D41" s="603">
        <f t="shared" ref="D41:O41" si="11">SUM(D42:D44)</f>
        <v>0</v>
      </c>
      <c r="E41" s="601">
        <f t="shared" si="11"/>
        <v>0</v>
      </c>
      <c r="F41" s="600">
        <f t="shared" si="11"/>
        <v>0</v>
      </c>
      <c r="G41" s="603">
        <f t="shared" ref="G41:H41" si="12">SUM(G42:G44)</f>
        <v>0</v>
      </c>
      <c r="H41" s="601">
        <f t="shared" si="12"/>
        <v>0</v>
      </c>
      <c r="I41" s="600">
        <f>SUM(I42:I44)</f>
        <v>0</v>
      </c>
      <c r="J41" s="603">
        <f t="shared" si="11"/>
        <v>0</v>
      </c>
      <c r="K41" s="601">
        <f t="shared" si="11"/>
        <v>0</v>
      </c>
      <c r="L41" s="600">
        <f t="shared" si="11"/>
        <v>0</v>
      </c>
      <c r="M41" s="603">
        <f t="shared" si="11"/>
        <v>0</v>
      </c>
      <c r="N41" s="601">
        <f t="shared" si="11"/>
        <v>0</v>
      </c>
      <c r="O41" s="602">
        <f t="shared" si="11"/>
        <v>0</v>
      </c>
      <c r="P41" s="1777">
        <f t="shared" si="6"/>
        <v>0</v>
      </c>
      <c r="Q41" s="1777">
        <f t="shared" si="7"/>
        <v>0</v>
      </c>
      <c r="R41" s="1777">
        <f t="shared" si="8"/>
        <v>0</v>
      </c>
    </row>
    <row r="42" spans="2:18" ht="21" customHeight="1" x14ac:dyDescent="0.2">
      <c r="B42" s="2408" t="s">
        <v>520</v>
      </c>
      <c r="C42" s="595" t="s">
        <v>166</v>
      </c>
      <c r="D42" s="598"/>
      <c r="E42" s="597"/>
      <c r="F42" s="599"/>
      <c r="G42" s="598"/>
      <c r="H42" s="597"/>
      <c r="I42" s="599"/>
      <c r="J42" s="598"/>
      <c r="K42" s="597"/>
      <c r="L42" s="599"/>
      <c r="M42" s="598"/>
      <c r="N42" s="597"/>
      <c r="O42" s="596"/>
      <c r="P42" s="1798">
        <f t="shared" si="6"/>
        <v>0</v>
      </c>
      <c r="Q42" s="1799">
        <f t="shared" si="7"/>
        <v>0</v>
      </c>
      <c r="R42" s="1800">
        <f t="shared" si="8"/>
        <v>0</v>
      </c>
    </row>
    <row r="43" spans="2:18" ht="22.5" customHeight="1" x14ac:dyDescent="0.2">
      <c r="B43" s="2409"/>
      <c r="C43" s="595" t="s">
        <v>160</v>
      </c>
      <c r="D43" s="598"/>
      <c r="E43" s="597"/>
      <c r="F43" s="599"/>
      <c r="G43" s="598"/>
      <c r="H43" s="597"/>
      <c r="I43" s="599"/>
      <c r="J43" s="598"/>
      <c r="K43" s="597"/>
      <c r="L43" s="599"/>
      <c r="M43" s="598"/>
      <c r="N43" s="597"/>
      <c r="O43" s="596"/>
      <c r="P43" s="1782">
        <f t="shared" si="6"/>
        <v>0</v>
      </c>
      <c r="Q43" s="1775">
        <f t="shared" si="7"/>
        <v>0</v>
      </c>
      <c r="R43" s="1781">
        <f t="shared" si="8"/>
        <v>0</v>
      </c>
    </row>
    <row r="44" spans="2:18" ht="23.25" customHeight="1" thickBot="1" x14ac:dyDescent="0.25">
      <c r="B44" s="2410"/>
      <c r="C44" s="595" t="s">
        <v>172</v>
      </c>
      <c r="D44" s="593"/>
      <c r="E44" s="592"/>
      <c r="F44" s="594"/>
      <c r="G44" s="593"/>
      <c r="H44" s="592"/>
      <c r="I44" s="594"/>
      <c r="J44" s="593"/>
      <c r="K44" s="592"/>
      <c r="L44" s="594"/>
      <c r="M44" s="593"/>
      <c r="N44" s="592"/>
      <c r="O44" s="591"/>
      <c r="P44" s="1801">
        <f t="shared" si="6"/>
        <v>0</v>
      </c>
      <c r="Q44" s="1802">
        <f t="shared" si="7"/>
        <v>0</v>
      </c>
      <c r="R44" s="1803">
        <f t="shared" si="8"/>
        <v>0</v>
      </c>
    </row>
  </sheetData>
  <sheetProtection algorithmName="SHA-512" hashValue="5Zn0AJQBY4MwDQIJRCTDh2MY5N89cQdgrAE6pZjrSyIdD5+oUJak8p/JD4s0yfRYYFWJWjoDxfFNuvAABT2htA==" saltValue="PW8tWE4tE9ciETF4RJ+BPA==" spinCount="100000" sheet="1" formatRows="0"/>
  <protectedRanges>
    <protectedRange sqref="C35:C40" name="Zakres1"/>
    <protectedRange sqref="C32:C33" name="Zakres2"/>
  </protectedRanges>
  <mergeCells count="27">
    <mergeCell ref="E4:E5"/>
    <mergeCell ref="L4:L5"/>
    <mergeCell ref="Q4:Q5"/>
    <mergeCell ref="R4:R5"/>
    <mergeCell ref="F4:F5"/>
    <mergeCell ref="K4:K5"/>
    <mergeCell ref="N4:N5"/>
    <mergeCell ref="O4:O5"/>
    <mergeCell ref="H4:H5"/>
    <mergeCell ref="I4:I5"/>
    <mergeCell ref="D3:F3"/>
    <mergeCell ref="J3:L3"/>
    <mergeCell ref="M3:O3"/>
    <mergeCell ref="P3:R3"/>
    <mergeCell ref="D2:O2"/>
    <mergeCell ref="P2:Q2"/>
    <mergeCell ref="G3:I3"/>
    <mergeCell ref="B41:C41"/>
    <mergeCell ref="B42:B44"/>
    <mergeCell ref="B12:B33"/>
    <mergeCell ref="B7:C7"/>
    <mergeCell ref="B34:C34"/>
    <mergeCell ref="B35:B40"/>
    <mergeCell ref="B11:C11"/>
    <mergeCell ref="B8:C8"/>
    <mergeCell ref="B9:C9"/>
    <mergeCell ref="B10:C10"/>
  </mergeCells>
  <printOptions horizontalCentered="1"/>
  <pageMargins left="0.51181102362204722" right="0.51181102362204722" top="0.74803149606299213" bottom="0.74803149606299213" header="0.31496062992125984" footer="0.31496062992125984"/>
  <pageSetup paperSize="9" scale="53" orientation="landscape" r:id="rId1"/>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255EAA-8AAA-42A6-9C6C-DC7C2C71B251}">
  <sheetPr>
    <tabColor theme="3" tint="0.59999389629810485"/>
    <pageSetUpPr fitToPage="1"/>
  </sheetPr>
  <dimension ref="B1:BE39"/>
  <sheetViews>
    <sheetView showGridLines="0" view="pageBreakPreview" zoomScale="93" zoomScaleNormal="100" zoomScaleSheetLayoutView="100" workbookViewId="0">
      <selection activeCell="BD2" sqref="BD2"/>
    </sheetView>
  </sheetViews>
  <sheetFormatPr defaultColWidth="9.140625" defaultRowHeight="12.75" x14ac:dyDescent="0.2"/>
  <cols>
    <col min="1" max="1" width="4.7109375" style="1" customWidth="1"/>
    <col min="2" max="2" width="4.42578125" style="1" customWidth="1"/>
    <col min="3" max="3" width="29.85546875" style="1" customWidth="1"/>
    <col min="4" max="53" width="2.7109375" style="1" customWidth="1"/>
    <col min="54" max="54" width="13" style="1" customWidth="1"/>
    <col min="55" max="55" width="12.85546875" style="1" customWidth="1"/>
    <col min="56" max="56" width="14.85546875" style="1" customWidth="1"/>
    <col min="57" max="57" width="10.85546875" style="1" customWidth="1"/>
    <col min="58" max="16384" width="9.140625" style="1"/>
  </cols>
  <sheetData>
    <row r="1" spans="2:57" ht="30.75" customHeight="1" x14ac:dyDescent="0.2">
      <c r="B1" s="644" t="s">
        <v>635</v>
      </c>
      <c r="C1" s="643"/>
      <c r="D1" s="643"/>
      <c r="E1" s="643"/>
      <c r="F1" s="643"/>
      <c r="G1" s="643"/>
      <c r="H1" s="643"/>
      <c r="I1" s="643"/>
      <c r="J1" s="643"/>
      <c r="K1" s="643"/>
      <c r="L1" s="643"/>
      <c r="M1" s="643"/>
      <c r="N1" s="643"/>
      <c r="O1" s="643"/>
      <c r="P1" s="643"/>
      <c r="Q1" s="643"/>
      <c r="R1" s="643"/>
      <c r="S1" s="643"/>
      <c r="T1" s="643"/>
      <c r="U1" s="643"/>
      <c r="V1" s="643"/>
      <c r="W1" s="643"/>
      <c r="X1" s="643"/>
      <c r="Y1" s="643"/>
      <c r="Z1" s="643"/>
      <c r="AA1" s="643"/>
      <c r="AB1" s="643"/>
      <c r="AC1" s="643"/>
      <c r="AD1" s="643"/>
      <c r="AE1" s="643"/>
      <c r="AF1" s="643"/>
      <c r="AG1" s="643"/>
      <c r="AH1" s="643"/>
      <c r="AI1" s="643"/>
      <c r="AJ1" s="643"/>
      <c r="AK1" s="643"/>
      <c r="AL1" s="643"/>
      <c r="AM1" s="643"/>
      <c r="AN1" s="643"/>
      <c r="AO1" s="643"/>
      <c r="AP1" s="643"/>
      <c r="AQ1" s="643"/>
      <c r="AR1" s="643"/>
      <c r="AS1" s="643"/>
      <c r="AT1" s="643"/>
      <c r="AU1" s="643"/>
      <c r="AV1" s="643"/>
      <c r="AW1" s="643"/>
      <c r="AX1" s="643"/>
      <c r="AY1" s="643"/>
      <c r="AZ1" s="643"/>
      <c r="BA1" s="643"/>
      <c r="BB1" s="643"/>
      <c r="BC1" s="643"/>
      <c r="BD1" s="643"/>
      <c r="BE1" s="643"/>
    </row>
    <row r="2" spans="2:57" ht="39" customHeight="1" thickBot="1" x14ac:dyDescent="0.35">
      <c r="B2" s="23"/>
      <c r="C2" s="642" t="str">
        <f>wizyt!C3</f>
        <v>??</v>
      </c>
      <c r="G2" s="639"/>
      <c r="H2" s="639"/>
      <c r="I2" s="639"/>
      <c r="J2" s="639"/>
      <c r="K2" s="639"/>
      <c r="L2" s="639"/>
      <c r="M2" s="639"/>
      <c r="N2" s="639"/>
      <c r="O2" s="639"/>
      <c r="P2" s="639"/>
      <c r="Q2" s="639"/>
      <c r="R2" s="556"/>
      <c r="S2" s="641"/>
      <c r="T2" s="641"/>
      <c r="U2" s="641"/>
      <c r="V2" s="641"/>
      <c r="W2" s="641"/>
      <c r="X2" s="556"/>
      <c r="Y2" s="556"/>
      <c r="Z2" s="556"/>
      <c r="AA2" s="556"/>
      <c r="AB2" s="556"/>
      <c r="AC2" s="640" t="s">
        <v>636</v>
      </c>
      <c r="AD2" s="640"/>
      <c r="AE2" s="640"/>
      <c r="AF2" s="556" t="str">
        <f>wizyt!H3</f>
        <v>2023/2024</v>
      </c>
      <c r="AG2" s="556"/>
      <c r="AH2" s="556"/>
      <c r="AI2" s="556"/>
      <c r="AJ2" s="556"/>
      <c r="AK2" s="556"/>
      <c r="AL2" s="556"/>
      <c r="AM2" s="556"/>
      <c r="AN2" s="556"/>
      <c r="AO2" s="556"/>
      <c r="AP2" s="639"/>
      <c r="AQ2" s="639"/>
      <c r="AR2" s="639"/>
      <c r="AS2" s="639"/>
      <c r="AT2" s="639"/>
      <c r="AU2" s="639"/>
      <c r="AV2" s="639"/>
      <c r="AW2" s="639"/>
      <c r="AX2" s="639"/>
      <c r="AY2" s="639"/>
      <c r="AZ2" s="639"/>
      <c r="BA2" s="748" t="str">
        <f>IF(wizyt!$B$1&lt;&gt;0,wizyt!$B$1," ")</f>
        <v xml:space="preserve"> </v>
      </c>
      <c r="BB2" s="2453" t="str">
        <f>IF(wizyt!$D$1&lt;&gt;0,wizyt!$D$1," ")</f>
        <v xml:space="preserve"> </v>
      </c>
      <c r="BC2" s="2454"/>
      <c r="BD2" s="188"/>
      <c r="BE2" s="1634"/>
    </row>
    <row r="3" spans="2:57" ht="30" customHeight="1" thickBot="1" x14ac:dyDescent="0.25">
      <c r="B3" s="1635"/>
      <c r="C3" s="638" t="s">
        <v>9</v>
      </c>
      <c r="D3" s="2455" t="s">
        <v>637</v>
      </c>
      <c r="E3" s="2456"/>
      <c r="F3" s="2456"/>
      <c r="G3" s="2456"/>
      <c r="H3" s="2456"/>
      <c r="I3" s="2456"/>
      <c r="J3" s="2456"/>
      <c r="K3" s="2456"/>
      <c r="L3" s="2456"/>
      <c r="M3" s="2456"/>
      <c r="N3" s="2456"/>
      <c r="O3" s="2456"/>
      <c r="P3" s="2456"/>
      <c r="Q3" s="2456"/>
      <c r="R3" s="2456"/>
      <c r="S3" s="2456"/>
      <c r="T3" s="2456"/>
      <c r="U3" s="2456"/>
      <c r="V3" s="2456"/>
      <c r="W3" s="2456"/>
      <c r="X3" s="2456"/>
      <c r="Y3" s="2456"/>
      <c r="Z3" s="2456"/>
      <c r="AA3" s="2456"/>
      <c r="AB3" s="2456"/>
      <c r="AC3" s="2456"/>
      <c r="AD3" s="2456"/>
      <c r="AE3" s="2456"/>
      <c r="AF3" s="2456"/>
      <c r="AG3" s="2456"/>
      <c r="AH3" s="2456"/>
      <c r="AI3" s="2456"/>
      <c r="AJ3" s="2456"/>
      <c r="AK3" s="2456"/>
      <c r="AL3" s="2456"/>
      <c r="AM3" s="2456"/>
      <c r="AN3" s="2456"/>
      <c r="AO3" s="2456"/>
      <c r="AP3" s="2456"/>
      <c r="AQ3" s="2456"/>
      <c r="AR3" s="2456"/>
      <c r="AS3" s="2456"/>
      <c r="AT3" s="2456"/>
      <c r="AU3" s="2456"/>
      <c r="AV3" s="2456"/>
      <c r="AW3" s="2456"/>
      <c r="AX3" s="2456"/>
      <c r="AY3" s="2456"/>
      <c r="AZ3" s="2456"/>
      <c r="BA3" s="2456"/>
      <c r="BB3" s="2456"/>
      <c r="BC3" s="2456"/>
      <c r="BD3" s="2456"/>
      <c r="BE3" s="2457"/>
    </row>
    <row r="4" spans="2:57" ht="14.25" customHeight="1" x14ac:dyDescent="0.2">
      <c r="B4" s="1844"/>
      <c r="C4" s="1845" t="s">
        <v>340</v>
      </c>
      <c r="D4" s="2458" t="s">
        <v>638</v>
      </c>
      <c r="E4" s="2459"/>
      <c r="F4" s="2459"/>
      <c r="G4" s="2459"/>
      <c r="H4" s="2459"/>
      <c r="I4" s="2459"/>
      <c r="J4" s="2459"/>
      <c r="K4" s="2459"/>
      <c r="L4" s="2459"/>
      <c r="M4" s="2459"/>
      <c r="N4" s="2459"/>
      <c r="O4" s="2459"/>
      <c r="P4" s="2459"/>
      <c r="Q4" s="2459"/>
      <c r="R4" s="2459"/>
      <c r="S4" s="2459"/>
      <c r="T4" s="2459"/>
      <c r="U4" s="2459"/>
      <c r="V4" s="2459"/>
      <c r="W4" s="2459"/>
      <c r="X4" s="2459"/>
      <c r="Y4" s="2459"/>
      <c r="Z4" s="2459"/>
      <c r="AA4" s="2459"/>
      <c r="AB4" s="2459"/>
      <c r="AC4" s="2459"/>
      <c r="AD4" s="2459"/>
      <c r="AE4" s="2459"/>
      <c r="AF4" s="2459"/>
      <c r="AG4" s="2459"/>
      <c r="AH4" s="2460"/>
      <c r="AI4" s="2460"/>
      <c r="AJ4" s="2460"/>
      <c r="AK4" s="2460"/>
      <c r="AL4" s="2460"/>
      <c r="AM4" s="2460"/>
      <c r="AN4" s="2460"/>
      <c r="AO4" s="2460"/>
      <c r="AP4" s="2460"/>
      <c r="AQ4" s="2460"/>
      <c r="AR4" s="2460"/>
      <c r="AS4" s="2460"/>
      <c r="AT4" s="2460"/>
      <c r="AU4" s="2460"/>
      <c r="AV4" s="2460"/>
      <c r="AW4" s="2460"/>
      <c r="AX4" s="2460"/>
      <c r="AY4" s="2460"/>
      <c r="AZ4" s="2460"/>
      <c r="BA4" s="2460"/>
      <c r="BB4" s="2460"/>
      <c r="BC4" s="2460"/>
      <c r="BD4" s="2460"/>
      <c r="BE4" s="2461"/>
    </row>
    <row r="5" spans="2:57" ht="14.25" customHeight="1" x14ac:dyDescent="0.2">
      <c r="B5" s="1812"/>
      <c r="C5" s="637" t="s">
        <v>639</v>
      </c>
      <c r="D5" s="2441" t="s">
        <v>640</v>
      </c>
      <c r="E5" s="2429"/>
      <c r="F5" s="2429"/>
      <c r="G5" s="2429"/>
      <c r="H5" s="2429"/>
      <c r="I5" s="2429"/>
      <c r="J5" s="2429"/>
      <c r="K5" s="2429"/>
      <c r="L5" s="2429"/>
      <c r="M5" s="2429"/>
      <c r="N5" s="2429"/>
      <c r="O5" s="2429"/>
      <c r="P5" s="2429"/>
      <c r="Q5" s="2429"/>
      <c r="R5" s="2429"/>
      <c r="S5" s="2429"/>
      <c r="T5" s="2429"/>
      <c r="U5" s="2429"/>
      <c r="V5" s="2429"/>
      <c r="W5" s="2429"/>
      <c r="X5" s="2429"/>
      <c r="Y5" s="2429"/>
      <c r="Z5" s="2429"/>
      <c r="AA5" s="2429"/>
      <c r="AB5" s="2429"/>
      <c r="AC5" s="2429"/>
      <c r="AD5" s="2429"/>
      <c r="AE5" s="2429"/>
      <c r="AF5" s="2429"/>
      <c r="AG5" s="2442"/>
      <c r="AH5" s="2443" t="s">
        <v>641</v>
      </c>
      <c r="AI5" s="2443"/>
      <c r="AJ5" s="2443"/>
      <c r="AK5" s="2443"/>
      <c r="AL5" s="2443"/>
      <c r="AM5" s="2443"/>
      <c r="AN5" s="2443"/>
      <c r="AO5" s="2443"/>
      <c r="AP5" s="2443"/>
      <c r="AQ5" s="2443"/>
      <c r="AR5" s="2443"/>
      <c r="AS5" s="2443"/>
      <c r="AT5" s="2443"/>
      <c r="AU5" s="2443"/>
      <c r="AV5" s="2443"/>
      <c r="AW5" s="2443"/>
      <c r="AX5" s="2443"/>
      <c r="AY5" s="2443"/>
      <c r="AZ5" s="2443"/>
      <c r="BA5" s="2443"/>
      <c r="BB5" s="2444" t="s">
        <v>642</v>
      </c>
      <c r="BC5" s="2445"/>
      <c r="BD5" s="2446"/>
      <c r="BE5" s="2439" t="s">
        <v>643</v>
      </c>
    </row>
    <row r="6" spans="2:57" ht="14.25" customHeight="1" x14ac:dyDescent="0.2">
      <c r="B6" s="636"/>
      <c r="C6" s="635" t="s">
        <v>644</v>
      </c>
      <c r="D6" s="2428" t="s">
        <v>523</v>
      </c>
      <c r="E6" s="2429"/>
      <c r="F6" s="2429"/>
      <c r="G6" s="2429"/>
      <c r="H6" s="2430"/>
      <c r="I6" s="2428" t="s">
        <v>524</v>
      </c>
      <c r="J6" s="2429"/>
      <c r="K6" s="2429"/>
      <c r="L6" s="2429"/>
      <c r="M6" s="2430"/>
      <c r="N6" s="2428" t="s">
        <v>525</v>
      </c>
      <c r="O6" s="2429"/>
      <c r="P6" s="2429"/>
      <c r="Q6" s="2429"/>
      <c r="R6" s="2430"/>
      <c r="S6" s="2428" t="s">
        <v>526</v>
      </c>
      <c r="T6" s="2429"/>
      <c r="U6" s="2429"/>
      <c r="V6" s="2429"/>
      <c r="W6" s="2430"/>
      <c r="X6" s="2428" t="s">
        <v>527</v>
      </c>
      <c r="Y6" s="2429"/>
      <c r="Z6" s="2429"/>
      <c r="AA6" s="2429"/>
      <c r="AB6" s="2430"/>
      <c r="AC6" s="2428" t="s">
        <v>528</v>
      </c>
      <c r="AD6" s="2429"/>
      <c r="AE6" s="2429"/>
      <c r="AF6" s="2429"/>
      <c r="AG6" s="2430"/>
      <c r="AH6" s="2425" t="s">
        <v>523</v>
      </c>
      <c r="AI6" s="2426"/>
      <c r="AJ6" s="2426"/>
      <c r="AK6" s="2426"/>
      <c r="AL6" s="2427"/>
      <c r="AM6" s="2425" t="s">
        <v>524</v>
      </c>
      <c r="AN6" s="2426"/>
      <c r="AO6" s="2426"/>
      <c r="AP6" s="2426"/>
      <c r="AQ6" s="2427"/>
      <c r="AR6" s="2425" t="s">
        <v>525</v>
      </c>
      <c r="AS6" s="2426"/>
      <c r="AT6" s="2426"/>
      <c r="AU6" s="2426"/>
      <c r="AV6" s="2427"/>
      <c r="AW6" s="2425" t="s">
        <v>526</v>
      </c>
      <c r="AX6" s="2426"/>
      <c r="AY6" s="2426"/>
      <c r="AZ6" s="2426"/>
      <c r="BA6" s="2427"/>
      <c r="BB6" s="2447"/>
      <c r="BC6" s="2447"/>
      <c r="BD6" s="2448"/>
      <c r="BE6" s="2440"/>
    </row>
    <row r="7" spans="2:57" ht="14.25" customHeight="1" x14ac:dyDescent="0.2">
      <c r="B7" s="636"/>
      <c r="C7" s="635" t="s">
        <v>645</v>
      </c>
      <c r="D7" s="2422">
        <f>liczbaucz!C19</f>
        <v>0</v>
      </c>
      <c r="E7" s="2423"/>
      <c r="F7" s="2423"/>
      <c r="G7" s="2423"/>
      <c r="H7" s="2424"/>
      <c r="I7" s="2422">
        <f>liczbaucz!D19</f>
        <v>0</v>
      </c>
      <c r="J7" s="2423"/>
      <c r="K7" s="2423"/>
      <c r="L7" s="2423"/>
      <c r="M7" s="2424"/>
      <c r="N7" s="2422">
        <f>liczbaucz!E19</f>
        <v>0</v>
      </c>
      <c r="O7" s="2423"/>
      <c r="P7" s="2423"/>
      <c r="Q7" s="2423"/>
      <c r="R7" s="2424"/>
      <c r="S7" s="2422">
        <f>liczbaucz!F19</f>
        <v>0</v>
      </c>
      <c r="T7" s="2423"/>
      <c r="U7" s="2423"/>
      <c r="V7" s="2423"/>
      <c r="W7" s="2424"/>
      <c r="X7" s="2422">
        <f>liczbaucz!G19</f>
        <v>0</v>
      </c>
      <c r="Y7" s="2423"/>
      <c r="Z7" s="2423"/>
      <c r="AA7" s="2423"/>
      <c r="AB7" s="2424"/>
      <c r="AC7" s="2422">
        <f>liczbaucz!H19</f>
        <v>0</v>
      </c>
      <c r="AD7" s="2423"/>
      <c r="AE7" s="2423"/>
      <c r="AF7" s="2423"/>
      <c r="AG7" s="2424"/>
      <c r="AH7" s="2422">
        <f>liczbaucz!I19</f>
        <v>0</v>
      </c>
      <c r="AI7" s="2423"/>
      <c r="AJ7" s="2423"/>
      <c r="AK7" s="2423"/>
      <c r="AL7" s="2424"/>
      <c r="AM7" s="2422">
        <f>liczbaucz!J19</f>
        <v>0</v>
      </c>
      <c r="AN7" s="2423"/>
      <c r="AO7" s="2423"/>
      <c r="AP7" s="2423"/>
      <c r="AQ7" s="2424"/>
      <c r="AR7" s="2422">
        <f>liczbaucz!K19</f>
        <v>0</v>
      </c>
      <c r="AS7" s="2423"/>
      <c r="AT7" s="2423"/>
      <c r="AU7" s="2423"/>
      <c r="AV7" s="2424"/>
      <c r="AW7" s="2422">
        <f>liczbaucz!L19</f>
        <v>0</v>
      </c>
      <c r="AX7" s="2423"/>
      <c r="AY7" s="2423"/>
      <c r="AZ7" s="2423"/>
      <c r="BA7" s="2424"/>
      <c r="BB7" s="2447"/>
      <c r="BC7" s="2447"/>
      <c r="BD7" s="2448"/>
      <c r="BE7" s="2440"/>
    </row>
    <row r="8" spans="2:57" ht="14.25" customHeight="1" x14ac:dyDescent="0.2">
      <c r="B8" s="636"/>
      <c r="C8" s="635" t="s">
        <v>593</v>
      </c>
      <c r="D8" s="2422">
        <f>liczbaucz!C16</f>
        <v>0</v>
      </c>
      <c r="E8" s="2423"/>
      <c r="F8" s="2423"/>
      <c r="G8" s="2423"/>
      <c r="H8" s="2424"/>
      <c r="I8" s="2422">
        <f>liczbaucz!D16</f>
        <v>0</v>
      </c>
      <c r="J8" s="2423"/>
      <c r="K8" s="2423"/>
      <c r="L8" s="2423"/>
      <c r="M8" s="2424"/>
      <c r="N8" s="2422">
        <f>liczbaucz!E16</f>
        <v>0</v>
      </c>
      <c r="O8" s="2423"/>
      <c r="P8" s="2423"/>
      <c r="Q8" s="2423"/>
      <c r="R8" s="2424"/>
      <c r="S8" s="2422">
        <f>liczbaucz!F16</f>
        <v>0</v>
      </c>
      <c r="T8" s="2423"/>
      <c r="U8" s="2423"/>
      <c r="V8" s="2423"/>
      <c r="W8" s="2424"/>
      <c r="X8" s="2422">
        <f>liczbaucz!G16</f>
        <v>0</v>
      </c>
      <c r="Y8" s="2423"/>
      <c r="Z8" s="2423"/>
      <c r="AA8" s="2423"/>
      <c r="AB8" s="2424"/>
      <c r="AC8" s="2422">
        <f>liczbaucz!H16</f>
        <v>0</v>
      </c>
      <c r="AD8" s="2423"/>
      <c r="AE8" s="2423"/>
      <c r="AF8" s="2423"/>
      <c r="AG8" s="2424"/>
      <c r="AH8" s="2422">
        <f>liczbaucz!I16</f>
        <v>0</v>
      </c>
      <c r="AI8" s="2423"/>
      <c r="AJ8" s="2423"/>
      <c r="AK8" s="2423"/>
      <c r="AL8" s="2424"/>
      <c r="AM8" s="2422">
        <f>liczbaucz!J16</f>
        <v>0</v>
      </c>
      <c r="AN8" s="2423"/>
      <c r="AO8" s="2423"/>
      <c r="AP8" s="2423"/>
      <c r="AQ8" s="2424"/>
      <c r="AR8" s="2422">
        <f>liczbaucz!K16</f>
        <v>0</v>
      </c>
      <c r="AS8" s="2423"/>
      <c r="AT8" s="2423"/>
      <c r="AU8" s="2423"/>
      <c r="AV8" s="2424"/>
      <c r="AW8" s="2422">
        <f>liczbaucz!L16</f>
        <v>0</v>
      </c>
      <c r="AX8" s="2423"/>
      <c r="AY8" s="2423"/>
      <c r="AZ8" s="2423"/>
      <c r="BA8" s="2424"/>
      <c r="BB8" s="2449"/>
      <c r="BC8" s="2449"/>
      <c r="BD8" s="2450"/>
      <c r="BE8" s="2440"/>
    </row>
    <row r="9" spans="2:57" ht="16.5" customHeight="1" x14ac:dyDescent="0.2">
      <c r="B9" s="634"/>
      <c r="C9" s="633" t="s">
        <v>646</v>
      </c>
      <c r="D9" s="2436">
        <f>COUNTA(D11:H35)</f>
        <v>0</v>
      </c>
      <c r="E9" s="2437"/>
      <c r="F9" s="2437"/>
      <c r="G9" s="2437"/>
      <c r="H9" s="2438"/>
      <c r="I9" s="2433">
        <f>COUNTA(I11:M35)</f>
        <v>0</v>
      </c>
      <c r="J9" s="2434"/>
      <c r="K9" s="2434"/>
      <c r="L9" s="2434"/>
      <c r="M9" s="2435"/>
      <c r="N9" s="2433">
        <f>COUNTA(N11:R35)</f>
        <v>0</v>
      </c>
      <c r="O9" s="2434"/>
      <c r="P9" s="2434"/>
      <c r="Q9" s="2434"/>
      <c r="R9" s="2435"/>
      <c r="S9" s="2433">
        <f>COUNTA(S11:W35)</f>
        <v>0</v>
      </c>
      <c r="T9" s="2434"/>
      <c r="U9" s="2434"/>
      <c r="V9" s="2434"/>
      <c r="W9" s="2435"/>
      <c r="X9" s="2433">
        <f>COUNTA(X11:AB35)</f>
        <v>0</v>
      </c>
      <c r="Y9" s="2434"/>
      <c r="Z9" s="2434"/>
      <c r="AA9" s="2434"/>
      <c r="AB9" s="2435"/>
      <c r="AC9" s="2433">
        <f>COUNTA(AC11:AG35)</f>
        <v>0</v>
      </c>
      <c r="AD9" s="2434"/>
      <c r="AE9" s="2434"/>
      <c r="AF9" s="2434"/>
      <c r="AG9" s="2435"/>
      <c r="AH9" s="2433">
        <f>COUNTA(AH11:AL35)</f>
        <v>0</v>
      </c>
      <c r="AI9" s="2434"/>
      <c r="AJ9" s="2434"/>
      <c r="AK9" s="2434"/>
      <c r="AL9" s="2435"/>
      <c r="AM9" s="2433">
        <f>COUNTA(AM11:AQ35)</f>
        <v>0</v>
      </c>
      <c r="AN9" s="2434"/>
      <c r="AO9" s="2434"/>
      <c r="AP9" s="2434"/>
      <c r="AQ9" s="2435"/>
      <c r="AR9" s="2433">
        <f>COUNTA(AR11:AV35)</f>
        <v>0</v>
      </c>
      <c r="AS9" s="2434"/>
      <c r="AT9" s="2434"/>
      <c r="AU9" s="2434"/>
      <c r="AV9" s="2435"/>
      <c r="AW9" s="2433">
        <f>COUNTA(AW11:BA35)</f>
        <v>0</v>
      </c>
      <c r="AX9" s="2434"/>
      <c r="AY9" s="2434"/>
      <c r="AZ9" s="2434"/>
      <c r="BA9" s="2435"/>
      <c r="BB9" s="2434">
        <f>COUNTA(BB11:BD35)</f>
        <v>0</v>
      </c>
      <c r="BC9" s="2434"/>
      <c r="BD9" s="2435"/>
      <c r="BE9" s="2451">
        <f>SUM(BE11:BE35)</f>
        <v>0</v>
      </c>
    </row>
    <row r="10" spans="2:57" ht="16.5" customHeight="1" x14ac:dyDescent="0.2">
      <c r="B10" s="1813" t="s">
        <v>502</v>
      </c>
      <c r="C10" s="1695" t="s">
        <v>647</v>
      </c>
      <c r="D10" s="632">
        <v>1</v>
      </c>
      <c r="E10" s="631">
        <v>2</v>
      </c>
      <c r="F10" s="631">
        <v>3</v>
      </c>
      <c r="G10" s="630">
        <v>4</v>
      </c>
      <c r="H10" s="629">
        <v>5</v>
      </c>
      <c r="I10" s="632">
        <v>1</v>
      </c>
      <c r="J10" s="631">
        <v>2</v>
      </c>
      <c r="K10" s="631">
        <v>3</v>
      </c>
      <c r="L10" s="630">
        <v>4</v>
      </c>
      <c r="M10" s="629">
        <v>5</v>
      </c>
      <c r="N10" s="632">
        <v>1</v>
      </c>
      <c r="O10" s="631">
        <v>2</v>
      </c>
      <c r="P10" s="631">
        <v>3</v>
      </c>
      <c r="Q10" s="630">
        <v>4</v>
      </c>
      <c r="R10" s="629">
        <v>5</v>
      </c>
      <c r="S10" s="632">
        <v>1</v>
      </c>
      <c r="T10" s="631">
        <v>2</v>
      </c>
      <c r="U10" s="631">
        <v>3</v>
      </c>
      <c r="V10" s="630">
        <v>4</v>
      </c>
      <c r="W10" s="629">
        <v>5</v>
      </c>
      <c r="X10" s="632">
        <v>1</v>
      </c>
      <c r="Y10" s="631">
        <v>2</v>
      </c>
      <c r="Z10" s="631">
        <v>3</v>
      </c>
      <c r="AA10" s="630">
        <v>4</v>
      </c>
      <c r="AB10" s="629">
        <v>5</v>
      </c>
      <c r="AC10" s="632">
        <v>1</v>
      </c>
      <c r="AD10" s="631">
        <v>2</v>
      </c>
      <c r="AE10" s="631">
        <v>3</v>
      </c>
      <c r="AF10" s="630">
        <v>4</v>
      </c>
      <c r="AG10" s="629">
        <v>5</v>
      </c>
      <c r="AH10" s="632">
        <v>1</v>
      </c>
      <c r="AI10" s="631">
        <v>2</v>
      </c>
      <c r="AJ10" s="631">
        <v>3</v>
      </c>
      <c r="AK10" s="630">
        <v>4</v>
      </c>
      <c r="AL10" s="629">
        <v>5</v>
      </c>
      <c r="AM10" s="632">
        <v>1</v>
      </c>
      <c r="AN10" s="631">
        <v>2</v>
      </c>
      <c r="AO10" s="631">
        <v>3</v>
      </c>
      <c r="AP10" s="630">
        <v>4</v>
      </c>
      <c r="AQ10" s="629">
        <v>5</v>
      </c>
      <c r="AR10" s="632">
        <v>1</v>
      </c>
      <c r="AS10" s="631">
        <v>2</v>
      </c>
      <c r="AT10" s="631">
        <v>3</v>
      </c>
      <c r="AU10" s="630">
        <v>4</v>
      </c>
      <c r="AV10" s="629">
        <v>5</v>
      </c>
      <c r="AW10" s="632">
        <v>1</v>
      </c>
      <c r="AX10" s="631">
        <v>2</v>
      </c>
      <c r="AY10" s="631">
        <v>3</v>
      </c>
      <c r="AZ10" s="630">
        <v>4</v>
      </c>
      <c r="BA10" s="629">
        <v>5</v>
      </c>
      <c r="BB10" s="631" t="s">
        <v>648</v>
      </c>
      <c r="BC10" s="630" t="s">
        <v>649</v>
      </c>
      <c r="BD10" s="629" t="s">
        <v>650</v>
      </c>
      <c r="BE10" s="2452"/>
    </row>
    <row r="11" spans="2:57" ht="12.95" customHeight="1" x14ac:dyDescent="0.2">
      <c r="B11" s="622">
        <v>1</v>
      </c>
      <c r="C11" s="628" t="s">
        <v>651</v>
      </c>
      <c r="D11" s="627"/>
      <c r="E11" s="626"/>
      <c r="F11" s="626"/>
      <c r="G11" s="625"/>
      <c r="H11" s="624"/>
      <c r="I11" s="627"/>
      <c r="J11" s="626"/>
      <c r="K11" s="626"/>
      <c r="L11" s="625"/>
      <c r="M11" s="624"/>
      <c r="N11" s="627"/>
      <c r="O11" s="626"/>
      <c r="P11" s="626"/>
      <c r="Q11" s="625"/>
      <c r="R11" s="624"/>
      <c r="S11" s="627"/>
      <c r="T11" s="626"/>
      <c r="U11" s="626"/>
      <c r="V11" s="625"/>
      <c r="W11" s="624"/>
      <c r="X11" s="627"/>
      <c r="Y11" s="626"/>
      <c r="Z11" s="626"/>
      <c r="AA11" s="625"/>
      <c r="AB11" s="624"/>
      <c r="AC11" s="627"/>
      <c r="AD11" s="626"/>
      <c r="AE11" s="626"/>
      <c r="AF11" s="625"/>
      <c r="AG11" s="624"/>
      <c r="AH11" s="627"/>
      <c r="AI11" s="626"/>
      <c r="AJ11" s="626"/>
      <c r="AK11" s="625"/>
      <c r="AL11" s="624"/>
      <c r="AM11" s="627"/>
      <c r="AN11" s="626"/>
      <c r="AO11" s="626"/>
      <c r="AP11" s="625"/>
      <c r="AQ11" s="624"/>
      <c r="AR11" s="627"/>
      <c r="AS11" s="626"/>
      <c r="AT11" s="626"/>
      <c r="AU11" s="625"/>
      <c r="AV11" s="624"/>
      <c r="AW11" s="627"/>
      <c r="AX11" s="626"/>
      <c r="AY11" s="626"/>
      <c r="AZ11" s="625"/>
      <c r="BA11" s="624"/>
      <c r="BB11" s="626"/>
      <c r="BC11" s="625"/>
      <c r="BD11" s="624"/>
      <c r="BE11" s="623">
        <f t="shared" ref="BE11:BE35" si="0">COUNTA(D11:BD11)</f>
        <v>0</v>
      </c>
    </row>
    <row r="12" spans="2:57" ht="12.95" customHeight="1" x14ac:dyDescent="0.2">
      <c r="B12" s="622">
        <v>2</v>
      </c>
      <c r="C12" s="628" t="s">
        <v>652</v>
      </c>
      <c r="D12" s="627"/>
      <c r="E12" s="626"/>
      <c r="F12" s="626"/>
      <c r="G12" s="625"/>
      <c r="H12" s="624"/>
      <c r="I12" s="627"/>
      <c r="J12" s="626"/>
      <c r="K12" s="626"/>
      <c r="L12" s="625"/>
      <c r="M12" s="624"/>
      <c r="N12" s="627"/>
      <c r="O12" s="626"/>
      <c r="P12" s="626"/>
      <c r="Q12" s="625"/>
      <c r="R12" s="624"/>
      <c r="S12" s="627"/>
      <c r="T12" s="626"/>
      <c r="U12" s="626"/>
      <c r="V12" s="625"/>
      <c r="W12" s="624"/>
      <c r="X12" s="627"/>
      <c r="Y12" s="626"/>
      <c r="Z12" s="626"/>
      <c r="AA12" s="625"/>
      <c r="AB12" s="624"/>
      <c r="AC12" s="627"/>
      <c r="AD12" s="626"/>
      <c r="AE12" s="626"/>
      <c r="AF12" s="625"/>
      <c r="AG12" s="624"/>
      <c r="AH12" s="627"/>
      <c r="AI12" s="626"/>
      <c r="AJ12" s="626"/>
      <c r="AK12" s="625"/>
      <c r="AL12" s="624"/>
      <c r="AM12" s="627"/>
      <c r="AN12" s="626"/>
      <c r="AO12" s="626"/>
      <c r="AP12" s="625"/>
      <c r="AQ12" s="624"/>
      <c r="AR12" s="627"/>
      <c r="AS12" s="626"/>
      <c r="AT12" s="626"/>
      <c r="AU12" s="625"/>
      <c r="AV12" s="624"/>
      <c r="AW12" s="627"/>
      <c r="AX12" s="626"/>
      <c r="AY12" s="626"/>
      <c r="AZ12" s="625"/>
      <c r="BA12" s="624"/>
      <c r="BB12" s="626"/>
      <c r="BC12" s="625"/>
      <c r="BD12" s="624"/>
      <c r="BE12" s="623">
        <f t="shared" si="0"/>
        <v>0</v>
      </c>
    </row>
    <row r="13" spans="2:57" ht="12.95" customHeight="1" x14ac:dyDescent="0.2">
      <c r="B13" s="622">
        <v>3</v>
      </c>
      <c r="C13" s="628" t="s">
        <v>653</v>
      </c>
      <c r="D13" s="627"/>
      <c r="E13" s="626"/>
      <c r="F13" s="626"/>
      <c r="G13" s="625"/>
      <c r="H13" s="624"/>
      <c r="I13" s="627"/>
      <c r="J13" s="626"/>
      <c r="K13" s="626"/>
      <c r="L13" s="625"/>
      <c r="M13" s="624"/>
      <c r="N13" s="627"/>
      <c r="O13" s="626"/>
      <c r="P13" s="626"/>
      <c r="Q13" s="625"/>
      <c r="R13" s="624"/>
      <c r="S13" s="627"/>
      <c r="T13" s="626"/>
      <c r="U13" s="626"/>
      <c r="V13" s="625"/>
      <c r="W13" s="624"/>
      <c r="X13" s="627"/>
      <c r="Y13" s="626"/>
      <c r="Z13" s="626"/>
      <c r="AA13" s="625"/>
      <c r="AB13" s="624"/>
      <c r="AC13" s="627"/>
      <c r="AD13" s="626"/>
      <c r="AE13" s="626"/>
      <c r="AF13" s="625"/>
      <c r="AG13" s="624"/>
      <c r="AH13" s="627"/>
      <c r="AI13" s="626"/>
      <c r="AJ13" s="626"/>
      <c r="AK13" s="625"/>
      <c r="AL13" s="624"/>
      <c r="AM13" s="627"/>
      <c r="AN13" s="626"/>
      <c r="AO13" s="626"/>
      <c r="AP13" s="625"/>
      <c r="AQ13" s="624"/>
      <c r="AR13" s="627"/>
      <c r="AS13" s="626"/>
      <c r="AT13" s="626"/>
      <c r="AU13" s="625"/>
      <c r="AV13" s="624"/>
      <c r="AW13" s="627"/>
      <c r="AX13" s="626"/>
      <c r="AY13" s="626"/>
      <c r="AZ13" s="625"/>
      <c r="BA13" s="624"/>
      <c r="BB13" s="626"/>
      <c r="BC13" s="625"/>
      <c r="BD13" s="624"/>
      <c r="BE13" s="623">
        <f t="shared" si="0"/>
        <v>0</v>
      </c>
    </row>
    <row r="14" spans="2:57" ht="12.95" customHeight="1" x14ac:dyDescent="0.2">
      <c r="B14" s="622">
        <v>4</v>
      </c>
      <c r="C14" s="628" t="s">
        <v>654</v>
      </c>
      <c r="D14" s="627"/>
      <c r="E14" s="626"/>
      <c r="F14" s="626"/>
      <c r="G14" s="625"/>
      <c r="H14" s="624"/>
      <c r="I14" s="627"/>
      <c r="J14" s="626"/>
      <c r="K14" s="626"/>
      <c r="L14" s="625"/>
      <c r="M14" s="624"/>
      <c r="N14" s="627"/>
      <c r="O14" s="626"/>
      <c r="P14" s="626"/>
      <c r="Q14" s="625"/>
      <c r="R14" s="624"/>
      <c r="S14" s="627"/>
      <c r="T14" s="626"/>
      <c r="U14" s="626"/>
      <c r="V14" s="625"/>
      <c r="W14" s="624"/>
      <c r="X14" s="627"/>
      <c r="Y14" s="626"/>
      <c r="Z14" s="626"/>
      <c r="AA14" s="625"/>
      <c r="AB14" s="624"/>
      <c r="AC14" s="627"/>
      <c r="AD14" s="626"/>
      <c r="AE14" s="626"/>
      <c r="AF14" s="625"/>
      <c r="AG14" s="624"/>
      <c r="AH14" s="627"/>
      <c r="AI14" s="626"/>
      <c r="AJ14" s="626"/>
      <c r="AK14" s="625"/>
      <c r="AL14" s="624"/>
      <c r="AM14" s="627"/>
      <c r="AN14" s="626"/>
      <c r="AO14" s="626"/>
      <c r="AP14" s="625"/>
      <c r="AQ14" s="624"/>
      <c r="AR14" s="627"/>
      <c r="AS14" s="626"/>
      <c r="AT14" s="626"/>
      <c r="AU14" s="625"/>
      <c r="AV14" s="624"/>
      <c r="AW14" s="627"/>
      <c r="AX14" s="626"/>
      <c r="AY14" s="626"/>
      <c r="AZ14" s="625"/>
      <c r="BA14" s="624"/>
      <c r="BB14" s="626"/>
      <c r="BC14" s="625"/>
      <c r="BD14" s="624"/>
      <c r="BE14" s="623">
        <f t="shared" si="0"/>
        <v>0</v>
      </c>
    </row>
    <row r="15" spans="2:57" ht="12.95" customHeight="1" x14ac:dyDescent="0.2">
      <c r="B15" s="622">
        <v>5</v>
      </c>
      <c r="C15" s="628" t="s">
        <v>655</v>
      </c>
      <c r="D15" s="627"/>
      <c r="E15" s="626"/>
      <c r="F15" s="626"/>
      <c r="G15" s="625"/>
      <c r="H15" s="624"/>
      <c r="I15" s="627"/>
      <c r="J15" s="626"/>
      <c r="K15" s="626"/>
      <c r="L15" s="625"/>
      <c r="M15" s="624"/>
      <c r="N15" s="627"/>
      <c r="O15" s="626"/>
      <c r="P15" s="626"/>
      <c r="Q15" s="625"/>
      <c r="R15" s="624"/>
      <c r="S15" s="627"/>
      <c r="T15" s="626"/>
      <c r="U15" s="626"/>
      <c r="V15" s="625"/>
      <c r="W15" s="624"/>
      <c r="X15" s="627"/>
      <c r="Y15" s="626"/>
      <c r="Z15" s="626"/>
      <c r="AA15" s="625"/>
      <c r="AB15" s="624"/>
      <c r="AC15" s="627"/>
      <c r="AD15" s="626"/>
      <c r="AE15" s="626"/>
      <c r="AF15" s="625"/>
      <c r="AG15" s="624"/>
      <c r="AH15" s="627"/>
      <c r="AI15" s="626"/>
      <c r="AJ15" s="626"/>
      <c r="AK15" s="625"/>
      <c r="AL15" s="624"/>
      <c r="AM15" s="627"/>
      <c r="AN15" s="626"/>
      <c r="AO15" s="626"/>
      <c r="AP15" s="625"/>
      <c r="AQ15" s="624"/>
      <c r="AR15" s="627"/>
      <c r="AS15" s="626"/>
      <c r="AT15" s="626"/>
      <c r="AU15" s="625"/>
      <c r="AV15" s="624"/>
      <c r="AW15" s="627"/>
      <c r="AX15" s="626"/>
      <c r="AY15" s="626"/>
      <c r="AZ15" s="625"/>
      <c r="BA15" s="624"/>
      <c r="BB15" s="626"/>
      <c r="BC15" s="625"/>
      <c r="BD15" s="624"/>
      <c r="BE15" s="623">
        <f t="shared" si="0"/>
        <v>0</v>
      </c>
    </row>
    <row r="16" spans="2:57" ht="12.95" customHeight="1" x14ac:dyDescent="0.2">
      <c r="B16" s="622">
        <v>6</v>
      </c>
      <c r="C16" s="1968"/>
      <c r="D16" s="627"/>
      <c r="E16" s="626"/>
      <c r="F16" s="626"/>
      <c r="G16" s="625"/>
      <c r="H16" s="624"/>
      <c r="I16" s="627"/>
      <c r="J16" s="626"/>
      <c r="K16" s="626"/>
      <c r="L16" s="625"/>
      <c r="M16" s="624"/>
      <c r="N16" s="627"/>
      <c r="O16" s="626"/>
      <c r="P16" s="626"/>
      <c r="Q16" s="625"/>
      <c r="R16" s="624"/>
      <c r="S16" s="627"/>
      <c r="T16" s="626"/>
      <c r="U16" s="626"/>
      <c r="V16" s="625"/>
      <c r="W16" s="624"/>
      <c r="X16" s="627"/>
      <c r="Y16" s="626"/>
      <c r="Z16" s="626"/>
      <c r="AA16" s="625"/>
      <c r="AB16" s="624"/>
      <c r="AC16" s="627"/>
      <c r="AD16" s="626"/>
      <c r="AE16" s="626"/>
      <c r="AF16" s="625"/>
      <c r="AG16" s="624"/>
      <c r="AH16" s="627"/>
      <c r="AI16" s="626"/>
      <c r="AJ16" s="626"/>
      <c r="AK16" s="625"/>
      <c r="AL16" s="624"/>
      <c r="AM16" s="627"/>
      <c r="AN16" s="626"/>
      <c r="AO16" s="626"/>
      <c r="AP16" s="625"/>
      <c r="AQ16" s="624"/>
      <c r="AR16" s="627"/>
      <c r="AS16" s="626"/>
      <c r="AT16" s="626"/>
      <c r="AU16" s="625"/>
      <c r="AV16" s="624"/>
      <c r="AW16" s="627"/>
      <c r="AX16" s="626"/>
      <c r="AY16" s="626"/>
      <c r="AZ16" s="625"/>
      <c r="BA16" s="624"/>
      <c r="BB16" s="626"/>
      <c r="BC16" s="625"/>
      <c r="BD16" s="624"/>
      <c r="BE16" s="623">
        <f t="shared" si="0"/>
        <v>0</v>
      </c>
    </row>
    <row r="17" spans="2:57" ht="12.95" customHeight="1" x14ac:dyDescent="0.2">
      <c r="B17" s="622">
        <v>7</v>
      </c>
      <c r="C17" s="1968"/>
      <c r="D17" s="627"/>
      <c r="E17" s="626"/>
      <c r="F17" s="626"/>
      <c r="G17" s="625"/>
      <c r="H17" s="624"/>
      <c r="I17" s="627"/>
      <c r="J17" s="626"/>
      <c r="K17" s="626"/>
      <c r="L17" s="625"/>
      <c r="M17" s="624"/>
      <c r="N17" s="627"/>
      <c r="O17" s="626"/>
      <c r="P17" s="626"/>
      <c r="Q17" s="625"/>
      <c r="R17" s="624"/>
      <c r="S17" s="627"/>
      <c r="T17" s="626"/>
      <c r="U17" s="626"/>
      <c r="V17" s="625"/>
      <c r="W17" s="624"/>
      <c r="X17" s="627"/>
      <c r="Y17" s="626"/>
      <c r="Z17" s="626"/>
      <c r="AA17" s="625"/>
      <c r="AB17" s="624"/>
      <c r="AC17" s="627"/>
      <c r="AD17" s="626"/>
      <c r="AE17" s="626"/>
      <c r="AF17" s="625"/>
      <c r="AG17" s="624"/>
      <c r="AH17" s="627"/>
      <c r="AI17" s="626"/>
      <c r="AJ17" s="626"/>
      <c r="AK17" s="625"/>
      <c r="AL17" s="624"/>
      <c r="AM17" s="627"/>
      <c r="AN17" s="626"/>
      <c r="AO17" s="626"/>
      <c r="AP17" s="625"/>
      <c r="AQ17" s="624"/>
      <c r="AR17" s="627"/>
      <c r="AS17" s="626"/>
      <c r="AT17" s="626"/>
      <c r="AU17" s="625"/>
      <c r="AV17" s="624"/>
      <c r="AW17" s="627"/>
      <c r="AX17" s="626"/>
      <c r="AY17" s="626"/>
      <c r="AZ17" s="625"/>
      <c r="BA17" s="624"/>
      <c r="BB17" s="626"/>
      <c r="BC17" s="625"/>
      <c r="BD17" s="624"/>
      <c r="BE17" s="623">
        <f t="shared" si="0"/>
        <v>0</v>
      </c>
    </row>
    <row r="18" spans="2:57" ht="12.95" customHeight="1" x14ac:dyDescent="0.2">
      <c r="B18" s="622">
        <v>8</v>
      </c>
      <c r="C18" s="1968"/>
      <c r="D18" s="627"/>
      <c r="E18" s="626"/>
      <c r="F18" s="626"/>
      <c r="G18" s="625"/>
      <c r="H18" s="624"/>
      <c r="I18" s="627"/>
      <c r="J18" s="626"/>
      <c r="K18" s="626"/>
      <c r="L18" s="625"/>
      <c r="M18" s="624"/>
      <c r="N18" s="627"/>
      <c r="O18" s="626"/>
      <c r="P18" s="626"/>
      <c r="Q18" s="625"/>
      <c r="R18" s="624"/>
      <c r="S18" s="627"/>
      <c r="T18" s="626"/>
      <c r="U18" s="626"/>
      <c r="V18" s="625"/>
      <c r="W18" s="624"/>
      <c r="X18" s="627"/>
      <c r="Y18" s="626"/>
      <c r="Z18" s="626"/>
      <c r="AA18" s="625"/>
      <c r="AB18" s="624"/>
      <c r="AC18" s="627"/>
      <c r="AD18" s="626"/>
      <c r="AE18" s="626"/>
      <c r="AF18" s="625"/>
      <c r="AG18" s="624"/>
      <c r="AH18" s="627"/>
      <c r="AI18" s="626"/>
      <c r="AJ18" s="626"/>
      <c r="AK18" s="625"/>
      <c r="AL18" s="624"/>
      <c r="AM18" s="627"/>
      <c r="AN18" s="626"/>
      <c r="AO18" s="626"/>
      <c r="AP18" s="625"/>
      <c r="AQ18" s="624"/>
      <c r="AR18" s="627"/>
      <c r="AS18" s="626"/>
      <c r="AT18" s="626"/>
      <c r="AU18" s="625"/>
      <c r="AV18" s="624"/>
      <c r="AW18" s="627"/>
      <c r="AX18" s="626"/>
      <c r="AY18" s="626"/>
      <c r="AZ18" s="625"/>
      <c r="BA18" s="624"/>
      <c r="BB18" s="626"/>
      <c r="BC18" s="625"/>
      <c r="BD18" s="624"/>
      <c r="BE18" s="623">
        <f t="shared" si="0"/>
        <v>0</v>
      </c>
    </row>
    <row r="19" spans="2:57" ht="12.95" customHeight="1" x14ac:dyDescent="0.2">
      <c r="B19" s="622">
        <v>9</v>
      </c>
      <c r="C19" s="1968"/>
      <c r="D19" s="627"/>
      <c r="E19" s="626"/>
      <c r="F19" s="626"/>
      <c r="G19" s="625"/>
      <c r="H19" s="624"/>
      <c r="I19" s="627"/>
      <c r="J19" s="626"/>
      <c r="K19" s="626"/>
      <c r="L19" s="625"/>
      <c r="M19" s="624"/>
      <c r="N19" s="627"/>
      <c r="O19" s="626"/>
      <c r="P19" s="626"/>
      <c r="Q19" s="625"/>
      <c r="R19" s="624"/>
      <c r="S19" s="627"/>
      <c r="T19" s="626"/>
      <c r="U19" s="626"/>
      <c r="V19" s="625"/>
      <c r="W19" s="624"/>
      <c r="X19" s="627"/>
      <c r="Y19" s="626"/>
      <c r="Z19" s="626"/>
      <c r="AA19" s="625"/>
      <c r="AB19" s="624"/>
      <c r="AC19" s="627"/>
      <c r="AD19" s="626"/>
      <c r="AE19" s="626"/>
      <c r="AF19" s="625"/>
      <c r="AG19" s="624"/>
      <c r="AH19" s="627"/>
      <c r="AI19" s="626"/>
      <c r="AJ19" s="626"/>
      <c r="AK19" s="625"/>
      <c r="AL19" s="624"/>
      <c r="AM19" s="627"/>
      <c r="AN19" s="626"/>
      <c r="AO19" s="626"/>
      <c r="AP19" s="625"/>
      <c r="AQ19" s="624"/>
      <c r="AR19" s="627"/>
      <c r="AS19" s="626"/>
      <c r="AT19" s="626"/>
      <c r="AU19" s="625"/>
      <c r="AV19" s="624"/>
      <c r="AW19" s="627"/>
      <c r="AX19" s="626"/>
      <c r="AY19" s="626"/>
      <c r="AZ19" s="625"/>
      <c r="BA19" s="624"/>
      <c r="BB19" s="626"/>
      <c r="BC19" s="625"/>
      <c r="BD19" s="624"/>
      <c r="BE19" s="623">
        <f t="shared" si="0"/>
        <v>0</v>
      </c>
    </row>
    <row r="20" spans="2:57" ht="12.95" customHeight="1" x14ac:dyDescent="0.2">
      <c r="B20" s="622">
        <v>10</v>
      </c>
      <c r="C20" s="1968"/>
      <c r="D20" s="627"/>
      <c r="E20" s="626"/>
      <c r="F20" s="626"/>
      <c r="G20" s="625"/>
      <c r="H20" s="624"/>
      <c r="I20" s="627"/>
      <c r="J20" s="626"/>
      <c r="K20" s="626"/>
      <c r="L20" s="625"/>
      <c r="M20" s="624"/>
      <c r="N20" s="627"/>
      <c r="O20" s="626"/>
      <c r="P20" s="626"/>
      <c r="Q20" s="625"/>
      <c r="R20" s="624"/>
      <c r="S20" s="627"/>
      <c r="T20" s="626"/>
      <c r="U20" s="626"/>
      <c r="V20" s="625"/>
      <c r="W20" s="624"/>
      <c r="X20" s="627"/>
      <c r="Y20" s="626"/>
      <c r="Z20" s="626"/>
      <c r="AA20" s="625"/>
      <c r="AB20" s="624"/>
      <c r="AC20" s="627"/>
      <c r="AD20" s="626"/>
      <c r="AE20" s="626"/>
      <c r="AF20" s="625"/>
      <c r="AG20" s="624"/>
      <c r="AH20" s="627"/>
      <c r="AI20" s="626"/>
      <c r="AJ20" s="626"/>
      <c r="AK20" s="625"/>
      <c r="AL20" s="624"/>
      <c r="AM20" s="627"/>
      <c r="AN20" s="626"/>
      <c r="AO20" s="626"/>
      <c r="AP20" s="625"/>
      <c r="AQ20" s="624"/>
      <c r="AR20" s="627"/>
      <c r="AS20" s="626"/>
      <c r="AT20" s="626"/>
      <c r="AU20" s="625"/>
      <c r="AV20" s="624"/>
      <c r="AW20" s="627"/>
      <c r="AX20" s="626"/>
      <c r="AY20" s="626"/>
      <c r="AZ20" s="625"/>
      <c r="BA20" s="624"/>
      <c r="BB20" s="626"/>
      <c r="BC20" s="625"/>
      <c r="BD20" s="624"/>
      <c r="BE20" s="623">
        <f t="shared" si="0"/>
        <v>0</v>
      </c>
    </row>
    <row r="21" spans="2:57" ht="12.95" customHeight="1" x14ac:dyDescent="0.2">
      <c r="B21" s="622">
        <v>11</v>
      </c>
      <c r="C21" s="1968"/>
      <c r="D21" s="627"/>
      <c r="E21" s="626"/>
      <c r="F21" s="626"/>
      <c r="G21" s="625"/>
      <c r="H21" s="624"/>
      <c r="I21" s="627"/>
      <c r="J21" s="626"/>
      <c r="K21" s="626"/>
      <c r="L21" s="625"/>
      <c r="M21" s="624"/>
      <c r="N21" s="627"/>
      <c r="O21" s="626"/>
      <c r="P21" s="626"/>
      <c r="Q21" s="625"/>
      <c r="R21" s="624"/>
      <c r="S21" s="627"/>
      <c r="T21" s="626"/>
      <c r="U21" s="626"/>
      <c r="V21" s="625"/>
      <c r="W21" s="624"/>
      <c r="X21" s="627"/>
      <c r="Y21" s="626"/>
      <c r="Z21" s="626"/>
      <c r="AA21" s="625"/>
      <c r="AB21" s="624"/>
      <c r="AC21" s="627"/>
      <c r="AD21" s="626"/>
      <c r="AE21" s="626"/>
      <c r="AF21" s="625"/>
      <c r="AG21" s="624"/>
      <c r="AH21" s="627"/>
      <c r="AI21" s="626"/>
      <c r="AJ21" s="626"/>
      <c r="AK21" s="625"/>
      <c r="AL21" s="624"/>
      <c r="AM21" s="627"/>
      <c r="AN21" s="626"/>
      <c r="AO21" s="626"/>
      <c r="AP21" s="625"/>
      <c r="AQ21" s="624"/>
      <c r="AR21" s="627"/>
      <c r="AS21" s="626"/>
      <c r="AT21" s="626"/>
      <c r="AU21" s="625"/>
      <c r="AV21" s="624"/>
      <c r="AW21" s="627"/>
      <c r="AX21" s="626"/>
      <c r="AY21" s="626"/>
      <c r="AZ21" s="625"/>
      <c r="BA21" s="624"/>
      <c r="BB21" s="626"/>
      <c r="BC21" s="625"/>
      <c r="BD21" s="624"/>
      <c r="BE21" s="623">
        <f t="shared" si="0"/>
        <v>0</v>
      </c>
    </row>
    <row r="22" spans="2:57" ht="12.95" customHeight="1" x14ac:dyDescent="0.2">
      <c r="B22" s="622">
        <v>12</v>
      </c>
      <c r="C22" s="1968"/>
      <c r="D22" s="627"/>
      <c r="E22" s="626"/>
      <c r="F22" s="626"/>
      <c r="G22" s="625"/>
      <c r="H22" s="624"/>
      <c r="I22" s="627"/>
      <c r="J22" s="626"/>
      <c r="K22" s="626"/>
      <c r="L22" s="625"/>
      <c r="M22" s="624"/>
      <c r="N22" s="627"/>
      <c r="O22" s="626"/>
      <c r="P22" s="626"/>
      <c r="Q22" s="625"/>
      <c r="R22" s="624"/>
      <c r="S22" s="627"/>
      <c r="T22" s="626"/>
      <c r="U22" s="626"/>
      <c r="V22" s="625"/>
      <c r="W22" s="624"/>
      <c r="X22" s="627"/>
      <c r="Y22" s="626"/>
      <c r="Z22" s="626"/>
      <c r="AA22" s="625"/>
      <c r="AB22" s="624"/>
      <c r="AC22" s="627"/>
      <c r="AD22" s="626"/>
      <c r="AE22" s="626"/>
      <c r="AF22" s="625"/>
      <c r="AG22" s="624"/>
      <c r="AH22" s="627"/>
      <c r="AI22" s="626"/>
      <c r="AJ22" s="626"/>
      <c r="AK22" s="625"/>
      <c r="AL22" s="624"/>
      <c r="AM22" s="627"/>
      <c r="AN22" s="626"/>
      <c r="AO22" s="626"/>
      <c r="AP22" s="625"/>
      <c r="AQ22" s="624"/>
      <c r="AR22" s="627"/>
      <c r="AS22" s="626"/>
      <c r="AT22" s="626"/>
      <c r="AU22" s="625"/>
      <c r="AV22" s="624"/>
      <c r="AW22" s="627"/>
      <c r="AX22" s="626"/>
      <c r="AY22" s="626"/>
      <c r="AZ22" s="625"/>
      <c r="BA22" s="624"/>
      <c r="BB22" s="626"/>
      <c r="BC22" s="625"/>
      <c r="BD22" s="624"/>
      <c r="BE22" s="623">
        <f t="shared" si="0"/>
        <v>0</v>
      </c>
    </row>
    <row r="23" spans="2:57" ht="12.95" customHeight="1" x14ac:dyDescent="0.2">
      <c r="B23" s="622">
        <v>13</v>
      </c>
      <c r="C23" s="1968"/>
      <c r="D23" s="627"/>
      <c r="E23" s="626"/>
      <c r="F23" s="626"/>
      <c r="G23" s="625"/>
      <c r="H23" s="624"/>
      <c r="I23" s="627"/>
      <c r="J23" s="626"/>
      <c r="K23" s="626"/>
      <c r="L23" s="625"/>
      <c r="M23" s="624"/>
      <c r="N23" s="627"/>
      <c r="O23" s="626"/>
      <c r="P23" s="626"/>
      <c r="Q23" s="625"/>
      <c r="R23" s="624"/>
      <c r="S23" s="627"/>
      <c r="T23" s="626"/>
      <c r="U23" s="626"/>
      <c r="V23" s="625"/>
      <c r="W23" s="624"/>
      <c r="X23" s="627"/>
      <c r="Y23" s="626"/>
      <c r="Z23" s="626"/>
      <c r="AA23" s="625"/>
      <c r="AB23" s="624"/>
      <c r="AC23" s="627"/>
      <c r="AD23" s="626"/>
      <c r="AE23" s="626"/>
      <c r="AF23" s="625"/>
      <c r="AG23" s="624"/>
      <c r="AH23" s="627"/>
      <c r="AI23" s="626"/>
      <c r="AJ23" s="626"/>
      <c r="AK23" s="625"/>
      <c r="AL23" s="624"/>
      <c r="AM23" s="627"/>
      <c r="AN23" s="626"/>
      <c r="AO23" s="626"/>
      <c r="AP23" s="625"/>
      <c r="AQ23" s="624"/>
      <c r="AR23" s="627"/>
      <c r="AS23" s="626"/>
      <c r="AT23" s="626"/>
      <c r="AU23" s="625"/>
      <c r="AV23" s="624"/>
      <c r="AW23" s="627"/>
      <c r="AX23" s="626"/>
      <c r="AY23" s="626"/>
      <c r="AZ23" s="625"/>
      <c r="BA23" s="624"/>
      <c r="BB23" s="626"/>
      <c r="BC23" s="625"/>
      <c r="BD23" s="624"/>
      <c r="BE23" s="623">
        <f t="shared" si="0"/>
        <v>0</v>
      </c>
    </row>
    <row r="24" spans="2:57" ht="12.95" customHeight="1" x14ac:dyDescent="0.2">
      <c r="B24" s="622">
        <v>14</v>
      </c>
      <c r="C24" s="1968"/>
      <c r="D24" s="627"/>
      <c r="E24" s="626"/>
      <c r="F24" s="626"/>
      <c r="G24" s="625"/>
      <c r="H24" s="624"/>
      <c r="I24" s="627"/>
      <c r="J24" s="626"/>
      <c r="K24" s="626"/>
      <c r="L24" s="625"/>
      <c r="M24" s="624"/>
      <c r="N24" s="627"/>
      <c r="O24" s="626"/>
      <c r="P24" s="626"/>
      <c r="Q24" s="625"/>
      <c r="R24" s="624"/>
      <c r="S24" s="627"/>
      <c r="T24" s="626"/>
      <c r="U24" s="626"/>
      <c r="V24" s="625"/>
      <c r="W24" s="624"/>
      <c r="X24" s="627"/>
      <c r="Y24" s="626"/>
      <c r="Z24" s="626"/>
      <c r="AA24" s="625"/>
      <c r="AB24" s="624"/>
      <c r="AC24" s="627"/>
      <c r="AD24" s="626"/>
      <c r="AE24" s="626"/>
      <c r="AF24" s="625"/>
      <c r="AG24" s="624"/>
      <c r="AH24" s="627"/>
      <c r="AI24" s="626"/>
      <c r="AJ24" s="626"/>
      <c r="AK24" s="625"/>
      <c r="AL24" s="624"/>
      <c r="AM24" s="627"/>
      <c r="AN24" s="626"/>
      <c r="AO24" s="626"/>
      <c r="AP24" s="625"/>
      <c r="AQ24" s="624"/>
      <c r="AR24" s="627"/>
      <c r="AS24" s="626"/>
      <c r="AT24" s="626"/>
      <c r="AU24" s="625"/>
      <c r="AV24" s="624"/>
      <c r="AW24" s="627"/>
      <c r="AX24" s="626"/>
      <c r="AY24" s="626"/>
      <c r="AZ24" s="625"/>
      <c r="BA24" s="624"/>
      <c r="BB24" s="626"/>
      <c r="BC24" s="625"/>
      <c r="BD24" s="624"/>
      <c r="BE24" s="623">
        <f t="shared" si="0"/>
        <v>0</v>
      </c>
    </row>
    <row r="25" spans="2:57" ht="12.95" customHeight="1" x14ac:dyDescent="0.2">
      <c r="B25" s="622">
        <v>15</v>
      </c>
      <c r="C25" s="1968"/>
      <c r="D25" s="627"/>
      <c r="E25" s="626"/>
      <c r="F25" s="626"/>
      <c r="G25" s="625"/>
      <c r="H25" s="624"/>
      <c r="I25" s="627"/>
      <c r="J25" s="626"/>
      <c r="K25" s="626"/>
      <c r="L25" s="625"/>
      <c r="M25" s="624"/>
      <c r="N25" s="627"/>
      <c r="O25" s="626"/>
      <c r="P25" s="626"/>
      <c r="Q25" s="625"/>
      <c r="R25" s="624"/>
      <c r="S25" s="627"/>
      <c r="T25" s="626"/>
      <c r="U25" s="626"/>
      <c r="V25" s="625"/>
      <c r="W25" s="624"/>
      <c r="X25" s="627"/>
      <c r="Y25" s="626"/>
      <c r="Z25" s="626"/>
      <c r="AA25" s="625"/>
      <c r="AB25" s="624"/>
      <c r="AC25" s="627"/>
      <c r="AD25" s="626"/>
      <c r="AE25" s="626"/>
      <c r="AF25" s="625"/>
      <c r="AG25" s="624"/>
      <c r="AH25" s="627"/>
      <c r="AI25" s="626"/>
      <c r="AJ25" s="626"/>
      <c r="AK25" s="625"/>
      <c r="AL25" s="624"/>
      <c r="AM25" s="627"/>
      <c r="AN25" s="626"/>
      <c r="AO25" s="626"/>
      <c r="AP25" s="625"/>
      <c r="AQ25" s="624"/>
      <c r="AR25" s="627"/>
      <c r="AS25" s="626"/>
      <c r="AT25" s="626"/>
      <c r="AU25" s="625"/>
      <c r="AV25" s="624"/>
      <c r="AW25" s="627"/>
      <c r="AX25" s="626"/>
      <c r="AY25" s="626"/>
      <c r="AZ25" s="625"/>
      <c r="BA25" s="624"/>
      <c r="BB25" s="626"/>
      <c r="BC25" s="625"/>
      <c r="BD25" s="624"/>
      <c r="BE25" s="623">
        <f t="shared" si="0"/>
        <v>0</v>
      </c>
    </row>
    <row r="26" spans="2:57" ht="12.95" customHeight="1" x14ac:dyDescent="0.2">
      <c r="B26" s="622">
        <v>16</v>
      </c>
      <c r="C26" s="1968"/>
      <c r="D26" s="627"/>
      <c r="E26" s="626"/>
      <c r="F26" s="626"/>
      <c r="G26" s="625"/>
      <c r="H26" s="624"/>
      <c r="I26" s="627"/>
      <c r="J26" s="626"/>
      <c r="K26" s="626"/>
      <c r="L26" s="625"/>
      <c r="M26" s="624"/>
      <c r="N26" s="627"/>
      <c r="O26" s="626"/>
      <c r="P26" s="626"/>
      <c r="Q26" s="625"/>
      <c r="R26" s="624"/>
      <c r="S26" s="627"/>
      <c r="T26" s="626"/>
      <c r="U26" s="626"/>
      <c r="V26" s="625"/>
      <c r="W26" s="624"/>
      <c r="X26" s="627"/>
      <c r="Y26" s="626"/>
      <c r="Z26" s="626"/>
      <c r="AA26" s="625"/>
      <c r="AB26" s="624"/>
      <c r="AC26" s="627"/>
      <c r="AD26" s="626"/>
      <c r="AE26" s="626"/>
      <c r="AF26" s="625"/>
      <c r="AG26" s="624"/>
      <c r="AH26" s="627"/>
      <c r="AI26" s="626"/>
      <c r="AJ26" s="626"/>
      <c r="AK26" s="625"/>
      <c r="AL26" s="624"/>
      <c r="AM26" s="627"/>
      <c r="AN26" s="626"/>
      <c r="AO26" s="626"/>
      <c r="AP26" s="625"/>
      <c r="AQ26" s="624"/>
      <c r="AR26" s="627"/>
      <c r="AS26" s="626"/>
      <c r="AT26" s="626"/>
      <c r="AU26" s="625"/>
      <c r="AV26" s="624"/>
      <c r="AW26" s="627"/>
      <c r="AX26" s="626"/>
      <c r="AY26" s="626"/>
      <c r="AZ26" s="625"/>
      <c r="BA26" s="624"/>
      <c r="BB26" s="626"/>
      <c r="BC26" s="625"/>
      <c r="BD26" s="624"/>
      <c r="BE26" s="623">
        <f t="shared" si="0"/>
        <v>0</v>
      </c>
    </row>
    <row r="27" spans="2:57" ht="12.95" customHeight="1" x14ac:dyDescent="0.2">
      <c r="B27" s="622">
        <v>17</v>
      </c>
      <c r="C27" s="1968"/>
      <c r="D27" s="627"/>
      <c r="E27" s="626"/>
      <c r="F27" s="626"/>
      <c r="G27" s="625"/>
      <c r="H27" s="624"/>
      <c r="I27" s="627"/>
      <c r="J27" s="626"/>
      <c r="K27" s="626"/>
      <c r="L27" s="625"/>
      <c r="M27" s="624"/>
      <c r="N27" s="627"/>
      <c r="O27" s="626"/>
      <c r="P27" s="626"/>
      <c r="Q27" s="625"/>
      <c r="R27" s="624"/>
      <c r="S27" s="627"/>
      <c r="T27" s="626"/>
      <c r="U27" s="626"/>
      <c r="V27" s="625"/>
      <c r="W27" s="624"/>
      <c r="X27" s="627"/>
      <c r="Y27" s="626"/>
      <c r="Z27" s="626"/>
      <c r="AA27" s="625"/>
      <c r="AB27" s="624"/>
      <c r="AC27" s="627"/>
      <c r="AD27" s="626"/>
      <c r="AE27" s="626"/>
      <c r="AF27" s="625"/>
      <c r="AG27" s="624"/>
      <c r="AH27" s="627"/>
      <c r="AI27" s="626"/>
      <c r="AJ27" s="626"/>
      <c r="AK27" s="625"/>
      <c r="AL27" s="624"/>
      <c r="AM27" s="627"/>
      <c r="AN27" s="626"/>
      <c r="AO27" s="626"/>
      <c r="AP27" s="625"/>
      <c r="AQ27" s="624"/>
      <c r="AR27" s="627"/>
      <c r="AS27" s="626"/>
      <c r="AT27" s="626"/>
      <c r="AU27" s="625"/>
      <c r="AV27" s="624"/>
      <c r="AW27" s="627"/>
      <c r="AX27" s="626"/>
      <c r="AY27" s="626"/>
      <c r="AZ27" s="625"/>
      <c r="BA27" s="624"/>
      <c r="BB27" s="626"/>
      <c r="BC27" s="625"/>
      <c r="BD27" s="624"/>
      <c r="BE27" s="623">
        <f t="shared" si="0"/>
        <v>0</v>
      </c>
    </row>
    <row r="28" spans="2:57" ht="12.95" customHeight="1" x14ac:dyDescent="0.2">
      <c r="B28" s="622">
        <v>18</v>
      </c>
      <c r="C28" s="1968"/>
      <c r="D28" s="627"/>
      <c r="E28" s="626"/>
      <c r="F28" s="626"/>
      <c r="G28" s="625"/>
      <c r="H28" s="624"/>
      <c r="I28" s="627"/>
      <c r="J28" s="626"/>
      <c r="K28" s="626"/>
      <c r="L28" s="625"/>
      <c r="M28" s="624"/>
      <c r="N28" s="627"/>
      <c r="O28" s="626"/>
      <c r="P28" s="626"/>
      <c r="Q28" s="625"/>
      <c r="R28" s="624"/>
      <c r="S28" s="627"/>
      <c r="T28" s="626"/>
      <c r="U28" s="626"/>
      <c r="V28" s="625"/>
      <c r="W28" s="624"/>
      <c r="X28" s="627"/>
      <c r="Y28" s="626"/>
      <c r="Z28" s="626"/>
      <c r="AA28" s="625"/>
      <c r="AB28" s="624"/>
      <c r="AC28" s="627"/>
      <c r="AD28" s="626"/>
      <c r="AE28" s="626"/>
      <c r="AF28" s="625"/>
      <c r="AG28" s="624"/>
      <c r="AH28" s="627"/>
      <c r="AI28" s="626"/>
      <c r="AJ28" s="626"/>
      <c r="AK28" s="625"/>
      <c r="AL28" s="624"/>
      <c r="AM28" s="627"/>
      <c r="AN28" s="626"/>
      <c r="AO28" s="626"/>
      <c r="AP28" s="625"/>
      <c r="AQ28" s="624"/>
      <c r="AR28" s="627"/>
      <c r="AS28" s="626"/>
      <c r="AT28" s="626"/>
      <c r="AU28" s="625"/>
      <c r="AV28" s="624"/>
      <c r="AW28" s="627"/>
      <c r="AX28" s="626"/>
      <c r="AY28" s="626"/>
      <c r="AZ28" s="625"/>
      <c r="BA28" s="624"/>
      <c r="BB28" s="626"/>
      <c r="BC28" s="625"/>
      <c r="BD28" s="624"/>
      <c r="BE28" s="623">
        <f t="shared" si="0"/>
        <v>0</v>
      </c>
    </row>
    <row r="29" spans="2:57" ht="12.95" customHeight="1" x14ac:dyDescent="0.2">
      <c r="B29" s="622">
        <v>19</v>
      </c>
      <c r="C29" s="1968"/>
      <c r="D29" s="627"/>
      <c r="E29" s="626"/>
      <c r="F29" s="626"/>
      <c r="G29" s="625"/>
      <c r="H29" s="624"/>
      <c r="I29" s="627"/>
      <c r="J29" s="626"/>
      <c r="K29" s="626"/>
      <c r="L29" s="625"/>
      <c r="M29" s="624"/>
      <c r="N29" s="627"/>
      <c r="O29" s="626"/>
      <c r="P29" s="626"/>
      <c r="Q29" s="625"/>
      <c r="R29" s="624"/>
      <c r="S29" s="627"/>
      <c r="T29" s="626"/>
      <c r="U29" s="626"/>
      <c r="V29" s="625"/>
      <c r="W29" s="624"/>
      <c r="X29" s="627"/>
      <c r="Y29" s="626"/>
      <c r="Z29" s="626"/>
      <c r="AA29" s="625"/>
      <c r="AB29" s="624"/>
      <c r="AC29" s="627"/>
      <c r="AD29" s="626"/>
      <c r="AE29" s="626"/>
      <c r="AF29" s="625"/>
      <c r="AG29" s="624"/>
      <c r="AH29" s="627"/>
      <c r="AI29" s="626"/>
      <c r="AJ29" s="626"/>
      <c r="AK29" s="625"/>
      <c r="AL29" s="624"/>
      <c r="AM29" s="627"/>
      <c r="AN29" s="626"/>
      <c r="AO29" s="626"/>
      <c r="AP29" s="625"/>
      <c r="AQ29" s="624"/>
      <c r="AR29" s="627"/>
      <c r="AS29" s="626"/>
      <c r="AT29" s="626"/>
      <c r="AU29" s="625"/>
      <c r="AV29" s="624"/>
      <c r="AW29" s="627"/>
      <c r="AX29" s="626"/>
      <c r="AY29" s="626"/>
      <c r="AZ29" s="625"/>
      <c r="BA29" s="624"/>
      <c r="BB29" s="626"/>
      <c r="BC29" s="625"/>
      <c r="BD29" s="624"/>
      <c r="BE29" s="623">
        <f t="shared" si="0"/>
        <v>0</v>
      </c>
    </row>
    <row r="30" spans="2:57" ht="12.95" customHeight="1" x14ac:dyDescent="0.2">
      <c r="B30" s="622">
        <v>20</v>
      </c>
      <c r="C30" s="1968"/>
      <c r="D30" s="627"/>
      <c r="E30" s="626"/>
      <c r="F30" s="626"/>
      <c r="G30" s="625"/>
      <c r="H30" s="624"/>
      <c r="I30" s="627"/>
      <c r="J30" s="626"/>
      <c r="K30" s="626"/>
      <c r="L30" s="625"/>
      <c r="M30" s="624"/>
      <c r="N30" s="627"/>
      <c r="O30" s="626"/>
      <c r="P30" s="626"/>
      <c r="Q30" s="625"/>
      <c r="R30" s="624"/>
      <c r="S30" s="627"/>
      <c r="T30" s="626"/>
      <c r="U30" s="626"/>
      <c r="V30" s="625"/>
      <c r="W30" s="624"/>
      <c r="X30" s="627"/>
      <c r="Y30" s="626"/>
      <c r="Z30" s="626"/>
      <c r="AA30" s="625"/>
      <c r="AB30" s="624"/>
      <c r="AC30" s="627"/>
      <c r="AD30" s="626"/>
      <c r="AE30" s="626"/>
      <c r="AF30" s="625"/>
      <c r="AG30" s="624"/>
      <c r="AH30" s="627"/>
      <c r="AI30" s="626"/>
      <c r="AJ30" s="626"/>
      <c r="AK30" s="625"/>
      <c r="AL30" s="624"/>
      <c r="AM30" s="627"/>
      <c r="AN30" s="626"/>
      <c r="AO30" s="626"/>
      <c r="AP30" s="625"/>
      <c r="AQ30" s="624"/>
      <c r="AR30" s="627"/>
      <c r="AS30" s="626"/>
      <c r="AT30" s="626"/>
      <c r="AU30" s="625"/>
      <c r="AV30" s="624"/>
      <c r="AW30" s="627"/>
      <c r="AX30" s="626"/>
      <c r="AY30" s="626"/>
      <c r="AZ30" s="625"/>
      <c r="BA30" s="624"/>
      <c r="BB30" s="626"/>
      <c r="BC30" s="625"/>
      <c r="BD30" s="624"/>
      <c r="BE30" s="623">
        <f t="shared" si="0"/>
        <v>0</v>
      </c>
    </row>
    <row r="31" spans="2:57" ht="12.95" customHeight="1" x14ac:dyDescent="0.2">
      <c r="B31" s="622">
        <v>21</v>
      </c>
      <c r="C31" s="1968"/>
      <c r="D31" s="627"/>
      <c r="E31" s="626"/>
      <c r="F31" s="626"/>
      <c r="G31" s="625"/>
      <c r="H31" s="624"/>
      <c r="I31" s="627"/>
      <c r="J31" s="626"/>
      <c r="K31" s="626"/>
      <c r="L31" s="625"/>
      <c r="M31" s="624"/>
      <c r="N31" s="627"/>
      <c r="O31" s="626"/>
      <c r="P31" s="626"/>
      <c r="Q31" s="625"/>
      <c r="R31" s="624"/>
      <c r="S31" s="627"/>
      <c r="T31" s="626"/>
      <c r="U31" s="626"/>
      <c r="V31" s="625"/>
      <c r="W31" s="624"/>
      <c r="X31" s="627"/>
      <c r="Y31" s="626"/>
      <c r="Z31" s="626"/>
      <c r="AA31" s="625"/>
      <c r="AB31" s="624"/>
      <c r="AC31" s="627"/>
      <c r="AD31" s="626"/>
      <c r="AE31" s="626"/>
      <c r="AF31" s="625"/>
      <c r="AG31" s="624"/>
      <c r="AH31" s="627"/>
      <c r="AI31" s="626"/>
      <c r="AJ31" s="626"/>
      <c r="AK31" s="625"/>
      <c r="AL31" s="624"/>
      <c r="AM31" s="627"/>
      <c r="AN31" s="626"/>
      <c r="AO31" s="626"/>
      <c r="AP31" s="625"/>
      <c r="AQ31" s="624"/>
      <c r="AR31" s="627"/>
      <c r="AS31" s="626"/>
      <c r="AT31" s="626"/>
      <c r="AU31" s="625"/>
      <c r="AV31" s="624"/>
      <c r="AW31" s="627"/>
      <c r="AX31" s="626"/>
      <c r="AY31" s="626"/>
      <c r="AZ31" s="625"/>
      <c r="BA31" s="624"/>
      <c r="BB31" s="626"/>
      <c r="BC31" s="625"/>
      <c r="BD31" s="624"/>
      <c r="BE31" s="623">
        <f t="shared" si="0"/>
        <v>0</v>
      </c>
    </row>
    <row r="32" spans="2:57" ht="12.95" customHeight="1" x14ac:dyDescent="0.2">
      <c r="B32" s="622">
        <v>22</v>
      </c>
      <c r="C32" s="1968"/>
      <c r="D32" s="627"/>
      <c r="E32" s="626"/>
      <c r="F32" s="626"/>
      <c r="G32" s="625"/>
      <c r="H32" s="624"/>
      <c r="I32" s="627"/>
      <c r="J32" s="626"/>
      <c r="K32" s="626"/>
      <c r="L32" s="625"/>
      <c r="M32" s="624"/>
      <c r="N32" s="627"/>
      <c r="O32" s="626"/>
      <c r="P32" s="626"/>
      <c r="Q32" s="625"/>
      <c r="R32" s="624"/>
      <c r="S32" s="627"/>
      <c r="T32" s="626"/>
      <c r="U32" s="626"/>
      <c r="V32" s="625"/>
      <c r="W32" s="624"/>
      <c r="X32" s="627"/>
      <c r="Y32" s="626"/>
      <c r="Z32" s="626"/>
      <c r="AA32" s="625"/>
      <c r="AB32" s="624"/>
      <c r="AC32" s="627"/>
      <c r="AD32" s="626"/>
      <c r="AE32" s="626"/>
      <c r="AF32" s="625"/>
      <c r="AG32" s="624"/>
      <c r="AH32" s="627"/>
      <c r="AI32" s="626"/>
      <c r="AJ32" s="626"/>
      <c r="AK32" s="625"/>
      <c r="AL32" s="624"/>
      <c r="AM32" s="627"/>
      <c r="AN32" s="626"/>
      <c r="AO32" s="626"/>
      <c r="AP32" s="625"/>
      <c r="AQ32" s="624"/>
      <c r="AR32" s="627"/>
      <c r="AS32" s="626"/>
      <c r="AT32" s="626"/>
      <c r="AU32" s="625"/>
      <c r="AV32" s="624"/>
      <c r="AW32" s="627"/>
      <c r="AX32" s="626"/>
      <c r="AY32" s="626"/>
      <c r="AZ32" s="625"/>
      <c r="BA32" s="624"/>
      <c r="BB32" s="626"/>
      <c r="BC32" s="625"/>
      <c r="BD32" s="624"/>
      <c r="BE32" s="623">
        <f t="shared" si="0"/>
        <v>0</v>
      </c>
    </row>
    <row r="33" spans="2:57" ht="12.95" customHeight="1" x14ac:dyDescent="0.2">
      <c r="B33" s="622">
        <v>23</v>
      </c>
      <c r="C33" s="1968"/>
      <c r="D33" s="627"/>
      <c r="E33" s="626"/>
      <c r="F33" s="626"/>
      <c r="G33" s="625"/>
      <c r="H33" s="624"/>
      <c r="I33" s="627"/>
      <c r="J33" s="626"/>
      <c r="K33" s="626"/>
      <c r="L33" s="625"/>
      <c r="M33" s="624"/>
      <c r="N33" s="627"/>
      <c r="O33" s="626"/>
      <c r="P33" s="626"/>
      <c r="Q33" s="625"/>
      <c r="R33" s="624"/>
      <c r="S33" s="627"/>
      <c r="T33" s="626"/>
      <c r="U33" s="626"/>
      <c r="V33" s="625"/>
      <c r="W33" s="624"/>
      <c r="X33" s="627"/>
      <c r="Y33" s="626"/>
      <c r="Z33" s="626"/>
      <c r="AA33" s="625"/>
      <c r="AB33" s="624"/>
      <c r="AC33" s="627"/>
      <c r="AD33" s="626"/>
      <c r="AE33" s="626"/>
      <c r="AF33" s="625"/>
      <c r="AG33" s="624"/>
      <c r="AH33" s="627"/>
      <c r="AI33" s="626"/>
      <c r="AJ33" s="626"/>
      <c r="AK33" s="625"/>
      <c r="AL33" s="624"/>
      <c r="AM33" s="627"/>
      <c r="AN33" s="626"/>
      <c r="AO33" s="626"/>
      <c r="AP33" s="625"/>
      <c r="AQ33" s="624"/>
      <c r="AR33" s="627"/>
      <c r="AS33" s="626"/>
      <c r="AT33" s="626"/>
      <c r="AU33" s="625"/>
      <c r="AV33" s="624"/>
      <c r="AW33" s="627"/>
      <c r="AX33" s="626"/>
      <c r="AY33" s="626"/>
      <c r="AZ33" s="625"/>
      <c r="BA33" s="624"/>
      <c r="BB33" s="626"/>
      <c r="BC33" s="625"/>
      <c r="BD33" s="624"/>
      <c r="BE33" s="623">
        <f t="shared" si="0"/>
        <v>0</v>
      </c>
    </row>
    <row r="34" spans="2:57" ht="12.95" customHeight="1" x14ac:dyDescent="0.2">
      <c r="B34" s="622">
        <v>24</v>
      </c>
      <c r="C34" s="1968"/>
      <c r="D34" s="627"/>
      <c r="E34" s="626"/>
      <c r="F34" s="626"/>
      <c r="G34" s="625"/>
      <c r="H34" s="624"/>
      <c r="I34" s="627"/>
      <c r="J34" s="626"/>
      <c r="K34" s="626"/>
      <c r="L34" s="625"/>
      <c r="M34" s="624"/>
      <c r="N34" s="627"/>
      <c r="O34" s="626"/>
      <c r="P34" s="626"/>
      <c r="Q34" s="625"/>
      <c r="R34" s="624"/>
      <c r="S34" s="627"/>
      <c r="T34" s="626"/>
      <c r="U34" s="626"/>
      <c r="V34" s="625"/>
      <c r="W34" s="624"/>
      <c r="X34" s="627"/>
      <c r="Y34" s="626"/>
      <c r="Z34" s="626"/>
      <c r="AA34" s="625"/>
      <c r="AB34" s="624"/>
      <c r="AC34" s="627"/>
      <c r="AD34" s="626"/>
      <c r="AE34" s="626"/>
      <c r="AF34" s="625"/>
      <c r="AG34" s="624"/>
      <c r="AH34" s="627"/>
      <c r="AI34" s="626"/>
      <c r="AJ34" s="626"/>
      <c r="AK34" s="625"/>
      <c r="AL34" s="624"/>
      <c r="AM34" s="627"/>
      <c r="AN34" s="626"/>
      <c r="AO34" s="626"/>
      <c r="AP34" s="625"/>
      <c r="AQ34" s="624"/>
      <c r="AR34" s="627"/>
      <c r="AS34" s="626"/>
      <c r="AT34" s="626"/>
      <c r="AU34" s="625"/>
      <c r="AV34" s="624"/>
      <c r="AW34" s="627"/>
      <c r="AX34" s="626"/>
      <c r="AY34" s="626"/>
      <c r="AZ34" s="625"/>
      <c r="BA34" s="624"/>
      <c r="BB34" s="626"/>
      <c r="BC34" s="625"/>
      <c r="BD34" s="624"/>
      <c r="BE34" s="623">
        <f t="shared" si="0"/>
        <v>0</v>
      </c>
    </row>
    <row r="35" spans="2:57" ht="12.95" customHeight="1" thickBot="1" x14ac:dyDescent="0.25">
      <c r="B35" s="622">
        <v>25</v>
      </c>
      <c r="C35" s="621"/>
      <c r="D35" s="620"/>
      <c r="E35" s="619"/>
      <c r="F35" s="619"/>
      <c r="G35" s="618"/>
      <c r="H35" s="617"/>
      <c r="I35" s="620"/>
      <c r="J35" s="619"/>
      <c r="K35" s="619"/>
      <c r="L35" s="618"/>
      <c r="M35" s="617"/>
      <c r="N35" s="620"/>
      <c r="O35" s="619"/>
      <c r="P35" s="619"/>
      <c r="Q35" s="618"/>
      <c r="R35" s="617"/>
      <c r="S35" s="620"/>
      <c r="T35" s="619"/>
      <c r="U35" s="619"/>
      <c r="V35" s="618"/>
      <c r="W35" s="617"/>
      <c r="X35" s="620"/>
      <c r="Y35" s="619"/>
      <c r="Z35" s="619"/>
      <c r="AA35" s="618"/>
      <c r="AB35" s="617"/>
      <c r="AC35" s="620"/>
      <c r="AD35" s="619"/>
      <c r="AE35" s="619"/>
      <c r="AF35" s="618"/>
      <c r="AG35" s="617"/>
      <c r="AH35" s="620"/>
      <c r="AI35" s="619"/>
      <c r="AJ35" s="619"/>
      <c r="AK35" s="618"/>
      <c r="AL35" s="617"/>
      <c r="AM35" s="620"/>
      <c r="AN35" s="619"/>
      <c r="AO35" s="619"/>
      <c r="AP35" s="618"/>
      <c r="AQ35" s="617"/>
      <c r="AR35" s="620"/>
      <c r="AS35" s="619"/>
      <c r="AT35" s="619"/>
      <c r="AU35" s="618"/>
      <c r="AV35" s="617"/>
      <c r="AW35" s="620"/>
      <c r="AX35" s="619"/>
      <c r="AY35" s="619"/>
      <c r="AZ35" s="618"/>
      <c r="BA35" s="617"/>
      <c r="BB35" s="619"/>
      <c r="BC35" s="618"/>
      <c r="BD35" s="617"/>
      <c r="BE35" s="616">
        <f t="shared" si="0"/>
        <v>0</v>
      </c>
    </row>
    <row r="36" spans="2:57" ht="18" customHeight="1" x14ac:dyDescent="0.25">
      <c r="B36" s="2431" t="s">
        <v>656</v>
      </c>
      <c r="C36" s="2432"/>
      <c r="D36" s="2432"/>
      <c r="E36" s="2432"/>
      <c r="F36" s="2432"/>
      <c r="G36" s="2432"/>
      <c r="H36" s="2432"/>
      <c r="I36" s="2432"/>
      <c r="J36" s="2432"/>
      <c r="K36" s="2432"/>
      <c r="L36" s="2432"/>
      <c r="M36" s="2432"/>
      <c r="N36" s="2432"/>
      <c r="O36" s="2432"/>
      <c r="P36" s="2432"/>
      <c r="Q36" s="2432"/>
      <c r="R36" s="2432"/>
      <c r="S36" s="2432"/>
      <c r="T36" s="2432"/>
      <c r="U36" s="2432"/>
      <c r="V36" s="2432"/>
      <c r="W36" s="2432"/>
      <c r="X36" s="2432"/>
      <c r="Y36" s="2432"/>
      <c r="Z36" s="2432"/>
      <c r="AA36" s="2432"/>
      <c r="AB36" s="2432"/>
      <c r="AC36" s="2432"/>
    </row>
    <row r="38" spans="2:57" x14ac:dyDescent="0.2">
      <c r="D38" s="615"/>
      <c r="E38" s="615"/>
      <c r="F38" s="615"/>
      <c r="G38" s="615"/>
      <c r="H38" s="615"/>
      <c r="I38" s="615"/>
      <c r="J38" s="615"/>
      <c r="K38" s="615"/>
      <c r="L38" s="615"/>
      <c r="M38" s="615"/>
      <c r="N38" s="615"/>
      <c r="O38" s="615"/>
      <c r="P38" s="615"/>
      <c r="Q38" s="615"/>
      <c r="R38" s="615"/>
      <c r="S38" s="615"/>
      <c r="T38" s="615"/>
      <c r="U38" s="615"/>
      <c r="V38" s="615"/>
      <c r="W38" s="615"/>
    </row>
    <row r="39" spans="2:57" x14ac:dyDescent="0.2">
      <c r="D39" s="86"/>
      <c r="E39" s="86"/>
      <c r="F39" s="86"/>
      <c r="G39" s="86"/>
      <c r="H39" s="86"/>
      <c r="I39" s="86"/>
      <c r="J39" s="86"/>
      <c r="K39" s="86"/>
      <c r="L39" s="86"/>
      <c r="M39" s="86"/>
      <c r="N39" s="86"/>
      <c r="O39" s="86"/>
      <c r="P39" s="86"/>
      <c r="Q39" s="86"/>
      <c r="R39" s="86"/>
      <c r="S39" s="86"/>
      <c r="T39" s="86"/>
      <c r="U39" s="86"/>
      <c r="V39" s="86"/>
      <c r="W39" s="86"/>
    </row>
  </sheetData>
  <sheetProtection algorithmName="SHA-512" hashValue="8sCIs/gZ8zcqS8Irzcd1xPlXkyh0mb3CJbCDrj2UkXutmJYmHrXWagih2U5soxSxh+Fk86PyHlCMvoQIPvajcg==" saltValue="VOO/Iz6kJKGUavCe+lMc7A==" spinCount="100000" sheet="1" formatRows="0"/>
  <mergeCells count="50">
    <mergeCell ref="N7:R7"/>
    <mergeCell ref="BB2:BC2"/>
    <mergeCell ref="AW9:BA9"/>
    <mergeCell ref="AR9:AV9"/>
    <mergeCell ref="AM9:AQ9"/>
    <mergeCell ref="AW8:BA8"/>
    <mergeCell ref="AW6:BA6"/>
    <mergeCell ref="AR6:AV6"/>
    <mergeCell ref="AM6:AQ6"/>
    <mergeCell ref="AR8:AV8"/>
    <mergeCell ref="AM8:AQ8"/>
    <mergeCell ref="D3:BE3"/>
    <mergeCell ref="D4:BE4"/>
    <mergeCell ref="BB5:BD8"/>
    <mergeCell ref="X6:AB6"/>
    <mergeCell ref="BB9:BD9"/>
    <mergeCell ref="BE9:BE10"/>
    <mergeCell ref="S7:W7"/>
    <mergeCell ref="S8:W8"/>
    <mergeCell ref="N9:R9"/>
    <mergeCell ref="BE5:BE8"/>
    <mergeCell ref="D5:AG5"/>
    <mergeCell ref="AH5:BA5"/>
    <mergeCell ref="I7:M7"/>
    <mergeCell ref="AW7:BA7"/>
    <mergeCell ref="AR7:AV7"/>
    <mergeCell ref="AM7:AQ7"/>
    <mergeCell ref="S6:W6"/>
    <mergeCell ref="N6:R6"/>
    <mergeCell ref="I6:M6"/>
    <mergeCell ref="D6:H6"/>
    <mergeCell ref="AC7:AG7"/>
    <mergeCell ref="AH7:AL7"/>
    <mergeCell ref="X7:AB7"/>
    <mergeCell ref="D7:H7"/>
    <mergeCell ref="AH6:AL6"/>
    <mergeCell ref="AC6:AG6"/>
    <mergeCell ref="N8:R8"/>
    <mergeCell ref="B36:AC36"/>
    <mergeCell ref="AH9:AL9"/>
    <mergeCell ref="AH8:AL8"/>
    <mergeCell ref="AC9:AG9"/>
    <mergeCell ref="AC8:AG8"/>
    <mergeCell ref="I9:M9"/>
    <mergeCell ref="I8:M8"/>
    <mergeCell ref="D9:H9"/>
    <mergeCell ref="D8:H8"/>
    <mergeCell ref="X9:AB9"/>
    <mergeCell ref="X8:AB8"/>
    <mergeCell ref="S9:W9"/>
  </mergeCells>
  <printOptions horizontalCentered="1"/>
  <pageMargins left="0.59055118110236227" right="0.51181102362204722" top="1.1811023622047245" bottom="0.98425196850393704" header="0.51181102362204722" footer="0.51181102362204722"/>
  <pageSetup paperSize="9" scale="60" orientation="landscape" horizontalDpi="4294967293" verticalDpi="4294967293"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r:uid="{4FB40CB0-E3C3-4D45-95B5-E738F578508B}">
          <x14:formula1>
            <xm:f>słownik!$A$2:$A$175</xm:f>
          </x14:formula1>
          <xm:sqref>C16:C35</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9103DF-50FD-4805-A3E5-523235CB6134}">
  <sheetPr>
    <tabColor theme="3" tint="0.59999389629810485"/>
    <pageSetUpPr fitToPage="1"/>
  </sheetPr>
  <dimension ref="B1:AW61"/>
  <sheetViews>
    <sheetView showGridLines="0" view="pageBreakPreview" zoomScale="90" zoomScaleNormal="90" zoomScaleSheetLayoutView="90" workbookViewId="0">
      <selection activeCell="A61" sqref="A61:XFD61"/>
    </sheetView>
  </sheetViews>
  <sheetFormatPr defaultColWidth="9.140625" defaultRowHeight="12.75" x14ac:dyDescent="0.2"/>
  <cols>
    <col min="1" max="1" width="4.7109375" style="1" customWidth="1"/>
    <col min="2" max="2" width="4.42578125" style="1" customWidth="1"/>
    <col min="3" max="3" width="30.7109375" style="1" customWidth="1"/>
    <col min="4" max="47" width="3" style="1" customWidth="1"/>
    <col min="48" max="48" width="4.7109375" style="1" customWidth="1"/>
    <col min="49" max="49" width="10.85546875" style="1" customWidth="1"/>
    <col min="50" max="16384" width="9.140625" style="1"/>
  </cols>
  <sheetData>
    <row r="1" spans="2:49" ht="30.75" customHeight="1" x14ac:dyDescent="0.2">
      <c r="B1" s="644" t="s">
        <v>657</v>
      </c>
      <c r="C1" s="643"/>
      <c r="D1" s="643"/>
      <c r="E1" s="643"/>
      <c r="F1" s="643"/>
      <c r="G1" s="643"/>
      <c r="H1" s="643"/>
      <c r="I1" s="643"/>
      <c r="J1" s="643"/>
      <c r="K1" s="643"/>
      <c r="L1" s="643"/>
      <c r="M1" s="643"/>
      <c r="N1" s="643"/>
      <c r="O1" s="643"/>
      <c r="P1" s="643"/>
      <c r="Q1" s="643"/>
      <c r="R1" s="643"/>
      <c r="S1" s="643"/>
      <c r="T1" s="643"/>
      <c r="U1" s="643"/>
      <c r="V1" s="643"/>
      <c r="W1" s="643"/>
      <c r="X1" s="643"/>
      <c r="Y1" s="643"/>
      <c r="Z1" s="643"/>
      <c r="AA1" s="643"/>
      <c r="AB1" s="643"/>
      <c r="AC1" s="643"/>
      <c r="AD1" s="643"/>
      <c r="AE1" s="643"/>
      <c r="AF1" s="643"/>
      <c r="AG1" s="643"/>
      <c r="AH1" s="643"/>
      <c r="AI1" s="643"/>
      <c r="AJ1" s="643"/>
      <c r="AK1" s="643"/>
      <c r="AL1" s="643"/>
      <c r="AM1" s="643"/>
      <c r="AN1" s="643"/>
      <c r="AO1" s="643"/>
      <c r="AP1" s="643"/>
      <c r="AQ1" s="643"/>
      <c r="AR1" s="643"/>
      <c r="AS1" s="643"/>
      <c r="AT1" s="643"/>
      <c r="AU1" s="643"/>
      <c r="AV1" s="643"/>
      <c r="AW1" s="643"/>
    </row>
    <row r="2" spans="2:49" ht="30" customHeight="1" thickBot="1" x14ac:dyDescent="0.4">
      <c r="B2" s="23"/>
      <c r="C2" s="642" t="str">
        <f>wizyt!C3</f>
        <v>??</v>
      </c>
      <c r="E2" s="639"/>
      <c r="F2" s="639"/>
      <c r="G2" s="639"/>
      <c r="H2" s="639"/>
      <c r="I2" s="639"/>
      <c r="J2" s="639"/>
      <c r="K2" s="639"/>
      <c r="L2" s="639"/>
      <c r="M2" s="639"/>
      <c r="N2" s="639"/>
      <c r="O2" s="639"/>
      <c r="P2" s="639"/>
      <c r="R2" s="511"/>
      <c r="S2" s="511"/>
      <c r="T2" s="511"/>
      <c r="U2" s="511"/>
      <c r="V2" s="511"/>
      <c r="W2" s="511"/>
      <c r="X2" s="511"/>
      <c r="Y2" s="511"/>
      <c r="Z2" s="511"/>
      <c r="AA2" s="685" t="s">
        <v>636</v>
      </c>
      <c r="AB2" s="511" t="str">
        <f>wizyt!H3</f>
        <v>2023/2024</v>
      </c>
      <c r="AC2" s="684"/>
      <c r="AD2" s="684"/>
      <c r="AE2" s="684"/>
      <c r="AF2" s="684"/>
      <c r="AG2" s="684"/>
      <c r="AH2" s="639"/>
      <c r="AI2" s="639"/>
      <c r="AJ2" s="639"/>
      <c r="AK2" s="639"/>
      <c r="AL2" s="639"/>
      <c r="AM2" s="639"/>
      <c r="AN2" s="639"/>
      <c r="AO2" s="639"/>
      <c r="AP2" s="639"/>
      <c r="AQ2" s="639"/>
      <c r="AR2" s="188" t="str">
        <f>IF(wizyt!$B$1&lt;&gt;0,wizyt!$B$1," ")</f>
        <v xml:space="preserve"> </v>
      </c>
      <c r="AS2" s="2480" t="str">
        <f>IF(wizyt!$D$1&lt;&gt;0,wizyt!$D$1," ")</f>
        <v xml:space="preserve"> </v>
      </c>
      <c r="AT2" s="2481"/>
      <c r="AU2" s="2481"/>
      <c r="AV2" s="2481"/>
      <c r="AW2" s="187"/>
    </row>
    <row r="3" spans="2:49" ht="32.65" customHeight="1" thickBot="1" x14ac:dyDescent="0.25">
      <c r="B3" s="1635"/>
      <c r="C3" s="683" t="s">
        <v>23</v>
      </c>
      <c r="D3" s="2484" t="s">
        <v>637</v>
      </c>
      <c r="E3" s="2485"/>
      <c r="F3" s="2485"/>
      <c r="G3" s="2485"/>
      <c r="H3" s="2485"/>
      <c r="I3" s="2485"/>
      <c r="J3" s="2485"/>
      <c r="K3" s="2485"/>
      <c r="L3" s="2485"/>
      <c r="M3" s="2485"/>
      <c r="N3" s="2485"/>
      <c r="O3" s="2485"/>
      <c r="P3" s="2485"/>
      <c r="Q3" s="2485"/>
      <c r="R3" s="2485"/>
      <c r="S3" s="2485"/>
      <c r="T3" s="2485"/>
      <c r="U3" s="2485"/>
      <c r="V3" s="2485"/>
      <c r="W3" s="2485"/>
      <c r="X3" s="2485"/>
      <c r="Y3" s="2485"/>
      <c r="Z3" s="2485"/>
      <c r="AA3" s="2485"/>
      <c r="AB3" s="2485"/>
      <c r="AC3" s="2485"/>
      <c r="AD3" s="2485"/>
      <c r="AE3" s="2485"/>
      <c r="AF3" s="2485"/>
      <c r="AG3" s="2485"/>
      <c r="AH3" s="2485"/>
      <c r="AI3" s="2485"/>
      <c r="AJ3" s="2485"/>
      <c r="AK3" s="2485"/>
      <c r="AL3" s="2485"/>
      <c r="AM3" s="2485"/>
      <c r="AN3" s="2485"/>
      <c r="AO3" s="2485"/>
      <c r="AP3" s="2485"/>
      <c r="AQ3" s="2485"/>
      <c r="AR3" s="2485"/>
      <c r="AS3" s="2485"/>
      <c r="AT3" s="2485"/>
      <c r="AU3" s="2485"/>
      <c r="AV3" s="2485"/>
      <c r="AW3" s="2486"/>
    </row>
    <row r="4" spans="2:49" ht="14.25" customHeight="1" x14ac:dyDescent="0.2">
      <c r="B4" s="1844"/>
      <c r="C4" s="1845" t="s">
        <v>340</v>
      </c>
      <c r="D4" s="2458" t="s">
        <v>638</v>
      </c>
      <c r="E4" s="2459"/>
      <c r="F4" s="2459"/>
      <c r="G4" s="2459"/>
      <c r="H4" s="2459"/>
      <c r="I4" s="2459"/>
      <c r="J4" s="2459"/>
      <c r="K4" s="2459"/>
      <c r="L4" s="2459"/>
      <c r="M4" s="2459"/>
      <c r="N4" s="2459"/>
      <c r="O4" s="2459"/>
      <c r="P4" s="2459"/>
      <c r="Q4" s="2459"/>
      <c r="R4" s="2459"/>
      <c r="S4" s="2459"/>
      <c r="T4" s="2459"/>
      <c r="U4" s="2459"/>
      <c r="V4" s="2459"/>
      <c r="W4" s="2459"/>
      <c r="X4" s="2459"/>
      <c r="Y4" s="2459"/>
      <c r="Z4" s="2459"/>
      <c r="AA4" s="2459"/>
      <c r="AB4" s="2459"/>
      <c r="AC4" s="2459"/>
      <c r="AD4" s="2459"/>
      <c r="AE4" s="2459"/>
      <c r="AF4" s="2459"/>
      <c r="AG4" s="2459"/>
      <c r="AH4" s="2459"/>
      <c r="AI4" s="2459"/>
      <c r="AJ4" s="2459"/>
      <c r="AK4" s="2459"/>
      <c r="AL4" s="2459"/>
      <c r="AM4" s="2459"/>
      <c r="AN4" s="2459"/>
      <c r="AO4" s="2459"/>
      <c r="AP4" s="2459"/>
      <c r="AQ4" s="2459"/>
      <c r="AR4" s="2459"/>
      <c r="AS4" s="2459"/>
      <c r="AT4" s="2459"/>
      <c r="AU4" s="2459"/>
      <c r="AV4" s="2459"/>
      <c r="AW4" s="2487"/>
    </row>
    <row r="5" spans="2:49" ht="14.25" customHeight="1" x14ac:dyDescent="0.2">
      <c r="B5" s="1812"/>
      <c r="C5" s="637" t="s">
        <v>639</v>
      </c>
      <c r="D5" s="2425" t="s">
        <v>658</v>
      </c>
      <c r="E5" s="2426"/>
      <c r="F5" s="2426"/>
      <c r="G5" s="2426"/>
      <c r="H5" s="2426"/>
      <c r="I5" s="2426"/>
      <c r="J5" s="2426"/>
      <c r="K5" s="2426"/>
      <c r="L5" s="2426"/>
      <c r="M5" s="2426"/>
      <c r="N5" s="2426"/>
      <c r="O5" s="2426"/>
      <c r="P5" s="2426"/>
      <c r="Q5" s="2426"/>
      <c r="R5" s="2426"/>
      <c r="S5" s="2426"/>
      <c r="T5" s="2426"/>
      <c r="U5" s="2426"/>
      <c r="V5" s="2426"/>
      <c r="W5" s="2426"/>
      <c r="X5" s="2426"/>
      <c r="Y5" s="2426"/>
      <c r="Z5" s="2426"/>
      <c r="AA5" s="2426"/>
      <c r="AB5" s="2426"/>
      <c r="AC5" s="2426"/>
      <c r="AD5" s="2426"/>
      <c r="AE5" s="2426"/>
      <c r="AF5" s="2426"/>
      <c r="AG5" s="2426"/>
      <c r="AH5" s="2426"/>
      <c r="AI5" s="2426"/>
      <c r="AJ5" s="2426"/>
      <c r="AK5" s="2426"/>
      <c r="AL5" s="2426"/>
      <c r="AM5" s="2426"/>
      <c r="AN5" s="2426"/>
      <c r="AO5" s="2426"/>
      <c r="AP5" s="2426"/>
      <c r="AQ5" s="2426"/>
      <c r="AR5" s="2465" t="s">
        <v>659</v>
      </c>
      <c r="AS5" s="2466"/>
      <c r="AT5" s="2466"/>
      <c r="AU5" s="2466"/>
      <c r="AV5" s="2467"/>
      <c r="AW5" s="2440" t="s">
        <v>643</v>
      </c>
    </row>
    <row r="6" spans="2:49" ht="14.25" customHeight="1" x14ac:dyDescent="0.2">
      <c r="B6" s="636"/>
      <c r="C6" s="635" t="s">
        <v>644</v>
      </c>
      <c r="D6" s="2425" t="s">
        <v>523</v>
      </c>
      <c r="E6" s="2426"/>
      <c r="F6" s="2426"/>
      <c r="G6" s="2426"/>
      <c r="H6" s="2427"/>
      <c r="I6" s="2425" t="s">
        <v>524</v>
      </c>
      <c r="J6" s="2426"/>
      <c r="K6" s="2426"/>
      <c r="L6" s="2426"/>
      <c r="M6" s="2427"/>
      <c r="N6" s="2425" t="s">
        <v>525</v>
      </c>
      <c r="O6" s="2426"/>
      <c r="P6" s="2426"/>
      <c r="Q6" s="2426"/>
      <c r="R6" s="2427"/>
      <c r="S6" s="2425" t="s">
        <v>526</v>
      </c>
      <c r="T6" s="2426"/>
      <c r="U6" s="2426"/>
      <c r="V6" s="2426"/>
      <c r="W6" s="2427"/>
      <c r="X6" s="2425" t="s">
        <v>527</v>
      </c>
      <c r="Y6" s="2426"/>
      <c r="Z6" s="2426"/>
      <c r="AA6" s="2426"/>
      <c r="AB6" s="2427"/>
      <c r="AC6" s="2425" t="s">
        <v>528</v>
      </c>
      <c r="AD6" s="2426"/>
      <c r="AE6" s="2426"/>
      <c r="AF6" s="2426"/>
      <c r="AG6" s="2427"/>
      <c r="AH6" s="2425" t="s">
        <v>529</v>
      </c>
      <c r="AI6" s="2426"/>
      <c r="AJ6" s="2426"/>
      <c r="AK6" s="2426"/>
      <c r="AL6" s="2427"/>
      <c r="AM6" s="2425" t="s">
        <v>530</v>
      </c>
      <c r="AN6" s="2426"/>
      <c r="AO6" s="2426"/>
      <c r="AP6" s="2426"/>
      <c r="AQ6" s="2426"/>
      <c r="AR6" s="2465"/>
      <c r="AS6" s="2466"/>
      <c r="AT6" s="2466"/>
      <c r="AU6" s="2466"/>
      <c r="AV6" s="2467"/>
      <c r="AW6" s="2440"/>
    </row>
    <row r="7" spans="2:49" ht="14.25" customHeight="1" x14ac:dyDescent="0.2">
      <c r="B7" s="636"/>
      <c r="C7" s="635" t="s">
        <v>645</v>
      </c>
      <c r="D7" s="2422">
        <f>liczbaucz!C8</f>
        <v>0</v>
      </c>
      <c r="E7" s="2423"/>
      <c r="F7" s="2423"/>
      <c r="G7" s="2423"/>
      <c r="H7" s="2424"/>
      <c r="I7" s="2422">
        <f>liczbaucz!D8</f>
        <v>0</v>
      </c>
      <c r="J7" s="2423"/>
      <c r="K7" s="2423"/>
      <c r="L7" s="2423"/>
      <c r="M7" s="2424"/>
      <c r="N7" s="2422">
        <f>liczbaucz!E8</f>
        <v>0</v>
      </c>
      <c r="O7" s="2423"/>
      <c r="P7" s="2423"/>
      <c r="Q7" s="2423"/>
      <c r="R7" s="2424"/>
      <c r="S7" s="2422">
        <f>liczbaucz!F8</f>
        <v>0</v>
      </c>
      <c r="T7" s="2423"/>
      <c r="U7" s="2423"/>
      <c r="V7" s="2423"/>
      <c r="W7" s="2424"/>
      <c r="X7" s="2422">
        <f>liczbaucz!G8</f>
        <v>0</v>
      </c>
      <c r="Y7" s="2423"/>
      <c r="Z7" s="2423"/>
      <c r="AA7" s="2423"/>
      <c r="AB7" s="2424"/>
      <c r="AC7" s="2422">
        <f>liczbaucz!H8</f>
        <v>0</v>
      </c>
      <c r="AD7" s="2423"/>
      <c r="AE7" s="2423"/>
      <c r="AF7" s="2423"/>
      <c r="AG7" s="2424"/>
      <c r="AH7" s="2422">
        <f>liczbaucz!I8</f>
        <v>0</v>
      </c>
      <c r="AI7" s="2423"/>
      <c r="AJ7" s="2423"/>
      <c r="AK7" s="2423"/>
      <c r="AL7" s="2424"/>
      <c r="AM7" s="2422">
        <f>liczbaucz!J8</f>
        <v>0</v>
      </c>
      <c r="AN7" s="2423"/>
      <c r="AO7" s="2423"/>
      <c r="AP7" s="2423"/>
      <c r="AQ7" s="2488"/>
      <c r="AR7" s="2465"/>
      <c r="AS7" s="2466"/>
      <c r="AT7" s="2466"/>
      <c r="AU7" s="2466"/>
      <c r="AV7" s="2467"/>
      <c r="AW7" s="2440"/>
    </row>
    <row r="8" spans="2:49" ht="14.25" customHeight="1" x14ac:dyDescent="0.2">
      <c r="B8" s="636"/>
      <c r="C8" s="635" t="s">
        <v>414</v>
      </c>
      <c r="D8" s="2422">
        <f>liczbaucz!C5</f>
        <v>0</v>
      </c>
      <c r="E8" s="2423"/>
      <c r="F8" s="2423"/>
      <c r="G8" s="2423"/>
      <c r="H8" s="2424"/>
      <c r="I8" s="2422">
        <f>liczbaucz!D5</f>
        <v>0</v>
      </c>
      <c r="J8" s="2423"/>
      <c r="K8" s="2423"/>
      <c r="L8" s="2423"/>
      <c r="M8" s="2424"/>
      <c r="N8" s="2422">
        <f>liczbaucz!E5</f>
        <v>0</v>
      </c>
      <c r="O8" s="2423"/>
      <c r="P8" s="2423"/>
      <c r="Q8" s="2423"/>
      <c r="R8" s="2424"/>
      <c r="S8" s="2422">
        <f>liczbaucz!F5</f>
        <v>0</v>
      </c>
      <c r="T8" s="2423"/>
      <c r="U8" s="2423"/>
      <c r="V8" s="2423"/>
      <c r="W8" s="2424"/>
      <c r="X8" s="2422">
        <f>liczbaucz!G5</f>
        <v>0</v>
      </c>
      <c r="Y8" s="2423"/>
      <c r="Z8" s="2423"/>
      <c r="AA8" s="2423"/>
      <c r="AB8" s="2424"/>
      <c r="AC8" s="2422">
        <f>liczbaucz!H5</f>
        <v>0</v>
      </c>
      <c r="AD8" s="2423"/>
      <c r="AE8" s="2423"/>
      <c r="AF8" s="2423"/>
      <c r="AG8" s="2424"/>
      <c r="AH8" s="2422">
        <f>liczbaucz!I5</f>
        <v>0</v>
      </c>
      <c r="AI8" s="2423"/>
      <c r="AJ8" s="2423"/>
      <c r="AK8" s="2423"/>
      <c r="AL8" s="2424"/>
      <c r="AM8" s="2422">
        <f>liczbaucz!J5</f>
        <v>0</v>
      </c>
      <c r="AN8" s="2423"/>
      <c r="AO8" s="2423"/>
      <c r="AP8" s="2423"/>
      <c r="AQ8" s="2423"/>
      <c r="AR8" s="2465"/>
      <c r="AS8" s="2466"/>
      <c r="AT8" s="2466"/>
      <c r="AU8" s="2466"/>
      <c r="AV8" s="2467"/>
      <c r="AW8" s="2440"/>
    </row>
    <row r="9" spans="2:49" ht="14.25" customHeight="1" x14ac:dyDescent="0.2">
      <c r="B9" s="634"/>
      <c r="C9" s="682" t="s">
        <v>660</v>
      </c>
      <c r="D9" s="680"/>
      <c r="E9" s="678"/>
      <c r="F9" s="678"/>
      <c r="G9" s="678"/>
      <c r="H9" s="681"/>
      <c r="I9" s="680"/>
      <c r="J9" s="678"/>
      <c r="K9" s="678"/>
      <c r="L9" s="678"/>
      <c r="M9" s="681"/>
      <c r="N9" s="680"/>
      <c r="O9" s="678"/>
      <c r="P9" s="678"/>
      <c r="Q9" s="678"/>
      <c r="R9" s="681"/>
      <c r="S9" s="680"/>
      <c r="T9" s="678"/>
      <c r="U9" s="678"/>
      <c r="V9" s="678"/>
      <c r="W9" s="681"/>
      <c r="X9" s="680"/>
      <c r="Y9" s="679"/>
      <c r="Z9" s="678"/>
      <c r="AA9" s="678"/>
      <c r="AB9" s="681"/>
      <c r="AC9" s="680"/>
      <c r="AD9" s="679"/>
      <c r="AE9" s="678"/>
      <c r="AF9" s="678"/>
      <c r="AG9" s="681"/>
      <c r="AH9" s="680"/>
      <c r="AI9" s="679"/>
      <c r="AJ9" s="678"/>
      <c r="AK9" s="678"/>
      <c r="AL9" s="681"/>
      <c r="AM9" s="680"/>
      <c r="AN9" s="679"/>
      <c r="AO9" s="678"/>
      <c r="AP9" s="678"/>
      <c r="AQ9" s="677"/>
      <c r="AR9" s="2468"/>
      <c r="AS9" s="2469"/>
      <c r="AT9" s="2469"/>
      <c r="AU9" s="2469"/>
      <c r="AV9" s="2470"/>
      <c r="AW9" s="2477"/>
    </row>
    <row r="10" spans="2:49" ht="16.5" customHeight="1" x14ac:dyDescent="0.2">
      <c r="B10" s="2482" t="s">
        <v>646</v>
      </c>
      <c r="C10" s="2483"/>
      <c r="D10" s="2471">
        <f>COUNTA(D12:H18,D20:H54)+D19</f>
        <v>0</v>
      </c>
      <c r="E10" s="2472"/>
      <c r="F10" s="2472"/>
      <c r="G10" s="2472"/>
      <c r="H10" s="2473"/>
      <c r="I10" s="2471">
        <f>COUNTA(I12:M18,I20:M54)+I19</f>
        <v>0</v>
      </c>
      <c r="J10" s="2472"/>
      <c r="K10" s="2472"/>
      <c r="L10" s="2472"/>
      <c r="M10" s="2473"/>
      <c r="N10" s="2471">
        <f>COUNTA(N12:R18,N20:R54)+N19</f>
        <v>0</v>
      </c>
      <c r="O10" s="2472"/>
      <c r="P10" s="2472"/>
      <c r="Q10" s="2472"/>
      <c r="R10" s="2473"/>
      <c r="S10" s="2471">
        <f>COUNTA(S12:W18,S20:W54)+S19</f>
        <v>0</v>
      </c>
      <c r="T10" s="2472"/>
      <c r="U10" s="2472"/>
      <c r="V10" s="2472"/>
      <c r="W10" s="2473"/>
      <c r="X10" s="2471">
        <f>COUNTA(X12:AB18,X20:AB54)+X19</f>
        <v>0</v>
      </c>
      <c r="Y10" s="2472"/>
      <c r="Z10" s="2472"/>
      <c r="AA10" s="2472"/>
      <c r="AB10" s="2473"/>
      <c r="AC10" s="2471">
        <f>COUNTA(AC12:AG18,AC20:AG54)+AC19</f>
        <v>0</v>
      </c>
      <c r="AD10" s="2472"/>
      <c r="AE10" s="2472"/>
      <c r="AF10" s="2472"/>
      <c r="AG10" s="2473"/>
      <c r="AH10" s="2471">
        <f>COUNTA(AH12:AL18,AH20:AL54)+AH19</f>
        <v>0</v>
      </c>
      <c r="AI10" s="2472"/>
      <c r="AJ10" s="2472"/>
      <c r="AK10" s="2472"/>
      <c r="AL10" s="2473"/>
      <c r="AM10" s="2471">
        <f>COUNTA(AM12:AQ18,AM20:AQ54)+AM19</f>
        <v>0</v>
      </c>
      <c r="AN10" s="2472"/>
      <c r="AO10" s="2472"/>
      <c r="AP10" s="2472"/>
      <c r="AQ10" s="2472"/>
      <c r="AR10" s="2471">
        <f>COUNTA(AR12:AV18,AR20:AV54)+AR19</f>
        <v>0</v>
      </c>
      <c r="AS10" s="2472"/>
      <c r="AT10" s="2472"/>
      <c r="AU10" s="2472"/>
      <c r="AV10" s="2473"/>
      <c r="AW10" s="2478">
        <f>SUM(AW12:AW54)</f>
        <v>0</v>
      </c>
    </row>
    <row r="11" spans="2:49" ht="16.5" customHeight="1" x14ac:dyDescent="0.2">
      <c r="B11" s="1813" t="s">
        <v>502</v>
      </c>
      <c r="C11" s="1696" t="s">
        <v>661</v>
      </c>
      <c r="D11" s="1814">
        <v>1</v>
      </c>
      <c r="E11" s="1697">
        <v>2</v>
      </c>
      <c r="F11" s="1697">
        <v>3</v>
      </c>
      <c r="G11" s="1697">
        <v>4</v>
      </c>
      <c r="H11" s="676">
        <v>5</v>
      </c>
      <c r="I11" s="1814">
        <v>1</v>
      </c>
      <c r="J11" s="1697">
        <v>2</v>
      </c>
      <c r="K11" s="1697">
        <v>3</v>
      </c>
      <c r="L11" s="1697">
        <v>4</v>
      </c>
      <c r="M11" s="676">
        <v>5</v>
      </c>
      <c r="N11" s="1814">
        <v>1</v>
      </c>
      <c r="O11" s="1697">
        <v>2</v>
      </c>
      <c r="P11" s="1697">
        <v>3</v>
      </c>
      <c r="Q11" s="1697">
        <v>4</v>
      </c>
      <c r="R11" s="676">
        <v>5</v>
      </c>
      <c r="S11" s="1814">
        <v>1</v>
      </c>
      <c r="T11" s="1697">
        <v>2</v>
      </c>
      <c r="U11" s="1697">
        <v>3</v>
      </c>
      <c r="V11" s="1697">
        <v>4</v>
      </c>
      <c r="W11" s="676">
        <v>5</v>
      </c>
      <c r="X11" s="1814">
        <v>1</v>
      </c>
      <c r="Y11" s="1697">
        <v>2</v>
      </c>
      <c r="Z11" s="1697">
        <v>3</v>
      </c>
      <c r="AA11" s="1697">
        <v>4</v>
      </c>
      <c r="AB11" s="676">
        <v>5</v>
      </c>
      <c r="AC11" s="1814">
        <v>1</v>
      </c>
      <c r="AD11" s="1697">
        <v>2</v>
      </c>
      <c r="AE11" s="1697">
        <v>3</v>
      </c>
      <c r="AF11" s="1697">
        <v>4</v>
      </c>
      <c r="AG11" s="676">
        <v>5</v>
      </c>
      <c r="AH11" s="1814">
        <v>1</v>
      </c>
      <c r="AI11" s="1697">
        <v>2</v>
      </c>
      <c r="AJ11" s="1697">
        <v>3</v>
      </c>
      <c r="AK11" s="1697">
        <v>4</v>
      </c>
      <c r="AL11" s="676">
        <v>5</v>
      </c>
      <c r="AM11" s="1814">
        <v>1</v>
      </c>
      <c r="AN11" s="1697">
        <v>2</v>
      </c>
      <c r="AO11" s="1697">
        <v>3</v>
      </c>
      <c r="AP11" s="1697">
        <v>4</v>
      </c>
      <c r="AQ11" s="1698">
        <v>5</v>
      </c>
      <c r="AR11" s="1814">
        <v>1</v>
      </c>
      <c r="AS11" s="1697">
        <v>2</v>
      </c>
      <c r="AT11" s="1697">
        <v>3</v>
      </c>
      <c r="AU11" s="1697">
        <v>4</v>
      </c>
      <c r="AV11" s="676">
        <v>5</v>
      </c>
      <c r="AW11" s="2479"/>
    </row>
    <row r="12" spans="2:49" ht="12.95" customHeight="1" x14ac:dyDescent="0.2">
      <c r="B12" s="622">
        <v>1</v>
      </c>
      <c r="C12" s="628" t="s">
        <v>651</v>
      </c>
      <c r="D12" s="627"/>
      <c r="E12" s="625"/>
      <c r="F12" s="625"/>
      <c r="G12" s="625"/>
      <c r="H12" s="624"/>
      <c r="I12" s="627"/>
      <c r="J12" s="625"/>
      <c r="K12" s="625"/>
      <c r="L12" s="625"/>
      <c r="M12" s="624"/>
      <c r="N12" s="627"/>
      <c r="O12" s="625"/>
      <c r="P12" s="625"/>
      <c r="Q12" s="625"/>
      <c r="R12" s="624"/>
      <c r="S12" s="627"/>
      <c r="T12" s="625"/>
      <c r="U12" s="625"/>
      <c r="V12" s="625"/>
      <c r="W12" s="624"/>
      <c r="X12" s="627"/>
      <c r="Y12" s="626"/>
      <c r="Z12" s="625"/>
      <c r="AA12" s="625"/>
      <c r="AB12" s="624"/>
      <c r="AC12" s="627"/>
      <c r="AD12" s="626"/>
      <c r="AE12" s="625"/>
      <c r="AF12" s="625"/>
      <c r="AG12" s="624"/>
      <c r="AH12" s="627"/>
      <c r="AI12" s="667"/>
      <c r="AJ12" s="665"/>
      <c r="AK12" s="665"/>
      <c r="AL12" s="624"/>
      <c r="AM12" s="666"/>
      <c r="AN12" s="665"/>
      <c r="AO12" s="665"/>
      <c r="AP12" s="625"/>
      <c r="AQ12" s="665"/>
      <c r="AR12" s="666"/>
      <c r="AS12" s="665"/>
      <c r="AT12" s="665"/>
      <c r="AU12" s="665"/>
      <c r="AV12" s="624"/>
      <c r="AW12" s="623">
        <f t="shared" ref="AW12:AW18" si="0">COUNTA(D12:AV12)</f>
        <v>0</v>
      </c>
    </row>
    <row r="13" spans="2:49" ht="12.95" customHeight="1" x14ac:dyDescent="0.2">
      <c r="B13" s="622">
        <v>2</v>
      </c>
      <c r="C13" s="628" t="s">
        <v>652</v>
      </c>
      <c r="D13" s="627"/>
      <c r="E13" s="625"/>
      <c r="F13" s="625"/>
      <c r="G13" s="625"/>
      <c r="H13" s="624"/>
      <c r="I13" s="627"/>
      <c r="J13" s="625"/>
      <c r="K13" s="625"/>
      <c r="L13" s="625"/>
      <c r="M13" s="624"/>
      <c r="N13" s="627"/>
      <c r="O13" s="625"/>
      <c r="P13" s="625"/>
      <c r="Q13" s="625"/>
      <c r="R13" s="624"/>
      <c r="S13" s="627"/>
      <c r="T13" s="625"/>
      <c r="U13" s="625"/>
      <c r="V13" s="625"/>
      <c r="W13" s="624"/>
      <c r="X13" s="627"/>
      <c r="Y13" s="626"/>
      <c r="Z13" s="625"/>
      <c r="AA13" s="625"/>
      <c r="AB13" s="624"/>
      <c r="AC13" s="627"/>
      <c r="AD13" s="626"/>
      <c r="AE13" s="625"/>
      <c r="AF13" s="625"/>
      <c r="AG13" s="624"/>
      <c r="AH13" s="627"/>
      <c r="AI13" s="667"/>
      <c r="AJ13" s="665"/>
      <c r="AK13" s="665"/>
      <c r="AL13" s="624"/>
      <c r="AM13" s="666"/>
      <c r="AN13" s="665"/>
      <c r="AO13" s="665"/>
      <c r="AP13" s="625"/>
      <c r="AQ13" s="665"/>
      <c r="AR13" s="666"/>
      <c r="AS13" s="665"/>
      <c r="AT13" s="665"/>
      <c r="AU13" s="665"/>
      <c r="AV13" s="624"/>
      <c r="AW13" s="623">
        <f t="shared" si="0"/>
        <v>0</v>
      </c>
    </row>
    <row r="14" spans="2:49" ht="12.95" customHeight="1" x14ac:dyDescent="0.2">
      <c r="B14" s="622">
        <v>3</v>
      </c>
      <c r="C14" s="628" t="s">
        <v>653</v>
      </c>
      <c r="D14" s="627"/>
      <c r="E14" s="625"/>
      <c r="F14" s="625"/>
      <c r="G14" s="625"/>
      <c r="H14" s="624"/>
      <c r="I14" s="627"/>
      <c r="J14" s="625"/>
      <c r="K14" s="625"/>
      <c r="L14" s="625"/>
      <c r="M14" s="624"/>
      <c r="N14" s="627"/>
      <c r="O14" s="625"/>
      <c r="P14" s="625"/>
      <c r="Q14" s="625"/>
      <c r="R14" s="624"/>
      <c r="S14" s="627"/>
      <c r="T14" s="625"/>
      <c r="U14" s="625"/>
      <c r="V14" s="625"/>
      <c r="W14" s="624"/>
      <c r="X14" s="627"/>
      <c r="Y14" s="626"/>
      <c r="Z14" s="625"/>
      <c r="AA14" s="625"/>
      <c r="AB14" s="624"/>
      <c r="AC14" s="627"/>
      <c r="AD14" s="626"/>
      <c r="AE14" s="625"/>
      <c r="AF14" s="625"/>
      <c r="AG14" s="624"/>
      <c r="AH14" s="627"/>
      <c r="AI14" s="667"/>
      <c r="AJ14" s="665"/>
      <c r="AK14" s="665"/>
      <c r="AL14" s="624"/>
      <c r="AM14" s="666"/>
      <c r="AN14" s="665"/>
      <c r="AO14" s="665"/>
      <c r="AP14" s="625"/>
      <c r="AQ14" s="665"/>
      <c r="AR14" s="666"/>
      <c r="AS14" s="665"/>
      <c r="AT14" s="665"/>
      <c r="AU14" s="665"/>
      <c r="AV14" s="624"/>
      <c r="AW14" s="623">
        <f t="shared" si="0"/>
        <v>0</v>
      </c>
    </row>
    <row r="15" spans="2:49" ht="12.95" customHeight="1" x14ac:dyDescent="0.2">
      <c r="B15" s="622">
        <v>4</v>
      </c>
      <c r="C15" s="628" t="s">
        <v>662</v>
      </c>
      <c r="D15" s="627"/>
      <c r="E15" s="625"/>
      <c r="F15" s="625"/>
      <c r="G15" s="625"/>
      <c r="H15" s="624"/>
      <c r="I15" s="627"/>
      <c r="J15" s="625"/>
      <c r="K15" s="625"/>
      <c r="L15" s="625"/>
      <c r="M15" s="624"/>
      <c r="N15" s="627"/>
      <c r="O15" s="625"/>
      <c r="P15" s="625"/>
      <c r="Q15" s="625"/>
      <c r="R15" s="624"/>
      <c r="S15" s="627"/>
      <c r="T15" s="625"/>
      <c r="U15" s="625"/>
      <c r="V15" s="625"/>
      <c r="W15" s="624"/>
      <c r="X15" s="627"/>
      <c r="Y15" s="626"/>
      <c r="Z15" s="625"/>
      <c r="AA15" s="625"/>
      <c r="AB15" s="624"/>
      <c r="AC15" s="627"/>
      <c r="AD15" s="626"/>
      <c r="AE15" s="625"/>
      <c r="AF15" s="625"/>
      <c r="AG15" s="624"/>
      <c r="AH15" s="627"/>
      <c r="AI15" s="667"/>
      <c r="AJ15" s="665"/>
      <c r="AK15" s="665"/>
      <c r="AL15" s="624"/>
      <c r="AM15" s="666"/>
      <c r="AN15" s="665"/>
      <c r="AO15" s="665"/>
      <c r="AP15" s="625"/>
      <c r="AQ15" s="665"/>
      <c r="AR15" s="666"/>
      <c r="AS15" s="665"/>
      <c r="AT15" s="665"/>
      <c r="AU15" s="665"/>
      <c r="AV15" s="624"/>
      <c r="AW15" s="623">
        <f t="shared" si="0"/>
        <v>0</v>
      </c>
    </row>
    <row r="16" spans="2:49" ht="12.95" customHeight="1" x14ac:dyDescent="0.2">
      <c r="B16" s="622">
        <v>5</v>
      </c>
      <c r="C16" s="628" t="s">
        <v>663</v>
      </c>
      <c r="D16" s="627"/>
      <c r="E16" s="625"/>
      <c r="F16" s="625"/>
      <c r="G16" s="625"/>
      <c r="H16" s="624"/>
      <c r="I16" s="627"/>
      <c r="J16" s="625"/>
      <c r="K16" s="625"/>
      <c r="L16" s="625"/>
      <c r="M16" s="624"/>
      <c r="N16" s="627"/>
      <c r="O16" s="625"/>
      <c r="P16" s="625"/>
      <c r="Q16" s="625"/>
      <c r="R16" s="624"/>
      <c r="S16" s="627"/>
      <c r="T16" s="625"/>
      <c r="U16" s="625"/>
      <c r="V16" s="625"/>
      <c r="W16" s="624"/>
      <c r="X16" s="627"/>
      <c r="Y16" s="626"/>
      <c r="Z16" s="625"/>
      <c r="AA16" s="625"/>
      <c r="AB16" s="624"/>
      <c r="AC16" s="627"/>
      <c r="AD16" s="626"/>
      <c r="AE16" s="625"/>
      <c r="AF16" s="625"/>
      <c r="AG16" s="624"/>
      <c r="AH16" s="627"/>
      <c r="AI16" s="667"/>
      <c r="AJ16" s="665"/>
      <c r="AK16" s="665"/>
      <c r="AL16" s="624"/>
      <c r="AM16" s="666"/>
      <c r="AN16" s="665"/>
      <c r="AO16" s="665"/>
      <c r="AP16" s="625"/>
      <c r="AQ16" s="665"/>
      <c r="AR16" s="666"/>
      <c r="AS16" s="665"/>
      <c r="AT16" s="665"/>
      <c r="AU16" s="665"/>
      <c r="AV16" s="624"/>
      <c r="AW16" s="623">
        <f t="shared" si="0"/>
        <v>0</v>
      </c>
    </row>
    <row r="17" spans="2:49" ht="12.95" customHeight="1" x14ac:dyDescent="0.2">
      <c r="B17" s="622">
        <v>6</v>
      </c>
      <c r="C17" s="628" t="s">
        <v>664</v>
      </c>
      <c r="D17" s="627"/>
      <c r="E17" s="625"/>
      <c r="F17" s="625"/>
      <c r="G17" s="625"/>
      <c r="H17" s="624"/>
      <c r="I17" s="627"/>
      <c r="J17" s="625"/>
      <c r="K17" s="625"/>
      <c r="L17" s="625"/>
      <c r="M17" s="624"/>
      <c r="N17" s="627"/>
      <c r="O17" s="625"/>
      <c r="P17" s="625"/>
      <c r="Q17" s="625"/>
      <c r="R17" s="624"/>
      <c r="S17" s="627"/>
      <c r="T17" s="625"/>
      <c r="U17" s="625"/>
      <c r="V17" s="625"/>
      <c r="W17" s="624"/>
      <c r="X17" s="627"/>
      <c r="Y17" s="626"/>
      <c r="Z17" s="625"/>
      <c r="AA17" s="625"/>
      <c r="AB17" s="624"/>
      <c r="AC17" s="627"/>
      <c r="AD17" s="626"/>
      <c r="AE17" s="625"/>
      <c r="AF17" s="625"/>
      <c r="AG17" s="624"/>
      <c r="AH17" s="627"/>
      <c r="AI17" s="667"/>
      <c r="AJ17" s="665"/>
      <c r="AK17" s="665"/>
      <c r="AL17" s="624"/>
      <c r="AM17" s="666"/>
      <c r="AN17" s="665"/>
      <c r="AO17" s="665"/>
      <c r="AP17" s="625"/>
      <c r="AQ17" s="665"/>
      <c r="AR17" s="666"/>
      <c r="AS17" s="665"/>
      <c r="AT17" s="665"/>
      <c r="AU17" s="665"/>
      <c r="AV17" s="624"/>
      <c r="AW17" s="623">
        <f t="shared" si="0"/>
        <v>0</v>
      </c>
    </row>
    <row r="18" spans="2:49" ht="12.95" customHeight="1" x14ac:dyDescent="0.2">
      <c r="B18" s="622">
        <v>7</v>
      </c>
      <c r="C18" s="628" t="s">
        <v>655</v>
      </c>
      <c r="D18" s="627"/>
      <c r="E18" s="625"/>
      <c r="F18" s="625"/>
      <c r="G18" s="625"/>
      <c r="H18" s="624"/>
      <c r="I18" s="627"/>
      <c r="J18" s="625"/>
      <c r="K18" s="625"/>
      <c r="L18" s="625"/>
      <c r="M18" s="624"/>
      <c r="N18" s="627"/>
      <c r="O18" s="625"/>
      <c r="P18" s="625"/>
      <c r="Q18" s="625"/>
      <c r="R18" s="624"/>
      <c r="S18" s="627"/>
      <c r="T18" s="625"/>
      <c r="U18" s="625"/>
      <c r="V18" s="625"/>
      <c r="W18" s="624"/>
      <c r="X18" s="627"/>
      <c r="Y18" s="626"/>
      <c r="Z18" s="625"/>
      <c r="AA18" s="625"/>
      <c r="AB18" s="624"/>
      <c r="AC18" s="627"/>
      <c r="AD18" s="626"/>
      <c r="AE18" s="625"/>
      <c r="AF18" s="625"/>
      <c r="AG18" s="624"/>
      <c r="AH18" s="627"/>
      <c r="AI18" s="667"/>
      <c r="AJ18" s="665"/>
      <c r="AK18" s="665"/>
      <c r="AL18" s="624"/>
      <c r="AM18" s="666"/>
      <c r="AN18" s="665"/>
      <c r="AO18" s="665"/>
      <c r="AP18" s="625"/>
      <c r="AQ18" s="665"/>
      <c r="AR18" s="666"/>
      <c r="AS18" s="665"/>
      <c r="AT18" s="665"/>
      <c r="AU18" s="665"/>
      <c r="AV18" s="624"/>
      <c r="AW18" s="623">
        <f t="shared" si="0"/>
        <v>0</v>
      </c>
    </row>
    <row r="19" spans="2:49" ht="12.95" customHeight="1" x14ac:dyDescent="0.2">
      <c r="B19" s="622">
        <v>8</v>
      </c>
      <c r="C19" s="675" t="s">
        <v>665</v>
      </c>
      <c r="D19" s="2474">
        <f>D56</f>
        <v>0</v>
      </c>
      <c r="E19" s="2475"/>
      <c r="F19" s="2475"/>
      <c r="G19" s="2475"/>
      <c r="H19" s="2476"/>
      <c r="I19" s="2474">
        <f>I56</f>
        <v>0</v>
      </c>
      <c r="J19" s="2475"/>
      <c r="K19" s="2475"/>
      <c r="L19" s="2475"/>
      <c r="M19" s="2476"/>
      <c r="N19" s="2474">
        <f>N56</f>
        <v>0</v>
      </c>
      <c r="O19" s="2475"/>
      <c r="P19" s="2475"/>
      <c r="Q19" s="2475"/>
      <c r="R19" s="2476"/>
      <c r="S19" s="674"/>
      <c r="T19" s="673"/>
      <c r="U19" s="673"/>
      <c r="V19" s="673"/>
      <c r="W19" s="672"/>
      <c r="X19" s="674"/>
      <c r="Y19" s="673"/>
      <c r="Z19" s="673"/>
      <c r="AA19" s="673"/>
      <c r="AB19" s="672"/>
      <c r="AC19" s="670"/>
      <c r="AD19" s="669"/>
      <c r="AE19" s="669"/>
      <c r="AF19" s="669"/>
      <c r="AG19" s="668"/>
      <c r="AH19" s="670"/>
      <c r="AI19" s="669"/>
      <c r="AJ19" s="669"/>
      <c r="AK19" s="669"/>
      <c r="AL19" s="668"/>
      <c r="AM19" s="670"/>
      <c r="AN19" s="671"/>
      <c r="AO19" s="669"/>
      <c r="AP19" s="669"/>
      <c r="AQ19" s="669"/>
      <c r="AR19" s="670"/>
      <c r="AS19" s="669"/>
      <c r="AT19" s="669"/>
      <c r="AU19" s="669"/>
      <c r="AV19" s="668"/>
      <c r="AW19" s="623">
        <f>SUM(D19:AV19)</f>
        <v>0</v>
      </c>
    </row>
    <row r="20" spans="2:49" ht="12.95" customHeight="1" x14ac:dyDescent="0.2">
      <c r="B20" s="622">
        <v>9</v>
      </c>
      <c r="C20" s="628" t="s">
        <v>666</v>
      </c>
      <c r="D20" s="627"/>
      <c r="E20" s="625"/>
      <c r="F20" s="625"/>
      <c r="G20" s="625"/>
      <c r="H20" s="624"/>
      <c r="I20" s="627"/>
      <c r="J20" s="625"/>
      <c r="K20" s="625"/>
      <c r="L20" s="625"/>
      <c r="M20" s="624"/>
      <c r="N20" s="627"/>
      <c r="O20" s="625"/>
      <c r="P20" s="625"/>
      <c r="Q20" s="625"/>
      <c r="R20" s="624"/>
      <c r="S20" s="627"/>
      <c r="T20" s="625"/>
      <c r="U20" s="625"/>
      <c r="V20" s="625"/>
      <c r="W20" s="624"/>
      <c r="X20" s="627"/>
      <c r="Y20" s="626"/>
      <c r="Z20" s="625"/>
      <c r="AA20" s="625"/>
      <c r="AB20" s="624"/>
      <c r="AC20" s="627"/>
      <c r="AD20" s="626"/>
      <c r="AE20" s="625"/>
      <c r="AF20" s="625"/>
      <c r="AG20" s="624"/>
      <c r="AH20" s="627"/>
      <c r="AI20" s="667"/>
      <c r="AJ20" s="665"/>
      <c r="AK20" s="665"/>
      <c r="AL20" s="624"/>
      <c r="AM20" s="666"/>
      <c r="AN20" s="665"/>
      <c r="AO20" s="665"/>
      <c r="AP20" s="625"/>
      <c r="AQ20" s="665"/>
      <c r="AR20" s="666"/>
      <c r="AS20" s="665"/>
      <c r="AT20" s="665"/>
      <c r="AU20" s="665"/>
      <c r="AV20" s="624"/>
      <c r="AW20" s="623">
        <f t="shared" ref="AW20:AW54" si="1">COUNTA(D20:AV20)</f>
        <v>0</v>
      </c>
    </row>
    <row r="21" spans="2:49" ht="12.95" customHeight="1" x14ac:dyDescent="0.2">
      <c r="B21" s="622">
        <v>10</v>
      </c>
      <c r="C21" s="628" t="s">
        <v>667</v>
      </c>
      <c r="D21" s="627"/>
      <c r="E21" s="625"/>
      <c r="F21" s="625"/>
      <c r="G21" s="625"/>
      <c r="H21" s="624"/>
      <c r="I21" s="627"/>
      <c r="J21" s="625"/>
      <c r="K21" s="625"/>
      <c r="L21" s="625"/>
      <c r="M21" s="624"/>
      <c r="N21" s="627"/>
      <c r="O21" s="625"/>
      <c r="P21" s="625"/>
      <c r="Q21" s="625"/>
      <c r="R21" s="624"/>
      <c r="S21" s="627"/>
      <c r="T21" s="625"/>
      <c r="U21" s="625"/>
      <c r="V21" s="625"/>
      <c r="W21" s="624"/>
      <c r="X21" s="627"/>
      <c r="Y21" s="626"/>
      <c r="Z21" s="625"/>
      <c r="AA21" s="625"/>
      <c r="AB21" s="624"/>
      <c r="AC21" s="627"/>
      <c r="AD21" s="626"/>
      <c r="AE21" s="625"/>
      <c r="AF21" s="625"/>
      <c r="AG21" s="624"/>
      <c r="AH21" s="627"/>
      <c r="AI21" s="667"/>
      <c r="AJ21" s="665"/>
      <c r="AK21" s="665"/>
      <c r="AL21" s="624"/>
      <c r="AM21" s="666"/>
      <c r="AN21" s="665"/>
      <c r="AO21" s="665"/>
      <c r="AP21" s="625"/>
      <c r="AQ21" s="665"/>
      <c r="AR21" s="666"/>
      <c r="AS21" s="665"/>
      <c r="AT21" s="665"/>
      <c r="AU21" s="665"/>
      <c r="AV21" s="624"/>
      <c r="AW21" s="623">
        <f t="shared" si="1"/>
        <v>0</v>
      </c>
    </row>
    <row r="22" spans="2:49" ht="12.95" customHeight="1" x14ac:dyDescent="0.2">
      <c r="B22" s="622">
        <v>11</v>
      </c>
      <c r="C22" s="628" t="s">
        <v>668</v>
      </c>
      <c r="D22" s="627"/>
      <c r="E22" s="625"/>
      <c r="F22" s="625"/>
      <c r="G22" s="625"/>
      <c r="H22" s="624"/>
      <c r="I22" s="627"/>
      <c r="J22" s="625"/>
      <c r="K22" s="625"/>
      <c r="L22" s="625"/>
      <c r="M22" s="624"/>
      <c r="N22" s="627"/>
      <c r="O22" s="625"/>
      <c r="P22" s="625"/>
      <c r="Q22" s="625"/>
      <c r="R22" s="624"/>
      <c r="S22" s="627"/>
      <c r="T22" s="625"/>
      <c r="U22" s="625"/>
      <c r="V22" s="625"/>
      <c r="W22" s="624"/>
      <c r="X22" s="627"/>
      <c r="Y22" s="626"/>
      <c r="Z22" s="625"/>
      <c r="AA22" s="625"/>
      <c r="AB22" s="624"/>
      <c r="AC22" s="627"/>
      <c r="AD22" s="626"/>
      <c r="AE22" s="625"/>
      <c r="AF22" s="625"/>
      <c r="AG22" s="624"/>
      <c r="AH22" s="627"/>
      <c r="AI22" s="667"/>
      <c r="AJ22" s="665"/>
      <c r="AK22" s="665"/>
      <c r="AL22" s="624"/>
      <c r="AM22" s="666"/>
      <c r="AN22" s="665"/>
      <c r="AO22" s="665"/>
      <c r="AP22" s="625"/>
      <c r="AQ22" s="665"/>
      <c r="AR22" s="666"/>
      <c r="AS22" s="665"/>
      <c r="AT22" s="665"/>
      <c r="AU22" s="665"/>
      <c r="AV22" s="624"/>
      <c r="AW22" s="623">
        <f t="shared" si="1"/>
        <v>0</v>
      </c>
    </row>
    <row r="23" spans="2:49" ht="12.95" customHeight="1" x14ac:dyDescent="0.2">
      <c r="B23" s="622">
        <v>12</v>
      </c>
      <c r="C23" s="628" t="s">
        <v>669</v>
      </c>
      <c r="D23" s="627"/>
      <c r="E23" s="625"/>
      <c r="F23" s="625"/>
      <c r="G23" s="625"/>
      <c r="H23" s="624"/>
      <c r="I23" s="627"/>
      <c r="J23" s="625"/>
      <c r="K23" s="625"/>
      <c r="L23" s="625"/>
      <c r="M23" s="624"/>
      <c r="N23" s="627"/>
      <c r="O23" s="625"/>
      <c r="P23" s="625"/>
      <c r="Q23" s="625"/>
      <c r="R23" s="624"/>
      <c r="S23" s="627"/>
      <c r="T23" s="625"/>
      <c r="U23" s="625"/>
      <c r="V23" s="625"/>
      <c r="W23" s="624"/>
      <c r="X23" s="627"/>
      <c r="Y23" s="626"/>
      <c r="Z23" s="625"/>
      <c r="AA23" s="625"/>
      <c r="AB23" s="624"/>
      <c r="AC23" s="627"/>
      <c r="AD23" s="626"/>
      <c r="AE23" s="625"/>
      <c r="AF23" s="625"/>
      <c r="AG23" s="624"/>
      <c r="AH23" s="627"/>
      <c r="AI23" s="667"/>
      <c r="AJ23" s="665"/>
      <c r="AK23" s="665"/>
      <c r="AL23" s="624"/>
      <c r="AM23" s="666"/>
      <c r="AN23" s="665"/>
      <c r="AO23" s="665"/>
      <c r="AP23" s="625"/>
      <c r="AQ23" s="665"/>
      <c r="AR23" s="666"/>
      <c r="AS23" s="665"/>
      <c r="AT23" s="665"/>
      <c r="AU23" s="665"/>
      <c r="AV23" s="624"/>
      <c r="AW23" s="623">
        <f t="shared" si="1"/>
        <v>0</v>
      </c>
    </row>
    <row r="24" spans="2:49" ht="12.95" customHeight="1" x14ac:dyDescent="0.2">
      <c r="B24" s="622">
        <v>13</v>
      </c>
      <c r="C24" s="628" t="s">
        <v>670</v>
      </c>
      <c r="D24" s="627"/>
      <c r="E24" s="625"/>
      <c r="F24" s="625"/>
      <c r="G24" s="625"/>
      <c r="H24" s="624"/>
      <c r="I24" s="627"/>
      <c r="J24" s="625"/>
      <c r="K24" s="625"/>
      <c r="L24" s="625"/>
      <c r="M24" s="624"/>
      <c r="N24" s="627"/>
      <c r="O24" s="625"/>
      <c r="P24" s="625"/>
      <c r="Q24" s="625"/>
      <c r="R24" s="624"/>
      <c r="S24" s="627"/>
      <c r="T24" s="625"/>
      <c r="U24" s="625"/>
      <c r="V24" s="625"/>
      <c r="W24" s="624"/>
      <c r="X24" s="627"/>
      <c r="Y24" s="626"/>
      <c r="Z24" s="625"/>
      <c r="AA24" s="625"/>
      <c r="AB24" s="624"/>
      <c r="AC24" s="627"/>
      <c r="AD24" s="626"/>
      <c r="AE24" s="625"/>
      <c r="AF24" s="625"/>
      <c r="AG24" s="624"/>
      <c r="AH24" s="627"/>
      <c r="AI24" s="667"/>
      <c r="AJ24" s="665"/>
      <c r="AK24" s="665"/>
      <c r="AL24" s="624"/>
      <c r="AM24" s="666"/>
      <c r="AN24" s="665"/>
      <c r="AO24" s="665"/>
      <c r="AP24" s="625"/>
      <c r="AQ24" s="665"/>
      <c r="AR24" s="666"/>
      <c r="AS24" s="665"/>
      <c r="AT24" s="665"/>
      <c r="AU24" s="665"/>
      <c r="AV24" s="624"/>
      <c r="AW24" s="623">
        <f t="shared" si="1"/>
        <v>0</v>
      </c>
    </row>
    <row r="25" spans="2:49" ht="12.95" customHeight="1" x14ac:dyDescent="0.2">
      <c r="B25" s="622">
        <v>14</v>
      </c>
      <c r="C25" s="628" t="s">
        <v>671</v>
      </c>
      <c r="D25" s="627"/>
      <c r="E25" s="625"/>
      <c r="F25" s="625"/>
      <c r="G25" s="625"/>
      <c r="H25" s="624"/>
      <c r="I25" s="627"/>
      <c r="J25" s="625"/>
      <c r="K25" s="625"/>
      <c r="L25" s="625"/>
      <c r="M25" s="624"/>
      <c r="N25" s="627"/>
      <c r="O25" s="625"/>
      <c r="P25" s="625"/>
      <c r="Q25" s="625"/>
      <c r="R25" s="624"/>
      <c r="S25" s="627"/>
      <c r="T25" s="625"/>
      <c r="U25" s="625"/>
      <c r="V25" s="625"/>
      <c r="W25" s="624"/>
      <c r="X25" s="627"/>
      <c r="Y25" s="626"/>
      <c r="Z25" s="625"/>
      <c r="AA25" s="625"/>
      <c r="AB25" s="624"/>
      <c r="AC25" s="627"/>
      <c r="AD25" s="626"/>
      <c r="AE25" s="625"/>
      <c r="AF25" s="625"/>
      <c r="AG25" s="624"/>
      <c r="AH25" s="627"/>
      <c r="AI25" s="667"/>
      <c r="AJ25" s="665"/>
      <c r="AK25" s="665"/>
      <c r="AL25" s="624"/>
      <c r="AM25" s="666"/>
      <c r="AN25" s="665"/>
      <c r="AO25" s="665"/>
      <c r="AP25" s="625"/>
      <c r="AQ25" s="665"/>
      <c r="AR25" s="666"/>
      <c r="AS25" s="665"/>
      <c r="AT25" s="665"/>
      <c r="AU25" s="665"/>
      <c r="AV25" s="624"/>
      <c r="AW25" s="623">
        <f t="shared" si="1"/>
        <v>0</v>
      </c>
    </row>
    <row r="26" spans="2:49" ht="12.95" customHeight="1" x14ac:dyDescent="0.2">
      <c r="B26" s="622">
        <v>15</v>
      </c>
      <c r="C26" s="628" t="s">
        <v>672</v>
      </c>
      <c r="D26" s="627"/>
      <c r="E26" s="625"/>
      <c r="F26" s="625"/>
      <c r="G26" s="625"/>
      <c r="H26" s="624"/>
      <c r="I26" s="627"/>
      <c r="J26" s="625"/>
      <c r="K26" s="625"/>
      <c r="L26" s="625"/>
      <c r="M26" s="624"/>
      <c r="N26" s="627"/>
      <c r="O26" s="625"/>
      <c r="P26" s="625"/>
      <c r="Q26" s="625"/>
      <c r="R26" s="624"/>
      <c r="S26" s="627"/>
      <c r="T26" s="625"/>
      <c r="U26" s="625"/>
      <c r="V26" s="625"/>
      <c r="W26" s="624"/>
      <c r="X26" s="627"/>
      <c r="Y26" s="626"/>
      <c r="Z26" s="625"/>
      <c r="AA26" s="625"/>
      <c r="AB26" s="624"/>
      <c r="AC26" s="627"/>
      <c r="AD26" s="626"/>
      <c r="AE26" s="625"/>
      <c r="AF26" s="625"/>
      <c r="AG26" s="624"/>
      <c r="AH26" s="627"/>
      <c r="AI26" s="667"/>
      <c r="AJ26" s="665"/>
      <c r="AK26" s="665"/>
      <c r="AL26" s="624"/>
      <c r="AM26" s="666"/>
      <c r="AN26" s="665"/>
      <c r="AO26" s="665"/>
      <c r="AP26" s="625"/>
      <c r="AQ26" s="665"/>
      <c r="AR26" s="666"/>
      <c r="AS26" s="665"/>
      <c r="AT26" s="665"/>
      <c r="AU26" s="665"/>
      <c r="AV26" s="624"/>
      <c r="AW26" s="623">
        <f t="shared" si="1"/>
        <v>0</v>
      </c>
    </row>
    <row r="27" spans="2:49" ht="12.95" customHeight="1" x14ac:dyDescent="0.2">
      <c r="B27" s="622">
        <v>16</v>
      </c>
      <c r="C27" s="628" t="s">
        <v>673</v>
      </c>
      <c r="D27" s="627"/>
      <c r="E27" s="625"/>
      <c r="F27" s="625"/>
      <c r="G27" s="625"/>
      <c r="H27" s="624"/>
      <c r="I27" s="627"/>
      <c r="J27" s="625"/>
      <c r="K27" s="625"/>
      <c r="L27" s="625"/>
      <c r="M27" s="624"/>
      <c r="N27" s="627"/>
      <c r="O27" s="625"/>
      <c r="P27" s="625"/>
      <c r="Q27" s="625"/>
      <c r="R27" s="624"/>
      <c r="S27" s="627"/>
      <c r="T27" s="625"/>
      <c r="U27" s="625"/>
      <c r="V27" s="625"/>
      <c r="W27" s="624"/>
      <c r="X27" s="627"/>
      <c r="Y27" s="626"/>
      <c r="Z27" s="625"/>
      <c r="AA27" s="625"/>
      <c r="AB27" s="624"/>
      <c r="AC27" s="627"/>
      <c r="AD27" s="626"/>
      <c r="AE27" s="625"/>
      <c r="AF27" s="625"/>
      <c r="AG27" s="624"/>
      <c r="AH27" s="627"/>
      <c r="AI27" s="667"/>
      <c r="AJ27" s="665"/>
      <c r="AK27" s="665"/>
      <c r="AL27" s="624"/>
      <c r="AM27" s="666"/>
      <c r="AN27" s="665"/>
      <c r="AO27" s="665"/>
      <c r="AP27" s="625"/>
      <c r="AQ27" s="665"/>
      <c r="AR27" s="666"/>
      <c r="AS27" s="665"/>
      <c r="AT27" s="665"/>
      <c r="AU27" s="665"/>
      <c r="AV27" s="624"/>
      <c r="AW27" s="623">
        <f t="shared" si="1"/>
        <v>0</v>
      </c>
    </row>
    <row r="28" spans="2:49" ht="12.95" customHeight="1" x14ac:dyDescent="0.2">
      <c r="B28" s="622">
        <v>17</v>
      </c>
      <c r="C28" s="628" t="s">
        <v>674</v>
      </c>
      <c r="D28" s="627"/>
      <c r="E28" s="625"/>
      <c r="F28" s="625"/>
      <c r="G28" s="625"/>
      <c r="H28" s="624"/>
      <c r="I28" s="627"/>
      <c r="J28" s="625"/>
      <c r="K28" s="625"/>
      <c r="L28" s="625"/>
      <c r="M28" s="624"/>
      <c r="N28" s="627"/>
      <c r="O28" s="625"/>
      <c r="P28" s="625"/>
      <c r="Q28" s="625"/>
      <c r="R28" s="624"/>
      <c r="S28" s="627"/>
      <c r="T28" s="625"/>
      <c r="U28" s="625"/>
      <c r="V28" s="625"/>
      <c r="W28" s="624"/>
      <c r="X28" s="627"/>
      <c r="Y28" s="626"/>
      <c r="Z28" s="625"/>
      <c r="AA28" s="625"/>
      <c r="AB28" s="624"/>
      <c r="AC28" s="627"/>
      <c r="AD28" s="626"/>
      <c r="AE28" s="625"/>
      <c r="AF28" s="625"/>
      <c r="AG28" s="624"/>
      <c r="AH28" s="627"/>
      <c r="AI28" s="667"/>
      <c r="AJ28" s="665"/>
      <c r="AK28" s="665"/>
      <c r="AL28" s="624"/>
      <c r="AM28" s="666"/>
      <c r="AN28" s="665"/>
      <c r="AO28" s="665"/>
      <c r="AP28" s="625"/>
      <c r="AQ28" s="665"/>
      <c r="AR28" s="666"/>
      <c r="AS28" s="665"/>
      <c r="AT28" s="665"/>
      <c r="AU28" s="665"/>
      <c r="AV28" s="624"/>
      <c r="AW28" s="623">
        <f t="shared" si="1"/>
        <v>0</v>
      </c>
    </row>
    <row r="29" spans="2:49" ht="12.95" customHeight="1" x14ac:dyDescent="0.2">
      <c r="B29" s="622">
        <v>18</v>
      </c>
      <c r="C29" s="628" t="s">
        <v>675</v>
      </c>
      <c r="D29" s="627"/>
      <c r="E29" s="625"/>
      <c r="F29" s="625"/>
      <c r="G29" s="625"/>
      <c r="H29" s="624"/>
      <c r="I29" s="627"/>
      <c r="J29" s="625"/>
      <c r="K29" s="625"/>
      <c r="L29" s="625"/>
      <c r="M29" s="624"/>
      <c r="N29" s="627"/>
      <c r="O29" s="625"/>
      <c r="P29" s="625"/>
      <c r="Q29" s="625"/>
      <c r="R29" s="624"/>
      <c r="S29" s="627"/>
      <c r="T29" s="625"/>
      <c r="U29" s="625"/>
      <c r="V29" s="625"/>
      <c r="W29" s="624"/>
      <c r="X29" s="627"/>
      <c r="Y29" s="626"/>
      <c r="Z29" s="625"/>
      <c r="AA29" s="625"/>
      <c r="AB29" s="624"/>
      <c r="AC29" s="627"/>
      <c r="AD29" s="626"/>
      <c r="AE29" s="625"/>
      <c r="AF29" s="625"/>
      <c r="AG29" s="624"/>
      <c r="AH29" s="627"/>
      <c r="AI29" s="667"/>
      <c r="AJ29" s="665"/>
      <c r="AK29" s="665"/>
      <c r="AL29" s="624"/>
      <c r="AM29" s="666"/>
      <c r="AN29" s="665"/>
      <c r="AO29" s="665"/>
      <c r="AP29" s="625"/>
      <c r="AQ29" s="665"/>
      <c r="AR29" s="666"/>
      <c r="AS29" s="665"/>
      <c r="AT29" s="665"/>
      <c r="AU29" s="665"/>
      <c r="AV29" s="624"/>
      <c r="AW29" s="623">
        <f t="shared" si="1"/>
        <v>0</v>
      </c>
    </row>
    <row r="30" spans="2:49" ht="12.95" customHeight="1" x14ac:dyDescent="0.2">
      <c r="B30" s="622">
        <v>19</v>
      </c>
      <c r="C30" s="628" t="s">
        <v>676</v>
      </c>
      <c r="D30" s="627"/>
      <c r="E30" s="625"/>
      <c r="F30" s="625"/>
      <c r="G30" s="625"/>
      <c r="H30" s="624"/>
      <c r="I30" s="627"/>
      <c r="J30" s="625"/>
      <c r="K30" s="625"/>
      <c r="L30" s="625"/>
      <c r="M30" s="624"/>
      <c r="N30" s="627"/>
      <c r="O30" s="625"/>
      <c r="P30" s="625"/>
      <c r="Q30" s="625"/>
      <c r="R30" s="624"/>
      <c r="S30" s="627"/>
      <c r="T30" s="625"/>
      <c r="U30" s="625"/>
      <c r="V30" s="625"/>
      <c r="W30" s="624"/>
      <c r="X30" s="627"/>
      <c r="Y30" s="626"/>
      <c r="Z30" s="625"/>
      <c r="AA30" s="625"/>
      <c r="AB30" s="624"/>
      <c r="AC30" s="627"/>
      <c r="AD30" s="626"/>
      <c r="AE30" s="625"/>
      <c r="AF30" s="625"/>
      <c r="AG30" s="624"/>
      <c r="AH30" s="627"/>
      <c r="AI30" s="667"/>
      <c r="AJ30" s="665"/>
      <c r="AK30" s="665"/>
      <c r="AL30" s="624"/>
      <c r="AM30" s="666"/>
      <c r="AN30" s="665"/>
      <c r="AO30" s="665"/>
      <c r="AP30" s="625"/>
      <c r="AQ30" s="665"/>
      <c r="AR30" s="666"/>
      <c r="AS30" s="665"/>
      <c r="AT30" s="665"/>
      <c r="AU30" s="665"/>
      <c r="AV30" s="624"/>
      <c r="AW30" s="623">
        <f t="shared" si="1"/>
        <v>0</v>
      </c>
    </row>
    <row r="31" spans="2:49" ht="12.95" customHeight="1" x14ac:dyDescent="0.2">
      <c r="B31" s="622">
        <v>20</v>
      </c>
      <c r="C31" s="628" t="s">
        <v>677</v>
      </c>
      <c r="D31" s="1637"/>
      <c r="E31" s="1969"/>
      <c r="F31" s="1969"/>
      <c r="G31" s="1969"/>
      <c r="H31" s="1970"/>
      <c r="I31" s="1637"/>
      <c r="J31" s="1969"/>
      <c r="K31" s="1969"/>
      <c r="L31" s="1969"/>
      <c r="M31" s="1970"/>
      <c r="N31" s="1637"/>
      <c r="O31" s="1969"/>
      <c r="P31" s="1969"/>
      <c r="Q31" s="1969"/>
      <c r="R31" s="1970"/>
      <c r="S31" s="1637"/>
      <c r="T31" s="1969"/>
      <c r="U31" s="1969"/>
      <c r="V31" s="1969"/>
      <c r="W31" s="1970"/>
      <c r="X31" s="1637"/>
      <c r="Y31" s="1971"/>
      <c r="Z31" s="1969"/>
      <c r="AA31" s="1969"/>
      <c r="AB31" s="1970"/>
      <c r="AC31" s="1637"/>
      <c r="AD31" s="1971"/>
      <c r="AE31" s="1969"/>
      <c r="AF31" s="1969"/>
      <c r="AG31" s="1970"/>
      <c r="AH31" s="1637"/>
      <c r="AI31" s="662"/>
      <c r="AJ31" s="1972"/>
      <c r="AK31" s="1972"/>
      <c r="AL31" s="1970"/>
      <c r="AM31" s="1973"/>
      <c r="AN31" s="1972"/>
      <c r="AO31" s="1972"/>
      <c r="AP31" s="1969"/>
      <c r="AQ31" s="1972"/>
      <c r="AR31" s="1973"/>
      <c r="AS31" s="1972"/>
      <c r="AT31" s="1972"/>
      <c r="AU31" s="1972"/>
      <c r="AV31" s="1970"/>
      <c r="AW31" s="623">
        <f t="shared" si="1"/>
        <v>0</v>
      </c>
    </row>
    <row r="32" spans="2:49" ht="12.95" customHeight="1" x14ac:dyDescent="0.2">
      <c r="B32" s="622">
        <v>21</v>
      </c>
      <c r="C32" s="664" t="s">
        <v>678</v>
      </c>
      <c r="D32" s="1637"/>
      <c r="E32" s="1969"/>
      <c r="F32" s="1969"/>
      <c r="G32" s="1969"/>
      <c r="H32" s="1970"/>
      <c r="I32" s="1637"/>
      <c r="J32" s="1969"/>
      <c r="K32" s="1969"/>
      <c r="L32" s="1969"/>
      <c r="M32" s="1970"/>
      <c r="N32" s="1637"/>
      <c r="O32" s="1969"/>
      <c r="P32" s="1969"/>
      <c r="Q32" s="1969"/>
      <c r="R32" s="1970"/>
      <c r="S32" s="1637"/>
      <c r="T32" s="1969"/>
      <c r="U32" s="1969"/>
      <c r="V32" s="1969"/>
      <c r="W32" s="1970"/>
      <c r="X32" s="1637"/>
      <c r="Y32" s="1971"/>
      <c r="Z32" s="1969"/>
      <c r="AA32" s="1969"/>
      <c r="AB32" s="1970"/>
      <c r="AC32" s="1637"/>
      <c r="AD32" s="1971"/>
      <c r="AE32" s="1969"/>
      <c r="AF32" s="1969"/>
      <c r="AG32" s="1970"/>
      <c r="AH32" s="1637"/>
      <c r="AI32" s="662"/>
      <c r="AJ32" s="1972"/>
      <c r="AK32" s="1972"/>
      <c r="AL32" s="1970"/>
      <c r="AM32" s="1973"/>
      <c r="AN32" s="1972"/>
      <c r="AO32" s="1972"/>
      <c r="AP32" s="1969"/>
      <c r="AQ32" s="1972"/>
      <c r="AR32" s="1973"/>
      <c r="AS32" s="1972"/>
      <c r="AT32" s="1972"/>
      <c r="AU32" s="1972"/>
      <c r="AV32" s="1970"/>
      <c r="AW32" s="623">
        <f t="shared" si="1"/>
        <v>0</v>
      </c>
    </row>
    <row r="33" spans="2:49" ht="12.95" customHeight="1" x14ac:dyDescent="0.2">
      <c r="B33" s="622">
        <v>22</v>
      </c>
      <c r="C33" s="663" t="s">
        <v>679</v>
      </c>
      <c r="D33" s="1637"/>
      <c r="E33" s="1969"/>
      <c r="F33" s="1969"/>
      <c r="G33" s="1969"/>
      <c r="H33" s="1970"/>
      <c r="I33" s="1637"/>
      <c r="J33" s="1969"/>
      <c r="K33" s="1969"/>
      <c r="L33" s="1969"/>
      <c r="M33" s="1970"/>
      <c r="N33" s="1637"/>
      <c r="O33" s="1969"/>
      <c r="P33" s="1969"/>
      <c r="Q33" s="1969"/>
      <c r="R33" s="1970"/>
      <c r="S33" s="1637"/>
      <c r="T33" s="1969"/>
      <c r="U33" s="1969"/>
      <c r="V33" s="1969"/>
      <c r="W33" s="1970"/>
      <c r="X33" s="1637"/>
      <c r="Y33" s="1971"/>
      <c r="Z33" s="1969"/>
      <c r="AA33" s="1969"/>
      <c r="AB33" s="1970"/>
      <c r="AC33" s="1637"/>
      <c r="AD33" s="1971"/>
      <c r="AE33" s="1969"/>
      <c r="AF33" s="1969"/>
      <c r="AG33" s="1970"/>
      <c r="AH33" s="1637"/>
      <c r="AI33" s="662"/>
      <c r="AJ33" s="1972"/>
      <c r="AK33" s="1972"/>
      <c r="AL33" s="1970"/>
      <c r="AM33" s="1973"/>
      <c r="AN33" s="1972"/>
      <c r="AO33" s="1972"/>
      <c r="AP33" s="1969"/>
      <c r="AQ33" s="1972"/>
      <c r="AR33" s="1973"/>
      <c r="AS33" s="1972"/>
      <c r="AT33" s="1972"/>
      <c r="AU33" s="1972"/>
      <c r="AV33" s="1970"/>
      <c r="AW33" s="623">
        <f t="shared" si="1"/>
        <v>0</v>
      </c>
    </row>
    <row r="34" spans="2:49" ht="12.95" customHeight="1" x14ac:dyDescent="0.2">
      <c r="B34" s="622">
        <v>23</v>
      </c>
      <c r="C34" s="663" t="s">
        <v>680</v>
      </c>
      <c r="D34" s="1637"/>
      <c r="E34" s="1969"/>
      <c r="F34" s="1969"/>
      <c r="G34" s="1969"/>
      <c r="H34" s="1970"/>
      <c r="I34" s="1637"/>
      <c r="J34" s="1969"/>
      <c r="K34" s="1969"/>
      <c r="L34" s="1969"/>
      <c r="M34" s="1970"/>
      <c r="N34" s="1637"/>
      <c r="O34" s="1969"/>
      <c r="P34" s="1969"/>
      <c r="Q34" s="1969"/>
      <c r="R34" s="1970"/>
      <c r="S34" s="1637"/>
      <c r="T34" s="1969"/>
      <c r="U34" s="1969"/>
      <c r="V34" s="1969"/>
      <c r="W34" s="1970"/>
      <c r="X34" s="1637"/>
      <c r="Y34" s="1971"/>
      <c r="Z34" s="1969"/>
      <c r="AA34" s="1969"/>
      <c r="AB34" s="1970"/>
      <c r="AC34" s="1637"/>
      <c r="AD34" s="1971"/>
      <c r="AE34" s="1969"/>
      <c r="AF34" s="1969"/>
      <c r="AG34" s="1970"/>
      <c r="AH34" s="1637"/>
      <c r="AI34" s="662"/>
      <c r="AJ34" s="1972"/>
      <c r="AK34" s="1972"/>
      <c r="AL34" s="1970"/>
      <c r="AM34" s="1973"/>
      <c r="AN34" s="1972"/>
      <c r="AO34" s="1972"/>
      <c r="AP34" s="1969"/>
      <c r="AQ34" s="1972"/>
      <c r="AR34" s="1973"/>
      <c r="AS34" s="1972"/>
      <c r="AT34" s="1972"/>
      <c r="AU34" s="1972"/>
      <c r="AV34" s="1970"/>
      <c r="AW34" s="623">
        <f t="shared" si="1"/>
        <v>0</v>
      </c>
    </row>
    <row r="35" spans="2:49" ht="12.95" customHeight="1" x14ac:dyDescent="0.2">
      <c r="B35" s="622">
        <v>24</v>
      </c>
      <c r="C35" s="663" t="s">
        <v>681</v>
      </c>
      <c r="D35" s="1637"/>
      <c r="E35" s="1969"/>
      <c r="F35" s="1969"/>
      <c r="G35" s="1969"/>
      <c r="H35" s="1970"/>
      <c r="I35" s="1637"/>
      <c r="J35" s="1969"/>
      <c r="K35" s="1969"/>
      <c r="L35" s="1969"/>
      <c r="M35" s="1970"/>
      <c r="N35" s="1637"/>
      <c r="O35" s="1969"/>
      <c r="P35" s="1969"/>
      <c r="Q35" s="1969"/>
      <c r="R35" s="1970"/>
      <c r="S35" s="1637"/>
      <c r="T35" s="1969"/>
      <c r="U35" s="1969"/>
      <c r="V35" s="1969"/>
      <c r="W35" s="1970"/>
      <c r="X35" s="1637"/>
      <c r="Y35" s="1971"/>
      <c r="Z35" s="1969"/>
      <c r="AA35" s="1969"/>
      <c r="AB35" s="1970"/>
      <c r="AC35" s="1637"/>
      <c r="AD35" s="1971"/>
      <c r="AE35" s="1969"/>
      <c r="AF35" s="1969"/>
      <c r="AG35" s="1970"/>
      <c r="AH35" s="1637"/>
      <c r="AI35" s="662"/>
      <c r="AJ35" s="1972"/>
      <c r="AK35" s="1972"/>
      <c r="AL35" s="1970"/>
      <c r="AM35" s="1973"/>
      <c r="AN35" s="1972"/>
      <c r="AO35" s="1972"/>
      <c r="AP35" s="1969"/>
      <c r="AQ35" s="1972"/>
      <c r="AR35" s="1973"/>
      <c r="AS35" s="1972"/>
      <c r="AT35" s="1972"/>
      <c r="AU35" s="1972"/>
      <c r="AV35" s="1970"/>
      <c r="AW35" s="623">
        <f t="shared" si="1"/>
        <v>0</v>
      </c>
    </row>
    <row r="36" spans="2:49" ht="12.95" customHeight="1" x14ac:dyDescent="0.2">
      <c r="B36" s="622">
        <v>25</v>
      </c>
      <c r="C36" s="628" t="s">
        <v>682</v>
      </c>
      <c r="D36" s="1637"/>
      <c r="E36" s="1969"/>
      <c r="F36" s="1969"/>
      <c r="G36" s="1969"/>
      <c r="H36" s="1970"/>
      <c r="I36" s="1637"/>
      <c r="J36" s="1969"/>
      <c r="K36" s="1969"/>
      <c r="L36" s="1969"/>
      <c r="M36" s="1970"/>
      <c r="N36" s="1637"/>
      <c r="O36" s="1969"/>
      <c r="P36" s="1969"/>
      <c r="Q36" s="1969"/>
      <c r="R36" s="1970"/>
      <c r="S36" s="1637"/>
      <c r="T36" s="1969"/>
      <c r="U36" s="1969"/>
      <c r="V36" s="1969"/>
      <c r="W36" s="1970"/>
      <c r="X36" s="1637"/>
      <c r="Y36" s="1971"/>
      <c r="Z36" s="1969"/>
      <c r="AA36" s="1969"/>
      <c r="AB36" s="1970"/>
      <c r="AC36" s="1637"/>
      <c r="AD36" s="1971"/>
      <c r="AE36" s="1969"/>
      <c r="AF36" s="1969"/>
      <c r="AG36" s="1970"/>
      <c r="AH36" s="1637"/>
      <c r="AI36" s="662"/>
      <c r="AJ36" s="1972"/>
      <c r="AK36" s="1972"/>
      <c r="AL36" s="1970"/>
      <c r="AM36" s="1973"/>
      <c r="AN36" s="1972"/>
      <c r="AO36" s="1972"/>
      <c r="AP36" s="1969"/>
      <c r="AQ36" s="1972"/>
      <c r="AR36" s="1973"/>
      <c r="AS36" s="1972"/>
      <c r="AT36" s="1972"/>
      <c r="AU36" s="1972"/>
      <c r="AV36" s="1970"/>
      <c r="AW36" s="623">
        <f t="shared" si="1"/>
        <v>0</v>
      </c>
    </row>
    <row r="37" spans="2:49" ht="12.95" customHeight="1" x14ac:dyDescent="0.2">
      <c r="B37" s="622">
        <v>26</v>
      </c>
      <c r="C37" s="663" t="s">
        <v>683</v>
      </c>
      <c r="D37" s="1637"/>
      <c r="E37" s="1969"/>
      <c r="F37" s="1969"/>
      <c r="G37" s="1969"/>
      <c r="H37" s="1970"/>
      <c r="I37" s="1637"/>
      <c r="J37" s="1969"/>
      <c r="K37" s="1969"/>
      <c r="L37" s="1969"/>
      <c r="M37" s="1970"/>
      <c r="N37" s="1637"/>
      <c r="O37" s="1969"/>
      <c r="P37" s="1969"/>
      <c r="Q37" s="1969"/>
      <c r="R37" s="1970"/>
      <c r="S37" s="1637"/>
      <c r="T37" s="1969"/>
      <c r="U37" s="1969"/>
      <c r="V37" s="1969"/>
      <c r="W37" s="1970"/>
      <c r="X37" s="1637"/>
      <c r="Y37" s="1971"/>
      <c r="Z37" s="1969"/>
      <c r="AA37" s="1969"/>
      <c r="AB37" s="1970"/>
      <c r="AC37" s="1637"/>
      <c r="AD37" s="1971"/>
      <c r="AE37" s="1969"/>
      <c r="AF37" s="1969"/>
      <c r="AG37" s="1970"/>
      <c r="AH37" s="1637"/>
      <c r="AI37" s="662"/>
      <c r="AJ37" s="1972"/>
      <c r="AK37" s="1972"/>
      <c r="AL37" s="1970"/>
      <c r="AM37" s="1973"/>
      <c r="AN37" s="1972"/>
      <c r="AO37" s="1972"/>
      <c r="AP37" s="1969"/>
      <c r="AQ37" s="1972"/>
      <c r="AR37" s="1973"/>
      <c r="AS37" s="1972"/>
      <c r="AT37" s="1972"/>
      <c r="AU37" s="1972"/>
      <c r="AV37" s="1970"/>
      <c r="AW37" s="623">
        <f t="shared" si="1"/>
        <v>0</v>
      </c>
    </row>
    <row r="38" spans="2:49" ht="12.95" customHeight="1" x14ac:dyDescent="0.2">
      <c r="B38" s="622">
        <v>27</v>
      </c>
      <c r="C38" s="628" t="s">
        <v>684</v>
      </c>
      <c r="D38" s="1637"/>
      <c r="E38" s="1969"/>
      <c r="F38" s="1969"/>
      <c r="G38" s="1969"/>
      <c r="H38" s="1970"/>
      <c r="I38" s="1637"/>
      <c r="J38" s="1969"/>
      <c r="K38" s="1969"/>
      <c r="L38" s="1969"/>
      <c r="M38" s="1970"/>
      <c r="N38" s="1637"/>
      <c r="O38" s="1969"/>
      <c r="P38" s="1969"/>
      <c r="Q38" s="1969"/>
      <c r="R38" s="1970"/>
      <c r="S38" s="1637"/>
      <c r="T38" s="1969"/>
      <c r="U38" s="1969"/>
      <c r="V38" s="1969"/>
      <c r="W38" s="1970"/>
      <c r="X38" s="1637"/>
      <c r="Y38" s="1971"/>
      <c r="Z38" s="1969"/>
      <c r="AA38" s="1969"/>
      <c r="AB38" s="1970"/>
      <c r="AC38" s="1637"/>
      <c r="AD38" s="1971"/>
      <c r="AE38" s="1969"/>
      <c r="AF38" s="1969"/>
      <c r="AG38" s="1970"/>
      <c r="AH38" s="1637"/>
      <c r="AI38" s="662"/>
      <c r="AJ38" s="1972"/>
      <c r="AK38" s="1972"/>
      <c r="AL38" s="1970"/>
      <c r="AM38" s="1973"/>
      <c r="AN38" s="1972"/>
      <c r="AO38" s="1972"/>
      <c r="AP38" s="1969"/>
      <c r="AQ38" s="1972"/>
      <c r="AR38" s="1973"/>
      <c r="AS38" s="1972"/>
      <c r="AT38" s="1972"/>
      <c r="AU38" s="1972"/>
      <c r="AV38" s="1970"/>
      <c r="AW38" s="623">
        <f t="shared" si="1"/>
        <v>0</v>
      </c>
    </row>
    <row r="39" spans="2:49" ht="12.95" customHeight="1" x14ac:dyDescent="0.2">
      <c r="B39" s="622">
        <v>28</v>
      </c>
      <c r="C39" s="1968"/>
      <c r="D39" s="1637"/>
      <c r="E39" s="1969"/>
      <c r="F39" s="1969"/>
      <c r="G39" s="1969"/>
      <c r="H39" s="1970"/>
      <c r="I39" s="1637"/>
      <c r="J39" s="1969"/>
      <c r="K39" s="1969"/>
      <c r="L39" s="1969"/>
      <c r="M39" s="1970"/>
      <c r="N39" s="1637"/>
      <c r="O39" s="1969"/>
      <c r="P39" s="1969"/>
      <c r="Q39" s="1969"/>
      <c r="R39" s="1970"/>
      <c r="S39" s="1637"/>
      <c r="T39" s="1969"/>
      <c r="U39" s="1969"/>
      <c r="V39" s="1969"/>
      <c r="W39" s="1970"/>
      <c r="X39" s="1637"/>
      <c r="Y39" s="1971"/>
      <c r="Z39" s="1969"/>
      <c r="AA39" s="1969"/>
      <c r="AB39" s="1970"/>
      <c r="AC39" s="1637"/>
      <c r="AD39" s="1971"/>
      <c r="AE39" s="1969"/>
      <c r="AF39" s="1969"/>
      <c r="AG39" s="1970"/>
      <c r="AH39" s="1637"/>
      <c r="AI39" s="662"/>
      <c r="AJ39" s="1972"/>
      <c r="AK39" s="1972"/>
      <c r="AL39" s="1970"/>
      <c r="AM39" s="1973"/>
      <c r="AN39" s="1972"/>
      <c r="AO39" s="1972"/>
      <c r="AP39" s="1969"/>
      <c r="AQ39" s="1972"/>
      <c r="AR39" s="1973"/>
      <c r="AS39" s="1972"/>
      <c r="AT39" s="1972"/>
      <c r="AU39" s="1972"/>
      <c r="AV39" s="1970"/>
      <c r="AW39" s="623">
        <f t="shared" si="1"/>
        <v>0</v>
      </c>
    </row>
    <row r="40" spans="2:49" ht="12.95" customHeight="1" x14ac:dyDescent="0.2">
      <c r="B40" s="622">
        <v>29</v>
      </c>
      <c r="C40" s="1968"/>
      <c r="D40" s="1637"/>
      <c r="E40" s="1969"/>
      <c r="F40" s="1969"/>
      <c r="G40" s="1969"/>
      <c r="H40" s="1970"/>
      <c r="I40" s="1637"/>
      <c r="J40" s="1969"/>
      <c r="K40" s="1969"/>
      <c r="L40" s="1969"/>
      <c r="M40" s="1970"/>
      <c r="N40" s="1637"/>
      <c r="O40" s="1969"/>
      <c r="P40" s="1969"/>
      <c r="Q40" s="1969"/>
      <c r="R40" s="1970"/>
      <c r="S40" s="1637"/>
      <c r="T40" s="1969"/>
      <c r="U40" s="1969"/>
      <c r="V40" s="1969"/>
      <c r="W40" s="1970"/>
      <c r="X40" s="1637"/>
      <c r="Y40" s="1971"/>
      <c r="Z40" s="1969"/>
      <c r="AA40" s="1969"/>
      <c r="AB40" s="1970"/>
      <c r="AC40" s="1637"/>
      <c r="AD40" s="1971"/>
      <c r="AE40" s="1969"/>
      <c r="AF40" s="1969"/>
      <c r="AG40" s="1970"/>
      <c r="AH40" s="1637"/>
      <c r="AI40" s="662"/>
      <c r="AJ40" s="1972"/>
      <c r="AK40" s="1972"/>
      <c r="AL40" s="1970"/>
      <c r="AM40" s="1973"/>
      <c r="AN40" s="1972"/>
      <c r="AO40" s="1972"/>
      <c r="AP40" s="1969"/>
      <c r="AQ40" s="1972"/>
      <c r="AR40" s="1973"/>
      <c r="AS40" s="1972"/>
      <c r="AT40" s="1972"/>
      <c r="AU40" s="1972"/>
      <c r="AV40" s="1970"/>
      <c r="AW40" s="623">
        <f t="shared" si="1"/>
        <v>0</v>
      </c>
    </row>
    <row r="41" spans="2:49" ht="12.95" customHeight="1" x14ac:dyDescent="0.2">
      <c r="B41" s="622">
        <v>30</v>
      </c>
      <c r="C41" s="1968"/>
      <c r="D41" s="1637"/>
      <c r="E41" s="1969"/>
      <c r="F41" s="1969"/>
      <c r="G41" s="1969"/>
      <c r="H41" s="1970"/>
      <c r="I41" s="1637"/>
      <c r="J41" s="1969"/>
      <c r="K41" s="1969"/>
      <c r="L41" s="1969"/>
      <c r="M41" s="1970"/>
      <c r="N41" s="1637"/>
      <c r="O41" s="1969"/>
      <c r="P41" s="1969"/>
      <c r="Q41" s="1969"/>
      <c r="R41" s="1970"/>
      <c r="S41" s="1637"/>
      <c r="T41" s="1969"/>
      <c r="U41" s="1969"/>
      <c r="V41" s="1969"/>
      <c r="W41" s="1970"/>
      <c r="X41" s="1637"/>
      <c r="Y41" s="1971"/>
      <c r="Z41" s="1969"/>
      <c r="AA41" s="1969"/>
      <c r="AB41" s="1970"/>
      <c r="AC41" s="1637"/>
      <c r="AD41" s="1971"/>
      <c r="AE41" s="1969"/>
      <c r="AF41" s="1969"/>
      <c r="AG41" s="1970"/>
      <c r="AH41" s="1637"/>
      <c r="AI41" s="662"/>
      <c r="AJ41" s="1972"/>
      <c r="AK41" s="1972"/>
      <c r="AL41" s="1970"/>
      <c r="AM41" s="1973"/>
      <c r="AN41" s="1972"/>
      <c r="AO41" s="1972"/>
      <c r="AP41" s="1969"/>
      <c r="AQ41" s="1972"/>
      <c r="AR41" s="1973"/>
      <c r="AS41" s="1972"/>
      <c r="AT41" s="1972"/>
      <c r="AU41" s="1972"/>
      <c r="AV41" s="1970"/>
      <c r="AW41" s="623">
        <f t="shared" si="1"/>
        <v>0</v>
      </c>
    </row>
    <row r="42" spans="2:49" ht="12.95" customHeight="1" x14ac:dyDescent="0.2">
      <c r="B42" s="622">
        <v>31</v>
      </c>
      <c r="C42" s="1968"/>
      <c r="D42" s="1637"/>
      <c r="E42" s="1969"/>
      <c r="F42" s="1969"/>
      <c r="G42" s="1969"/>
      <c r="H42" s="1970"/>
      <c r="I42" s="1637"/>
      <c r="J42" s="1969"/>
      <c r="K42" s="1969"/>
      <c r="L42" s="1969"/>
      <c r="M42" s="1970"/>
      <c r="N42" s="1637"/>
      <c r="O42" s="1969"/>
      <c r="P42" s="1969"/>
      <c r="Q42" s="1969"/>
      <c r="R42" s="1970"/>
      <c r="S42" s="1637"/>
      <c r="T42" s="1969"/>
      <c r="U42" s="1969"/>
      <c r="V42" s="1969"/>
      <c r="W42" s="1970"/>
      <c r="X42" s="1637"/>
      <c r="Y42" s="1971"/>
      <c r="Z42" s="1969"/>
      <c r="AA42" s="1969"/>
      <c r="AB42" s="1970"/>
      <c r="AC42" s="1637"/>
      <c r="AD42" s="1971"/>
      <c r="AE42" s="1969"/>
      <c r="AF42" s="1969"/>
      <c r="AG42" s="1970"/>
      <c r="AH42" s="1637"/>
      <c r="AI42" s="662"/>
      <c r="AJ42" s="1972"/>
      <c r="AK42" s="1972"/>
      <c r="AL42" s="1970"/>
      <c r="AM42" s="1973"/>
      <c r="AN42" s="1972"/>
      <c r="AO42" s="1972"/>
      <c r="AP42" s="1969"/>
      <c r="AQ42" s="1972"/>
      <c r="AR42" s="1973"/>
      <c r="AS42" s="1972"/>
      <c r="AT42" s="1972"/>
      <c r="AU42" s="1972"/>
      <c r="AV42" s="1970"/>
      <c r="AW42" s="623">
        <f t="shared" si="1"/>
        <v>0</v>
      </c>
    </row>
    <row r="43" spans="2:49" ht="12.95" customHeight="1" x14ac:dyDescent="0.2">
      <c r="B43" s="622">
        <v>32</v>
      </c>
      <c r="C43" s="1968"/>
      <c r="D43" s="1637"/>
      <c r="E43" s="1969"/>
      <c r="F43" s="1969"/>
      <c r="G43" s="1969"/>
      <c r="H43" s="1970"/>
      <c r="I43" s="1637"/>
      <c r="J43" s="1969"/>
      <c r="K43" s="1969"/>
      <c r="L43" s="1969"/>
      <c r="M43" s="1970"/>
      <c r="N43" s="1637"/>
      <c r="O43" s="1969"/>
      <c r="P43" s="1969"/>
      <c r="Q43" s="1969"/>
      <c r="R43" s="1970"/>
      <c r="S43" s="1637"/>
      <c r="T43" s="1969"/>
      <c r="U43" s="1969"/>
      <c r="V43" s="1969"/>
      <c r="W43" s="1970"/>
      <c r="X43" s="1637"/>
      <c r="Y43" s="1971"/>
      <c r="Z43" s="1969"/>
      <c r="AA43" s="1969"/>
      <c r="AB43" s="1970"/>
      <c r="AC43" s="1637"/>
      <c r="AD43" s="1971"/>
      <c r="AE43" s="1969"/>
      <c r="AF43" s="1969"/>
      <c r="AG43" s="1970"/>
      <c r="AH43" s="1637"/>
      <c r="AI43" s="662"/>
      <c r="AJ43" s="1972"/>
      <c r="AK43" s="1972"/>
      <c r="AL43" s="1970"/>
      <c r="AM43" s="1973"/>
      <c r="AN43" s="1972"/>
      <c r="AO43" s="1972"/>
      <c r="AP43" s="1969"/>
      <c r="AQ43" s="1972"/>
      <c r="AR43" s="1973"/>
      <c r="AS43" s="1972"/>
      <c r="AT43" s="1972"/>
      <c r="AU43" s="1972"/>
      <c r="AV43" s="1970"/>
      <c r="AW43" s="623">
        <f t="shared" si="1"/>
        <v>0</v>
      </c>
    </row>
    <row r="44" spans="2:49" ht="12.95" customHeight="1" x14ac:dyDescent="0.2">
      <c r="B44" s="622">
        <v>33</v>
      </c>
      <c r="C44" s="1968"/>
      <c r="D44" s="1637"/>
      <c r="E44" s="1969"/>
      <c r="F44" s="1969"/>
      <c r="G44" s="1969"/>
      <c r="H44" s="1970"/>
      <c r="I44" s="1637"/>
      <c r="J44" s="1969"/>
      <c r="K44" s="1969"/>
      <c r="L44" s="1969"/>
      <c r="M44" s="1970"/>
      <c r="N44" s="1637"/>
      <c r="O44" s="1969"/>
      <c r="P44" s="1969"/>
      <c r="Q44" s="1969"/>
      <c r="R44" s="1970"/>
      <c r="S44" s="1637"/>
      <c r="T44" s="1969"/>
      <c r="U44" s="1969"/>
      <c r="V44" s="1969"/>
      <c r="W44" s="1970"/>
      <c r="X44" s="1637"/>
      <c r="Y44" s="1971"/>
      <c r="Z44" s="1969"/>
      <c r="AA44" s="1969"/>
      <c r="AB44" s="1970"/>
      <c r="AC44" s="1637"/>
      <c r="AD44" s="1971"/>
      <c r="AE44" s="1969"/>
      <c r="AF44" s="1969"/>
      <c r="AG44" s="1970"/>
      <c r="AH44" s="1637"/>
      <c r="AI44" s="662"/>
      <c r="AJ44" s="1972"/>
      <c r="AK44" s="1972"/>
      <c r="AL44" s="1970"/>
      <c r="AM44" s="1973"/>
      <c r="AN44" s="1972"/>
      <c r="AO44" s="1972"/>
      <c r="AP44" s="1969"/>
      <c r="AQ44" s="1972"/>
      <c r="AR44" s="1973"/>
      <c r="AS44" s="1972"/>
      <c r="AT44" s="1972"/>
      <c r="AU44" s="1972"/>
      <c r="AV44" s="1970"/>
      <c r="AW44" s="623">
        <f t="shared" si="1"/>
        <v>0</v>
      </c>
    </row>
    <row r="45" spans="2:49" ht="12.95" customHeight="1" x14ac:dyDescent="0.2">
      <c r="B45" s="622">
        <v>34</v>
      </c>
      <c r="C45" s="1968"/>
      <c r="D45" s="1637"/>
      <c r="E45" s="1969"/>
      <c r="F45" s="1969"/>
      <c r="G45" s="1969"/>
      <c r="H45" s="1970"/>
      <c r="I45" s="1637"/>
      <c r="J45" s="1969"/>
      <c r="K45" s="1969"/>
      <c r="L45" s="1969"/>
      <c r="M45" s="1970"/>
      <c r="N45" s="1637"/>
      <c r="O45" s="1969"/>
      <c r="P45" s="1969"/>
      <c r="Q45" s="1969"/>
      <c r="R45" s="1970"/>
      <c r="S45" s="1637"/>
      <c r="T45" s="1969"/>
      <c r="U45" s="1969"/>
      <c r="V45" s="1969"/>
      <c r="W45" s="1970"/>
      <c r="X45" s="1637"/>
      <c r="Y45" s="1971"/>
      <c r="Z45" s="1969"/>
      <c r="AA45" s="1969"/>
      <c r="AB45" s="1970"/>
      <c r="AC45" s="1637"/>
      <c r="AD45" s="1971"/>
      <c r="AE45" s="1969"/>
      <c r="AF45" s="1969"/>
      <c r="AG45" s="1970"/>
      <c r="AH45" s="1637"/>
      <c r="AI45" s="662"/>
      <c r="AJ45" s="1972"/>
      <c r="AK45" s="1972"/>
      <c r="AL45" s="1970"/>
      <c r="AM45" s="1973"/>
      <c r="AN45" s="1972"/>
      <c r="AO45" s="1972"/>
      <c r="AP45" s="1969"/>
      <c r="AQ45" s="1972"/>
      <c r="AR45" s="1973"/>
      <c r="AS45" s="1972"/>
      <c r="AT45" s="1972"/>
      <c r="AU45" s="1972"/>
      <c r="AV45" s="1970"/>
      <c r="AW45" s="623">
        <f t="shared" si="1"/>
        <v>0</v>
      </c>
    </row>
    <row r="46" spans="2:49" ht="12.95" customHeight="1" x14ac:dyDescent="0.2">
      <c r="B46" s="622">
        <v>35</v>
      </c>
      <c r="C46" s="1968"/>
      <c r="D46" s="1637"/>
      <c r="E46" s="1969"/>
      <c r="F46" s="1969"/>
      <c r="G46" s="1969"/>
      <c r="H46" s="1970"/>
      <c r="I46" s="1637"/>
      <c r="J46" s="1969"/>
      <c r="K46" s="1969"/>
      <c r="L46" s="1969"/>
      <c r="M46" s="1970"/>
      <c r="N46" s="1637"/>
      <c r="O46" s="1969"/>
      <c r="P46" s="1969"/>
      <c r="Q46" s="1969"/>
      <c r="R46" s="1970"/>
      <c r="S46" s="1637"/>
      <c r="T46" s="1969"/>
      <c r="U46" s="1969"/>
      <c r="V46" s="1969"/>
      <c r="W46" s="1970"/>
      <c r="X46" s="1637"/>
      <c r="Y46" s="1971"/>
      <c r="Z46" s="1969"/>
      <c r="AA46" s="1969"/>
      <c r="AB46" s="1970"/>
      <c r="AC46" s="1637"/>
      <c r="AD46" s="1971"/>
      <c r="AE46" s="1969"/>
      <c r="AF46" s="1969"/>
      <c r="AG46" s="1970"/>
      <c r="AH46" s="1637"/>
      <c r="AI46" s="662"/>
      <c r="AJ46" s="1972"/>
      <c r="AK46" s="1972"/>
      <c r="AL46" s="1970"/>
      <c r="AM46" s="1973"/>
      <c r="AN46" s="1972"/>
      <c r="AO46" s="1972"/>
      <c r="AP46" s="1969"/>
      <c r="AQ46" s="1972"/>
      <c r="AR46" s="1973"/>
      <c r="AS46" s="1972"/>
      <c r="AT46" s="1972"/>
      <c r="AU46" s="1972"/>
      <c r="AV46" s="1970"/>
      <c r="AW46" s="623">
        <f t="shared" si="1"/>
        <v>0</v>
      </c>
    </row>
    <row r="47" spans="2:49" ht="12.95" customHeight="1" x14ac:dyDescent="0.2">
      <c r="B47" s="622">
        <v>36</v>
      </c>
      <c r="C47" s="1968"/>
      <c r="D47" s="1637"/>
      <c r="E47" s="1969"/>
      <c r="F47" s="1969"/>
      <c r="G47" s="1969"/>
      <c r="H47" s="1970"/>
      <c r="I47" s="1637"/>
      <c r="J47" s="1969"/>
      <c r="K47" s="1969"/>
      <c r="L47" s="1969"/>
      <c r="M47" s="1970"/>
      <c r="N47" s="1637"/>
      <c r="O47" s="1969"/>
      <c r="P47" s="1969"/>
      <c r="Q47" s="1969"/>
      <c r="R47" s="1970"/>
      <c r="S47" s="1637"/>
      <c r="T47" s="1969"/>
      <c r="U47" s="1969"/>
      <c r="V47" s="1969"/>
      <c r="W47" s="1970"/>
      <c r="X47" s="1637"/>
      <c r="Y47" s="1971"/>
      <c r="Z47" s="1969"/>
      <c r="AA47" s="1969"/>
      <c r="AB47" s="1970"/>
      <c r="AC47" s="1637"/>
      <c r="AD47" s="1971"/>
      <c r="AE47" s="1969"/>
      <c r="AF47" s="1969"/>
      <c r="AG47" s="1970"/>
      <c r="AH47" s="1637"/>
      <c r="AI47" s="662"/>
      <c r="AJ47" s="1972"/>
      <c r="AK47" s="1972"/>
      <c r="AL47" s="1970"/>
      <c r="AM47" s="1973"/>
      <c r="AN47" s="1972"/>
      <c r="AO47" s="1972"/>
      <c r="AP47" s="1969"/>
      <c r="AQ47" s="1972"/>
      <c r="AR47" s="1973"/>
      <c r="AS47" s="1972"/>
      <c r="AT47" s="1972"/>
      <c r="AU47" s="1972"/>
      <c r="AV47" s="1970"/>
      <c r="AW47" s="623">
        <f t="shared" si="1"/>
        <v>0</v>
      </c>
    </row>
    <row r="48" spans="2:49" ht="12.95" customHeight="1" x14ac:dyDescent="0.2">
      <c r="B48" s="622">
        <v>37</v>
      </c>
      <c r="C48" s="1968"/>
      <c r="D48" s="1637"/>
      <c r="E48" s="1969"/>
      <c r="F48" s="1969"/>
      <c r="G48" s="1969"/>
      <c r="H48" s="1970"/>
      <c r="I48" s="1637"/>
      <c r="J48" s="1969"/>
      <c r="K48" s="1969"/>
      <c r="L48" s="1969"/>
      <c r="M48" s="1970"/>
      <c r="N48" s="1637"/>
      <c r="O48" s="1969"/>
      <c r="P48" s="1969"/>
      <c r="Q48" s="1969"/>
      <c r="R48" s="1970"/>
      <c r="S48" s="1637"/>
      <c r="T48" s="1969"/>
      <c r="U48" s="1969"/>
      <c r="V48" s="1969"/>
      <c r="W48" s="1970"/>
      <c r="X48" s="1637"/>
      <c r="Y48" s="1971"/>
      <c r="Z48" s="1969"/>
      <c r="AA48" s="1969"/>
      <c r="AB48" s="1970"/>
      <c r="AC48" s="1637"/>
      <c r="AD48" s="1971"/>
      <c r="AE48" s="1969"/>
      <c r="AF48" s="1969"/>
      <c r="AG48" s="1970"/>
      <c r="AH48" s="1637"/>
      <c r="AI48" s="662"/>
      <c r="AJ48" s="1972"/>
      <c r="AK48" s="1972"/>
      <c r="AL48" s="1970"/>
      <c r="AM48" s="1973"/>
      <c r="AN48" s="1972"/>
      <c r="AO48" s="1972"/>
      <c r="AP48" s="1969"/>
      <c r="AQ48" s="1972"/>
      <c r="AR48" s="1973"/>
      <c r="AS48" s="1972"/>
      <c r="AT48" s="1972"/>
      <c r="AU48" s="1972"/>
      <c r="AV48" s="1970"/>
      <c r="AW48" s="623">
        <f t="shared" si="1"/>
        <v>0</v>
      </c>
    </row>
    <row r="49" spans="2:49" ht="12.95" customHeight="1" x14ac:dyDescent="0.2">
      <c r="B49" s="622">
        <v>38</v>
      </c>
      <c r="C49" s="1968"/>
      <c r="D49" s="1637"/>
      <c r="E49" s="1969"/>
      <c r="F49" s="1969"/>
      <c r="G49" s="1969"/>
      <c r="H49" s="1970"/>
      <c r="I49" s="1637"/>
      <c r="J49" s="1969"/>
      <c r="K49" s="1969"/>
      <c r="L49" s="1969"/>
      <c r="M49" s="1970"/>
      <c r="N49" s="1637"/>
      <c r="O49" s="1969"/>
      <c r="P49" s="1969"/>
      <c r="Q49" s="1969"/>
      <c r="R49" s="1970"/>
      <c r="S49" s="1637"/>
      <c r="T49" s="1969"/>
      <c r="U49" s="1969"/>
      <c r="V49" s="1969"/>
      <c r="W49" s="1970"/>
      <c r="X49" s="1637"/>
      <c r="Y49" s="1971"/>
      <c r="Z49" s="1969"/>
      <c r="AA49" s="1969"/>
      <c r="AB49" s="1970"/>
      <c r="AC49" s="1637"/>
      <c r="AD49" s="1971"/>
      <c r="AE49" s="1969"/>
      <c r="AF49" s="1969"/>
      <c r="AG49" s="1970"/>
      <c r="AH49" s="1637"/>
      <c r="AI49" s="662"/>
      <c r="AJ49" s="1972"/>
      <c r="AK49" s="1972"/>
      <c r="AL49" s="1970"/>
      <c r="AM49" s="1973"/>
      <c r="AN49" s="1972"/>
      <c r="AO49" s="1972"/>
      <c r="AP49" s="1969"/>
      <c r="AQ49" s="1972"/>
      <c r="AR49" s="1973"/>
      <c r="AS49" s="1972"/>
      <c r="AT49" s="1972"/>
      <c r="AU49" s="1972"/>
      <c r="AV49" s="1970"/>
      <c r="AW49" s="623">
        <f t="shared" si="1"/>
        <v>0</v>
      </c>
    </row>
    <row r="50" spans="2:49" ht="12.95" customHeight="1" x14ac:dyDescent="0.2">
      <c r="B50" s="622">
        <v>39</v>
      </c>
      <c r="C50" s="1968"/>
      <c r="D50" s="1637"/>
      <c r="E50" s="1969"/>
      <c r="F50" s="1969"/>
      <c r="G50" s="1969"/>
      <c r="H50" s="1970"/>
      <c r="I50" s="1637"/>
      <c r="J50" s="1969"/>
      <c r="K50" s="1969"/>
      <c r="L50" s="1969"/>
      <c r="M50" s="1970"/>
      <c r="N50" s="1637"/>
      <c r="O50" s="1969"/>
      <c r="P50" s="1969"/>
      <c r="Q50" s="1969"/>
      <c r="R50" s="1970"/>
      <c r="S50" s="1637"/>
      <c r="T50" s="1969"/>
      <c r="U50" s="1969"/>
      <c r="V50" s="1969"/>
      <c r="W50" s="1970"/>
      <c r="X50" s="1637"/>
      <c r="Y50" s="1971"/>
      <c r="Z50" s="1969"/>
      <c r="AA50" s="1969"/>
      <c r="AB50" s="1970"/>
      <c r="AC50" s="1637"/>
      <c r="AD50" s="1971"/>
      <c r="AE50" s="1969"/>
      <c r="AF50" s="1969"/>
      <c r="AG50" s="1970"/>
      <c r="AH50" s="1637"/>
      <c r="AI50" s="662"/>
      <c r="AJ50" s="1972"/>
      <c r="AK50" s="1972"/>
      <c r="AL50" s="1970"/>
      <c r="AM50" s="1973"/>
      <c r="AN50" s="1972"/>
      <c r="AO50" s="1972"/>
      <c r="AP50" s="1969"/>
      <c r="AQ50" s="1972"/>
      <c r="AR50" s="1973"/>
      <c r="AS50" s="1972"/>
      <c r="AT50" s="1972"/>
      <c r="AU50" s="1972"/>
      <c r="AV50" s="1970"/>
      <c r="AW50" s="623">
        <f t="shared" si="1"/>
        <v>0</v>
      </c>
    </row>
    <row r="51" spans="2:49" ht="12.95" customHeight="1" x14ac:dyDescent="0.2">
      <c r="B51" s="622">
        <v>40</v>
      </c>
      <c r="C51" s="1968"/>
      <c r="D51" s="1637"/>
      <c r="E51" s="1969"/>
      <c r="F51" s="1969"/>
      <c r="G51" s="1969"/>
      <c r="H51" s="1970"/>
      <c r="I51" s="1637"/>
      <c r="J51" s="1969"/>
      <c r="K51" s="1969"/>
      <c r="L51" s="1969"/>
      <c r="M51" s="1970"/>
      <c r="N51" s="1637"/>
      <c r="O51" s="1969"/>
      <c r="P51" s="1969"/>
      <c r="Q51" s="1969"/>
      <c r="R51" s="1970"/>
      <c r="S51" s="1637"/>
      <c r="T51" s="1969"/>
      <c r="U51" s="1969"/>
      <c r="V51" s="1969"/>
      <c r="W51" s="1970"/>
      <c r="X51" s="1637"/>
      <c r="Y51" s="1971"/>
      <c r="Z51" s="1969"/>
      <c r="AA51" s="1969"/>
      <c r="AB51" s="1970"/>
      <c r="AC51" s="1637"/>
      <c r="AD51" s="1971"/>
      <c r="AE51" s="1969"/>
      <c r="AF51" s="1969"/>
      <c r="AG51" s="1970"/>
      <c r="AH51" s="1637"/>
      <c r="AI51" s="662"/>
      <c r="AJ51" s="1972"/>
      <c r="AK51" s="1972"/>
      <c r="AL51" s="1970"/>
      <c r="AM51" s="1973"/>
      <c r="AN51" s="1972"/>
      <c r="AO51" s="1972"/>
      <c r="AP51" s="1969"/>
      <c r="AQ51" s="1972"/>
      <c r="AR51" s="1973"/>
      <c r="AS51" s="1972"/>
      <c r="AT51" s="1972"/>
      <c r="AU51" s="1972"/>
      <c r="AV51" s="1970"/>
      <c r="AW51" s="623">
        <f t="shared" si="1"/>
        <v>0</v>
      </c>
    </row>
    <row r="52" spans="2:49" ht="12.95" customHeight="1" x14ac:dyDescent="0.2">
      <c r="B52" s="622">
        <v>41</v>
      </c>
      <c r="C52" s="1968"/>
      <c r="D52" s="1637"/>
      <c r="E52" s="1969"/>
      <c r="F52" s="1969"/>
      <c r="G52" s="1969"/>
      <c r="H52" s="1970"/>
      <c r="I52" s="1637"/>
      <c r="J52" s="1969"/>
      <c r="K52" s="1969"/>
      <c r="L52" s="1969"/>
      <c r="M52" s="1970"/>
      <c r="N52" s="1637"/>
      <c r="O52" s="1969"/>
      <c r="P52" s="1969"/>
      <c r="Q52" s="1969"/>
      <c r="R52" s="1970"/>
      <c r="S52" s="1637"/>
      <c r="T52" s="1969"/>
      <c r="U52" s="1969"/>
      <c r="V52" s="1969"/>
      <c r="W52" s="1970"/>
      <c r="X52" s="1637"/>
      <c r="Y52" s="1971"/>
      <c r="Z52" s="1969"/>
      <c r="AA52" s="1969"/>
      <c r="AB52" s="1970"/>
      <c r="AC52" s="1637"/>
      <c r="AD52" s="1971"/>
      <c r="AE52" s="1969"/>
      <c r="AF52" s="1969"/>
      <c r="AG52" s="1970"/>
      <c r="AH52" s="1637"/>
      <c r="AI52" s="662"/>
      <c r="AJ52" s="1972"/>
      <c r="AK52" s="1972"/>
      <c r="AL52" s="1970"/>
      <c r="AM52" s="1973"/>
      <c r="AN52" s="1972"/>
      <c r="AO52" s="1972"/>
      <c r="AP52" s="1969"/>
      <c r="AQ52" s="1972"/>
      <c r="AR52" s="1973"/>
      <c r="AS52" s="1972"/>
      <c r="AT52" s="1972"/>
      <c r="AU52" s="1972"/>
      <c r="AV52" s="1970"/>
      <c r="AW52" s="623">
        <f t="shared" si="1"/>
        <v>0</v>
      </c>
    </row>
    <row r="53" spans="2:49" ht="12.95" customHeight="1" x14ac:dyDescent="0.2">
      <c r="B53" s="622">
        <v>42</v>
      </c>
      <c r="C53" s="1968"/>
      <c r="D53" s="1637"/>
      <c r="E53" s="1969"/>
      <c r="F53" s="1969"/>
      <c r="G53" s="1969"/>
      <c r="H53" s="1970"/>
      <c r="I53" s="1637"/>
      <c r="J53" s="1969"/>
      <c r="K53" s="1969"/>
      <c r="L53" s="1969"/>
      <c r="M53" s="1970"/>
      <c r="N53" s="1637"/>
      <c r="O53" s="1969"/>
      <c r="P53" s="1969"/>
      <c r="Q53" s="1969"/>
      <c r="R53" s="1970"/>
      <c r="S53" s="1637"/>
      <c r="T53" s="1969"/>
      <c r="U53" s="1969"/>
      <c r="V53" s="1969"/>
      <c r="W53" s="1970"/>
      <c r="X53" s="1637"/>
      <c r="Y53" s="1971"/>
      <c r="Z53" s="1969"/>
      <c r="AA53" s="1969"/>
      <c r="AB53" s="1970"/>
      <c r="AC53" s="1637"/>
      <c r="AD53" s="1971"/>
      <c r="AE53" s="1969"/>
      <c r="AF53" s="1969"/>
      <c r="AG53" s="1970"/>
      <c r="AH53" s="1637"/>
      <c r="AI53" s="662"/>
      <c r="AJ53" s="1972"/>
      <c r="AK53" s="1972"/>
      <c r="AL53" s="1970"/>
      <c r="AM53" s="1973"/>
      <c r="AN53" s="1972"/>
      <c r="AO53" s="1972"/>
      <c r="AP53" s="1969"/>
      <c r="AQ53" s="1972"/>
      <c r="AR53" s="1973"/>
      <c r="AS53" s="1972"/>
      <c r="AT53" s="1972"/>
      <c r="AU53" s="1972"/>
      <c r="AV53" s="1970"/>
      <c r="AW53" s="623">
        <f t="shared" si="1"/>
        <v>0</v>
      </c>
    </row>
    <row r="54" spans="2:49" ht="12.95" customHeight="1" thickBot="1" x14ac:dyDescent="0.25">
      <c r="B54" s="622">
        <v>43</v>
      </c>
      <c r="C54" s="621"/>
      <c r="D54" s="620"/>
      <c r="E54" s="618"/>
      <c r="F54" s="618"/>
      <c r="G54" s="618"/>
      <c r="H54" s="617"/>
      <c r="I54" s="620"/>
      <c r="J54" s="618"/>
      <c r="K54" s="618"/>
      <c r="L54" s="618"/>
      <c r="M54" s="617"/>
      <c r="N54" s="620"/>
      <c r="O54" s="618"/>
      <c r="P54" s="618"/>
      <c r="Q54" s="618"/>
      <c r="R54" s="617"/>
      <c r="S54" s="620"/>
      <c r="T54" s="618"/>
      <c r="U54" s="618"/>
      <c r="V54" s="618"/>
      <c r="W54" s="617"/>
      <c r="X54" s="620"/>
      <c r="Y54" s="619"/>
      <c r="Z54" s="618"/>
      <c r="AA54" s="618"/>
      <c r="AB54" s="617"/>
      <c r="AC54" s="620"/>
      <c r="AD54" s="619"/>
      <c r="AE54" s="618"/>
      <c r="AF54" s="618"/>
      <c r="AG54" s="617"/>
      <c r="AH54" s="620"/>
      <c r="AI54" s="661"/>
      <c r="AJ54" s="659"/>
      <c r="AK54" s="659"/>
      <c r="AL54" s="617"/>
      <c r="AM54" s="660"/>
      <c r="AN54" s="659"/>
      <c r="AO54" s="659"/>
      <c r="AP54" s="618"/>
      <c r="AQ54" s="659"/>
      <c r="AR54" s="660"/>
      <c r="AS54" s="659"/>
      <c r="AT54" s="659"/>
      <c r="AU54" s="659"/>
      <c r="AV54" s="617"/>
      <c r="AW54" s="616">
        <f t="shared" si="1"/>
        <v>0</v>
      </c>
    </row>
    <row r="55" spans="2:49" ht="8.25" customHeight="1" thickBot="1" x14ac:dyDescent="0.25"/>
    <row r="56" spans="2:49" ht="16.5" thickBot="1" x14ac:dyDescent="0.25">
      <c r="B56" s="658" t="s">
        <v>479</v>
      </c>
      <c r="C56" s="1846" t="s">
        <v>685</v>
      </c>
      <c r="D56" s="2462">
        <f>COUNTA(D57:H60)</f>
        <v>0</v>
      </c>
      <c r="E56" s="2463"/>
      <c r="F56" s="2463"/>
      <c r="G56" s="2463"/>
      <c r="H56" s="2464"/>
      <c r="I56" s="2462">
        <f>COUNTA(I57:M60)</f>
        <v>0</v>
      </c>
      <c r="J56" s="2463"/>
      <c r="K56" s="2463"/>
      <c r="L56" s="2463"/>
      <c r="M56" s="2464"/>
      <c r="N56" s="2462">
        <f>COUNTA(N57:R60)</f>
        <v>0</v>
      </c>
      <c r="O56" s="2463"/>
      <c r="P56" s="2463"/>
      <c r="Q56" s="2463"/>
      <c r="R56" s="2464"/>
      <c r="S56" s="36" t="s">
        <v>686</v>
      </c>
      <c r="T56" s="657"/>
      <c r="U56" s="657"/>
      <c r="V56" s="657"/>
      <c r="W56" s="657"/>
      <c r="X56" s="657"/>
      <c r="Y56" s="657"/>
      <c r="Z56" s="657"/>
      <c r="AA56" s="657"/>
      <c r="AB56" s="657"/>
      <c r="AC56" s="657"/>
      <c r="AD56" s="657"/>
      <c r="AE56" s="657"/>
      <c r="AF56" s="657"/>
      <c r="AH56" s="36"/>
      <c r="AI56" s="36"/>
      <c r="AJ56" s="36"/>
      <c r="AK56" s="36"/>
    </row>
    <row r="57" spans="2:49" ht="25.5" x14ac:dyDescent="0.2">
      <c r="B57" s="656">
        <v>1</v>
      </c>
      <c r="C57" s="655" t="s">
        <v>687</v>
      </c>
      <c r="D57" s="654"/>
      <c r="E57" s="653"/>
      <c r="F57" s="653"/>
      <c r="G57" s="653"/>
      <c r="H57" s="652"/>
      <c r="I57" s="654"/>
      <c r="J57" s="653"/>
      <c r="K57" s="653"/>
      <c r="L57" s="653"/>
      <c r="M57" s="652"/>
      <c r="N57" s="654"/>
      <c r="O57" s="653"/>
      <c r="P57" s="653"/>
      <c r="Q57" s="653"/>
      <c r="R57" s="652"/>
      <c r="S57" s="645"/>
      <c r="T57" s="645"/>
      <c r="U57" s="645"/>
      <c r="V57" s="645"/>
      <c r="W57" s="645"/>
      <c r="X57" s="645"/>
      <c r="Y57" s="645"/>
      <c r="Z57" s="645"/>
      <c r="AA57" s="645"/>
      <c r="AB57" s="645"/>
      <c r="AC57" s="645"/>
      <c r="AD57" s="645"/>
      <c r="AE57" s="645"/>
      <c r="AF57" s="645"/>
      <c r="AG57" s="615"/>
      <c r="AH57" s="615"/>
      <c r="AI57" s="615"/>
      <c r="AJ57" s="615"/>
      <c r="AK57" s="615"/>
    </row>
    <row r="58" spans="2:49" ht="13.5" x14ac:dyDescent="0.2">
      <c r="B58" s="650">
        <v>2</v>
      </c>
      <c r="C58" s="651" t="s">
        <v>99</v>
      </c>
      <c r="D58" s="648"/>
      <c r="E58" s="647"/>
      <c r="F58" s="647"/>
      <c r="G58" s="647"/>
      <c r="H58" s="646"/>
      <c r="I58" s="648"/>
      <c r="J58" s="647"/>
      <c r="K58" s="647"/>
      <c r="L58" s="647"/>
      <c r="M58" s="646"/>
      <c r="N58" s="648"/>
      <c r="O58" s="647"/>
      <c r="P58" s="647"/>
      <c r="Q58" s="647"/>
      <c r="R58" s="646"/>
      <c r="S58" s="645"/>
      <c r="T58" s="645"/>
      <c r="U58" s="645"/>
      <c r="V58" s="645"/>
      <c r="W58" s="645"/>
      <c r="X58" s="645"/>
      <c r="Y58" s="645"/>
      <c r="Z58" s="645"/>
      <c r="AA58" s="645"/>
      <c r="AB58" s="645"/>
      <c r="AC58" s="645"/>
      <c r="AD58" s="645"/>
      <c r="AE58" s="645"/>
      <c r="AF58" s="645"/>
      <c r="AG58" s="86"/>
      <c r="AH58" s="86"/>
      <c r="AI58" s="86"/>
      <c r="AJ58" s="86"/>
      <c r="AK58" s="86"/>
    </row>
    <row r="59" spans="2:49" ht="13.5" x14ac:dyDescent="0.2">
      <c r="B59" s="650">
        <v>3</v>
      </c>
      <c r="C59" s="651" t="s">
        <v>86</v>
      </c>
      <c r="D59" s="648"/>
      <c r="E59" s="647"/>
      <c r="F59" s="647"/>
      <c r="G59" s="647"/>
      <c r="H59" s="646"/>
      <c r="I59" s="648"/>
      <c r="J59" s="647"/>
      <c r="K59" s="647"/>
      <c r="L59" s="647"/>
      <c r="M59" s="646"/>
      <c r="N59" s="648"/>
      <c r="O59" s="647"/>
      <c r="P59" s="647"/>
      <c r="Q59" s="647"/>
      <c r="R59" s="646"/>
      <c r="S59" s="645"/>
      <c r="T59" s="645"/>
      <c r="U59" s="645"/>
      <c r="V59" s="645"/>
      <c r="W59" s="645"/>
      <c r="X59" s="645"/>
      <c r="Y59" s="645"/>
      <c r="Z59" s="645"/>
      <c r="AA59" s="645"/>
      <c r="AB59" s="645"/>
      <c r="AC59" s="645"/>
      <c r="AD59" s="645"/>
      <c r="AE59" s="645"/>
      <c r="AF59" s="645"/>
    </row>
    <row r="60" spans="2:49" ht="13.5" x14ac:dyDescent="0.2">
      <c r="B60" s="650">
        <v>4</v>
      </c>
      <c r="C60" s="649" t="s">
        <v>311</v>
      </c>
      <c r="D60" s="648"/>
      <c r="E60" s="647"/>
      <c r="F60" s="647"/>
      <c r="G60" s="647"/>
      <c r="H60" s="646"/>
      <c r="I60" s="648"/>
      <c r="J60" s="647"/>
      <c r="K60" s="647"/>
      <c r="L60" s="647"/>
      <c r="M60" s="646"/>
      <c r="N60" s="648"/>
      <c r="O60" s="647"/>
      <c r="P60" s="647"/>
      <c r="Q60" s="647"/>
      <c r="R60" s="646"/>
      <c r="S60" s="645"/>
      <c r="T60" s="645"/>
      <c r="U60" s="645"/>
      <c r="V60" s="645"/>
      <c r="W60" s="645"/>
      <c r="X60" s="645"/>
      <c r="Y60" s="645"/>
      <c r="Z60" s="645"/>
      <c r="AA60" s="645"/>
      <c r="AB60" s="645"/>
      <c r="AC60" s="645"/>
      <c r="AD60" s="645"/>
      <c r="AE60" s="645"/>
      <c r="AF60" s="645"/>
    </row>
    <row r="61" spans="2:49" ht="18" customHeight="1" x14ac:dyDescent="0.25">
      <c r="B61" s="2431" t="s">
        <v>656</v>
      </c>
      <c r="C61" s="2432"/>
      <c r="D61" s="2432"/>
      <c r="E61" s="2432"/>
      <c r="F61" s="2432"/>
      <c r="G61" s="2432"/>
      <c r="H61" s="2432"/>
      <c r="I61" s="2432"/>
      <c r="J61" s="2432"/>
      <c r="K61" s="2432"/>
      <c r="L61" s="2432"/>
      <c r="M61" s="2432"/>
      <c r="N61" s="2432"/>
      <c r="O61" s="2432"/>
      <c r="P61" s="2432"/>
      <c r="Q61" s="2432"/>
      <c r="R61" s="2432"/>
      <c r="S61" s="2432"/>
      <c r="T61" s="2432"/>
      <c r="U61" s="2432"/>
      <c r="V61" s="2432"/>
      <c r="W61" s="2432"/>
      <c r="X61" s="2432"/>
      <c r="Y61" s="2432"/>
      <c r="Z61" s="2432"/>
      <c r="AA61" s="2432"/>
      <c r="AB61" s="2432"/>
      <c r="AC61" s="2432"/>
    </row>
  </sheetData>
  <sheetProtection algorithmName="SHA-512" hashValue="dNrwQ7zb0pj4piKTIhxVGu6Q2BiPuem+ZlZDFIVaKJ92hg9k5b9nrZLaEnNDgYj2cTKLJJPDpLyQpqsqoGHH9w==" saltValue="CpxXrhHpYQYbvkrLpbC5Dg==" spinCount="100000" sheet="1" formatRows="0"/>
  <mergeCells count="48">
    <mergeCell ref="AS2:AV2"/>
    <mergeCell ref="B10:C10"/>
    <mergeCell ref="D3:AW3"/>
    <mergeCell ref="D4:AW4"/>
    <mergeCell ref="AM7:AQ7"/>
    <mergeCell ref="AH7:AL7"/>
    <mergeCell ref="AC7:AG7"/>
    <mergeCell ref="X7:AB7"/>
    <mergeCell ref="S7:W7"/>
    <mergeCell ref="N7:R7"/>
    <mergeCell ref="D10:H10"/>
    <mergeCell ref="AM10:AQ10"/>
    <mergeCell ref="AH10:AL10"/>
    <mergeCell ref="AR10:AV10"/>
    <mergeCell ref="X6:AB6"/>
    <mergeCell ref="S6:W6"/>
    <mergeCell ref="AW5:AW9"/>
    <mergeCell ref="AW10:AW11"/>
    <mergeCell ref="D5:AQ5"/>
    <mergeCell ref="N6:R6"/>
    <mergeCell ref="I6:M6"/>
    <mergeCell ref="I7:M7"/>
    <mergeCell ref="D7:H7"/>
    <mergeCell ref="AM6:AQ6"/>
    <mergeCell ref="AH6:AL6"/>
    <mergeCell ref="AC6:AG6"/>
    <mergeCell ref="D6:H6"/>
    <mergeCell ref="D19:H19"/>
    <mergeCell ref="N10:R10"/>
    <mergeCell ref="I10:M10"/>
    <mergeCell ref="N19:R19"/>
    <mergeCell ref="I19:M19"/>
    <mergeCell ref="B61:AC61"/>
    <mergeCell ref="N56:R56"/>
    <mergeCell ref="I56:M56"/>
    <mergeCell ref="D56:H56"/>
    <mergeCell ref="AR5:AV9"/>
    <mergeCell ref="N8:R8"/>
    <mergeCell ref="I8:M8"/>
    <mergeCell ref="D8:H8"/>
    <mergeCell ref="AC10:AG10"/>
    <mergeCell ref="X10:AB10"/>
    <mergeCell ref="S10:W10"/>
    <mergeCell ref="AM8:AQ8"/>
    <mergeCell ref="AH8:AL8"/>
    <mergeCell ref="AC8:AG8"/>
    <mergeCell ref="X8:AB8"/>
    <mergeCell ref="S8:W8"/>
  </mergeCells>
  <printOptions horizontalCentered="1"/>
  <pageMargins left="0.59055118110236227" right="0.51181102362204722" top="1.1811023622047245" bottom="0.98425196850393704" header="0.51181102362204722" footer="0.51181102362204722"/>
  <pageSetup paperSize="9" scale="53" orientation="landscape" horizontalDpi="4294967293" verticalDpi="4294967293"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r:uid="{67CAC14B-2CF7-42C1-B966-4C80C64AC6CE}">
          <x14:formula1>
            <xm:f>słownik!$A$2:$A$175</xm:f>
          </x14:formula1>
          <xm:sqref>C39:C54</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79FB13-48A9-4885-9F1F-563E3986073C}">
  <sheetPr>
    <tabColor theme="3" tint="0.59999389629810485"/>
    <pageSetUpPr fitToPage="1"/>
  </sheetPr>
  <dimension ref="B1:AL42"/>
  <sheetViews>
    <sheetView showGridLines="0" view="pageBreakPreview" zoomScale="90" zoomScaleNormal="100" zoomScaleSheetLayoutView="90" workbookViewId="0">
      <selection activeCell="AU10" sqref="AU10"/>
    </sheetView>
  </sheetViews>
  <sheetFormatPr defaultColWidth="3.42578125" defaultRowHeight="12.75" x14ac:dyDescent="0.2"/>
  <cols>
    <col min="1" max="1" width="4.7109375" style="1" customWidth="1"/>
    <col min="2" max="2" width="4.42578125" style="1" customWidth="1"/>
    <col min="3" max="3" width="30.140625" style="1" customWidth="1"/>
    <col min="4" max="37" width="2.7109375" style="1" customWidth="1"/>
    <col min="38" max="38" width="10.42578125" style="1" customWidth="1"/>
    <col min="39" max="16384" width="3.42578125" style="1"/>
  </cols>
  <sheetData>
    <row r="1" spans="2:38" ht="30.75" customHeight="1" x14ac:dyDescent="0.35">
      <c r="B1" s="695" t="s">
        <v>688</v>
      </c>
      <c r="C1" s="694"/>
      <c r="D1" s="694"/>
      <c r="E1" s="694"/>
      <c r="F1" s="694"/>
      <c r="G1" s="694"/>
      <c r="H1" s="694"/>
      <c r="I1" s="694"/>
      <c r="J1" s="694"/>
      <c r="K1" s="694"/>
      <c r="L1" s="694"/>
      <c r="M1" s="694"/>
      <c r="N1" s="694"/>
      <c r="O1" s="694"/>
      <c r="P1" s="694"/>
      <c r="Q1" s="694"/>
      <c r="R1" s="643"/>
      <c r="S1" s="643"/>
      <c r="T1" s="643"/>
      <c r="U1" s="643"/>
      <c r="V1" s="643"/>
      <c r="W1" s="643"/>
      <c r="X1" s="643"/>
      <c r="Y1" s="643"/>
      <c r="Z1" s="643"/>
      <c r="AA1" s="643"/>
      <c r="AB1" s="643"/>
      <c r="AC1" s="643"/>
      <c r="AD1" s="643"/>
      <c r="AE1" s="643"/>
      <c r="AF1" s="643" t="s">
        <v>689</v>
      </c>
      <c r="AG1" s="643"/>
      <c r="AH1" s="643"/>
      <c r="AI1" s="643"/>
      <c r="AJ1" s="643"/>
      <c r="AK1" s="643"/>
      <c r="AL1" s="643"/>
    </row>
    <row r="2" spans="2:38" ht="31.5" customHeight="1" thickBot="1" x14ac:dyDescent="0.25">
      <c r="B2" s="23"/>
      <c r="C2" s="693" t="str">
        <f>wizyt!C3</f>
        <v>??</v>
      </c>
      <c r="G2" s="639"/>
      <c r="H2" s="639"/>
      <c r="I2" s="639"/>
      <c r="J2" s="639"/>
      <c r="K2" s="639"/>
      <c r="L2" s="639"/>
      <c r="M2" s="639"/>
      <c r="N2" s="639"/>
      <c r="O2" s="639"/>
      <c r="P2" s="639"/>
      <c r="Q2" s="639"/>
      <c r="S2" s="639"/>
      <c r="T2" s="639"/>
      <c r="U2" s="639"/>
      <c r="V2" s="692" t="s">
        <v>690</v>
      </c>
      <c r="W2" s="639" t="str">
        <f>wizyt!H3</f>
        <v>2023/2024</v>
      </c>
      <c r="AJ2" s="748" t="str">
        <f>IF(wizyt!$B$1&lt;&gt;0,wizyt!$B$1," ")</f>
        <v xml:space="preserve"> </v>
      </c>
      <c r="AK2" s="2511" t="str">
        <f>IF(wizyt!$D$1&lt;&gt;0,wizyt!$D$1," ")</f>
        <v xml:space="preserve"> </v>
      </c>
      <c r="AL2" s="2512"/>
    </row>
    <row r="3" spans="2:38" ht="22.5" customHeight="1" thickBot="1" x14ac:dyDescent="0.25">
      <c r="B3" s="1635"/>
      <c r="C3" s="691" t="s">
        <v>16</v>
      </c>
      <c r="D3" s="2498" t="s">
        <v>637</v>
      </c>
      <c r="E3" s="2499"/>
      <c r="F3" s="2499"/>
      <c r="G3" s="2499"/>
      <c r="H3" s="2499"/>
      <c r="I3" s="2499"/>
      <c r="J3" s="2499"/>
      <c r="K3" s="2499"/>
      <c r="L3" s="2499"/>
      <c r="M3" s="2499"/>
      <c r="N3" s="2499"/>
      <c r="O3" s="2499"/>
      <c r="P3" s="2499"/>
      <c r="Q3" s="2499"/>
      <c r="R3" s="2499"/>
      <c r="S3" s="2499"/>
      <c r="T3" s="2499"/>
      <c r="U3" s="2499"/>
      <c r="V3" s="2499"/>
      <c r="W3" s="2499"/>
      <c r="X3" s="2499"/>
      <c r="Y3" s="2499"/>
      <c r="Z3" s="2499"/>
      <c r="AA3" s="2499"/>
      <c r="AB3" s="2499"/>
      <c r="AC3" s="2499"/>
      <c r="AD3" s="2499"/>
      <c r="AE3" s="2499"/>
      <c r="AF3" s="2499"/>
      <c r="AG3" s="2499"/>
      <c r="AH3" s="2499"/>
      <c r="AI3" s="2499"/>
      <c r="AJ3" s="2499"/>
      <c r="AK3" s="2499"/>
      <c r="AL3" s="2500"/>
    </row>
    <row r="4" spans="2:38" ht="14.25" customHeight="1" thickBot="1" x14ac:dyDescent="0.25">
      <c r="B4" s="1844"/>
      <c r="C4" s="1845" t="s">
        <v>340</v>
      </c>
      <c r="D4" s="2501" t="s">
        <v>691</v>
      </c>
      <c r="E4" s="2502"/>
      <c r="F4" s="2502"/>
      <c r="G4" s="2502"/>
      <c r="H4" s="2502"/>
      <c r="I4" s="2502"/>
      <c r="J4" s="2502"/>
      <c r="K4" s="2502"/>
      <c r="L4" s="2502"/>
      <c r="M4" s="2502"/>
      <c r="N4" s="2502"/>
      <c r="O4" s="2502"/>
      <c r="P4" s="2502"/>
      <c r="Q4" s="2502"/>
      <c r="R4" s="2502"/>
      <c r="S4" s="2502"/>
      <c r="T4" s="2502"/>
      <c r="U4" s="2502"/>
      <c r="V4" s="2502"/>
      <c r="W4" s="2502"/>
      <c r="X4" s="2502"/>
      <c r="Y4" s="2502"/>
      <c r="Z4" s="2502"/>
      <c r="AA4" s="2502"/>
      <c r="AB4" s="2502"/>
      <c r="AC4" s="2502"/>
      <c r="AD4" s="2502"/>
      <c r="AE4" s="2502"/>
      <c r="AF4" s="2502"/>
      <c r="AG4" s="2502"/>
      <c r="AH4" s="2503"/>
      <c r="AI4" s="2503"/>
      <c r="AJ4" s="2503"/>
      <c r="AK4" s="2503"/>
      <c r="AL4" s="2504"/>
    </row>
    <row r="5" spans="2:38" ht="14.25" customHeight="1" x14ac:dyDescent="0.2">
      <c r="B5" s="636"/>
      <c r="C5" s="690" t="s">
        <v>644</v>
      </c>
      <c r="D5" s="2505" t="s">
        <v>523</v>
      </c>
      <c r="E5" s="2506"/>
      <c r="F5" s="2506"/>
      <c r="G5" s="2507"/>
      <c r="H5" s="2508"/>
      <c r="I5" s="2505" t="s">
        <v>524</v>
      </c>
      <c r="J5" s="2506"/>
      <c r="K5" s="2506"/>
      <c r="L5" s="2507"/>
      <c r="M5" s="2508"/>
      <c r="N5" s="2505" t="s">
        <v>525</v>
      </c>
      <c r="O5" s="2506"/>
      <c r="P5" s="2506"/>
      <c r="Q5" s="2507"/>
      <c r="R5" s="2508"/>
      <c r="S5" s="2505" t="s">
        <v>526</v>
      </c>
      <c r="T5" s="2506"/>
      <c r="U5" s="2506"/>
      <c r="V5" s="2507"/>
      <c r="W5" s="2508"/>
      <c r="X5" s="2505" t="s">
        <v>527</v>
      </c>
      <c r="Y5" s="2506"/>
      <c r="Z5" s="2506"/>
      <c r="AA5" s="2507"/>
      <c r="AB5" s="2508"/>
      <c r="AC5" s="2505" t="s">
        <v>528</v>
      </c>
      <c r="AD5" s="2506"/>
      <c r="AE5" s="2506"/>
      <c r="AF5" s="2507"/>
      <c r="AG5" s="2509"/>
      <c r="AH5" s="2513" t="s">
        <v>692</v>
      </c>
      <c r="AI5" s="2514"/>
      <c r="AJ5" s="2514"/>
      <c r="AK5" s="2515"/>
      <c r="AL5" s="2519" t="s">
        <v>540</v>
      </c>
    </row>
    <row r="6" spans="2:38" ht="14.25" customHeight="1" x14ac:dyDescent="0.2">
      <c r="B6" s="636"/>
      <c r="C6" s="690" t="s">
        <v>645</v>
      </c>
      <c r="D6" s="2489">
        <f>liczbaucz!M19</f>
        <v>0</v>
      </c>
      <c r="E6" s="2488"/>
      <c r="F6" s="2488"/>
      <c r="G6" s="2490"/>
      <c r="H6" s="2491"/>
      <c r="I6" s="2489">
        <f>liczbaucz!N19</f>
        <v>0</v>
      </c>
      <c r="J6" s="2488"/>
      <c r="K6" s="2488"/>
      <c r="L6" s="2490"/>
      <c r="M6" s="2491"/>
      <c r="N6" s="2489">
        <f>liczbaucz!O19</f>
        <v>0</v>
      </c>
      <c r="O6" s="2488"/>
      <c r="P6" s="2488"/>
      <c r="Q6" s="2490"/>
      <c r="R6" s="2491"/>
      <c r="S6" s="2489">
        <f>liczbaucz!P19</f>
        <v>0</v>
      </c>
      <c r="T6" s="2488"/>
      <c r="U6" s="2488"/>
      <c r="V6" s="2490"/>
      <c r="W6" s="2491"/>
      <c r="X6" s="2489">
        <f>liczbaucz!Q19</f>
        <v>0</v>
      </c>
      <c r="Y6" s="2488"/>
      <c r="Z6" s="2488"/>
      <c r="AA6" s="2490"/>
      <c r="AB6" s="2491"/>
      <c r="AC6" s="2489">
        <f>liczbaucz!R19</f>
        <v>0</v>
      </c>
      <c r="AD6" s="2488"/>
      <c r="AE6" s="2488"/>
      <c r="AF6" s="2490"/>
      <c r="AG6" s="2510"/>
      <c r="AH6" s="2516"/>
      <c r="AI6" s="2517"/>
      <c r="AJ6" s="2517"/>
      <c r="AK6" s="2518"/>
      <c r="AL6" s="2519"/>
    </row>
    <row r="7" spans="2:38" ht="14.25" customHeight="1" x14ac:dyDescent="0.2">
      <c r="B7" s="636"/>
      <c r="C7" s="690" t="s">
        <v>593</v>
      </c>
      <c r="D7" s="2489">
        <f>liczbaucz!M16</f>
        <v>0</v>
      </c>
      <c r="E7" s="2488"/>
      <c r="F7" s="2488"/>
      <c r="G7" s="2490"/>
      <c r="H7" s="2491"/>
      <c r="I7" s="2489">
        <f>liczbaucz!N16</f>
        <v>0</v>
      </c>
      <c r="J7" s="2488"/>
      <c r="K7" s="2488"/>
      <c r="L7" s="2490"/>
      <c r="M7" s="2491"/>
      <c r="N7" s="2489">
        <f>liczbaucz!O16</f>
        <v>0</v>
      </c>
      <c r="O7" s="2488"/>
      <c r="P7" s="2488"/>
      <c r="Q7" s="2490"/>
      <c r="R7" s="2491"/>
      <c r="S7" s="2489">
        <f>liczbaucz!P16</f>
        <v>0</v>
      </c>
      <c r="T7" s="2488"/>
      <c r="U7" s="2488"/>
      <c r="V7" s="2490"/>
      <c r="W7" s="2491"/>
      <c r="X7" s="2489">
        <f>liczbaucz!Q16</f>
        <v>0</v>
      </c>
      <c r="Y7" s="2488"/>
      <c r="Z7" s="2488"/>
      <c r="AA7" s="2490"/>
      <c r="AB7" s="2491"/>
      <c r="AC7" s="2489">
        <f>liczbaucz!R16</f>
        <v>0</v>
      </c>
      <c r="AD7" s="2488"/>
      <c r="AE7" s="2488"/>
      <c r="AF7" s="2490"/>
      <c r="AG7" s="2510"/>
      <c r="AH7" s="2516"/>
      <c r="AI7" s="2517"/>
      <c r="AJ7" s="2517"/>
      <c r="AK7" s="2518"/>
      <c r="AL7" s="2519"/>
    </row>
    <row r="8" spans="2:38" ht="16.5" customHeight="1" x14ac:dyDescent="0.2">
      <c r="B8" s="634"/>
      <c r="C8" s="689" t="s">
        <v>646</v>
      </c>
      <c r="D8" s="2492">
        <f>COUNTA(D10:H41)</f>
        <v>0</v>
      </c>
      <c r="E8" s="2493"/>
      <c r="F8" s="2493"/>
      <c r="G8" s="2494"/>
      <c r="H8" s="2496"/>
      <c r="I8" s="2492">
        <f>COUNTA(I10:M41)</f>
        <v>0</v>
      </c>
      <c r="J8" s="2493"/>
      <c r="K8" s="2493"/>
      <c r="L8" s="2494"/>
      <c r="M8" s="2496"/>
      <c r="N8" s="2492">
        <f>COUNTA(N10:R41)</f>
        <v>0</v>
      </c>
      <c r="O8" s="2493"/>
      <c r="P8" s="2493"/>
      <c r="Q8" s="2494"/>
      <c r="R8" s="2496"/>
      <c r="S8" s="2492">
        <f>COUNTA(S10:W41)</f>
        <v>0</v>
      </c>
      <c r="T8" s="2493"/>
      <c r="U8" s="2493"/>
      <c r="V8" s="2494"/>
      <c r="W8" s="2496"/>
      <c r="X8" s="2492">
        <f>COUNTA(X10:AB41)</f>
        <v>0</v>
      </c>
      <c r="Y8" s="2493"/>
      <c r="Z8" s="2493"/>
      <c r="AA8" s="2494"/>
      <c r="AB8" s="2496"/>
      <c r="AC8" s="2492">
        <f>COUNTA(AC10:AG41)</f>
        <v>0</v>
      </c>
      <c r="AD8" s="2493"/>
      <c r="AE8" s="2493"/>
      <c r="AF8" s="2494"/>
      <c r="AG8" s="2495"/>
      <c r="AH8" s="2492">
        <f>COUNTA(AH10:AK41)</f>
        <v>0</v>
      </c>
      <c r="AI8" s="2494"/>
      <c r="AJ8" s="2494"/>
      <c r="AK8" s="2496"/>
      <c r="AL8" s="2497">
        <f>SUM(AL10:AL41)</f>
        <v>0</v>
      </c>
    </row>
    <row r="9" spans="2:38" ht="16.5" customHeight="1" x14ac:dyDescent="0.2">
      <c r="B9" s="1813" t="s">
        <v>502</v>
      </c>
      <c r="C9" s="1699" t="s">
        <v>693</v>
      </c>
      <c r="D9" s="632">
        <v>1</v>
      </c>
      <c r="E9" s="631">
        <v>2</v>
      </c>
      <c r="F9" s="631">
        <v>3</v>
      </c>
      <c r="G9" s="630">
        <v>4</v>
      </c>
      <c r="H9" s="629">
        <v>5</v>
      </c>
      <c r="I9" s="632">
        <v>1</v>
      </c>
      <c r="J9" s="631">
        <v>2</v>
      </c>
      <c r="K9" s="631">
        <v>3</v>
      </c>
      <c r="L9" s="630">
        <v>4</v>
      </c>
      <c r="M9" s="629">
        <v>5</v>
      </c>
      <c r="N9" s="632">
        <v>1</v>
      </c>
      <c r="O9" s="631">
        <v>2</v>
      </c>
      <c r="P9" s="631">
        <v>3</v>
      </c>
      <c r="Q9" s="630">
        <v>4</v>
      </c>
      <c r="R9" s="629">
        <v>5</v>
      </c>
      <c r="S9" s="632">
        <v>1</v>
      </c>
      <c r="T9" s="631">
        <v>2</v>
      </c>
      <c r="U9" s="631">
        <v>3</v>
      </c>
      <c r="V9" s="630">
        <v>4</v>
      </c>
      <c r="W9" s="629">
        <v>5</v>
      </c>
      <c r="X9" s="632">
        <v>1</v>
      </c>
      <c r="Y9" s="631">
        <v>2</v>
      </c>
      <c r="Z9" s="631">
        <v>3</v>
      </c>
      <c r="AA9" s="630">
        <v>4</v>
      </c>
      <c r="AB9" s="629">
        <v>5</v>
      </c>
      <c r="AC9" s="632">
        <v>1</v>
      </c>
      <c r="AD9" s="631">
        <v>2</v>
      </c>
      <c r="AE9" s="631">
        <v>3</v>
      </c>
      <c r="AF9" s="630">
        <v>4</v>
      </c>
      <c r="AG9" s="688">
        <v>5</v>
      </c>
      <c r="AH9" s="632">
        <v>1</v>
      </c>
      <c r="AI9" s="630">
        <v>2</v>
      </c>
      <c r="AJ9" s="630">
        <v>3</v>
      </c>
      <c r="AK9" s="629">
        <v>4</v>
      </c>
      <c r="AL9" s="2473"/>
    </row>
    <row r="10" spans="2:38" ht="13.5" x14ac:dyDescent="0.2">
      <c r="B10" s="622">
        <v>1</v>
      </c>
      <c r="C10" s="687" t="s">
        <v>652</v>
      </c>
      <c r="D10" s="627"/>
      <c r="E10" s="626"/>
      <c r="F10" s="626"/>
      <c r="G10" s="625"/>
      <c r="H10" s="624"/>
      <c r="I10" s="627"/>
      <c r="J10" s="626"/>
      <c r="K10" s="626"/>
      <c r="L10" s="625"/>
      <c r="M10" s="624"/>
      <c r="N10" s="627"/>
      <c r="O10" s="626"/>
      <c r="P10" s="626"/>
      <c r="Q10" s="625"/>
      <c r="R10" s="624"/>
      <c r="S10" s="627"/>
      <c r="T10" s="626"/>
      <c r="U10" s="626"/>
      <c r="V10" s="625"/>
      <c r="W10" s="624"/>
      <c r="X10" s="627"/>
      <c r="Y10" s="626"/>
      <c r="Z10" s="626"/>
      <c r="AA10" s="625"/>
      <c r="AB10" s="624"/>
      <c r="AC10" s="627"/>
      <c r="AD10" s="626"/>
      <c r="AE10" s="626"/>
      <c r="AF10" s="625"/>
      <c r="AG10" s="665"/>
      <c r="AH10" s="627"/>
      <c r="AI10" s="625"/>
      <c r="AJ10" s="625"/>
      <c r="AK10" s="624"/>
      <c r="AL10" s="623">
        <f t="shared" ref="AL10:AL41" si="0">COUNTA(D10:AK10)</f>
        <v>0</v>
      </c>
    </row>
    <row r="11" spans="2:38" ht="13.5" x14ac:dyDescent="0.2">
      <c r="B11" s="622">
        <v>2</v>
      </c>
      <c r="C11" s="687" t="s">
        <v>694</v>
      </c>
      <c r="D11" s="627"/>
      <c r="E11" s="626"/>
      <c r="F11" s="626"/>
      <c r="G11" s="625"/>
      <c r="H11" s="624"/>
      <c r="I11" s="627"/>
      <c r="J11" s="626"/>
      <c r="K11" s="626"/>
      <c r="L11" s="625"/>
      <c r="M11" s="624"/>
      <c r="N11" s="627"/>
      <c r="O11" s="626"/>
      <c r="P11" s="626"/>
      <c r="Q11" s="625"/>
      <c r="R11" s="624"/>
      <c r="S11" s="627"/>
      <c r="T11" s="626"/>
      <c r="U11" s="626"/>
      <c r="V11" s="625"/>
      <c r="W11" s="624"/>
      <c r="X11" s="627"/>
      <c r="Y11" s="626"/>
      <c r="Z11" s="626"/>
      <c r="AA11" s="625"/>
      <c r="AB11" s="624"/>
      <c r="AC11" s="627"/>
      <c r="AD11" s="626"/>
      <c r="AE11" s="626"/>
      <c r="AF11" s="625"/>
      <c r="AG11" s="665"/>
      <c r="AH11" s="627"/>
      <c r="AI11" s="625"/>
      <c r="AJ11" s="625"/>
      <c r="AK11" s="624"/>
      <c r="AL11" s="623">
        <f t="shared" si="0"/>
        <v>0</v>
      </c>
    </row>
    <row r="12" spans="2:38" ht="13.5" x14ac:dyDescent="0.2">
      <c r="B12" s="622">
        <v>3</v>
      </c>
      <c r="C12" s="687" t="s">
        <v>695</v>
      </c>
      <c r="D12" s="627"/>
      <c r="E12" s="626"/>
      <c r="F12" s="626"/>
      <c r="G12" s="625"/>
      <c r="H12" s="624"/>
      <c r="I12" s="627"/>
      <c r="J12" s="626"/>
      <c r="K12" s="626"/>
      <c r="L12" s="625"/>
      <c r="M12" s="624"/>
      <c r="N12" s="627"/>
      <c r="O12" s="626"/>
      <c r="P12" s="626"/>
      <c r="Q12" s="625"/>
      <c r="R12" s="624"/>
      <c r="S12" s="627"/>
      <c r="T12" s="626"/>
      <c r="U12" s="626"/>
      <c r="V12" s="625"/>
      <c r="W12" s="624"/>
      <c r="X12" s="627"/>
      <c r="Y12" s="626"/>
      <c r="Z12" s="626"/>
      <c r="AA12" s="625"/>
      <c r="AB12" s="624"/>
      <c r="AC12" s="627"/>
      <c r="AD12" s="626"/>
      <c r="AE12" s="626"/>
      <c r="AF12" s="625"/>
      <c r="AG12" s="665"/>
      <c r="AH12" s="627"/>
      <c r="AI12" s="625"/>
      <c r="AJ12" s="625"/>
      <c r="AK12" s="624"/>
      <c r="AL12" s="623">
        <f t="shared" si="0"/>
        <v>0</v>
      </c>
    </row>
    <row r="13" spans="2:38" ht="13.5" x14ac:dyDescent="0.2">
      <c r="B13" s="622">
        <v>4</v>
      </c>
      <c r="C13" s="687" t="s">
        <v>696</v>
      </c>
      <c r="D13" s="627"/>
      <c r="E13" s="626"/>
      <c r="F13" s="626"/>
      <c r="G13" s="625"/>
      <c r="H13" s="624"/>
      <c r="I13" s="627"/>
      <c r="J13" s="626"/>
      <c r="K13" s="626"/>
      <c r="L13" s="625"/>
      <c r="M13" s="624"/>
      <c r="N13" s="627"/>
      <c r="O13" s="626"/>
      <c r="P13" s="626"/>
      <c r="Q13" s="625"/>
      <c r="R13" s="624"/>
      <c r="S13" s="627"/>
      <c r="T13" s="626"/>
      <c r="U13" s="626"/>
      <c r="V13" s="625"/>
      <c r="W13" s="624"/>
      <c r="X13" s="627"/>
      <c r="Y13" s="626"/>
      <c r="Z13" s="626"/>
      <c r="AA13" s="625"/>
      <c r="AB13" s="624"/>
      <c r="AC13" s="627"/>
      <c r="AD13" s="626"/>
      <c r="AE13" s="626"/>
      <c r="AF13" s="625"/>
      <c r="AG13" s="665"/>
      <c r="AH13" s="627"/>
      <c r="AI13" s="625"/>
      <c r="AJ13" s="625"/>
      <c r="AK13" s="624"/>
      <c r="AL13" s="623">
        <f t="shared" si="0"/>
        <v>0</v>
      </c>
    </row>
    <row r="14" spans="2:38" ht="13.5" x14ac:dyDescent="0.2">
      <c r="B14" s="622">
        <v>5</v>
      </c>
      <c r="C14" s="687" t="s">
        <v>697</v>
      </c>
      <c r="D14" s="627"/>
      <c r="E14" s="626"/>
      <c r="F14" s="626"/>
      <c r="G14" s="625"/>
      <c r="H14" s="624"/>
      <c r="I14" s="627"/>
      <c r="J14" s="626"/>
      <c r="K14" s="626"/>
      <c r="L14" s="625"/>
      <c r="M14" s="624"/>
      <c r="N14" s="627"/>
      <c r="O14" s="626"/>
      <c r="P14" s="626"/>
      <c r="Q14" s="625"/>
      <c r="R14" s="624"/>
      <c r="S14" s="627"/>
      <c r="T14" s="626"/>
      <c r="U14" s="626"/>
      <c r="V14" s="625"/>
      <c r="W14" s="624"/>
      <c r="X14" s="627"/>
      <c r="Y14" s="626"/>
      <c r="Z14" s="626"/>
      <c r="AA14" s="625"/>
      <c r="AB14" s="624"/>
      <c r="AC14" s="627"/>
      <c r="AD14" s="626"/>
      <c r="AE14" s="626"/>
      <c r="AF14" s="625"/>
      <c r="AG14" s="665"/>
      <c r="AH14" s="627"/>
      <c r="AI14" s="625"/>
      <c r="AJ14" s="625"/>
      <c r="AK14" s="624"/>
      <c r="AL14" s="623">
        <f t="shared" si="0"/>
        <v>0</v>
      </c>
    </row>
    <row r="15" spans="2:38" ht="13.5" x14ac:dyDescent="0.2">
      <c r="B15" s="622">
        <v>6</v>
      </c>
      <c r="C15" s="687" t="s">
        <v>698</v>
      </c>
      <c r="D15" s="627"/>
      <c r="E15" s="626"/>
      <c r="F15" s="626"/>
      <c r="G15" s="625"/>
      <c r="H15" s="624"/>
      <c r="I15" s="627"/>
      <c r="J15" s="626"/>
      <c r="K15" s="626"/>
      <c r="L15" s="625"/>
      <c r="M15" s="624"/>
      <c r="N15" s="627"/>
      <c r="O15" s="626"/>
      <c r="P15" s="626"/>
      <c r="Q15" s="625"/>
      <c r="R15" s="624"/>
      <c r="S15" s="627"/>
      <c r="T15" s="626"/>
      <c r="U15" s="626"/>
      <c r="V15" s="625"/>
      <c r="W15" s="624"/>
      <c r="X15" s="627"/>
      <c r="Y15" s="626"/>
      <c r="Z15" s="626"/>
      <c r="AA15" s="625"/>
      <c r="AB15" s="624"/>
      <c r="AC15" s="627"/>
      <c r="AD15" s="626"/>
      <c r="AE15" s="626"/>
      <c r="AF15" s="625"/>
      <c r="AG15" s="665"/>
      <c r="AH15" s="627"/>
      <c r="AI15" s="625"/>
      <c r="AJ15" s="625"/>
      <c r="AK15" s="624"/>
      <c r="AL15" s="623">
        <f t="shared" si="0"/>
        <v>0</v>
      </c>
    </row>
    <row r="16" spans="2:38" ht="13.5" x14ac:dyDescent="0.2">
      <c r="B16" s="622">
        <v>7</v>
      </c>
      <c r="C16" s="687" t="s">
        <v>699</v>
      </c>
      <c r="D16" s="627"/>
      <c r="E16" s="626"/>
      <c r="F16" s="626"/>
      <c r="G16" s="625"/>
      <c r="H16" s="624"/>
      <c r="I16" s="627"/>
      <c r="J16" s="626"/>
      <c r="K16" s="626"/>
      <c r="L16" s="625"/>
      <c r="M16" s="624"/>
      <c r="N16" s="627"/>
      <c r="O16" s="626"/>
      <c r="P16" s="626"/>
      <c r="Q16" s="625"/>
      <c r="R16" s="624"/>
      <c r="S16" s="627"/>
      <c r="T16" s="626"/>
      <c r="U16" s="626"/>
      <c r="V16" s="625"/>
      <c r="W16" s="624"/>
      <c r="X16" s="627"/>
      <c r="Y16" s="626"/>
      <c r="Z16" s="626"/>
      <c r="AA16" s="625"/>
      <c r="AB16" s="624"/>
      <c r="AC16" s="627"/>
      <c r="AD16" s="626"/>
      <c r="AE16" s="626"/>
      <c r="AF16" s="625"/>
      <c r="AG16" s="665"/>
      <c r="AH16" s="627"/>
      <c r="AI16" s="625"/>
      <c r="AJ16" s="625"/>
      <c r="AK16" s="624"/>
      <c r="AL16" s="623">
        <f t="shared" si="0"/>
        <v>0</v>
      </c>
    </row>
    <row r="17" spans="2:38" ht="13.5" x14ac:dyDescent="0.2">
      <c r="B17" s="622">
        <v>8</v>
      </c>
      <c r="C17" s="687" t="s">
        <v>700</v>
      </c>
      <c r="D17" s="627"/>
      <c r="E17" s="626"/>
      <c r="F17" s="626"/>
      <c r="G17" s="625"/>
      <c r="H17" s="624"/>
      <c r="I17" s="627"/>
      <c r="J17" s="626"/>
      <c r="K17" s="626"/>
      <c r="L17" s="625"/>
      <c r="M17" s="624"/>
      <c r="N17" s="627"/>
      <c r="O17" s="626"/>
      <c r="P17" s="626"/>
      <c r="Q17" s="625"/>
      <c r="R17" s="624"/>
      <c r="S17" s="627"/>
      <c r="T17" s="626"/>
      <c r="U17" s="626"/>
      <c r="V17" s="625"/>
      <c r="W17" s="624"/>
      <c r="X17" s="627"/>
      <c r="Y17" s="626"/>
      <c r="Z17" s="626"/>
      <c r="AA17" s="625"/>
      <c r="AB17" s="624"/>
      <c r="AC17" s="627"/>
      <c r="AD17" s="626"/>
      <c r="AE17" s="626"/>
      <c r="AF17" s="625"/>
      <c r="AG17" s="665"/>
      <c r="AH17" s="627"/>
      <c r="AI17" s="625"/>
      <c r="AJ17" s="625"/>
      <c r="AK17" s="624"/>
      <c r="AL17" s="623">
        <f t="shared" si="0"/>
        <v>0</v>
      </c>
    </row>
    <row r="18" spans="2:38" ht="13.5" x14ac:dyDescent="0.2">
      <c r="B18" s="622">
        <v>9</v>
      </c>
      <c r="C18" s="687" t="s">
        <v>701</v>
      </c>
      <c r="D18" s="627"/>
      <c r="E18" s="626"/>
      <c r="F18" s="626"/>
      <c r="G18" s="625"/>
      <c r="H18" s="624"/>
      <c r="I18" s="627"/>
      <c r="J18" s="626"/>
      <c r="K18" s="626"/>
      <c r="L18" s="625"/>
      <c r="M18" s="624"/>
      <c r="N18" s="627"/>
      <c r="O18" s="626"/>
      <c r="P18" s="626"/>
      <c r="Q18" s="625"/>
      <c r="R18" s="624"/>
      <c r="S18" s="627"/>
      <c r="T18" s="626"/>
      <c r="U18" s="626"/>
      <c r="V18" s="625"/>
      <c r="W18" s="624"/>
      <c r="X18" s="627"/>
      <c r="Y18" s="626"/>
      <c r="Z18" s="626"/>
      <c r="AA18" s="625"/>
      <c r="AB18" s="624"/>
      <c r="AC18" s="627"/>
      <c r="AD18" s="626"/>
      <c r="AE18" s="626"/>
      <c r="AF18" s="625"/>
      <c r="AG18" s="665"/>
      <c r="AH18" s="627"/>
      <c r="AI18" s="625"/>
      <c r="AJ18" s="625"/>
      <c r="AK18" s="624"/>
      <c r="AL18" s="623">
        <f t="shared" si="0"/>
        <v>0</v>
      </c>
    </row>
    <row r="19" spans="2:38" ht="13.5" x14ac:dyDescent="0.2">
      <c r="B19" s="622">
        <v>10</v>
      </c>
      <c r="C19" s="687" t="s">
        <v>702</v>
      </c>
      <c r="D19" s="627"/>
      <c r="E19" s="626"/>
      <c r="F19" s="626"/>
      <c r="G19" s="625"/>
      <c r="H19" s="624"/>
      <c r="I19" s="627"/>
      <c r="J19" s="626"/>
      <c r="K19" s="626"/>
      <c r="L19" s="625"/>
      <c r="M19" s="624"/>
      <c r="N19" s="627"/>
      <c r="O19" s="626"/>
      <c r="P19" s="626"/>
      <c r="Q19" s="625"/>
      <c r="R19" s="624"/>
      <c r="S19" s="627"/>
      <c r="T19" s="626"/>
      <c r="U19" s="626"/>
      <c r="V19" s="625"/>
      <c r="W19" s="624"/>
      <c r="X19" s="627"/>
      <c r="Y19" s="626"/>
      <c r="Z19" s="626"/>
      <c r="AA19" s="625"/>
      <c r="AB19" s="624"/>
      <c r="AC19" s="627"/>
      <c r="AD19" s="626"/>
      <c r="AE19" s="626"/>
      <c r="AF19" s="625"/>
      <c r="AG19" s="665"/>
      <c r="AH19" s="627"/>
      <c r="AI19" s="625"/>
      <c r="AJ19" s="625"/>
      <c r="AK19" s="624"/>
      <c r="AL19" s="623">
        <f t="shared" si="0"/>
        <v>0</v>
      </c>
    </row>
    <row r="20" spans="2:38" ht="13.5" x14ac:dyDescent="0.2">
      <c r="B20" s="622">
        <v>11</v>
      </c>
      <c r="C20" s="687" t="s">
        <v>703</v>
      </c>
      <c r="D20" s="627"/>
      <c r="E20" s="626"/>
      <c r="F20" s="626"/>
      <c r="G20" s="625"/>
      <c r="H20" s="624"/>
      <c r="I20" s="627"/>
      <c r="J20" s="626"/>
      <c r="K20" s="626"/>
      <c r="L20" s="625"/>
      <c r="M20" s="624"/>
      <c r="N20" s="627"/>
      <c r="O20" s="626"/>
      <c r="P20" s="626"/>
      <c r="Q20" s="625"/>
      <c r="R20" s="624"/>
      <c r="S20" s="627"/>
      <c r="T20" s="626"/>
      <c r="U20" s="626"/>
      <c r="V20" s="625"/>
      <c r="W20" s="624"/>
      <c r="X20" s="627"/>
      <c r="Y20" s="626"/>
      <c r="Z20" s="626"/>
      <c r="AA20" s="625"/>
      <c r="AB20" s="624"/>
      <c r="AC20" s="627"/>
      <c r="AD20" s="626"/>
      <c r="AE20" s="626"/>
      <c r="AF20" s="625"/>
      <c r="AG20" s="665"/>
      <c r="AH20" s="627"/>
      <c r="AI20" s="625"/>
      <c r="AJ20" s="625"/>
      <c r="AK20" s="624"/>
      <c r="AL20" s="623">
        <f t="shared" si="0"/>
        <v>0</v>
      </c>
    </row>
    <row r="21" spans="2:38" ht="13.5" x14ac:dyDescent="0.2">
      <c r="B21" s="622">
        <v>12</v>
      </c>
      <c r="C21" s="687" t="s">
        <v>704</v>
      </c>
      <c r="D21" s="627"/>
      <c r="E21" s="626"/>
      <c r="F21" s="626"/>
      <c r="G21" s="625"/>
      <c r="H21" s="624"/>
      <c r="I21" s="627"/>
      <c r="J21" s="626"/>
      <c r="K21" s="626"/>
      <c r="L21" s="625"/>
      <c r="M21" s="624"/>
      <c r="N21" s="627"/>
      <c r="O21" s="626"/>
      <c r="P21" s="626"/>
      <c r="Q21" s="625"/>
      <c r="R21" s="624"/>
      <c r="S21" s="627"/>
      <c r="T21" s="626"/>
      <c r="U21" s="626"/>
      <c r="V21" s="625"/>
      <c r="W21" s="624"/>
      <c r="X21" s="627"/>
      <c r="Y21" s="626"/>
      <c r="Z21" s="626"/>
      <c r="AA21" s="625"/>
      <c r="AB21" s="624"/>
      <c r="AC21" s="627"/>
      <c r="AD21" s="626"/>
      <c r="AE21" s="626"/>
      <c r="AF21" s="625"/>
      <c r="AG21" s="665"/>
      <c r="AH21" s="627"/>
      <c r="AI21" s="625"/>
      <c r="AJ21" s="625"/>
      <c r="AK21" s="624"/>
      <c r="AL21" s="623">
        <f t="shared" si="0"/>
        <v>0</v>
      </c>
    </row>
    <row r="22" spans="2:38" ht="13.5" x14ac:dyDescent="0.2">
      <c r="B22" s="622">
        <v>13</v>
      </c>
      <c r="C22" s="1974" t="s">
        <v>705</v>
      </c>
      <c r="D22" s="627"/>
      <c r="E22" s="626"/>
      <c r="F22" s="626"/>
      <c r="G22" s="625"/>
      <c r="H22" s="624"/>
      <c r="I22" s="627"/>
      <c r="J22" s="626"/>
      <c r="K22" s="626"/>
      <c r="L22" s="625"/>
      <c r="M22" s="624"/>
      <c r="N22" s="627"/>
      <c r="O22" s="626"/>
      <c r="P22" s="626"/>
      <c r="Q22" s="625"/>
      <c r="R22" s="624"/>
      <c r="S22" s="627"/>
      <c r="T22" s="626"/>
      <c r="U22" s="626"/>
      <c r="V22" s="625"/>
      <c r="W22" s="624"/>
      <c r="X22" s="627"/>
      <c r="Y22" s="626"/>
      <c r="Z22" s="626"/>
      <c r="AA22" s="625"/>
      <c r="AB22" s="624"/>
      <c r="AC22" s="627"/>
      <c r="AD22" s="626"/>
      <c r="AE22" s="626"/>
      <c r="AF22" s="625"/>
      <c r="AG22" s="665"/>
      <c r="AH22" s="627"/>
      <c r="AI22" s="625"/>
      <c r="AJ22" s="625"/>
      <c r="AK22" s="624"/>
      <c r="AL22" s="623">
        <f t="shared" si="0"/>
        <v>0</v>
      </c>
    </row>
    <row r="23" spans="2:38" ht="13.5" x14ac:dyDescent="0.2">
      <c r="B23" s="622">
        <v>14</v>
      </c>
      <c r="C23" s="1968"/>
      <c r="D23" s="627"/>
      <c r="E23" s="626"/>
      <c r="F23" s="626"/>
      <c r="G23" s="625"/>
      <c r="H23" s="624"/>
      <c r="I23" s="627"/>
      <c r="J23" s="626"/>
      <c r="K23" s="626"/>
      <c r="L23" s="625"/>
      <c r="M23" s="624"/>
      <c r="N23" s="627"/>
      <c r="O23" s="626"/>
      <c r="P23" s="626"/>
      <c r="Q23" s="625"/>
      <c r="R23" s="624"/>
      <c r="S23" s="627"/>
      <c r="T23" s="626"/>
      <c r="U23" s="626"/>
      <c r="V23" s="625"/>
      <c r="W23" s="624"/>
      <c r="X23" s="627"/>
      <c r="Y23" s="626"/>
      <c r="Z23" s="626"/>
      <c r="AA23" s="625"/>
      <c r="AB23" s="624"/>
      <c r="AC23" s="627"/>
      <c r="AD23" s="626"/>
      <c r="AE23" s="626"/>
      <c r="AF23" s="625"/>
      <c r="AG23" s="665"/>
      <c r="AH23" s="627"/>
      <c r="AI23" s="625"/>
      <c r="AJ23" s="625"/>
      <c r="AK23" s="624"/>
      <c r="AL23" s="623">
        <f t="shared" si="0"/>
        <v>0</v>
      </c>
    </row>
    <row r="24" spans="2:38" ht="13.5" x14ac:dyDescent="0.2">
      <c r="B24" s="622">
        <v>15</v>
      </c>
      <c r="C24" s="1968"/>
      <c r="D24" s="627"/>
      <c r="E24" s="626"/>
      <c r="F24" s="626"/>
      <c r="G24" s="625"/>
      <c r="H24" s="624"/>
      <c r="I24" s="627"/>
      <c r="J24" s="626"/>
      <c r="K24" s="626"/>
      <c r="L24" s="625"/>
      <c r="M24" s="624"/>
      <c r="N24" s="627"/>
      <c r="O24" s="626"/>
      <c r="P24" s="626"/>
      <c r="Q24" s="625"/>
      <c r="R24" s="624"/>
      <c r="S24" s="627"/>
      <c r="T24" s="626"/>
      <c r="U24" s="626"/>
      <c r="V24" s="625"/>
      <c r="W24" s="624"/>
      <c r="X24" s="627"/>
      <c r="Y24" s="626"/>
      <c r="Z24" s="626"/>
      <c r="AA24" s="625"/>
      <c r="AB24" s="624"/>
      <c r="AC24" s="627"/>
      <c r="AD24" s="626"/>
      <c r="AE24" s="626"/>
      <c r="AF24" s="625"/>
      <c r="AG24" s="665"/>
      <c r="AH24" s="627"/>
      <c r="AI24" s="625"/>
      <c r="AJ24" s="625"/>
      <c r="AK24" s="624"/>
      <c r="AL24" s="623">
        <f t="shared" si="0"/>
        <v>0</v>
      </c>
    </row>
    <row r="25" spans="2:38" ht="13.5" x14ac:dyDescent="0.2">
      <c r="B25" s="622">
        <v>16</v>
      </c>
      <c r="C25" s="1968"/>
      <c r="D25" s="627"/>
      <c r="E25" s="626"/>
      <c r="F25" s="626"/>
      <c r="G25" s="625"/>
      <c r="H25" s="624"/>
      <c r="I25" s="627"/>
      <c r="J25" s="626"/>
      <c r="K25" s="626"/>
      <c r="L25" s="625"/>
      <c r="M25" s="624"/>
      <c r="N25" s="627"/>
      <c r="O25" s="626"/>
      <c r="P25" s="626"/>
      <c r="Q25" s="625"/>
      <c r="R25" s="624"/>
      <c r="S25" s="627"/>
      <c r="T25" s="626"/>
      <c r="U25" s="626"/>
      <c r="V25" s="625"/>
      <c r="W25" s="624"/>
      <c r="X25" s="627"/>
      <c r="Y25" s="626"/>
      <c r="Z25" s="626"/>
      <c r="AA25" s="625"/>
      <c r="AB25" s="624"/>
      <c r="AC25" s="627"/>
      <c r="AD25" s="626"/>
      <c r="AE25" s="626"/>
      <c r="AF25" s="625"/>
      <c r="AG25" s="665"/>
      <c r="AH25" s="627"/>
      <c r="AI25" s="625"/>
      <c r="AJ25" s="625"/>
      <c r="AK25" s="624"/>
      <c r="AL25" s="623">
        <f t="shared" si="0"/>
        <v>0</v>
      </c>
    </row>
    <row r="26" spans="2:38" ht="13.5" x14ac:dyDescent="0.2">
      <c r="B26" s="622">
        <v>17</v>
      </c>
      <c r="C26" s="1968"/>
      <c r="D26" s="627"/>
      <c r="E26" s="626"/>
      <c r="F26" s="626"/>
      <c r="G26" s="625"/>
      <c r="H26" s="624"/>
      <c r="I26" s="627"/>
      <c r="J26" s="626"/>
      <c r="K26" s="626"/>
      <c r="L26" s="625"/>
      <c r="M26" s="624"/>
      <c r="N26" s="627"/>
      <c r="O26" s="626"/>
      <c r="P26" s="626"/>
      <c r="Q26" s="625"/>
      <c r="R26" s="624"/>
      <c r="S26" s="627"/>
      <c r="T26" s="626"/>
      <c r="U26" s="626"/>
      <c r="V26" s="625"/>
      <c r="W26" s="624"/>
      <c r="X26" s="627"/>
      <c r="Y26" s="626"/>
      <c r="Z26" s="626"/>
      <c r="AA26" s="625"/>
      <c r="AB26" s="624"/>
      <c r="AC26" s="627"/>
      <c r="AD26" s="626"/>
      <c r="AE26" s="626"/>
      <c r="AF26" s="625"/>
      <c r="AG26" s="665"/>
      <c r="AH26" s="627"/>
      <c r="AI26" s="625"/>
      <c r="AJ26" s="625"/>
      <c r="AK26" s="624"/>
      <c r="AL26" s="623">
        <f t="shared" si="0"/>
        <v>0</v>
      </c>
    </row>
    <row r="27" spans="2:38" ht="13.5" x14ac:dyDescent="0.2">
      <c r="B27" s="622">
        <v>18</v>
      </c>
      <c r="C27" s="1968"/>
      <c r="D27" s="627"/>
      <c r="E27" s="626"/>
      <c r="F27" s="626"/>
      <c r="G27" s="625"/>
      <c r="H27" s="624"/>
      <c r="I27" s="627"/>
      <c r="J27" s="626"/>
      <c r="K27" s="626"/>
      <c r="L27" s="625"/>
      <c r="M27" s="624"/>
      <c r="N27" s="627"/>
      <c r="O27" s="626"/>
      <c r="P27" s="626"/>
      <c r="Q27" s="625"/>
      <c r="R27" s="624"/>
      <c r="S27" s="627"/>
      <c r="T27" s="626"/>
      <c r="U27" s="626"/>
      <c r="V27" s="625"/>
      <c r="W27" s="624"/>
      <c r="X27" s="627"/>
      <c r="Y27" s="626"/>
      <c r="Z27" s="626"/>
      <c r="AA27" s="625"/>
      <c r="AB27" s="624"/>
      <c r="AC27" s="627"/>
      <c r="AD27" s="626"/>
      <c r="AE27" s="626"/>
      <c r="AF27" s="625"/>
      <c r="AG27" s="665"/>
      <c r="AH27" s="627"/>
      <c r="AI27" s="625"/>
      <c r="AJ27" s="625"/>
      <c r="AK27" s="624"/>
      <c r="AL27" s="623">
        <f t="shared" si="0"/>
        <v>0</v>
      </c>
    </row>
    <row r="28" spans="2:38" ht="13.5" x14ac:dyDescent="0.2">
      <c r="B28" s="622">
        <v>19</v>
      </c>
      <c r="C28" s="1968"/>
      <c r="D28" s="627"/>
      <c r="E28" s="626"/>
      <c r="F28" s="626"/>
      <c r="G28" s="625"/>
      <c r="H28" s="624"/>
      <c r="I28" s="627"/>
      <c r="J28" s="626"/>
      <c r="K28" s="626"/>
      <c r="L28" s="625"/>
      <c r="M28" s="624"/>
      <c r="N28" s="627"/>
      <c r="O28" s="626"/>
      <c r="P28" s="626"/>
      <c r="Q28" s="625"/>
      <c r="R28" s="624"/>
      <c r="S28" s="627"/>
      <c r="T28" s="626"/>
      <c r="U28" s="626"/>
      <c r="V28" s="625"/>
      <c r="W28" s="624"/>
      <c r="X28" s="627"/>
      <c r="Y28" s="626"/>
      <c r="Z28" s="626"/>
      <c r="AA28" s="625"/>
      <c r="AB28" s="624"/>
      <c r="AC28" s="627"/>
      <c r="AD28" s="626"/>
      <c r="AE28" s="626"/>
      <c r="AF28" s="625"/>
      <c r="AG28" s="665"/>
      <c r="AH28" s="627"/>
      <c r="AI28" s="625"/>
      <c r="AJ28" s="625"/>
      <c r="AK28" s="624"/>
      <c r="AL28" s="623">
        <f t="shared" si="0"/>
        <v>0</v>
      </c>
    </row>
    <row r="29" spans="2:38" ht="13.5" x14ac:dyDescent="0.2">
      <c r="B29" s="622">
        <v>20</v>
      </c>
      <c r="C29" s="1968"/>
      <c r="D29" s="627"/>
      <c r="E29" s="626"/>
      <c r="F29" s="626"/>
      <c r="G29" s="625"/>
      <c r="H29" s="624"/>
      <c r="I29" s="627"/>
      <c r="J29" s="626"/>
      <c r="K29" s="626"/>
      <c r="L29" s="625"/>
      <c r="M29" s="624"/>
      <c r="N29" s="627"/>
      <c r="O29" s="626"/>
      <c r="P29" s="626"/>
      <c r="Q29" s="625"/>
      <c r="R29" s="624"/>
      <c r="S29" s="627"/>
      <c r="T29" s="626"/>
      <c r="U29" s="626"/>
      <c r="V29" s="625"/>
      <c r="W29" s="624"/>
      <c r="X29" s="627"/>
      <c r="Y29" s="626"/>
      <c r="Z29" s="626"/>
      <c r="AA29" s="625"/>
      <c r="AB29" s="624"/>
      <c r="AC29" s="627"/>
      <c r="AD29" s="626"/>
      <c r="AE29" s="626"/>
      <c r="AF29" s="625"/>
      <c r="AG29" s="665"/>
      <c r="AH29" s="627"/>
      <c r="AI29" s="625"/>
      <c r="AJ29" s="625"/>
      <c r="AK29" s="624"/>
      <c r="AL29" s="623">
        <f t="shared" si="0"/>
        <v>0</v>
      </c>
    </row>
    <row r="30" spans="2:38" ht="13.5" x14ac:dyDescent="0.2">
      <c r="B30" s="622">
        <v>21</v>
      </c>
      <c r="C30" s="1968"/>
      <c r="D30" s="627"/>
      <c r="E30" s="626"/>
      <c r="F30" s="626"/>
      <c r="G30" s="625"/>
      <c r="H30" s="624"/>
      <c r="I30" s="627"/>
      <c r="J30" s="626"/>
      <c r="K30" s="626"/>
      <c r="L30" s="625"/>
      <c r="M30" s="624"/>
      <c r="N30" s="627"/>
      <c r="O30" s="626"/>
      <c r="P30" s="626"/>
      <c r="Q30" s="625"/>
      <c r="R30" s="624"/>
      <c r="S30" s="627"/>
      <c r="T30" s="626"/>
      <c r="U30" s="626"/>
      <c r="V30" s="625"/>
      <c r="W30" s="624"/>
      <c r="X30" s="627"/>
      <c r="Y30" s="626"/>
      <c r="Z30" s="626"/>
      <c r="AA30" s="625"/>
      <c r="AB30" s="624"/>
      <c r="AC30" s="627"/>
      <c r="AD30" s="626"/>
      <c r="AE30" s="626"/>
      <c r="AF30" s="625"/>
      <c r="AG30" s="665"/>
      <c r="AH30" s="627"/>
      <c r="AI30" s="625"/>
      <c r="AJ30" s="625"/>
      <c r="AK30" s="624"/>
      <c r="AL30" s="623">
        <f t="shared" si="0"/>
        <v>0</v>
      </c>
    </row>
    <row r="31" spans="2:38" ht="13.5" x14ac:dyDescent="0.2">
      <c r="B31" s="622">
        <v>22</v>
      </c>
      <c r="C31" s="1968"/>
      <c r="D31" s="627"/>
      <c r="E31" s="626"/>
      <c r="F31" s="626"/>
      <c r="G31" s="625"/>
      <c r="H31" s="624"/>
      <c r="I31" s="627"/>
      <c r="J31" s="626"/>
      <c r="K31" s="626"/>
      <c r="L31" s="625"/>
      <c r="M31" s="624"/>
      <c r="N31" s="627"/>
      <c r="O31" s="626"/>
      <c r="P31" s="626"/>
      <c r="Q31" s="625"/>
      <c r="R31" s="624"/>
      <c r="S31" s="627"/>
      <c r="T31" s="626"/>
      <c r="U31" s="626"/>
      <c r="V31" s="625"/>
      <c r="W31" s="624"/>
      <c r="X31" s="627"/>
      <c r="Y31" s="626"/>
      <c r="Z31" s="626"/>
      <c r="AA31" s="625"/>
      <c r="AB31" s="624"/>
      <c r="AC31" s="627"/>
      <c r="AD31" s="626"/>
      <c r="AE31" s="626"/>
      <c r="AF31" s="625"/>
      <c r="AG31" s="665"/>
      <c r="AH31" s="627"/>
      <c r="AI31" s="625"/>
      <c r="AJ31" s="625"/>
      <c r="AK31" s="624"/>
      <c r="AL31" s="623">
        <f t="shared" si="0"/>
        <v>0</v>
      </c>
    </row>
    <row r="32" spans="2:38" ht="13.5" x14ac:dyDescent="0.2">
      <c r="B32" s="622">
        <v>23</v>
      </c>
      <c r="C32" s="1968"/>
      <c r="D32" s="627"/>
      <c r="E32" s="626"/>
      <c r="F32" s="626"/>
      <c r="G32" s="625"/>
      <c r="H32" s="624"/>
      <c r="I32" s="627"/>
      <c r="J32" s="626"/>
      <c r="K32" s="626"/>
      <c r="L32" s="625"/>
      <c r="M32" s="624"/>
      <c r="N32" s="627"/>
      <c r="O32" s="626"/>
      <c r="P32" s="626"/>
      <c r="Q32" s="625"/>
      <c r="R32" s="624"/>
      <c r="S32" s="627"/>
      <c r="T32" s="626"/>
      <c r="U32" s="626"/>
      <c r="V32" s="625"/>
      <c r="W32" s="624"/>
      <c r="X32" s="627"/>
      <c r="Y32" s="626"/>
      <c r="Z32" s="626"/>
      <c r="AA32" s="625"/>
      <c r="AB32" s="624"/>
      <c r="AC32" s="627"/>
      <c r="AD32" s="626"/>
      <c r="AE32" s="626"/>
      <c r="AF32" s="625"/>
      <c r="AG32" s="665"/>
      <c r="AH32" s="627"/>
      <c r="AI32" s="625"/>
      <c r="AJ32" s="625"/>
      <c r="AK32" s="624"/>
      <c r="AL32" s="623">
        <f t="shared" si="0"/>
        <v>0</v>
      </c>
    </row>
    <row r="33" spans="2:38" ht="13.5" x14ac:dyDescent="0.2">
      <c r="B33" s="622">
        <v>24</v>
      </c>
      <c r="C33" s="1968"/>
      <c r="D33" s="627"/>
      <c r="E33" s="626"/>
      <c r="F33" s="626"/>
      <c r="G33" s="625"/>
      <c r="H33" s="624"/>
      <c r="I33" s="627"/>
      <c r="J33" s="626"/>
      <c r="K33" s="626"/>
      <c r="L33" s="625"/>
      <c r="M33" s="624"/>
      <c r="N33" s="627"/>
      <c r="O33" s="626"/>
      <c r="P33" s="626"/>
      <c r="Q33" s="625"/>
      <c r="R33" s="624"/>
      <c r="S33" s="627"/>
      <c r="T33" s="626"/>
      <c r="U33" s="626"/>
      <c r="V33" s="625"/>
      <c r="W33" s="624"/>
      <c r="X33" s="627"/>
      <c r="Y33" s="626"/>
      <c r="Z33" s="626"/>
      <c r="AA33" s="625"/>
      <c r="AB33" s="624"/>
      <c r="AC33" s="627"/>
      <c r="AD33" s="626"/>
      <c r="AE33" s="626"/>
      <c r="AF33" s="625"/>
      <c r="AG33" s="665"/>
      <c r="AH33" s="627"/>
      <c r="AI33" s="625"/>
      <c r="AJ33" s="625"/>
      <c r="AK33" s="624"/>
      <c r="AL33" s="623">
        <f t="shared" si="0"/>
        <v>0</v>
      </c>
    </row>
    <row r="34" spans="2:38" ht="12" customHeight="1" x14ac:dyDescent="0.2">
      <c r="B34" s="622">
        <v>25</v>
      </c>
      <c r="C34" s="1968"/>
      <c r="D34" s="627"/>
      <c r="E34" s="626"/>
      <c r="F34" s="626"/>
      <c r="G34" s="625"/>
      <c r="H34" s="624"/>
      <c r="I34" s="627"/>
      <c r="J34" s="626"/>
      <c r="K34" s="626"/>
      <c r="L34" s="625"/>
      <c r="M34" s="624"/>
      <c r="N34" s="627"/>
      <c r="O34" s="626"/>
      <c r="P34" s="626"/>
      <c r="Q34" s="625"/>
      <c r="R34" s="624"/>
      <c r="S34" s="627"/>
      <c r="T34" s="626"/>
      <c r="U34" s="626"/>
      <c r="V34" s="625"/>
      <c r="W34" s="624"/>
      <c r="X34" s="627"/>
      <c r="Y34" s="626"/>
      <c r="Z34" s="626"/>
      <c r="AA34" s="625"/>
      <c r="AB34" s="624"/>
      <c r="AC34" s="627"/>
      <c r="AD34" s="626"/>
      <c r="AE34" s="626"/>
      <c r="AF34" s="625"/>
      <c r="AG34" s="665"/>
      <c r="AH34" s="627"/>
      <c r="AI34" s="625"/>
      <c r="AJ34" s="625"/>
      <c r="AK34" s="624"/>
      <c r="AL34" s="623">
        <f t="shared" si="0"/>
        <v>0</v>
      </c>
    </row>
    <row r="35" spans="2:38" ht="13.5" x14ac:dyDescent="0.2">
      <c r="B35" s="622">
        <v>26</v>
      </c>
      <c r="C35" s="1968"/>
      <c r="D35" s="627"/>
      <c r="E35" s="626"/>
      <c r="F35" s="626"/>
      <c r="G35" s="625"/>
      <c r="H35" s="624"/>
      <c r="I35" s="627"/>
      <c r="J35" s="626"/>
      <c r="K35" s="626"/>
      <c r="L35" s="625"/>
      <c r="M35" s="624"/>
      <c r="N35" s="627"/>
      <c r="O35" s="626"/>
      <c r="P35" s="626"/>
      <c r="Q35" s="625"/>
      <c r="R35" s="624"/>
      <c r="S35" s="627"/>
      <c r="T35" s="626"/>
      <c r="U35" s="626"/>
      <c r="V35" s="625"/>
      <c r="W35" s="624"/>
      <c r="X35" s="627"/>
      <c r="Y35" s="626"/>
      <c r="Z35" s="626"/>
      <c r="AA35" s="625"/>
      <c r="AB35" s="624"/>
      <c r="AC35" s="627"/>
      <c r="AD35" s="626"/>
      <c r="AE35" s="626"/>
      <c r="AF35" s="625"/>
      <c r="AG35" s="665"/>
      <c r="AH35" s="627"/>
      <c r="AI35" s="625"/>
      <c r="AJ35" s="625"/>
      <c r="AK35" s="624"/>
      <c r="AL35" s="623">
        <f t="shared" si="0"/>
        <v>0</v>
      </c>
    </row>
    <row r="36" spans="2:38" ht="13.5" x14ac:dyDescent="0.2">
      <c r="B36" s="622">
        <v>27</v>
      </c>
      <c r="C36" s="1968"/>
      <c r="D36" s="627"/>
      <c r="E36" s="626"/>
      <c r="F36" s="626"/>
      <c r="G36" s="625"/>
      <c r="H36" s="624"/>
      <c r="I36" s="627"/>
      <c r="J36" s="626"/>
      <c r="K36" s="626"/>
      <c r="L36" s="625"/>
      <c r="M36" s="624"/>
      <c r="N36" s="627"/>
      <c r="O36" s="626"/>
      <c r="P36" s="626"/>
      <c r="Q36" s="625"/>
      <c r="R36" s="624"/>
      <c r="S36" s="627"/>
      <c r="T36" s="626"/>
      <c r="U36" s="626"/>
      <c r="V36" s="625"/>
      <c r="W36" s="624"/>
      <c r="X36" s="627"/>
      <c r="Y36" s="626"/>
      <c r="Z36" s="626"/>
      <c r="AA36" s="625"/>
      <c r="AB36" s="624"/>
      <c r="AC36" s="627"/>
      <c r="AD36" s="626"/>
      <c r="AE36" s="626"/>
      <c r="AF36" s="625"/>
      <c r="AG36" s="665"/>
      <c r="AH36" s="627"/>
      <c r="AI36" s="625"/>
      <c r="AJ36" s="625"/>
      <c r="AK36" s="624"/>
      <c r="AL36" s="623">
        <f t="shared" si="0"/>
        <v>0</v>
      </c>
    </row>
    <row r="37" spans="2:38" ht="13.5" x14ac:dyDescent="0.2">
      <c r="B37" s="622">
        <v>28</v>
      </c>
      <c r="C37" s="1968"/>
      <c r="D37" s="627"/>
      <c r="E37" s="626"/>
      <c r="F37" s="626"/>
      <c r="G37" s="625"/>
      <c r="H37" s="624"/>
      <c r="I37" s="627"/>
      <c r="J37" s="626"/>
      <c r="K37" s="626"/>
      <c r="L37" s="625"/>
      <c r="M37" s="624"/>
      <c r="N37" s="627"/>
      <c r="O37" s="626"/>
      <c r="P37" s="626"/>
      <c r="Q37" s="625"/>
      <c r="R37" s="624"/>
      <c r="S37" s="627"/>
      <c r="T37" s="626"/>
      <c r="U37" s="626"/>
      <c r="V37" s="625"/>
      <c r="W37" s="624"/>
      <c r="X37" s="627"/>
      <c r="Y37" s="626"/>
      <c r="Z37" s="626"/>
      <c r="AA37" s="625"/>
      <c r="AB37" s="624"/>
      <c r="AC37" s="627"/>
      <c r="AD37" s="626"/>
      <c r="AE37" s="626"/>
      <c r="AF37" s="625"/>
      <c r="AG37" s="665"/>
      <c r="AH37" s="627"/>
      <c r="AI37" s="625"/>
      <c r="AJ37" s="625"/>
      <c r="AK37" s="624"/>
      <c r="AL37" s="623">
        <f t="shared" si="0"/>
        <v>0</v>
      </c>
    </row>
    <row r="38" spans="2:38" ht="13.5" x14ac:dyDescent="0.2">
      <c r="B38" s="622">
        <v>29</v>
      </c>
      <c r="C38" s="1968"/>
      <c r="D38" s="627"/>
      <c r="E38" s="626"/>
      <c r="F38" s="626"/>
      <c r="G38" s="625"/>
      <c r="H38" s="624"/>
      <c r="I38" s="627"/>
      <c r="J38" s="626"/>
      <c r="K38" s="626"/>
      <c r="L38" s="625"/>
      <c r="M38" s="624"/>
      <c r="N38" s="627"/>
      <c r="O38" s="626"/>
      <c r="P38" s="626"/>
      <c r="Q38" s="625"/>
      <c r="R38" s="624"/>
      <c r="S38" s="627"/>
      <c r="T38" s="626"/>
      <c r="U38" s="626"/>
      <c r="V38" s="625"/>
      <c r="W38" s="624"/>
      <c r="X38" s="627"/>
      <c r="Y38" s="626"/>
      <c r="Z38" s="626"/>
      <c r="AA38" s="625"/>
      <c r="AB38" s="624"/>
      <c r="AC38" s="627"/>
      <c r="AD38" s="626"/>
      <c r="AE38" s="626"/>
      <c r="AF38" s="625"/>
      <c r="AG38" s="665"/>
      <c r="AH38" s="627"/>
      <c r="AI38" s="625"/>
      <c r="AJ38" s="625"/>
      <c r="AK38" s="624"/>
      <c r="AL38" s="623">
        <f t="shared" si="0"/>
        <v>0</v>
      </c>
    </row>
    <row r="39" spans="2:38" ht="13.5" x14ac:dyDescent="0.2">
      <c r="B39" s="622">
        <v>30</v>
      </c>
      <c r="C39" s="1968"/>
      <c r="D39" s="627"/>
      <c r="E39" s="626"/>
      <c r="F39" s="626"/>
      <c r="G39" s="625"/>
      <c r="H39" s="624"/>
      <c r="I39" s="627"/>
      <c r="J39" s="626"/>
      <c r="K39" s="626"/>
      <c r="L39" s="625"/>
      <c r="M39" s="624"/>
      <c r="N39" s="627"/>
      <c r="O39" s="626"/>
      <c r="P39" s="626"/>
      <c r="Q39" s="625"/>
      <c r="R39" s="624"/>
      <c r="S39" s="627"/>
      <c r="T39" s="626"/>
      <c r="U39" s="626"/>
      <c r="V39" s="625"/>
      <c r="W39" s="624"/>
      <c r="X39" s="627"/>
      <c r="Y39" s="626"/>
      <c r="Z39" s="626"/>
      <c r="AA39" s="625"/>
      <c r="AB39" s="624"/>
      <c r="AC39" s="627"/>
      <c r="AD39" s="626"/>
      <c r="AE39" s="626"/>
      <c r="AF39" s="625"/>
      <c r="AG39" s="665"/>
      <c r="AH39" s="627"/>
      <c r="AI39" s="625"/>
      <c r="AJ39" s="625"/>
      <c r="AK39" s="624"/>
      <c r="AL39" s="623">
        <f t="shared" si="0"/>
        <v>0</v>
      </c>
    </row>
    <row r="40" spans="2:38" ht="13.5" x14ac:dyDescent="0.2">
      <c r="B40" s="622">
        <v>31</v>
      </c>
      <c r="C40" s="1968"/>
      <c r="D40" s="627"/>
      <c r="E40" s="626"/>
      <c r="F40" s="626"/>
      <c r="G40" s="625"/>
      <c r="H40" s="624"/>
      <c r="I40" s="627"/>
      <c r="J40" s="626"/>
      <c r="K40" s="626"/>
      <c r="L40" s="625"/>
      <c r="M40" s="624"/>
      <c r="N40" s="627"/>
      <c r="O40" s="626"/>
      <c r="P40" s="626"/>
      <c r="Q40" s="625"/>
      <c r="R40" s="624"/>
      <c r="S40" s="627"/>
      <c r="T40" s="626"/>
      <c r="U40" s="626"/>
      <c r="V40" s="625"/>
      <c r="W40" s="624"/>
      <c r="X40" s="627"/>
      <c r="Y40" s="626"/>
      <c r="Z40" s="626"/>
      <c r="AA40" s="625"/>
      <c r="AB40" s="624"/>
      <c r="AC40" s="627"/>
      <c r="AD40" s="626"/>
      <c r="AE40" s="626"/>
      <c r="AF40" s="625"/>
      <c r="AG40" s="665"/>
      <c r="AH40" s="627"/>
      <c r="AI40" s="625"/>
      <c r="AJ40" s="625"/>
      <c r="AK40" s="624"/>
      <c r="AL40" s="623">
        <f t="shared" si="0"/>
        <v>0</v>
      </c>
    </row>
    <row r="41" spans="2:38" ht="14.25" thickBot="1" x14ac:dyDescent="0.25">
      <c r="B41" s="622">
        <v>32</v>
      </c>
      <c r="C41" s="621"/>
      <c r="D41" s="620"/>
      <c r="E41" s="619"/>
      <c r="F41" s="619"/>
      <c r="G41" s="618"/>
      <c r="H41" s="617"/>
      <c r="I41" s="620"/>
      <c r="J41" s="619"/>
      <c r="K41" s="619"/>
      <c r="L41" s="618"/>
      <c r="M41" s="617"/>
      <c r="N41" s="620"/>
      <c r="O41" s="619"/>
      <c r="P41" s="619"/>
      <c r="Q41" s="618"/>
      <c r="R41" s="617"/>
      <c r="S41" s="620"/>
      <c r="T41" s="619"/>
      <c r="U41" s="619"/>
      <c r="V41" s="618"/>
      <c r="W41" s="617"/>
      <c r="X41" s="620"/>
      <c r="Y41" s="619"/>
      <c r="Z41" s="619"/>
      <c r="AA41" s="618"/>
      <c r="AB41" s="617"/>
      <c r="AC41" s="620"/>
      <c r="AD41" s="619"/>
      <c r="AE41" s="619"/>
      <c r="AF41" s="618"/>
      <c r="AG41" s="659"/>
      <c r="AH41" s="620"/>
      <c r="AI41" s="618"/>
      <c r="AJ41" s="618"/>
      <c r="AK41" s="617"/>
      <c r="AL41" s="686">
        <f t="shared" si="0"/>
        <v>0</v>
      </c>
    </row>
    <row r="42" spans="2:38" ht="18" customHeight="1" x14ac:dyDescent="0.25">
      <c r="B42" s="2431" t="s">
        <v>656</v>
      </c>
      <c r="C42" s="2432"/>
      <c r="D42" s="2432"/>
      <c r="E42" s="2432"/>
      <c r="F42" s="2432"/>
      <c r="G42" s="2432"/>
      <c r="H42" s="2432"/>
      <c r="I42" s="2432"/>
      <c r="J42" s="2432"/>
      <c r="K42" s="2432"/>
      <c r="L42" s="2432"/>
      <c r="M42" s="2432"/>
      <c r="N42" s="2432"/>
      <c r="O42" s="2432"/>
      <c r="P42" s="2432"/>
      <c r="Q42" s="2432"/>
      <c r="R42" s="2432"/>
      <c r="S42" s="2432"/>
      <c r="T42" s="2432"/>
      <c r="U42" s="2432"/>
      <c r="V42" s="2432"/>
      <c r="W42" s="2432"/>
      <c r="X42" s="2432"/>
      <c r="Y42" s="2432"/>
      <c r="Z42" s="2432"/>
      <c r="AA42" s="2432"/>
      <c r="AB42" s="2432"/>
      <c r="AC42" s="2432"/>
    </row>
  </sheetData>
  <sheetProtection algorithmName="SHA-512" hashValue="5mR0s6Jnu+FwWOr9A99ZMi52ng3ztaS6VtGjS8mMgYeVadq94e0EeATpL0j6rc2fb8w0ljnEWbHLJDShTGTE7g==" saltValue="EcA0AbmgdFsHROQyXLve1A==" spinCount="100000" sheet="1" objects="1" scenarios="1"/>
  <mergeCells count="32">
    <mergeCell ref="I6:M6"/>
    <mergeCell ref="N6:R6"/>
    <mergeCell ref="S6:W6"/>
    <mergeCell ref="X6:AB6"/>
    <mergeCell ref="AK2:AL2"/>
    <mergeCell ref="S5:W5"/>
    <mergeCell ref="X5:AB5"/>
    <mergeCell ref="AH5:AK7"/>
    <mergeCell ref="AL5:AL7"/>
    <mergeCell ref="AC7:AG7"/>
    <mergeCell ref="D6:H6"/>
    <mergeCell ref="AC8:AG8"/>
    <mergeCell ref="AH8:AK8"/>
    <mergeCell ref="AL8:AL9"/>
    <mergeCell ref="D3:AL3"/>
    <mergeCell ref="D4:AL4"/>
    <mergeCell ref="D8:H8"/>
    <mergeCell ref="I8:M8"/>
    <mergeCell ref="N8:R8"/>
    <mergeCell ref="S8:W8"/>
    <mergeCell ref="X8:AB8"/>
    <mergeCell ref="D5:H5"/>
    <mergeCell ref="I5:M5"/>
    <mergeCell ref="N5:R5"/>
    <mergeCell ref="AC5:AG5"/>
    <mergeCell ref="AC6:AG6"/>
    <mergeCell ref="B42:AC42"/>
    <mergeCell ref="D7:H7"/>
    <mergeCell ref="I7:M7"/>
    <mergeCell ref="N7:R7"/>
    <mergeCell ref="S7:W7"/>
    <mergeCell ref="X7:AB7"/>
  </mergeCells>
  <printOptions horizontalCentered="1"/>
  <pageMargins left="0.59055118110236227" right="0.51181102362204722" top="1.1811023622047245" bottom="0.98425196850393704" header="0.51181102362204722" footer="0.51181102362204722"/>
  <pageSetup paperSize="9" scale="76" orientation="landscape" horizontalDpi="4294967293" verticalDpi="4294967293"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r:uid="{53E6F4FF-A9C0-4B31-99DF-E7A63A76CA59}">
          <x14:formula1>
            <xm:f>słownik!$A$2:$A$175</xm:f>
          </x14:formula1>
          <xm:sqref>C23:C41</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8FB063-421D-4232-956E-FC372E79F203}">
  <sheetPr>
    <tabColor theme="3" tint="0.59999389629810485"/>
    <pageSetUpPr fitToPage="1"/>
  </sheetPr>
  <dimension ref="B1:BA70"/>
  <sheetViews>
    <sheetView showGridLines="0" view="pageBreakPreview" zoomScale="73" zoomScaleNormal="80" zoomScaleSheetLayoutView="73" workbookViewId="0">
      <selection activeCell="AQ2" sqref="AQ2:AR2"/>
    </sheetView>
  </sheetViews>
  <sheetFormatPr defaultColWidth="9.140625" defaultRowHeight="12.75" x14ac:dyDescent="0.2"/>
  <cols>
    <col min="1" max="1" width="4.7109375" style="1" customWidth="1"/>
    <col min="2" max="2" width="4.42578125" style="1" customWidth="1"/>
    <col min="3" max="3" width="33.85546875" style="1" customWidth="1"/>
    <col min="4" max="52" width="2.5703125" style="1" customWidth="1"/>
    <col min="53" max="53" width="10.28515625" style="1" customWidth="1"/>
    <col min="54" max="16384" width="9.140625" style="1"/>
  </cols>
  <sheetData>
    <row r="1" spans="2:53" ht="30.75" customHeight="1" x14ac:dyDescent="0.2">
      <c r="B1" s="644" t="s">
        <v>706</v>
      </c>
      <c r="C1" s="643"/>
      <c r="D1" s="643"/>
      <c r="E1" s="643"/>
      <c r="F1" s="643"/>
      <c r="G1" s="643"/>
      <c r="H1" s="643"/>
      <c r="I1" s="643"/>
      <c r="J1" s="643"/>
      <c r="K1" s="643"/>
      <c r="L1" s="643"/>
      <c r="M1" s="643"/>
      <c r="N1" s="643"/>
      <c r="O1" s="643"/>
      <c r="P1" s="643"/>
      <c r="Q1" s="643"/>
      <c r="R1" s="643"/>
      <c r="S1" s="643"/>
      <c r="T1" s="643"/>
      <c r="U1" s="643"/>
      <c r="V1" s="643"/>
      <c r="W1" s="643"/>
      <c r="X1" s="643"/>
      <c r="Y1" s="643"/>
      <c r="Z1" s="643"/>
      <c r="AA1" s="643"/>
      <c r="AB1" s="643"/>
      <c r="AC1" s="643"/>
      <c r="AD1" s="643"/>
      <c r="AE1" s="643"/>
      <c r="AF1" s="643"/>
      <c r="AG1" s="643"/>
      <c r="AH1" s="643"/>
      <c r="AI1" s="643"/>
      <c r="AJ1" s="643"/>
      <c r="AK1" s="643"/>
      <c r="AL1" s="643"/>
      <c r="AM1" s="643"/>
      <c r="AN1" s="643"/>
      <c r="AO1" s="643"/>
      <c r="AP1" s="643"/>
      <c r="AQ1" s="643"/>
      <c r="AR1" s="643"/>
      <c r="AS1" s="643"/>
      <c r="AT1" s="643"/>
      <c r="AU1" s="643"/>
      <c r="AV1" s="643"/>
      <c r="AW1" s="643"/>
      <c r="AX1" s="643"/>
      <c r="AY1" s="643"/>
      <c r="AZ1" s="643"/>
      <c r="BA1" s="643"/>
    </row>
    <row r="2" spans="2:53" ht="31.5" customHeight="1" x14ac:dyDescent="0.35">
      <c r="C2" s="721" t="str">
        <f>wizyt!C3</f>
        <v>??</v>
      </c>
      <c r="D2" s="717"/>
      <c r="E2" s="717"/>
      <c r="F2" s="717"/>
      <c r="G2" s="717"/>
      <c r="H2" s="717"/>
      <c r="I2" s="717"/>
      <c r="J2" s="717"/>
      <c r="K2" s="717"/>
      <c r="L2" s="717"/>
      <c r="M2" s="717"/>
      <c r="N2" s="717"/>
      <c r="O2" s="717"/>
      <c r="P2" s="717"/>
      <c r="Q2" s="717"/>
      <c r="R2" s="717"/>
      <c r="S2" s="719"/>
      <c r="T2" s="719"/>
      <c r="U2" s="719"/>
      <c r="V2" s="719"/>
      <c r="W2" s="719"/>
      <c r="X2" s="719"/>
      <c r="Y2" s="719"/>
      <c r="Z2" s="719"/>
      <c r="AA2" s="720" t="s">
        <v>636</v>
      </c>
      <c r="AB2" s="719" t="str">
        <f>wizyt!H3</f>
        <v>2023/2024</v>
      </c>
      <c r="AC2" s="718"/>
      <c r="AD2" s="718"/>
      <c r="AE2" s="718"/>
      <c r="AF2" s="718"/>
      <c r="AG2" s="718"/>
      <c r="AH2" s="717"/>
      <c r="AI2" s="717"/>
      <c r="AJ2" s="717"/>
      <c r="AK2" s="717"/>
      <c r="AQ2" s="2038" t="str">
        <f>wizyt!$B$1</f>
        <v xml:space="preserve"> </v>
      </c>
      <c r="AR2" s="2039" t="str">
        <f>wizyt!$D$1</f>
        <v xml:space="preserve"> </v>
      </c>
      <c r="AS2" s="716"/>
      <c r="AT2" s="716"/>
      <c r="AU2" s="716"/>
      <c r="AV2" s="716"/>
      <c r="AW2" s="716"/>
      <c r="AX2" s="716"/>
      <c r="AY2" s="716"/>
      <c r="AZ2" s="716"/>
      <c r="BA2" s="715"/>
    </row>
    <row r="3" spans="2:53" ht="28.5" customHeight="1" thickBot="1" x14ac:dyDescent="0.25">
      <c r="B3" s="1636"/>
      <c r="C3" s="714" t="s">
        <v>30</v>
      </c>
      <c r="D3" s="2547" t="s">
        <v>637</v>
      </c>
      <c r="E3" s="2548"/>
      <c r="F3" s="2548"/>
      <c r="G3" s="2548"/>
      <c r="H3" s="2548"/>
      <c r="I3" s="2548"/>
      <c r="J3" s="2548"/>
      <c r="K3" s="2548"/>
      <c r="L3" s="2548"/>
      <c r="M3" s="2548"/>
      <c r="N3" s="2548"/>
      <c r="O3" s="2548"/>
      <c r="P3" s="2548"/>
      <c r="Q3" s="2548"/>
      <c r="R3" s="2548"/>
      <c r="S3" s="2548"/>
      <c r="T3" s="2548"/>
      <c r="U3" s="2548"/>
      <c r="V3" s="2548"/>
      <c r="W3" s="2548"/>
      <c r="X3" s="2548"/>
      <c r="Y3" s="2548"/>
      <c r="Z3" s="2548"/>
      <c r="AA3" s="2548"/>
      <c r="AB3" s="2548"/>
      <c r="AC3" s="2548"/>
      <c r="AD3" s="2548"/>
      <c r="AE3" s="2548"/>
      <c r="AF3" s="2548"/>
      <c r="AG3" s="2548"/>
      <c r="AH3" s="2548"/>
      <c r="AI3" s="2548"/>
      <c r="AJ3" s="2548"/>
      <c r="AK3" s="2548"/>
      <c r="AL3" s="2548"/>
      <c r="AM3" s="2548"/>
      <c r="AN3" s="2548"/>
      <c r="AO3" s="2548"/>
      <c r="AP3" s="2548"/>
      <c r="AQ3" s="2548"/>
      <c r="AR3" s="2548"/>
      <c r="AS3" s="2548"/>
      <c r="AT3" s="2548"/>
      <c r="AU3" s="2548"/>
      <c r="AV3" s="2548"/>
      <c r="AW3" s="2548"/>
      <c r="AX3" s="2548"/>
      <c r="AY3" s="2548"/>
      <c r="AZ3" s="2548"/>
      <c r="BA3" s="2549"/>
    </row>
    <row r="4" spans="2:53" ht="14.25" customHeight="1" thickBot="1" x14ac:dyDescent="0.25">
      <c r="B4" s="1847"/>
      <c r="C4" s="1848" t="s">
        <v>340</v>
      </c>
      <c r="D4" s="2553" t="s">
        <v>691</v>
      </c>
      <c r="E4" s="2554"/>
      <c r="F4" s="2554"/>
      <c r="G4" s="2554"/>
      <c r="H4" s="2554"/>
      <c r="I4" s="2554"/>
      <c r="J4" s="2554"/>
      <c r="K4" s="2554"/>
      <c r="L4" s="2554"/>
      <c r="M4" s="2554"/>
      <c r="N4" s="2554"/>
      <c r="O4" s="2554"/>
      <c r="P4" s="2554"/>
      <c r="Q4" s="2554"/>
      <c r="R4" s="2554"/>
      <c r="S4" s="2554"/>
      <c r="T4" s="2554"/>
      <c r="U4" s="2554"/>
      <c r="V4" s="2554"/>
      <c r="W4" s="2554"/>
      <c r="X4" s="2554"/>
      <c r="Y4" s="2554"/>
      <c r="Z4" s="2554"/>
      <c r="AA4" s="2554"/>
      <c r="AB4" s="2554"/>
      <c r="AC4" s="2554"/>
      <c r="AD4" s="2554"/>
      <c r="AE4" s="2554"/>
      <c r="AF4" s="2554"/>
      <c r="AG4" s="2554"/>
      <c r="AH4" s="2554"/>
      <c r="AI4" s="2554"/>
      <c r="AJ4" s="2554"/>
      <c r="AK4" s="2554"/>
      <c r="AL4" s="2554"/>
      <c r="AM4" s="2554"/>
      <c r="AN4" s="2554"/>
      <c r="AO4" s="2554"/>
      <c r="AP4" s="2554"/>
      <c r="AQ4" s="2554"/>
      <c r="AR4" s="2554"/>
      <c r="AS4" s="2554"/>
      <c r="AT4" s="2554"/>
      <c r="AU4" s="2554"/>
      <c r="AV4" s="2554"/>
      <c r="AW4" s="2554"/>
      <c r="AX4" s="2554"/>
      <c r="AY4" s="2554"/>
      <c r="AZ4" s="2554"/>
      <c r="BA4" s="2555"/>
    </row>
    <row r="5" spans="2:53" ht="14.25" customHeight="1" x14ac:dyDescent="0.2">
      <c r="B5" s="712"/>
      <c r="C5" s="713" t="s">
        <v>644</v>
      </c>
      <c r="D5" s="2559" t="s">
        <v>523</v>
      </c>
      <c r="E5" s="2560"/>
      <c r="F5" s="2560"/>
      <c r="G5" s="2560"/>
      <c r="H5" s="2560"/>
      <c r="I5" s="2559"/>
      <c r="J5" s="2561"/>
      <c r="K5" s="2533" t="s">
        <v>524</v>
      </c>
      <c r="L5" s="2534"/>
      <c r="M5" s="2534"/>
      <c r="N5" s="2534"/>
      <c r="O5" s="2534"/>
      <c r="P5" s="2534"/>
      <c r="Q5" s="2539"/>
      <c r="R5" s="2533" t="s">
        <v>525</v>
      </c>
      <c r="S5" s="2534"/>
      <c r="T5" s="2534"/>
      <c r="U5" s="2534"/>
      <c r="V5" s="2534"/>
      <c r="W5" s="2534"/>
      <c r="X5" s="2539"/>
      <c r="Y5" s="2533" t="s">
        <v>526</v>
      </c>
      <c r="Z5" s="2534"/>
      <c r="AA5" s="2534"/>
      <c r="AB5" s="2534"/>
      <c r="AC5" s="2534"/>
      <c r="AD5" s="2534"/>
      <c r="AE5" s="2539"/>
      <c r="AF5" s="2533" t="s">
        <v>527</v>
      </c>
      <c r="AG5" s="2534"/>
      <c r="AH5" s="2534"/>
      <c r="AI5" s="2534"/>
      <c r="AJ5" s="2534"/>
      <c r="AK5" s="2534"/>
      <c r="AL5" s="2539"/>
      <c r="AM5" s="2533" t="s">
        <v>528</v>
      </c>
      <c r="AN5" s="2534"/>
      <c r="AO5" s="2534"/>
      <c r="AP5" s="2534"/>
      <c r="AQ5" s="2534"/>
      <c r="AR5" s="2534"/>
      <c r="AS5" s="2534"/>
      <c r="AT5" s="2543" t="s">
        <v>659</v>
      </c>
      <c r="AU5" s="2544"/>
      <c r="AV5" s="2544"/>
      <c r="AW5" s="2544"/>
      <c r="AX5" s="2544"/>
      <c r="AY5" s="2544"/>
      <c r="AZ5" s="2544"/>
      <c r="BA5" s="2550" t="s">
        <v>707</v>
      </c>
    </row>
    <row r="6" spans="2:53" ht="16.5" customHeight="1" x14ac:dyDescent="0.2">
      <c r="B6" s="712"/>
      <c r="C6" s="713" t="s">
        <v>645</v>
      </c>
      <c r="D6" s="2556">
        <f>liczbaucz!K8+'liczbaucz dotychc'!C8</f>
        <v>0</v>
      </c>
      <c r="E6" s="2557"/>
      <c r="F6" s="2557"/>
      <c r="G6" s="2557"/>
      <c r="H6" s="2557"/>
      <c r="I6" s="2556"/>
      <c r="J6" s="2558"/>
      <c r="K6" s="2536">
        <f>liczbaucz!L8+'liczbaucz dotychc'!D8</f>
        <v>0</v>
      </c>
      <c r="L6" s="2537"/>
      <c r="M6" s="2537"/>
      <c r="N6" s="2537"/>
      <c r="O6" s="2537"/>
      <c r="P6" s="2537"/>
      <c r="Q6" s="2538"/>
      <c r="R6" s="2536">
        <f>liczbaucz!M8+'liczbaucz dotychc'!E8</f>
        <v>0</v>
      </c>
      <c r="S6" s="2537"/>
      <c r="T6" s="2537"/>
      <c r="U6" s="2537"/>
      <c r="V6" s="2537"/>
      <c r="W6" s="2537"/>
      <c r="X6" s="2538"/>
      <c r="Y6" s="2536">
        <f>liczbaucz!N8+'liczbaucz dotychc'!F8</f>
        <v>0</v>
      </c>
      <c r="Z6" s="2537"/>
      <c r="AA6" s="2537"/>
      <c r="AB6" s="2537"/>
      <c r="AC6" s="2537"/>
      <c r="AD6" s="2537"/>
      <c r="AE6" s="2538"/>
      <c r="AF6" s="2536">
        <f>'liczbaucz dotychc'!G8</f>
        <v>0</v>
      </c>
      <c r="AG6" s="2537"/>
      <c r="AH6" s="2537"/>
      <c r="AI6" s="2537"/>
      <c r="AJ6" s="2537"/>
      <c r="AK6" s="2537"/>
      <c r="AL6" s="2538"/>
      <c r="AM6" s="2536">
        <f>'liczbaucz dotychc'!H8</f>
        <v>0</v>
      </c>
      <c r="AN6" s="2537"/>
      <c r="AO6" s="2537"/>
      <c r="AP6" s="2537"/>
      <c r="AQ6" s="2537"/>
      <c r="AR6" s="2537"/>
      <c r="AS6" s="2537"/>
      <c r="AT6" s="2543"/>
      <c r="AU6" s="2544"/>
      <c r="AV6" s="2544"/>
      <c r="AW6" s="2544"/>
      <c r="AX6" s="2544"/>
      <c r="AY6" s="2544"/>
      <c r="AZ6" s="2544"/>
      <c r="BA6" s="2551"/>
    </row>
    <row r="7" spans="2:53" ht="16.5" customHeight="1" x14ac:dyDescent="0.2">
      <c r="B7" s="712"/>
      <c r="C7" s="711" t="s">
        <v>414</v>
      </c>
      <c r="D7" s="2556">
        <f>liczbaucz!K5+'liczbaucz dotychc'!C5</f>
        <v>0</v>
      </c>
      <c r="E7" s="2557"/>
      <c r="F7" s="2557"/>
      <c r="G7" s="2557"/>
      <c r="H7" s="2557"/>
      <c r="I7" s="2556"/>
      <c r="J7" s="2558"/>
      <c r="K7" s="2536">
        <f>liczbaucz!L5+'liczbaucz dotychc'!D5</f>
        <v>0</v>
      </c>
      <c r="L7" s="2537"/>
      <c r="M7" s="2537"/>
      <c r="N7" s="2537"/>
      <c r="O7" s="2537"/>
      <c r="P7" s="2537"/>
      <c r="Q7" s="2538"/>
      <c r="R7" s="2536">
        <f>liczbaucz!M5+'liczbaucz dotychc'!E5</f>
        <v>0</v>
      </c>
      <c r="S7" s="2537"/>
      <c r="T7" s="2537"/>
      <c r="U7" s="2537"/>
      <c r="V7" s="2537"/>
      <c r="W7" s="2537"/>
      <c r="X7" s="2538"/>
      <c r="Y7" s="2536">
        <f>liczbaucz!N5+'liczbaucz dotychc'!F5</f>
        <v>0</v>
      </c>
      <c r="Z7" s="2537"/>
      <c r="AA7" s="2537"/>
      <c r="AB7" s="2537"/>
      <c r="AC7" s="2537"/>
      <c r="AD7" s="2537"/>
      <c r="AE7" s="2538"/>
      <c r="AF7" s="2536">
        <f>'liczbaucz dotychc'!G5</f>
        <v>0</v>
      </c>
      <c r="AG7" s="2537"/>
      <c r="AH7" s="2537"/>
      <c r="AI7" s="2537"/>
      <c r="AJ7" s="2537"/>
      <c r="AK7" s="2537"/>
      <c r="AL7" s="2538"/>
      <c r="AM7" s="2536">
        <f>'liczbaucz dotychc'!H5</f>
        <v>0</v>
      </c>
      <c r="AN7" s="2537"/>
      <c r="AO7" s="2537"/>
      <c r="AP7" s="2537"/>
      <c r="AQ7" s="2537"/>
      <c r="AR7" s="2537"/>
      <c r="AS7" s="2537"/>
      <c r="AT7" s="2543"/>
      <c r="AU7" s="2544"/>
      <c r="AV7" s="2544"/>
      <c r="AW7" s="2544"/>
      <c r="AX7" s="2544"/>
      <c r="AY7" s="2544"/>
      <c r="AZ7" s="2544"/>
      <c r="BA7" s="2551"/>
    </row>
    <row r="8" spans="2:53" ht="16.5" customHeight="1" x14ac:dyDescent="0.2">
      <c r="B8" s="1815"/>
      <c r="C8" s="710" t="s">
        <v>708</v>
      </c>
      <c r="D8" s="625"/>
      <c r="E8" s="626"/>
      <c r="F8" s="626"/>
      <c r="G8" s="626"/>
      <c r="H8" s="626"/>
      <c r="I8" s="625"/>
      <c r="J8" s="624"/>
      <c r="K8" s="667"/>
      <c r="L8" s="625"/>
      <c r="M8" s="625"/>
      <c r="N8" s="625"/>
      <c r="O8" s="625"/>
      <c r="P8" s="665"/>
      <c r="Q8" s="624"/>
      <c r="R8" s="667"/>
      <c r="S8" s="625"/>
      <c r="T8" s="626"/>
      <c r="U8" s="626"/>
      <c r="V8" s="626"/>
      <c r="W8" s="625"/>
      <c r="X8" s="624"/>
      <c r="Y8" s="667"/>
      <c r="Z8" s="625"/>
      <c r="AA8" s="626"/>
      <c r="AB8" s="626"/>
      <c r="AC8" s="626"/>
      <c r="AD8" s="625"/>
      <c r="AE8" s="624"/>
      <c r="AF8" s="627"/>
      <c r="AG8" s="626"/>
      <c r="AH8" s="626"/>
      <c r="AI8" s="626"/>
      <c r="AJ8" s="626"/>
      <c r="AK8" s="625"/>
      <c r="AL8" s="624"/>
      <c r="AM8" s="627"/>
      <c r="AN8" s="626"/>
      <c r="AO8" s="626"/>
      <c r="AP8" s="626"/>
      <c r="AQ8" s="626"/>
      <c r="AR8" s="625"/>
      <c r="AS8" s="665"/>
      <c r="AT8" s="2545"/>
      <c r="AU8" s="2546"/>
      <c r="AV8" s="2546"/>
      <c r="AW8" s="2546"/>
      <c r="AX8" s="2546"/>
      <c r="AY8" s="2546"/>
      <c r="AZ8" s="2546"/>
      <c r="BA8" s="2552"/>
    </row>
    <row r="9" spans="2:53" ht="16.5" customHeight="1" x14ac:dyDescent="0.2">
      <c r="B9" s="1815"/>
      <c r="C9" s="710" t="s">
        <v>709</v>
      </c>
      <c r="D9" s="2530">
        <f>COUNTA(D12:J69)</f>
        <v>0</v>
      </c>
      <c r="E9" s="2531"/>
      <c r="F9" s="2531"/>
      <c r="G9" s="2531"/>
      <c r="H9" s="2531"/>
      <c r="I9" s="2531"/>
      <c r="J9" s="2532"/>
      <c r="K9" s="2535">
        <v>0</v>
      </c>
      <c r="L9" s="2531"/>
      <c r="M9" s="2531"/>
      <c r="N9" s="2531"/>
      <c r="O9" s="2531"/>
      <c r="P9" s="2531"/>
      <c r="Q9" s="2532"/>
      <c r="R9" s="2535">
        <v>0</v>
      </c>
      <c r="S9" s="2531"/>
      <c r="T9" s="2531"/>
      <c r="U9" s="2531"/>
      <c r="V9" s="2531"/>
      <c r="W9" s="2531"/>
      <c r="X9" s="2532"/>
      <c r="Y9" s="2535">
        <f>COUNTA(Y12:AE69)</f>
        <v>0</v>
      </c>
      <c r="Z9" s="2531"/>
      <c r="AA9" s="2531"/>
      <c r="AB9" s="2531"/>
      <c r="AC9" s="2531"/>
      <c r="AD9" s="2531"/>
      <c r="AE9" s="2532"/>
      <c r="AF9" s="2535">
        <f>COUNTA(AF12:AL69)</f>
        <v>0</v>
      </c>
      <c r="AG9" s="2531"/>
      <c r="AH9" s="2531"/>
      <c r="AI9" s="2531"/>
      <c r="AJ9" s="2531"/>
      <c r="AK9" s="2531"/>
      <c r="AL9" s="2532"/>
      <c r="AM9" s="2535">
        <f>COUNTA(AM12:AS69)</f>
        <v>0</v>
      </c>
      <c r="AN9" s="2531"/>
      <c r="AO9" s="2531"/>
      <c r="AP9" s="2531"/>
      <c r="AQ9" s="2531"/>
      <c r="AR9" s="2531"/>
      <c r="AS9" s="2531"/>
      <c r="AT9" s="2535">
        <f>COUNTA(AT12:AZ69)</f>
        <v>0</v>
      </c>
      <c r="AU9" s="2531"/>
      <c r="AV9" s="2531"/>
      <c r="AW9" s="2531"/>
      <c r="AX9" s="2531"/>
      <c r="AY9" s="2531"/>
      <c r="AZ9" s="2531"/>
      <c r="BA9" s="2540"/>
    </row>
    <row r="10" spans="2:53" ht="12.75" customHeight="1" x14ac:dyDescent="0.2">
      <c r="B10" s="2526" t="s">
        <v>502</v>
      </c>
      <c r="C10" s="2528" t="s">
        <v>710</v>
      </c>
      <c r="D10" s="2522">
        <v>1</v>
      </c>
      <c r="E10" s="2522">
        <v>2</v>
      </c>
      <c r="F10" s="2522">
        <v>3</v>
      </c>
      <c r="G10" s="2522">
        <v>4</v>
      </c>
      <c r="H10" s="2522">
        <v>5</v>
      </c>
      <c r="I10" s="2522">
        <v>6</v>
      </c>
      <c r="J10" s="2524">
        <v>7</v>
      </c>
      <c r="K10" s="1816">
        <v>1</v>
      </c>
      <c r="L10" s="1700">
        <v>2</v>
      </c>
      <c r="M10" s="1700">
        <v>3</v>
      </c>
      <c r="N10" s="1700">
        <v>4</v>
      </c>
      <c r="O10" s="1700">
        <v>5</v>
      </c>
      <c r="P10" s="1700">
        <v>6</v>
      </c>
      <c r="Q10" s="708">
        <v>7</v>
      </c>
      <c r="R10" s="1816">
        <v>1</v>
      </c>
      <c r="S10" s="1700">
        <v>2</v>
      </c>
      <c r="T10" s="1700">
        <v>3</v>
      </c>
      <c r="U10" s="1700">
        <v>4</v>
      </c>
      <c r="V10" s="1700">
        <v>5</v>
      </c>
      <c r="W10" s="1700">
        <v>6</v>
      </c>
      <c r="X10" s="708">
        <v>7</v>
      </c>
      <c r="Y10" s="1816">
        <v>1</v>
      </c>
      <c r="Z10" s="1700">
        <v>2</v>
      </c>
      <c r="AA10" s="1700">
        <v>3</v>
      </c>
      <c r="AB10" s="1700">
        <v>4</v>
      </c>
      <c r="AC10" s="1700">
        <v>5</v>
      </c>
      <c r="AD10" s="1700">
        <v>6</v>
      </c>
      <c r="AE10" s="708">
        <v>7</v>
      </c>
      <c r="AF10" s="1816">
        <v>1</v>
      </c>
      <c r="AG10" s="1700">
        <v>2</v>
      </c>
      <c r="AH10" s="1700">
        <v>3</v>
      </c>
      <c r="AI10" s="1700">
        <v>4</v>
      </c>
      <c r="AJ10" s="1700">
        <v>5</v>
      </c>
      <c r="AK10" s="1700">
        <v>6</v>
      </c>
      <c r="AL10" s="708">
        <v>7</v>
      </c>
      <c r="AM10" s="1816">
        <v>1</v>
      </c>
      <c r="AN10" s="1700">
        <v>2</v>
      </c>
      <c r="AO10" s="1700">
        <v>3</v>
      </c>
      <c r="AP10" s="1700">
        <v>4</v>
      </c>
      <c r="AQ10" s="1700">
        <v>5</v>
      </c>
      <c r="AR10" s="1700">
        <v>6</v>
      </c>
      <c r="AS10" s="1701">
        <v>7</v>
      </c>
      <c r="AT10" s="707">
        <v>1</v>
      </c>
      <c r="AU10" s="706">
        <v>2</v>
      </c>
      <c r="AV10" s="706">
        <v>3</v>
      </c>
      <c r="AW10" s="706">
        <v>4</v>
      </c>
      <c r="AX10" s="706">
        <v>5</v>
      </c>
      <c r="AY10" s="706">
        <v>6</v>
      </c>
      <c r="AZ10" s="705">
        <v>7</v>
      </c>
      <c r="BA10" s="2541"/>
    </row>
    <row r="11" spans="2:53" ht="27" customHeight="1" x14ac:dyDescent="0.2">
      <c r="B11" s="2527"/>
      <c r="C11" s="2529"/>
      <c r="D11" s="2523"/>
      <c r="E11" s="2523"/>
      <c r="F11" s="2523"/>
      <c r="G11" s="2523"/>
      <c r="H11" s="2523"/>
      <c r="I11" s="2523"/>
      <c r="J11" s="2525"/>
      <c r="K11" s="709"/>
      <c r="L11" s="1700"/>
      <c r="M11" s="1700"/>
      <c r="N11" s="1700"/>
      <c r="O11" s="1700"/>
      <c r="P11" s="1701"/>
      <c r="Q11" s="708"/>
      <c r="R11" s="709"/>
      <c r="S11" s="1700"/>
      <c r="T11" s="1702"/>
      <c r="U11" s="1702"/>
      <c r="V11" s="1702"/>
      <c r="W11" s="1700"/>
      <c r="X11" s="708"/>
      <c r="Y11" s="709"/>
      <c r="Z11" s="1700"/>
      <c r="AA11" s="1702"/>
      <c r="AB11" s="1702"/>
      <c r="AC11" s="1702"/>
      <c r="AD11" s="1700"/>
      <c r="AE11" s="708"/>
      <c r="AF11" s="1816"/>
      <c r="AG11" s="1702"/>
      <c r="AH11" s="1702"/>
      <c r="AI11" s="1702"/>
      <c r="AJ11" s="1702"/>
      <c r="AK11" s="1700"/>
      <c r="AL11" s="708"/>
      <c r="AM11" s="1816"/>
      <c r="AN11" s="1702"/>
      <c r="AO11" s="1702"/>
      <c r="AP11" s="1702"/>
      <c r="AQ11" s="1702"/>
      <c r="AR11" s="1700"/>
      <c r="AS11" s="1701"/>
      <c r="AT11" s="707"/>
      <c r="AU11" s="706"/>
      <c r="AV11" s="706"/>
      <c r="AW11" s="706"/>
      <c r="AX11" s="706"/>
      <c r="AY11" s="706"/>
      <c r="AZ11" s="705"/>
      <c r="BA11" s="2542"/>
    </row>
    <row r="12" spans="2:53" ht="13.5" x14ac:dyDescent="0.2">
      <c r="B12" s="698">
        <v>1</v>
      </c>
      <c r="C12" s="700" t="s">
        <v>674</v>
      </c>
      <c r="D12" s="625"/>
      <c r="E12" s="626"/>
      <c r="F12" s="626"/>
      <c r="G12" s="626"/>
      <c r="H12" s="626"/>
      <c r="I12" s="625"/>
      <c r="J12" s="624"/>
      <c r="K12" s="667"/>
      <c r="L12" s="625"/>
      <c r="M12" s="625"/>
      <c r="N12" s="625"/>
      <c r="O12" s="625"/>
      <c r="P12" s="665"/>
      <c r="Q12" s="624"/>
      <c r="R12" s="667"/>
      <c r="S12" s="625"/>
      <c r="T12" s="626"/>
      <c r="U12" s="626"/>
      <c r="V12" s="626"/>
      <c r="W12" s="625"/>
      <c r="X12" s="624"/>
      <c r="Y12" s="667"/>
      <c r="Z12" s="625"/>
      <c r="AA12" s="626"/>
      <c r="AB12" s="626"/>
      <c r="AC12" s="626"/>
      <c r="AD12" s="625"/>
      <c r="AE12" s="624"/>
      <c r="AF12" s="627"/>
      <c r="AG12" s="626"/>
      <c r="AH12" s="626"/>
      <c r="AI12" s="626"/>
      <c r="AJ12" s="626"/>
      <c r="AK12" s="625"/>
      <c r="AL12" s="624"/>
      <c r="AM12" s="627"/>
      <c r="AN12" s="626"/>
      <c r="AO12" s="626"/>
      <c r="AP12" s="626"/>
      <c r="AQ12" s="626"/>
      <c r="AR12" s="625"/>
      <c r="AS12" s="665"/>
      <c r="AT12" s="627"/>
      <c r="AU12" s="625"/>
      <c r="AV12" s="625"/>
      <c r="AW12" s="625"/>
      <c r="AX12" s="625"/>
      <c r="AY12" s="625"/>
      <c r="AZ12" s="665"/>
      <c r="BA12" s="699">
        <f t="shared" ref="BA12:BA43" si="0">COUNTA(D12:AZ12)</f>
        <v>0</v>
      </c>
    </row>
    <row r="13" spans="2:53" ht="13.5" x14ac:dyDescent="0.2">
      <c r="B13" s="698">
        <v>2</v>
      </c>
      <c r="C13" s="700" t="s">
        <v>711</v>
      </c>
      <c r="D13" s="625"/>
      <c r="E13" s="626"/>
      <c r="F13" s="626"/>
      <c r="G13" s="626"/>
      <c r="H13" s="626"/>
      <c r="I13" s="625"/>
      <c r="J13" s="624"/>
      <c r="K13" s="667"/>
      <c r="L13" s="625"/>
      <c r="M13" s="625"/>
      <c r="N13" s="625"/>
      <c r="O13" s="625"/>
      <c r="P13" s="665"/>
      <c r="Q13" s="624"/>
      <c r="R13" s="667"/>
      <c r="S13" s="625"/>
      <c r="T13" s="626"/>
      <c r="U13" s="626"/>
      <c r="V13" s="626"/>
      <c r="W13" s="625"/>
      <c r="X13" s="624"/>
      <c r="Y13" s="667"/>
      <c r="Z13" s="625"/>
      <c r="AA13" s="626"/>
      <c r="AB13" s="626"/>
      <c r="AC13" s="626"/>
      <c r="AD13" s="625"/>
      <c r="AE13" s="624"/>
      <c r="AF13" s="627"/>
      <c r="AG13" s="626"/>
      <c r="AH13" s="626"/>
      <c r="AI13" s="626"/>
      <c r="AJ13" s="626"/>
      <c r="AK13" s="625"/>
      <c r="AL13" s="624"/>
      <c r="AM13" s="627"/>
      <c r="AN13" s="626"/>
      <c r="AO13" s="626"/>
      <c r="AP13" s="626"/>
      <c r="AQ13" s="626"/>
      <c r="AR13" s="625"/>
      <c r="AS13" s="665"/>
      <c r="AT13" s="627"/>
      <c r="AU13" s="625"/>
      <c r="AV13" s="625"/>
      <c r="AW13" s="625"/>
      <c r="AX13" s="625"/>
      <c r="AY13" s="625"/>
      <c r="AZ13" s="665"/>
      <c r="BA13" s="699">
        <f t="shared" si="0"/>
        <v>0</v>
      </c>
    </row>
    <row r="14" spans="2:53" ht="13.5" x14ac:dyDescent="0.2">
      <c r="B14" s="698">
        <v>3</v>
      </c>
      <c r="C14" s="700" t="s">
        <v>712</v>
      </c>
      <c r="D14" s="625"/>
      <c r="E14" s="626"/>
      <c r="F14" s="626"/>
      <c r="G14" s="626"/>
      <c r="H14" s="626"/>
      <c r="I14" s="625"/>
      <c r="J14" s="624"/>
      <c r="K14" s="667"/>
      <c r="L14" s="625"/>
      <c r="M14" s="625"/>
      <c r="N14" s="625"/>
      <c r="O14" s="625"/>
      <c r="P14" s="665"/>
      <c r="Q14" s="624"/>
      <c r="R14" s="667"/>
      <c r="S14" s="625"/>
      <c r="T14" s="626"/>
      <c r="U14" s="626"/>
      <c r="V14" s="626"/>
      <c r="W14" s="625"/>
      <c r="X14" s="624"/>
      <c r="Y14" s="667"/>
      <c r="Z14" s="625"/>
      <c r="AA14" s="626"/>
      <c r="AB14" s="626"/>
      <c r="AC14" s="626"/>
      <c r="AD14" s="625"/>
      <c r="AE14" s="624"/>
      <c r="AF14" s="627"/>
      <c r="AG14" s="626"/>
      <c r="AH14" s="626"/>
      <c r="AI14" s="626"/>
      <c r="AJ14" s="626"/>
      <c r="AK14" s="625"/>
      <c r="AL14" s="624"/>
      <c r="AM14" s="627"/>
      <c r="AN14" s="626"/>
      <c r="AO14" s="626"/>
      <c r="AP14" s="626"/>
      <c r="AQ14" s="626"/>
      <c r="AR14" s="625"/>
      <c r="AS14" s="665"/>
      <c r="AT14" s="627"/>
      <c r="AU14" s="625"/>
      <c r="AV14" s="625"/>
      <c r="AW14" s="625"/>
      <c r="AX14" s="625"/>
      <c r="AY14" s="625"/>
      <c r="AZ14" s="665"/>
      <c r="BA14" s="699">
        <f t="shared" si="0"/>
        <v>0</v>
      </c>
    </row>
    <row r="15" spans="2:53" ht="13.5" x14ac:dyDescent="0.2">
      <c r="B15" s="698">
        <v>4</v>
      </c>
      <c r="C15" s="700" t="s">
        <v>713</v>
      </c>
      <c r="D15" s="625"/>
      <c r="E15" s="626"/>
      <c r="F15" s="626"/>
      <c r="G15" s="626"/>
      <c r="H15" s="626"/>
      <c r="I15" s="625"/>
      <c r="J15" s="624"/>
      <c r="K15" s="667"/>
      <c r="L15" s="625"/>
      <c r="M15" s="625"/>
      <c r="N15" s="625"/>
      <c r="O15" s="625"/>
      <c r="P15" s="665"/>
      <c r="Q15" s="624"/>
      <c r="R15" s="667"/>
      <c r="S15" s="625"/>
      <c r="T15" s="626"/>
      <c r="U15" s="626"/>
      <c r="V15" s="626"/>
      <c r="W15" s="625"/>
      <c r="X15" s="624"/>
      <c r="Y15" s="667"/>
      <c r="Z15" s="625"/>
      <c r="AA15" s="626"/>
      <c r="AB15" s="626"/>
      <c r="AC15" s="626"/>
      <c r="AD15" s="625"/>
      <c r="AE15" s="624"/>
      <c r="AF15" s="627"/>
      <c r="AG15" s="626"/>
      <c r="AH15" s="626"/>
      <c r="AI15" s="626"/>
      <c r="AJ15" s="626"/>
      <c r="AK15" s="625"/>
      <c r="AL15" s="624"/>
      <c r="AM15" s="627"/>
      <c r="AN15" s="626"/>
      <c r="AO15" s="626"/>
      <c r="AP15" s="626"/>
      <c r="AQ15" s="626"/>
      <c r="AR15" s="625"/>
      <c r="AS15" s="665"/>
      <c r="AT15" s="627"/>
      <c r="AU15" s="625"/>
      <c r="AV15" s="625"/>
      <c r="AW15" s="625"/>
      <c r="AX15" s="625"/>
      <c r="AY15" s="625"/>
      <c r="AZ15" s="665"/>
      <c r="BA15" s="699">
        <f t="shared" si="0"/>
        <v>0</v>
      </c>
    </row>
    <row r="16" spans="2:53" ht="13.5" x14ac:dyDescent="0.2">
      <c r="B16" s="698">
        <v>5</v>
      </c>
      <c r="C16" s="700" t="s">
        <v>681</v>
      </c>
      <c r="D16" s="625"/>
      <c r="E16" s="626"/>
      <c r="F16" s="626"/>
      <c r="G16" s="626"/>
      <c r="H16" s="626"/>
      <c r="I16" s="625"/>
      <c r="J16" s="624"/>
      <c r="K16" s="667"/>
      <c r="L16" s="625"/>
      <c r="M16" s="1703"/>
      <c r="N16" s="1703"/>
      <c r="O16" s="1703"/>
      <c r="P16" s="1703"/>
      <c r="Q16" s="624"/>
      <c r="R16" s="667"/>
      <c r="S16" s="625"/>
      <c r="T16" s="626"/>
      <c r="U16" s="626"/>
      <c r="V16" s="626"/>
      <c r="W16" s="625"/>
      <c r="X16" s="624"/>
      <c r="Y16" s="667"/>
      <c r="Z16" s="625"/>
      <c r="AA16" s="626"/>
      <c r="AB16" s="626"/>
      <c r="AC16" s="626"/>
      <c r="AD16" s="625"/>
      <c r="AE16" s="624"/>
      <c r="AF16" s="627"/>
      <c r="AG16" s="626"/>
      <c r="AH16" s="626"/>
      <c r="AI16" s="626"/>
      <c r="AJ16" s="626"/>
      <c r="AK16" s="625"/>
      <c r="AL16" s="624"/>
      <c r="AM16" s="627"/>
      <c r="AN16" s="626"/>
      <c r="AO16" s="626"/>
      <c r="AP16" s="626"/>
      <c r="AQ16" s="626"/>
      <c r="AR16" s="625"/>
      <c r="AS16" s="665"/>
      <c r="AT16" s="627"/>
      <c r="AU16" s="625"/>
      <c r="AV16" s="625"/>
      <c r="AW16" s="625"/>
      <c r="AX16" s="625"/>
      <c r="AY16" s="625"/>
      <c r="AZ16" s="665"/>
      <c r="BA16" s="699">
        <f t="shared" si="0"/>
        <v>0</v>
      </c>
    </row>
    <row r="17" spans="2:53" ht="13.5" x14ac:dyDescent="0.2">
      <c r="B17" s="698">
        <v>6</v>
      </c>
      <c r="C17" s="700" t="s">
        <v>684</v>
      </c>
      <c r="D17" s="625"/>
      <c r="E17" s="626"/>
      <c r="F17" s="626"/>
      <c r="G17" s="626"/>
      <c r="H17" s="626"/>
      <c r="I17" s="625"/>
      <c r="J17" s="624"/>
      <c r="K17" s="667"/>
      <c r="L17" s="625"/>
      <c r="M17" s="625"/>
      <c r="N17" s="625"/>
      <c r="O17" s="625"/>
      <c r="P17" s="665"/>
      <c r="Q17" s="624"/>
      <c r="R17" s="667"/>
      <c r="S17" s="625"/>
      <c r="T17" s="626"/>
      <c r="U17" s="626"/>
      <c r="V17" s="626"/>
      <c r="W17" s="625"/>
      <c r="X17" s="624"/>
      <c r="Y17" s="667"/>
      <c r="Z17" s="625"/>
      <c r="AA17" s="626"/>
      <c r="AB17" s="626"/>
      <c r="AC17" s="626"/>
      <c r="AD17" s="625"/>
      <c r="AE17" s="624"/>
      <c r="AF17" s="627"/>
      <c r="AG17" s="626"/>
      <c r="AH17" s="626"/>
      <c r="AI17" s="626"/>
      <c r="AJ17" s="626"/>
      <c r="AK17" s="625"/>
      <c r="AL17" s="624"/>
      <c r="AM17" s="627"/>
      <c r="AN17" s="626"/>
      <c r="AO17" s="626"/>
      <c r="AP17" s="626"/>
      <c r="AQ17" s="626"/>
      <c r="AR17" s="625"/>
      <c r="AS17" s="665"/>
      <c r="AT17" s="627"/>
      <c r="AU17" s="625"/>
      <c r="AV17" s="625"/>
      <c r="AW17" s="625"/>
      <c r="AX17" s="625"/>
      <c r="AY17" s="625"/>
      <c r="AZ17" s="665"/>
      <c r="BA17" s="699">
        <f t="shared" si="0"/>
        <v>0</v>
      </c>
    </row>
    <row r="18" spans="2:53" ht="13.5" x14ac:dyDescent="0.2">
      <c r="B18" s="698">
        <v>7</v>
      </c>
      <c r="C18" s="700" t="s">
        <v>714</v>
      </c>
      <c r="D18" s="625"/>
      <c r="E18" s="626"/>
      <c r="F18" s="626"/>
      <c r="G18" s="626"/>
      <c r="H18" s="626"/>
      <c r="I18" s="625"/>
      <c r="J18" s="624"/>
      <c r="K18" s="667"/>
      <c r="L18" s="625"/>
      <c r="M18" s="625"/>
      <c r="N18" s="625"/>
      <c r="O18" s="625"/>
      <c r="P18" s="665"/>
      <c r="Q18" s="624"/>
      <c r="R18" s="667"/>
      <c r="S18" s="625"/>
      <c r="T18" s="626"/>
      <c r="U18" s="626"/>
      <c r="V18" s="626"/>
      <c r="W18" s="625"/>
      <c r="X18" s="624"/>
      <c r="Y18" s="667"/>
      <c r="Z18" s="625"/>
      <c r="AA18" s="626"/>
      <c r="AB18" s="626"/>
      <c r="AC18" s="626"/>
      <c r="AD18" s="625"/>
      <c r="AE18" s="624"/>
      <c r="AF18" s="627"/>
      <c r="AG18" s="626"/>
      <c r="AH18" s="626"/>
      <c r="AI18" s="626"/>
      <c r="AJ18" s="626"/>
      <c r="AK18" s="625"/>
      <c r="AL18" s="624"/>
      <c r="AM18" s="627"/>
      <c r="AN18" s="626"/>
      <c r="AO18" s="626"/>
      <c r="AP18" s="626"/>
      <c r="AQ18" s="626"/>
      <c r="AR18" s="625"/>
      <c r="AS18" s="665"/>
      <c r="AT18" s="627"/>
      <c r="AU18" s="625"/>
      <c r="AV18" s="625"/>
      <c r="AW18" s="625"/>
      <c r="AX18" s="625"/>
      <c r="AY18" s="625"/>
      <c r="AZ18" s="665"/>
      <c r="BA18" s="699">
        <f t="shared" si="0"/>
        <v>0</v>
      </c>
    </row>
    <row r="19" spans="2:53" ht="13.5" x14ac:dyDescent="0.2">
      <c r="B19" s="698">
        <v>8</v>
      </c>
      <c r="C19" s="700" t="s">
        <v>676</v>
      </c>
      <c r="D19" s="625"/>
      <c r="E19" s="626"/>
      <c r="F19" s="626"/>
      <c r="G19" s="626"/>
      <c r="H19" s="626"/>
      <c r="I19" s="625"/>
      <c r="J19" s="624"/>
      <c r="K19" s="667"/>
      <c r="L19" s="625"/>
      <c r="M19" s="625"/>
      <c r="N19" s="625"/>
      <c r="O19" s="625"/>
      <c r="P19" s="665"/>
      <c r="Q19" s="624"/>
      <c r="R19" s="667"/>
      <c r="S19" s="625"/>
      <c r="T19" s="626"/>
      <c r="U19" s="626"/>
      <c r="V19" s="626"/>
      <c r="W19" s="625"/>
      <c r="X19" s="624"/>
      <c r="Y19" s="667"/>
      <c r="Z19" s="625"/>
      <c r="AA19" s="626"/>
      <c r="AB19" s="626"/>
      <c r="AC19" s="626"/>
      <c r="AD19" s="625"/>
      <c r="AE19" s="624"/>
      <c r="AF19" s="627"/>
      <c r="AG19" s="626"/>
      <c r="AH19" s="626"/>
      <c r="AI19" s="626"/>
      <c r="AJ19" s="626"/>
      <c r="AK19" s="625"/>
      <c r="AL19" s="624"/>
      <c r="AM19" s="627"/>
      <c r="AN19" s="626"/>
      <c r="AO19" s="626"/>
      <c r="AP19" s="626"/>
      <c r="AQ19" s="626"/>
      <c r="AR19" s="625"/>
      <c r="AS19" s="665"/>
      <c r="AT19" s="627"/>
      <c r="AU19" s="625"/>
      <c r="AV19" s="625"/>
      <c r="AW19" s="625"/>
      <c r="AX19" s="625"/>
      <c r="AY19" s="625"/>
      <c r="AZ19" s="665"/>
      <c r="BA19" s="699">
        <f t="shared" si="0"/>
        <v>0</v>
      </c>
    </row>
    <row r="20" spans="2:53" ht="13.5" x14ac:dyDescent="0.2">
      <c r="B20" s="698">
        <v>9</v>
      </c>
      <c r="C20" s="700" t="s">
        <v>702</v>
      </c>
      <c r="D20" s="625"/>
      <c r="E20" s="626"/>
      <c r="F20" s="626"/>
      <c r="G20" s="626"/>
      <c r="H20" s="626"/>
      <c r="I20" s="625"/>
      <c r="J20" s="624"/>
      <c r="K20" s="667"/>
      <c r="L20" s="625"/>
      <c r="M20" s="625"/>
      <c r="N20" s="625"/>
      <c r="O20" s="625"/>
      <c r="P20" s="665"/>
      <c r="Q20" s="624"/>
      <c r="R20" s="667"/>
      <c r="S20" s="625"/>
      <c r="T20" s="626"/>
      <c r="U20" s="626"/>
      <c r="V20" s="626"/>
      <c r="W20" s="625"/>
      <c r="X20" s="624"/>
      <c r="Y20" s="667"/>
      <c r="Z20" s="625"/>
      <c r="AA20" s="626"/>
      <c r="AB20" s="626"/>
      <c r="AC20" s="626"/>
      <c r="AD20" s="625"/>
      <c r="AE20" s="624"/>
      <c r="AF20" s="627"/>
      <c r="AG20" s="626"/>
      <c r="AH20" s="626"/>
      <c r="AI20" s="626"/>
      <c r="AJ20" s="626"/>
      <c r="AK20" s="625"/>
      <c r="AL20" s="624"/>
      <c r="AM20" s="627"/>
      <c r="AN20" s="626"/>
      <c r="AO20" s="626"/>
      <c r="AP20" s="626"/>
      <c r="AQ20" s="626"/>
      <c r="AR20" s="625"/>
      <c r="AS20" s="665"/>
      <c r="AT20" s="627"/>
      <c r="AU20" s="625"/>
      <c r="AV20" s="625"/>
      <c r="AW20" s="625"/>
      <c r="AX20" s="625"/>
      <c r="AY20" s="625"/>
      <c r="AZ20" s="665"/>
      <c r="BA20" s="699">
        <f t="shared" si="0"/>
        <v>0</v>
      </c>
    </row>
    <row r="21" spans="2:53" ht="13.5" x14ac:dyDescent="0.2">
      <c r="B21" s="698">
        <v>10</v>
      </c>
      <c r="C21" s="700" t="s">
        <v>673</v>
      </c>
      <c r="D21" s="625"/>
      <c r="E21" s="626"/>
      <c r="F21" s="626"/>
      <c r="G21" s="626"/>
      <c r="H21" s="626"/>
      <c r="I21" s="625"/>
      <c r="J21" s="624"/>
      <c r="K21" s="667"/>
      <c r="L21" s="625"/>
      <c r="M21" s="625"/>
      <c r="N21" s="625"/>
      <c r="O21" s="625"/>
      <c r="P21" s="665"/>
      <c r="Q21" s="624"/>
      <c r="R21" s="667"/>
      <c r="S21" s="625"/>
      <c r="T21" s="626"/>
      <c r="U21" s="626"/>
      <c r="V21" s="626"/>
      <c r="W21" s="625"/>
      <c r="X21" s="624"/>
      <c r="Y21" s="667"/>
      <c r="Z21" s="625"/>
      <c r="AA21" s="626"/>
      <c r="AB21" s="626"/>
      <c r="AC21" s="626"/>
      <c r="AD21" s="625"/>
      <c r="AE21" s="624"/>
      <c r="AF21" s="627"/>
      <c r="AG21" s="626"/>
      <c r="AH21" s="626"/>
      <c r="AI21" s="626"/>
      <c r="AJ21" s="626"/>
      <c r="AK21" s="625"/>
      <c r="AL21" s="624"/>
      <c r="AM21" s="627"/>
      <c r="AN21" s="626"/>
      <c r="AO21" s="626"/>
      <c r="AP21" s="626"/>
      <c r="AQ21" s="626"/>
      <c r="AR21" s="625"/>
      <c r="AS21" s="665"/>
      <c r="AT21" s="627"/>
      <c r="AU21" s="625"/>
      <c r="AV21" s="625"/>
      <c r="AW21" s="625"/>
      <c r="AX21" s="625"/>
      <c r="AY21" s="625"/>
      <c r="AZ21" s="665"/>
      <c r="BA21" s="699">
        <f t="shared" si="0"/>
        <v>0</v>
      </c>
    </row>
    <row r="22" spans="2:53" ht="13.5" x14ac:dyDescent="0.2">
      <c r="B22" s="698">
        <v>11</v>
      </c>
      <c r="C22" s="700" t="s">
        <v>694</v>
      </c>
      <c r="D22" s="625"/>
      <c r="E22" s="626"/>
      <c r="F22" s="626"/>
      <c r="G22" s="626"/>
      <c r="H22" s="626"/>
      <c r="I22" s="625"/>
      <c r="J22" s="624"/>
      <c r="K22" s="667"/>
      <c r="L22" s="625"/>
      <c r="M22" s="625"/>
      <c r="N22" s="625"/>
      <c r="O22" s="625"/>
      <c r="P22" s="665"/>
      <c r="Q22" s="624"/>
      <c r="R22" s="667"/>
      <c r="S22" s="625"/>
      <c r="T22" s="626"/>
      <c r="U22" s="626"/>
      <c r="V22" s="626"/>
      <c r="W22" s="625"/>
      <c r="X22" s="624"/>
      <c r="Y22" s="667"/>
      <c r="Z22" s="625"/>
      <c r="AA22" s="626"/>
      <c r="AB22" s="626"/>
      <c r="AC22" s="626"/>
      <c r="AD22" s="625"/>
      <c r="AE22" s="624"/>
      <c r="AF22" s="627"/>
      <c r="AG22" s="626"/>
      <c r="AH22" s="626"/>
      <c r="AI22" s="626"/>
      <c r="AJ22" s="626"/>
      <c r="AK22" s="625"/>
      <c r="AL22" s="624"/>
      <c r="AM22" s="627"/>
      <c r="AN22" s="626"/>
      <c r="AO22" s="626"/>
      <c r="AP22" s="626"/>
      <c r="AQ22" s="626"/>
      <c r="AR22" s="625"/>
      <c r="AS22" s="665"/>
      <c r="AT22" s="627"/>
      <c r="AU22" s="625"/>
      <c r="AV22" s="625"/>
      <c r="AW22" s="625"/>
      <c r="AX22" s="625"/>
      <c r="AY22" s="625"/>
      <c r="AZ22" s="665"/>
      <c r="BA22" s="699">
        <f t="shared" si="0"/>
        <v>0</v>
      </c>
    </row>
    <row r="23" spans="2:53" ht="13.5" x14ac:dyDescent="0.2">
      <c r="B23" s="698">
        <v>12</v>
      </c>
      <c r="C23" s="700" t="s">
        <v>670</v>
      </c>
      <c r="D23" s="625"/>
      <c r="E23" s="626"/>
      <c r="F23" s="626"/>
      <c r="G23" s="626"/>
      <c r="H23" s="626"/>
      <c r="I23" s="625"/>
      <c r="J23" s="624"/>
      <c r="K23" s="667"/>
      <c r="L23" s="625"/>
      <c r="M23" s="625"/>
      <c r="N23" s="625"/>
      <c r="O23" s="625"/>
      <c r="P23" s="665"/>
      <c r="Q23" s="624"/>
      <c r="R23" s="667"/>
      <c r="S23" s="625"/>
      <c r="T23" s="626"/>
      <c r="U23" s="626"/>
      <c r="V23" s="626"/>
      <c r="W23" s="625"/>
      <c r="X23" s="624"/>
      <c r="Y23" s="667"/>
      <c r="Z23" s="625"/>
      <c r="AA23" s="626"/>
      <c r="AB23" s="626"/>
      <c r="AC23" s="626"/>
      <c r="AD23" s="625"/>
      <c r="AE23" s="624"/>
      <c r="AF23" s="627"/>
      <c r="AG23" s="626"/>
      <c r="AH23" s="626"/>
      <c r="AI23" s="626"/>
      <c r="AJ23" s="626"/>
      <c r="AK23" s="625"/>
      <c r="AL23" s="624"/>
      <c r="AM23" s="627"/>
      <c r="AN23" s="626"/>
      <c r="AO23" s="626"/>
      <c r="AP23" s="626"/>
      <c r="AQ23" s="626"/>
      <c r="AR23" s="625"/>
      <c r="AS23" s="665"/>
      <c r="AT23" s="627"/>
      <c r="AU23" s="625"/>
      <c r="AV23" s="625"/>
      <c r="AW23" s="625"/>
      <c r="AX23" s="625"/>
      <c r="AY23" s="625"/>
      <c r="AZ23" s="665"/>
      <c r="BA23" s="699">
        <f t="shared" si="0"/>
        <v>0</v>
      </c>
    </row>
    <row r="24" spans="2:53" ht="13.5" x14ac:dyDescent="0.2">
      <c r="B24" s="698">
        <v>13</v>
      </c>
      <c r="C24" s="700" t="s">
        <v>715</v>
      </c>
      <c r="D24" s="625"/>
      <c r="E24" s="626"/>
      <c r="F24" s="626"/>
      <c r="G24" s="626"/>
      <c r="H24" s="626"/>
      <c r="I24" s="625"/>
      <c r="J24" s="624"/>
      <c r="K24" s="667"/>
      <c r="L24" s="625"/>
      <c r="M24" s="625"/>
      <c r="N24" s="625"/>
      <c r="O24" s="625"/>
      <c r="P24" s="665"/>
      <c r="Q24" s="624"/>
      <c r="R24" s="667"/>
      <c r="S24" s="625"/>
      <c r="T24" s="626"/>
      <c r="U24" s="626"/>
      <c r="V24" s="626"/>
      <c r="W24" s="625"/>
      <c r="X24" s="624"/>
      <c r="Y24" s="667"/>
      <c r="Z24" s="625"/>
      <c r="AA24" s="626"/>
      <c r="AB24" s="626"/>
      <c r="AC24" s="626"/>
      <c r="AD24" s="625"/>
      <c r="AE24" s="624"/>
      <c r="AF24" s="627"/>
      <c r="AG24" s="626"/>
      <c r="AH24" s="626"/>
      <c r="AI24" s="626"/>
      <c r="AJ24" s="626"/>
      <c r="AK24" s="625"/>
      <c r="AL24" s="624"/>
      <c r="AM24" s="627"/>
      <c r="AN24" s="626"/>
      <c r="AO24" s="626"/>
      <c r="AP24" s="626"/>
      <c r="AQ24" s="626"/>
      <c r="AR24" s="625"/>
      <c r="AS24" s="665"/>
      <c r="AT24" s="627"/>
      <c r="AU24" s="625"/>
      <c r="AV24" s="625"/>
      <c r="AW24" s="625"/>
      <c r="AX24" s="625"/>
      <c r="AY24" s="625"/>
      <c r="AZ24" s="665"/>
      <c r="BA24" s="699">
        <f t="shared" si="0"/>
        <v>0</v>
      </c>
    </row>
    <row r="25" spans="2:53" ht="13.5" x14ac:dyDescent="0.2">
      <c r="B25" s="698">
        <v>14</v>
      </c>
      <c r="C25" s="700" t="s">
        <v>716</v>
      </c>
      <c r="D25" s="625"/>
      <c r="E25" s="626"/>
      <c r="F25" s="626"/>
      <c r="G25" s="626"/>
      <c r="H25" s="626"/>
      <c r="I25" s="625"/>
      <c r="J25" s="624"/>
      <c r="K25" s="667"/>
      <c r="L25" s="625"/>
      <c r="M25" s="625"/>
      <c r="N25" s="625"/>
      <c r="O25" s="625"/>
      <c r="P25" s="665"/>
      <c r="Q25" s="624"/>
      <c r="R25" s="667"/>
      <c r="S25" s="625"/>
      <c r="T25" s="626"/>
      <c r="U25" s="626"/>
      <c r="V25" s="626"/>
      <c r="W25" s="625"/>
      <c r="X25" s="624"/>
      <c r="Y25" s="667"/>
      <c r="Z25" s="625"/>
      <c r="AA25" s="626"/>
      <c r="AB25" s="626"/>
      <c r="AC25" s="626"/>
      <c r="AD25" s="625"/>
      <c r="AE25" s="624"/>
      <c r="AF25" s="627"/>
      <c r="AG25" s="626"/>
      <c r="AH25" s="626"/>
      <c r="AI25" s="626"/>
      <c r="AJ25" s="626"/>
      <c r="AK25" s="625"/>
      <c r="AL25" s="624"/>
      <c r="AM25" s="627"/>
      <c r="AN25" s="626"/>
      <c r="AO25" s="626"/>
      <c r="AP25" s="626"/>
      <c r="AQ25" s="626"/>
      <c r="AR25" s="625"/>
      <c r="AS25" s="665"/>
      <c r="AT25" s="627"/>
      <c r="AU25" s="625"/>
      <c r="AV25" s="625"/>
      <c r="AW25" s="625"/>
      <c r="AX25" s="625"/>
      <c r="AY25" s="625"/>
      <c r="AZ25" s="665"/>
      <c r="BA25" s="699">
        <f t="shared" si="0"/>
        <v>0</v>
      </c>
    </row>
    <row r="26" spans="2:53" ht="13.5" x14ac:dyDescent="0.2">
      <c r="B26" s="698">
        <v>15</v>
      </c>
      <c r="C26" s="700" t="s">
        <v>717</v>
      </c>
      <c r="D26" s="625"/>
      <c r="E26" s="626"/>
      <c r="F26" s="626"/>
      <c r="G26" s="626"/>
      <c r="H26" s="626"/>
      <c r="I26" s="625"/>
      <c r="J26" s="624"/>
      <c r="K26" s="667"/>
      <c r="L26" s="625"/>
      <c r="M26" s="625"/>
      <c r="N26" s="625"/>
      <c r="O26" s="625"/>
      <c r="P26" s="665"/>
      <c r="Q26" s="624"/>
      <c r="R26" s="667"/>
      <c r="S26" s="625"/>
      <c r="T26" s="626"/>
      <c r="U26" s="626"/>
      <c r="V26" s="626"/>
      <c r="W26" s="625"/>
      <c r="X26" s="624"/>
      <c r="Y26" s="667"/>
      <c r="Z26" s="625"/>
      <c r="AA26" s="626"/>
      <c r="AB26" s="626"/>
      <c r="AC26" s="626"/>
      <c r="AD26" s="625"/>
      <c r="AE26" s="624"/>
      <c r="AF26" s="627"/>
      <c r="AG26" s="626"/>
      <c r="AH26" s="626"/>
      <c r="AI26" s="626"/>
      <c r="AJ26" s="626"/>
      <c r="AK26" s="625"/>
      <c r="AL26" s="624"/>
      <c r="AM26" s="627"/>
      <c r="AN26" s="626"/>
      <c r="AO26" s="626"/>
      <c r="AP26" s="626"/>
      <c r="AQ26" s="626"/>
      <c r="AR26" s="625"/>
      <c r="AS26" s="665"/>
      <c r="AT26" s="627"/>
      <c r="AU26" s="625"/>
      <c r="AV26" s="625"/>
      <c r="AW26" s="625"/>
      <c r="AX26" s="625"/>
      <c r="AY26" s="625"/>
      <c r="AZ26" s="665"/>
      <c r="BA26" s="699">
        <f t="shared" si="0"/>
        <v>0</v>
      </c>
    </row>
    <row r="27" spans="2:53" ht="13.5" x14ac:dyDescent="0.2">
      <c r="B27" s="698">
        <v>16</v>
      </c>
      <c r="C27" s="700" t="s">
        <v>678</v>
      </c>
      <c r="D27" s="625"/>
      <c r="E27" s="626"/>
      <c r="F27" s="626"/>
      <c r="G27" s="626"/>
      <c r="H27" s="626"/>
      <c r="I27" s="625"/>
      <c r="J27" s="624"/>
      <c r="K27" s="667"/>
      <c r="L27" s="625"/>
      <c r="M27" s="625"/>
      <c r="N27" s="625"/>
      <c r="O27" s="625"/>
      <c r="P27" s="665"/>
      <c r="Q27" s="624"/>
      <c r="R27" s="667"/>
      <c r="S27" s="625"/>
      <c r="T27" s="626"/>
      <c r="U27" s="626"/>
      <c r="V27" s="626"/>
      <c r="W27" s="625"/>
      <c r="X27" s="624"/>
      <c r="Y27" s="667"/>
      <c r="Z27" s="625"/>
      <c r="AA27" s="626"/>
      <c r="AB27" s="626"/>
      <c r="AC27" s="626"/>
      <c r="AD27" s="625"/>
      <c r="AE27" s="624"/>
      <c r="AF27" s="627"/>
      <c r="AG27" s="626"/>
      <c r="AH27" s="626"/>
      <c r="AI27" s="626"/>
      <c r="AJ27" s="626"/>
      <c r="AK27" s="625"/>
      <c r="AL27" s="624"/>
      <c r="AM27" s="627"/>
      <c r="AN27" s="626"/>
      <c r="AO27" s="626"/>
      <c r="AP27" s="626"/>
      <c r="AQ27" s="626"/>
      <c r="AR27" s="625"/>
      <c r="AS27" s="665"/>
      <c r="AT27" s="627"/>
      <c r="AU27" s="625"/>
      <c r="AV27" s="625"/>
      <c r="AW27" s="625"/>
      <c r="AX27" s="625"/>
      <c r="AY27" s="625"/>
      <c r="AZ27" s="665"/>
      <c r="BA27" s="699">
        <f t="shared" si="0"/>
        <v>0</v>
      </c>
    </row>
    <row r="28" spans="2:53" ht="13.5" x14ac:dyDescent="0.2">
      <c r="B28" s="698">
        <v>17</v>
      </c>
      <c r="C28" s="700" t="s">
        <v>718</v>
      </c>
      <c r="D28" s="625"/>
      <c r="E28" s="626"/>
      <c r="F28" s="626"/>
      <c r="G28" s="626"/>
      <c r="H28" s="626"/>
      <c r="I28" s="625"/>
      <c r="J28" s="624"/>
      <c r="K28" s="667"/>
      <c r="L28" s="625"/>
      <c r="M28" s="625"/>
      <c r="N28" s="625"/>
      <c r="O28" s="625"/>
      <c r="P28" s="665"/>
      <c r="Q28" s="624"/>
      <c r="R28" s="667"/>
      <c r="S28" s="625"/>
      <c r="T28" s="626"/>
      <c r="U28" s="626"/>
      <c r="V28" s="626"/>
      <c r="W28" s="625"/>
      <c r="X28" s="624"/>
      <c r="Y28" s="667"/>
      <c r="Z28" s="625"/>
      <c r="AA28" s="626"/>
      <c r="AB28" s="626"/>
      <c r="AC28" s="626"/>
      <c r="AD28" s="625"/>
      <c r="AE28" s="624"/>
      <c r="AF28" s="627"/>
      <c r="AG28" s="626"/>
      <c r="AH28" s="626"/>
      <c r="AI28" s="626"/>
      <c r="AJ28" s="626"/>
      <c r="AK28" s="625"/>
      <c r="AL28" s="624"/>
      <c r="AM28" s="627"/>
      <c r="AN28" s="626"/>
      <c r="AO28" s="626"/>
      <c r="AP28" s="626"/>
      <c r="AQ28" s="626"/>
      <c r="AR28" s="625"/>
      <c r="AS28" s="665"/>
      <c r="AT28" s="627"/>
      <c r="AU28" s="625"/>
      <c r="AV28" s="625"/>
      <c r="AW28" s="625"/>
      <c r="AX28" s="625"/>
      <c r="AY28" s="625"/>
      <c r="AZ28" s="665"/>
      <c r="BA28" s="699">
        <f t="shared" si="0"/>
        <v>0</v>
      </c>
    </row>
    <row r="29" spans="2:53" ht="13.5" x14ac:dyDescent="0.2">
      <c r="B29" s="698">
        <v>18</v>
      </c>
      <c r="C29" s="704" t="s">
        <v>667</v>
      </c>
      <c r="D29" s="625"/>
      <c r="E29" s="626"/>
      <c r="F29" s="626"/>
      <c r="G29" s="626"/>
      <c r="H29" s="626"/>
      <c r="I29" s="625"/>
      <c r="J29" s="624"/>
      <c r="K29" s="667"/>
      <c r="L29" s="625"/>
      <c r="M29" s="625"/>
      <c r="N29" s="625"/>
      <c r="O29" s="625"/>
      <c r="P29" s="665"/>
      <c r="Q29" s="624"/>
      <c r="R29" s="667"/>
      <c r="S29" s="625"/>
      <c r="T29" s="626"/>
      <c r="U29" s="626"/>
      <c r="V29" s="626"/>
      <c r="W29" s="625"/>
      <c r="X29" s="624"/>
      <c r="Y29" s="667"/>
      <c r="Z29" s="625"/>
      <c r="AA29" s="626"/>
      <c r="AB29" s="626"/>
      <c r="AC29" s="626"/>
      <c r="AD29" s="625"/>
      <c r="AE29" s="624"/>
      <c r="AF29" s="627"/>
      <c r="AG29" s="626"/>
      <c r="AH29" s="626"/>
      <c r="AI29" s="626"/>
      <c r="AJ29" s="626"/>
      <c r="AK29" s="625"/>
      <c r="AL29" s="624"/>
      <c r="AM29" s="627"/>
      <c r="AN29" s="626"/>
      <c r="AO29" s="626"/>
      <c r="AP29" s="626"/>
      <c r="AQ29" s="626"/>
      <c r="AR29" s="625"/>
      <c r="AS29" s="665"/>
      <c r="AT29" s="627"/>
      <c r="AU29" s="625"/>
      <c r="AV29" s="625"/>
      <c r="AW29" s="625"/>
      <c r="AX29" s="625"/>
      <c r="AY29" s="625"/>
      <c r="AZ29" s="665"/>
      <c r="BA29" s="699">
        <f t="shared" si="0"/>
        <v>0</v>
      </c>
    </row>
    <row r="30" spans="2:53" ht="13.5" x14ac:dyDescent="0.2">
      <c r="B30" s="698">
        <v>19</v>
      </c>
      <c r="C30" s="700" t="s">
        <v>668</v>
      </c>
      <c r="D30" s="625"/>
      <c r="E30" s="626"/>
      <c r="F30" s="626"/>
      <c r="G30" s="626"/>
      <c r="H30" s="626"/>
      <c r="I30" s="625"/>
      <c r="J30" s="624"/>
      <c r="K30" s="667"/>
      <c r="L30" s="625"/>
      <c r="M30" s="625"/>
      <c r="N30" s="625"/>
      <c r="O30" s="625"/>
      <c r="P30" s="665"/>
      <c r="Q30" s="624"/>
      <c r="R30" s="667"/>
      <c r="S30" s="625"/>
      <c r="T30" s="626"/>
      <c r="U30" s="626"/>
      <c r="V30" s="626"/>
      <c r="W30" s="625"/>
      <c r="X30" s="624"/>
      <c r="Y30" s="667"/>
      <c r="Z30" s="625"/>
      <c r="AA30" s="626"/>
      <c r="AB30" s="626"/>
      <c r="AC30" s="626"/>
      <c r="AD30" s="625"/>
      <c r="AE30" s="624"/>
      <c r="AF30" s="627"/>
      <c r="AG30" s="626"/>
      <c r="AH30" s="626"/>
      <c r="AI30" s="626"/>
      <c r="AJ30" s="626"/>
      <c r="AK30" s="625"/>
      <c r="AL30" s="624"/>
      <c r="AM30" s="627"/>
      <c r="AN30" s="626"/>
      <c r="AO30" s="626"/>
      <c r="AP30" s="626"/>
      <c r="AQ30" s="626"/>
      <c r="AR30" s="625"/>
      <c r="AS30" s="665"/>
      <c r="AT30" s="627"/>
      <c r="AU30" s="625"/>
      <c r="AV30" s="625"/>
      <c r="AW30" s="625"/>
      <c r="AX30" s="625"/>
      <c r="AY30" s="625"/>
      <c r="AZ30" s="665"/>
      <c r="BA30" s="699">
        <f t="shared" si="0"/>
        <v>0</v>
      </c>
    </row>
    <row r="31" spans="2:53" ht="13.5" x14ac:dyDescent="0.2">
      <c r="B31" s="698">
        <v>20</v>
      </c>
      <c r="C31" s="700" t="s">
        <v>666</v>
      </c>
      <c r="D31" s="625"/>
      <c r="E31" s="626"/>
      <c r="F31" s="626"/>
      <c r="G31" s="626"/>
      <c r="H31" s="626"/>
      <c r="I31" s="625"/>
      <c r="J31" s="624"/>
      <c r="K31" s="667"/>
      <c r="L31" s="625"/>
      <c r="M31" s="625"/>
      <c r="N31" s="625"/>
      <c r="O31" s="625"/>
      <c r="P31" s="665"/>
      <c r="Q31" s="624"/>
      <c r="R31" s="667"/>
      <c r="S31" s="625"/>
      <c r="T31" s="626"/>
      <c r="U31" s="626"/>
      <c r="V31" s="626"/>
      <c r="W31" s="625"/>
      <c r="X31" s="624"/>
      <c r="Y31" s="667"/>
      <c r="Z31" s="625"/>
      <c r="AA31" s="626"/>
      <c r="AB31" s="626"/>
      <c r="AC31" s="626"/>
      <c r="AD31" s="625"/>
      <c r="AE31" s="624"/>
      <c r="AF31" s="627"/>
      <c r="AG31" s="626"/>
      <c r="AH31" s="626"/>
      <c r="AI31" s="626"/>
      <c r="AJ31" s="626"/>
      <c r="AK31" s="625"/>
      <c r="AL31" s="624"/>
      <c r="AM31" s="627"/>
      <c r="AN31" s="626"/>
      <c r="AO31" s="626"/>
      <c r="AP31" s="626"/>
      <c r="AQ31" s="626"/>
      <c r="AR31" s="625"/>
      <c r="AS31" s="665"/>
      <c r="AT31" s="627"/>
      <c r="AU31" s="625"/>
      <c r="AV31" s="625"/>
      <c r="AW31" s="625"/>
      <c r="AX31" s="625"/>
      <c r="AY31" s="625"/>
      <c r="AZ31" s="665"/>
      <c r="BA31" s="699">
        <f t="shared" si="0"/>
        <v>0</v>
      </c>
    </row>
    <row r="32" spans="2:53" ht="13.5" x14ac:dyDescent="0.2">
      <c r="B32" s="698">
        <v>21</v>
      </c>
      <c r="C32" s="700" t="s">
        <v>652</v>
      </c>
      <c r="D32" s="625"/>
      <c r="E32" s="626"/>
      <c r="F32" s="626"/>
      <c r="G32" s="626"/>
      <c r="H32" s="626"/>
      <c r="I32" s="625"/>
      <c r="J32" s="624"/>
      <c r="K32" s="667"/>
      <c r="L32" s="625"/>
      <c r="M32" s="625"/>
      <c r="N32" s="625"/>
      <c r="O32" s="625"/>
      <c r="P32" s="665"/>
      <c r="Q32" s="624"/>
      <c r="R32" s="667"/>
      <c r="S32" s="625"/>
      <c r="T32" s="626"/>
      <c r="U32" s="626"/>
      <c r="V32" s="626"/>
      <c r="W32" s="625"/>
      <c r="X32" s="624"/>
      <c r="Y32" s="667"/>
      <c r="Z32" s="625"/>
      <c r="AA32" s="626"/>
      <c r="AB32" s="626"/>
      <c r="AC32" s="626"/>
      <c r="AD32" s="625"/>
      <c r="AE32" s="624"/>
      <c r="AF32" s="627"/>
      <c r="AG32" s="626"/>
      <c r="AH32" s="626"/>
      <c r="AI32" s="626"/>
      <c r="AJ32" s="626"/>
      <c r="AK32" s="625"/>
      <c r="AL32" s="624"/>
      <c r="AM32" s="627"/>
      <c r="AN32" s="626"/>
      <c r="AO32" s="626"/>
      <c r="AP32" s="626"/>
      <c r="AQ32" s="626"/>
      <c r="AR32" s="625"/>
      <c r="AS32" s="665"/>
      <c r="AT32" s="627"/>
      <c r="AU32" s="625"/>
      <c r="AV32" s="625"/>
      <c r="AW32" s="625"/>
      <c r="AX32" s="625"/>
      <c r="AY32" s="625"/>
      <c r="AZ32" s="665"/>
      <c r="BA32" s="699">
        <f t="shared" si="0"/>
        <v>0</v>
      </c>
    </row>
    <row r="33" spans="2:53" ht="13.5" x14ac:dyDescent="0.2">
      <c r="B33" s="698">
        <v>22</v>
      </c>
      <c r="C33" s="700" t="s">
        <v>699</v>
      </c>
      <c r="D33" s="625"/>
      <c r="E33" s="626"/>
      <c r="F33" s="626"/>
      <c r="G33" s="626"/>
      <c r="H33" s="626"/>
      <c r="I33" s="625"/>
      <c r="J33" s="624"/>
      <c r="K33" s="667"/>
      <c r="L33" s="703"/>
      <c r="M33" s="702"/>
      <c r="N33" s="702"/>
      <c r="O33" s="702"/>
      <c r="P33" s="701"/>
      <c r="Q33" s="624"/>
      <c r="R33" s="667"/>
      <c r="S33" s="625"/>
      <c r="T33" s="626"/>
      <c r="U33" s="626"/>
      <c r="V33" s="626"/>
      <c r="W33" s="625"/>
      <c r="X33" s="624"/>
      <c r="Y33" s="667"/>
      <c r="Z33" s="625"/>
      <c r="AA33" s="626"/>
      <c r="AB33" s="626"/>
      <c r="AC33" s="626"/>
      <c r="AD33" s="625"/>
      <c r="AE33" s="624"/>
      <c r="AF33" s="627"/>
      <c r="AG33" s="626"/>
      <c r="AH33" s="626"/>
      <c r="AI33" s="626"/>
      <c r="AJ33" s="626"/>
      <c r="AK33" s="625"/>
      <c r="AL33" s="624"/>
      <c r="AM33" s="627"/>
      <c r="AN33" s="626"/>
      <c r="AO33" s="626"/>
      <c r="AP33" s="626"/>
      <c r="AQ33" s="626"/>
      <c r="AR33" s="625"/>
      <c r="AS33" s="665"/>
      <c r="AT33" s="627"/>
      <c r="AU33" s="625"/>
      <c r="AV33" s="625"/>
      <c r="AW33" s="625"/>
      <c r="AX33" s="625"/>
      <c r="AY33" s="625"/>
      <c r="AZ33" s="665"/>
      <c r="BA33" s="699">
        <f t="shared" si="0"/>
        <v>0</v>
      </c>
    </row>
    <row r="34" spans="2:53" ht="13.5" x14ac:dyDescent="0.2">
      <c r="B34" s="698">
        <v>23</v>
      </c>
      <c r="C34" s="700" t="s">
        <v>677</v>
      </c>
      <c r="D34" s="625"/>
      <c r="E34" s="626"/>
      <c r="F34" s="626"/>
      <c r="G34" s="626"/>
      <c r="H34" s="626"/>
      <c r="I34" s="625"/>
      <c r="J34" s="624"/>
      <c r="K34" s="667"/>
      <c r="L34" s="625"/>
      <c r="M34" s="625"/>
      <c r="N34" s="625"/>
      <c r="O34" s="625"/>
      <c r="P34" s="665"/>
      <c r="Q34" s="624"/>
      <c r="R34" s="667"/>
      <c r="S34" s="625"/>
      <c r="T34" s="626"/>
      <c r="U34" s="626"/>
      <c r="V34" s="626"/>
      <c r="W34" s="625"/>
      <c r="X34" s="624"/>
      <c r="Y34" s="667"/>
      <c r="Z34" s="625"/>
      <c r="AA34" s="626"/>
      <c r="AB34" s="626"/>
      <c r="AC34" s="626"/>
      <c r="AD34" s="625"/>
      <c r="AE34" s="624"/>
      <c r="AF34" s="627"/>
      <c r="AG34" s="626"/>
      <c r="AH34" s="626"/>
      <c r="AI34" s="626"/>
      <c r="AJ34" s="626"/>
      <c r="AK34" s="625"/>
      <c r="AL34" s="624"/>
      <c r="AM34" s="627"/>
      <c r="AN34" s="626"/>
      <c r="AO34" s="626"/>
      <c r="AP34" s="626"/>
      <c r="AQ34" s="626"/>
      <c r="AR34" s="625"/>
      <c r="AS34" s="665"/>
      <c r="AT34" s="627"/>
      <c r="AU34" s="625"/>
      <c r="AV34" s="625"/>
      <c r="AW34" s="625"/>
      <c r="AX34" s="625"/>
      <c r="AY34" s="625"/>
      <c r="AZ34" s="665"/>
      <c r="BA34" s="699">
        <f t="shared" si="0"/>
        <v>0</v>
      </c>
    </row>
    <row r="35" spans="2:53" ht="13.5" x14ac:dyDescent="0.2">
      <c r="B35" s="698">
        <v>24</v>
      </c>
      <c r="C35" s="700" t="s">
        <v>669</v>
      </c>
      <c r="D35" s="625"/>
      <c r="E35" s="626"/>
      <c r="F35" s="626"/>
      <c r="G35" s="626"/>
      <c r="H35" s="626"/>
      <c r="I35" s="625"/>
      <c r="J35" s="624"/>
      <c r="K35" s="667"/>
      <c r="L35" s="625"/>
      <c r="M35" s="625"/>
      <c r="N35" s="625"/>
      <c r="O35" s="625"/>
      <c r="P35" s="665"/>
      <c r="Q35" s="624"/>
      <c r="R35" s="667"/>
      <c r="S35" s="625"/>
      <c r="T35" s="626"/>
      <c r="U35" s="626"/>
      <c r="V35" s="626"/>
      <c r="W35" s="625"/>
      <c r="X35" s="624"/>
      <c r="Y35" s="667"/>
      <c r="Z35" s="625"/>
      <c r="AA35" s="626"/>
      <c r="AB35" s="626"/>
      <c r="AC35" s="626"/>
      <c r="AD35" s="625"/>
      <c r="AE35" s="624"/>
      <c r="AF35" s="627"/>
      <c r="AG35" s="626"/>
      <c r="AH35" s="626"/>
      <c r="AI35" s="626"/>
      <c r="AJ35" s="626"/>
      <c r="AK35" s="625"/>
      <c r="AL35" s="624"/>
      <c r="AM35" s="627"/>
      <c r="AN35" s="626"/>
      <c r="AO35" s="626"/>
      <c r="AP35" s="626"/>
      <c r="AQ35" s="626"/>
      <c r="AR35" s="625"/>
      <c r="AS35" s="665"/>
      <c r="AT35" s="627"/>
      <c r="AU35" s="625"/>
      <c r="AV35" s="625"/>
      <c r="AW35" s="625"/>
      <c r="AX35" s="625"/>
      <c r="AY35" s="625"/>
      <c r="AZ35" s="665"/>
      <c r="BA35" s="699">
        <f t="shared" si="0"/>
        <v>0</v>
      </c>
    </row>
    <row r="36" spans="2:53" ht="13.5" x14ac:dyDescent="0.2">
      <c r="B36" s="698">
        <v>25</v>
      </c>
      <c r="C36" s="700" t="s">
        <v>719</v>
      </c>
      <c r="D36" s="625"/>
      <c r="E36" s="626"/>
      <c r="F36" s="626"/>
      <c r="G36" s="626"/>
      <c r="H36" s="626"/>
      <c r="I36" s="625"/>
      <c r="J36" s="624"/>
      <c r="K36" s="667"/>
      <c r="L36" s="625"/>
      <c r="M36" s="625"/>
      <c r="N36" s="625"/>
      <c r="O36" s="625"/>
      <c r="P36" s="665"/>
      <c r="Q36" s="624"/>
      <c r="R36" s="667"/>
      <c r="S36" s="625"/>
      <c r="T36" s="626"/>
      <c r="U36" s="626"/>
      <c r="V36" s="626"/>
      <c r="W36" s="625"/>
      <c r="X36" s="624"/>
      <c r="Y36" s="667"/>
      <c r="Z36" s="625"/>
      <c r="AA36" s="626"/>
      <c r="AB36" s="626"/>
      <c r="AC36" s="626"/>
      <c r="AD36" s="625"/>
      <c r="AE36" s="624"/>
      <c r="AF36" s="627"/>
      <c r="AG36" s="626"/>
      <c r="AH36" s="626"/>
      <c r="AI36" s="626"/>
      <c r="AJ36" s="626"/>
      <c r="AK36" s="625"/>
      <c r="AL36" s="624"/>
      <c r="AM36" s="627"/>
      <c r="AN36" s="626"/>
      <c r="AO36" s="626"/>
      <c r="AP36" s="626"/>
      <c r="AQ36" s="626"/>
      <c r="AR36" s="625"/>
      <c r="AS36" s="665"/>
      <c r="AT36" s="627"/>
      <c r="AU36" s="625"/>
      <c r="AV36" s="625"/>
      <c r="AW36" s="625"/>
      <c r="AX36" s="625"/>
      <c r="AY36" s="625"/>
      <c r="AZ36" s="665"/>
      <c r="BA36" s="699">
        <f t="shared" si="0"/>
        <v>0</v>
      </c>
    </row>
    <row r="37" spans="2:53" ht="13.5" x14ac:dyDescent="0.2">
      <c r="B37" s="698">
        <v>26</v>
      </c>
      <c r="C37" s="700" t="s">
        <v>720</v>
      </c>
      <c r="D37" s="625"/>
      <c r="E37" s="626"/>
      <c r="F37" s="626"/>
      <c r="G37" s="626"/>
      <c r="H37" s="626"/>
      <c r="I37" s="625"/>
      <c r="J37" s="624"/>
      <c r="K37" s="667"/>
      <c r="L37" s="625"/>
      <c r="M37" s="625"/>
      <c r="N37" s="625"/>
      <c r="O37" s="625"/>
      <c r="P37" s="665"/>
      <c r="Q37" s="624"/>
      <c r="R37" s="667"/>
      <c r="S37" s="625"/>
      <c r="T37" s="626"/>
      <c r="U37" s="626"/>
      <c r="V37" s="626"/>
      <c r="W37" s="625"/>
      <c r="X37" s="624"/>
      <c r="Y37" s="667"/>
      <c r="Z37" s="625"/>
      <c r="AA37" s="626"/>
      <c r="AB37" s="626"/>
      <c r="AC37" s="626"/>
      <c r="AD37" s="625"/>
      <c r="AE37" s="624"/>
      <c r="AF37" s="627"/>
      <c r="AG37" s="626"/>
      <c r="AH37" s="626"/>
      <c r="AI37" s="626"/>
      <c r="AJ37" s="626"/>
      <c r="AK37" s="625"/>
      <c r="AL37" s="624"/>
      <c r="AM37" s="627"/>
      <c r="AN37" s="626"/>
      <c r="AO37" s="626"/>
      <c r="AP37" s="626"/>
      <c r="AQ37" s="626"/>
      <c r="AR37" s="625"/>
      <c r="AS37" s="665"/>
      <c r="AT37" s="627"/>
      <c r="AU37" s="625"/>
      <c r="AV37" s="625"/>
      <c r="AW37" s="625"/>
      <c r="AX37" s="625"/>
      <c r="AY37" s="625"/>
      <c r="AZ37" s="665"/>
      <c r="BA37" s="699">
        <f t="shared" si="0"/>
        <v>0</v>
      </c>
    </row>
    <row r="38" spans="2:53" ht="13.5" x14ac:dyDescent="0.2">
      <c r="B38" s="698">
        <v>27</v>
      </c>
      <c r="C38" s="700" t="s">
        <v>672</v>
      </c>
      <c r="D38" s="625"/>
      <c r="E38" s="626"/>
      <c r="F38" s="626"/>
      <c r="G38" s="626"/>
      <c r="H38" s="626"/>
      <c r="I38" s="625"/>
      <c r="J38" s="624"/>
      <c r="K38" s="667"/>
      <c r="L38" s="625"/>
      <c r="M38" s="625"/>
      <c r="N38" s="625"/>
      <c r="O38" s="625"/>
      <c r="P38" s="665"/>
      <c r="Q38" s="624"/>
      <c r="R38" s="667"/>
      <c r="S38" s="625"/>
      <c r="T38" s="626"/>
      <c r="U38" s="626"/>
      <c r="V38" s="626"/>
      <c r="W38" s="625"/>
      <c r="X38" s="624"/>
      <c r="Y38" s="667"/>
      <c r="Z38" s="625"/>
      <c r="AA38" s="626"/>
      <c r="AB38" s="626"/>
      <c r="AC38" s="626"/>
      <c r="AD38" s="625"/>
      <c r="AE38" s="624"/>
      <c r="AF38" s="627"/>
      <c r="AG38" s="626"/>
      <c r="AH38" s="626"/>
      <c r="AI38" s="626"/>
      <c r="AJ38" s="626"/>
      <c r="AK38" s="625"/>
      <c r="AL38" s="624"/>
      <c r="AM38" s="627"/>
      <c r="AN38" s="626"/>
      <c r="AO38" s="626"/>
      <c r="AP38" s="626"/>
      <c r="AQ38" s="626"/>
      <c r="AR38" s="625"/>
      <c r="AS38" s="665"/>
      <c r="AT38" s="627"/>
      <c r="AU38" s="625"/>
      <c r="AV38" s="625"/>
      <c r="AW38" s="625"/>
      <c r="AX38" s="625"/>
      <c r="AY38" s="625"/>
      <c r="AZ38" s="665"/>
      <c r="BA38" s="699">
        <f t="shared" si="0"/>
        <v>0</v>
      </c>
    </row>
    <row r="39" spans="2:53" ht="13.5" x14ac:dyDescent="0.2">
      <c r="B39" s="698">
        <v>28</v>
      </c>
      <c r="C39" s="700" t="s">
        <v>683</v>
      </c>
      <c r="D39" s="625"/>
      <c r="E39" s="626"/>
      <c r="F39" s="626"/>
      <c r="G39" s="626"/>
      <c r="H39" s="626"/>
      <c r="I39" s="625"/>
      <c r="J39" s="624"/>
      <c r="K39" s="667"/>
      <c r="L39" s="625"/>
      <c r="M39" s="625"/>
      <c r="N39" s="625"/>
      <c r="O39" s="625"/>
      <c r="P39" s="665"/>
      <c r="Q39" s="624"/>
      <c r="R39" s="667"/>
      <c r="S39" s="625"/>
      <c r="T39" s="626"/>
      <c r="U39" s="626"/>
      <c r="V39" s="626"/>
      <c r="W39" s="625"/>
      <c r="X39" s="624"/>
      <c r="Y39" s="667"/>
      <c r="Z39" s="625"/>
      <c r="AA39" s="626"/>
      <c r="AB39" s="626"/>
      <c r="AC39" s="626"/>
      <c r="AD39" s="625"/>
      <c r="AE39" s="624"/>
      <c r="AF39" s="627"/>
      <c r="AG39" s="626"/>
      <c r="AH39" s="626"/>
      <c r="AI39" s="626"/>
      <c r="AJ39" s="626"/>
      <c r="AK39" s="625"/>
      <c r="AL39" s="624"/>
      <c r="AM39" s="627"/>
      <c r="AN39" s="626"/>
      <c r="AO39" s="626"/>
      <c r="AP39" s="626"/>
      <c r="AQ39" s="626"/>
      <c r="AR39" s="625"/>
      <c r="AS39" s="665"/>
      <c r="AT39" s="627"/>
      <c r="AU39" s="625"/>
      <c r="AV39" s="625"/>
      <c r="AW39" s="625"/>
      <c r="AX39" s="625"/>
      <c r="AY39" s="625"/>
      <c r="AZ39" s="665"/>
      <c r="BA39" s="699">
        <f t="shared" si="0"/>
        <v>0</v>
      </c>
    </row>
    <row r="40" spans="2:53" ht="13.5" x14ac:dyDescent="0.2">
      <c r="B40" s="698">
        <v>29</v>
      </c>
      <c r="C40" s="700" t="s">
        <v>662</v>
      </c>
      <c r="D40" s="625"/>
      <c r="E40" s="626"/>
      <c r="F40" s="626"/>
      <c r="G40" s="626"/>
      <c r="H40" s="626"/>
      <c r="I40" s="625"/>
      <c r="J40" s="624"/>
      <c r="K40" s="667"/>
      <c r="L40" s="625"/>
      <c r="M40" s="625"/>
      <c r="N40" s="625"/>
      <c r="O40" s="625"/>
      <c r="P40" s="665"/>
      <c r="Q40" s="624"/>
      <c r="R40" s="667"/>
      <c r="S40" s="625"/>
      <c r="T40" s="626"/>
      <c r="U40" s="626"/>
      <c r="V40" s="626"/>
      <c r="W40" s="625"/>
      <c r="X40" s="624"/>
      <c r="Y40" s="667"/>
      <c r="Z40" s="625"/>
      <c r="AA40" s="626"/>
      <c r="AB40" s="626"/>
      <c r="AC40" s="626"/>
      <c r="AD40" s="625"/>
      <c r="AE40" s="624"/>
      <c r="AF40" s="627"/>
      <c r="AG40" s="626"/>
      <c r="AH40" s="626"/>
      <c r="AI40" s="626"/>
      <c r="AJ40" s="626"/>
      <c r="AK40" s="625"/>
      <c r="AL40" s="624"/>
      <c r="AM40" s="627"/>
      <c r="AN40" s="626"/>
      <c r="AO40" s="626"/>
      <c r="AP40" s="626"/>
      <c r="AQ40" s="626"/>
      <c r="AR40" s="625"/>
      <c r="AS40" s="665"/>
      <c r="AT40" s="627"/>
      <c r="AU40" s="625"/>
      <c r="AV40" s="625"/>
      <c r="AW40" s="625"/>
      <c r="AX40" s="625"/>
      <c r="AY40" s="625"/>
      <c r="AZ40" s="665"/>
      <c r="BA40" s="699">
        <f t="shared" si="0"/>
        <v>0</v>
      </c>
    </row>
    <row r="41" spans="2:53" ht="13.5" x14ac:dyDescent="0.2">
      <c r="B41" s="698">
        <v>30</v>
      </c>
      <c r="C41" s="700" t="s">
        <v>704</v>
      </c>
      <c r="D41" s="625"/>
      <c r="E41" s="626"/>
      <c r="F41" s="626"/>
      <c r="G41" s="626"/>
      <c r="H41" s="626"/>
      <c r="I41" s="625"/>
      <c r="J41" s="624"/>
      <c r="K41" s="667"/>
      <c r="L41" s="625"/>
      <c r="M41" s="625"/>
      <c r="N41" s="625"/>
      <c r="O41" s="625"/>
      <c r="P41" s="665"/>
      <c r="Q41" s="624"/>
      <c r="R41" s="667"/>
      <c r="S41" s="625"/>
      <c r="T41" s="626"/>
      <c r="U41" s="626"/>
      <c r="V41" s="626"/>
      <c r="W41" s="625"/>
      <c r="X41" s="624"/>
      <c r="Y41" s="667"/>
      <c r="Z41" s="625"/>
      <c r="AA41" s="626"/>
      <c r="AB41" s="626"/>
      <c r="AC41" s="626"/>
      <c r="AD41" s="625"/>
      <c r="AE41" s="624"/>
      <c r="AF41" s="627"/>
      <c r="AG41" s="626"/>
      <c r="AH41" s="626"/>
      <c r="AI41" s="626"/>
      <c r="AJ41" s="626"/>
      <c r="AK41" s="625"/>
      <c r="AL41" s="624"/>
      <c r="AM41" s="627"/>
      <c r="AN41" s="626"/>
      <c r="AO41" s="626"/>
      <c r="AP41" s="626"/>
      <c r="AQ41" s="626"/>
      <c r="AR41" s="625"/>
      <c r="AS41" s="665"/>
      <c r="AT41" s="627"/>
      <c r="AU41" s="625"/>
      <c r="AV41" s="625"/>
      <c r="AW41" s="625"/>
      <c r="AX41" s="625"/>
      <c r="AY41" s="625"/>
      <c r="AZ41" s="665"/>
      <c r="BA41" s="699">
        <f t="shared" si="0"/>
        <v>0</v>
      </c>
    </row>
    <row r="42" spans="2:53" ht="13.5" x14ac:dyDescent="0.2">
      <c r="B42" s="698">
        <v>31</v>
      </c>
      <c r="C42" s="700" t="s">
        <v>671</v>
      </c>
      <c r="D42" s="625"/>
      <c r="E42" s="626"/>
      <c r="F42" s="626"/>
      <c r="G42" s="626"/>
      <c r="H42" s="626"/>
      <c r="I42" s="625"/>
      <c r="J42" s="624"/>
      <c r="K42" s="667"/>
      <c r="L42" s="625"/>
      <c r="M42" s="625"/>
      <c r="N42" s="625"/>
      <c r="O42" s="625"/>
      <c r="P42" s="665"/>
      <c r="Q42" s="624"/>
      <c r="R42" s="667"/>
      <c r="S42" s="625"/>
      <c r="T42" s="626"/>
      <c r="U42" s="626"/>
      <c r="V42" s="626"/>
      <c r="W42" s="625"/>
      <c r="X42" s="624"/>
      <c r="Y42" s="667"/>
      <c r="Z42" s="625"/>
      <c r="AA42" s="626"/>
      <c r="AB42" s="626"/>
      <c r="AC42" s="626"/>
      <c r="AD42" s="625"/>
      <c r="AE42" s="624"/>
      <c r="AF42" s="627"/>
      <c r="AG42" s="626"/>
      <c r="AH42" s="626"/>
      <c r="AI42" s="626"/>
      <c r="AJ42" s="626"/>
      <c r="AK42" s="625"/>
      <c r="AL42" s="624"/>
      <c r="AM42" s="627"/>
      <c r="AN42" s="626"/>
      <c r="AO42" s="626"/>
      <c r="AP42" s="626"/>
      <c r="AQ42" s="626"/>
      <c r="AR42" s="625"/>
      <c r="AS42" s="665"/>
      <c r="AT42" s="627"/>
      <c r="AU42" s="625"/>
      <c r="AV42" s="625"/>
      <c r="AW42" s="625"/>
      <c r="AX42" s="625"/>
      <c r="AY42" s="625"/>
      <c r="AZ42" s="665"/>
      <c r="BA42" s="699">
        <f t="shared" si="0"/>
        <v>0</v>
      </c>
    </row>
    <row r="43" spans="2:53" ht="13.5" x14ac:dyDescent="0.2">
      <c r="B43" s="698">
        <v>32</v>
      </c>
      <c r="C43" s="700" t="s">
        <v>721</v>
      </c>
      <c r="D43" s="625"/>
      <c r="E43" s="626"/>
      <c r="F43" s="626"/>
      <c r="G43" s="626"/>
      <c r="H43" s="626"/>
      <c r="I43" s="625"/>
      <c r="J43" s="624"/>
      <c r="K43" s="667"/>
      <c r="L43" s="625"/>
      <c r="M43" s="625"/>
      <c r="N43" s="625"/>
      <c r="O43" s="625"/>
      <c r="P43" s="665"/>
      <c r="Q43" s="624"/>
      <c r="R43" s="667"/>
      <c r="S43" s="625"/>
      <c r="T43" s="626"/>
      <c r="U43" s="626"/>
      <c r="V43" s="626"/>
      <c r="W43" s="625"/>
      <c r="X43" s="624"/>
      <c r="Y43" s="667"/>
      <c r="Z43" s="625"/>
      <c r="AA43" s="626"/>
      <c r="AB43" s="626"/>
      <c r="AC43" s="626"/>
      <c r="AD43" s="625"/>
      <c r="AE43" s="624"/>
      <c r="AF43" s="627"/>
      <c r="AG43" s="626"/>
      <c r="AH43" s="626"/>
      <c r="AI43" s="626"/>
      <c r="AJ43" s="626"/>
      <c r="AK43" s="625"/>
      <c r="AL43" s="624"/>
      <c r="AM43" s="627"/>
      <c r="AN43" s="626"/>
      <c r="AO43" s="626"/>
      <c r="AP43" s="626"/>
      <c r="AQ43" s="626"/>
      <c r="AR43" s="625"/>
      <c r="AS43" s="665"/>
      <c r="AT43" s="627"/>
      <c r="AU43" s="625"/>
      <c r="AV43" s="625"/>
      <c r="AW43" s="625"/>
      <c r="AX43" s="625"/>
      <c r="AY43" s="625"/>
      <c r="AZ43" s="665"/>
      <c r="BA43" s="699">
        <f t="shared" si="0"/>
        <v>0</v>
      </c>
    </row>
    <row r="44" spans="2:53" ht="13.5" x14ac:dyDescent="0.2">
      <c r="B44" s="698">
        <v>33</v>
      </c>
      <c r="C44" s="700" t="s">
        <v>680</v>
      </c>
      <c r="D44" s="625"/>
      <c r="E44" s="626"/>
      <c r="F44" s="626"/>
      <c r="G44" s="626"/>
      <c r="H44" s="626"/>
      <c r="I44" s="625"/>
      <c r="J44" s="624"/>
      <c r="K44" s="667"/>
      <c r="L44" s="625"/>
      <c r="M44" s="625"/>
      <c r="N44" s="625"/>
      <c r="O44" s="625"/>
      <c r="P44" s="665"/>
      <c r="Q44" s="624"/>
      <c r="R44" s="667"/>
      <c r="S44" s="625"/>
      <c r="T44" s="626"/>
      <c r="U44" s="626"/>
      <c r="V44" s="626"/>
      <c r="W44" s="625"/>
      <c r="X44" s="624"/>
      <c r="Y44" s="667"/>
      <c r="Z44" s="625"/>
      <c r="AA44" s="626"/>
      <c r="AB44" s="626"/>
      <c r="AC44" s="626"/>
      <c r="AD44" s="625"/>
      <c r="AE44" s="624"/>
      <c r="AF44" s="627"/>
      <c r="AG44" s="626"/>
      <c r="AH44" s="626"/>
      <c r="AI44" s="626"/>
      <c r="AJ44" s="626"/>
      <c r="AK44" s="625"/>
      <c r="AL44" s="624"/>
      <c r="AM44" s="627"/>
      <c r="AN44" s="626"/>
      <c r="AO44" s="626"/>
      <c r="AP44" s="626"/>
      <c r="AQ44" s="626"/>
      <c r="AR44" s="625"/>
      <c r="AS44" s="665"/>
      <c r="AT44" s="627"/>
      <c r="AU44" s="625"/>
      <c r="AV44" s="625"/>
      <c r="AW44" s="625"/>
      <c r="AX44" s="625"/>
      <c r="AY44" s="625"/>
      <c r="AZ44" s="665"/>
      <c r="BA44" s="699">
        <f t="shared" ref="BA44:BA69" si="1">COUNTA(D44:AZ44)</f>
        <v>0</v>
      </c>
    </row>
    <row r="45" spans="2:53" ht="13.5" x14ac:dyDescent="0.2">
      <c r="B45" s="698">
        <v>34</v>
      </c>
      <c r="C45" s="700" t="s">
        <v>722</v>
      </c>
      <c r="D45" s="625"/>
      <c r="E45" s="626"/>
      <c r="F45" s="626"/>
      <c r="G45" s="626"/>
      <c r="H45" s="626"/>
      <c r="I45" s="625"/>
      <c r="J45" s="624"/>
      <c r="K45" s="667"/>
      <c r="L45" s="625"/>
      <c r="M45" s="625"/>
      <c r="N45" s="625"/>
      <c r="O45" s="625"/>
      <c r="P45" s="665"/>
      <c r="Q45" s="624"/>
      <c r="R45" s="667"/>
      <c r="S45" s="625"/>
      <c r="T45" s="626"/>
      <c r="U45" s="626"/>
      <c r="V45" s="626"/>
      <c r="W45" s="625"/>
      <c r="X45" s="624"/>
      <c r="Y45" s="667"/>
      <c r="Z45" s="625"/>
      <c r="AA45" s="626"/>
      <c r="AB45" s="626"/>
      <c r="AC45" s="626"/>
      <c r="AD45" s="625"/>
      <c r="AE45" s="624"/>
      <c r="AF45" s="627"/>
      <c r="AG45" s="626"/>
      <c r="AH45" s="626"/>
      <c r="AI45" s="626"/>
      <c r="AJ45" s="626"/>
      <c r="AK45" s="625"/>
      <c r="AL45" s="624"/>
      <c r="AM45" s="627"/>
      <c r="AN45" s="626"/>
      <c r="AO45" s="626"/>
      <c r="AP45" s="626"/>
      <c r="AQ45" s="626"/>
      <c r="AR45" s="625"/>
      <c r="AS45" s="665"/>
      <c r="AT45" s="627"/>
      <c r="AU45" s="625"/>
      <c r="AV45" s="625"/>
      <c r="AW45" s="625"/>
      <c r="AX45" s="625"/>
      <c r="AY45" s="625"/>
      <c r="AZ45" s="665"/>
      <c r="BA45" s="699">
        <f t="shared" si="1"/>
        <v>0</v>
      </c>
    </row>
    <row r="46" spans="2:53" ht="13.5" x14ac:dyDescent="0.2">
      <c r="B46" s="698">
        <v>35</v>
      </c>
      <c r="C46" s="700" t="s">
        <v>682</v>
      </c>
      <c r="D46" s="625"/>
      <c r="E46" s="626"/>
      <c r="F46" s="626"/>
      <c r="G46" s="626"/>
      <c r="H46" s="626"/>
      <c r="I46" s="625"/>
      <c r="J46" s="624"/>
      <c r="K46" s="667"/>
      <c r="L46" s="625"/>
      <c r="M46" s="625"/>
      <c r="N46" s="625"/>
      <c r="O46" s="625"/>
      <c r="P46" s="665"/>
      <c r="Q46" s="624"/>
      <c r="R46" s="667"/>
      <c r="S46" s="625"/>
      <c r="T46" s="626"/>
      <c r="U46" s="626"/>
      <c r="V46" s="626"/>
      <c r="W46" s="625"/>
      <c r="X46" s="624"/>
      <c r="Y46" s="667"/>
      <c r="Z46" s="625"/>
      <c r="AA46" s="626"/>
      <c r="AB46" s="626"/>
      <c r="AC46" s="626"/>
      <c r="AD46" s="625"/>
      <c r="AE46" s="624"/>
      <c r="AF46" s="627"/>
      <c r="AG46" s="626"/>
      <c r="AH46" s="626"/>
      <c r="AI46" s="626"/>
      <c r="AJ46" s="626"/>
      <c r="AK46" s="625"/>
      <c r="AL46" s="624"/>
      <c r="AM46" s="627"/>
      <c r="AN46" s="626"/>
      <c r="AO46" s="626"/>
      <c r="AP46" s="626"/>
      <c r="AQ46" s="626"/>
      <c r="AR46" s="625"/>
      <c r="AS46" s="665"/>
      <c r="AT46" s="627"/>
      <c r="AU46" s="625"/>
      <c r="AV46" s="625"/>
      <c r="AW46" s="625"/>
      <c r="AX46" s="625"/>
      <c r="AY46" s="625"/>
      <c r="AZ46" s="665"/>
      <c r="BA46" s="699">
        <f t="shared" si="1"/>
        <v>0</v>
      </c>
    </row>
    <row r="47" spans="2:53" ht="13.5" x14ac:dyDescent="0.2">
      <c r="B47" s="698">
        <v>36</v>
      </c>
      <c r="C47" s="697"/>
      <c r="D47" s="625"/>
      <c r="E47" s="626"/>
      <c r="F47" s="626"/>
      <c r="G47" s="626"/>
      <c r="H47" s="626"/>
      <c r="I47" s="625"/>
      <c r="J47" s="624"/>
      <c r="K47" s="667"/>
      <c r="L47" s="625"/>
      <c r="M47" s="625"/>
      <c r="N47" s="625"/>
      <c r="O47" s="625"/>
      <c r="P47" s="665"/>
      <c r="Q47" s="624"/>
      <c r="R47" s="667"/>
      <c r="S47" s="625"/>
      <c r="T47" s="626"/>
      <c r="U47" s="626"/>
      <c r="V47" s="626"/>
      <c r="W47" s="625"/>
      <c r="X47" s="624"/>
      <c r="Y47" s="667"/>
      <c r="Z47" s="625"/>
      <c r="AA47" s="626"/>
      <c r="AB47" s="626"/>
      <c r="AC47" s="626"/>
      <c r="AD47" s="625"/>
      <c r="AE47" s="624"/>
      <c r="AF47" s="627"/>
      <c r="AG47" s="626"/>
      <c r="AH47" s="626"/>
      <c r="AI47" s="626"/>
      <c r="AJ47" s="626"/>
      <c r="AK47" s="625"/>
      <c r="AL47" s="624"/>
      <c r="AM47" s="627"/>
      <c r="AN47" s="626"/>
      <c r="AO47" s="626"/>
      <c r="AP47" s="626"/>
      <c r="AQ47" s="626"/>
      <c r="AR47" s="625"/>
      <c r="AS47" s="665"/>
      <c r="AT47" s="627"/>
      <c r="AU47" s="625"/>
      <c r="AV47" s="625"/>
      <c r="AW47" s="625"/>
      <c r="AX47" s="625"/>
      <c r="AY47" s="625"/>
      <c r="AZ47" s="665"/>
      <c r="BA47" s="699">
        <f t="shared" si="1"/>
        <v>0</v>
      </c>
    </row>
    <row r="48" spans="2:53" ht="13.5" x14ac:dyDescent="0.2">
      <c r="B48" s="698">
        <v>37</v>
      </c>
      <c r="C48" s="697"/>
      <c r="D48" s="625"/>
      <c r="E48" s="626"/>
      <c r="F48" s="626"/>
      <c r="G48" s="626"/>
      <c r="H48" s="626"/>
      <c r="I48" s="625"/>
      <c r="J48" s="624"/>
      <c r="K48" s="667"/>
      <c r="L48" s="625"/>
      <c r="M48" s="625"/>
      <c r="N48" s="625"/>
      <c r="O48" s="625"/>
      <c r="P48" s="665"/>
      <c r="Q48" s="624"/>
      <c r="R48" s="667"/>
      <c r="S48" s="625"/>
      <c r="T48" s="626"/>
      <c r="U48" s="626"/>
      <c r="V48" s="626"/>
      <c r="W48" s="625"/>
      <c r="X48" s="624"/>
      <c r="Y48" s="667"/>
      <c r="Z48" s="625"/>
      <c r="AA48" s="626"/>
      <c r="AB48" s="626"/>
      <c r="AC48" s="626"/>
      <c r="AD48" s="625"/>
      <c r="AE48" s="624"/>
      <c r="AF48" s="627"/>
      <c r="AG48" s="626"/>
      <c r="AH48" s="626"/>
      <c r="AI48" s="626"/>
      <c r="AJ48" s="626"/>
      <c r="AK48" s="625"/>
      <c r="AL48" s="624"/>
      <c r="AM48" s="627"/>
      <c r="AN48" s="626"/>
      <c r="AO48" s="626"/>
      <c r="AP48" s="626"/>
      <c r="AQ48" s="626"/>
      <c r="AR48" s="625"/>
      <c r="AS48" s="665"/>
      <c r="AT48" s="627"/>
      <c r="AU48" s="625"/>
      <c r="AV48" s="625"/>
      <c r="AW48" s="625"/>
      <c r="AX48" s="625"/>
      <c r="AY48" s="625"/>
      <c r="AZ48" s="665"/>
      <c r="BA48" s="699">
        <f t="shared" si="1"/>
        <v>0</v>
      </c>
    </row>
    <row r="49" spans="2:53" ht="13.5" x14ac:dyDescent="0.2">
      <c r="B49" s="698">
        <v>38</v>
      </c>
      <c r="C49" s="697"/>
      <c r="D49" s="625"/>
      <c r="E49" s="626"/>
      <c r="F49" s="626"/>
      <c r="G49" s="626"/>
      <c r="H49" s="626"/>
      <c r="I49" s="625"/>
      <c r="J49" s="624"/>
      <c r="K49" s="667"/>
      <c r="L49" s="625"/>
      <c r="M49" s="625"/>
      <c r="N49" s="625"/>
      <c r="O49" s="625"/>
      <c r="P49" s="665"/>
      <c r="Q49" s="624"/>
      <c r="R49" s="667"/>
      <c r="S49" s="625"/>
      <c r="T49" s="626"/>
      <c r="U49" s="626"/>
      <c r="V49" s="626"/>
      <c r="W49" s="625"/>
      <c r="X49" s="624"/>
      <c r="Y49" s="667"/>
      <c r="Z49" s="625"/>
      <c r="AA49" s="626"/>
      <c r="AB49" s="626"/>
      <c r="AC49" s="626"/>
      <c r="AD49" s="625"/>
      <c r="AE49" s="624"/>
      <c r="AF49" s="627"/>
      <c r="AG49" s="626"/>
      <c r="AH49" s="626"/>
      <c r="AI49" s="626"/>
      <c r="AJ49" s="626"/>
      <c r="AK49" s="625"/>
      <c r="AL49" s="624"/>
      <c r="AM49" s="627"/>
      <c r="AN49" s="626"/>
      <c r="AO49" s="626"/>
      <c r="AP49" s="626"/>
      <c r="AQ49" s="626"/>
      <c r="AR49" s="625"/>
      <c r="AS49" s="665"/>
      <c r="AT49" s="627"/>
      <c r="AU49" s="625"/>
      <c r="AV49" s="625"/>
      <c r="AW49" s="625"/>
      <c r="AX49" s="625"/>
      <c r="AY49" s="625"/>
      <c r="AZ49" s="665"/>
      <c r="BA49" s="699">
        <f t="shared" si="1"/>
        <v>0</v>
      </c>
    </row>
    <row r="50" spans="2:53" ht="13.5" x14ac:dyDescent="0.2">
      <c r="B50" s="698">
        <v>39</v>
      </c>
      <c r="C50" s="697"/>
      <c r="D50" s="625"/>
      <c r="E50" s="626"/>
      <c r="F50" s="626"/>
      <c r="G50" s="626"/>
      <c r="H50" s="626"/>
      <c r="I50" s="625"/>
      <c r="J50" s="624"/>
      <c r="K50" s="667"/>
      <c r="L50" s="625"/>
      <c r="M50" s="625"/>
      <c r="N50" s="625"/>
      <c r="O50" s="625"/>
      <c r="P50" s="665"/>
      <c r="Q50" s="624"/>
      <c r="R50" s="667"/>
      <c r="S50" s="625"/>
      <c r="T50" s="626"/>
      <c r="U50" s="626"/>
      <c r="V50" s="626"/>
      <c r="W50" s="625"/>
      <c r="X50" s="624"/>
      <c r="Y50" s="667"/>
      <c r="Z50" s="625"/>
      <c r="AA50" s="626"/>
      <c r="AB50" s="626"/>
      <c r="AC50" s="626"/>
      <c r="AD50" s="625"/>
      <c r="AE50" s="624"/>
      <c r="AF50" s="627"/>
      <c r="AG50" s="626"/>
      <c r="AH50" s="626"/>
      <c r="AI50" s="626"/>
      <c r="AJ50" s="626"/>
      <c r="AK50" s="625"/>
      <c r="AL50" s="624"/>
      <c r="AM50" s="627"/>
      <c r="AN50" s="626"/>
      <c r="AO50" s="626"/>
      <c r="AP50" s="626"/>
      <c r="AQ50" s="626"/>
      <c r="AR50" s="625"/>
      <c r="AS50" s="665"/>
      <c r="AT50" s="627"/>
      <c r="AU50" s="625"/>
      <c r="AV50" s="625"/>
      <c r="AW50" s="625"/>
      <c r="AX50" s="625"/>
      <c r="AY50" s="625"/>
      <c r="AZ50" s="665"/>
      <c r="BA50" s="699">
        <f t="shared" si="1"/>
        <v>0</v>
      </c>
    </row>
    <row r="51" spans="2:53" ht="13.5" x14ac:dyDescent="0.2">
      <c r="B51" s="698">
        <v>40</v>
      </c>
      <c r="C51" s="697"/>
      <c r="D51" s="625"/>
      <c r="E51" s="626"/>
      <c r="F51" s="626"/>
      <c r="G51" s="626"/>
      <c r="H51" s="626"/>
      <c r="I51" s="625"/>
      <c r="J51" s="624"/>
      <c r="K51" s="667"/>
      <c r="L51" s="625"/>
      <c r="M51" s="625"/>
      <c r="N51" s="625"/>
      <c r="O51" s="625"/>
      <c r="P51" s="665"/>
      <c r="Q51" s="624"/>
      <c r="R51" s="667"/>
      <c r="S51" s="625"/>
      <c r="T51" s="626"/>
      <c r="U51" s="626"/>
      <c r="V51" s="626"/>
      <c r="W51" s="625"/>
      <c r="X51" s="624"/>
      <c r="Y51" s="667"/>
      <c r="Z51" s="625"/>
      <c r="AA51" s="626"/>
      <c r="AB51" s="626"/>
      <c r="AC51" s="626"/>
      <c r="AD51" s="625"/>
      <c r="AE51" s="624"/>
      <c r="AF51" s="627"/>
      <c r="AG51" s="626"/>
      <c r="AH51" s="626"/>
      <c r="AI51" s="626"/>
      <c r="AJ51" s="626"/>
      <c r="AK51" s="625"/>
      <c r="AL51" s="624"/>
      <c r="AM51" s="627"/>
      <c r="AN51" s="626"/>
      <c r="AO51" s="626"/>
      <c r="AP51" s="626"/>
      <c r="AQ51" s="626"/>
      <c r="AR51" s="625"/>
      <c r="AS51" s="665"/>
      <c r="AT51" s="627"/>
      <c r="AU51" s="625"/>
      <c r="AV51" s="625"/>
      <c r="AW51" s="625"/>
      <c r="AX51" s="625"/>
      <c r="AY51" s="625"/>
      <c r="AZ51" s="665"/>
      <c r="BA51" s="699">
        <f t="shared" si="1"/>
        <v>0</v>
      </c>
    </row>
    <row r="52" spans="2:53" ht="13.5" x14ac:dyDescent="0.2">
      <c r="B52" s="698">
        <v>41</v>
      </c>
      <c r="C52" s="697"/>
      <c r="D52" s="625"/>
      <c r="E52" s="626"/>
      <c r="F52" s="626"/>
      <c r="G52" s="626"/>
      <c r="H52" s="626"/>
      <c r="I52" s="625"/>
      <c r="J52" s="624"/>
      <c r="K52" s="667"/>
      <c r="L52" s="625"/>
      <c r="M52" s="625"/>
      <c r="N52" s="625"/>
      <c r="O52" s="625"/>
      <c r="P52" s="665"/>
      <c r="Q52" s="624"/>
      <c r="R52" s="667"/>
      <c r="S52" s="625"/>
      <c r="T52" s="626"/>
      <c r="U52" s="626"/>
      <c r="V52" s="626"/>
      <c r="W52" s="625"/>
      <c r="X52" s="624"/>
      <c r="Y52" s="667"/>
      <c r="Z52" s="625"/>
      <c r="AA52" s="626"/>
      <c r="AB52" s="626"/>
      <c r="AC52" s="626"/>
      <c r="AD52" s="625"/>
      <c r="AE52" s="624"/>
      <c r="AF52" s="627"/>
      <c r="AG52" s="626"/>
      <c r="AH52" s="626"/>
      <c r="AI52" s="626"/>
      <c r="AJ52" s="626"/>
      <c r="AK52" s="625"/>
      <c r="AL52" s="624"/>
      <c r="AM52" s="627"/>
      <c r="AN52" s="626"/>
      <c r="AO52" s="626"/>
      <c r="AP52" s="626"/>
      <c r="AQ52" s="626"/>
      <c r="AR52" s="625"/>
      <c r="AS52" s="665"/>
      <c r="AT52" s="627"/>
      <c r="AU52" s="625"/>
      <c r="AV52" s="625"/>
      <c r="AW52" s="625"/>
      <c r="AX52" s="625"/>
      <c r="AY52" s="625"/>
      <c r="AZ52" s="665"/>
      <c r="BA52" s="699">
        <f t="shared" si="1"/>
        <v>0</v>
      </c>
    </row>
    <row r="53" spans="2:53" ht="13.5" x14ac:dyDescent="0.2">
      <c r="B53" s="698">
        <v>42</v>
      </c>
      <c r="C53" s="697"/>
      <c r="D53" s="625"/>
      <c r="E53" s="626"/>
      <c r="F53" s="626"/>
      <c r="G53" s="626"/>
      <c r="H53" s="626"/>
      <c r="I53" s="625"/>
      <c r="J53" s="624"/>
      <c r="K53" s="667"/>
      <c r="L53" s="625"/>
      <c r="M53" s="625"/>
      <c r="N53" s="625"/>
      <c r="O53" s="625"/>
      <c r="P53" s="665"/>
      <c r="Q53" s="624"/>
      <c r="R53" s="667"/>
      <c r="S53" s="625"/>
      <c r="T53" s="626"/>
      <c r="U53" s="626"/>
      <c r="V53" s="626"/>
      <c r="W53" s="625"/>
      <c r="X53" s="624"/>
      <c r="Y53" s="667"/>
      <c r="Z53" s="625"/>
      <c r="AA53" s="626"/>
      <c r="AB53" s="626"/>
      <c r="AC53" s="626"/>
      <c r="AD53" s="625"/>
      <c r="AE53" s="624"/>
      <c r="AF53" s="627"/>
      <c r="AG53" s="626"/>
      <c r="AH53" s="626"/>
      <c r="AI53" s="626"/>
      <c r="AJ53" s="626"/>
      <c r="AK53" s="625"/>
      <c r="AL53" s="624"/>
      <c r="AM53" s="627"/>
      <c r="AN53" s="626"/>
      <c r="AO53" s="626"/>
      <c r="AP53" s="626"/>
      <c r="AQ53" s="626"/>
      <c r="AR53" s="625"/>
      <c r="AS53" s="665"/>
      <c r="AT53" s="627"/>
      <c r="AU53" s="625"/>
      <c r="AV53" s="625"/>
      <c r="AW53" s="625"/>
      <c r="AX53" s="625"/>
      <c r="AY53" s="625"/>
      <c r="AZ53" s="665"/>
      <c r="BA53" s="699">
        <f t="shared" si="1"/>
        <v>0</v>
      </c>
    </row>
    <row r="54" spans="2:53" ht="13.5" x14ac:dyDescent="0.2">
      <c r="B54" s="698">
        <v>43</v>
      </c>
      <c r="C54" s="697"/>
      <c r="D54" s="625"/>
      <c r="E54" s="626"/>
      <c r="F54" s="626"/>
      <c r="G54" s="626"/>
      <c r="H54" s="626"/>
      <c r="I54" s="625"/>
      <c r="J54" s="624"/>
      <c r="K54" s="667"/>
      <c r="L54" s="625"/>
      <c r="M54" s="625"/>
      <c r="N54" s="625"/>
      <c r="O54" s="625"/>
      <c r="P54" s="665"/>
      <c r="Q54" s="624"/>
      <c r="R54" s="667"/>
      <c r="S54" s="625"/>
      <c r="T54" s="626"/>
      <c r="U54" s="626"/>
      <c r="V54" s="626"/>
      <c r="W54" s="625"/>
      <c r="X54" s="624"/>
      <c r="Y54" s="667"/>
      <c r="Z54" s="625"/>
      <c r="AA54" s="626"/>
      <c r="AB54" s="626"/>
      <c r="AC54" s="626"/>
      <c r="AD54" s="625"/>
      <c r="AE54" s="624"/>
      <c r="AF54" s="627"/>
      <c r="AG54" s="626"/>
      <c r="AH54" s="626"/>
      <c r="AI54" s="626"/>
      <c r="AJ54" s="626"/>
      <c r="AK54" s="625"/>
      <c r="AL54" s="624"/>
      <c r="AM54" s="627"/>
      <c r="AN54" s="626"/>
      <c r="AO54" s="626"/>
      <c r="AP54" s="626"/>
      <c r="AQ54" s="626"/>
      <c r="AR54" s="625"/>
      <c r="AS54" s="665"/>
      <c r="AT54" s="627"/>
      <c r="AU54" s="625"/>
      <c r="AV54" s="625"/>
      <c r="AW54" s="625"/>
      <c r="AX54" s="625"/>
      <c r="AY54" s="625"/>
      <c r="AZ54" s="665"/>
      <c r="BA54" s="699">
        <f t="shared" si="1"/>
        <v>0</v>
      </c>
    </row>
    <row r="55" spans="2:53" ht="13.5" x14ac:dyDescent="0.2">
      <c r="B55" s="698">
        <v>44</v>
      </c>
      <c r="C55" s="697"/>
      <c r="D55" s="625"/>
      <c r="E55" s="626"/>
      <c r="F55" s="626"/>
      <c r="G55" s="626"/>
      <c r="H55" s="626"/>
      <c r="I55" s="625"/>
      <c r="J55" s="624"/>
      <c r="K55" s="667"/>
      <c r="L55" s="625"/>
      <c r="M55" s="625"/>
      <c r="N55" s="625"/>
      <c r="O55" s="625"/>
      <c r="P55" s="665"/>
      <c r="Q55" s="624"/>
      <c r="R55" s="667"/>
      <c r="S55" s="625"/>
      <c r="T55" s="626"/>
      <c r="U55" s="626"/>
      <c r="V55" s="626"/>
      <c r="W55" s="625"/>
      <c r="X55" s="624"/>
      <c r="Y55" s="667"/>
      <c r="Z55" s="625"/>
      <c r="AA55" s="626"/>
      <c r="AB55" s="626"/>
      <c r="AC55" s="626"/>
      <c r="AD55" s="625"/>
      <c r="AE55" s="624"/>
      <c r="AF55" s="627"/>
      <c r="AG55" s="626"/>
      <c r="AH55" s="626"/>
      <c r="AI55" s="626"/>
      <c r="AJ55" s="626"/>
      <c r="AK55" s="625"/>
      <c r="AL55" s="624"/>
      <c r="AM55" s="627"/>
      <c r="AN55" s="626"/>
      <c r="AO55" s="626"/>
      <c r="AP55" s="626"/>
      <c r="AQ55" s="626"/>
      <c r="AR55" s="625"/>
      <c r="AS55" s="665"/>
      <c r="AT55" s="627"/>
      <c r="AU55" s="625"/>
      <c r="AV55" s="625"/>
      <c r="AW55" s="625"/>
      <c r="AX55" s="625"/>
      <c r="AY55" s="625"/>
      <c r="AZ55" s="665"/>
      <c r="BA55" s="699">
        <f t="shared" si="1"/>
        <v>0</v>
      </c>
    </row>
    <row r="56" spans="2:53" ht="13.5" x14ac:dyDescent="0.2">
      <c r="B56" s="698">
        <v>45</v>
      </c>
      <c r="C56" s="697"/>
      <c r="D56" s="625"/>
      <c r="E56" s="626"/>
      <c r="F56" s="626"/>
      <c r="G56" s="626"/>
      <c r="H56" s="626"/>
      <c r="I56" s="625"/>
      <c r="J56" s="624"/>
      <c r="K56" s="667"/>
      <c r="L56" s="625"/>
      <c r="M56" s="625"/>
      <c r="N56" s="625"/>
      <c r="O56" s="625"/>
      <c r="P56" s="665"/>
      <c r="Q56" s="624"/>
      <c r="R56" s="667"/>
      <c r="S56" s="625"/>
      <c r="T56" s="626"/>
      <c r="U56" s="626"/>
      <c r="V56" s="626"/>
      <c r="W56" s="625"/>
      <c r="X56" s="624"/>
      <c r="Y56" s="667"/>
      <c r="Z56" s="625"/>
      <c r="AA56" s="626"/>
      <c r="AB56" s="626"/>
      <c r="AC56" s="626"/>
      <c r="AD56" s="625"/>
      <c r="AE56" s="624"/>
      <c r="AF56" s="627"/>
      <c r="AG56" s="626"/>
      <c r="AH56" s="626"/>
      <c r="AI56" s="626"/>
      <c r="AJ56" s="626"/>
      <c r="AK56" s="625"/>
      <c r="AL56" s="624"/>
      <c r="AM56" s="627"/>
      <c r="AN56" s="626"/>
      <c r="AO56" s="626"/>
      <c r="AP56" s="626"/>
      <c r="AQ56" s="626"/>
      <c r="AR56" s="625"/>
      <c r="AS56" s="665"/>
      <c r="AT56" s="627"/>
      <c r="AU56" s="625"/>
      <c r="AV56" s="625"/>
      <c r="AW56" s="625"/>
      <c r="AX56" s="625"/>
      <c r="AY56" s="625"/>
      <c r="AZ56" s="665"/>
      <c r="BA56" s="699">
        <f t="shared" si="1"/>
        <v>0</v>
      </c>
    </row>
    <row r="57" spans="2:53" ht="13.5" x14ac:dyDescent="0.2">
      <c r="B57" s="698">
        <v>46</v>
      </c>
      <c r="C57" s="697"/>
      <c r="D57" s="625"/>
      <c r="E57" s="626"/>
      <c r="F57" s="626"/>
      <c r="G57" s="626"/>
      <c r="H57" s="626"/>
      <c r="I57" s="625"/>
      <c r="J57" s="624"/>
      <c r="K57" s="667"/>
      <c r="L57" s="625"/>
      <c r="M57" s="625"/>
      <c r="N57" s="625"/>
      <c r="O57" s="625"/>
      <c r="P57" s="665"/>
      <c r="Q57" s="624"/>
      <c r="R57" s="667"/>
      <c r="S57" s="625"/>
      <c r="T57" s="626"/>
      <c r="U57" s="626"/>
      <c r="V57" s="626"/>
      <c r="W57" s="625"/>
      <c r="X57" s="624"/>
      <c r="Y57" s="667"/>
      <c r="Z57" s="625"/>
      <c r="AA57" s="626"/>
      <c r="AB57" s="626"/>
      <c r="AC57" s="626"/>
      <c r="AD57" s="625"/>
      <c r="AE57" s="624"/>
      <c r="AF57" s="627"/>
      <c r="AG57" s="626"/>
      <c r="AH57" s="626"/>
      <c r="AI57" s="626"/>
      <c r="AJ57" s="626"/>
      <c r="AK57" s="625"/>
      <c r="AL57" s="624"/>
      <c r="AM57" s="627"/>
      <c r="AN57" s="626"/>
      <c r="AO57" s="626"/>
      <c r="AP57" s="626"/>
      <c r="AQ57" s="626"/>
      <c r="AR57" s="625"/>
      <c r="AS57" s="665"/>
      <c r="AT57" s="627"/>
      <c r="AU57" s="625"/>
      <c r="AV57" s="625"/>
      <c r="AW57" s="625"/>
      <c r="AX57" s="625"/>
      <c r="AY57" s="625"/>
      <c r="AZ57" s="665"/>
      <c r="BA57" s="699">
        <f t="shared" si="1"/>
        <v>0</v>
      </c>
    </row>
    <row r="58" spans="2:53" ht="13.5" x14ac:dyDescent="0.2">
      <c r="B58" s="698">
        <v>47</v>
      </c>
      <c r="C58" s="697"/>
      <c r="D58" s="625"/>
      <c r="E58" s="626"/>
      <c r="F58" s="626"/>
      <c r="G58" s="626"/>
      <c r="H58" s="626"/>
      <c r="I58" s="625"/>
      <c r="J58" s="624"/>
      <c r="K58" s="667"/>
      <c r="L58" s="625"/>
      <c r="M58" s="625"/>
      <c r="N58" s="625"/>
      <c r="O58" s="625"/>
      <c r="P58" s="665"/>
      <c r="Q58" s="624"/>
      <c r="R58" s="667"/>
      <c r="S58" s="625"/>
      <c r="T58" s="626"/>
      <c r="U58" s="626"/>
      <c r="V58" s="626"/>
      <c r="W58" s="625"/>
      <c r="X58" s="624"/>
      <c r="Y58" s="667"/>
      <c r="Z58" s="625"/>
      <c r="AA58" s="626"/>
      <c r="AB58" s="626"/>
      <c r="AC58" s="626"/>
      <c r="AD58" s="625"/>
      <c r="AE58" s="624"/>
      <c r="AF58" s="627"/>
      <c r="AG58" s="626"/>
      <c r="AH58" s="626"/>
      <c r="AI58" s="626"/>
      <c r="AJ58" s="626"/>
      <c r="AK58" s="625"/>
      <c r="AL58" s="624"/>
      <c r="AM58" s="627"/>
      <c r="AN58" s="626"/>
      <c r="AO58" s="626"/>
      <c r="AP58" s="626"/>
      <c r="AQ58" s="626"/>
      <c r="AR58" s="625"/>
      <c r="AS58" s="665"/>
      <c r="AT58" s="627"/>
      <c r="AU58" s="625"/>
      <c r="AV58" s="625"/>
      <c r="AW58" s="625"/>
      <c r="AX58" s="625"/>
      <c r="AY58" s="625"/>
      <c r="AZ58" s="665"/>
      <c r="BA58" s="699">
        <f t="shared" si="1"/>
        <v>0</v>
      </c>
    </row>
    <row r="59" spans="2:53" ht="13.5" x14ac:dyDescent="0.2">
      <c r="B59" s="698">
        <v>48</v>
      </c>
      <c r="C59" s="697"/>
      <c r="D59" s="625"/>
      <c r="E59" s="626"/>
      <c r="F59" s="626"/>
      <c r="G59" s="626"/>
      <c r="H59" s="626"/>
      <c r="I59" s="625"/>
      <c r="J59" s="624"/>
      <c r="K59" s="667"/>
      <c r="L59" s="625"/>
      <c r="M59" s="625"/>
      <c r="N59" s="625"/>
      <c r="O59" s="625"/>
      <c r="P59" s="665"/>
      <c r="Q59" s="624"/>
      <c r="R59" s="667"/>
      <c r="S59" s="625"/>
      <c r="T59" s="626"/>
      <c r="U59" s="626"/>
      <c r="V59" s="626"/>
      <c r="W59" s="625"/>
      <c r="X59" s="624"/>
      <c r="Y59" s="667"/>
      <c r="Z59" s="625"/>
      <c r="AA59" s="626"/>
      <c r="AB59" s="626"/>
      <c r="AC59" s="626"/>
      <c r="AD59" s="625"/>
      <c r="AE59" s="624"/>
      <c r="AF59" s="627"/>
      <c r="AG59" s="626"/>
      <c r="AH59" s="626"/>
      <c r="AI59" s="626"/>
      <c r="AJ59" s="626"/>
      <c r="AK59" s="625"/>
      <c r="AL59" s="624"/>
      <c r="AM59" s="627"/>
      <c r="AN59" s="626"/>
      <c r="AO59" s="626"/>
      <c r="AP59" s="626"/>
      <c r="AQ59" s="626"/>
      <c r="AR59" s="625"/>
      <c r="AS59" s="665"/>
      <c r="AT59" s="627"/>
      <c r="AU59" s="625"/>
      <c r="AV59" s="625"/>
      <c r="AW59" s="625"/>
      <c r="AX59" s="625"/>
      <c r="AY59" s="625"/>
      <c r="AZ59" s="665"/>
      <c r="BA59" s="699">
        <f t="shared" si="1"/>
        <v>0</v>
      </c>
    </row>
    <row r="60" spans="2:53" ht="13.5" x14ac:dyDescent="0.2">
      <c r="B60" s="698">
        <v>49</v>
      </c>
      <c r="C60" s="697"/>
      <c r="D60" s="625"/>
      <c r="E60" s="626"/>
      <c r="F60" s="626"/>
      <c r="G60" s="626"/>
      <c r="H60" s="626"/>
      <c r="I60" s="625"/>
      <c r="J60" s="624"/>
      <c r="K60" s="667"/>
      <c r="L60" s="625"/>
      <c r="M60" s="625"/>
      <c r="N60" s="625"/>
      <c r="O60" s="625"/>
      <c r="P60" s="665"/>
      <c r="Q60" s="624"/>
      <c r="R60" s="667"/>
      <c r="S60" s="625"/>
      <c r="T60" s="626"/>
      <c r="U60" s="626"/>
      <c r="V60" s="626"/>
      <c r="W60" s="625"/>
      <c r="X60" s="624"/>
      <c r="Y60" s="667"/>
      <c r="Z60" s="625"/>
      <c r="AA60" s="626"/>
      <c r="AB60" s="626"/>
      <c r="AC60" s="626"/>
      <c r="AD60" s="625"/>
      <c r="AE60" s="624"/>
      <c r="AF60" s="627"/>
      <c r="AG60" s="626"/>
      <c r="AH60" s="626"/>
      <c r="AI60" s="626"/>
      <c r="AJ60" s="626"/>
      <c r="AK60" s="625"/>
      <c r="AL60" s="624"/>
      <c r="AM60" s="627"/>
      <c r="AN60" s="626"/>
      <c r="AO60" s="626"/>
      <c r="AP60" s="626"/>
      <c r="AQ60" s="626"/>
      <c r="AR60" s="625"/>
      <c r="AS60" s="665"/>
      <c r="AT60" s="627"/>
      <c r="AU60" s="625"/>
      <c r="AV60" s="625"/>
      <c r="AW60" s="625"/>
      <c r="AX60" s="625"/>
      <c r="AY60" s="625"/>
      <c r="AZ60" s="665"/>
      <c r="BA60" s="699">
        <f t="shared" si="1"/>
        <v>0</v>
      </c>
    </row>
    <row r="61" spans="2:53" ht="13.5" x14ac:dyDescent="0.2">
      <c r="B61" s="698">
        <v>50</v>
      </c>
      <c r="C61" s="697"/>
      <c r="D61" s="625"/>
      <c r="E61" s="626"/>
      <c r="F61" s="626"/>
      <c r="G61" s="626"/>
      <c r="H61" s="626"/>
      <c r="I61" s="625"/>
      <c r="J61" s="624"/>
      <c r="K61" s="667"/>
      <c r="L61" s="625"/>
      <c r="M61" s="625"/>
      <c r="N61" s="625"/>
      <c r="O61" s="625"/>
      <c r="P61" s="665"/>
      <c r="Q61" s="624"/>
      <c r="R61" s="667"/>
      <c r="S61" s="625"/>
      <c r="T61" s="626"/>
      <c r="U61" s="626"/>
      <c r="V61" s="626"/>
      <c r="W61" s="625"/>
      <c r="X61" s="624"/>
      <c r="Y61" s="667"/>
      <c r="Z61" s="625"/>
      <c r="AA61" s="626"/>
      <c r="AB61" s="626"/>
      <c r="AC61" s="626"/>
      <c r="AD61" s="625"/>
      <c r="AE61" s="624"/>
      <c r="AF61" s="627"/>
      <c r="AG61" s="626"/>
      <c r="AH61" s="626"/>
      <c r="AI61" s="626"/>
      <c r="AJ61" s="626"/>
      <c r="AK61" s="625"/>
      <c r="AL61" s="624"/>
      <c r="AM61" s="627"/>
      <c r="AN61" s="626"/>
      <c r="AO61" s="626"/>
      <c r="AP61" s="626"/>
      <c r="AQ61" s="626"/>
      <c r="AR61" s="625"/>
      <c r="AS61" s="665"/>
      <c r="AT61" s="627"/>
      <c r="AU61" s="625"/>
      <c r="AV61" s="625"/>
      <c r="AW61" s="625"/>
      <c r="AX61" s="625"/>
      <c r="AY61" s="625"/>
      <c r="AZ61" s="665"/>
      <c r="BA61" s="699">
        <f t="shared" si="1"/>
        <v>0</v>
      </c>
    </row>
    <row r="62" spans="2:53" ht="13.5" x14ac:dyDescent="0.2">
      <c r="B62" s="698">
        <v>51</v>
      </c>
      <c r="C62" s="697"/>
      <c r="D62" s="625"/>
      <c r="E62" s="626"/>
      <c r="F62" s="626"/>
      <c r="G62" s="626"/>
      <c r="H62" s="626"/>
      <c r="I62" s="625"/>
      <c r="J62" s="624"/>
      <c r="K62" s="667"/>
      <c r="L62" s="625"/>
      <c r="M62" s="625"/>
      <c r="N62" s="625"/>
      <c r="O62" s="625"/>
      <c r="P62" s="665"/>
      <c r="Q62" s="624"/>
      <c r="R62" s="667"/>
      <c r="S62" s="625"/>
      <c r="T62" s="626"/>
      <c r="U62" s="626"/>
      <c r="V62" s="626"/>
      <c r="W62" s="625"/>
      <c r="X62" s="624"/>
      <c r="Y62" s="667"/>
      <c r="Z62" s="625"/>
      <c r="AA62" s="626"/>
      <c r="AB62" s="626"/>
      <c r="AC62" s="626"/>
      <c r="AD62" s="625"/>
      <c r="AE62" s="624"/>
      <c r="AF62" s="627"/>
      <c r="AG62" s="626"/>
      <c r="AH62" s="626"/>
      <c r="AI62" s="626"/>
      <c r="AJ62" s="626"/>
      <c r="AK62" s="625"/>
      <c r="AL62" s="624"/>
      <c r="AM62" s="627"/>
      <c r="AN62" s="626"/>
      <c r="AO62" s="626"/>
      <c r="AP62" s="626"/>
      <c r="AQ62" s="626"/>
      <c r="AR62" s="625"/>
      <c r="AS62" s="665"/>
      <c r="AT62" s="627"/>
      <c r="AU62" s="625"/>
      <c r="AV62" s="625"/>
      <c r="AW62" s="625"/>
      <c r="AX62" s="625"/>
      <c r="AY62" s="625"/>
      <c r="AZ62" s="665"/>
      <c r="BA62" s="699">
        <f t="shared" si="1"/>
        <v>0</v>
      </c>
    </row>
    <row r="63" spans="2:53" ht="13.5" x14ac:dyDescent="0.2">
      <c r="B63" s="698">
        <v>52</v>
      </c>
      <c r="C63" s="697"/>
      <c r="D63" s="625"/>
      <c r="E63" s="626"/>
      <c r="F63" s="626"/>
      <c r="G63" s="626"/>
      <c r="H63" s="626"/>
      <c r="I63" s="625"/>
      <c r="J63" s="624"/>
      <c r="K63" s="667"/>
      <c r="L63" s="625"/>
      <c r="M63" s="625"/>
      <c r="N63" s="625"/>
      <c r="O63" s="625"/>
      <c r="P63" s="665"/>
      <c r="Q63" s="624"/>
      <c r="R63" s="667"/>
      <c r="S63" s="625"/>
      <c r="T63" s="626"/>
      <c r="U63" s="626"/>
      <c r="V63" s="626"/>
      <c r="W63" s="625"/>
      <c r="X63" s="624"/>
      <c r="Y63" s="667"/>
      <c r="Z63" s="625"/>
      <c r="AA63" s="626"/>
      <c r="AB63" s="626"/>
      <c r="AC63" s="626"/>
      <c r="AD63" s="625"/>
      <c r="AE63" s="624"/>
      <c r="AF63" s="627"/>
      <c r="AG63" s="626"/>
      <c r="AH63" s="626"/>
      <c r="AI63" s="626"/>
      <c r="AJ63" s="626"/>
      <c r="AK63" s="625"/>
      <c r="AL63" s="624"/>
      <c r="AM63" s="627"/>
      <c r="AN63" s="626"/>
      <c r="AO63" s="626"/>
      <c r="AP63" s="626"/>
      <c r="AQ63" s="626"/>
      <c r="AR63" s="625"/>
      <c r="AS63" s="665"/>
      <c r="AT63" s="627"/>
      <c r="AU63" s="625"/>
      <c r="AV63" s="625"/>
      <c r="AW63" s="625"/>
      <c r="AX63" s="625"/>
      <c r="AY63" s="625"/>
      <c r="AZ63" s="665"/>
      <c r="BA63" s="699">
        <f t="shared" si="1"/>
        <v>0</v>
      </c>
    </row>
    <row r="64" spans="2:53" ht="13.5" x14ac:dyDescent="0.2">
      <c r="B64" s="698">
        <v>53</v>
      </c>
      <c r="C64" s="697"/>
      <c r="D64" s="625"/>
      <c r="E64" s="626"/>
      <c r="F64" s="626"/>
      <c r="G64" s="626"/>
      <c r="H64" s="626"/>
      <c r="I64" s="625"/>
      <c r="J64" s="624"/>
      <c r="K64" s="667"/>
      <c r="L64" s="625"/>
      <c r="M64" s="625"/>
      <c r="N64" s="625"/>
      <c r="O64" s="625"/>
      <c r="P64" s="665"/>
      <c r="Q64" s="624"/>
      <c r="R64" s="667"/>
      <c r="S64" s="625"/>
      <c r="T64" s="626"/>
      <c r="U64" s="626"/>
      <c r="V64" s="626"/>
      <c r="W64" s="625"/>
      <c r="X64" s="624"/>
      <c r="Y64" s="667"/>
      <c r="Z64" s="625"/>
      <c r="AA64" s="626"/>
      <c r="AB64" s="626"/>
      <c r="AC64" s="626"/>
      <c r="AD64" s="625"/>
      <c r="AE64" s="624"/>
      <c r="AF64" s="627"/>
      <c r="AG64" s="626"/>
      <c r="AH64" s="626"/>
      <c r="AI64" s="626"/>
      <c r="AJ64" s="626"/>
      <c r="AK64" s="625"/>
      <c r="AL64" s="624"/>
      <c r="AM64" s="627"/>
      <c r="AN64" s="626"/>
      <c r="AO64" s="626"/>
      <c r="AP64" s="626"/>
      <c r="AQ64" s="626"/>
      <c r="AR64" s="625"/>
      <c r="AS64" s="665"/>
      <c r="AT64" s="627"/>
      <c r="AU64" s="625"/>
      <c r="AV64" s="625"/>
      <c r="AW64" s="625"/>
      <c r="AX64" s="625"/>
      <c r="AY64" s="625"/>
      <c r="AZ64" s="665"/>
      <c r="BA64" s="699">
        <f t="shared" si="1"/>
        <v>0</v>
      </c>
    </row>
    <row r="65" spans="2:53" ht="13.5" x14ac:dyDescent="0.2">
      <c r="B65" s="698">
        <v>54</v>
      </c>
      <c r="C65" s="697"/>
      <c r="D65" s="625"/>
      <c r="E65" s="626"/>
      <c r="F65" s="626"/>
      <c r="G65" s="626"/>
      <c r="H65" s="626"/>
      <c r="I65" s="625"/>
      <c r="J65" s="624"/>
      <c r="K65" s="667"/>
      <c r="L65" s="625"/>
      <c r="M65" s="625"/>
      <c r="N65" s="625"/>
      <c r="O65" s="625"/>
      <c r="P65" s="665"/>
      <c r="Q65" s="624"/>
      <c r="R65" s="667"/>
      <c r="S65" s="625"/>
      <c r="T65" s="626"/>
      <c r="U65" s="626"/>
      <c r="V65" s="626"/>
      <c r="W65" s="625"/>
      <c r="X65" s="624"/>
      <c r="Y65" s="667"/>
      <c r="Z65" s="625"/>
      <c r="AA65" s="626"/>
      <c r="AB65" s="626"/>
      <c r="AC65" s="626"/>
      <c r="AD65" s="625"/>
      <c r="AE65" s="624"/>
      <c r="AF65" s="627"/>
      <c r="AG65" s="626"/>
      <c r="AH65" s="626"/>
      <c r="AI65" s="626"/>
      <c r="AJ65" s="626"/>
      <c r="AK65" s="625"/>
      <c r="AL65" s="624"/>
      <c r="AM65" s="627"/>
      <c r="AN65" s="626"/>
      <c r="AO65" s="626"/>
      <c r="AP65" s="626"/>
      <c r="AQ65" s="626"/>
      <c r="AR65" s="625"/>
      <c r="AS65" s="665"/>
      <c r="AT65" s="627"/>
      <c r="AU65" s="625"/>
      <c r="AV65" s="625"/>
      <c r="AW65" s="625"/>
      <c r="AX65" s="625"/>
      <c r="AY65" s="625"/>
      <c r="AZ65" s="665"/>
      <c r="BA65" s="699">
        <f t="shared" si="1"/>
        <v>0</v>
      </c>
    </row>
    <row r="66" spans="2:53" ht="13.5" x14ac:dyDescent="0.2">
      <c r="B66" s="698">
        <v>55</v>
      </c>
      <c r="C66" s="697"/>
      <c r="D66" s="625"/>
      <c r="E66" s="626"/>
      <c r="F66" s="626"/>
      <c r="G66" s="626"/>
      <c r="H66" s="626"/>
      <c r="I66" s="625"/>
      <c r="J66" s="624"/>
      <c r="K66" s="667"/>
      <c r="L66" s="625"/>
      <c r="M66" s="625"/>
      <c r="N66" s="625"/>
      <c r="O66" s="625"/>
      <c r="P66" s="665"/>
      <c r="Q66" s="624"/>
      <c r="R66" s="667"/>
      <c r="S66" s="625"/>
      <c r="T66" s="626"/>
      <c r="U66" s="626"/>
      <c r="V66" s="626"/>
      <c r="W66" s="625"/>
      <c r="X66" s="624"/>
      <c r="Y66" s="667"/>
      <c r="Z66" s="625"/>
      <c r="AA66" s="626"/>
      <c r="AB66" s="626"/>
      <c r="AC66" s="626"/>
      <c r="AD66" s="625"/>
      <c r="AE66" s="624"/>
      <c r="AF66" s="627"/>
      <c r="AG66" s="626"/>
      <c r="AH66" s="626"/>
      <c r="AI66" s="626"/>
      <c r="AJ66" s="626"/>
      <c r="AK66" s="625"/>
      <c r="AL66" s="624"/>
      <c r="AM66" s="627"/>
      <c r="AN66" s="626"/>
      <c r="AO66" s="626"/>
      <c r="AP66" s="626"/>
      <c r="AQ66" s="626"/>
      <c r="AR66" s="625"/>
      <c r="AS66" s="665"/>
      <c r="AT66" s="627"/>
      <c r="AU66" s="625"/>
      <c r="AV66" s="625"/>
      <c r="AW66" s="625"/>
      <c r="AX66" s="625"/>
      <c r="AY66" s="625"/>
      <c r="AZ66" s="665"/>
      <c r="BA66" s="699">
        <f t="shared" si="1"/>
        <v>0</v>
      </c>
    </row>
    <row r="67" spans="2:53" ht="13.5" x14ac:dyDescent="0.2">
      <c r="B67" s="698">
        <v>56</v>
      </c>
      <c r="C67" s="697"/>
      <c r="D67" s="625"/>
      <c r="E67" s="626"/>
      <c r="F67" s="626"/>
      <c r="G67" s="626"/>
      <c r="H67" s="626"/>
      <c r="I67" s="625"/>
      <c r="J67" s="624"/>
      <c r="K67" s="667"/>
      <c r="L67" s="625"/>
      <c r="M67" s="625"/>
      <c r="N67" s="625"/>
      <c r="O67" s="625"/>
      <c r="P67" s="665"/>
      <c r="Q67" s="624"/>
      <c r="R67" s="667"/>
      <c r="S67" s="625"/>
      <c r="T67" s="626"/>
      <c r="U67" s="626"/>
      <c r="V67" s="626"/>
      <c r="W67" s="625"/>
      <c r="X67" s="624"/>
      <c r="Y67" s="667"/>
      <c r="Z67" s="625"/>
      <c r="AA67" s="626"/>
      <c r="AB67" s="626"/>
      <c r="AC67" s="626"/>
      <c r="AD67" s="625"/>
      <c r="AE67" s="624"/>
      <c r="AF67" s="627"/>
      <c r="AG67" s="626"/>
      <c r="AH67" s="626"/>
      <c r="AI67" s="626"/>
      <c r="AJ67" s="626"/>
      <c r="AK67" s="625"/>
      <c r="AL67" s="624"/>
      <c r="AM67" s="627"/>
      <c r="AN67" s="626"/>
      <c r="AO67" s="626"/>
      <c r="AP67" s="626"/>
      <c r="AQ67" s="626"/>
      <c r="AR67" s="625"/>
      <c r="AS67" s="665"/>
      <c r="AT67" s="627"/>
      <c r="AU67" s="625"/>
      <c r="AV67" s="625"/>
      <c r="AW67" s="625"/>
      <c r="AX67" s="625"/>
      <c r="AY67" s="625"/>
      <c r="AZ67" s="665"/>
      <c r="BA67" s="699">
        <f t="shared" si="1"/>
        <v>0</v>
      </c>
    </row>
    <row r="68" spans="2:53" ht="13.5" x14ac:dyDescent="0.2">
      <c r="B68" s="698">
        <v>57</v>
      </c>
      <c r="C68" s="697"/>
      <c r="D68" s="625"/>
      <c r="E68" s="626"/>
      <c r="F68" s="626"/>
      <c r="G68" s="626"/>
      <c r="H68" s="626"/>
      <c r="I68" s="625"/>
      <c r="J68" s="624"/>
      <c r="K68" s="667"/>
      <c r="L68" s="625"/>
      <c r="M68" s="625"/>
      <c r="N68" s="625"/>
      <c r="O68" s="625"/>
      <c r="P68" s="665"/>
      <c r="Q68" s="624"/>
      <c r="R68" s="667"/>
      <c r="S68" s="625"/>
      <c r="T68" s="626"/>
      <c r="U68" s="626"/>
      <c r="V68" s="626"/>
      <c r="W68" s="625"/>
      <c r="X68" s="624"/>
      <c r="Y68" s="667"/>
      <c r="Z68" s="625"/>
      <c r="AA68" s="626"/>
      <c r="AB68" s="626"/>
      <c r="AC68" s="626"/>
      <c r="AD68" s="625"/>
      <c r="AE68" s="624"/>
      <c r="AF68" s="627"/>
      <c r="AG68" s="626"/>
      <c r="AH68" s="626"/>
      <c r="AI68" s="626"/>
      <c r="AJ68" s="626"/>
      <c r="AK68" s="625"/>
      <c r="AL68" s="624"/>
      <c r="AM68" s="627"/>
      <c r="AN68" s="626"/>
      <c r="AO68" s="626"/>
      <c r="AP68" s="626"/>
      <c r="AQ68" s="626"/>
      <c r="AR68" s="625"/>
      <c r="AS68" s="665"/>
      <c r="AT68" s="627"/>
      <c r="AU68" s="625"/>
      <c r="AV68" s="625"/>
      <c r="AW68" s="625"/>
      <c r="AX68" s="625"/>
      <c r="AY68" s="625"/>
      <c r="AZ68" s="665"/>
      <c r="BA68" s="699">
        <f t="shared" si="1"/>
        <v>0</v>
      </c>
    </row>
    <row r="69" spans="2:53" ht="15" customHeight="1" thickBot="1" x14ac:dyDescent="0.25">
      <c r="B69" s="698">
        <v>58</v>
      </c>
      <c r="C69" s="697"/>
      <c r="D69" s="625"/>
      <c r="E69" s="626"/>
      <c r="F69" s="626"/>
      <c r="G69" s="626"/>
      <c r="H69" s="626"/>
      <c r="I69" s="625"/>
      <c r="J69" s="624"/>
      <c r="K69" s="667"/>
      <c r="L69" s="625"/>
      <c r="M69" s="625"/>
      <c r="N69" s="625"/>
      <c r="O69" s="625"/>
      <c r="P69" s="665"/>
      <c r="Q69" s="624"/>
      <c r="R69" s="667"/>
      <c r="S69" s="625"/>
      <c r="T69" s="626"/>
      <c r="U69" s="626"/>
      <c r="V69" s="626"/>
      <c r="W69" s="625"/>
      <c r="X69" s="624"/>
      <c r="Y69" s="667"/>
      <c r="Z69" s="625"/>
      <c r="AA69" s="626"/>
      <c r="AB69" s="626"/>
      <c r="AC69" s="626"/>
      <c r="AD69" s="625"/>
      <c r="AE69" s="624"/>
      <c r="AF69" s="627"/>
      <c r="AG69" s="626"/>
      <c r="AH69" s="626"/>
      <c r="AI69" s="626"/>
      <c r="AJ69" s="626"/>
      <c r="AK69" s="625"/>
      <c r="AL69" s="624"/>
      <c r="AM69" s="627"/>
      <c r="AN69" s="626"/>
      <c r="AO69" s="626"/>
      <c r="AP69" s="626"/>
      <c r="AQ69" s="626"/>
      <c r="AR69" s="625"/>
      <c r="AS69" s="665"/>
      <c r="AT69" s="620"/>
      <c r="AU69" s="618"/>
      <c r="AV69" s="618"/>
      <c r="AW69" s="618"/>
      <c r="AX69" s="618"/>
      <c r="AY69" s="618"/>
      <c r="AZ69" s="659"/>
      <c r="BA69" s="696">
        <f t="shared" si="1"/>
        <v>0</v>
      </c>
    </row>
    <row r="70" spans="2:53" ht="27.75" customHeight="1" x14ac:dyDescent="0.25">
      <c r="B70" s="2520" t="s">
        <v>656</v>
      </c>
      <c r="C70" s="2521"/>
      <c r="D70" s="2521"/>
      <c r="E70" s="2521"/>
      <c r="F70" s="2521"/>
      <c r="G70" s="2521"/>
      <c r="H70" s="2521"/>
      <c r="I70" s="2521"/>
      <c r="J70" s="2521"/>
      <c r="K70" s="2521"/>
      <c r="L70" s="2521"/>
      <c r="M70" s="2521"/>
      <c r="N70" s="2521"/>
      <c r="O70" s="2521"/>
      <c r="P70" s="2521"/>
      <c r="Q70" s="2521"/>
      <c r="R70" s="2521"/>
      <c r="S70" s="2521"/>
      <c r="T70" s="2521"/>
      <c r="U70" s="2521"/>
      <c r="V70" s="2521"/>
      <c r="W70" s="2521"/>
      <c r="X70" s="2521"/>
      <c r="Y70" s="2521"/>
      <c r="Z70" s="2521"/>
      <c r="AA70" s="2521"/>
      <c r="AB70" s="2521"/>
      <c r="AC70" s="2521"/>
    </row>
  </sheetData>
  <sheetProtection algorithmName="SHA-512" hashValue="lUDdId76nr59EL804c5atgyHrVXvdzfNTi65Sju6E5fDedKMKYPzF7eTgedcX+tqinKElO4/QmLfEGUfU8mRsQ==" saltValue="2NWCkz03zmR9gb1pLDCWAQ==" spinCount="100000" sheet="1" objects="1" scenarios="1"/>
  <mergeCells count="40">
    <mergeCell ref="D3:BA3"/>
    <mergeCell ref="BA5:BA8"/>
    <mergeCell ref="D4:BA4"/>
    <mergeCell ref="D7:J7"/>
    <mergeCell ref="D6:J6"/>
    <mergeCell ref="K6:Q6"/>
    <mergeCell ref="R5:X5"/>
    <mergeCell ref="R6:X6"/>
    <mergeCell ref="R7:X7"/>
    <mergeCell ref="D5:J5"/>
    <mergeCell ref="BA9:BA11"/>
    <mergeCell ref="AF6:AL6"/>
    <mergeCell ref="AM6:AS6"/>
    <mergeCell ref="AF7:AL7"/>
    <mergeCell ref="AM7:AS7"/>
    <mergeCell ref="AT5:AZ8"/>
    <mergeCell ref="AT9:AZ9"/>
    <mergeCell ref="AF5:AL5"/>
    <mergeCell ref="AF9:AL9"/>
    <mergeCell ref="AM9:AS9"/>
    <mergeCell ref="D9:J9"/>
    <mergeCell ref="AM5:AS5"/>
    <mergeCell ref="K9:Q9"/>
    <mergeCell ref="K7:Q7"/>
    <mergeCell ref="Y9:AE9"/>
    <mergeCell ref="Y7:AE7"/>
    <mergeCell ref="Y6:AE6"/>
    <mergeCell ref="R9:X9"/>
    <mergeCell ref="Y5:AE5"/>
    <mergeCell ref="K5:Q5"/>
    <mergeCell ref="B70:AC70"/>
    <mergeCell ref="G10:G11"/>
    <mergeCell ref="H10:H11"/>
    <mergeCell ref="I10:I11"/>
    <mergeCell ref="J10:J11"/>
    <mergeCell ref="B10:B11"/>
    <mergeCell ref="C10:C11"/>
    <mergeCell ref="D10:D11"/>
    <mergeCell ref="E10:E11"/>
    <mergeCell ref="F10:F11"/>
  </mergeCells>
  <printOptions horizontalCentered="1"/>
  <pageMargins left="0.59055118110236227" right="0.51181102362204722" top="1.1811023622047245" bottom="0.98425196850393704" header="0.51181102362204722" footer="0.51181102362204722"/>
  <pageSetup paperSize="9" scale="45" orientation="landscape" horizontalDpi="4294967293" verticalDpi="4294967293"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r:uid="{E272D9B7-908B-4938-925E-9ECE1202300B}">
          <x14:formula1>
            <xm:f>słownik!$A$2:$A$175</xm:f>
          </x14:formula1>
          <xm:sqref>C47:C69</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D588CC-FAC7-41C0-A7BE-26FD8CFC0E6B}">
  <sheetPr>
    <tabColor rgb="FF92D050"/>
    <pageSetUpPr fitToPage="1"/>
  </sheetPr>
  <dimension ref="A1:BF33"/>
  <sheetViews>
    <sheetView view="pageBreakPreview" zoomScale="60" zoomScaleNormal="60" workbookViewId="0">
      <selection activeCell="BI21" sqref="BI21"/>
    </sheetView>
  </sheetViews>
  <sheetFormatPr defaultColWidth="9.140625" defaultRowHeight="12.75" x14ac:dyDescent="0.2"/>
  <cols>
    <col min="1" max="1" width="15.42578125" style="1" customWidth="1"/>
    <col min="2" max="2" width="14" style="1" customWidth="1"/>
    <col min="3" max="3" width="5.140625" style="1" customWidth="1"/>
    <col min="4" max="4" width="4.85546875" style="1" customWidth="1"/>
    <col min="5" max="5" width="5" style="1" customWidth="1"/>
    <col min="6" max="7" width="4.85546875" style="1" customWidth="1"/>
    <col min="8" max="8" width="5.28515625" style="1" customWidth="1"/>
    <col min="9" max="9" width="6.85546875" style="1" customWidth="1"/>
    <col min="10" max="10" width="4.85546875" style="1" customWidth="1"/>
    <col min="11" max="11" width="5.140625" style="1" customWidth="1"/>
    <col min="12" max="12" width="5.28515625" style="1" customWidth="1"/>
    <col min="13" max="13" width="5" style="1" customWidth="1"/>
    <col min="14" max="14" width="6.140625" style="1" customWidth="1"/>
    <col min="15" max="15" width="10.7109375" style="1" customWidth="1"/>
    <col min="16" max="16" width="5.5703125" style="1" customWidth="1"/>
    <col min="17" max="17" width="6" style="1" customWidth="1"/>
    <col min="18" max="18" width="6.85546875" style="1" customWidth="1"/>
    <col min="19" max="19" width="6.28515625" style="1" customWidth="1"/>
    <col min="20" max="20" width="5.85546875" style="1" customWidth="1"/>
    <col min="21" max="22" width="6" style="1" customWidth="1"/>
    <col min="23" max="23" width="6.28515625" style="1" customWidth="1"/>
    <col min="24" max="24" width="7.5703125" style="1" customWidth="1"/>
    <col min="25" max="25" width="10" style="1" customWidth="1"/>
    <col min="26" max="26" width="5.42578125" style="1" customWidth="1"/>
    <col min="27" max="27" width="5.7109375" style="1" customWidth="1"/>
    <col min="28" max="28" width="5.140625" style="1" customWidth="1"/>
    <col min="29" max="30" width="5.85546875" style="1" customWidth="1"/>
    <col min="31" max="31" width="4.85546875" style="1" customWidth="1"/>
    <col min="32" max="32" width="5.85546875" style="1" customWidth="1"/>
    <col min="33" max="33" width="5.28515625" style="1" customWidth="1"/>
    <col min="34" max="34" width="6.42578125" style="1" customWidth="1"/>
    <col min="35" max="35" width="6.28515625" style="1" customWidth="1"/>
    <col min="36" max="36" width="5.5703125" style="1" customWidth="1"/>
    <col min="37" max="37" width="5.7109375" style="1" customWidth="1"/>
    <col min="38" max="38" width="11.140625" style="1" customWidth="1"/>
    <col min="39" max="39" width="6.85546875" style="1" customWidth="1"/>
    <col min="40" max="40" width="6.42578125" style="1" customWidth="1"/>
    <col min="41" max="41" width="6.85546875" style="1" customWidth="1"/>
    <col min="42" max="42" width="7" style="1" customWidth="1"/>
    <col min="43" max="44" width="6.85546875" style="1" customWidth="1"/>
    <col min="45" max="45" width="7" style="1" customWidth="1"/>
    <col min="46" max="46" width="6.85546875" style="1" customWidth="1"/>
    <col min="47" max="47" width="7" style="1" customWidth="1"/>
    <col min="48" max="49" width="6.28515625" style="1" customWidth="1"/>
    <col min="50" max="50" width="7.7109375" style="1" customWidth="1"/>
    <col min="51" max="51" width="10" style="1" customWidth="1"/>
    <col min="52" max="52" width="20.7109375" style="1" customWidth="1"/>
    <col min="53" max="58" width="9.140625" style="1" hidden="1" customWidth="1"/>
    <col min="59" max="16384" width="9.140625" style="1"/>
  </cols>
  <sheetData>
    <row r="1" spans="1:58" ht="20.25" x14ac:dyDescent="0.2">
      <c r="A1" s="1768" t="str">
        <f>'Grupy OSM II'!C2</f>
        <v>??</v>
      </c>
      <c r="B1" s="556" t="s">
        <v>908</v>
      </c>
      <c r="C1" s="639"/>
      <c r="D1" s="639"/>
      <c r="E1" s="639"/>
      <c r="F1" s="639"/>
      <c r="G1" s="639"/>
      <c r="I1" s="639"/>
      <c r="J1" s="556"/>
      <c r="K1" s="640"/>
      <c r="L1" s="751"/>
      <c r="M1" s="556"/>
      <c r="N1" s="614"/>
      <c r="O1" s="750"/>
      <c r="P1" s="36"/>
      <c r="Q1" s="36"/>
      <c r="R1" s="36"/>
      <c r="S1" s="36"/>
      <c r="T1" s="36"/>
      <c r="U1" s="36"/>
      <c r="V1" s="36"/>
      <c r="W1" s="36"/>
      <c r="X1" s="36"/>
      <c r="Y1" s="36"/>
    </row>
    <row r="2" spans="1:58" ht="21.75" thickBot="1" x14ac:dyDescent="0.3">
      <c r="A2" s="749"/>
      <c r="B2" s="749"/>
      <c r="C2" s="2606"/>
      <c r="D2" s="2606"/>
      <c r="E2" s="2606"/>
      <c r="F2" s="2606"/>
      <c r="G2" s="2606"/>
      <c r="H2" s="2606"/>
      <c r="I2" s="2606"/>
      <c r="J2" s="2606"/>
      <c r="K2" s="2606"/>
      <c r="L2" s="2606"/>
      <c r="M2" s="748"/>
      <c r="N2" s="36"/>
      <c r="O2" s="747"/>
      <c r="P2" s="36"/>
      <c r="Q2" s="36"/>
      <c r="R2" s="36"/>
      <c r="S2" s="36"/>
      <c r="T2" s="36"/>
      <c r="U2" s="36"/>
      <c r="V2" s="36"/>
      <c r="W2" s="36"/>
      <c r="X2" s="188" t="str">
        <f>IF(wizyt!$B$1&lt;&gt;0,wizyt!$B$1," ")</f>
        <v xml:space="preserve"> </v>
      </c>
      <c r="Y2" s="2602" t="str">
        <f>IF(wizyt!$D$1&lt;&gt;0,wizyt!$D$1," ")</f>
        <v xml:space="preserve"> </v>
      </c>
      <c r="Z2" s="2481"/>
      <c r="AA2" s="2481"/>
    </row>
    <row r="3" spans="1:58" ht="51.95" customHeight="1" thickBot="1" x14ac:dyDescent="0.25">
      <c r="A3" s="2576" t="s">
        <v>9</v>
      </c>
      <c r="B3" s="2577"/>
      <c r="C3" s="2577"/>
      <c r="D3" s="2577"/>
      <c r="E3" s="2577"/>
      <c r="F3" s="2577"/>
      <c r="G3" s="2577"/>
      <c r="H3" s="2577"/>
      <c r="I3" s="2577"/>
      <c r="J3" s="2577"/>
      <c r="K3" s="2577"/>
      <c r="L3" s="2577"/>
      <c r="M3" s="2577"/>
      <c r="N3" s="2577"/>
      <c r="O3" s="2577"/>
      <c r="P3" s="2576" t="s">
        <v>23</v>
      </c>
      <c r="Q3" s="2577"/>
      <c r="R3" s="2577"/>
      <c r="S3" s="2577"/>
      <c r="T3" s="2577"/>
      <c r="U3" s="2577"/>
      <c r="V3" s="2577"/>
      <c r="W3" s="2577"/>
      <c r="X3" s="2577"/>
      <c r="Y3" s="2577"/>
      <c r="Z3" s="2603" t="s">
        <v>16</v>
      </c>
      <c r="AA3" s="2604"/>
      <c r="AB3" s="2604"/>
      <c r="AC3" s="2604"/>
      <c r="AD3" s="2604"/>
      <c r="AE3" s="2604"/>
      <c r="AF3" s="2604"/>
      <c r="AG3" s="2604"/>
      <c r="AH3" s="2604"/>
      <c r="AI3" s="2604"/>
      <c r="AJ3" s="2604"/>
      <c r="AK3" s="2604"/>
      <c r="AL3" s="2605"/>
      <c r="AM3" s="2576" t="s">
        <v>30</v>
      </c>
      <c r="AN3" s="2577"/>
      <c r="AO3" s="2577"/>
      <c r="AP3" s="2577"/>
      <c r="AQ3" s="2577"/>
      <c r="AR3" s="2577"/>
      <c r="AS3" s="2577"/>
      <c r="AT3" s="2577"/>
      <c r="AU3" s="2577"/>
      <c r="AV3" s="2577"/>
      <c r="AW3" s="2577"/>
      <c r="AX3" s="2577"/>
      <c r="AY3" s="2617"/>
      <c r="AZ3" s="2609" t="s">
        <v>909</v>
      </c>
      <c r="BA3" s="746"/>
      <c r="BB3" s="746"/>
    </row>
    <row r="4" spans="1:58" ht="17.100000000000001" customHeight="1" thickBot="1" x14ac:dyDescent="0.25">
      <c r="A4" s="2607" t="s">
        <v>639</v>
      </c>
      <c r="B4" s="2608"/>
      <c r="C4" s="2578" t="s">
        <v>595</v>
      </c>
      <c r="D4" s="2579"/>
      <c r="E4" s="2579"/>
      <c r="F4" s="2579"/>
      <c r="G4" s="2579"/>
      <c r="H4" s="2579"/>
      <c r="I4" s="2580"/>
      <c r="J4" s="2578" t="s">
        <v>596</v>
      </c>
      <c r="K4" s="2579"/>
      <c r="L4" s="2579"/>
      <c r="M4" s="2579"/>
      <c r="N4" s="2580"/>
      <c r="O4" s="2581" t="s">
        <v>723</v>
      </c>
      <c r="P4" s="2578"/>
      <c r="Q4" s="2579"/>
      <c r="R4" s="2579"/>
      <c r="S4" s="2579"/>
      <c r="T4" s="2579"/>
      <c r="U4" s="2579"/>
      <c r="V4" s="2579"/>
      <c r="W4" s="2579"/>
      <c r="X4" s="2580"/>
      <c r="Y4" s="2584" t="s">
        <v>724</v>
      </c>
      <c r="Z4" s="2578" t="s">
        <v>595</v>
      </c>
      <c r="AA4" s="2579"/>
      <c r="AB4" s="2579"/>
      <c r="AC4" s="2579"/>
      <c r="AD4" s="2579"/>
      <c r="AE4" s="2579"/>
      <c r="AF4" s="2580"/>
      <c r="AG4" s="2578" t="s">
        <v>596</v>
      </c>
      <c r="AH4" s="2579"/>
      <c r="AI4" s="2579"/>
      <c r="AJ4" s="2579"/>
      <c r="AK4" s="2580"/>
      <c r="AL4" s="2581" t="s">
        <v>725</v>
      </c>
      <c r="AM4" s="2578" t="s">
        <v>595</v>
      </c>
      <c r="AN4" s="2579"/>
      <c r="AO4" s="2579"/>
      <c r="AP4" s="2579"/>
      <c r="AQ4" s="2579"/>
      <c r="AR4" s="2579"/>
      <c r="AS4" s="2580"/>
      <c r="AT4" s="2578" t="s">
        <v>596</v>
      </c>
      <c r="AU4" s="2579"/>
      <c r="AV4" s="2579"/>
      <c r="AW4" s="2579"/>
      <c r="AX4" s="2580"/>
      <c r="AY4" s="2618" t="s">
        <v>726</v>
      </c>
      <c r="AZ4" s="2610"/>
      <c r="BA4" s="1975"/>
      <c r="BB4" s="1849"/>
      <c r="BC4" s="1849"/>
      <c r="BD4" s="1849"/>
      <c r="BE4" s="1849"/>
      <c r="BF4" s="1849"/>
    </row>
    <row r="5" spans="1:58" ht="18" customHeight="1" x14ac:dyDescent="0.2">
      <c r="A5" s="2593" t="s">
        <v>644</v>
      </c>
      <c r="B5" s="2594"/>
      <c r="C5" s="2574" t="s">
        <v>523</v>
      </c>
      <c r="D5" s="2574" t="s">
        <v>524</v>
      </c>
      <c r="E5" s="2574" t="s">
        <v>525</v>
      </c>
      <c r="F5" s="2574" t="s">
        <v>526</v>
      </c>
      <c r="G5" s="2574" t="s">
        <v>527</v>
      </c>
      <c r="H5" s="2574" t="s">
        <v>528</v>
      </c>
      <c r="I5" s="2589" t="s">
        <v>572</v>
      </c>
      <c r="J5" s="2570" t="s">
        <v>523</v>
      </c>
      <c r="K5" s="2574" t="s">
        <v>524</v>
      </c>
      <c r="L5" s="2574" t="s">
        <v>525</v>
      </c>
      <c r="M5" s="2574" t="s">
        <v>526</v>
      </c>
      <c r="N5" s="2589" t="s">
        <v>572</v>
      </c>
      <c r="O5" s="2582"/>
      <c r="P5" s="2568" t="s">
        <v>523</v>
      </c>
      <c r="Q5" s="2566" t="s">
        <v>524</v>
      </c>
      <c r="R5" s="2566" t="s">
        <v>525</v>
      </c>
      <c r="S5" s="2566" t="s">
        <v>526</v>
      </c>
      <c r="T5" s="2566" t="s">
        <v>527</v>
      </c>
      <c r="U5" s="2566" t="s">
        <v>528</v>
      </c>
      <c r="V5" s="2566" t="s">
        <v>529</v>
      </c>
      <c r="W5" s="2566" t="s">
        <v>530</v>
      </c>
      <c r="X5" s="2587" t="s">
        <v>727</v>
      </c>
      <c r="Y5" s="2585"/>
      <c r="Z5" s="2574" t="s">
        <v>523</v>
      </c>
      <c r="AA5" s="2574" t="s">
        <v>524</v>
      </c>
      <c r="AB5" s="2574" t="s">
        <v>525</v>
      </c>
      <c r="AC5" s="2574" t="s">
        <v>526</v>
      </c>
      <c r="AD5" s="2574" t="s">
        <v>527</v>
      </c>
      <c r="AE5" s="2574" t="s">
        <v>528</v>
      </c>
      <c r="AF5" s="2589" t="s">
        <v>572</v>
      </c>
      <c r="AG5" s="2570" t="s">
        <v>523</v>
      </c>
      <c r="AH5" s="2574" t="s">
        <v>524</v>
      </c>
      <c r="AI5" s="2574" t="s">
        <v>525</v>
      </c>
      <c r="AJ5" s="2574" t="s">
        <v>526</v>
      </c>
      <c r="AK5" s="2589" t="s">
        <v>572</v>
      </c>
      <c r="AL5" s="2582"/>
      <c r="AM5" s="2621" t="s">
        <v>523</v>
      </c>
      <c r="AN5" s="2621" t="s">
        <v>524</v>
      </c>
      <c r="AO5" s="2597" t="s">
        <v>525</v>
      </c>
      <c r="AP5" s="2597" t="s">
        <v>526</v>
      </c>
      <c r="AQ5" s="2597" t="s">
        <v>527</v>
      </c>
      <c r="AR5" s="2597" t="s">
        <v>528</v>
      </c>
      <c r="AS5" s="2598" t="s">
        <v>572</v>
      </c>
      <c r="AT5" s="2599" t="s">
        <v>523</v>
      </c>
      <c r="AU5" s="2597" t="s">
        <v>524</v>
      </c>
      <c r="AV5" s="2597" t="s">
        <v>525</v>
      </c>
      <c r="AW5" s="2597" t="s">
        <v>526</v>
      </c>
      <c r="AX5" s="2598" t="s">
        <v>572</v>
      </c>
      <c r="AY5" s="2619"/>
      <c r="AZ5" s="2610"/>
      <c r="BA5" s="745"/>
      <c r="BB5" s="744"/>
      <c r="BC5" s="744"/>
      <c r="BD5" s="744"/>
      <c r="BE5" s="744"/>
      <c r="BF5" s="744"/>
    </row>
    <row r="6" spans="1:58" ht="69" customHeight="1" thickBot="1" x14ac:dyDescent="0.25">
      <c r="A6" s="2595"/>
      <c r="B6" s="2596"/>
      <c r="C6" s="2575"/>
      <c r="D6" s="2575"/>
      <c r="E6" s="2575"/>
      <c r="F6" s="2575"/>
      <c r="G6" s="2575"/>
      <c r="H6" s="2575"/>
      <c r="I6" s="2590"/>
      <c r="J6" s="2571"/>
      <c r="K6" s="2575"/>
      <c r="L6" s="2575"/>
      <c r="M6" s="2575"/>
      <c r="N6" s="2590"/>
      <c r="O6" s="2583"/>
      <c r="P6" s="2569"/>
      <c r="Q6" s="2567"/>
      <c r="R6" s="2567"/>
      <c r="S6" s="2567"/>
      <c r="T6" s="2567"/>
      <c r="U6" s="2567"/>
      <c r="V6" s="2567"/>
      <c r="W6" s="2567"/>
      <c r="X6" s="2588"/>
      <c r="Y6" s="2586"/>
      <c r="Z6" s="2575"/>
      <c r="AA6" s="2575"/>
      <c r="AB6" s="2575"/>
      <c r="AC6" s="2575"/>
      <c r="AD6" s="2575"/>
      <c r="AE6" s="2575"/>
      <c r="AF6" s="2590"/>
      <c r="AG6" s="2571"/>
      <c r="AH6" s="2575"/>
      <c r="AI6" s="2575"/>
      <c r="AJ6" s="2575"/>
      <c r="AK6" s="2590"/>
      <c r="AL6" s="2583"/>
      <c r="AM6" s="2622"/>
      <c r="AN6" s="2622"/>
      <c r="AO6" s="2575"/>
      <c r="AP6" s="2575"/>
      <c r="AQ6" s="2575"/>
      <c r="AR6" s="2575"/>
      <c r="AS6" s="2590"/>
      <c r="AT6" s="2571"/>
      <c r="AU6" s="2575"/>
      <c r="AV6" s="2575"/>
      <c r="AW6" s="2575"/>
      <c r="AX6" s="2590"/>
      <c r="AY6" s="2620"/>
      <c r="AZ6" s="2611"/>
      <c r="BA6" s="743"/>
      <c r="BB6" s="742"/>
      <c r="BC6" s="742"/>
      <c r="BD6" s="742"/>
      <c r="BE6" s="742"/>
      <c r="BF6" s="742"/>
    </row>
    <row r="7" spans="1:58" ht="15.75" x14ac:dyDescent="0.2">
      <c r="A7" s="2572" t="s">
        <v>728</v>
      </c>
      <c r="B7" s="2573"/>
      <c r="C7" s="730"/>
      <c r="D7" s="730"/>
      <c r="E7" s="730"/>
      <c r="F7" s="730"/>
      <c r="G7" s="730"/>
      <c r="H7" s="741"/>
      <c r="I7" s="728">
        <f>SUM(C7:H7)</f>
        <v>0</v>
      </c>
      <c r="J7" s="731"/>
      <c r="K7" s="730"/>
      <c r="L7" s="730"/>
      <c r="M7" s="741"/>
      <c r="N7" s="728">
        <f>SUM(J7:M7)</f>
        <v>0</v>
      </c>
      <c r="O7" s="734">
        <f t="shared" ref="O7:O21" si="0">I7+N7</f>
        <v>0</v>
      </c>
      <c r="P7" s="1704"/>
      <c r="Q7" s="1704"/>
      <c r="R7" s="1704"/>
      <c r="S7" s="1704"/>
      <c r="T7" s="1704"/>
      <c r="U7" s="1704"/>
      <c r="V7" s="1705"/>
      <c r="W7" s="1704"/>
      <c r="X7" s="1706">
        <f>SUM(P7:W7)</f>
        <v>0</v>
      </c>
      <c r="Y7" s="1654">
        <f t="shared" ref="Y7:Y21" si="1">X7</f>
        <v>0</v>
      </c>
      <c r="Z7" s="730"/>
      <c r="AA7" s="730"/>
      <c r="AB7" s="730"/>
      <c r="AC7" s="730"/>
      <c r="AD7" s="730"/>
      <c r="AE7" s="741"/>
      <c r="AF7" s="728">
        <f>SUM(Z7:AE7)</f>
        <v>0</v>
      </c>
      <c r="AG7" s="731"/>
      <c r="AH7" s="730"/>
      <c r="AI7" s="730"/>
      <c r="AJ7" s="741"/>
      <c r="AK7" s="728">
        <f>SUM(AG7:AJ7)</f>
        <v>0</v>
      </c>
      <c r="AL7" s="729">
        <f t="shared" ref="AL7:AL21" si="2">AF7+AK7</f>
        <v>0</v>
      </c>
      <c r="AM7" s="1545"/>
      <c r="AN7" s="1545"/>
      <c r="AO7" s="730"/>
      <c r="AP7" s="730"/>
      <c r="AQ7" s="730"/>
      <c r="AR7" s="741"/>
      <c r="AS7" s="728">
        <f>SUM(AM7:AR7)</f>
        <v>0</v>
      </c>
      <c r="AT7" s="731"/>
      <c r="AU7" s="730"/>
      <c r="AV7" s="730"/>
      <c r="AW7" s="741"/>
      <c r="AX7" s="727">
        <f>SUM(AT7:AW7)</f>
        <v>0</v>
      </c>
      <c r="AY7" s="1707">
        <f t="shared" ref="AY7:AY21" si="3">AS7+AX7</f>
        <v>0</v>
      </c>
      <c r="AZ7" s="1817"/>
      <c r="BA7" s="1708"/>
      <c r="BB7" s="1708"/>
      <c r="BC7" s="1708"/>
      <c r="BD7" s="1708"/>
      <c r="BE7" s="1708"/>
      <c r="BF7" s="1708"/>
    </row>
    <row r="8" spans="1:58" ht="15.75" x14ac:dyDescent="0.2">
      <c r="A8" s="2572" t="s">
        <v>56</v>
      </c>
      <c r="B8" s="2573"/>
      <c r="C8" s="730"/>
      <c r="D8" s="730"/>
      <c r="E8" s="730"/>
      <c r="F8" s="730"/>
      <c r="G8" s="730"/>
      <c r="H8" s="741"/>
      <c r="I8" s="728">
        <f t="shared" ref="I8:I21" si="4">SUM(C8:H8)</f>
        <v>0</v>
      </c>
      <c r="J8" s="731"/>
      <c r="K8" s="730"/>
      <c r="L8" s="730"/>
      <c r="M8" s="741"/>
      <c r="N8" s="728">
        <f t="shared" ref="N8:N21" si="5">SUM(J8:M8)</f>
        <v>0</v>
      </c>
      <c r="O8" s="734">
        <f t="shared" si="0"/>
        <v>0</v>
      </c>
      <c r="P8" s="730"/>
      <c r="Q8" s="730"/>
      <c r="R8" s="730"/>
      <c r="S8" s="730"/>
      <c r="T8" s="730"/>
      <c r="U8" s="730"/>
      <c r="V8" s="731"/>
      <c r="W8" s="730"/>
      <c r="X8" s="1706">
        <f t="shared" ref="X8:X21" si="6">SUM(P8:W8)</f>
        <v>0</v>
      </c>
      <c r="Y8" s="1654">
        <f t="shared" si="1"/>
        <v>0</v>
      </c>
      <c r="Z8" s="730"/>
      <c r="AA8" s="730"/>
      <c r="AB8" s="730"/>
      <c r="AC8" s="730"/>
      <c r="AD8" s="730"/>
      <c r="AE8" s="741"/>
      <c r="AF8" s="728">
        <f t="shared" ref="AF8:AF21" si="7">SUM(Z8:AE8)</f>
        <v>0</v>
      </c>
      <c r="AG8" s="731"/>
      <c r="AH8" s="730"/>
      <c r="AI8" s="730"/>
      <c r="AJ8" s="741"/>
      <c r="AK8" s="728">
        <f t="shared" ref="AK8:AK21" si="8">SUM(AG8:AJ8)</f>
        <v>0</v>
      </c>
      <c r="AL8" s="729">
        <f t="shared" si="2"/>
        <v>0</v>
      </c>
      <c r="AM8" s="1545"/>
      <c r="AN8" s="1545"/>
      <c r="AO8" s="730"/>
      <c r="AP8" s="730"/>
      <c r="AQ8" s="730"/>
      <c r="AR8" s="741"/>
      <c r="AS8" s="728">
        <f t="shared" ref="AS8:AS21" si="9">SUM(AM8:AR8)</f>
        <v>0</v>
      </c>
      <c r="AT8" s="731"/>
      <c r="AU8" s="730"/>
      <c r="AV8" s="730"/>
      <c r="AW8" s="741"/>
      <c r="AX8" s="727">
        <f t="shared" ref="AX8:AX21" si="10">SUM(AT8:AW8)</f>
        <v>0</v>
      </c>
      <c r="AY8" s="740">
        <f t="shared" si="3"/>
        <v>0</v>
      </c>
      <c r="AZ8" s="1817"/>
      <c r="BA8" s="739"/>
      <c r="BB8" s="739"/>
      <c r="BC8" s="739"/>
      <c r="BD8" s="739"/>
      <c r="BE8" s="739"/>
      <c r="BF8" s="739"/>
    </row>
    <row r="9" spans="1:58" ht="15.75" x14ac:dyDescent="0.2">
      <c r="A9" s="2572" t="s">
        <v>729</v>
      </c>
      <c r="B9" s="2573"/>
      <c r="C9" s="730"/>
      <c r="D9" s="730"/>
      <c r="E9" s="730"/>
      <c r="F9" s="730"/>
      <c r="G9" s="730"/>
      <c r="H9" s="741"/>
      <c r="I9" s="728">
        <f t="shared" si="4"/>
        <v>0</v>
      </c>
      <c r="J9" s="731"/>
      <c r="K9" s="730"/>
      <c r="L9" s="730"/>
      <c r="M9" s="741"/>
      <c r="N9" s="728">
        <f t="shared" si="5"/>
        <v>0</v>
      </c>
      <c r="O9" s="734">
        <f t="shared" si="0"/>
        <v>0</v>
      </c>
      <c r="P9" s="730"/>
      <c r="Q9" s="730"/>
      <c r="R9" s="730"/>
      <c r="S9" s="730"/>
      <c r="T9" s="730"/>
      <c r="U9" s="730"/>
      <c r="V9" s="731"/>
      <c r="W9" s="730"/>
      <c r="X9" s="1706">
        <f t="shared" si="6"/>
        <v>0</v>
      </c>
      <c r="Y9" s="1654">
        <f t="shared" si="1"/>
        <v>0</v>
      </c>
      <c r="Z9" s="730"/>
      <c r="AA9" s="730"/>
      <c r="AB9" s="730"/>
      <c r="AC9" s="730"/>
      <c r="AD9" s="730"/>
      <c r="AE9" s="741"/>
      <c r="AF9" s="728">
        <f t="shared" si="7"/>
        <v>0</v>
      </c>
      <c r="AG9" s="731"/>
      <c r="AH9" s="730"/>
      <c r="AI9" s="730"/>
      <c r="AJ9" s="741"/>
      <c r="AK9" s="728">
        <f t="shared" si="8"/>
        <v>0</v>
      </c>
      <c r="AL9" s="729">
        <f t="shared" si="2"/>
        <v>0</v>
      </c>
      <c r="AM9" s="1545"/>
      <c r="AN9" s="1545"/>
      <c r="AO9" s="730"/>
      <c r="AP9" s="730"/>
      <c r="AQ9" s="730"/>
      <c r="AR9" s="741"/>
      <c r="AS9" s="728">
        <f t="shared" si="9"/>
        <v>0</v>
      </c>
      <c r="AT9" s="731"/>
      <c r="AU9" s="730"/>
      <c r="AV9" s="730"/>
      <c r="AW9" s="741"/>
      <c r="AX9" s="727">
        <f t="shared" si="10"/>
        <v>0</v>
      </c>
      <c r="AY9" s="740">
        <f t="shared" si="3"/>
        <v>0</v>
      </c>
      <c r="AZ9" s="1817"/>
      <c r="BA9" s="739"/>
      <c r="BB9" s="739"/>
      <c r="BC9" s="739"/>
      <c r="BD9" s="739"/>
      <c r="BE9" s="739"/>
      <c r="BF9" s="739"/>
    </row>
    <row r="10" spans="1:58" ht="15.75" x14ac:dyDescent="0.2">
      <c r="A10" s="2572" t="s">
        <v>251</v>
      </c>
      <c r="B10" s="2573"/>
      <c r="C10" s="730"/>
      <c r="D10" s="730"/>
      <c r="E10" s="730"/>
      <c r="F10" s="730"/>
      <c r="G10" s="730"/>
      <c r="H10" s="741"/>
      <c r="I10" s="728">
        <f t="shared" si="4"/>
        <v>0</v>
      </c>
      <c r="J10" s="731"/>
      <c r="K10" s="730"/>
      <c r="L10" s="730"/>
      <c r="M10" s="741"/>
      <c r="N10" s="728">
        <f t="shared" si="5"/>
        <v>0</v>
      </c>
      <c r="O10" s="734">
        <f t="shared" si="0"/>
        <v>0</v>
      </c>
      <c r="P10" s="730"/>
      <c r="Q10" s="730"/>
      <c r="R10" s="730"/>
      <c r="S10" s="730"/>
      <c r="T10" s="730"/>
      <c r="U10" s="730"/>
      <c r="V10" s="731"/>
      <c r="W10" s="730"/>
      <c r="X10" s="1706">
        <f t="shared" si="6"/>
        <v>0</v>
      </c>
      <c r="Y10" s="1654">
        <f t="shared" si="1"/>
        <v>0</v>
      </c>
      <c r="Z10" s="730"/>
      <c r="AA10" s="730"/>
      <c r="AB10" s="730"/>
      <c r="AC10" s="730"/>
      <c r="AD10" s="730"/>
      <c r="AE10" s="741"/>
      <c r="AF10" s="728">
        <f t="shared" si="7"/>
        <v>0</v>
      </c>
      <c r="AG10" s="731"/>
      <c r="AH10" s="730"/>
      <c r="AI10" s="730"/>
      <c r="AJ10" s="741"/>
      <c r="AK10" s="728">
        <f t="shared" si="8"/>
        <v>0</v>
      </c>
      <c r="AL10" s="729">
        <f t="shared" si="2"/>
        <v>0</v>
      </c>
      <c r="AM10" s="1545"/>
      <c r="AN10" s="1545"/>
      <c r="AO10" s="730"/>
      <c r="AP10" s="730"/>
      <c r="AQ10" s="730"/>
      <c r="AR10" s="741"/>
      <c r="AS10" s="728">
        <f t="shared" si="9"/>
        <v>0</v>
      </c>
      <c r="AT10" s="731"/>
      <c r="AU10" s="730"/>
      <c r="AV10" s="730"/>
      <c r="AW10" s="741"/>
      <c r="AX10" s="727">
        <f t="shared" si="10"/>
        <v>0</v>
      </c>
      <c r="AY10" s="740">
        <f t="shared" si="3"/>
        <v>0</v>
      </c>
      <c r="AZ10" s="1817"/>
      <c r="BA10" s="739"/>
      <c r="BB10" s="739"/>
      <c r="BC10" s="739"/>
      <c r="BD10" s="739"/>
      <c r="BE10" s="739"/>
      <c r="BF10" s="739"/>
    </row>
    <row r="11" spans="1:58" ht="15.75" x14ac:dyDescent="0.2">
      <c r="A11" s="2572" t="s">
        <v>319</v>
      </c>
      <c r="B11" s="2573"/>
      <c r="C11" s="1976"/>
      <c r="D11" s="1976"/>
      <c r="E11" s="1976"/>
      <c r="F11" s="1976"/>
      <c r="G11" s="1976"/>
      <c r="H11" s="1977"/>
      <c r="I11" s="728">
        <f t="shared" si="4"/>
        <v>0</v>
      </c>
      <c r="J11" s="1978"/>
      <c r="K11" s="1976"/>
      <c r="L11" s="1976"/>
      <c r="M11" s="1977"/>
      <c r="N11" s="728">
        <f t="shared" si="5"/>
        <v>0</v>
      </c>
      <c r="O11" s="734">
        <f t="shared" si="0"/>
        <v>0</v>
      </c>
      <c r="P11" s="1976"/>
      <c r="Q11" s="1976"/>
      <c r="R11" s="1976"/>
      <c r="S11" s="1976"/>
      <c r="T11" s="1976"/>
      <c r="U11" s="1976"/>
      <c r="V11" s="1978"/>
      <c r="W11" s="1976"/>
      <c r="X11" s="1706">
        <f t="shared" si="6"/>
        <v>0</v>
      </c>
      <c r="Y11" s="1654">
        <f t="shared" si="1"/>
        <v>0</v>
      </c>
      <c r="Z11" s="1976"/>
      <c r="AA11" s="1976"/>
      <c r="AB11" s="1976"/>
      <c r="AC11" s="1976"/>
      <c r="AD11" s="1976"/>
      <c r="AE11" s="1977"/>
      <c r="AF11" s="728">
        <f t="shared" si="7"/>
        <v>0</v>
      </c>
      <c r="AG11" s="1978"/>
      <c r="AH11" s="1976"/>
      <c r="AI11" s="1976"/>
      <c r="AJ11" s="1977"/>
      <c r="AK11" s="728">
        <f t="shared" si="8"/>
        <v>0</v>
      </c>
      <c r="AL11" s="729">
        <f t="shared" si="2"/>
        <v>0</v>
      </c>
      <c r="AM11" s="1979"/>
      <c r="AN11" s="1979"/>
      <c r="AO11" s="1976"/>
      <c r="AP11" s="1976"/>
      <c r="AQ11" s="1976"/>
      <c r="AR11" s="1977"/>
      <c r="AS11" s="728">
        <f t="shared" si="9"/>
        <v>0</v>
      </c>
      <c r="AT11" s="1978"/>
      <c r="AU11" s="1976"/>
      <c r="AV11" s="1976"/>
      <c r="AW11" s="1977"/>
      <c r="AX11" s="727">
        <f t="shared" si="10"/>
        <v>0</v>
      </c>
      <c r="AY11" s="740">
        <f t="shared" si="3"/>
        <v>0</v>
      </c>
      <c r="AZ11" s="1817"/>
      <c r="BA11" s="739"/>
      <c r="BB11" s="739"/>
      <c r="BC11" s="739"/>
      <c r="BD11" s="739"/>
      <c r="BE11" s="739"/>
      <c r="BF11" s="739"/>
    </row>
    <row r="12" spans="1:58" ht="15.75" x14ac:dyDescent="0.2">
      <c r="A12" s="2572" t="s">
        <v>321</v>
      </c>
      <c r="B12" s="2573"/>
      <c r="C12" s="1976"/>
      <c r="D12" s="1976"/>
      <c r="E12" s="1976"/>
      <c r="F12" s="1976"/>
      <c r="G12" s="1976"/>
      <c r="H12" s="1977"/>
      <c r="I12" s="728">
        <f t="shared" si="4"/>
        <v>0</v>
      </c>
      <c r="J12" s="1978"/>
      <c r="K12" s="1976"/>
      <c r="L12" s="1976"/>
      <c r="M12" s="1977"/>
      <c r="N12" s="728">
        <f t="shared" si="5"/>
        <v>0</v>
      </c>
      <c r="O12" s="734">
        <f t="shared" si="0"/>
        <v>0</v>
      </c>
      <c r="P12" s="1976"/>
      <c r="Q12" s="1976"/>
      <c r="R12" s="1976"/>
      <c r="S12" s="1976"/>
      <c r="T12" s="1976"/>
      <c r="U12" s="1976"/>
      <c r="V12" s="1978"/>
      <c r="W12" s="1976"/>
      <c r="X12" s="1706">
        <f t="shared" si="6"/>
        <v>0</v>
      </c>
      <c r="Y12" s="1654">
        <f t="shared" si="1"/>
        <v>0</v>
      </c>
      <c r="Z12" s="1976"/>
      <c r="AA12" s="1976"/>
      <c r="AB12" s="1976"/>
      <c r="AC12" s="1976"/>
      <c r="AD12" s="1976"/>
      <c r="AE12" s="1977"/>
      <c r="AF12" s="728">
        <f t="shared" si="7"/>
        <v>0</v>
      </c>
      <c r="AG12" s="1978"/>
      <c r="AH12" s="1976"/>
      <c r="AI12" s="1976"/>
      <c r="AJ12" s="1977"/>
      <c r="AK12" s="728">
        <f t="shared" si="8"/>
        <v>0</v>
      </c>
      <c r="AL12" s="729">
        <f t="shared" si="2"/>
        <v>0</v>
      </c>
      <c r="AM12" s="1979"/>
      <c r="AN12" s="1979"/>
      <c r="AO12" s="1976"/>
      <c r="AP12" s="1976"/>
      <c r="AQ12" s="1976"/>
      <c r="AR12" s="1977"/>
      <c r="AS12" s="728">
        <f t="shared" si="9"/>
        <v>0</v>
      </c>
      <c r="AT12" s="1978"/>
      <c r="AU12" s="1976"/>
      <c r="AV12" s="1976"/>
      <c r="AW12" s="1977"/>
      <c r="AX12" s="727">
        <f t="shared" si="10"/>
        <v>0</v>
      </c>
      <c r="AY12" s="740">
        <f t="shared" si="3"/>
        <v>0</v>
      </c>
      <c r="AZ12" s="1817"/>
      <c r="BA12" s="739"/>
      <c r="BB12" s="739"/>
      <c r="BC12" s="739"/>
      <c r="BD12" s="739"/>
      <c r="BE12" s="739"/>
      <c r="BF12" s="739"/>
    </row>
    <row r="13" spans="1:58" ht="15.75" x14ac:dyDescent="0.2">
      <c r="A13" s="2572" t="s">
        <v>326</v>
      </c>
      <c r="B13" s="2573"/>
      <c r="C13" s="1976"/>
      <c r="D13" s="1976"/>
      <c r="E13" s="1976"/>
      <c r="F13" s="1976"/>
      <c r="G13" s="1976"/>
      <c r="H13" s="1977"/>
      <c r="I13" s="728">
        <f t="shared" si="4"/>
        <v>0</v>
      </c>
      <c r="J13" s="1978"/>
      <c r="K13" s="1976"/>
      <c r="L13" s="1976"/>
      <c r="M13" s="1977"/>
      <c r="N13" s="728">
        <f t="shared" si="5"/>
        <v>0</v>
      </c>
      <c r="O13" s="734">
        <f t="shared" si="0"/>
        <v>0</v>
      </c>
      <c r="P13" s="1976"/>
      <c r="Q13" s="1976"/>
      <c r="R13" s="1976"/>
      <c r="S13" s="1976"/>
      <c r="T13" s="1976"/>
      <c r="U13" s="1976"/>
      <c r="V13" s="1978"/>
      <c r="W13" s="1976"/>
      <c r="X13" s="1706">
        <f t="shared" si="6"/>
        <v>0</v>
      </c>
      <c r="Y13" s="1654">
        <f t="shared" si="1"/>
        <v>0</v>
      </c>
      <c r="Z13" s="1976"/>
      <c r="AA13" s="1976"/>
      <c r="AB13" s="1976"/>
      <c r="AC13" s="1976"/>
      <c r="AD13" s="1976"/>
      <c r="AE13" s="1977"/>
      <c r="AF13" s="728">
        <f t="shared" si="7"/>
        <v>0</v>
      </c>
      <c r="AG13" s="1978"/>
      <c r="AH13" s="1976"/>
      <c r="AI13" s="1976"/>
      <c r="AJ13" s="1977"/>
      <c r="AK13" s="728">
        <f t="shared" si="8"/>
        <v>0</v>
      </c>
      <c r="AL13" s="729">
        <f t="shared" si="2"/>
        <v>0</v>
      </c>
      <c r="AM13" s="1979"/>
      <c r="AN13" s="1979"/>
      <c r="AO13" s="1976"/>
      <c r="AP13" s="1976"/>
      <c r="AQ13" s="1976"/>
      <c r="AR13" s="1977"/>
      <c r="AS13" s="728">
        <f t="shared" si="9"/>
        <v>0</v>
      </c>
      <c r="AT13" s="1978"/>
      <c r="AU13" s="1976"/>
      <c r="AV13" s="1976"/>
      <c r="AW13" s="1977"/>
      <c r="AX13" s="727">
        <f t="shared" si="10"/>
        <v>0</v>
      </c>
      <c r="AY13" s="740">
        <f t="shared" si="3"/>
        <v>0</v>
      </c>
      <c r="AZ13" s="1817"/>
      <c r="BA13" s="739"/>
      <c r="BB13" s="739"/>
      <c r="BC13" s="739"/>
      <c r="BD13" s="739"/>
      <c r="BE13" s="739"/>
      <c r="BF13" s="739"/>
    </row>
    <row r="14" spans="1:58" ht="15.75" x14ac:dyDescent="0.2">
      <c r="A14" s="2564"/>
      <c r="B14" s="2565"/>
      <c r="C14" s="1976"/>
      <c r="D14" s="1976"/>
      <c r="E14" s="1976"/>
      <c r="F14" s="1976"/>
      <c r="G14" s="1976"/>
      <c r="H14" s="1977"/>
      <c r="I14" s="728">
        <f t="shared" si="4"/>
        <v>0</v>
      </c>
      <c r="J14" s="1978"/>
      <c r="K14" s="1976"/>
      <c r="L14" s="1976"/>
      <c r="M14" s="1977"/>
      <c r="N14" s="728">
        <f t="shared" si="5"/>
        <v>0</v>
      </c>
      <c r="O14" s="734">
        <f t="shared" si="0"/>
        <v>0</v>
      </c>
      <c r="P14" s="1976"/>
      <c r="Q14" s="1976"/>
      <c r="R14" s="1976"/>
      <c r="S14" s="1976"/>
      <c r="T14" s="1976"/>
      <c r="U14" s="1976"/>
      <c r="V14" s="1978"/>
      <c r="W14" s="1976"/>
      <c r="X14" s="1706">
        <f t="shared" si="6"/>
        <v>0</v>
      </c>
      <c r="Y14" s="1654">
        <f t="shared" si="1"/>
        <v>0</v>
      </c>
      <c r="Z14" s="1976"/>
      <c r="AA14" s="1976"/>
      <c r="AB14" s="1976"/>
      <c r="AC14" s="1976"/>
      <c r="AD14" s="1976"/>
      <c r="AE14" s="1977"/>
      <c r="AF14" s="728">
        <f t="shared" si="7"/>
        <v>0</v>
      </c>
      <c r="AG14" s="1978"/>
      <c r="AH14" s="1976"/>
      <c r="AI14" s="1976"/>
      <c r="AJ14" s="1977"/>
      <c r="AK14" s="728">
        <f t="shared" si="8"/>
        <v>0</v>
      </c>
      <c r="AL14" s="729">
        <f t="shared" si="2"/>
        <v>0</v>
      </c>
      <c r="AM14" s="1979"/>
      <c r="AN14" s="1979"/>
      <c r="AO14" s="1976"/>
      <c r="AP14" s="1976"/>
      <c r="AQ14" s="1976"/>
      <c r="AR14" s="1977"/>
      <c r="AS14" s="728">
        <f t="shared" si="9"/>
        <v>0</v>
      </c>
      <c r="AT14" s="1978"/>
      <c r="AU14" s="1976"/>
      <c r="AV14" s="1976"/>
      <c r="AW14" s="1977"/>
      <c r="AX14" s="727">
        <f t="shared" si="10"/>
        <v>0</v>
      </c>
      <c r="AY14" s="740">
        <f t="shared" si="3"/>
        <v>0</v>
      </c>
      <c r="AZ14" s="1817"/>
      <c r="BA14" s="739"/>
      <c r="BB14" s="739"/>
      <c r="BC14" s="739"/>
      <c r="BD14" s="739"/>
      <c r="BE14" s="739"/>
      <c r="BF14" s="739"/>
    </row>
    <row r="15" spans="1:58" ht="15.75" x14ac:dyDescent="0.2">
      <c r="A15" s="2564"/>
      <c r="B15" s="2565"/>
      <c r="C15" s="1976"/>
      <c r="D15" s="1976"/>
      <c r="E15" s="1976"/>
      <c r="F15" s="1976"/>
      <c r="G15" s="1976"/>
      <c r="H15" s="1977"/>
      <c r="I15" s="728">
        <f t="shared" si="4"/>
        <v>0</v>
      </c>
      <c r="J15" s="1978"/>
      <c r="K15" s="1976"/>
      <c r="L15" s="1976"/>
      <c r="M15" s="1977"/>
      <c r="N15" s="728">
        <f t="shared" si="5"/>
        <v>0</v>
      </c>
      <c r="O15" s="734">
        <f t="shared" si="0"/>
        <v>0</v>
      </c>
      <c r="P15" s="1976"/>
      <c r="Q15" s="1976"/>
      <c r="R15" s="1976"/>
      <c r="S15" s="1976"/>
      <c r="T15" s="1976"/>
      <c r="U15" s="1976"/>
      <c r="V15" s="1978"/>
      <c r="W15" s="1976"/>
      <c r="X15" s="1706">
        <f t="shared" si="6"/>
        <v>0</v>
      </c>
      <c r="Y15" s="1654">
        <f t="shared" si="1"/>
        <v>0</v>
      </c>
      <c r="Z15" s="1976"/>
      <c r="AA15" s="1976"/>
      <c r="AB15" s="1976"/>
      <c r="AC15" s="1976"/>
      <c r="AD15" s="1976"/>
      <c r="AE15" s="1977"/>
      <c r="AF15" s="728">
        <f t="shared" si="7"/>
        <v>0</v>
      </c>
      <c r="AG15" s="1978"/>
      <c r="AH15" s="1976"/>
      <c r="AI15" s="1976"/>
      <c r="AJ15" s="1977"/>
      <c r="AK15" s="728">
        <f t="shared" si="8"/>
        <v>0</v>
      </c>
      <c r="AL15" s="729">
        <f t="shared" si="2"/>
        <v>0</v>
      </c>
      <c r="AM15" s="1979"/>
      <c r="AN15" s="1979"/>
      <c r="AO15" s="1976"/>
      <c r="AP15" s="1976"/>
      <c r="AQ15" s="1976"/>
      <c r="AR15" s="1977"/>
      <c r="AS15" s="728">
        <f t="shared" si="9"/>
        <v>0</v>
      </c>
      <c r="AT15" s="1978"/>
      <c r="AU15" s="1976"/>
      <c r="AV15" s="1976"/>
      <c r="AW15" s="1977"/>
      <c r="AX15" s="727">
        <f t="shared" si="10"/>
        <v>0</v>
      </c>
      <c r="AY15" s="740">
        <f t="shared" si="3"/>
        <v>0</v>
      </c>
      <c r="AZ15" s="1817"/>
      <c r="BA15" s="739"/>
      <c r="BB15" s="739"/>
      <c r="BC15" s="739"/>
      <c r="BD15" s="739"/>
      <c r="BE15" s="739"/>
      <c r="BF15" s="739"/>
    </row>
    <row r="16" spans="1:58" ht="15.75" x14ac:dyDescent="0.2">
      <c r="A16" s="2564"/>
      <c r="B16" s="2565"/>
      <c r="C16" s="1976"/>
      <c r="D16" s="1976"/>
      <c r="E16" s="1976"/>
      <c r="F16" s="1976"/>
      <c r="G16" s="1976"/>
      <c r="H16" s="1977"/>
      <c r="I16" s="728">
        <f t="shared" si="4"/>
        <v>0</v>
      </c>
      <c r="J16" s="1978"/>
      <c r="K16" s="1976"/>
      <c r="L16" s="1976"/>
      <c r="M16" s="1977"/>
      <c r="N16" s="728">
        <f t="shared" si="5"/>
        <v>0</v>
      </c>
      <c r="O16" s="734">
        <f t="shared" si="0"/>
        <v>0</v>
      </c>
      <c r="P16" s="1976"/>
      <c r="Q16" s="1976"/>
      <c r="R16" s="1976"/>
      <c r="S16" s="1976"/>
      <c r="T16" s="1976"/>
      <c r="U16" s="1976"/>
      <c r="V16" s="1978"/>
      <c r="W16" s="1976"/>
      <c r="X16" s="1706">
        <f t="shared" si="6"/>
        <v>0</v>
      </c>
      <c r="Y16" s="1654">
        <f t="shared" si="1"/>
        <v>0</v>
      </c>
      <c r="Z16" s="1976"/>
      <c r="AA16" s="1976"/>
      <c r="AB16" s="1976"/>
      <c r="AC16" s="1976"/>
      <c r="AD16" s="1976"/>
      <c r="AE16" s="1977"/>
      <c r="AF16" s="728">
        <f t="shared" si="7"/>
        <v>0</v>
      </c>
      <c r="AG16" s="1978"/>
      <c r="AH16" s="1976"/>
      <c r="AI16" s="1976"/>
      <c r="AJ16" s="1977"/>
      <c r="AK16" s="728">
        <f t="shared" si="8"/>
        <v>0</v>
      </c>
      <c r="AL16" s="729">
        <f t="shared" si="2"/>
        <v>0</v>
      </c>
      <c r="AM16" s="1979"/>
      <c r="AN16" s="1979"/>
      <c r="AO16" s="1976"/>
      <c r="AP16" s="1976"/>
      <c r="AQ16" s="1976"/>
      <c r="AR16" s="1977"/>
      <c r="AS16" s="728">
        <f t="shared" si="9"/>
        <v>0</v>
      </c>
      <c r="AT16" s="1978"/>
      <c r="AU16" s="1976"/>
      <c r="AV16" s="1976"/>
      <c r="AW16" s="1977"/>
      <c r="AX16" s="727">
        <f t="shared" si="10"/>
        <v>0</v>
      </c>
      <c r="AY16" s="740">
        <f t="shared" si="3"/>
        <v>0</v>
      </c>
      <c r="AZ16" s="1817"/>
      <c r="BA16" s="739"/>
      <c r="BB16" s="739"/>
      <c r="BC16" s="739"/>
      <c r="BD16" s="739"/>
      <c r="BE16" s="739"/>
      <c r="BF16" s="739"/>
    </row>
    <row r="17" spans="1:58" ht="15.75" x14ac:dyDescent="0.2">
      <c r="A17" s="2564"/>
      <c r="B17" s="2565"/>
      <c r="C17" s="1976"/>
      <c r="D17" s="1976"/>
      <c r="E17" s="1976"/>
      <c r="F17" s="1976"/>
      <c r="G17" s="1976"/>
      <c r="H17" s="1977"/>
      <c r="I17" s="728">
        <f t="shared" si="4"/>
        <v>0</v>
      </c>
      <c r="J17" s="1978"/>
      <c r="K17" s="1976"/>
      <c r="L17" s="1976"/>
      <c r="M17" s="1977"/>
      <c r="N17" s="728">
        <f t="shared" si="5"/>
        <v>0</v>
      </c>
      <c r="O17" s="734">
        <f t="shared" si="0"/>
        <v>0</v>
      </c>
      <c r="P17" s="1976"/>
      <c r="Q17" s="1976"/>
      <c r="R17" s="1976"/>
      <c r="S17" s="1976"/>
      <c r="T17" s="1976"/>
      <c r="U17" s="1976"/>
      <c r="V17" s="1978"/>
      <c r="W17" s="1976"/>
      <c r="X17" s="1706">
        <f t="shared" si="6"/>
        <v>0</v>
      </c>
      <c r="Y17" s="1654">
        <f t="shared" si="1"/>
        <v>0</v>
      </c>
      <c r="Z17" s="1976"/>
      <c r="AA17" s="1976"/>
      <c r="AB17" s="1976"/>
      <c r="AC17" s="1976"/>
      <c r="AD17" s="1976"/>
      <c r="AE17" s="1977"/>
      <c r="AF17" s="728">
        <f t="shared" si="7"/>
        <v>0</v>
      </c>
      <c r="AG17" s="1978"/>
      <c r="AH17" s="1976"/>
      <c r="AI17" s="1976"/>
      <c r="AJ17" s="1977"/>
      <c r="AK17" s="728">
        <f t="shared" si="8"/>
        <v>0</v>
      </c>
      <c r="AL17" s="729">
        <f t="shared" si="2"/>
        <v>0</v>
      </c>
      <c r="AM17" s="1979"/>
      <c r="AN17" s="1979"/>
      <c r="AO17" s="1976"/>
      <c r="AP17" s="1976"/>
      <c r="AQ17" s="1976"/>
      <c r="AR17" s="1977"/>
      <c r="AS17" s="728">
        <f t="shared" si="9"/>
        <v>0</v>
      </c>
      <c r="AT17" s="1978"/>
      <c r="AU17" s="1976"/>
      <c r="AV17" s="1976"/>
      <c r="AW17" s="1977"/>
      <c r="AX17" s="727">
        <f t="shared" si="10"/>
        <v>0</v>
      </c>
      <c r="AY17" s="740">
        <f t="shared" si="3"/>
        <v>0</v>
      </c>
      <c r="AZ17" s="1817"/>
      <c r="BA17" s="739"/>
      <c r="BB17" s="739"/>
      <c r="BC17" s="739"/>
      <c r="BD17" s="739"/>
      <c r="BE17" s="739"/>
      <c r="BF17" s="739"/>
    </row>
    <row r="18" spans="1:58" ht="15.75" x14ac:dyDescent="0.2">
      <c r="A18" s="2564"/>
      <c r="B18" s="2565"/>
      <c r="C18" s="1976"/>
      <c r="D18" s="1976"/>
      <c r="E18" s="1976"/>
      <c r="F18" s="1976"/>
      <c r="G18" s="1976"/>
      <c r="H18" s="1977"/>
      <c r="I18" s="728">
        <f t="shared" si="4"/>
        <v>0</v>
      </c>
      <c r="J18" s="1978"/>
      <c r="K18" s="1976"/>
      <c r="L18" s="1976"/>
      <c r="M18" s="1977"/>
      <c r="N18" s="728">
        <f t="shared" si="5"/>
        <v>0</v>
      </c>
      <c r="O18" s="734">
        <f t="shared" si="0"/>
        <v>0</v>
      </c>
      <c r="P18" s="1976"/>
      <c r="Q18" s="1976"/>
      <c r="R18" s="1976"/>
      <c r="S18" s="1976"/>
      <c r="T18" s="1976"/>
      <c r="U18" s="1976"/>
      <c r="V18" s="1978"/>
      <c r="W18" s="1976"/>
      <c r="X18" s="1706">
        <f t="shared" si="6"/>
        <v>0</v>
      </c>
      <c r="Y18" s="1654">
        <f t="shared" si="1"/>
        <v>0</v>
      </c>
      <c r="Z18" s="1976"/>
      <c r="AA18" s="1976"/>
      <c r="AB18" s="1976"/>
      <c r="AC18" s="1976"/>
      <c r="AD18" s="1976"/>
      <c r="AE18" s="1977"/>
      <c r="AF18" s="728">
        <f t="shared" si="7"/>
        <v>0</v>
      </c>
      <c r="AG18" s="1978"/>
      <c r="AH18" s="1976"/>
      <c r="AI18" s="1976"/>
      <c r="AJ18" s="1977"/>
      <c r="AK18" s="728">
        <f t="shared" si="8"/>
        <v>0</v>
      </c>
      <c r="AL18" s="729">
        <f t="shared" si="2"/>
        <v>0</v>
      </c>
      <c r="AM18" s="1979"/>
      <c r="AN18" s="1979"/>
      <c r="AO18" s="1976"/>
      <c r="AP18" s="1976"/>
      <c r="AQ18" s="1976"/>
      <c r="AR18" s="1977"/>
      <c r="AS18" s="728">
        <f t="shared" si="9"/>
        <v>0</v>
      </c>
      <c r="AT18" s="1978"/>
      <c r="AU18" s="1976"/>
      <c r="AV18" s="1976"/>
      <c r="AW18" s="1977"/>
      <c r="AX18" s="727">
        <f t="shared" si="10"/>
        <v>0</v>
      </c>
      <c r="AY18" s="740">
        <f t="shared" si="3"/>
        <v>0</v>
      </c>
      <c r="AZ18" s="1817"/>
      <c r="BA18" s="739"/>
      <c r="BB18" s="739"/>
      <c r="BC18" s="739"/>
      <c r="BD18" s="739"/>
      <c r="BE18" s="739"/>
      <c r="BF18" s="739"/>
    </row>
    <row r="19" spans="1:58" ht="15.75" x14ac:dyDescent="0.2">
      <c r="A19" s="2564"/>
      <c r="B19" s="2565"/>
      <c r="C19" s="1976"/>
      <c r="D19" s="1976"/>
      <c r="E19" s="1976"/>
      <c r="F19" s="1976"/>
      <c r="G19" s="1976"/>
      <c r="H19" s="1977"/>
      <c r="I19" s="728">
        <f t="shared" si="4"/>
        <v>0</v>
      </c>
      <c r="J19" s="1978"/>
      <c r="K19" s="1976"/>
      <c r="L19" s="1976"/>
      <c r="M19" s="1977"/>
      <c r="N19" s="728">
        <f t="shared" si="5"/>
        <v>0</v>
      </c>
      <c r="O19" s="734">
        <f t="shared" si="0"/>
        <v>0</v>
      </c>
      <c r="P19" s="1976"/>
      <c r="Q19" s="1976"/>
      <c r="R19" s="1976"/>
      <c r="S19" s="1976"/>
      <c r="T19" s="1976"/>
      <c r="U19" s="1976"/>
      <c r="V19" s="1978"/>
      <c r="W19" s="1976"/>
      <c r="X19" s="1706">
        <f t="shared" si="6"/>
        <v>0</v>
      </c>
      <c r="Y19" s="1654">
        <f t="shared" si="1"/>
        <v>0</v>
      </c>
      <c r="Z19" s="1976"/>
      <c r="AA19" s="1976"/>
      <c r="AB19" s="1976"/>
      <c r="AC19" s="1976"/>
      <c r="AD19" s="1976"/>
      <c r="AE19" s="1977"/>
      <c r="AF19" s="728">
        <f t="shared" si="7"/>
        <v>0</v>
      </c>
      <c r="AG19" s="1978"/>
      <c r="AH19" s="1976"/>
      <c r="AI19" s="1976"/>
      <c r="AJ19" s="1977"/>
      <c r="AK19" s="728">
        <f t="shared" si="8"/>
        <v>0</v>
      </c>
      <c r="AL19" s="729">
        <f t="shared" si="2"/>
        <v>0</v>
      </c>
      <c r="AM19" s="1979"/>
      <c r="AN19" s="1979"/>
      <c r="AO19" s="1976"/>
      <c r="AP19" s="1976"/>
      <c r="AQ19" s="1976"/>
      <c r="AR19" s="1977"/>
      <c r="AS19" s="728">
        <f t="shared" si="9"/>
        <v>0</v>
      </c>
      <c r="AT19" s="1978"/>
      <c r="AU19" s="1976"/>
      <c r="AV19" s="1976"/>
      <c r="AW19" s="1977"/>
      <c r="AX19" s="727">
        <f t="shared" si="10"/>
        <v>0</v>
      </c>
      <c r="AY19" s="740">
        <f t="shared" si="3"/>
        <v>0</v>
      </c>
      <c r="AZ19" s="1817"/>
      <c r="BA19" s="739"/>
      <c r="BB19" s="739"/>
      <c r="BC19" s="739"/>
      <c r="BD19" s="739"/>
      <c r="BE19" s="739"/>
      <c r="BF19" s="739"/>
    </row>
    <row r="20" spans="1:58" ht="15.75" x14ac:dyDescent="0.2">
      <c r="A20" s="2564"/>
      <c r="B20" s="2565"/>
      <c r="C20" s="1976"/>
      <c r="D20" s="1976"/>
      <c r="E20" s="1976"/>
      <c r="F20" s="1976"/>
      <c r="G20" s="1976"/>
      <c r="H20" s="1977"/>
      <c r="I20" s="728">
        <f t="shared" si="4"/>
        <v>0</v>
      </c>
      <c r="J20" s="1978"/>
      <c r="K20" s="1976"/>
      <c r="L20" s="1976"/>
      <c r="M20" s="1977"/>
      <c r="N20" s="728">
        <f t="shared" si="5"/>
        <v>0</v>
      </c>
      <c r="O20" s="734">
        <f t="shared" si="0"/>
        <v>0</v>
      </c>
      <c r="P20" s="1976"/>
      <c r="Q20" s="1976"/>
      <c r="R20" s="1976"/>
      <c r="S20" s="1976"/>
      <c r="T20" s="1976"/>
      <c r="U20" s="1976"/>
      <c r="V20" s="1978"/>
      <c r="W20" s="1976"/>
      <c r="X20" s="1706">
        <f t="shared" si="6"/>
        <v>0</v>
      </c>
      <c r="Y20" s="1654">
        <f t="shared" si="1"/>
        <v>0</v>
      </c>
      <c r="Z20" s="1976"/>
      <c r="AA20" s="1976"/>
      <c r="AB20" s="1976"/>
      <c r="AC20" s="1976"/>
      <c r="AD20" s="1976"/>
      <c r="AE20" s="1977"/>
      <c r="AF20" s="728">
        <f t="shared" si="7"/>
        <v>0</v>
      </c>
      <c r="AG20" s="1978"/>
      <c r="AH20" s="1976"/>
      <c r="AI20" s="1976"/>
      <c r="AJ20" s="1977"/>
      <c r="AK20" s="728">
        <f t="shared" si="8"/>
        <v>0</v>
      </c>
      <c r="AL20" s="729">
        <f t="shared" si="2"/>
        <v>0</v>
      </c>
      <c r="AM20" s="1979"/>
      <c r="AN20" s="1979"/>
      <c r="AO20" s="1976"/>
      <c r="AP20" s="1976"/>
      <c r="AQ20" s="1976"/>
      <c r="AR20" s="1977"/>
      <c r="AS20" s="728">
        <f t="shared" si="9"/>
        <v>0</v>
      </c>
      <c r="AT20" s="1978"/>
      <c r="AU20" s="1976"/>
      <c r="AV20" s="1976"/>
      <c r="AW20" s="1977"/>
      <c r="AX20" s="727">
        <f t="shared" si="10"/>
        <v>0</v>
      </c>
      <c r="AY20" s="740">
        <f t="shared" si="3"/>
        <v>0</v>
      </c>
      <c r="AZ20" s="1817"/>
      <c r="BA20" s="739"/>
      <c r="BB20" s="739"/>
      <c r="BC20" s="739"/>
      <c r="BD20" s="739"/>
      <c r="BE20" s="739"/>
      <c r="BF20" s="739"/>
    </row>
    <row r="21" spans="1:58" ht="15.75" x14ac:dyDescent="0.2">
      <c r="A21" s="2564"/>
      <c r="B21" s="2565"/>
      <c r="C21" s="1976"/>
      <c r="D21" s="1976"/>
      <c r="E21" s="1976"/>
      <c r="F21" s="1976"/>
      <c r="G21" s="1976"/>
      <c r="H21" s="1977"/>
      <c r="I21" s="728">
        <f t="shared" si="4"/>
        <v>0</v>
      </c>
      <c r="J21" s="1978"/>
      <c r="K21" s="1976"/>
      <c r="L21" s="1976"/>
      <c r="M21" s="1977"/>
      <c r="N21" s="728">
        <f t="shared" si="5"/>
        <v>0</v>
      </c>
      <c r="O21" s="734">
        <f t="shared" si="0"/>
        <v>0</v>
      </c>
      <c r="P21" s="730"/>
      <c r="Q21" s="730"/>
      <c r="R21" s="730"/>
      <c r="S21" s="730"/>
      <c r="T21" s="730"/>
      <c r="U21" s="730"/>
      <c r="V21" s="731"/>
      <c r="W21" s="730"/>
      <c r="X21" s="1706">
        <f t="shared" si="6"/>
        <v>0</v>
      </c>
      <c r="Y21" s="1654">
        <f t="shared" si="1"/>
        <v>0</v>
      </c>
      <c r="Z21" s="1976"/>
      <c r="AA21" s="1976"/>
      <c r="AB21" s="1976"/>
      <c r="AC21" s="1976"/>
      <c r="AD21" s="1976"/>
      <c r="AE21" s="1977"/>
      <c r="AF21" s="728">
        <f t="shared" si="7"/>
        <v>0</v>
      </c>
      <c r="AG21" s="1978"/>
      <c r="AH21" s="1976"/>
      <c r="AI21" s="1976"/>
      <c r="AJ21" s="1977"/>
      <c r="AK21" s="728">
        <f t="shared" si="8"/>
        <v>0</v>
      </c>
      <c r="AL21" s="729">
        <f t="shared" si="2"/>
        <v>0</v>
      </c>
      <c r="AM21" s="1979"/>
      <c r="AN21" s="1979"/>
      <c r="AO21" s="1976"/>
      <c r="AP21" s="1976"/>
      <c r="AQ21" s="1976"/>
      <c r="AR21" s="1977"/>
      <c r="AS21" s="728">
        <f t="shared" si="9"/>
        <v>0</v>
      </c>
      <c r="AT21" s="1978"/>
      <c r="AU21" s="1976"/>
      <c r="AV21" s="1976"/>
      <c r="AW21" s="1977"/>
      <c r="AX21" s="727">
        <f t="shared" si="10"/>
        <v>0</v>
      </c>
      <c r="AY21" s="1980">
        <f t="shared" si="3"/>
        <v>0</v>
      </c>
      <c r="AZ21" s="1817"/>
      <c r="BA21" s="739"/>
      <c r="BB21" s="739"/>
      <c r="BC21" s="739"/>
      <c r="BD21" s="739"/>
      <c r="BE21" s="739"/>
      <c r="BF21" s="739"/>
    </row>
    <row r="22" spans="1:58" ht="24" customHeight="1" thickBot="1" x14ac:dyDescent="0.25">
      <c r="A22" s="2591" t="s">
        <v>730</v>
      </c>
      <c r="B22" s="2592"/>
      <c r="C22" s="737">
        <f t="shared" ref="C22:AH22" si="11">SUM(C7:C21)</f>
        <v>0</v>
      </c>
      <c r="D22" s="737">
        <f t="shared" si="11"/>
        <v>0</v>
      </c>
      <c r="E22" s="737">
        <f t="shared" si="11"/>
        <v>0</v>
      </c>
      <c r="F22" s="737">
        <f t="shared" si="11"/>
        <v>0</v>
      </c>
      <c r="G22" s="737">
        <f t="shared" si="11"/>
        <v>0</v>
      </c>
      <c r="H22" s="737">
        <f t="shared" si="11"/>
        <v>0</v>
      </c>
      <c r="I22" s="737">
        <f t="shared" si="11"/>
        <v>0</v>
      </c>
      <c r="J22" s="737">
        <f t="shared" si="11"/>
        <v>0</v>
      </c>
      <c r="K22" s="737">
        <f t="shared" si="11"/>
        <v>0</v>
      </c>
      <c r="L22" s="737">
        <f t="shared" si="11"/>
        <v>0</v>
      </c>
      <c r="M22" s="737">
        <f t="shared" si="11"/>
        <v>0</v>
      </c>
      <c r="N22" s="737">
        <f t="shared" si="11"/>
        <v>0</v>
      </c>
      <c r="O22" s="737">
        <f t="shared" si="11"/>
        <v>0</v>
      </c>
      <c r="P22" s="1709">
        <f t="shared" si="11"/>
        <v>0</v>
      </c>
      <c r="Q22" s="1709">
        <f t="shared" si="11"/>
        <v>0</v>
      </c>
      <c r="R22" s="1709">
        <f t="shared" si="11"/>
        <v>0</v>
      </c>
      <c r="S22" s="1709">
        <f t="shared" si="11"/>
        <v>0</v>
      </c>
      <c r="T22" s="1709">
        <f t="shared" si="11"/>
        <v>0</v>
      </c>
      <c r="U22" s="1709">
        <f t="shared" si="11"/>
        <v>0</v>
      </c>
      <c r="V22" s="1709">
        <f t="shared" si="11"/>
        <v>0</v>
      </c>
      <c r="W22" s="1709">
        <f t="shared" si="11"/>
        <v>0</v>
      </c>
      <c r="X22" s="1709">
        <f t="shared" si="11"/>
        <v>0</v>
      </c>
      <c r="Y22" s="737">
        <f t="shared" si="11"/>
        <v>0</v>
      </c>
      <c r="Z22" s="737">
        <f t="shared" si="11"/>
        <v>0</v>
      </c>
      <c r="AA22" s="737">
        <f t="shared" si="11"/>
        <v>0</v>
      </c>
      <c r="AB22" s="737">
        <f t="shared" si="11"/>
        <v>0</v>
      </c>
      <c r="AC22" s="737">
        <f t="shared" si="11"/>
        <v>0</v>
      </c>
      <c r="AD22" s="737">
        <f t="shared" si="11"/>
        <v>0</v>
      </c>
      <c r="AE22" s="737">
        <f t="shared" si="11"/>
        <v>0</v>
      </c>
      <c r="AF22" s="737">
        <f t="shared" si="11"/>
        <v>0</v>
      </c>
      <c r="AG22" s="737">
        <f t="shared" si="11"/>
        <v>0</v>
      </c>
      <c r="AH22" s="737">
        <f t="shared" si="11"/>
        <v>0</v>
      </c>
      <c r="AI22" s="737">
        <f t="shared" ref="AI22:AY22" si="12">SUM(AI7:AI21)</f>
        <v>0</v>
      </c>
      <c r="AJ22" s="737">
        <f t="shared" si="12"/>
        <v>0</v>
      </c>
      <c r="AK22" s="737">
        <f t="shared" si="12"/>
        <v>0</v>
      </c>
      <c r="AL22" s="737">
        <f t="shared" si="12"/>
        <v>0</v>
      </c>
      <c r="AM22" s="738">
        <f t="shared" si="12"/>
        <v>0</v>
      </c>
      <c r="AN22" s="738">
        <f t="shared" si="12"/>
        <v>0</v>
      </c>
      <c r="AO22" s="737">
        <f t="shared" si="12"/>
        <v>0</v>
      </c>
      <c r="AP22" s="737">
        <f t="shared" si="12"/>
        <v>0</v>
      </c>
      <c r="AQ22" s="737">
        <f t="shared" si="12"/>
        <v>0</v>
      </c>
      <c r="AR22" s="737">
        <f t="shared" si="12"/>
        <v>0</v>
      </c>
      <c r="AS22" s="737">
        <f t="shared" si="12"/>
        <v>0</v>
      </c>
      <c r="AT22" s="737">
        <f t="shared" si="12"/>
        <v>0</v>
      </c>
      <c r="AU22" s="737">
        <f t="shared" si="12"/>
        <v>0</v>
      </c>
      <c r="AV22" s="737">
        <f t="shared" si="12"/>
        <v>0</v>
      </c>
      <c r="AW22" s="737">
        <f t="shared" si="12"/>
        <v>0</v>
      </c>
      <c r="AX22" s="737">
        <f t="shared" si="12"/>
        <v>0</v>
      </c>
      <c r="AY22" s="736">
        <f t="shared" si="12"/>
        <v>0</v>
      </c>
      <c r="AZ22" s="1546">
        <f>SUM(AZ7:AZ21)</f>
        <v>0</v>
      </c>
      <c r="BA22" s="735"/>
      <c r="BB22" s="735"/>
      <c r="BC22" s="735"/>
      <c r="BD22" s="735"/>
      <c r="BE22" s="735"/>
      <c r="BF22" s="735"/>
    </row>
    <row r="23" spans="1:58" ht="15.75" customHeight="1" x14ac:dyDescent="0.2">
      <c r="A23" s="2614" t="s">
        <v>907</v>
      </c>
      <c r="B23" s="2615"/>
      <c r="C23" s="2615"/>
      <c r="D23" s="2615"/>
      <c r="E23" s="2615"/>
      <c r="F23" s="2615"/>
      <c r="G23" s="2615"/>
      <c r="H23" s="2615"/>
      <c r="I23" s="2615"/>
      <c r="J23" s="2615"/>
      <c r="K23" s="2615"/>
      <c r="L23" s="2615"/>
      <c r="M23" s="2615"/>
      <c r="N23" s="2615"/>
      <c r="O23" s="2615"/>
      <c r="P23" s="2615"/>
      <c r="Q23" s="2615"/>
      <c r="R23" s="2615"/>
      <c r="S23" s="2615"/>
      <c r="T23" s="2615"/>
      <c r="U23" s="2615"/>
      <c r="V23" s="2615"/>
      <c r="W23" s="2615"/>
      <c r="X23" s="2615"/>
      <c r="Y23" s="2615"/>
      <c r="Z23" s="2615"/>
      <c r="AA23" s="2615"/>
      <c r="AB23" s="2615"/>
      <c r="AC23" s="2615"/>
      <c r="AD23" s="2615"/>
      <c r="AE23" s="2615"/>
      <c r="AF23" s="2615"/>
      <c r="AG23" s="2615"/>
      <c r="AH23" s="2615"/>
      <c r="AI23" s="2615"/>
      <c r="AJ23" s="2615"/>
      <c r="AK23" s="2615"/>
      <c r="AL23" s="2615"/>
      <c r="AM23" s="2615"/>
      <c r="AN23" s="2615"/>
      <c r="AO23" s="2615"/>
      <c r="AP23" s="2615"/>
      <c r="AQ23" s="2615"/>
      <c r="AR23" s="2615"/>
      <c r="AS23" s="2615"/>
      <c r="AT23" s="2615"/>
      <c r="AU23" s="2615"/>
      <c r="AV23" s="2615"/>
      <c r="AW23" s="2615"/>
      <c r="AX23" s="2615"/>
      <c r="AY23" s="2615"/>
      <c r="AZ23" s="2616"/>
    </row>
    <row r="24" spans="1:58" ht="15.75" x14ac:dyDescent="0.2">
      <c r="A24" s="2564"/>
      <c r="B24" s="2565"/>
      <c r="C24" s="1976"/>
      <c r="D24" s="1976"/>
      <c r="E24" s="1976"/>
      <c r="F24" s="1976"/>
      <c r="G24" s="1976"/>
      <c r="H24" s="1977"/>
      <c r="I24" s="728">
        <f t="shared" ref="I24:I30" si="13">SUM(C24:H24)</f>
        <v>0</v>
      </c>
      <c r="J24" s="1978"/>
      <c r="K24" s="1976"/>
      <c r="L24" s="1976"/>
      <c r="M24" s="1977"/>
      <c r="N24" s="728">
        <f t="shared" ref="N24:N30" si="14">SUM(J24:M24)</f>
        <v>0</v>
      </c>
      <c r="O24" s="729">
        <f t="shared" ref="O24:O30" si="15">I24+N24</f>
        <v>0</v>
      </c>
      <c r="P24" s="1638"/>
      <c r="Q24" s="1976"/>
      <c r="R24" s="1976"/>
      <c r="S24" s="1976"/>
      <c r="T24" s="1976"/>
      <c r="U24" s="1976"/>
      <c r="V24" s="1978"/>
      <c r="W24" s="1976"/>
      <c r="X24" s="1706">
        <f t="shared" ref="X24:X30" si="16">SUM(P24:W24)</f>
        <v>0</v>
      </c>
      <c r="Y24" s="1654">
        <f t="shared" ref="Y24:Y30" si="17">X24</f>
        <v>0</v>
      </c>
      <c r="Z24" s="1976"/>
      <c r="AA24" s="1976"/>
      <c r="AB24" s="1976"/>
      <c r="AC24" s="1976"/>
      <c r="AD24" s="1976"/>
      <c r="AE24" s="1977"/>
      <c r="AF24" s="728">
        <f t="shared" ref="AF24:AF30" si="18">SUM(Z24:AE24)</f>
        <v>0</v>
      </c>
      <c r="AG24" s="1978"/>
      <c r="AH24" s="1976"/>
      <c r="AI24" s="1976"/>
      <c r="AJ24" s="1977"/>
      <c r="AK24" s="728">
        <f t="shared" ref="AK24:AK30" si="19">SUM(AG24:AJ24)</f>
        <v>0</v>
      </c>
      <c r="AL24" s="729">
        <f t="shared" ref="AL24:AL30" si="20">AF24+AK24</f>
        <v>0</v>
      </c>
      <c r="AM24" s="1979"/>
      <c r="AN24" s="1979"/>
      <c r="AO24" s="1976"/>
      <c r="AP24" s="1976"/>
      <c r="AQ24" s="1976"/>
      <c r="AR24" s="1977"/>
      <c r="AS24" s="728">
        <f t="shared" ref="AS24:AS30" si="21">SUM(AM24:AR24)</f>
        <v>0</v>
      </c>
      <c r="AT24" s="1978"/>
      <c r="AU24" s="1976"/>
      <c r="AV24" s="1976"/>
      <c r="AW24" s="1977"/>
      <c r="AX24" s="727">
        <f t="shared" ref="AX24:AX30" si="22">SUM(AT24:AW24)</f>
        <v>0</v>
      </c>
      <c r="AY24" s="734">
        <f t="shared" ref="AY24:AY30" si="23">AS24+AX24</f>
        <v>0</v>
      </c>
      <c r="AZ24" s="1817"/>
    </row>
    <row r="25" spans="1:58" ht="15.75" x14ac:dyDescent="0.2">
      <c r="A25" s="2564"/>
      <c r="B25" s="2565"/>
      <c r="C25" s="1976"/>
      <c r="D25" s="1976"/>
      <c r="E25" s="1976"/>
      <c r="F25" s="1976"/>
      <c r="G25" s="1976"/>
      <c r="H25" s="1977"/>
      <c r="I25" s="728">
        <f t="shared" si="13"/>
        <v>0</v>
      </c>
      <c r="J25" s="1978"/>
      <c r="K25" s="1976"/>
      <c r="L25" s="1976"/>
      <c r="M25" s="1977"/>
      <c r="N25" s="728">
        <f t="shared" si="14"/>
        <v>0</v>
      </c>
      <c r="O25" s="729">
        <f t="shared" si="15"/>
        <v>0</v>
      </c>
      <c r="P25" s="1638"/>
      <c r="Q25" s="1976"/>
      <c r="R25" s="1976"/>
      <c r="S25" s="1976"/>
      <c r="T25" s="1976"/>
      <c r="U25" s="1976"/>
      <c r="V25" s="1978"/>
      <c r="W25" s="1976"/>
      <c r="X25" s="1706">
        <f t="shared" si="16"/>
        <v>0</v>
      </c>
      <c r="Y25" s="1654">
        <f t="shared" si="17"/>
        <v>0</v>
      </c>
      <c r="Z25" s="1976"/>
      <c r="AA25" s="1976"/>
      <c r="AB25" s="1976"/>
      <c r="AC25" s="1976"/>
      <c r="AD25" s="1976"/>
      <c r="AE25" s="1977"/>
      <c r="AF25" s="728">
        <f t="shared" si="18"/>
        <v>0</v>
      </c>
      <c r="AG25" s="1978"/>
      <c r="AH25" s="1976"/>
      <c r="AI25" s="1976"/>
      <c r="AJ25" s="1977"/>
      <c r="AK25" s="728">
        <f t="shared" si="19"/>
        <v>0</v>
      </c>
      <c r="AL25" s="729">
        <f t="shared" si="20"/>
        <v>0</v>
      </c>
      <c r="AM25" s="1979"/>
      <c r="AN25" s="1979"/>
      <c r="AO25" s="1976"/>
      <c r="AP25" s="1976"/>
      <c r="AQ25" s="1976"/>
      <c r="AR25" s="1977"/>
      <c r="AS25" s="728">
        <f t="shared" si="21"/>
        <v>0</v>
      </c>
      <c r="AT25" s="1978"/>
      <c r="AU25" s="1976"/>
      <c r="AV25" s="1976"/>
      <c r="AW25" s="1977"/>
      <c r="AX25" s="727">
        <f t="shared" si="22"/>
        <v>0</v>
      </c>
      <c r="AY25" s="734">
        <f t="shared" si="23"/>
        <v>0</v>
      </c>
      <c r="AZ25" s="1817"/>
    </row>
    <row r="26" spans="1:58" ht="15.75" x14ac:dyDescent="0.2">
      <c r="A26" s="2564"/>
      <c r="B26" s="2565"/>
      <c r="C26" s="1976"/>
      <c r="D26" s="1976"/>
      <c r="E26" s="1976"/>
      <c r="F26" s="1976"/>
      <c r="G26" s="1976"/>
      <c r="H26" s="1977"/>
      <c r="I26" s="728">
        <f t="shared" si="13"/>
        <v>0</v>
      </c>
      <c r="J26" s="1978"/>
      <c r="K26" s="1976"/>
      <c r="L26" s="1976"/>
      <c r="M26" s="1977"/>
      <c r="N26" s="728">
        <f t="shared" si="14"/>
        <v>0</v>
      </c>
      <c r="O26" s="729">
        <f t="shared" si="15"/>
        <v>0</v>
      </c>
      <c r="P26" s="1638"/>
      <c r="Q26" s="1976"/>
      <c r="R26" s="1976"/>
      <c r="S26" s="1976"/>
      <c r="T26" s="1976"/>
      <c r="U26" s="1976"/>
      <c r="V26" s="1978"/>
      <c r="W26" s="1976"/>
      <c r="X26" s="1706">
        <f t="shared" si="16"/>
        <v>0</v>
      </c>
      <c r="Y26" s="1654">
        <f t="shared" si="17"/>
        <v>0</v>
      </c>
      <c r="Z26" s="1976"/>
      <c r="AA26" s="1976"/>
      <c r="AB26" s="1976"/>
      <c r="AC26" s="1976"/>
      <c r="AD26" s="1976"/>
      <c r="AE26" s="1977"/>
      <c r="AF26" s="728">
        <f t="shared" si="18"/>
        <v>0</v>
      </c>
      <c r="AG26" s="1978"/>
      <c r="AH26" s="1976"/>
      <c r="AI26" s="1976"/>
      <c r="AJ26" s="1977"/>
      <c r="AK26" s="728">
        <f t="shared" si="19"/>
        <v>0</v>
      </c>
      <c r="AL26" s="729">
        <f t="shared" si="20"/>
        <v>0</v>
      </c>
      <c r="AM26" s="1979"/>
      <c r="AN26" s="1979"/>
      <c r="AO26" s="1976"/>
      <c r="AP26" s="1976"/>
      <c r="AQ26" s="1976"/>
      <c r="AR26" s="1977"/>
      <c r="AS26" s="728">
        <f t="shared" si="21"/>
        <v>0</v>
      </c>
      <c r="AT26" s="1978"/>
      <c r="AU26" s="1976"/>
      <c r="AV26" s="1976"/>
      <c r="AW26" s="1977"/>
      <c r="AX26" s="727">
        <f t="shared" si="22"/>
        <v>0</v>
      </c>
      <c r="AY26" s="734">
        <f t="shared" si="23"/>
        <v>0</v>
      </c>
      <c r="AZ26" s="1817"/>
    </row>
    <row r="27" spans="1:58" ht="15.75" x14ac:dyDescent="0.2">
      <c r="A27" s="2564"/>
      <c r="B27" s="2565"/>
      <c r="C27" s="1976"/>
      <c r="D27" s="1976"/>
      <c r="E27" s="1976"/>
      <c r="F27" s="1976"/>
      <c r="G27" s="1976"/>
      <c r="H27" s="1977"/>
      <c r="I27" s="728">
        <f t="shared" si="13"/>
        <v>0</v>
      </c>
      <c r="J27" s="1978"/>
      <c r="K27" s="1976"/>
      <c r="L27" s="1976"/>
      <c r="M27" s="1977"/>
      <c r="N27" s="728">
        <f t="shared" si="14"/>
        <v>0</v>
      </c>
      <c r="O27" s="729">
        <f t="shared" si="15"/>
        <v>0</v>
      </c>
      <c r="P27" s="1638"/>
      <c r="Q27" s="1976"/>
      <c r="R27" s="1976"/>
      <c r="S27" s="1976"/>
      <c r="T27" s="1976"/>
      <c r="U27" s="1976"/>
      <c r="V27" s="1978"/>
      <c r="W27" s="1976"/>
      <c r="X27" s="1706">
        <f t="shared" si="16"/>
        <v>0</v>
      </c>
      <c r="Y27" s="1654">
        <f t="shared" si="17"/>
        <v>0</v>
      </c>
      <c r="Z27" s="1976"/>
      <c r="AA27" s="1976"/>
      <c r="AB27" s="1976"/>
      <c r="AC27" s="1976"/>
      <c r="AD27" s="1976"/>
      <c r="AE27" s="1977"/>
      <c r="AF27" s="728">
        <f t="shared" si="18"/>
        <v>0</v>
      </c>
      <c r="AG27" s="1978"/>
      <c r="AH27" s="1976"/>
      <c r="AI27" s="1976"/>
      <c r="AJ27" s="1977"/>
      <c r="AK27" s="728">
        <f t="shared" si="19"/>
        <v>0</v>
      </c>
      <c r="AL27" s="729">
        <f t="shared" si="20"/>
        <v>0</v>
      </c>
      <c r="AM27" s="1979"/>
      <c r="AN27" s="1979"/>
      <c r="AO27" s="1976"/>
      <c r="AP27" s="1976"/>
      <c r="AQ27" s="1976"/>
      <c r="AR27" s="1977"/>
      <c r="AS27" s="728">
        <f t="shared" si="21"/>
        <v>0</v>
      </c>
      <c r="AT27" s="1978"/>
      <c r="AU27" s="1976"/>
      <c r="AV27" s="1976"/>
      <c r="AW27" s="1977"/>
      <c r="AX27" s="727">
        <f t="shared" si="22"/>
        <v>0</v>
      </c>
      <c r="AY27" s="734">
        <f t="shared" si="23"/>
        <v>0</v>
      </c>
      <c r="AZ27" s="1817"/>
    </row>
    <row r="28" spans="1:58" ht="15.75" x14ac:dyDescent="0.2">
      <c r="A28" s="2564"/>
      <c r="B28" s="2565"/>
      <c r="C28" s="1976"/>
      <c r="D28" s="1976"/>
      <c r="E28" s="1976"/>
      <c r="F28" s="1976"/>
      <c r="G28" s="1976"/>
      <c r="H28" s="1977"/>
      <c r="I28" s="728">
        <f t="shared" si="13"/>
        <v>0</v>
      </c>
      <c r="J28" s="1978"/>
      <c r="K28" s="1976"/>
      <c r="L28" s="1976"/>
      <c r="M28" s="1977"/>
      <c r="N28" s="728">
        <f t="shared" si="14"/>
        <v>0</v>
      </c>
      <c r="O28" s="729">
        <f t="shared" si="15"/>
        <v>0</v>
      </c>
      <c r="P28" s="1638"/>
      <c r="Q28" s="1976"/>
      <c r="R28" s="1976"/>
      <c r="S28" s="1976"/>
      <c r="T28" s="1976"/>
      <c r="U28" s="1976"/>
      <c r="V28" s="1978"/>
      <c r="W28" s="1976"/>
      <c r="X28" s="1706">
        <f t="shared" si="16"/>
        <v>0</v>
      </c>
      <c r="Y28" s="1654">
        <f t="shared" si="17"/>
        <v>0</v>
      </c>
      <c r="Z28" s="1976"/>
      <c r="AA28" s="1976"/>
      <c r="AB28" s="1976"/>
      <c r="AC28" s="1976"/>
      <c r="AD28" s="1976"/>
      <c r="AE28" s="1977"/>
      <c r="AF28" s="728">
        <f t="shared" si="18"/>
        <v>0</v>
      </c>
      <c r="AG28" s="1978"/>
      <c r="AH28" s="1976"/>
      <c r="AI28" s="1976"/>
      <c r="AJ28" s="1977"/>
      <c r="AK28" s="728">
        <f t="shared" si="19"/>
        <v>0</v>
      </c>
      <c r="AL28" s="729">
        <f t="shared" si="20"/>
        <v>0</v>
      </c>
      <c r="AM28" s="1979"/>
      <c r="AN28" s="1979"/>
      <c r="AO28" s="1976"/>
      <c r="AP28" s="1976"/>
      <c r="AQ28" s="1976"/>
      <c r="AR28" s="1977"/>
      <c r="AS28" s="728">
        <f t="shared" si="21"/>
        <v>0</v>
      </c>
      <c r="AT28" s="1978"/>
      <c r="AU28" s="1976"/>
      <c r="AV28" s="1976"/>
      <c r="AW28" s="1977"/>
      <c r="AX28" s="727">
        <f t="shared" si="22"/>
        <v>0</v>
      </c>
      <c r="AY28" s="734">
        <f t="shared" si="23"/>
        <v>0</v>
      </c>
      <c r="AZ28" s="1817"/>
    </row>
    <row r="29" spans="1:58" ht="15.75" x14ac:dyDescent="0.2">
      <c r="A29" s="2564"/>
      <c r="B29" s="2565"/>
      <c r="C29" s="1976"/>
      <c r="D29" s="1976"/>
      <c r="E29" s="1976"/>
      <c r="F29" s="1976"/>
      <c r="G29" s="1976"/>
      <c r="H29" s="1977"/>
      <c r="I29" s="728">
        <f t="shared" si="13"/>
        <v>0</v>
      </c>
      <c r="J29" s="1978"/>
      <c r="K29" s="1976"/>
      <c r="L29" s="1976"/>
      <c r="M29" s="1977"/>
      <c r="N29" s="728">
        <f t="shared" si="14"/>
        <v>0</v>
      </c>
      <c r="O29" s="729">
        <f t="shared" si="15"/>
        <v>0</v>
      </c>
      <c r="P29" s="1638"/>
      <c r="Q29" s="1976"/>
      <c r="R29" s="1976"/>
      <c r="S29" s="1976"/>
      <c r="T29" s="1976"/>
      <c r="U29" s="1976"/>
      <c r="V29" s="1978"/>
      <c r="W29" s="1976"/>
      <c r="X29" s="1706">
        <f t="shared" si="16"/>
        <v>0</v>
      </c>
      <c r="Y29" s="1654">
        <f t="shared" si="17"/>
        <v>0</v>
      </c>
      <c r="Z29" s="1976"/>
      <c r="AA29" s="1976"/>
      <c r="AB29" s="1976"/>
      <c r="AC29" s="1976"/>
      <c r="AD29" s="1976"/>
      <c r="AE29" s="1977"/>
      <c r="AF29" s="728">
        <f t="shared" si="18"/>
        <v>0</v>
      </c>
      <c r="AG29" s="1978"/>
      <c r="AH29" s="1976"/>
      <c r="AI29" s="1976"/>
      <c r="AJ29" s="1977"/>
      <c r="AK29" s="728">
        <f t="shared" si="19"/>
        <v>0</v>
      </c>
      <c r="AL29" s="729">
        <f t="shared" si="20"/>
        <v>0</v>
      </c>
      <c r="AM29" s="1979"/>
      <c r="AN29" s="1979"/>
      <c r="AO29" s="1976"/>
      <c r="AP29" s="1976"/>
      <c r="AQ29" s="1976"/>
      <c r="AR29" s="1977"/>
      <c r="AS29" s="728">
        <f t="shared" si="21"/>
        <v>0</v>
      </c>
      <c r="AT29" s="1978"/>
      <c r="AU29" s="1976"/>
      <c r="AV29" s="1976"/>
      <c r="AW29" s="1977"/>
      <c r="AX29" s="727">
        <f t="shared" si="22"/>
        <v>0</v>
      </c>
      <c r="AY29" s="734">
        <f t="shared" si="23"/>
        <v>0</v>
      </c>
      <c r="AZ29" s="1817"/>
    </row>
    <row r="30" spans="1:58" ht="15.75" x14ac:dyDescent="0.2">
      <c r="A30" s="2564"/>
      <c r="B30" s="2565"/>
      <c r="C30" s="1976"/>
      <c r="D30" s="1976"/>
      <c r="E30" s="1976"/>
      <c r="F30" s="1976"/>
      <c r="G30" s="1976"/>
      <c r="H30" s="1977"/>
      <c r="I30" s="728">
        <f t="shared" si="13"/>
        <v>0</v>
      </c>
      <c r="J30" s="1978"/>
      <c r="K30" s="1976"/>
      <c r="L30" s="1976"/>
      <c r="M30" s="1977"/>
      <c r="N30" s="728">
        <f t="shared" si="14"/>
        <v>0</v>
      </c>
      <c r="O30" s="733">
        <f t="shared" si="15"/>
        <v>0</v>
      </c>
      <c r="P30" s="732"/>
      <c r="Q30" s="730"/>
      <c r="R30" s="730"/>
      <c r="S30" s="730"/>
      <c r="T30" s="730"/>
      <c r="U30" s="730"/>
      <c r="V30" s="731"/>
      <c r="W30" s="730"/>
      <c r="X30" s="1706">
        <f t="shared" si="16"/>
        <v>0</v>
      </c>
      <c r="Y30" s="1654">
        <f t="shared" si="17"/>
        <v>0</v>
      </c>
      <c r="Z30" s="1976"/>
      <c r="AA30" s="1976"/>
      <c r="AB30" s="1976"/>
      <c r="AC30" s="1976"/>
      <c r="AD30" s="1976"/>
      <c r="AE30" s="1977"/>
      <c r="AF30" s="728">
        <f t="shared" si="18"/>
        <v>0</v>
      </c>
      <c r="AG30" s="1978"/>
      <c r="AH30" s="1976"/>
      <c r="AI30" s="1976"/>
      <c r="AJ30" s="1977"/>
      <c r="AK30" s="728">
        <f t="shared" si="19"/>
        <v>0</v>
      </c>
      <c r="AL30" s="729">
        <f t="shared" si="20"/>
        <v>0</v>
      </c>
      <c r="AM30" s="1979"/>
      <c r="AN30" s="1979"/>
      <c r="AO30" s="1976"/>
      <c r="AP30" s="1976"/>
      <c r="AQ30" s="1976"/>
      <c r="AR30" s="1977"/>
      <c r="AS30" s="728">
        <f t="shared" si="21"/>
        <v>0</v>
      </c>
      <c r="AT30" s="1978"/>
      <c r="AU30" s="1976"/>
      <c r="AV30" s="1976"/>
      <c r="AW30" s="1977"/>
      <c r="AX30" s="727">
        <f t="shared" si="22"/>
        <v>0</v>
      </c>
      <c r="AY30" s="1981">
        <f t="shared" si="23"/>
        <v>0</v>
      </c>
      <c r="AZ30" s="1817"/>
    </row>
    <row r="31" spans="1:58" ht="23.25" customHeight="1" thickBot="1" x14ac:dyDescent="0.25">
      <c r="A31" s="2612" t="s">
        <v>730</v>
      </c>
      <c r="B31" s="2613"/>
      <c r="C31" s="725">
        <f t="shared" ref="C31:AH31" si="24">SUM(C24:C30)</f>
        <v>0</v>
      </c>
      <c r="D31" s="725">
        <f t="shared" si="24"/>
        <v>0</v>
      </c>
      <c r="E31" s="725">
        <f t="shared" si="24"/>
        <v>0</v>
      </c>
      <c r="F31" s="725">
        <f t="shared" si="24"/>
        <v>0</v>
      </c>
      <c r="G31" s="725">
        <f t="shared" si="24"/>
        <v>0</v>
      </c>
      <c r="H31" s="725">
        <f t="shared" si="24"/>
        <v>0</v>
      </c>
      <c r="I31" s="725">
        <f t="shared" si="24"/>
        <v>0</v>
      </c>
      <c r="J31" s="725">
        <f t="shared" si="24"/>
        <v>0</v>
      </c>
      <c r="K31" s="725">
        <f t="shared" si="24"/>
        <v>0</v>
      </c>
      <c r="L31" s="725">
        <f t="shared" si="24"/>
        <v>0</v>
      </c>
      <c r="M31" s="725">
        <f t="shared" si="24"/>
        <v>0</v>
      </c>
      <c r="N31" s="725">
        <f t="shared" si="24"/>
        <v>0</v>
      </c>
      <c r="O31" s="725">
        <f t="shared" si="24"/>
        <v>0</v>
      </c>
      <c r="P31" s="726">
        <f t="shared" si="24"/>
        <v>0</v>
      </c>
      <c r="Q31" s="726">
        <f t="shared" si="24"/>
        <v>0</v>
      </c>
      <c r="R31" s="726">
        <f t="shared" si="24"/>
        <v>0</v>
      </c>
      <c r="S31" s="726">
        <f t="shared" si="24"/>
        <v>0</v>
      </c>
      <c r="T31" s="726">
        <f t="shared" si="24"/>
        <v>0</v>
      </c>
      <c r="U31" s="726">
        <f t="shared" si="24"/>
        <v>0</v>
      </c>
      <c r="V31" s="726">
        <f t="shared" si="24"/>
        <v>0</v>
      </c>
      <c r="W31" s="726">
        <f t="shared" si="24"/>
        <v>0</v>
      </c>
      <c r="X31" s="725">
        <f t="shared" si="24"/>
        <v>0</v>
      </c>
      <c r="Y31" s="725">
        <f t="shared" si="24"/>
        <v>0</v>
      </c>
      <c r="Z31" s="725">
        <f t="shared" si="24"/>
        <v>0</v>
      </c>
      <c r="AA31" s="725">
        <f t="shared" si="24"/>
        <v>0</v>
      </c>
      <c r="AB31" s="725">
        <f t="shared" si="24"/>
        <v>0</v>
      </c>
      <c r="AC31" s="725">
        <f t="shared" si="24"/>
        <v>0</v>
      </c>
      <c r="AD31" s="725">
        <f t="shared" si="24"/>
        <v>0</v>
      </c>
      <c r="AE31" s="725">
        <f t="shared" si="24"/>
        <v>0</v>
      </c>
      <c r="AF31" s="725">
        <f t="shared" si="24"/>
        <v>0</v>
      </c>
      <c r="AG31" s="725">
        <f t="shared" si="24"/>
        <v>0</v>
      </c>
      <c r="AH31" s="725">
        <f t="shared" si="24"/>
        <v>0</v>
      </c>
      <c r="AI31" s="725">
        <f t="shared" ref="AI31:AY31" si="25">SUM(AI24:AI30)</f>
        <v>0</v>
      </c>
      <c r="AJ31" s="725">
        <f t="shared" si="25"/>
        <v>0</v>
      </c>
      <c r="AK31" s="725">
        <f t="shared" si="25"/>
        <v>0</v>
      </c>
      <c r="AL31" s="725">
        <f t="shared" si="25"/>
        <v>0</v>
      </c>
      <c r="AM31" s="725">
        <f t="shared" si="25"/>
        <v>0</v>
      </c>
      <c r="AN31" s="725">
        <f t="shared" si="25"/>
        <v>0</v>
      </c>
      <c r="AO31" s="725">
        <f t="shared" si="25"/>
        <v>0</v>
      </c>
      <c r="AP31" s="725">
        <f t="shared" si="25"/>
        <v>0</v>
      </c>
      <c r="AQ31" s="725">
        <f t="shared" si="25"/>
        <v>0</v>
      </c>
      <c r="AR31" s="725">
        <f t="shared" si="25"/>
        <v>0</v>
      </c>
      <c r="AS31" s="725">
        <f t="shared" si="25"/>
        <v>0</v>
      </c>
      <c r="AT31" s="725">
        <f t="shared" si="25"/>
        <v>0</v>
      </c>
      <c r="AU31" s="725">
        <f t="shared" si="25"/>
        <v>0</v>
      </c>
      <c r="AV31" s="725">
        <f t="shared" si="25"/>
        <v>0</v>
      </c>
      <c r="AW31" s="725">
        <f t="shared" si="25"/>
        <v>0</v>
      </c>
      <c r="AX31" s="725">
        <f t="shared" si="25"/>
        <v>0</v>
      </c>
      <c r="AY31" s="725">
        <f t="shared" si="25"/>
        <v>0</v>
      </c>
      <c r="AZ31" s="724">
        <f>SUM(AZ24:AZ30)</f>
        <v>0</v>
      </c>
      <c r="BA31" s="1636"/>
      <c r="BB31" s="1636"/>
      <c r="BC31" s="1636"/>
      <c r="BD31" s="1636"/>
      <c r="BE31" s="1636"/>
      <c r="BF31" s="1636"/>
    </row>
    <row r="32" spans="1:58" ht="31.5" customHeight="1" thickBot="1" x14ac:dyDescent="0.25">
      <c r="A32" s="2600" t="s">
        <v>730</v>
      </c>
      <c r="B32" s="2601"/>
      <c r="C32" s="723">
        <f t="shared" ref="C32:AH32" si="26">+C22+C31</f>
        <v>0</v>
      </c>
      <c r="D32" s="723">
        <f t="shared" si="26"/>
        <v>0</v>
      </c>
      <c r="E32" s="723">
        <f t="shared" si="26"/>
        <v>0</v>
      </c>
      <c r="F32" s="723">
        <f t="shared" si="26"/>
        <v>0</v>
      </c>
      <c r="G32" s="723">
        <f t="shared" si="26"/>
        <v>0</v>
      </c>
      <c r="H32" s="723">
        <f t="shared" si="26"/>
        <v>0</v>
      </c>
      <c r="I32" s="723">
        <f t="shared" si="26"/>
        <v>0</v>
      </c>
      <c r="J32" s="723">
        <f t="shared" si="26"/>
        <v>0</v>
      </c>
      <c r="K32" s="723">
        <f t="shared" si="26"/>
        <v>0</v>
      </c>
      <c r="L32" s="723">
        <f t="shared" si="26"/>
        <v>0</v>
      </c>
      <c r="M32" s="723">
        <f t="shared" si="26"/>
        <v>0</v>
      </c>
      <c r="N32" s="723">
        <f t="shared" si="26"/>
        <v>0</v>
      </c>
      <c r="O32" s="723">
        <f t="shared" si="26"/>
        <v>0</v>
      </c>
      <c r="P32" s="723">
        <f t="shared" si="26"/>
        <v>0</v>
      </c>
      <c r="Q32" s="723">
        <f t="shared" si="26"/>
        <v>0</v>
      </c>
      <c r="R32" s="723">
        <f t="shared" si="26"/>
        <v>0</v>
      </c>
      <c r="S32" s="723">
        <f t="shared" si="26"/>
        <v>0</v>
      </c>
      <c r="T32" s="723">
        <f t="shared" si="26"/>
        <v>0</v>
      </c>
      <c r="U32" s="723">
        <f t="shared" si="26"/>
        <v>0</v>
      </c>
      <c r="V32" s="723">
        <f t="shared" si="26"/>
        <v>0</v>
      </c>
      <c r="W32" s="723">
        <f t="shared" si="26"/>
        <v>0</v>
      </c>
      <c r="X32" s="723">
        <f t="shared" si="26"/>
        <v>0</v>
      </c>
      <c r="Y32" s="723">
        <f t="shared" si="26"/>
        <v>0</v>
      </c>
      <c r="Z32" s="723">
        <f t="shared" si="26"/>
        <v>0</v>
      </c>
      <c r="AA32" s="723">
        <f t="shared" si="26"/>
        <v>0</v>
      </c>
      <c r="AB32" s="723">
        <f t="shared" si="26"/>
        <v>0</v>
      </c>
      <c r="AC32" s="723">
        <f t="shared" si="26"/>
        <v>0</v>
      </c>
      <c r="AD32" s="723">
        <f t="shared" si="26"/>
        <v>0</v>
      </c>
      <c r="AE32" s="723">
        <f t="shared" si="26"/>
        <v>0</v>
      </c>
      <c r="AF32" s="723">
        <f t="shared" si="26"/>
        <v>0</v>
      </c>
      <c r="AG32" s="723">
        <f t="shared" si="26"/>
        <v>0</v>
      </c>
      <c r="AH32" s="723">
        <f t="shared" si="26"/>
        <v>0</v>
      </c>
      <c r="AI32" s="723">
        <f t="shared" ref="AI32:AZ32" si="27">+AI22+AI31</f>
        <v>0</v>
      </c>
      <c r="AJ32" s="723">
        <f t="shared" si="27"/>
        <v>0</v>
      </c>
      <c r="AK32" s="723">
        <f t="shared" si="27"/>
        <v>0</v>
      </c>
      <c r="AL32" s="723">
        <f t="shared" si="27"/>
        <v>0</v>
      </c>
      <c r="AM32" s="723">
        <f t="shared" si="27"/>
        <v>0</v>
      </c>
      <c r="AN32" s="723">
        <f t="shared" si="27"/>
        <v>0</v>
      </c>
      <c r="AO32" s="723">
        <f t="shared" si="27"/>
        <v>0</v>
      </c>
      <c r="AP32" s="723">
        <f t="shared" si="27"/>
        <v>0</v>
      </c>
      <c r="AQ32" s="723">
        <f t="shared" si="27"/>
        <v>0</v>
      </c>
      <c r="AR32" s="723">
        <f t="shared" si="27"/>
        <v>0</v>
      </c>
      <c r="AS32" s="723">
        <f t="shared" si="27"/>
        <v>0</v>
      </c>
      <c r="AT32" s="723">
        <f t="shared" si="27"/>
        <v>0</v>
      </c>
      <c r="AU32" s="723">
        <f t="shared" si="27"/>
        <v>0</v>
      </c>
      <c r="AV32" s="723">
        <f t="shared" si="27"/>
        <v>0</v>
      </c>
      <c r="AW32" s="723">
        <f t="shared" si="27"/>
        <v>0</v>
      </c>
      <c r="AX32" s="723">
        <f t="shared" si="27"/>
        <v>0</v>
      </c>
      <c r="AY32" s="723">
        <f t="shared" si="27"/>
        <v>0</v>
      </c>
      <c r="AZ32" s="722">
        <f t="shared" si="27"/>
        <v>0</v>
      </c>
    </row>
    <row r="33" spans="1:28" ht="27.75" customHeight="1" x14ac:dyDescent="0.3">
      <c r="A33" s="2562" t="s">
        <v>731</v>
      </c>
      <c r="B33" s="2563"/>
      <c r="C33" s="2563"/>
      <c r="D33" s="2563"/>
      <c r="E33" s="2563"/>
      <c r="F33" s="2563"/>
      <c r="G33" s="2563"/>
      <c r="H33" s="2563"/>
      <c r="I33" s="2563"/>
      <c r="J33" s="2563"/>
      <c r="K33" s="2563"/>
      <c r="L33" s="2563"/>
      <c r="M33" s="2563"/>
      <c r="N33" s="2563"/>
      <c r="O33" s="2563"/>
      <c r="P33" s="2563"/>
      <c r="Q33" s="2563"/>
      <c r="R33" s="2563"/>
      <c r="S33" s="2563"/>
      <c r="T33" s="2563"/>
      <c r="U33" s="2563"/>
      <c r="V33" s="2563"/>
      <c r="W33" s="2563"/>
      <c r="X33" s="2563"/>
      <c r="Y33" s="2563"/>
      <c r="Z33" s="2563"/>
      <c r="AA33" s="2563"/>
      <c r="AB33" s="2563"/>
    </row>
  </sheetData>
  <sheetProtection algorithmName="SHA-512" hashValue="c3+yn6CTC/LSzBHEIy6aglvTXlak4z0B9SwUY8eU57mkABKuoGTyOcL59nA2qrAG2zDquGGP8apQW6BbAZzkjw==" saltValue="GhiKMCSKAdCNDe+Hm3Lobw==" spinCount="100000" sheet="1" objects="1" scenarios="1"/>
  <mergeCells count="92">
    <mergeCell ref="AZ3:AZ6"/>
    <mergeCell ref="A27:B27"/>
    <mergeCell ref="A28:B28"/>
    <mergeCell ref="A29:B29"/>
    <mergeCell ref="A31:B31"/>
    <mergeCell ref="A23:AZ23"/>
    <mergeCell ref="AM3:AY3"/>
    <mergeCell ref="A24:B24"/>
    <mergeCell ref="A25:B25"/>
    <mergeCell ref="A26:B26"/>
    <mergeCell ref="AY4:AY6"/>
    <mergeCell ref="AM5:AM6"/>
    <mergeCell ref="AN5:AN6"/>
    <mergeCell ref="AO5:AO6"/>
    <mergeCell ref="AP5:AP6"/>
    <mergeCell ref="AQ5:AQ6"/>
    <mergeCell ref="A32:B32"/>
    <mergeCell ref="Y2:AA2"/>
    <mergeCell ref="A21:B21"/>
    <mergeCell ref="A30:B30"/>
    <mergeCell ref="Z3:AL3"/>
    <mergeCell ref="AD5:AD6"/>
    <mergeCell ref="AE5:AE6"/>
    <mergeCell ref="AF5:AF6"/>
    <mergeCell ref="C2:L2"/>
    <mergeCell ref="A4:B4"/>
    <mergeCell ref="C4:I4"/>
    <mergeCell ref="J4:N4"/>
    <mergeCell ref="M5:M6"/>
    <mergeCell ref="N5:N6"/>
    <mergeCell ref="G5:G6"/>
    <mergeCell ref="Z4:AF4"/>
    <mergeCell ref="AT4:AX4"/>
    <mergeCell ref="AG5:AG6"/>
    <mergeCell ref="AH5:AH6"/>
    <mergeCell ref="AI5:AI6"/>
    <mergeCell ref="AJ5:AJ6"/>
    <mergeCell ref="AV5:AV6"/>
    <mergeCell ref="AW5:AW6"/>
    <mergeCell ref="AK5:AK6"/>
    <mergeCell ref="AG4:AK4"/>
    <mergeCell ref="AL4:AL6"/>
    <mergeCell ref="AM4:AS4"/>
    <mergeCell ref="AX5:AX6"/>
    <mergeCell ref="AR5:AR6"/>
    <mergeCell ref="AS5:AS6"/>
    <mergeCell ref="AT5:AT6"/>
    <mergeCell ref="AU5:AU6"/>
    <mergeCell ref="Z5:Z6"/>
    <mergeCell ref="AA5:AA6"/>
    <mergeCell ref="AB5:AB6"/>
    <mergeCell ref="AC5:AC6"/>
    <mergeCell ref="L5:L6"/>
    <mergeCell ref="A22:B22"/>
    <mergeCell ref="F5:F6"/>
    <mergeCell ref="E5:E6"/>
    <mergeCell ref="D5:D6"/>
    <mergeCell ref="C5:C6"/>
    <mergeCell ref="A5:B6"/>
    <mergeCell ref="A7:B7"/>
    <mergeCell ref="A8:B8"/>
    <mergeCell ref="A19:B19"/>
    <mergeCell ref="A20:B20"/>
    <mergeCell ref="A9:B9"/>
    <mergeCell ref="A15:B15"/>
    <mergeCell ref="P3:Y3"/>
    <mergeCell ref="P4:X4"/>
    <mergeCell ref="O4:O6"/>
    <mergeCell ref="Y4:Y6"/>
    <mergeCell ref="X5:X6"/>
    <mergeCell ref="T5:T6"/>
    <mergeCell ref="U5:U6"/>
    <mergeCell ref="V5:V6"/>
    <mergeCell ref="A3:O3"/>
    <mergeCell ref="I5:I6"/>
    <mergeCell ref="K5:K6"/>
    <mergeCell ref="A33:AB33"/>
    <mergeCell ref="A16:B16"/>
    <mergeCell ref="W5:W6"/>
    <mergeCell ref="P5:P6"/>
    <mergeCell ref="Q5:Q6"/>
    <mergeCell ref="R5:R6"/>
    <mergeCell ref="S5:S6"/>
    <mergeCell ref="J5:J6"/>
    <mergeCell ref="A17:B17"/>
    <mergeCell ref="A18:B18"/>
    <mergeCell ref="A11:B11"/>
    <mergeCell ref="A12:B12"/>
    <mergeCell ref="A13:B13"/>
    <mergeCell ref="A14:B14"/>
    <mergeCell ref="A10:B10"/>
    <mergeCell ref="H5:H6"/>
  </mergeCells>
  <dataValidations count="2">
    <dataValidation type="list" allowBlank="1" showInputMessage="1" showErrorMessage="1" sqref="A12:A13 A9" xr:uid="{C6516CA7-97C9-4243-B490-F8E529D51B5F}">
      <formula1>$A$2:$A$126</formula1>
    </dataValidation>
    <dataValidation type="list" allowBlank="1" showInputMessage="1" showErrorMessage="1" sqref="A24:B30" xr:uid="{9F750574-6C2F-4335-88FD-E300548BB669}">
      <formula1>$A$2:$A$191</formula1>
    </dataValidation>
  </dataValidations>
  <printOptions horizontalCentered="1"/>
  <pageMargins left="0.59055118110236227" right="0.51181102362204722" top="1.1811023622047245" bottom="0.98425196850393704" header="0.51181102362204722" footer="0.51181102362204722"/>
  <pageSetup paperSize="9" scale="37" orientation="landscape"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r:uid="{522D608A-34B7-4516-B851-C81B432E8934}">
          <x14:formula1>
            <xm:f>słownik!$A$2:$A$175</xm:f>
          </x14:formula1>
          <xm:sqref>A14:B21</xm:sqref>
        </x14:dataValidation>
      </x14:dataValidation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3C4D4-7BAB-4943-9440-ACD68664AB48}">
  <sheetPr>
    <tabColor rgb="FF92D050"/>
    <pageSetUpPr fitToPage="1"/>
  </sheetPr>
  <dimension ref="B1:V37"/>
  <sheetViews>
    <sheetView showGridLines="0" view="pageBreakPreview" zoomScale="86" zoomScaleNormal="90" zoomScaleSheetLayoutView="86" workbookViewId="0">
      <selection activeCell="B33" sqref="B33:C33"/>
    </sheetView>
  </sheetViews>
  <sheetFormatPr defaultColWidth="9.140625" defaultRowHeight="12.75" x14ac:dyDescent="0.2"/>
  <cols>
    <col min="1" max="1" width="3" style="1" customWidth="1"/>
    <col min="2" max="2" width="22" style="1" customWidth="1"/>
    <col min="3" max="3" width="12" style="1" customWidth="1"/>
    <col min="4" max="15" width="6.7109375" style="1" customWidth="1"/>
    <col min="16" max="16" width="12" style="1" customWidth="1"/>
    <col min="17" max="19" width="9.140625" style="1" customWidth="1"/>
    <col min="20" max="16384" width="9.140625" style="1"/>
  </cols>
  <sheetData>
    <row r="1" spans="2:22" ht="32.25" customHeight="1" x14ac:dyDescent="0.2">
      <c r="B1" s="782"/>
      <c r="C1" s="782"/>
      <c r="D1" s="782"/>
      <c r="E1" s="782"/>
      <c r="F1" s="782"/>
      <c r="G1" s="782"/>
      <c r="H1" s="782"/>
      <c r="I1" s="782"/>
      <c r="J1" s="782"/>
      <c r="K1" s="782"/>
      <c r="L1" s="782"/>
      <c r="M1" s="782"/>
      <c r="N1" s="782"/>
      <c r="O1" s="782"/>
      <c r="P1" s="782"/>
    </row>
    <row r="2" spans="2:22" ht="27.75" customHeight="1" x14ac:dyDescent="0.3">
      <c r="B2" s="781" t="str">
        <f>wizyt!C3</f>
        <v>??</v>
      </c>
      <c r="C2" s="780"/>
      <c r="D2" s="776"/>
      <c r="E2" s="776"/>
      <c r="F2" s="776"/>
      <c r="G2" s="776"/>
      <c r="H2" s="776"/>
      <c r="I2" s="776"/>
      <c r="J2" s="776"/>
      <c r="K2" s="777"/>
      <c r="L2" s="779" t="s">
        <v>732</v>
      </c>
      <c r="M2" s="778" t="str">
        <f>wizyt!H3</f>
        <v>2023/2024</v>
      </c>
      <c r="N2" s="777"/>
      <c r="O2" s="776"/>
      <c r="P2" s="775"/>
    </row>
    <row r="3" spans="2:22" ht="27.75" customHeight="1" thickBot="1" x14ac:dyDescent="0.3">
      <c r="B3" s="774"/>
      <c r="C3" s="774"/>
      <c r="D3" s="2634" t="s">
        <v>421</v>
      </c>
      <c r="E3" s="2635"/>
      <c r="F3" s="2635"/>
      <c r="G3" s="2635"/>
      <c r="H3" s="2635"/>
      <c r="I3" s="2635"/>
      <c r="J3" s="2635"/>
      <c r="K3" s="2635"/>
      <c r="L3" s="1639"/>
      <c r="M3" s="1639"/>
      <c r="N3" s="188" t="str">
        <f>IF(wizyt!$B$1&lt;&gt;0,wizyt!$B$1," ")</f>
        <v xml:space="preserve"> </v>
      </c>
      <c r="O3" s="2480" t="str">
        <f>IF(wizyt!$D$1&lt;&gt;0,wizyt!$D$1," ")</f>
        <v xml:space="preserve"> </v>
      </c>
      <c r="P3" s="2636"/>
    </row>
    <row r="4" spans="2:22" ht="24.95" customHeight="1" thickBot="1" x14ac:dyDescent="0.25">
      <c r="B4" s="2634" t="s">
        <v>9</v>
      </c>
      <c r="C4" s="2642"/>
      <c r="D4" s="2637" t="s">
        <v>595</v>
      </c>
      <c r="E4" s="2638"/>
      <c r="F4" s="2638"/>
      <c r="G4" s="2638"/>
      <c r="H4" s="2638"/>
      <c r="I4" s="2638"/>
      <c r="J4" s="2639"/>
      <c r="K4" s="2637" t="s">
        <v>596</v>
      </c>
      <c r="L4" s="2638"/>
      <c r="M4" s="2638"/>
      <c r="N4" s="2638"/>
      <c r="O4" s="2639"/>
      <c r="P4" s="1982"/>
    </row>
    <row r="5" spans="2:22" ht="24.95" customHeight="1" x14ac:dyDescent="0.2">
      <c r="B5" s="2645" t="s">
        <v>733</v>
      </c>
      <c r="C5" s="2649" t="s">
        <v>644</v>
      </c>
      <c r="D5" s="2625" t="s">
        <v>523</v>
      </c>
      <c r="E5" s="2625" t="s">
        <v>524</v>
      </c>
      <c r="F5" s="2625" t="s">
        <v>525</v>
      </c>
      <c r="G5" s="2625" t="s">
        <v>526</v>
      </c>
      <c r="H5" s="2625" t="s">
        <v>527</v>
      </c>
      <c r="I5" s="2625" t="s">
        <v>528</v>
      </c>
      <c r="J5" s="2630" t="s">
        <v>572</v>
      </c>
      <c r="K5" s="2640" t="s">
        <v>523</v>
      </c>
      <c r="L5" s="2625" t="s">
        <v>524</v>
      </c>
      <c r="M5" s="2625" t="s">
        <v>525</v>
      </c>
      <c r="N5" s="2625" t="s">
        <v>526</v>
      </c>
      <c r="O5" s="2630" t="s">
        <v>572</v>
      </c>
      <c r="P5" s="773"/>
    </row>
    <row r="6" spans="2:22" ht="24" customHeight="1" thickBot="1" x14ac:dyDescent="0.25">
      <c r="B6" s="2646"/>
      <c r="C6" s="2650"/>
      <c r="D6" s="2626"/>
      <c r="E6" s="2626"/>
      <c r="F6" s="2626"/>
      <c r="G6" s="2626"/>
      <c r="H6" s="2626"/>
      <c r="I6" s="2626"/>
      <c r="J6" s="2631"/>
      <c r="K6" s="2641"/>
      <c r="L6" s="2626"/>
      <c r="M6" s="2626"/>
      <c r="N6" s="2626"/>
      <c r="O6" s="2631"/>
      <c r="P6" s="772"/>
      <c r="V6" s="752"/>
    </row>
    <row r="7" spans="2:22" ht="12.95" customHeight="1" x14ac:dyDescent="0.2">
      <c r="B7" s="2623" t="s">
        <v>602</v>
      </c>
      <c r="C7" s="2624"/>
      <c r="D7" s="770"/>
      <c r="E7" s="770"/>
      <c r="F7" s="770"/>
      <c r="G7" s="770"/>
      <c r="H7" s="770"/>
      <c r="I7" s="770"/>
      <c r="J7" s="758">
        <f t="shared" ref="J7:J27" si="0">SUM(D7:I7)</f>
        <v>0</v>
      </c>
      <c r="K7" s="771"/>
      <c r="L7" s="770"/>
      <c r="M7" s="770"/>
      <c r="N7" s="770"/>
      <c r="O7" s="758">
        <f t="shared" ref="O7:O27" si="1">SUM(K7:N7)</f>
        <v>0</v>
      </c>
      <c r="P7" s="764">
        <f t="shared" ref="P7:P27" si="2">J7+O7</f>
        <v>0</v>
      </c>
      <c r="Q7" s="516"/>
      <c r="V7" s="752"/>
    </row>
    <row r="8" spans="2:22" ht="12.95" customHeight="1" x14ac:dyDescent="0.2">
      <c r="B8" s="2623" t="s">
        <v>603</v>
      </c>
      <c r="C8" s="2624"/>
      <c r="D8" s="770"/>
      <c r="E8" s="770"/>
      <c r="F8" s="770"/>
      <c r="G8" s="770"/>
      <c r="H8" s="770"/>
      <c r="I8" s="770"/>
      <c r="J8" s="758">
        <f t="shared" si="0"/>
        <v>0</v>
      </c>
      <c r="K8" s="771"/>
      <c r="L8" s="770"/>
      <c r="M8" s="770"/>
      <c r="N8" s="770"/>
      <c r="O8" s="758">
        <f t="shared" si="1"/>
        <v>0</v>
      </c>
      <c r="P8" s="769">
        <f t="shared" si="2"/>
        <v>0</v>
      </c>
      <c r="Q8" s="516"/>
      <c r="V8" s="752"/>
    </row>
    <row r="9" spans="2:22" ht="12.95" customHeight="1" x14ac:dyDescent="0.2">
      <c r="B9" s="2623" t="s">
        <v>604</v>
      </c>
      <c r="C9" s="2624"/>
      <c r="D9" s="770"/>
      <c r="E9" s="770"/>
      <c r="F9" s="770"/>
      <c r="G9" s="770"/>
      <c r="H9" s="770"/>
      <c r="I9" s="770"/>
      <c r="J9" s="758">
        <f t="shared" si="0"/>
        <v>0</v>
      </c>
      <c r="K9" s="771"/>
      <c r="L9" s="770"/>
      <c r="M9" s="770"/>
      <c r="N9" s="770"/>
      <c r="O9" s="758">
        <f t="shared" si="1"/>
        <v>0</v>
      </c>
      <c r="P9" s="769">
        <f t="shared" si="2"/>
        <v>0</v>
      </c>
      <c r="Q9" s="516"/>
      <c r="V9" s="752"/>
    </row>
    <row r="10" spans="2:22" ht="12.95" customHeight="1" x14ac:dyDescent="0.2">
      <c r="B10" s="2623" t="s">
        <v>605</v>
      </c>
      <c r="C10" s="2624"/>
      <c r="D10" s="770"/>
      <c r="E10" s="770"/>
      <c r="F10" s="770"/>
      <c r="G10" s="770"/>
      <c r="H10" s="770"/>
      <c r="I10" s="770"/>
      <c r="J10" s="758">
        <f t="shared" si="0"/>
        <v>0</v>
      </c>
      <c r="K10" s="771"/>
      <c r="L10" s="770"/>
      <c r="M10" s="770"/>
      <c r="N10" s="770"/>
      <c r="O10" s="758">
        <f t="shared" si="1"/>
        <v>0</v>
      </c>
      <c r="P10" s="769">
        <f t="shared" si="2"/>
        <v>0</v>
      </c>
      <c r="Q10" s="516"/>
      <c r="V10" s="752"/>
    </row>
    <row r="11" spans="2:22" ht="12.95" customHeight="1" x14ac:dyDescent="0.2">
      <c r="B11" s="2623" t="s">
        <v>734</v>
      </c>
      <c r="C11" s="2624"/>
      <c r="D11" s="770"/>
      <c r="E11" s="770"/>
      <c r="F11" s="770"/>
      <c r="G11" s="770"/>
      <c r="H11" s="770"/>
      <c r="I11" s="770"/>
      <c r="J11" s="758">
        <f t="shared" si="0"/>
        <v>0</v>
      </c>
      <c r="K11" s="771"/>
      <c r="L11" s="770"/>
      <c r="M11" s="770"/>
      <c r="N11" s="770"/>
      <c r="O11" s="758">
        <f t="shared" si="1"/>
        <v>0</v>
      </c>
      <c r="P11" s="769">
        <f t="shared" si="2"/>
        <v>0</v>
      </c>
      <c r="Q11" s="516"/>
      <c r="V11" s="752"/>
    </row>
    <row r="12" spans="2:22" ht="12.95" customHeight="1" x14ac:dyDescent="0.2">
      <c r="B12" s="2623" t="s">
        <v>607</v>
      </c>
      <c r="C12" s="2624"/>
      <c r="D12" s="770"/>
      <c r="E12" s="770"/>
      <c r="F12" s="770"/>
      <c r="G12" s="770"/>
      <c r="H12" s="770"/>
      <c r="I12" s="770"/>
      <c r="J12" s="758">
        <f t="shared" si="0"/>
        <v>0</v>
      </c>
      <c r="K12" s="771"/>
      <c r="L12" s="770"/>
      <c r="M12" s="770"/>
      <c r="N12" s="770"/>
      <c r="O12" s="758">
        <f t="shared" si="1"/>
        <v>0</v>
      </c>
      <c r="P12" s="769">
        <f t="shared" si="2"/>
        <v>0</v>
      </c>
      <c r="Q12" s="516"/>
      <c r="V12" s="752"/>
    </row>
    <row r="13" spans="2:22" ht="12.95" customHeight="1" x14ac:dyDescent="0.2">
      <c r="B13" s="2623" t="s">
        <v>735</v>
      </c>
      <c r="C13" s="2624"/>
      <c r="D13" s="770"/>
      <c r="E13" s="770"/>
      <c r="F13" s="770"/>
      <c r="G13" s="770"/>
      <c r="H13" s="770"/>
      <c r="I13" s="770"/>
      <c r="J13" s="758">
        <f t="shared" si="0"/>
        <v>0</v>
      </c>
      <c r="K13" s="771"/>
      <c r="L13" s="770"/>
      <c r="M13" s="770"/>
      <c r="N13" s="770"/>
      <c r="O13" s="758">
        <f t="shared" si="1"/>
        <v>0</v>
      </c>
      <c r="P13" s="769">
        <f t="shared" si="2"/>
        <v>0</v>
      </c>
      <c r="Q13" s="516"/>
      <c r="V13" s="752"/>
    </row>
    <row r="14" spans="2:22" ht="12.95" customHeight="1" x14ac:dyDescent="0.2">
      <c r="B14" s="2623" t="s">
        <v>609</v>
      </c>
      <c r="C14" s="2624"/>
      <c r="D14" s="760"/>
      <c r="E14" s="760"/>
      <c r="F14" s="760"/>
      <c r="G14" s="760"/>
      <c r="H14" s="760"/>
      <c r="I14" s="760"/>
      <c r="J14" s="758">
        <f t="shared" si="0"/>
        <v>0</v>
      </c>
      <c r="K14" s="761"/>
      <c r="L14" s="760"/>
      <c r="M14" s="760"/>
      <c r="N14" s="760"/>
      <c r="O14" s="758">
        <f t="shared" si="1"/>
        <v>0</v>
      </c>
      <c r="P14" s="769">
        <f t="shared" si="2"/>
        <v>0</v>
      </c>
      <c r="Q14" s="516"/>
      <c r="V14" s="752"/>
    </row>
    <row r="15" spans="2:22" ht="12.95" customHeight="1" x14ac:dyDescent="0.2">
      <c r="B15" s="2623" t="s">
        <v>736</v>
      </c>
      <c r="C15" s="2624"/>
      <c r="D15" s="760"/>
      <c r="E15" s="760"/>
      <c r="F15" s="760"/>
      <c r="G15" s="760"/>
      <c r="H15" s="760"/>
      <c r="I15" s="760"/>
      <c r="J15" s="758">
        <f t="shared" si="0"/>
        <v>0</v>
      </c>
      <c r="K15" s="761"/>
      <c r="L15" s="760"/>
      <c r="M15" s="760"/>
      <c r="N15" s="760"/>
      <c r="O15" s="758">
        <f t="shared" si="1"/>
        <v>0</v>
      </c>
      <c r="P15" s="769">
        <f t="shared" si="2"/>
        <v>0</v>
      </c>
      <c r="Q15" s="516"/>
      <c r="V15" s="752"/>
    </row>
    <row r="16" spans="2:22" ht="12.95" customHeight="1" x14ac:dyDescent="0.2">
      <c r="B16" s="2623" t="s">
        <v>610</v>
      </c>
      <c r="C16" s="2624"/>
      <c r="D16" s="760"/>
      <c r="E16" s="760"/>
      <c r="F16" s="760"/>
      <c r="G16" s="760"/>
      <c r="H16" s="760"/>
      <c r="I16" s="760"/>
      <c r="J16" s="758">
        <f t="shared" si="0"/>
        <v>0</v>
      </c>
      <c r="K16" s="761"/>
      <c r="L16" s="760"/>
      <c r="M16" s="760"/>
      <c r="N16" s="760"/>
      <c r="O16" s="758">
        <f t="shared" si="1"/>
        <v>0</v>
      </c>
      <c r="P16" s="769">
        <f t="shared" si="2"/>
        <v>0</v>
      </c>
      <c r="Q16" s="516"/>
      <c r="V16" s="752"/>
    </row>
    <row r="17" spans="2:22" ht="12.95" customHeight="1" x14ac:dyDescent="0.2">
      <c r="B17" s="2623" t="s">
        <v>611</v>
      </c>
      <c r="C17" s="2624"/>
      <c r="D17" s="760"/>
      <c r="E17" s="760"/>
      <c r="F17" s="760"/>
      <c r="G17" s="760"/>
      <c r="H17" s="760"/>
      <c r="I17" s="759"/>
      <c r="J17" s="758">
        <f t="shared" si="0"/>
        <v>0</v>
      </c>
      <c r="K17" s="761"/>
      <c r="L17" s="760"/>
      <c r="M17" s="760"/>
      <c r="N17" s="760"/>
      <c r="O17" s="758">
        <f t="shared" si="1"/>
        <v>0</v>
      </c>
      <c r="P17" s="769">
        <f t="shared" si="2"/>
        <v>0</v>
      </c>
      <c r="Q17" s="516"/>
      <c r="V17" s="752"/>
    </row>
    <row r="18" spans="2:22" ht="12.95" customHeight="1" x14ac:dyDescent="0.2">
      <c r="B18" s="2623" t="s">
        <v>612</v>
      </c>
      <c r="C18" s="2624"/>
      <c r="D18" s="760"/>
      <c r="E18" s="760"/>
      <c r="F18" s="760"/>
      <c r="G18" s="760"/>
      <c r="H18" s="760"/>
      <c r="I18" s="759"/>
      <c r="J18" s="758">
        <f t="shared" si="0"/>
        <v>0</v>
      </c>
      <c r="K18" s="761"/>
      <c r="L18" s="760"/>
      <c r="M18" s="760"/>
      <c r="N18" s="760"/>
      <c r="O18" s="758">
        <f t="shared" si="1"/>
        <v>0</v>
      </c>
      <c r="P18" s="769">
        <f t="shared" si="2"/>
        <v>0</v>
      </c>
      <c r="Q18" s="516"/>
      <c r="V18" s="752"/>
    </row>
    <row r="19" spans="2:22" ht="12.95" customHeight="1" x14ac:dyDescent="0.2">
      <c r="B19" s="2623" t="s">
        <v>613</v>
      </c>
      <c r="C19" s="2624"/>
      <c r="D19" s="760"/>
      <c r="E19" s="760"/>
      <c r="F19" s="760"/>
      <c r="G19" s="760"/>
      <c r="H19" s="760"/>
      <c r="I19" s="759"/>
      <c r="J19" s="758">
        <f t="shared" si="0"/>
        <v>0</v>
      </c>
      <c r="K19" s="761"/>
      <c r="L19" s="760"/>
      <c r="M19" s="760"/>
      <c r="N19" s="759"/>
      <c r="O19" s="758">
        <f t="shared" si="1"/>
        <v>0</v>
      </c>
      <c r="P19" s="769">
        <f t="shared" si="2"/>
        <v>0</v>
      </c>
      <c r="Q19" s="516"/>
      <c r="V19" s="752"/>
    </row>
    <row r="20" spans="2:22" ht="12.95" customHeight="1" x14ac:dyDescent="0.2">
      <c r="B20" s="2623" t="s">
        <v>614</v>
      </c>
      <c r="C20" s="2624"/>
      <c r="D20" s="760"/>
      <c r="E20" s="760"/>
      <c r="F20" s="760"/>
      <c r="G20" s="760"/>
      <c r="H20" s="760"/>
      <c r="I20" s="759"/>
      <c r="J20" s="758">
        <f t="shared" si="0"/>
        <v>0</v>
      </c>
      <c r="K20" s="761"/>
      <c r="L20" s="760"/>
      <c r="M20" s="760"/>
      <c r="N20" s="759"/>
      <c r="O20" s="758">
        <f t="shared" si="1"/>
        <v>0</v>
      </c>
      <c r="P20" s="769">
        <f t="shared" si="2"/>
        <v>0</v>
      </c>
      <c r="Q20" s="516"/>
      <c r="V20" s="752"/>
    </row>
    <row r="21" spans="2:22" ht="12.95" customHeight="1" x14ac:dyDescent="0.2">
      <c r="B21" s="2623" t="s">
        <v>737</v>
      </c>
      <c r="C21" s="2624"/>
      <c r="D21" s="760"/>
      <c r="E21" s="760"/>
      <c r="F21" s="760"/>
      <c r="G21" s="760"/>
      <c r="H21" s="760"/>
      <c r="I21" s="759"/>
      <c r="J21" s="758">
        <f t="shared" si="0"/>
        <v>0</v>
      </c>
      <c r="K21" s="761"/>
      <c r="L21" s="760"/>
      <c r="M21" s="760"/>
      <c r="N21" s="759"/>
      <c r="O21" s="758">
        <f t="shared" si="1"/>
        <v>0</v>
      </c>
      <c r="P21" s="769">
        <f t="shared" si="2"/>
        <v>0</v>
      </c>
      <c r="Q21" s="516"/>
      <c r="V21" s="752"/>
    </row>
    <row r="22" spans="2:22" ht="12.95" customHeight="1" x14ac:dyDescent="0.2">
      <c r="B22" s="2623" t="s">
        <v>615</v>
      </c>
      <c r="C22" s="2624"/>
      <c r="D22" s="760"/>
      <c r="E22" s="760"/>
      <c r="F22" s="760"/>
      <c r="G22" s="760"/>
      <c r="H22" s="760"/>
      <c r="I22" s="759"/>
      <c r="J22" s="758">
        <f t="shared" si="0"/>
        <v>0</v>
      </c>
      <c r="K22" s="761"/>
      <c r="L22" s="760"/>
      <c r="M22" s="760"/>
      <c r="N22" s="759"/>
      <c r="O22" s="758">
        <f t="shared" si="1"/>
        <v>0</v>
      </c>
      <c r="P22" s="769">
        <f t="shared" si="2"/>
        <v>0</v>
      </c>
      <c r="Q22" s="516"/>
      <c r="V22" s="752"/>
    </row>
    <row r="23" spans="2:22" ht="12.95" customHeight="1" x14ac:dyDescent="0.2">
      <c r="B23" s="2623" t="s">
        <v>616</v>
      </c>
      <c r="C23" s="2624"/>
      <c r="D23" s="760"/>
      <c r="E23" s="760"/>
      <c r="F23" s="760"/>
      <c r="G23" s="760"/>
      <c r="H23" s="760"/>
      <c r="I23" s="759"/>
      <c r="J23" s="758">
        <f t="shared" si="0"/>
        <v>0</v>
      </c>
      <c r="K23" s="761"/>
      <c r="L23" s="760"/>
      <c r="M23" s="760"/>
      <c r="N23" s="759"/>
      <c r="O23" s="758">
        <f t="shared" si="1"/>
        <v>0</v>
      </c>
      <c r="P23" s="769">
        <f t="shared" si="2"/>
        <v>0</v>
      </c>
      <c r="Q23" s="516"/>
      <c r="V23" s="752"/>
    </row>
    <row r="24" spans="2:22" ht="12.95" customHeight="1" x14ac:dyDescent="0.2">
      <c r="B24" s="2623" t="s">
        <v>617</v>
      </c>
      <c r="C24" s="2624"/>
      <c r="D24" s="760"/>
      <c r="E24" s="760"/>
      <c r="F24" s="760"/>
      <c r="G24" s="760"/>
      <c r="H24" s="760"/>
      <c r="I24" s="759"/>
      <c r="J24" s="758">
        <f t="shared" si="0"/>
        <v>0</v>
      </c>
      <c r="K24" s="761"/>
      <c r="L24" s="760"/>
      <c r="M24" s="760"/>
      <c r="N24" s="759"/>
      <c r="O24" s="758">
        <f t="shared" si="1"/>
        <v>0</v>
      </c>
      <c r="P24" s="769">
        <f t="shared" si="2"/>
        <v>0</v>
      </c>
      <c r="Q24" s="516"/>
      <c r="V24" s="752"/>
    </row>
    <row r="25" spans="2:22" ht="12.95" customHeight="1" x14ac:dyDescent="0.2">
      <c r="B25" s="2623" t="s">
        <v>618</v>
      </c>
      <c r="C25" s="2624"/>
      <c r="D25" s="760"/>
      <c r="E25" s="760"/>
      <c r="F25" s="760"/>
      <c r="G25" s="760"/>
      <c r="H25" s="760"/>
      <c r="I25" s="759"/>
      <c r="J25" s="758">
        <f t="shared" si="0"/>
        <v>0</v>
      </c>
      <c r="K25" s="761"/>
      <c r="L25" s="760"/>
      <c r="M25" s="760"/>
      <c r="N25" s="759"/>
      <c r="O25" s="758">
        <f t="shared" si="1"/>
        <v>0</v>
      </c>
      <c r="P25" s="769">
        <f t="shared" si="2"/>
        <v>0</v>
      </c>
      <c r="Q25" s="516"/>
      <c r="V25" s="752"/>
    </row>
    <row r="26" spans="2:22" ht="12.95" customHeight="1" x14ac:dyDescent="0.2">
      <c r="B26" s="2623" t="s">
        <v>619</v>
      </c>
      <c r="C26" s="2624"/>
      <c r="D26" s="760"/>
      <c r="E26" s="760"/>
      <c r="F26" s="760"/>
      <c r="G26" s="760"/>
      <c r="H26" s="760"/>
      <c r="I26" s="759"/>
      <c r="J26" s="758">
        <f t="shared" si="0"/>
        <v>0</v>
      </c>
      <c r="K26" s="761"/>
      <c r="L26" s="760"/>
      <c r="M26" s="760"/>
      <c r="N26" s="759"/>
      <c r="O26" s="758">
        <f t="shared" si="1"/>
        <v>0</v>
      </c>
      <c r="P26" s="769">
        <f t="shared" si="2"/>
        <v>0</v>
      </c>
      <c r="Q26" s="516"/>
      <c r="V26" s="752"/>
    </row>
    <row r="27" spans="2:22" ht="12.95" customHeight="1" x14ac:dyDescent="0.2">
      <c r="B27" s="2623" t="s">
        <v>620</v>
      </c>
      <c r="C27" s="2624"/>
      <c r="D27" s="760"/>
      <c r="E27" s="760"/>
      <c r="F27" s="760"/>
      <c r="G27" s="760"/>
      <c r="H27" s="760"/>
      <c r="I27" s="759"/>
      <c r="J27" s="758">
        <f t="shared" si="0"/>
        <v>0</v>
      </c>
      <c r="K27" s="761"/>
      <c r="L27" s="760"/>
      <c r="M27" s="760"/>
      <c r="N27" s="759"/>
      <c r="O27" s="758">
        <f t="shared" si="1"/>
        <v>0</v>
      </c>
      <c r="P27" s="768">
        <f t="shared" si="2"/>
        <v>0</v>
      </c>
      <c r="Q27" s="516"/>
      <c r="V27" s="762"/>
    </row>
    <row r="28" spans="2:22" ht="21.75" customHeight="1" thickBot="1" x14ac:dyDescent="0.25">
      <c r="B28" s="2643" t="s">
        <v>730</v>
      </c>
      <c r="C28" s="2644"/>
      <c r="D28" s="765">
        <f t="shared" ref="D28:P28" si="3">SUM(D7:D27)</f>
        <v>0</v>
      </c>
      <c r="E28" s="765">
        <f t="shared" si="3"/>
        <v>0</v>
      </c>
      <c r="F28" s="765">
        <f t="shared" si="3"/>
        <v>0</v>
      </c>
      <c r="G28" s="765">
        <f t="shared" si="3"/>
        <v>0</v>
      </c>
      <c r="H28" s="765">
        <f t="shared" si="3"/>
        <v>0</v>
      </c>
      <c r="I28" s="765">
        <f t="shared" si="3"/>
        <v>0</v>
      </c>
      <c r="J28" s="767">
        <f t="shared" si="3"/>
        <v>0</v>
      </c>
      <c r="K28" s="766">
        <f t="shared" si="3"/>
        <v>0</v>
      </c>
      <c r="L28" s="765">
        <f t="shared" si="3"/>
        <v>0</v>
      </c>
      <c r="M28" s="765">
        <f t="shared" si="3"/>
        <v>0</v>
      </c>
      <c r="N28" s="765">
        <f t="shared" si="3"/>
        <v>0</v>
      </c>
      <c r="O28" s="765">
        <f t="shared" si="3"/>
        <v>0</v>
      </c>
      <c r="P28" s="765">
        <f t="shared" si="3"/>
        <v>0</v>
      </c>
      <c r="Q28" s="516"/>
      <c r="V28" s="763"/>
    </row>
    <row r="29" spans="2:22" ht="15.75" customHeight="1" thickBot="1" x14ac:dyDescent="0.25">
      <c r="B29" s="2647" t="s">
        <v>738</v>
      </c>
      <c r="C29" s="2648"/>
      <c r="D29" s="2627"/>
      <c r="E29" s="2628"/>
      <c r="F29" s="2628"/>
      <c r="G29" s="2628"/>
      <c r="H29" s="2628"/>
      <c r="I29" s="2628"/>
      <c r="J29" s="2628"/>
      <c r="K29" s="2628"/>
      <c r="L29" s="2628"/>
      <c r="M29" s="2628"/>
      <c r="N29" s="2628"/>
      <c r="O29" s="2628"/>
      <c r="P29" s="2629"/>
      <c r="Q29" s="516"/>
      <c r="V29" s="763"/>
    </row>
    <row r="30" spans="2:22" ht="12.95" customHeight="1" x14ac:dyDescent="0.2">
      <c r="B30" s="2623" t="s">
        <v>165</v>
      </c>
      <c r="C30" s="2624"/>
      <c r="D30" s="760"/>
      <c r="E30" s="760"/>
      <c r="F30" s="760"/>
      <c r="G30" s="760"/>
      <c r="H30" s="760"/>
      <c r="I30" s="759"/>
      <c r="J30" s="758">
        <f t="shared" ref="J30:J37" si="4">SUM(D30:I30)</f>
        <v>0</v>
      </c>
      <c r="K30" s="761"/>
      <c r="L30" s="760"/>
      <c r="M30" s="760"/>
      <c r="N30" s="759"/>
      <c r="O30" s="758">
        <f t="shared" ref="O30:O37" si="5">SUM(K30:N30)</f>
        <v>0</v>
      </c>
      <c r="P30" s="764">
        <f t="shared" ref="P30:P37" si="6">J30+O30</f>
        <v>0</v>
      </c>
      <c r="Q30" s="516"/>
      <c r="V30" s="763"/>
    </row>
    <row r="31" spans="2:22" ht="12.95" customHeight="1" x14ac:dyDescent="0.2">
      <c r="B31" s="2632"/>
      <c r="C31" s="2633"/>
      <c r="D31" s="760"/>
      <c r="E31" s="760"/>
      <c r="F31" s="760"/>
      <c r="G31" s="760"/>
      <c r="H31" s="760"/>
      <c r="I31" s="759"/>
      <c r="J31" s="758">
        <f t="shared" si="4"/>
        <v>0</v>
      </c>
      <c r="K31" s="761"/>
      <c r="L31" s="760"/>
      <c r="M31" s="760"/>
      <c r="N31" s="759"/>
      <c r="O31" s="758">
        <f t="shared" si="5"/>
        <v>0</v>
      </c>
      <c r="P31" s="729">
        <f t="shared" si="6"/>
        <v>0</v>
      </c>
      <c r="Q31" s="516"/>
      <c r="V31" s="763"/>
    </row>
    <row r="32" spans="2:22" ht="12.95" customHeight="1" x14ac:dyDescent="0.2">
      <c r="B32" s="2632"/>
      <c r="C32" s="2633"/>
      <c r="D32" s="760"/>
      <c r="E32" s="760"/>
      <c r="F32" s="760"/>
      <c r="G32" s="760"/>
      <c r="H32" s="760"/>
      <c r="I32" s="759"/>
      <c r="J32" s="758">
        <f t="shared" si="4"/>
        <v>0</v>
      </c>
      <c r="K32" s="761"/>
      <c r="L32" s="760"/>
      <c r="M32" s="760"/>
      <c r="N32" s="759"/>
      <c r="O32" s="758">
        <f t="shared" si="5"/>
        <v>0</v>
      </c>
      <c r="P32" s="729">
        <f t="shared" si="6"/>
        <v>0</v>
      </c>
      <c r="Q32" s="516"/>
      <c r="V32" s="762"/>
    </row>
    <row r="33" spans="2:22" ht="12.95" customHeight="1" x14ac:dyDescent="0.2">
      <c r="B33" s="2632"/>
      <c r="C33" s="2633"/>
      <c r="D33" s="760"/>
      <c r="E33" s="760"/>
      <c r="F33" s="760"/>
      <c r="G33" s="760"/>
      <c r="H33" s="760"/>
      <c r="I33" s="759"/>
      <c r="J33" s="758">
        <f t="shared" si="4"/>
        <v>0</v>
      </c>
      <c r="K33" s="761"/>
      <c r="L33" s="760"/>
      <c r="M33" s="760"/>
      <c r="N33" s="759"/>
      <c r="O33" s="758">
        <f t="shared" si="5"/>
        <v>0</v>
      </c>
      <c r="P33" s="729">
        <f t="shared" si="6"/>
        <v>0</v>
      </c>
      <c r="Q33" s="516"/>
      <c r="V33" s="752"/>
    </row>
    <row r="34" spans="2:22" ht="12.95" customHeight="1" x14ac:dyDescent="0.2">
      <c r="B34" s="2632"/>
      <c r="C34" s="2633"/>
      <c r="D34" s="760"/>
      <c r="E34" s="760"/>
      <c r="F34" s="760"/>
      <c r="G34" s="760"/>
      <c r="H34" s="760"/>
      <c r="I34" s="759"/>
      <c r="J34" s="758">
        <f t="shared" si="4"/>
        <v>0</v>
      </c>
      <c r="K34" s="761"/>
      <c r="L34" s="760"/>
      <c r="M34" s="760"/>
      <c r="N34" s="759"/>
      <c r="O34" s="758">
        <f t="shared" si="5"/>
        <v>0</v>
      </c>
      <c r="P34" s="729">
        <f t="shared" si="6"/>
        <v>0</v>
      </c>
      <c r="Q34" s="516"/>
      <c r="V34" s="752"/>
    </row>
    <row r="35" spans="2:22" ht="12.95" customHeight="1" x14ac:dyDescent="0.2">
      <c r="B35" s="2632"/>
      <c r="C35" s="2633"/>
      <c r="D35" s="760"/>
      <c r="E35" s="760"/>
      <c r="F35" s="760"/>
      <c r="G35" s="760"/>
      <c r="H35" s="760"/>
      <c r="I35" s="759"/>
      <c r="J35" s="758">
        <f t="shared" si="4"/>
        <v>0</v>
      </c>
      <c r="K35" s="761"/>
      <c r="L35" s="760"/>
      <c r="M35" s="760"/>
      <c r="N35" s="759"/>
      <c r="O35" s="758">
        <f t="shared" si="5"/>
        <v>0</v>
      </c>
      <c r="P35" s="729">
        <f t="shared" si="6"/>
        <v>0</v>
      </c>
      <c r="Q35" s="516"/>
      <c r="V35" s="752"/>
    </row>
    <row r="36" spans="2:22" ht="12.95" customHeight="1" x14ac:dyDescent="0.2">
      <c r="B36" s="2632"/>
      <c r="C36" s="2633"/>
      <c r="D36" s="760"/>
      <c r="E36" s="760"/>
      <c r="F36" s="760"/>
      <c r="G36" s="760"/>
      <c r="H36" s="760"/>
      <c r="I36" s="759"/>
      <c r="J36" s="758">
        <f t="shared" si="4"/>
        <v>0</v>
      </c>
      <c r="K36" s="761"/>
      <c r="L36" s="760"/>
      <c r="M36" s="760"/>
      <c r="N36" s="759"/>
      <c r="O36" s="758">
        <f t="shared" si="5"/>
        <v>0</v>
      </c>
      <c r="P36" s="729">
        <f t="shared" si="6"/>
        <v>0</v>
      </c>
      <c r="Q36" s="516"/>
      <c r="V36" s="752"/>
    </row>
    <row r="37" spans="2:22" ht="12.95" customHeight="1" thickBot="1" x14ac:dyDescent="0.25">
      <c r="B37" s="2632"/>
      <c r="C37" s="2633"/>
      <c r="D37" s="756"/>
      <c r="E37" s="756"/>
      <c r="F37" s="756"/>
      <c r="G37" s="756"/>
      <c r="H37" s="756"/>
      <c r="I37" s="755"/>
      <c r="J37" s="754">
        <f t="shared" si="4"/>
        <v>0</v>
      </c>
      <c r="K37" s="757"/>
      <c r="L37" s="756"/>
      <c r="M37" s="756"/>
      <c r="N37" s="755"/>
      <c r="O37" s="754">
        <f t="shared" si="5"/>
        <v>0</v>
      </c>
      <c r="P37" s="753">
        <f t="shared" si="6"/>
        <v>0</v>
      </c>
      <c r="Q37" s="516"/>
      <c r="V37" s="752"/>
    </row>
  </sheetData>
  <sheetProtection algorithmName="SHA-512" hashValue="dV4jEun4f/MimM6wk+Z0L/nNwkoRhkeS3J4bdO6QqX8CYQXFSzjxItG53UKI2KJykojwcr0H+NdM0mH2B4+Ldw==" saltValue="NZVfdEZHM1GzOm++sVSOgw==" spinCount="100000" sheet="1" formatRows="0"/>
  <mergeCells count="51">
    <mergeCell ref="B4:C4"/>
    <mergeCell ref="B32:C32"/>
    <mergeCell ref="B33:C33"/>
    <mergeCell ref="B28:C28"/>
    <mergeCell ref="B26:C26"/>
    <mergeCell ref="B27:C27"/>
    <mergeCell ref="B23:C23"/>
    <mergeCell ref="B24:C24"/>
    <mergeCell ref="B25:C25"/>
    <mergeCell ref="B10:C10"/>
    <mergeCell ref="B5:B6"/>
    <mergeCell ref="B29:C29"/>
    <mergeCell ref="B21:C21"/>
    <mergeCell ref="B8:C8"/>
    <mergeCell ref="B9:C9"/>
    <mergeCell ref="C5:C6"/>
    <mergeCell ref="D3:K3"/>
    <mergeCell ref="O3:P3"/>
    <mergeCell ref="D4:J4"/>
    <mergeCell ref="K4:O4"/>
    <mergeCell ref="M5:M6"/>
    <mergeCell ref="N5:N6"/>
    <mergeCell ref="J5:J6"/>
    <mergeCell ref="K5:K6"/>
    <mergeCell ref="D5:D6"/>
    <mergeCell ref="E5:E6"/>
    <mergeCell ref="F5:F6"/>
    <mergeCell ref="B37:C37"/>
    <mergeCell ref="B20:C20"/>
    <mergeCell ref="B11:C11"/>
    <mergeCell ref="B12:C12"/>
    <mergeCell ref="B13:C13"/>
    <mergeCell ref="B14:C14"/>
    <mergeCell ref="B15:C15"/>
    <mergeCell ref="B16:C16"/>
    <mergeCell ref="B17:C17"/>
    <mergeCell ref="B18:C18"/>
    <mergeCell ref="B30:C30"/>
    <mergeCell ref="B22:C22"/>
    <mergeCell ref="B35:C35"/>
    <mergeCell ref="B31:C31"/>
    <mergeCell ref="B36:C36"/>
    <mergeCell ref="B34:C34"/>
    <mergeCell ref="B19:C19"/>
    <mergeCell ref="B7:C7"/>
    <mergeCell ref="I5:I6"/>
    <mergeCell ref="D29:P29"/>
    <mergeCell ref="H5:H6"/>
    <mergeCell ref="G5:G6"/>
    <mergeCell ref="L5:L6"/>
    <mergeCell ref="O5:O6"/>
  </mergeCells>
  <printOptions horizontalCentered="1"/>
  <pageMargins left="0.59055118110236227" right="0.51181102362204722" top="1.1811023622047245" bottom="0.98425196850393704" header="0.51181102362204722" footer="0.51181102362204722"/>
  <pageSetup paperSize="9" scale="84" orientation="landscape"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r:uid="{FB385690-1E84-4213-AEA3-B56484B69F86}">
          <x14:formula1>
            <xm:f>słownik!$C$2:$C$67</xm:f>
          </x14:formula1>
          <xm:sqref>B31:C37</xm:sqref>
        </x14:dataValidation>
      </x14:dataValidation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FA2CAF-A515-44B6-A753-EE5DEFB621D9}">
  <sheetPr>
    <tabColor rgb="FF92D050"/>
    <pageSetUpPr fitToPage="1"/>
  </sheetPr>
  <dimension ref="B1:J49"/>
  <sheetViews>
    <sheetView showGridLines="0" view="pageBreakPreview" zoomScaleNormal="100" zoomScaleSheetLayoutView="100" workbookViewId="0">
      <selection activeCell="C36" sqref="C36"/>
    </sheetView>
  </sheetViews>
  <sheetFormatPr defaultColWidth="9.140625" defaultRowHeight="12.75" x14ac:dyDescent="0.2"/>
  <cols>
    <col min="1" max="1" width="8" style="1" customWidth="1"/>
    <col min="2" max="2" width="10.28515625" style="1" customWidth="1"/>
    <col min="3" max="3" width="36.7109375" style="1" customWidth="1"/>
    <col min="4" max="9" width="6.7109375" style="1" customWidth="1"/>
    <col min="10" max="10" width="13.7109375" style="1" customWidth="1"/>
    <col min="11" max="16384" width="9.140625" style="1"/>
  </cols>
  <sheetData>
    <row r="1" spans="2:10" ht="34.5" customHeight="1" x14ac:dyDescent="0.2">
      <c r="B1" s="817"/>
      <c r="C1" s="782"/>
      <c r="D1" s="782"/>
      <c r="E1" s="782"/>
      <c r="F1" s="782"/>
      <c r="G1" s="782"/>
      <c r="H1" s="782"/>
      <c r="I1" s="782"/>
      <c r="J1" s="782"/>
    </row>
    <row r="2" spans="2:10" ht="28.15" customHeight="1" x14ac:dyDescent="0.25">
      <c r="B2" s="781" t="str">
        <f>wizyt!C3</f>
        <v>??</v>
      </c>
      <c r="C2" s="816"/>
      <c r="D2" s="816"/>
      <c r="E2" s="816"/>
      <c r="F2" s="816"/>
      <c r="G2" s="816"/>
      <c r="H2" s="188" t="str">
        <f>wizyt!$B$1</f>
        <v xml:space="preserve"> </v>
      </c>
      <c r="I2" s="2341" t="str">
        <f>IF(wizyt!$D$1&lt;&gt;0,wizyt!$D$1," ")</f>
        <v xml:space="preserve"> </v>
      </c>
      <c r="J2" s="2341"/>
    </row>
    <row r="3" spans="2:10" ht="24.75" customHeight="1" x14ac:dyDescent="0.3">
      <c r="B3" s="590"/>
      <c r="C3" s="589"/>
      <c r="D3" s="776"/>
      <c r="E3" s="776"/>
      <c r="F3" s="815"/>
      <c r="G3" s="815"/>
      <c r="H3" s="815" t="s">
        <v>739</v>
      </c>
      <c r="I3" s="814" t="str">
        <f>wizyt!H3</f>
        <v>2023/2024</v>
      </c>
      <c r="J3" s="775"/>
    </row>
    <row r="4" spans="2:10" ht="18.75" customHeight="1" thickBot="1" x14ac:dyDescent="0.35">
      <c r="B4" s="590" t="s">
        <v>16</v>
      </c>
      <c r="C4" s="588"/>
      <c r="D4" s="776"/>
      <c r="E4" s="776"/>
      <c r="F4" s="776"/>
      <c r="G4" s="776"/>
      <c r="H4" s="776"/>
      <c r="I4" s="776"/>
      <c r="J4" s="588"/>
    </row>
    <row r="5" spans="2:10" ht="24.95" customHeight="1" x14ac:dyDescent="0.2">
      <c r="B5" s="1850"/>
      <c r="C5" s="1983" t="s">
        <v>644</v>
      </c>
      <c r="D5" s="1851" t="s">
        <v>523</v>
      </c>
      <c r="E5" s="1851" t="s">
        <v>524</v>
      </c>
      <c r="F5" s="1851" t="s">
        <v>525</v>
      </c>
      <c r="G5" s="1851" t="s">
        <v>526</v>
      </c>
      <c r="H5" s="1851" t="s">
        <v>527</v>
      </c>
      <c r="I5" s="1852" t="s">
        <v>528</v>
      </c>
      <c r="J5" s="813" t="s">
        <v>740</v>
      </c>
    </row>
    <row r="6" spans="2:10" ht="24.95" customHeight="1" thickBot="1" x14ac:dyDescent="0.25">
      <c r="B6" s="2661" t="s">
        <v>421</v>
      </c>
      <c r="C6" s="2662"/>
      <c r="D6" s="1984">
        <f t="shared" ref="D6:I6" si="0">SUM(D7:D10)+D38+D45</f>
        <v>0</v>
      </c>
      <c r="E6" s="1984">
        <f t="shared" si="0"/>
        <v>0</v>
      </c>
      <c r="F6" s="1984">
        <f t="shared" si="0"/>
        <v>0</v>
      </c>
      <c r="G6" s="1984">
        <f t="shared" si="0"/>
        <v>0</v>
      </c>
      <c r="H6" s="1984">
        <f t="shared" si="0"/>
        <v>0</v>
      </c>
      <c r="I6" s="1984">
        <f t="shared" si="0"/>
        <v>0</v>
      </c>
      <c r="J6" s="812">
        <f t="shared" ref="J6:J49" si="1">SUM(D6:I6)</f>
        <v>0</v>
      </c>
    </row>
    <row r="7" spans="2:10" ht="19.899999999999999" customHeight="1" thickBot="1" x14ac:dyDescent="0.25">
      <c r="B7" s="2651" t="s">
        <v>741</v>
      </c>
      <c r="C7" s="2652"/>
      <c r="D7" s="811"/>
      <c r="E7" s="811"/>
      <c r="F7" s="811"/>
      <c r="G7" s="811"/>
      <c r="H7" s="811"/>
      <c r="I7" s="810"/>
      <c r="J7" s="807">
        <f t="shared" si="1"/>
        <v>0</v>
      </c>
    </row>
    <row r="8" spans="2:10" ht="19.899999999999999" customHeight="1" thickBot="1" x14ac:dyDescent="0.25">
      <c r="B8" s="2651" t="s">
        <v>629</v>
      </c>
      <c r="C8" s="2652"/>
      <c r="D8" s="809"/>
      <c r="E8" s="809"/>
      <c r="F8" s="809"/>
      <c r="G8" s="809"/>
      <c r="H8" s="809"/>
      <c r="I8" s="808"/>
      <c r="J8" s="807">
        <f t="shared" si="1"/>
        <v>0</v>
      </c>
    </row>
    <row r="9" spans="2:10" ht="19.899999999999999" customHeight="1" thickBot="1" x14ac:dyDescent="0.25">
      <c r="B9" s="2651" t="s">
        <v>742</v>
      </c>
      <c r="C9" s="2652"/>
      <c r="D9" s="809"/>
      <c r="E9" s="809"/>
      <c r="F9" s="809"/>
      <c r="G9" s="809"/>
      <c r="H9" s="809"/>
      <c r="I9" s="808"/>
      <c r="J9" s="807">
        <f t="shared" si="1"/>
        <v>0</v>
      </c>
    </row>
    <row r="10" spans="2:10" ht="19.899999999999999" customHeight="1" thickBot="1" x14ac:dyDescent="0.25">
      <c r="B10" s="2660" t="s">
        <v>632</v>
      </c>
      <c r="C10" s="2654"/>
      <c r="D10" s="806">
        <f t="shared" ref="D10:I10" si="2">SUM(D11:D34)</f>
        <v>0</v>
      </c>
      <c r="E10" s="806">
        <f t="shared" si="2"/>
        <v>0</v>
      </c>
      <c r="F10" s="806">
        <f t="shared" si="2"/>
        <v>0</v>
      </c>
      <c r="G10" s="806">
        <f t="shared" si="2"/>
        <v>0</v>
      </c>
      <c r="H10" s="806">
        <f t="shared" si="2"/>
        <v>0</v>
      </c>
      <c r="I10" s="806">
        <f t="shared" si="2"/>
        <v>0</v>
      </c>
      <c r="J10" s="805">
        <f t="shared" si="1"/>
        <v>0</v>
      </c>
    </row>
    <row r="11" spans="2:10" ht="18" customHeight="1" x14ac:dyDescent="0.2">
      <c r="B11" s="2658" t="s">
        <v>743</v>
      </c>
      <c r="C11" s="1710" t="s">
        <v>602</v>
      </c>
      <c r="D11" s="1711"/>
      <c r="E11" s="1711"/>
      <c r="F11" s="1711"/>
      <c r="G11" s="1711"/>
      <c r="H11" s="1711"/>
      <c r="I11" s="1712"/>
      <c r="J11" s="1818">
        <f t="shared" si="1"/>
        <v>0</v>
      </c>
    </row>
    <row r="12" spans="2:10" ht="18" customHeight="1" x14ac:dyDescent="0.2">
      <c r="B12" s="2658"/>
      <c r="C12" s="1710" t="s">
        <v>603</v>
      </c>
      <c r="D12" s="760"/>
      <c r="E12" s="760"/>
      <c r="F12" s="760"/>
      <c r="G12" s="760"/>
      <c r="H12" s="760"/>
      <c r="I12" s="759"/>
      <c r="J12" s="801">
        <f t="shared" si="1"/>
        <v>0</v>
      </c>
    </row>
    <row r="13" spans="2:10" ht="18" customHeight="1" x14ac:dyDescent="0.2">
      <c r="B13" s="2658"/>
      <c r="C13" s="575" t="s">
        <v>604</v>
      </c>
      <c r="D13" s="760"/>
      <c r="E13" s="760"/>
      <c r="F13" s="760"/>
      <c r="G13" s="760"/>
      <c r="H13" s="760"/>
      <c r="I13" s="759"/>
      <c r="J13" s="804">
        <f t="shared" si="1"/>
        <v>0</v>
      </c>
    </row>
    <row r="14" spans="2:10" ht="18" customHeight="1" x14ac:dyDescent="0.2">
      <c r="B14" s="2658"/>
      <c r="C14" s="575" t="s">
        <v>605</v>
      </c>
      <c r="D14" s="760"/>
      <c r="E14" s="760"/>
      <c r="F14" s="760"/>
      <c r="G14" s="760"/>
      <c r="H14" s="760"/>
      <c r="I14" s="759"/>
      <c r="J14" s="801">
        <f t="shared" si="1"/>
        <v>0</v>
      </c>
    </row>
    <row r="15" spans="2:10" ht="18" customHeight="1" x14ac:dyDescent="0.2">
      <c r="B15" s="2658"/>
      <c r="C15" s="575" t="s">
        <v>606</v>
      </c>
      <c r="D15" s="760"/>
      <c r="E15" s="760"/>
      <c r="F15" s="760"/>
      <c r="G15" s="760"/>
      <c r="H15" s="760"/>
      <c r="I15" s="759"/>
      <c r="J15" s="801">
        <f t="shared" si="1"/>
        <v>0</v>
      </c>
    </row>
    <row r="16" spans="2:10" ht="18" customHeight="1" x14ac:dyDescent="0.2">
      <c r="B16" s="2658"/>
      <c r="C16" s="575" t="s">
        <v>607</v>
      </c>
      <c r="D16" s="760"/>
      <c r="E16" s="760"/>
      <c r="F16" s="760"/>
      <c r="G16" s="760"/>
      <c r="H16" s="760"/>
      <c r="I16" s="759"/>
      <c r="J16" s="801">
        <f t="shared" si="1"/>
        <v>0</v>
      </c>
    </row>
    <row r="17" spans="2:10" ht="18" customHeight="1" x14ac:dyDescent="0.2">
      <c r="B17" s="2658"/>
      <c r="C17" s="575" t="s">
        <v>608</v>
      </c>
      <c r="D17" s="760"/>
      <c r="E17" s="760"/>
      <c r="F17" s="760"/>
      <c r="G17" s="760"/>
      <c r="H17" s="760"/>
      <c r="I17" s="759"/>
      <c r="J17" s="801">
        <f t="shared" si="1"/>
        <v>0</v>
      </c>
    </row>
    <row r="18" spans="2:10" ht="18" customHeight="1" x14ac:dyDescent="0.2">
      <c r="B18" s="2658"/>
      <c r="C18" s="575" t="s">
        <v>609</v>
      </c>
      <c r="D18" s="760"/>
      <c r="E18" s="760"/>
      <c r="F18" s="760"/>
      <c r="G18" s="760"/>
      <c r="H18" s="760"/>
      <c r="I18" s="759"/>
      <c r="J18" s="801">
        <f t="shared" si="1"/>
        <v>0</v>
      </c>
    </row>
    <row r="19" spans="2:10" ht="18" customHeight="1" x14ac:dyDescent="0.2">
      <c r="B19" s="2658"/>
      <c r="C19" s="575" t="s">
        <v>736</v>
      </c>
      <c r="D19" s="760"/>
      <c r="E19" s="760"/>
      <c r="F19" s="760"/>
      <c r="G19" s="760"/>
      <c r="H19" s="760"/>
      <c r="I19" s="759"/>
      <c r="J19" s="801">
        <f t="shared" si="1"/>
        <v>0</v>
      </c>
    </row>
    <row r="20" spans="2:10" ht="18" customHeight="1" x14ac:dyDescent="0.2">
      <c r="B20" s="2658"/>
      <c r="C20" s="575" t="s">
        <v>744</v>
      </c>
      <c r="D20" s="760"/>
      <c r="E20" s="760"/>
      <c r="F20" s="760"/>
      <c r="G20" s="760"/>
      <c r="H20" s="760"/>
      <c r="I20" s="759"/>
      <c r="J20" s="801">
        <f t="shared" si="1"/>
        <v>0</v>
      </c>
    </row>
    <row r="21" spans="2:10" ht="18" customHeight="1" x14ac:dyDescent="0.2">
      <c r="B21" s="2658"/>
      <c r="C21" s="575" t="s">
        <v>610</v>
      </c>
      <c r="D21" s="760"/>
      <c r="E21" s="760"/>
      <c r="F21" s="760"/>
      <c r="G21" s="760"/>
      <c r="H21" s="760"/>
      <c r="I21" s="759"/>
      <c r="J21" s="801">
        <f t="shared" si="1"/>
        <v>0</v>
      </c>
    </row>
    <row r="22" spans="2:10" ht="18" customHeight="1" x14ac:dyDescent="0.2">
      <c r="B22" s="2658"/>
      <c r="C22" s="575" t="s">
        <v>745</v>
      </c>
      <c r="D22" s="760"/>
      <c r="E22" s="760"/>
      <c r="F22" s="760"/>
      <c r="G22" s="760"/>
      <c r="H22" s="760"/>
      <c r="I22" s="759"/>
      <c r="J22" s="801">
        <f t="shared" si="1"/>
        <v>0</v>
      </c>
    </row>
    <row r="23" spans="2:10" ht="18" customHeight="1" x14ac:dyDescent="0.2">
      <c r="B23" s="2658"/>
      <c r="C23" s="575" t="s">
        <v>611</v>
      </c>
      <c r="D23" s="760"/>
      <c r="E23" s="760"/>
      <c r="F23" s="760"/>
      <c r="G23" s="760"/>
      <c r="H23" s="760"/>
      <c r="I23" s="759"/>
      <c r="J23" s="801">
        <f t="shared" si="1"/>
        <v>0</v>
      </c>
    </row>
    <row r="24" spans="2:10" ht="18" customHeight="1" x14ac:dyDescent="0.2">
      <c r="B24" s="2658"/>
      <c r="C24" s="575" t="s">
        <v>612</v>
      </c>
      <c r="D24" s="760"/>
      <c r="E24" s="760"/>
      <c r="F24" s="760"/>
      <c r="G24" s="760"/>
      <c r="H24" s="760"/>
      <c r="I24" s="759"/>
      <c r="J24" s="801">
        <f t="shared" si="1"/>
        <v>0</v>
      </c>
    </row>
    <row r="25" spans="2:10" ht="18" customHeight="1" x14ac:dyDescent="0.2">
      <c r="B25" s="2658"/>
      <c r="C25" s="575" t="s">
        <v>613</v>
      </c>
      <c r="D25" s="760"/>
      <c r="E25" s="760"/>
      <c r="F25" s="760"/>
      <c r="G25" s="760"/>
      <c r="H25" s="760"/>
      <c r="I25" s="759"/>
      <c r="J25" s="801">
        <f t="shared" si="1"/>
        <v>0</v>
      </c>
    </row>
    <row r="26" spans="2:10" ht="18" customHeight="1" x14ac:dyDescent="0.2">
      <c r="B26" s="2658"/>
      <c r="C26" s="575" t="s">
        <v>614</v>
      </c>
      <c r="D26" s="760"/>
      <c r="E26" s="760"/>
      <c r="F26" s="760"/>
      <c r="G26" s="760"/>
      <c r="H26" s="760"/>
      <c r="I26" s="759"/>
      <c r="J26" s="801">
        <f t="shared" si="1"/>
        <v>0</v>
      </c>
    </row>
    <row r="27" spans="2:10" ht="18" customHeight="1" x14ac:dyDescent="0.2">
      <c r="B27" s="2658"/>
      <c r="C27" s="575" t="s">
        <v>737</v>
      </c>
      <c r="D27" s="760"/>
      <c r="E27" s="760"/>
      <c r="F27" s="760"/>
      <c r="G27" s="760"/>
      <c r="H27" s="760"/>
      <c r="I27" s="759"/>
      <c r="J27" s="801">
        <f t="shared" si="1"/>
        <v>0</v>
      </c>
    </row>
    <row r="28" spans="2:10" ht="18" customHeight="1" x14ac:dyDescent="0.2">
      <c r="B28" s="2658"/>
      <c r="C28" s="575" t="s">
        <v>615</v>
      </c>
      <c r="D28" s="760"/>
      <c r="E28" s="760"/>
      <c r="F28" s="760"/>
      <c r="G28" s="760"/>
      <c r="H28" s="760"/>
      <c r="I28" s="759"/>
      <c r="J28" s="801">
        <f t="shared" si="1"/>
        <v>0</v>
      </c>
    </row>
    <row r="29" spans="2:10" ht="18" customHeight="1" x14ac:dyDescent="0.2">
      <c r="B29" s="2658"/>
      <c r="C29" s="575" t="s">
        <v>616</v>
      </c>
      <c r="D29" s="760"/>
      <c r="E29" s="760"/>
      <c r="F29" s="760"/>
      <c r="G29" s="760"/>
      <c r="H29" s="760"/>
      <c r="I29" s="759"/>
      <c r="J29" s="801">
        <f t="shared" si="1"/>
        <v>0</v>
      </c>
    </row>
    <row r="30" spans="2:10" ht="18" customHeight="1" x14ac:dyDescent="0.2">
      <c r="B30" s="2658"/>
      <c r="C30" s="575" t="s">
        <v>617</v>
      </c>
      <c r="D30" s="760"/>
      <c r="E30" s="760"/>
      <c r="F30" s="760"/>
      <c r="G30" s="760"/>
      <c r="H30" s="760"/>
      <c r="I30" s="759"/>
      <c r="J30" s="801">
        <f t="shared" si="1"/>
        <v>0</v>
      </c>
    </row>
    <row r="31" spans="2:10" ht="18" customHeight="1" x14ac:dyDescent="0.2">
      <c r="B31" s="2658"/>
      <c r="C31" s="575" t="s">
        <v>618</v>
      </c>
      <c r="D31" s="760"/>
      <c r="E31" s="760"/>
      <c r="F31" s="760"/>
      <c r="G31" s="760"/>
      <c r="H31" s="760"/>
      <c r="I31" s="759"/>
      <c r="J31" s="801">
        <f t="shared" si="1"/>
        <v>0</v>
      </c>
    </row>
    <row r="32" spans="2:10" ht="18" customHeight="1" x14ac:dyDescent="0.2">
      <c r="B32" s="2658"/>
      <c r="C32" s="575" t="s">
        <v>619</v>
      </c>
      <c r="D32" s="760"/>
      <c r="E32" s="760"/>
      <c r="F32" s="760"/>
      <c r="G32" s="760"/>
      <c r="H32" s="760"/>
      <c r="I32" s="759"/>
      <c r="J32" s="801">
        <f t="shared" si="1"/>
        <v>0</v>
      </c>
    </row>
    <row r="33" spans="2:10" ht="18" customHeight="1" x14ac:dyDescent="0.2">
      <c r="B33" s="2658"/>
      <c r="C33" s="575" t="s">
        <v>620</v>
      </c>
      <c r="D33" s="760"/>
      <c r="E33" s="760"/>
      <c r="F33" s="760"/>
      <c r="G33" s="760"/>
      <c r="H33" s="760"/>
      <c r="I33" s="759"/>
      <c r="J33" s="801">
        <f t="shared" si="1"/>
        <v>0</v>
      </c>
    </row>
    <row r="34" spans="2:10" ht="18" customHeight="1" x14ac:dyDescent="0.2">
      <c r="B34" s="2659"/>
      <c r="C34" s="803" t="s">
        <v>29</v>
      </c>
      <c r="D34" s="802">
        <f t="shared" ref="D34:I34" si="3">SUM(D35:D37)</f>
        <v>0</v>
      </c>
      <c r="E34" s="802">
        <f t="shared" si="3"/>
        <v>0</v>
      </c>
      <c r="F34" s="802">
        <f t="shared" si="3"/>
        <v>0</v>
      </c>
      <c r="G34" s="802">
        <f t="shared" si="3"/>
        <v>0</v>
      </c>
      <c r="H34" s="802">
        <f t="shared" si="3"/>
        <v>0</v>
      </c>
      <c r="I34" s="802">
        <f t="shared" si="3"/>
        <v>0</v>
      </c>
      <c r="J34" s="801">
        <f t="shared" si="1"/>
        <v>0</v>
      </c>
    </row>
    <row r="35" spans="2:10" ht="18" customHeight="1" x14ac:dyDescent="0.2">
      <c r="B35" s="799"/>
      <c r="C35" s="1713"/>
      <c r="D35" s="1714"/>
      <c r="E35" s="1714"/>
      <c r="F35" s="1714"/>
      <c r="G35" s="1714"/>
      <c r="H35" s="1714"/>
      <c r="I35" s="787"/>
      <c r="J35" s="800">
        <f t="shared" si="1"/>
        <v>0</v>
      </c>
    </row>
    <row r="36" spans="2:10" ht="18" customHeight="1" x14ac:dyDescent="0.2">
      <c r="B36" s="799"/>
      <c r="C36" s="1713"/>
      <c r="D36" s="785"/>
      <c r="E36" s="785"/>
      <c r="F36" s="785"/>
      <c r="G36" s="785"/>
      <c r="H36" s="785"/>
      <c r="I36" s="784"/>
      <c r="J36" s="796">
        <f t="shared" si="1"/>
        <v>0</v>
      </c>
    </row>
    <row r="37" spans="2:10" ht="18" customHeight="1" thickBot="1" x14ac:dyDescent="0.25">
      <c r="B37" s="798"/>
      <c r="C37" s="1713"/>
      <c r="D37" s="1985"/>
      <c r="E37" s="1985"/>
      <c r="F37" s="1985"/>
      <c r="G37" s="1985"/>
      <c r="H37" s="1985"/>
      <c r="I37" s="1986"/>
      <c r="J37" s="797">
        <f t="shared" si="1"/>
        <v>0</v>
      </c>
    </row>
    <row r="38" spans="2:10" ht="24" customHeight="1" thickBot="1" x14ac:dyDescent="0.25">
      <c r="B38" s="2651" t="s">
        <v>633</v>
      </c>
      <c r="C38" s="2652"/>
      <c r="D38" s="789">
        <f t="shared" ref="D38:I38" si="4">SUM(D39:D44)</f>
        <v>0</v>
      </c>
      <c r="E38" s="789">
        <f t="shared" si="4"/>
        <v>0</v>
      </c>
      <c r="F38" s="789">
        <f t="shared" si="4"/>
        <v>0</v>
      </c>
      <c r="G38" s="789">
        <f t="shared" si="4"/>
        <v>0</v>
      </c>
      <c r="H38" s="789">
        <f t="shared" si="4"/>
        <v>0</v>
      </c>
      <c r="I38" s="789">
        <f t="shared" si="4"/>
        <v>0</v>
      </c>
      <c r="J38" s="788">
        <f t="shared" si="1"/>
        <v>0</v>
      </c>
    </row>
    <row r="39" spans="2:10" ht="18" customHeight="1" x14ac:dyDescent="0.2">
      <c r="B39" s="2655" t="s">
        <v>520</v>
      </c>
      <c r="C39" s="1713"/>
      <c r="D39" s="1714"/>
      <c r="E39" s="1714"/>
      <c r="F39" s="1714"/>
      <c r="G39" s="1714"/>
      <c r="H39" s="1714"/>
      <c r="I39" s="787"/>
      <c r="J39" s="1787">
        <f t="shared" si="1"/>
        <v>0</v>
      </c>
    </row>
    <row r="40" spans="2:10" ht="18" customHeight="1" x14ac:dyDescent="0.2">
      <c r="B40" s="2655"/>
      <c r="C40" s="1713"/>
      <c r="D40" s="785"/>
      <c r="E40" s="785"/>
      <c r="F40" s="785"/>
      <c r="G40" s="785"/>
      <c r="H40" s="785"/>
      <c r="I40" s="784"/>
      <c r="J40" s="796">
        <f t="shared" si="1"/>
        <v>0</v>
      </c>
    </row>
    <row r="41" spans="2:10" ht="18" customHeight="1" x14ac:dyDescent="0.2">
      <c r="B41" s="2655"/>
      <c r="C41" s="1713"/>
      <c r="D41" s="785"/>
      <c r="E41" s="785"/>
      <c r="F41" s="785"/>
      <c r="G41" s="785"/>
      <c r="H41" s="785"/>
      <c r="I41" s="784"/>
      <c r="J41" s="796">
        <f t="shared" si="1"/>
        <v>0</v>
      </c>
    </row>
    <row r="42" spans="2:10" ht="18" customHeight="1" x14ac:dyDescent="0.2">
      <c r="B42" s="2655"/>
      <c r="C42" s="1713"/>
      <c r="D42" s="785"/>
      <c r="E42" s="785"/>
      <c r="F42" s="785"/>
      <c r="G42" s="785"/>
      <c r="H42" s="785"/>
      <c r="I42" s="784"/>
      <c r="J42" s="796">
        <f t="shared" si="1"/>
        <v>0</v>
      </c>
    </row>
    <row r="43" spans="2:10" ht="18" customHeight="1" x14ac:dyDescent="0.2">
      <c r="B43" s="2655"/>
      <c r="C43" s="1713"/>
      <c r="D43" s="785"/>
      <c r="E43" s="785"/>
      <c r="F43" s="785"/>
      <c r="G43" s="785"/>
      <c r="H43" s="785"/>
      <c r="I43" s="784"/>
      <c r="J43" s="796">
        <f t="shared" si="1"/>
        <v>0</v>
      </c>
    </row>
    <row r="44" spans="2:10" ht="18" customHeight="1" thickBot="1" x14ac:dyDescent="0.25">
      <c r="B44" s="2656"/>
      <c r="C44" s="795"/>
      <c r="D44" s="794"/>
      <c r="E44" s="794"/>
      <c r="F44" s="794"/>
      <c r="G44" s="794"/>
      <c r="H44" s="794"/>
      <c r="I44" s="793"/>
      <c r="J44" s="792">
        <f t="shared" si="1"/>
        <v>0</v>
      </c>
    </row>
    <row r="45" spans="2:10" ht="22.9" customHeight="1" thickBot="1" x14ac:dyDescent="0.25">
      <c r="B45" s="2653" t="s">
        <v>746</v>
      </c>
      <c r="C45" s="2654"/>
      <c r="D45" s="791"/>
      <c r="E45" s="791"/>
      <c r="F45" s="791"/>
      <c r="G45" s="791"/>
      <c r="H45" s="791"/>
      <c r="I45" s="791"/>
      <c r="J45" s="790">
        <f t="shared" si="1"/>
        <v>0</v>
      </c>
    </row>
    <row r="46" spans="2:10" ht="15.6" customHeight="1" thickBot="1" x14ac:dyDescent="0.25">
      <c r="B46" s="2651" t="s">
        <v>634</v>
      </c>
      <c r="C46" s="2652"/>
      <c r="D46" s="789">
        <f t="shared" ref="D46:I46" si="5">SUM(D47:D49)</f>
        <v>0</v>
      </c>
      <c r="E46" s="789">
        <f t="shared" si="5"/>
        <v>0</v>
      </c>
      <c r="F46" s="789">
        <f t="shared" si="5"/>
        <v>0</v>
      </c>
      <c r="G46" s="789">
        <f t="shared" si="5"/>
        <v>0</v>
      </c>
      <c r="H46" s="789">
        <f t="shared" si="5"/>
        <v>0</v>
      </c>
      <c r="I46" s="789">
        <f t="shared" si="5"/>
        <v>0</v>
      </c>
      <c r="J46" s="788">
        <f t="shared" si="1"/>
        <v>0</v>
      </c>
    </row>
    <row r="47" spans="2:10" ht="18.95" customHeight="1" x14ac:dyDescent="0.2">
      <c r="B47" s="2657" t="s">
        <v>520</v>
      </c>
      <c r="C47" s="1715" t="s">
        <v>160</v>
      </c>
      <c r="D47" s="1714"/>
      <c r="E47" s="1714"/>
      <c r="F47" s="1714"/>
      <c r="G47" s="1714"/>
      <c r="H47" s="1714"/>
      <c r="I47" s="787"/>
      <c r="J47" s="1819">
        <f t="shared" si="1"/>
        <v>0</v>
      </c>
    </row>
    <row r="48" spans="2:10" ht="20.100000000000001" customHeight="1" x14ac:dyDescent="0.2">
      <c r="B48" s="2657"/>
      <c r="C48" s="786" t="s">
        <v>166</v>
      </c>
      <c r="D48" s="785"/>
      <c r="E48" s="785"/>
      <c r="F48" s="785"/>
      <c r="G48" s="785"/>
      <c r="H48" s="785"/>
      <c r="I48" s="784"/>
      <c r="J48" s="783">
        <f t="shared" si="1"/>
        <v>0</v>
      </c>
    </row>
    <row r="49" spans="2:10" ht="18.600000000000001" customHeight="1" x14ac:dyDescent="0.2">
      <c r="B49" s="2657"/>
      <c r="C49" s="1987" t="s">
        <v>172</v>
      </c>
      <c r="D49" s="1985"/>
      <c r="E49" s="1985"/>
      <c r="F49" s="1985"/>
      <c r="G49" s="1985"/>
      <c r="H49" s="1985"/>
      <c r="I49" s="1986"/>
      <c r="J49" s="1640">
        <f t="shared" si="1"/>
        <v>0</v>
      </c>
    </row>
  </sheetData>
  <sheetProtection algorithmName="SHA-512" hashValue="QiX0p5bBg5iPYBkircvd7PzTg0OTphlpiYyB7ZUYIJ31P07CAbNzbhz6rBljQFGrE/Z55v/H/Yrr/FOmX5Do8A==" saltValue="bs7oEe5qa9Wl9ReYJzvqrA==" spinCount="100000" sheet="1" formatRows="0"/>
  <mergeCells count="12">
    <mergeCell ref="I2:J2"/>
    <mergeCell ref="B11:B34"/>
    <mergeCell ref="B8:C8"/>
    <mergeCell ref="B9:C9"/>
    <mergeCell ref="B10:C10"/>
    <mergeCell ref="B6:C6"/>
    <mergeCell ref="B7:C7"/>
    <mergeCell ref="B38:C38"/>
    <mergeCell ref="B45:C45"/>
    <mergeCell ref="B39:B44"/>
    <mergeCell ref="B46:C46"/>
    <mergeCell ref="B47:B49"/>
  </mergeCells>
  <printOptions horizontalCentered="1"/>
  <pageMargins left="0.59055118110236227" right="0.51181102362204722" top="1.1811023622047245" bottom="0.98425196850393704" header="0.51181102362204722" footer="0.51181102362204722"/>
  <pageSetup paperSize="9" scale="49" orientation="landscape"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r:uid="{FF6B19C7-D115-4F91-B16D-C08AE7CC43F3}">
          <x14:formula1>
            <xm:f>słownik!$C$2:$C$67</xm:f>
          </x14:formula1>
          <xm:sqref>C35:C37 C39:C44</xm:sqref>
        </x14:dataValidation>
      </x14:dataValidation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4BD9D0-FDB6-49A3-A4D7-ACADBA2F00E9}">
  <sheetPr>
    <tabColor rgb="FF92D050"/>
    <pageSetUpPr fitToPage="1"/>
  </sheetPr>
  <dimension ref="B1:S42"/>
  <sheetViews>
    <sheetView showGridLines="0" view="pageBreakPreview" zoomScale="86" zoomScaleNormal="85" zoomScaleSheetLayoutView="86" zoomScalePageLayoutView="120" workbookViewId="0">
      <selection activeCell="I3" sqref="I3:J3"/>
    </sheetView>
  </sheetViews>
  <sheetFormatPr defaultColWidth="9.140625" defaultRowHeight="12.75" x14ac:dyDescent="0.2"/>
  <cols>
    <col min="1" max="1" width="4.5703125" style="1" customWidth="1"/>
    <col min="2" max="2" width="10.85546875" style="1" customWidth="1"/>
    <col min="3" max="3" width="27.5703125" style="1" customWidth="1"/>
    <col min="4" max="11" width="6.7109375" style="1" customWidth="1"/>
    <col min="12" max="12" width="9.5703125" style="1" customWidth="1"/>
    <col min="13" max="14" width="9.140625" style="1" customWidth="1"/>
    <col min="15" max="15" width="9" style="1" customWidth="1"/>
    <col min="16" max="16384" width="9.140625" style="1"/>
  </cols>
  <sheetData>
    <row r="1" spans="2:19" ht="43.5" customHeight="1" x14ac:dyDescent="0.2">
      <c r="B1" s="831"/>
      <c r="C1" s="831"/>
      <c r="D1" s="831"/>
      <c r="E1" s="831"/>
      <c r="F1" s="831"/>
      <c r="G1" s="831"/>
      <c r="H1" s="831"/>
      <c r="I1" s="831"/>
      <c r="J1" s="831"/>
      <c r="K1" s="831"/>
      <c r="L1" s="831"/>
    </row>
    <row r="2" spans="2:19" ht="27.75" customHeight="1" x14ac:dyDescent="0.3">
      <c r="B2" s="830" t="str">
        <f>wizyt!C3</f>
        <v>??</v>
      </c>
      <c r="C2" s="2670" t="s">
        <v>747</v>
      </c>
      <c r="D2" s="2670"/>
      <c r="E2" s="2670"/>
      <c r="F2" s="2670"/>
      <c r="G2" s="2670"/>
      <c r="H2" s="2670"/>
      <c r="I2" s="2670"/>
      <c r="J2" s="2670"/>
      <c r="K2" s="2670"/>
      <c r="L2" s="2670"/>
    </row>
    <row r="3" spans="2:19" ht="11.25" customHeight="1" thickBot="1" x14ac:dyDescent="0.3">
      <c r="B3" s="588"/>
      <c r="C3" s="588"/>
      <c r="D3" s="1641"/>
      <c r="E3" s="1641"/>
      <c r="F3" s="1641"/>
      <c r="G3" s="1641"/>
      <c r="H3" s="1641"/>
      <c r="I3" s="2038" t="str">
        <f>wizyt!$B$1</f>
        <v xml:space="preserve"> </v>
      </c>
      <c r="J3" s="2039" t="str">
        <f>wizyt!$D$1</f>
        <v xml:space="preserve"> </v>
      </c>
      <c r="K3" s="1641"/>
      <c r="L3" s="1641"/>
    </row>
    <row r="4" spans="2:19" ht="24.95" customHeight="1" thickBot="1" x14ac:dyDescent="0.25">
      <c r="B4" s="2666" t="s">
        <v>748</v>
      </c>
      <c r="C4" s="2667"/>
      <c r="D4" s="2664" t="s">
        <v>638</v>
      </c>
      <c r="E4" s="2665"/>
      <c r="F4" s="2665"/>
      <c r="G4" s="2665"/>
      <c r="H4" s="2665"/>
      <c r="I4" s="2665"/>
      <c r="J4" s="2665"/>
      <c r="K4" s="2665"/>
      <c r="L4" s="2665"/>
    </row>
    <row r="5" spans="2:19" s="36" customFormat="1" ht="24.95" customHeight="1" x14ac:dyDescent="0.25">
      <c r="B5" s="1853"/>
      <c r="C5" s="1983" t="s">
        <v>644</v>
      </c>
      <c r="D5" s="609" t="s">
        <v>523</v>
      </c>
      <c r="E5" s="609" t="s">
        <v>524</v>
      </c>
      <c r="F5" s="609" t="s">
        <v>525</v>
      </c>
      <c r="G5" s="609" t="s">
        <v>526</v>
      </c>
      <c r="H5" s="609" t="s">
        <v>527</v>
      </c>
      <c r="I5" s="610" t="s">
        <v>528</v>
      </c>
      <c r="J5" s="610" t="s">
        <v>529</v>
      </c>
      <c r="K5" s="610" t="s">
        <v>530</v>
      </c>
      <c r="L5" s="1988" t="s">
        <v>572</v>
      </c>
    </row>
    <row r="6" spans="2:19" ht="24.95" customHeight="1" x14ac:dyDescent="0.25">
      <c r="B6" s="2412" t="s">
        <v>749</v>
      </c>
      <c r="C6" s="2663"/>
      <c r="D6" s="829">
        <f t="shared" ref="D6:K6" si="0">SUM(D7:D36)</f>
        <v>0</v>
      </c>
      <c r="E6" s="829">
        <f t="shared" si="0"/>
        <v>0</v>
      </c>
      <c r="F6" s="829">
        <f t="shared" si="0"/>
        <v>0</v>
      </c>
      <c r="G6" s="829">
        <f t="shared" si="0"/>
        <v>0</v>
      </c>
      <c r="H6" s="829">
        <f t="shared" si="0"/>
        <v>0</v>
      </c>
      <c r="I6" s="829">
        <f t="shared" si="0"/>
        <v>0</v>
      </c>
      <c r="J6" s="829">
        <f t="shared" si="0"/>
        <v>0</v>
      </c>
      <c r="K6" s="829">
        <f t="shared" si="0"/>
        <v>0</v>
      </c>
      <c r="L6" s="828">
        <f t="shared" ref="L6:L42" si="1">SUM(D6:K6)</f>
        <v>0</v>
      </c>
      <c r="P6" s="827"/>
      <c r="Q6" s="827"/>
      <c r="R6" s="827"/>
      <c r="S6" s="827"/>
    </row>
    <row r="7" spans="2:19" ht="20.100000000000001" customHeight="1" x14ac:dyDescent="0.2">
      <c r="B7" s="2668" t="s">
        <v>750</v>
      </c>
      <c r="C7" s="575" t="s">
        <v>602</v>
      </c>
      <c r="D7" s="1716"/>
      <c r="E7" s="1716"/>
      <c r="F7" s="1716"/>
      <c r="G7" s="1716"/>
      <c r="H7" s="1716"/>
      <c r="I7" s="1717"/>
      <c r="J7" s="1717"/>
      <c r="K7" s="1717"/>
      <c r="L7" s="826">
        <f t="shared" si="1"/>
        <v>0</v>
      </c>
    </row>
    <row r="8" spans="2:19" ht="20.100000000000001" customHeight="1" x14ac:dyDescent="0.2">
      <c r="B8" s="2669"/>
      <c r="C8" s="1710" t="s">
        <v>603</v>
      </c>
      <c r="D8" s="760"/>
      <c r="E8" s="760"/>
      <c r="F8" s="760"/>
      <c r="G8" s="760"/>
      <c r="H8" s="760"/>
      <c r="I8" s="760"/>
      <c r="J8" s="760"/>
      <c r="K8" s="760"/>
      <c r="L8" s="825">
        <f t="shared" si="1"/>
        <v>0</v>
      </c>
    </row>
    <row r="9" spans="2:19" ht="20.100000000000001" customHeight="1" x14ac:dyDescent="0.2">
      <c r="B9" s="2669"/>
      <c r="C9" s="575" t="s">
        <v>604</v>
      </c>
      <c r="D9" s="760"/>
      <c r="E9" s="760"/>
      <c r="F9" s="760"/>
      <c r="G9" s="760"/>
      <c r="H9" s="760"/>
      <c r="I9" s="759"/>
      <c r="J9" s="759"/>
      <c r="K9" s="759"/>
      <c r="L9" s="825">
        <f t="shared" si="1"/>
        <v>0</v>
      </c>
    </row>
    <row r="10" spans="2:19" ht="20.100000000000001" customHeight="1" x14ac:dyDescent="0.2">
      <c r="B10" s="2669"/>
      <c r="C10" s="575" t="s">
        <v>605</v>
      </c>
      <c r="D10" s="760"/>
      <c r="E10" s="760"/>
      <c r="F10" s="760"/>
      <c r="G10" s="760"/>
      <c r="H10" s="760"/>
      <c r="I10" s="759"/>
      <c r="J10" s="759"/>
      <c r="K10" s="759"/>
      <c r="L10" s="825">
        <f t="shared" si="1"/>
        <v>0</v>
      </c>
    </row>
    <row r="11" spans="2:19" ht="20.100000000000001" customHeight="1" x14ac:dyDescent="0.2">
      <c r="B11" s="2669"/>
      <c r="C11" s="575" t="s">
        <v>606</v>
      </c>
      <c r="D11" s="760"/>
      <c r="E11" s="760"/>
      <c r="F11" s="760"/>
      <c r="G11" s="760"/>
      <c r="H11" s="760"/>
      <c r="I11" s="759"/>
      <c r="J11" s="759"/>
      <c r="K11" s="759"/>
      <c r="L11" s="825">
        <f t="shared" si="1"/>
        <v>0</v>
      </c>
    </row>
    <row r="12" spans="2:19" ht="20.100000000000001" customHeight="1" x14ac:dyDescent="0.2">
      <c r="B12" s="2669"/>
      <c r="C12" s="575" t="s">
        <v>607</v>
      </c>
      <c r="D12" s="760"/>
      <c r="E12" s="760"/>
      <c r="F12" s="760"/>
      <c r="G12" s="760"/>
      <c r="H12" s="760"/>
      <c r="I12" s="759"/>
      <c r="J12" s="759"/>
      <c r="K12" s="759"/>
      <c r="L12" s="825">
        <f t="shared" si="1"/>
        <v>0</v>
      </c>
    </row>
    <row r="13" spans="2:19" ht="20.100000000000001" customHeight="1" x14ac:dyDescent="0.2">
      <c r="B13" s="2669"/>
      <c r="C13" s="575" t="s">
        <v>608</v>
      </c>
      <c r="D13" s="760"/>
      <c r="E13" s="760"/>
      <c r="F13" s="760"/>
      <c r="G13" s="760"/>
      <c r="H13" s="760"/>
      <c r="I13" s="759"/>
      <c r="J13" s="759"/>
      <c r="K13" s="759"/>
      <c r="L13" s="825">
        <f t="shared" si="1"/>
        <v>0</v>
      </c>
    </row>
    <row r="14" spans="2:19" ht="20.100000000000001" customHeight="1" x14ac:dyDescent="0.2">
      <c r="B14" s="2669"/>
      <c r="C14" s="575" t="s">
        <v>609</v>
      </c>
      <c r="D14" s="760"/>
      <c r="E14" s="760"/>
      <c r="F14" s="760"/>
      <c r="G14" s="760"/>
      <c r="H14" s="760"/>
      <c r="I14" s="759"/>
      <c r="J14" s="759"/>
      <c r="K14" s="759"/>
      <c r="L14" s="825">
        <f t="shared" si="1"/>
        <v>0</v>
      </c>
    </row>
    <row r="15" spans="2:19" ht="20.100000000000001" customHeight="1" x14ac:dyDescent="0.2">
      <c r="B15" s="2669"/>
      <c r="C15" s="575" t="s">
        <v>736</v>
      </c>
      <c r="D15" s="760"/>
      <c r="E15" s="760"/>
      <c r="F15" s="760"/>
      <c r="G15" s="760"/>
      <c r="H15" s="760"/>
      <c r="I15" s="759"/>
      <c r="J15" s="759"/>
      <c r="K15" s="759"/>
      <c r="L15" s="825">
        <f t="shared" si="1"/>
        <v>0</v>
      </c>
    </row>
    <row r="16" spans="2:19" ht="20.100000000000001" customHeight="1" x14ac:dyDescent="0.2">
      <c r="B16" s="2669"/>
      <c r="C16" s="575" t="s">
        <v>744</v>
      </c>
      <c r="D16" s="760"/>
      <c r="E16" s="760"/>
      <c r="F16" s="760"/>
      <c r="G16" s="760"/>
      <c r="H16" s="760"/>
      <c r="I16" s="759"/>
      <c r="J16" s="759"/>
      <c r="K16" s="759"/>
      <c r="L16" s="825">
        <f t="shared" si="1"/>
        <v>0</v>
      </c>
    </row>
    <row r="17" spans="2:12" ht="20.100000000000001" customHeight="1" x14ac:dyDescent="0.2">
      <c r="B17" s="2669"/>
      <c r="C17" s="575" t="s">
        <v>610</v>
      </c>
      <c r="D17" s="760"/>
      <c r="E17" s="760"/>
      <c r="F17" s="760"/>
      <c r="G17" s="760"/>
      <c r="H17" s="760"/>
      <c r="I17" s="759"/>
      <c r="J17" s="759"/>
      <c r="K17" s="759"/>
      <c r="L17" s="825">
        <f t="shared" si="1"/>
        <v>0</v>
      </c>
    </row>
    <row r="18" spans="2:12" ht="20.100000000000001" customHeight="1" x14ac:dyDescent="0.2">
      <c r="B18" s="2669"/>
      <c r="C18" s="575" t="s">
        <v>745</v>
      </c>
      <c r="D18" s="760"/>
      <c r="E18" s="760"/>
      <c r="F18" s="760"/>
      <c r="G18" s="760"/>
      <c r="H18" s="760"/>
      <c r="I18" s="759"/>
      <c r="J18" s="759"/>
      <c r="K18" s="759"/>
      <c r="L18" s="825">
        <f t="shared" si="1"/>
        <v>0</v>
      </c>
    </row>
    <row r="19" spans="2:12" ht="20.100000000000001" customHeight="1" x14ac:dyDescent="0.2">
      <c r="B19" s="2669"/>
      <c r="C19" s="575" t="s">
        <v>611</v>
      </c>
      <c r="D19" s="760"/>
      <c r="E19" s="760"/>
      <c r="F19" s="760"/>
      <c r="G19" s="760"/>
      <c r="H19" s="760"/>
      <c r="I19" s="759"/>
      <c r="J19" s="759"/>
      <c r="K19" s="759"/>
      <c r="L19" s="825">
        <f t="shared" si="1"/>
        <v>0</v>
      </c>
    </row>
    <row r="20" spans="2:12" ht="20.100000000000001" customHeight="1" x14ac:dyDescent="0.2">
      <c r="B20" s="2669"/>
      <c r="C20" s="575" t="s">
        <v>612</v>
      </c>
      <c r="D20" s="760"/>
      <c r="E20" s="760"/>
      <c r="F20" s="760"/>
      <c r="G20" s="760"/>
      <c r="H20" s="760"/>
      <c r="I20" s="759"/>
      <c r="J20" s="759"/>
      <c r="K20" s="759"/>
      <c r="L20" s="825">
        <f t="shared" si="1"/>
        <v>0</v>
      </c>
    </row>
    <row r="21" spans="2:12" ht="20.100000000000001" customHeight="1" x14ac:dyDescent="0.2">
      <c r="B21" s="2669"/>
      <c r="C21" s="575" t="s">
        <v>613</v>
      </c>
      <c r="D21" s="760"/>
      <c r="E21" s="760"/>
      <c r="F21" s="760"/>
      <c r="G21" s="760"/>
      <c r="H21" s="760"/>
      <c r="I21" s="759"/>
      <c r="J21" s="759"/>
      <c r="K21" s="759"/>
      <c r="L21" s="825">
        <f t="shared" si="1"/>
        <v>0</v>
      </c>
    </row>
    <row r="22" spans="2:12" ht="20.100000000000001" customHeight="1" x14ac:dyDescent="0.2">
      <c r="B22" s="2669"/>
      <c r="C22" s="575" t="s">
        <v>614</v>
      </c>
      <c r="D22" s="760"/>
      <c r="E22" s="760"/>
      <c r="F22" s="760"/>
      <c r="G22" s="760"/>
      <c r="H22" s="760"/>
      <c r="I22" s="759"/>
      <c r="J22" s="759"/>
      <c r="K22" s="759"/>
      <c r="L22" s="825">
        <f t="shared" si="1"/>
        <v>0</v>
      </c>
    </row>
    <row r="23" spans="2:12" ht="20.100000000000001" customHeight="1" x14ac:dyDescent="0.2">
      <c r="B23" s="2669"/>
      <c r="C23" s="575" t="s">
        <v>167</v>
      </c>
      <c r="D23" s="760"/>
      <c r="E23" s="760"/>
      <c r="F23" s="760"/>
      <c r="G23" s="760"/>
      <c r="H23" s="760"/>
      <c r="I23" s="759"/>
      <c r="J23" s="759"/>
      <c r="K23" s="759"/>
      <c r="L23" s="825">
        <f t="shared" si="1"/>
        <v>0</v>
      </c>
    </row>
    <row r="24" spans="2:12" ht="20.100000000000001" customHeight="1" x14ac:dyDescent="0.2">
      <c r="B24" s="2669"/>
      <c r="C24" s="575" t="s">
        <v>737</v>
      </c>
      <c r="D24" s="760"/>
      <c r="E24" s="760"/>
      <c r="F24" s="760"/>
      <c r="G24" s="760"/>
      <c r="H24" s="760"/>
      <c r="I24" s="759"/>
      <c r="J24" s="759"/>
      <c r="K24" s="759"/>
      <c r="L24" s="825">
        <f t="shared" si="1"/>
        <v>0</v>
      </c>
    </row>
    <row r="25" spans="2:12" ht="20.100000000000001" customHeight="1" x14ac:dyDescent="0.2">
      <c r="B25" s="2669"/>
      <c r="C25" s="575" t="s">
        <v>615</v>
      </c>
      <c r="D25" s="760"/>
      <c r="E25" s="760"/>
      <c r="F25" s="760"/>
      <c r="G25" s="760"/>
      <c r="H25" s="760"/>
      <c r="I25" s="759"/>
      <c r="J25" s="759"/>
      <c r="K25" s="759"/>
      <c r="L25" s="825">
        <f t="shared" si="1"/>
        <v>0</v>
      </c>
    </row>
    <row r="26" spans="2:12" ht="20.100000000000001" customHeight="1" x14ac:dyDescent="0.2">
      <c r="B26" s="2669"/>
      <c r="C26" s="575" t="s">
        <v>616</v>
      </c>
      <c r="D26" s="760"/>
      <c r="E26" s="760"/>
      <c r="F26" s="760"/>
      <c r="G26" s="760"/>
      <c r="H26" s="760"/>
      <c r="I26" s="759"/>
      <c r="J26" s="759"/>
      <c r="K26" s="759"/>
      <c r="L26" s="825">
        <f t="shared" si="1"/>
        <v>0</v>
      </c>
    </row>
    <row r="27" spans="2:12" ht="20.100000000000001" customHeight="1" x14ac:dyDescent="0.2">
      <c r="B27" s="2669"/>
      <c r="C27" s="575" t="s">
        <v>617</v>
      </c>
      <c r="D27" s="760"/>
      <c r="E27" s="760"/>
      <c r="F27" s="760"/>
      <c r="G27" s="760"/>
      <c r="H27" s="760"/>
      <c r="I27" s="759"/>
      <c r="J27" s="759"/>
      <c r="K27" s="759"/>
      <c r="L27" s="825">
        <f t="shared" si="1"/>
        <v>0</v>
      </c>
    </row>
    <row r="28" spans="2:12" ht="20.100000000000001" customHeight="1" x14ac:dyDescent="0.2">
      <c r="B28" s="2669"/>
      <c r="C28" s="575" t="s">
        <v>618</v>
      </c>
      <c r="D28" s="760"/>
      <c r="E28" s="760"/>
      <c r="F28" s="760"/>
      <c r="G28" s="760"/>
      <c r="H28" s="760"/>
      <c r="I28" s="759"/>
      <c r="J28" s="759"/>
      <c r="K28" s="759"/>
      <c r="L28" s="825">
        <f t="shared" si="1"/>
        <v>0</v>
      </c>
    </row>
    <row r="29" spans="2:12" ht="20.100000000000001" customHeight="1" x14ac:dyDescent="0.2">
      <c r="B29" s="2669"/>
      <c r="C29" s="575" t="s">
        <v>619</v>
      </c>
      <c r="D29" s="760"/>
      <c r="E29" s="760"/>
      <c r="F29" s="760"/>
      <c r="G29" s="760"/>
      <c r="H29" s="760"/>
      <c r="I29" s="759"/>
      <c r="J29" s="759"/>
      <c r="K29" s="759"/>
      <c r="L29" s="825">
        <f t="shared" si="1"/>
        <v>0</v>
      </c>
    </row>
    <row r="30" spans="2:12" ht="20.100000000000001" customHeight="1" x14ac:dyDescent="0.2">
      <c r="B30" s="2669"/>
      <c r="C30" s="575" t="s">
        <v>620</v>
      </c>
      <c r="D30" s="760"/>
      <c r="E30" s="760"/>
      <c r="F30" s="760"/>
      <c r="G30" s="760"/>
      <c r="H30" s="760"/>
      <c r="I30" s="759"/>
      <c r="J30" s="759"/>
      <c r="K30" s="759"/>
      <c r="L30" s="825">
        <f t="shared" si="1"/>
        <v>0</v>
      </c>
    </row>
    <row r="31" spans="2:12" ht="20.100000000000001" customHeight="1" x14ac:dyDescent="0.2">
      <c r="B31" s="2669"/>
      <c r="C31" s="1713"/>
      <c r="D31" s="1989"/>
      <c r="E31" s="1989"/>
      <c r="F31" s="1989"/>
      <c r="G31" s="1989"/>
      <c r="H31" s="1989"/>
      <c r="I31" s="1990"/>
      <c r="J31" s="1990"/>
      <c r="K31" s="1990"/>
      <c r="L31" s="825">
        <f t="shared" si="1"/>
        <v>0</v>
      </c>
    </row>
    <row r="32" spans="2:12" ht="20.100000000000001" customHeight="1" x14ac:dyDescent="0.2">
      <c r="B32" s="2669"/>
      <c r="C32" s="1713"/>
      <c r="D32" s="1989"/>
      <c r="E32" s="1989"/>
      <c r="F32" s="1989"/>
      <c r="G32" s="1989"/>
      <c r="H32" s="1989"/>
      <c r="I32" s="1990"/>
      <c r="J32" s="1990"/>
      <c r="K32" s="1990"/>
      <c r="L32" s="825">
        <f t="shared" si="1"/>
        <v>0</v>
      </c>
    </row>
    <row r="33" spans="2:12" ht="20.100000000000001" customHeight="1" x14ac:dyDescent="0.2">
      <c r="B33" s="2669"/>
      <c r="C33" s="1713"/>
      <c r="D33" s="1989"/>
      <c r="E33" s="1989"/>
      <c r="F33" s="1989"/>
      <c r="G33" s="1989"/>
      <c r="H33" s="1989"/>
      <c r="I33" s="1990"/>
      <c r="J33" s="1990"/>
      <c r="K33" s="1990"/>
      <c r="L33" s="825">
        <f t="shared" si="1"/>
        <v>0</v>
      </c>
    </row>
    <row r="34" spans="2:12" ht="20.100000000000001" customHeight="1" x14ac:dyDescent="0.2">
      <c r="B34" s="2669"/>
      <c r="C34" s="1713"/>
      <c r="D34" s="1989"/>
      <c r="E34" s="1989"/>
      <c r="F34" s="1989"/>
      <c r="G34" s="1989"/>
      <c r="H34" s="1989"/>
      <c r="I34" s="1990"/>
      <c r="J34" s="1990"/>
      <c r="K34" s="1990"/>
      <c r="L34" s="825">
        <f t="shared" si="1"/>
        <v>0</v>
      </c>
    </row>
    <row r="35" spans="2:12" ht="20.100000000000001" customHeight="1" x14ac:dyDescent="0.2">
      <c r="B35" s="2669"/>
      <c r="C35" s="1713"/>
      <c r="D35" s="1989"/>
      <c r="E35" s="1989"/>
      <c r="F35" s="1989"/>
      <c r="G35" s="1989"/>
      <c r="H35" s="1989"/>
      <c r="I35" s="1990"/>
      <c r="J35" s="1990"/>
      <c r="K35" s="1990"/>
      <c r="L35" s="825">
        <f t="shared" si="1"/>
        <v>0</v>
      </c>
    </row>
    <row r="36" spans="2:12" ht="20.100000000000001" customHeight="1" thickBot="1" x14ac:dyDescent="0.25">
      <c r="B36" s="2669"/>
      <c r="C36" s="566" t="s">
        <v>751</v>
      </c>
      <c r="D36" s="824">
        <f t="shared" ref="D36:K36" si="2">SUM(D37:D42)</f>
        <v>0</v>
      </c>
      <c r="E36" s="824">
        <f t="shared" si="2"/>
        <v>0</v>
      </c>
      <c r="F36" s="824">
        <f t="shared" si="2"/>
        <v>0</v>
      </c>
      <c r="G36" s="824">
        <f t="shared" si="2"/>
        <v>0</v>
      </c>
      <c r="H36" s="824">
        <f t="shared" si="2"/>
        <v>0</v>
      </c>
      <c r="I36" s="824">
        <f t="shared" si="2"/>
        <v>0</v>
      </c>
      <c r="J36" s="824">
        <f t="shared" si="2"/>
        <v>0</v>
      </c>
      <c r="K36" s="823">
        <f t="shared" si="2"/>
        <v>0</v>
      </c>
      <c r="L36" s="822">
        <f t="shared" si="1"/>
        <v>0</v>
      </c>
    </row>
    <row r="37" spans="2:12" ht="20.100000000000001" customHeight="1" x14ac:dyDescent="0.2">
      <c r="B37" s="2669"/>
      <c r="C37" s="1713"/>
      <c r="D37" s="1854"/>
      <c r="E37" s="1854"/>
      <c r="F37" s="1854"/>
      <c r="G37" s="1854"/>
      <c r="H37" s="1854"/>
      <c r="I37" s="1855"/>
      <c r="J37" s="1855"/>
      <c r="K37" s="1855"/>
      <c r="L37" s="821">
        <f t="shared" si="1"/>
        <v>0</v>
      </c>
    </row>
    <row r="38" spans="2:12" ht="20.100000000000001" customHeight="1" x14ac:dyDescent="0.2">
      <c r="B38" s="2669"/>
      <c r="C38" s="1713"/>
      <c r="D38" s="785"/>
      <c r="E38" s="785"/>
      <c r="F38" s="785"/>
      <c r="G38" s="785"/>
      <c r="H38" s="785"/>
      <c r="I38" s="820"/>
      <c r="J38" s="820"/>
      <c r="K38" s="820"/>
      <c r="L38" s="819">
        <f t="shared" si="1"/>
        <v>0</v>
      </c>
    </row>
    <row r="39" spans="2:12" ht="20.100000000000001" customHeight="1" x14ac:dyDescent="0.2">
      <c r="B39" s="2669"/>
      <c r="C39" s="1713"/>
      <c r="D39" s="785"/>
      <c r="E39" s="785"/>
      <c r="F39" s="785"/>
      <c r="G39" s="785"/>
      <c r="H39" s="785"/>
      <c r="I39" s="820"/>
      <c r="J39" s="820"/>
      <c r="K39" s="820"/>
      <c r="L39" s="819">
        <f t="shared" si="1"/>
        <v>0</v>
      </c>
    </row>
    <row r="40" spans="2:12" ht="20.100000000000001" customHeight="1" x14ac:dyDescent="0.2">
      <c r="B40" s="2669"/>
      <c r="C40" s="1713"/>
      <c r="D40" s="785"/>
      <c r="E40" s="785"/>
      <c r="F40" s="785"/>
      <c r="G40" s="785"/>
      <c r="H40" s="785"/>
      <c r="I40" s="820"/>
      <c r="J40" s="820"/>
      <c r="K40" s="820"/>
      <c r="L40" s="819">
        <f t="shared" si="1"/>
        <v>0</v>
      </c>
    </row>
    <row r="41" spans="2:12" ht="20.100000000000001" customHeight="1" x14ac:dyDescent="0.2">
      <c r="B41" s="2669"/>
      <c r="C41" s="1713"/>
      <c r="D41" s="785"/>
      <c r="E41" s="785"/>
      <c r="F41" s="785"/>
      <c r="G41" s="785"/>
      <c r="H41" s="785"/>
      <c r="I41" s="820"/>
      <c r="J41" s="820"/>
      <c r="K41" s="820"/>
      <c r="L41" s="819">
        <f t="shared" si="1"/>
        <v>0</v>
      </c>
    </row>
    <row r="42" spans="2:12" ht="20.100000000000001" customHeight="1" x14ac:dyDescent="0.2">
      <c r="B42" s="2669"/>
      <c r="C42" s="1713"/>
      <c r="D42" s="1985"/>
      <c r="E42" s="1985"/>
      <c r="F42" s="1985"/>
      <c r="G42" s="1985"/>
      <c r="H42" s="1985"/>
      <c r="I42" s="1991"/>
      <c r="J42" s="1991"/>
      <c r="K42" s="1991"/>
      <c r="L42" s="818">
        <f t="shared" si="1"/>
        <v>0</v>
      </c>
    </row>
  </sheetData>
  <sheetProtection algorithmName="SHA-512" hashValue="q2OeX516kEK4W0X9ZYPtWxO6l2/yZ1BqXTr5T8esCmfIScoHbQhYTuN9QGoeVSfBhNCeUyiloqju+9/3xk7LGg==" saltValue="yP13MvG0C1050znt6dWj1A==" spinCount="100000" sheet="1" formatRows="0"/>
  <mergeCells count="5">
    <mergeCell ref="B6:C6"/>
    <mergeCell ref="D4:L4"/>
    <mergeCell ref="B4:C4"/>
    <mergeCell ref="B7:B42"/>
    <mergeCell ref="C2:L2"/>
  </mergeCells>
  <printOptions horizontalCentered="1"/>
  <pageMargins left="0.59055118110236227" right="0.51181102362204722" top="1.1811023622047245" bottom="0.98425196850393704" header="0.51181102362204722" footer="0.51181102362204722"/>
  <pageSetup paperSize="9" scale="54" orientation="landscape"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r:uid="{67DF7BAF-D1D9-42CC-B3A6-4FBAB895BF60}">
          <x14:formula1>
            <xm:f>słownik!$C$2:$C$67</xm:f>
          </x14:formula1>
          <xm:sqref>C31:C35 C37:C42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F2EC94-7E7B-4D3E-BFF4-8C1341073586}">
  <sheetPr>
    <tabColor rgb="FFFFFF00"/>
    <pageSetUpPr fitToPage="1"/>
  </sheetPr>
  <dimension ref="A1:M54"/>
  <sheetViews>
    <sheetView showGridLines="0" view="pageBreakPreview" zoomScale="80" zoomScaleNormal="80" zoomScaleSheetLayoutView="80" workbookViewId="0">
      <selection activeCell="L5" sqref="L5"/>
    </sheetView>
  </sheetViews>
  <sheetFormatPr defaultColWidth="9.140625" defaultRowHeight="12.75" x14ac:dyDescent="0.2"/>
  <cols>
    <col min="1" max="1" width="4.7109375" style="1" customWidth="1"/>
    <col min="2" max="9" width="15.7109375" style="1" customWidth="1"/>
    <col min="10" max="10" width="8.28515625" style="1" customWidth="1"/>
    <col min="11" max="13" width="13.7109375" style="1" customWidth="1"/>
    <col min="14" max="16384" width="9.140625" style="1"/>
  </cols>
  <sheetData>
    <row r="1" spans="1:13" ht="106.5" customHeight="1" x14ac:dyDescent="0.2">
      <c r="A1" s="114" t="s">
        <v>338</v>
      </c>
      <c r="B1" s="2163" t="s">
        <v>825</v>
      </c>
      <c r="C1" s="2164"/>
      <c r="D1" s="2172" t="s">
        <v>825</v>
      </c>
      <c r="E1" s="2173"/>
      <c r="G1" s="261"/>
      <c r="H1" s="2170" t="s">
        <v>339</v>
      </c>
      <c r="I1" s="2171"/>
    </row>
    <row r="2" spans="1:13" ht="104.45" customHeight="1" x14ac:dyDescent="0.4">
      <c r="B2" s="113"/>
      <c r="C2" s="112"/>
      <c r="G2" s="111" t="s">
        <v>340</v>
      </c>
      <c r="H2" s="2160"/>
      <c r="I2" s="2161"/>
    </row>
    <row r="3" spans="1:13" ht="29.25" customHeight="1" x14ac:dyDescent="0.4">
      <c r="A3" s="66"/>
      <c r="B3" s="110" t="s">
        <v>341</v>
      </c>
      <c r="C3" s="109" t="s">
        <v>342</v>
      </c>
      <c r="D3" s="108" t="s">
        <v>343</v>
      </c>
      <c r="E3" s="2165" t="s">
        <v>342</v>
      </c>
      <c r="F3" s="2165"/>
      <c r="G3" s="107" t="s">
        <v>344</v>
      </c>
      <c r="H3" s="106" t="s">
        <v>345</v>
      </c>
      <c r="J3" s="101"/>
      <c r="K3" s="102"/>
    </row>
    <row r="4" spans="1:13" ht="9.75" customHeight="1" x14ac:dyDescent="0.2">
      <c r="A4" s="66"/>
      <c r="B4" s="2166"/>
      <c r="C4" s="2166"/>
      <c r="D4" s="2166"/>
      <c r="E4" s="2166"/>
      <c r="F4" s="2166"/>
      <c r="G4" s="2166"/>
      <c r="H4" s="2166"/>
      <c r="I4" s="66"/>
      <c r="J4" s="66"/>
      <c r="K4" s="102"/>
    </row>
    <row r="5" spans="1:13" ht="53.25" customHeight="1" x14ac:dyDescent="0.2">
      <c r="A5" s="66"/>
      <c r="B5" s="2167" t="s">
        <v>346</v>
      </c>
      <c r="C5" s="2167"/>
      <c r="D5" s="2167"/>
      <c r="E5" s="2167"/>
      <c r="F5" s="2167"/>
      <c r="G5" s="2167"/>
      <c r="H5" s="2167"/>
      <c r="I5" s="2167"/>
      <c r="J5" s="23"/>
      <c r="K5" s="102"/>
    </row>
    <row r="6" spans="1:13" ht="33.75" customHeight="1" x14ac:dyDescent="0.35">
      <c r="A6" s="66"/>
      <c r="B6" s="2168" t="s">
        <v>342</v>
      </c>
      <c r="C6" s="2168"/>
      <c r="D6" s="2168"/>
      <c r="E6" s="2168"/>
      <c r="F6" s="2168"/>
      <c r="G6" s="2168"/>
      <c r="H6" s="2168"/>
      <c r="I6" s="2169"/>
      <c r="J6" s="66"/>
      <c r="K6" s="102"/>
      <c r="M6" s="1" t="s">
        <v>347</v>
      </c>
    </row>
    <row r="7" spans="1:13" ht="9" customHeight="1" x14ac:dyDescent="0.35">
      <c r="A7" s="66"/>
      <c r="B7" s="105" t="s">
        <v>348</v>
      </c>
      <c r="C7" s="104"/>
      <c r="D7" s="104"/>
      <c r="E7" s="104"/>
      <c r="F7" s="104"/>
      <c r="G7" s="104"/>
      <c r="H7" s="104"/>
      <c r="I7" s="103"/>
      <c r="J7" s="66"/>
      <c r="K7" s="102"/>
    </row>
    <row r="8" spans="1:13" ht="20.25" customHeight="1" x14ac:dyDescent="0.2">
      <c r="A8" s="23"/>
      <c r="B8" s="2174" t="s">
        <v>342</v>
      </c>
      <c r="C8" s="2174"/>
      <c r="D8" s="2174"/>
      <c r="E8" s="2174"/>
      <c r="F8" s="2174"/>
      <c r="G8" s="2174"/>
      <c r="H8" s="2174"/>
      <c r="I8" s="2174"/>
      <c r="J8" s="101"/>
    </row>
    <row r="9" spans="1:13" ht="24.95" customHeight="1" x14ac:dyDescent="0.2">
      <c r="A9" s="23"/>
      <c r="B9" s="1544"/>
      <c r="C9" s="1544"/>
      <c r="D9" s="1544"/>
      <c r="E9" s="1544"/>
      <c r="F9" s="1544"/>
      <c r="G9" s="1544"/>
      <c r="H9" s="1544"/>
      <c r="J9" s="23"/>
    </row>
    <row r="10" spans="1:13" s="36" customFormat="1" ht="20.100000000000001" customHeight="1" x14ac:dyDescent="0.25">
      <c r="A10" s="40"/>
      <c r="B10" s="2175" t="s">
        <v>349</v>
      </c>
      <c r="C10" s="2176"/>
      <c r="D10" s="2176"/>
      <c r="E10" s="2176"/>
      <c r="F10" s="2176"/>
      <c r="G10" s="2176"/>
      <c r="H10" s="2176"/>
      <c r="I10" s="2177"/>
      <c r="J10" s="40"/>
    </row>
    <row r="11" spans="1:13" s="99" customFormat="1" ht="12.95" customHeight="1" x14ac:dyDescent="0.2">
      <c r="A11" s="100"/>
      <c r="B11" s="1877" t="s">
        <v>350</v>
      </c>
      <c r="C11" s="1878"/>
      <c r="D11" s="1877" t="s">
        <v>351</v>
      </c>
      <c r="E11" s="1761"/>
      <c r="F11" s="1761"/>
      <c r="G11" s="1761"/>
      <c r="H11" s="1761"/>
      <c r="I11" s="1879" t="s">
        <v>352</v>
      </c>
      <c r="J11" s="100"/>
    </row>
    <row r="12" spans="1:13" s="73" customFormat="1" ht="15" customHeight="1" x14ac:dyDescent="0.2">
      <c r="A12" s="97"/>
      <c r="B12" s="2178"/>
      <c r="C12" s="2179"/>
      <c r="D12" s="2180"/>
      <c r="E12" s="2181"/>
      <c r="F12" s="2181"/>
      <c r="G12" s="2181"/>
      <c r="H12" s="2181"/>
      <c r="I12" s="1670"/>
      <c r="J12" s="97"/>
    </row>
    <row r="13" spans="1:13" s="99" customFormat="1" ht="12.95" customHeight="1" x14ac:dyDescent="0.2">
      <c r="A13" s="100"/>
      <c r="B13" s="1880" t="s">
        <v>353</v>
      </c>
      <c r="C13" s="1881" t="s">
        <v>354</v>
      </c>
      <c r="D13" s="1761"/>
      <c r="E13" s="1882"/>
      <c r="F13" s="1881" t="s">
        <v>355</v>
      </c>
      <c r="G13" s="1761"/>
      <c r="H13" s="1761"/>
      <c r="I13" s="1883"/>
      <c r="J13" s="100"/>
    </row>
    <row r="14" spans="1:13" s="73" customFormat="1" ht="15" customHeight="1" x14ac:dyDescent="0.2">
      <c r="A14" s="97"/>
      <c r="B14" s="1671"/>
      <c r="C14" s="2143"/>
      <c r="D14" s="2144"/>
      <c r="E14" s="2145"/>
      <c r="F14" s="2143"/>
      <c r="G14" s="2144"/>
      <c r="H14" s="2144"/>
      <c r="I14" s="2145"/>
      <c r="J14" s="97"/>
    </row>
    <row r="15" spans="1:13" s="91" customFormat="1" ht="12.95" customHeight="1" x14ac:dyDescent="0.2">
      <c r="A15" s="98"/>
      <c r="B15" s="1884" t="s">
        <v>356</v>
      </c>
      <c r="C15" s="1885"/>
      <c r="D15" s="1881" t="s">
        <v>357</v>
      </c>
      <c r="E15" s="1762"/>
      <c r="F15" s="1763"/>
      <c r="G15" s="1762"/>
      <c r="H15" s="1762" t="s">
        <v>358</v>
      </c>
      <c r="I15" s="1885"/>
      <c r="J15" s="98"/>
    </row>
    <row r="16" spans="1:13" s="73" customFormat="1" ht="15" customHeight="1" x14ac:dyDescent="0.2">
      <c r="A16" s="97"/>
      <c r="B16" s="2147"/>
      <c r="C16" s="2148"/>
      <c r="D16" s="2147"/>
      <c r="E16" s="2148"/>
      <c r="F16" s="2147"/>
      <c r="G16" s="2148"/>
      <c r="H16" s="2149"/>
      <c r="I16" s="2150"/>
      <c r="J16" s="97"/>
    </row>
    <row r="17" spans="1:11" s="91" customFormat="1" ht="12.95" customHeight="1" x14ac:dyDescent="0.2">
      <c r="A17" s="93"/>
      <c r="B17" s="1886" t="s">
        <v>359</v>
      </c>
      <c r="C17" s="1764"/>
      <c r="D17" s="1887"/>
      <c r="E17" s="96" t="s">
        <v>360</v>
      </c>
      <c r="G17" s="95"/>
      <c r="H17" s="95"/>
      <c r="I17" s="94"/>
      <c r="J17" s="93"/>
      <c r="K17" s="92"/>
    </row>
    <row r="18" spans="1:11" s="73" customFormat="1" ht="15" customHeight="1" x14ac:dyDescent="0.2">
      <c r="A18" s="74"/>
      <c r="B18" s="2151"/>
      <c r="C18" s="2152"/>
      <c r="D18" s="2153"/>
      <c r="E18" s="2154"/>
      <c r="F18" s="2155"/>
      <c r="G18" s="2155"/>
      <c r="H18" s="2155"/>
      <c r="I18" s="2156"/>
    </row>
    <row r="19" spans="1:11" ht="24.95" customHeight="1" x14ac:dyDescent="0.2">
      <c r="A19" s="66"/>
    </row>
    <row r="20" spans="1:11" s="36" customFormat="1" ht="20.100000000000001" customHeight="1" x14ac:dyDescent="0.25">
      <c r="A20" s="80"/>
      <c r="B20" s="2157" t="s">
        <v>361</v>
      </c>
      <c r="C20" s="2157"/>
      <c r="D20" s="2157"/>
      <c r="E20" s="2157"/>
      <c r="F20" s="2157"/>
      <c r="G20" s="2157"/>
      <c r="H20" s="2157"/>
      <c r="I20" s="2157"/>
    </row>
    <row r="21" spans="1:11" s="86" customFormat="1" ht="12.95" customHeight="1" x14ac:dyDescent="0.2">
      <c r="A21" s="90"/>
      <c r="B21" s="89" t="s">
        <v>362</v>
      </c>
      <c r="C21" s="88"/>
      <c r="D21" s="88"/>
      <c r="E21" s="88"/>
      <c r="F21" s="88" t="s">
        <v>363</v>
      </c>
      <c r="G21" s="2158" t="s">
        <v>364</v>
      </c>
      <c r="H21" s="2158"/>
      <c r="I21" s="87" t="s">
        <v>352</v>
      </c>
    </row>
    <row r="22" spans="1:11" s="81" customFormat="1" ht="15" customHeight="1" x14ac:dyDescent="0.2">
      <c r="A22" s="83"/>
      <c r="B22" s="2159" t="s">
        <v>365</v>
      </c>
      <c r="C22" s="2159"/>
      <c r="D22" s="2159"/>
      <c r="E22" s="2159"/>
      <c r="F22" s="85"/>
      <c r="G22" s="2146"/>
      <c r="H22" s="2146"/>
      <c r="I22" s="85"/>
    </row>
    <row r="23" spans="1:11" s="81" customFormat="1" ht="15" customHeight="1" x14ac:dyDescent="0.2">
      <c r="A23" s="83"/>
      <c r="B23" s="2162" t="s">
        <v>366</v>
      </c>
      <c r="C23" s="2162"/>
      <c r="D23" s="2162"/>
      <c r="E23" s="2162"/>
      <c r="F23" s="84"/>
      <c r="G23" s="2132"/>
      <c r="H23" s="2132"/>
      <c r="I23" s="84"/>
    </row>
    <row r="24" spans="1:11" s="81" customFormat="1" ht="15" customHeight="1" x14ac:dyDescent="0.2">
      <c r="A24" s="83"/>
      <c r="B24" s="2162" t="s">
        <v>367</v>
      </c>
      <c r="C24" s="2162"/>
      <c r="D24" s="2162"/>
      <c r="E24" s="2162"/>
      <c r="F24" s="84"/>
      <c r="G24" s="2132"/>
      <c r="H24" s="2132"/>
      <c r="I24" s="84"/>
    </row>
    <row r="25" spans="1:11" s="81" customFormat="1" ht="15" customHeight="1" x14ac:dyDescent="0.2">
      <c r="A25" s="83"/>
      <c r="B25" s="2133" t="s">
        <v>368</v>
      </c>
      <c r="C25" s="2133"/>
      <c r="D25" s="2133"/>
      <c r="E25" s="2133"/>
      <c r="F25" s="82"/>
      <c r="G25" s="2134"/>
      <c r="H25" s="2134"/>
      <c r="I25" s="82"/>
    </row>
    <row r="26" spans="1:11" ht="24.95" customHeight="1" x14ac:dyDescent="0.2">
      <c r="A26" s="66"/>
    </row>
    <row r="27" spans="1:11" s="36" customFormat="1" ht="20.100000000000001" customHeight="1" x14ac:dyDescent="0.25">
      <c r="A27" s="80"/>
      <c r="B27" s="2139" t="s">
        <v>369</v>
      </c>
      <c r="C27" s="2140"/>
      <c r="D27" s="2140"/>
      <c r="E27" s="2140"/>
      <c r="F27" s="2140"/>
      <c r="G27" s="2140"/>
      <c r="H27" s="2140"/>
      <c r="I27" s="2141"/>
    </row>
    <row r="28" spans="1:11" ht="12.95" customHeight="1" x14ac:dyDescent="0.2">
      <c r="A28" s="66"/>
      <c r="B28" s="1879" t="s">
        <v>370</v>
      </c>
      <c r="C28" s="1884" t="s">
        <v>371</v>
      </c>
      <c r="D28" s="1765"/>
      <c r="E28" s="1765"/>
      <c r="F28" s="1765"/>
      <c r="G28" s="1765"/>
      <c r="H28" s="1765"/>
      <c r="I28" s="1888"/>
    </row>
    <row r="29" spans="1:11" s="73" customFormat="1" ht="15" customHeight="1" x14ac:dyDescent="0.2">
      <c r="A29" s="74"/>
      <c r="B29" s="1672"/>
      <c r="C29" s="2135"/>
      <c r="D29" s="2142"/>
      <c r="E29" s="2142"/>
      <c r="F29" s="2142"/>
      <c r="G29" s="2142"/>
      <c r="H29" s="2142"/>
      <c r="I29" s="2136"/>
    </row>
    <row r="30" spans="1:11" ht="12.95" customHeight="1" x14ac:dyDescent="0.2">
      <c r="A30" s="66"/>
      <c r="B30" s="1879" t="s">
        <v>372</v>
      </c>
      <c r="C30" s="1884" t="s">
        <v>354</v>
      </c>
      <c r="D30" s="1883"/>
      <c r="E30" s="1884" t="s">
        <v>373</v>
      </c>
      <c r="F30" s="1883"/>
      <c r="G30" s="1879" t="s">
        <v>374</v>
      </c>
      <c r="H30" s="1884" t="s">
        <v>359</v>
      </c>
      <c r="I30" s="1888"/>
    </row>
    <row r="31" spans="1:11" s="73" customFormat="1" ht="15" customHeight="1" x14ac:dyDescent="0.2">
      <c r="A31" s="74"/>
      <c r="B31" s="1673"/>
      <c r="C31" s="2135"/>
      <c r="D31" s="2136"/>
      <c r="E31" s="2135"/>
      <c r="F31" s="2136"/>
      <c r="G31" s="1674"/>
      <c r="H31" s="2137"/>
      <c r="I31" s="2138"/>
    </row>
    <row r="32" spans="1:11" ht="24.95" customHeight="1" x14ac:dyDescent="0.2">
      <c r="A32" s="66"/>
    </row>
    <row r="33" spans="1:9" s="36" customFormat="1" ht="20.100000000000001" customHeight="1" x14ac:dyDescent="0.25">
      <c r="A33" s="80"/>
      <c r="B33" s="79" t="s">
        <v>375</v>
      </c>
      <c r="C33" s="77"/>
      <c r="D33" s="77"/>
      <c r="E33" s="77"/>
      <c r="F33" s="77"/>
      <c r="G33" s="78"/>
      <c r="H33" s="77"/>
      <c r="I33" s="76"/>
    </row>
    <row r="34" spans="1:9" ht="12.95" customHeight="1" x14ac:dyDescent="0.2">
      <c r="A34" s="66"/>
      <c r="B34" s="2098" t="s">
        <v>376</v>
      </c>
      <c r="C34" s="2099"/>
      <c r="D34" s="2099"/>
      <c r="E34" s="2100"/>
      <c r="F34" s="2103" t="s">
        <v>377</v>
      </c>
      <c r="G34" s="2103"/>
      <c r="H34" s="2103"/>
      <c r="I34" s="75" t="s">
        <v>342</v>
      </c>
    </row>
    <row r="35" spans="1:9" s="73" customFormat="1" ht="15" customHeight="1" x14ac:dyDescent="0.2">
      <c r="A35" s="74"/>
      <c r="B35" s="2123"/>
      <c r="C35" s="2124"/>
      <c r="D35" s="2124"/>
      <c r="E35" s="2125"/>
      <c r="F35" s="2101" t="s">
        <v>378</v>
      </c>
      <c r="G35" s="2101"/>
      <c r="H35" s="2101"/>
      <c r="I35" s="2102"/>
    </row>
    <row r="36" spans="1:9" ht="12.95" customHeight="1" x14ac:dyDescent="0.2">
      <c r="A36" s="66"/>
      <c r="B36" s="2082"/>
      <c r="C36" s="2083"/>
      <c r="D36" s="2083"/>
      <c r="E36" s="2084"/>
      <c r="F36" s="1675"/>
      <c r="G36" s="1675" t="s">
        <v>379</v>
      </c>
      <c r="H36" s="1676" t="s">
        <v>380</v>
      </c>
      <c r="I36" s="1676" t="s">
        <v>381</v>
      </c>
    </row>
    <row r="37" spans="1:9" ht="14.1" customHeight="1" x14ac:dyDescent="0.2">
      <c r="A37" s="66"/>
      <c r="B37" s="2082"/>
      <c r="C37" s="2083"/>
      <c r="D37" s="2083"/>
      <c r="E37" s="2084"/>
      <c r="F37" s="2129" t="s">
        <v>382</v>
      </c>
      <c r="G37" s="2079"/>
      <c r="H37" s="2080"/>
      <c r="I37" s="2081"/>
    </row>
    <row r="38" spans="1:9" ht="14.1" customHeight="1" x14ac:dyDescent="0.2">
      <c r="A38" s="66"/>
      <c r="B38" s="2082"/>
      <c r="C38" s="2083"/>
      <c r="D38" s="2083"/>
      <c r="E38" s="2084"/>
      <c r="F38" s="2130"/>
      <c r="G38" s="2085"/>
      <c r="H38" s="2086"/>
      <c r="I38" s="2087"/>
    </row>
    <row r="39" spans="1:9" ht="14.1" customHeight="1" x14ac:dyDescent="0.2">
      <c r="A39" s="66"/>
      <c r="B39" s="2082"/>
      <c r="C39" s="2083"/>
      <c r="D39" s="2083"/>
      <c r="E39" s="2084"/>
      <c r="F39" s="2131"/>
      <c r="G39" s="2120"/>
      <c r="H39" s="2121"/>
      <c r="I39" s="2122"/>
    </row>
    <row r="40" spans="1:9" ht="12.95" customHeight="1" thickBot="1" x14ac:dyDescent="0.25">
      <c r="A40" s="66"/>
    </row>
    <row r="41" spans="1:9" ht="12.95" customHeight="1" x14ac:dyDescent="0.2">
      <c r="A41" s="66"/>
      <c r="B41" s="2117" t="s">
        <v>383</v>
      </c>
      <c r="C41" s="2118"/>
      <c r="D41" s="2118"/>
      <c r="E41" s="2119"/>
      <c r="F41" s="2126" t="s">
        <v>384</v>
      </c>
      <c r="G41" s="2127"/>
      <c r="H41" s="2128" t="s">
        <v>385</v>
      </c>
      <c r="I41" s="2127"/>
    </row>
    <row r="42" spans="1:9" ht="12.95" customHeight="1" x14ac:dyDescent="0.2">
      <c r="A42" s="66"/>
      <c r="B42" s="2104" t="s">
        <v>365</v>
      </c>
      <c r="C42" s="2105"/>
      <c r="D42" s="2105"/>
      <c r="E42" s="2106"/>
      <c r="F42" s="71" t="s">
        <v>386</v>
      </c>
      <c r="G42" s="72" t="s">
        <v>342</v>
      </c>
      <c r="H42" s="2107" t="s">
        <v>342</v>
      </c>
      <c r="I42" s="2108"/>
    </row>
    <row r="43" spans="1:9" ht="12.95" customHeight="1" x14ac:dyDescent="0.2">
      <c r="A43" s="66"/>
      <c r="B43" s="2111" t="s">
        <v>366</v>
      </c>
      <c r="C43" s="2112"/>
      <c r="D43" s="2112"/>
      <c r="E43" s="2113"/>
      <c r="F43" s="71" t="s">
        <v>387</v>
      </c>
      <c r="G43" s="70" t="s">
        <v>342</v>
      </c>
      <c r="H43" s="2107"/>
      <c r="I43" s="2108"/>
    </row>
    <row r="44" spans="1:9" ht="12.95" customHeight="1" thickBot="1" x14ac:dyDescent="0.25">
      <c r="A44" s="66"/>
      <c r="B44" s="2114" t="s">
        <v>367</v>
      </c>
      <c r="C44" s="2115"/>
      <c r="D44" s="2115"/>
      <c r="E44" s="2116"/>
      <c r="F44" s="1774" t="s">
        <v>388</v>
      </c>
      <c r="G44" s="69" t="s">
        <v>342</v>
      </c>
      <c r="H44" s="2109"/>
      <c r="I44" s="2110"/>
    </row>
    <row r="45" spans="1:9" ht="6.75" customHeight="1" thickBot="1" x14ac:dyDescent="0.25">
      <c r="A45" s="66"/>
    </row>
    <row r="46" spans="1:9" ht="17.25" customHeight="1" x14ac:dyDescent="0.2">
      <c r="A46" s="23"/>
      <c r="B46" s="68" t="s">
        <v>389</v>
      </c>
      <c r="C46" s="67"/>
      <c r="D46" s="2092" t="s">
        <v>390</v>
      </c>
      <c r="E46" s="2093"/>
    </row>
    <row r="47" spans="1:9" ht="15" x14ac:dyDescent="0.2">
      <c r="A47" s="66"/>
      <c r="B47" s="2094" t="s">
        <v>391</v>
      </c>
      <c r="C47" s="2095"/>
      <c r="D47" s="2096"/>
      <c r="E47" s="2097"/>
    </row>
    <row r="48" spans="1:9" ht="15.75" thickBot="1" x14ac:dyDescent="0.25">
      <c r="A48" s="66"/>
      <c r="B48" s="2088"/>
      <c r="C48" s="2089"/>
      <c r="D48" s="2090"/>
      <c r="E48" s="2091"/>
    </row>
    <row r="49" spans="1:2" ht="12.95" customHeight="1" x14ac:dyDescent="0.2">
      <c r="A49" s="65"/>
      <c r="B49" s="64"/>
    </row>
    <row r="50" spans="1:2" ht="12.95" customHeight="1" x14ac:dyDescent="0.2"/>
    <row r="51" spans="1:2" ht="12.95" customHeight="1" x14ac:dyDescent="0.2"/>
    <row r="52" spans="1:2" ht="12.95" customHeight="1" x14ac:dyDescent="0.2"/>
    <row r="53" spans="1:2" ht="12.95" customHeight="1" x14ac:dyDescent="0.2"/>
    <row r="54" spans="1:2" ht="12.95" customHeight="1" x14ac:dyDescent="0.2"/>
  </sheetData>
  <sheetProtection algorithmName="SHA-512" hashValue="WPWh7zXmRNe0SCw+IY0cZl/aKxQ5oMlc6b9XwZbFrbWFSjyj9wX/vfRCSMODaVdmtIf5TY03uQ2KKA8Mg4LNDA==" saltValue="Z4RVI7DqJmpJmDtlgpI2Zw==" spinCount="100000" sheet="1" scenarios="1"/>
  <mergeCells count="59">
    <mergeCell ref="H2:I2"/>
    <mergeCell ref="B23:E23"/>
    <mergeCell ref="G23:H23"/>
    <mergeCell ref="B24:E24"/>
    <mergeCell ref="B1:C1"/>
    <mergeCell ref="E3:F3"/>
    <mergeCell ref="B4:H4"/>
    <mergeCell ref="B5:I5"/>
    <mergeCell ref="B6:I6"/>
    <mergeCell ref="H1:I1"/>
    <mergeCell ref="D1:E1"/>
    <mergeCell ref="B8:I8"/>
    <mergeCell ref="B10:I10"/>
    <mergeCell ref="B12:C12"/>
    <mergeCell ref="D12:H12"/>
    <mergeCell ref="C14:E14"/>
    <mergeCell ref="F14:I14"/>
    <mergeCell ref="G22:H22"/>
    <mergeCell ref="B16:C16"/>
    <mergeCell ref="D16:E16"/>
    <mergeCell ref="F16:G16"/>
    <mergeCell ref="H16:I16"/>
    <mergeCell ref="B18:D18"/>
    <mergeCell ref="E18:I18"/>
    <mergeCell ref="B20:I20"/>
    <mergeCell ref="G21:H21"/>
    <mergeCell ref="B22:E22"/>
    <mergeCell ref="G24:H24"/>
    <mergeCell ref="B25:E25"/>
    <mergeCell ref="G25:H25"/>
    <mergeCell ref="E31:F31"/>
    <mergeCell ref="H31:I31"/>
    <mergeCell ref="B27:I27"/>
    <mergeCell ref="C29:I29"/>
    <mergeCell ref="C31:D31"/>
    <mergeCell ref="B34:E34"/>
    <mergeCell ref="F35:I35"/>
    <mergeCell ref="B36:E36"/>
    <mergeCell ref="F34:H34"/>
    <mergeCell ref="B42:E42"/>
    <mergeCell ref="H42:I44"/>
    <mergeCell ref="B43:E43"/>
    <mergeCell ref="B44:E44"/>
    <mergeCell ref="B41:E41"/>
    <mergeCell ref="B39:E39"/>
    <mergeCell ref="G39:I39"/>
    <mergeCell ref="B35:E35"/>
    <mergeCell ref="F41:G41"/>
    <mergeCell ref="H41:I41"/>
    <mergeCell ref="B37:E37"/>
    <mergeCell ref="F37:F39"/>
    <mergeCell ref="G37:I37"/>
    <mergeCell ref="B38:E38"/>
    <mergeCell ref="G38:I38"/>
    <mergeCell ref="B48:C48"/>
    <mergeCell ref="D48:E48"/>
    <mergeCell ref="D46:E46"/>
    <mergeCell ref="B47:C47"/>
    <mergeCell ref="D47:E47"/>
  </mergeCells>
  <dataValidations count="1">
    <dataValidation type="list" allowBlank="1" showInputMessage="1" showErrorMessage="1" sqref="B35:E35" xr:uid="{0C982A90-EB78-4459-A448-FD01B519ACAB}">
      <formula1>#REF!</formula1>
    </dataValidation>
  </dataValidations>
  <printOptions horizontalCentered="1"/>
  <pageMargins left="0.98425196850393704" right="0.23622047244094491" top="0.94488188976377963" bottom="0.82677165354330717" header="0.51181102362204722" footer="0.31496062992125984"/>
  <pageSetup paperSize="9" scale="64" orientation="portrait" horizontalDpi="360" verticalDpi="360" r:id="rId1"/>
  <headerFooter alignWithMargins="0"/>
  <drawing r:id="rId2"/>
  <legacyDrawing r:id="rId3"/>
  <extLst>
    <ext xmlns:x14="http://schemas.microsoft.com/office/spreadsheetml/2009/9/main" uri="{CCE6A557-97BC-4b89-ADB6-D9C93CAAB3DF}">
      <x14:dataValidations xmlns:xm="http://schemas.microsoft.com/office/excel/2006/main" count="8">
        <x14:dataValidation type="list" allowBlank="1" showInputMessage="1" showErrorMessage="1" xr:uid="{5E4BEC9C-D1B4-4987-92B4-4D4BDAC3DADB}">
          <x14:formula1>
            <xm:f>słownik!$H$42:$H$56</xm:f>
          </x14:formula1>
          <xm:sqref>D12:H12</xm:sqref>
        </x14:dataValidation>
        <x14:dataValidation type="list" allowBlank="1" showInputMessage="1" showErrorMessage="1" xr:uid="{36A76CB4-464E-4BBA-A7A7-0C21A1483851}">
          <x14:formula1>
            <xm:f>słownik!$C$84:$C$88</xm:f>
          </x14:formula1>
          <xm:sqref>B29</xm:sqref>
        </x14:dataValidation>
        <x14:dataValidation type="list" allowBlank="1" showInputMessage="1" showErrorMessage="1" xr:uid="{D9826C99-3823-474D-ADB7-811B587ABC6C}">
          <x14:formula1>
            <xm:f>słownik!$C$95:$C$97</xm:f>
          </x14:formula1>
          <xm:sqref>B36:E39</xm:sqref>
        </x14:dataValidation>
        <x14:dataValidation type="list" allowBlank="1" showInputMessage="1" showErrorMessage="1" xr:uid="{A613BD3F-FA5E-4608-8074-832FC583B4A2}">
          <x14:formula1>
            <xm:f>słownik!$C$77:$C$79</xm:f>
          </x14:formula1>
          <xm:sqref>G37:I39</xm:sqref>
        </x14:dataValidation>
        <x14:dataValidation type="list" allowBlank="1" showInputMessage="1" showErrorMessage="1" xr:uid="{BD0AE715-FAC9-4A0E-B511-12AA4C2ABC21}">
          <x14:formula1>
            <xm:f>słownik!$E$44:$E$45</xm:f>
          </x14:formula1>
          <xm:sqref>B1:C1</xm:sqref>
        </x14:dataValidation>
        <x14:dataValidation type="list" allowBlank="1" showInputMessage="1" showErrorMessage="1" xr:uid="{43CF6C9D-8720-42A8-91B0-2D66DEF065B1}">
          <x14:formula1>
            <xm:f>słownik!$K$31:$K$32</xm:f>
          </x14:formula1>
          <xm:sqref>G42:I44</xm:sqref>
        </x14:dataValidation>
        <x14:dataValidation type="list" allowBlank="1" showInputMessage="1" showErrorMessage="1" xr:uid="{3AB4E459-57AD-439A-93CB-AF69E30D0C08}">
          <x14:formula1>
            <xm:f>słownik!$E$25:$E$27</xm:f>
          </x14:formula1>
          <xm:sqref>H2</xm:sqref>
        </x14:dataValidation>
        <x14:dataValidation type="list" allowBlank="1" showInputMessage="1" showErrorMessage="1" xr:uid="{E04C092A-8853-43F1-9E93-3419F91C4CB5}">
          <x14:formula1>
            <xm:f>słownik!$J$30:$J$32</xm:f>
          </x14:formula1>
          <xm:sqref>I34</xm:sqref>
        </x14:dataValidation>
      </x14:dataValidation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92FEF1-E160-4D29-84B4-F44BE1B87AE4}">
  <sheetPr>
    <tabColor rgb="FF92D050"/>
    <pageSetUpPr fitToPage="1"/>
  </sheetPr>
  <dimension ref="B1:AA49"/>
  <sheetViews>
    <sheetView showGridLines="0" view="pageBreakPreview" zoomScale="86" zoomScaleNormal="85" zoomScaleSheetLayoutView="86" workbookViewId="0">
      <selection activeCell="M6" sqref="M6"/>
    </sheetView>
  </sheetViews>
  <sheetFormatPr defaultColWidth="9.140625" defaultRowHeight="12.75" x14ac:dyDescent="0.2"/>
  <cols>
    <col min="1" max="1" width="4.5703125" style="1" customWidth="1"/>
    <col min="2" max="2" width="10.85546875" style="1" customWidth="1"/>
    <col min="3" max="3" width="28.7109375" style="1" customWidth="1"/>
    <col min="4" max="7" width="6.7109375" style="1" customWidth="1"/>
    <col min="8" max="8" width="8.85546875" style="1" customWidth="1"/>
    <col min="9" max="14" width="6.7109375" style="1" customWidth="1"/>
    <col min="15" max="15" width="9.5703125" style="1" customWidth="1"/>
    <col min="16" max="16" width="14.5703125" style="1" customWidth="1"/>
    <col min="17" max="18" width="9.140625" style="1" customWidth="1"/>
    <col min="19" max="19" width="9" style="1" customWidth="1"/>
    <col min="20" max="16384" width="9.140625" style="1"/>
  </cols>
  <sheetData>
    <row r="1" spans="2:27" ht="43.5" customHeight="1" x14ac:dyDescent="0.2">
      <c r="B1" s="831"/>
      <c r="C1" s="831"/>
      <c r="D1" s="831"/>
      <c r="E1" s="831"/>
      <c r="F1" s="831"/>
      <c r="G1" s="831"/>
      <c r="H1" s="831"/>
      <c r="I1" s="831"/>
      <c r="J1" s="831"/>
      <c r="K1" s="831"/>
      <c r="L1" s="831"/>
      <c r="M1" s="831"/>
      <c r="N1" s="831"/>
      <c r="O1" s="831"/>
      <c r="P1" s="831"/>
    </row>
    <row r="2" spans="2:27" ht="27.75" customHeight="1" x14ac:dyDescent="0.3">
      <c r="B2" s="830" t="str">
        <f>wizyt!C3</f>
        <v>??</v>
      </c>
      <c r="C2" s="830"/>
      <c r="D2" s="776"/>
      <c r="E2" s="776"/>
      <c r="F2" s="776"/>
      <c r="G2" s="776"/>
      <c r="H2" s="776"/>
      <c r="I2" s="776"/>
      <c r="J2" s="776"/>
      <c r="K2" s="776"/>
      <c r="L2" s="779" t="s">
        <v>752</v>
      </c>
      <c r="M2" s="777" t="str">
        <f>wizyt!H3</f>
        <v>2023/2024</v>
      </c>
      <c r="N2" s="777"/>
      <c r="O2" s="776"/>
      <c r="P2" s="187"/>
    </row>
    <row r="3" spans="2:27" ht="11.25" customHeight="1" thickBot="1" x14ac:dyDescent="0.3">
      <c r="B3" s="588"/>
      <c r="C3" s="588"/>
      <c r="D3" s="776"/>
      <c r="E3" s="776"/>
      <c r="F3" s="776"/>
      <c r="G3" s="776"/>
      <c r="H3" s="776"/>
      <c r="I3" s="776"/>
      <c r="J3" s="776"/>
      <c r="K3" s="776"/>
      <c r="L3" s="776"/>
      <c r="M3" s="776"/>
      <c r="N3" s="2038" t="str">
        <f>wizyt!$B$1</f>
        <v xml:space="preserve"> </v>
      </c>
      <c r="O3" s="2039" t="str">
        <f>wizyt!$D$1</f>
        <v xml:space="preserve"> </v>
      </c>
      <c r="P3" s="588"/>
    </row>
    <row r="4" spans="2:27" ht="24.95" customHeight="1" thickTop="1" x14ac:dyDescent="0.2">
      <c r="B4" s="2683" t="s">
        <v>30</v>
      </c>
      <c r="C4" s="2684"/>
      <c r="D4" s="2678" t="s">
        <v>691</v>
      </c>
      <c r="E4" s="2678"/>
      <c r="F4" s="2678"/>
      <c r="G4" s="2678"/>
      <c r="H4" s="2678"/>
      <c r="I4" s="2678"/>
      <c r="J4" s="2678"/>
      <c r="K4" s="2678"/>
      <c r="L4" s="2678"/>
      <c r="M4" s="2678"/>
      <c r="N4" s="2678"/>
      <c r="O4" s="2678"/>
      <c r="P4" s="2679"/>
    </row>
    <row r="5" spans="2:27" ht="24.95" customHeight="1" thickBot="1" x14ac:dyDescent="0.25">
      <c r="B5" s="2685"/>
      <c r="C5" s="2686"/>
      <c r="D5" s="2681" t="s">
        <v>624</v>
      </c>
      <c r="E5" s="2681"/>
      <c r="F5" s="2681"/>
      <c r="G5" s="2681"/>
      <c r="H5" s="2681"/>
      <c r="I5" s="2687" t="s">
        <v>625</v>
      </c>
      <c r="J5" s="2688"/>
      <c r="K5" s="2688"/>
      <c r="L5" s="2688"/>
      <c r="M5" s="2688"/>
      <c r="N5" s="2688"/>
      <c r="O5" s="2689"/>
      <c r="P5" s="2676" t="s">
        <v>740</v>
      </c>
    </row>
    <row r="6" spans="2:27" s="36" customFormat="1" ht="24.95" customHeight="1" thickTop="1" x14ac:dyDescent="0.25">
      <c r="B6" s="874"/>
      <c r="C6" s="1718" t="s">
        <v>644</v>
      </c>
      <c r="D6" s="609" t="s">
        <v>523</v>
      </c>
      <c r="E6" s="609" t="s">
        <v>524</v>
      </c>
      <c r="F6" s="609" t="s">
        <v>525</v>
      </c>
      <c r="G6" s="609" t="s">
        <v>526</v>
      </c>
      <c r="H6" s="873" t="s">
        <v>572</v>
      </c>
      <c r="I6" s="872" t="s">
        <v>523</v>
      </c>
      <c r="J6" s="871" t="s">
        <v>524</v>
      </c>
      <c r="K6" s="609" t="s">
        <v>525</v>
      </c>
      <c r="L6" s="609" t="s">
        <v>526</v>
      </c>
      <c r="M6" s="609" t="s">
        <v>527</v>
      </c>
      <c r="N6" s="609" t="s">
        <v>528</v>
      </c>
      <c r="O6" s="870" t="s">
        <v>572</v>
      </c>
      <c r="P6" s="2677"/>
    </row>
    <row r="7" spans="2:27" ht="24.95" customHeight="1" thickBot="1" x14ac:dyDescent="0.3">
      <c r="B7" s="2690" t="s">
        <v>421</v>
      </c>
      <c r="C7" s="2691"/>
      <c r="D7" s="866">
        <f>SUM(D8:D11)+D39+D45</f>
        <v>0</v>
      </c>
      <c r="E7" s="866">
        <f>SUM(E8:E11)+E39+E45</f>
        <v>0</v>
      </c>
      <c r="F7" s="866">
        <f>SUM(F8:F11)+F39+F45</f>
        <v>0</v>
      </c>
      <c r="G7" s="866">
        <f>SUM(G8:G11)+G39+G45</f>
        <v>0</v>
      </c>
      <c r="H7" s="869">
        <f t="shared" ref="H7:H49" si="0">SUM(D7:G7)</f>
        <v>0</v>
      </c>
      <c r="I7" s="868">
        <f t="shared" ref="I7:N7" si="1">SUM(I8:I11)+I39+I45</f>
        <v>0</v>
      </c>
      <c r="J7" s="867">
        <f t="shared" si="1"/>
        <v>0</v>
      </c>
      <c r="K7" s="866">
        <f t="shared" si="1"/>
        <v>0</v>
      </c>
      <c r="L7" s="866">
        <f t="shared" si="1"/>
        <v>0</v>
      </c>
      <c r="M7" s="866">
        <f t="shared" si="1"/>
        <v>0</v>
      </c>
      <c r="N7" s="866">
        <f t="shared" si="1"/>
        <v>0</v>
      </c>
      <c r="O7" s="865">
        <f t="shared" ref="O7:O49" si="2">SUM(I7:N7)</f>
        <v>0</v>
      </c>
      <c r="P7" s="864">
        <f t="shared" ref="P7:P49" si="3">O7+H7</f>
        <v>0</v>
      </c>
      <c r="Q7" s="18"/>
      <c r="X7" s="827"/>
      <c r="Y7" s="827"/>
      <c r="Z7" s="827"/>
      <c r="AA7" s="827"/>
    </row>
    <row r="8" spans="2:27" ht="19.899999999999999" customHeight="1" thickBot="1" x14ac:dyDescent="0.3">
      <c r="B8" s="2692" t="s">
        <v>628</v>
      </c>
      <c r="C8" s="2652"/>
      <c r="D8" s="863"/>
      <c r="E8" s="863"/>
      <c r="F8" s="863"/>
      <c r="G8" s="863"/>
      <c r="H8" s="846">
        <f t="shared" si="0"/>
        <v>0</v>
      </c>
      <c r="I8" s="1547"/>
      <c r="J8" s="1548"/>
      <c r="K8" s="862"/>
      <c r="L8" s="863"/>
      <c r="M8" s="863"/>
      <c r="N8" s="862"/>
      <c r="O8" s="857">
        <f t="shared" si="2"/>
        <v>0</v>
      </c>
      <c r="P8" s="856">
        <f t="shared" si="3"/>
        <v>0</v>
      </c>
      <c r="Q8" s="18"/>
      <c r="X8" s="827"/>
      <c r="Y8" s="827"/>
      <c r="Z8" s="827"/>
      <c r="AA8" s="827"/>
    </row>
    <row r="9" spans="2:27" ht="19.899999999999999" customHeight="1" thickBot="1" x14ac:dyDescent="0.25">
      <c r="B9" s="2692" t="s">
        <v>629</v>
      </c>
      <c r="C9" s="2652"/>
      <c r="D9" s="863"/>
      <c r="E9" s="863"/>
      <c r="F9" s="863"/>
      <c r="G9" s="863"/>
      <c r="H9" s="846">
        <f t="shared" si="0"/>
        <v>0</v>
      </c>
      <c r="I9" s="1547"/>
      <c r="J9" s="1548"/>
      <c r="K9" s="862"/>
      <c r="L9" s="863"/>
      <c r="M9" s="863"/>
      <c r="N9" s="862"/>
      <c r="O9" s="857">
        <f t="shared" si="2"/>
        <v>0</v>
      </c>
      <c r="P9" s="856">
        <f t="shared" si="3"/>
        <v>0</v>
      </c>
    </row>
    <row r="10" spans="2:27" ht="19.899999999999999" customHeight="1" thickBot="1" x14ac:dyDescent="0.25">
      <c r="B10" s="2692" t="s">
        <v>753</v>
      </c>
      <c r="C10" s="2652"/>
      <c r="D10" s="863"/>
      <c r="E10" s="863"/>
      <c r="F10" s="863"/>
      <c r="G10" s="863"/>
      <c r="H10" s="846">
        <f t="shared" si="0"/>
        <v>0</v>
      </c>
      <c r="I10" s="1547"/>
      <c r="J10" s="1548"/>
      <c r="K10" s="862"/>
      <c r="L10" s="863"/>
      <c r="M10" s="863"/>
      <c r="N10" s="862"/>
      <c r="O10" s="857">
        <f t="shared" si="2"/>
        <v>0</v>
      </c>
      <c r="P10" s="856">
        <f t="shared" si="3"/>
        <v>0</v>
      </c>
    </row>
    <row r="11" spans="2:27" ht="19.899999999999999" customHeight="1" thickBot="1" x14ac:dyDescent="0.25">
      <c r="B11" s="2671" t="s">
        <v>632</v>
      </c>
      <c r="C11" s="2672"/>
      <c r="D11" s="858">
        <f>SUM(D12:D35)</f>
        <v>0</v>
      </c>
      <c r="E11" s="858">
        <f>SUM(E12:E35)</f>
        <v>0</v>
      </c>
      <c r="F11" s="858">
        <f>SUM(F12:F35)</f>
        <v>0</v>
      </c>
      <c r="G11" s="858">
        <f>SUM(G12:G35)</f>
        <v>0</v>
      </c>
      <c r="H11" s="846">
        <f t="shared" si="0"/>
        <v>0</v>
      </c>
      <c r="I11" s="861">
        <f t="shared" ref="I11:N11" si="4">SUM(I12:I35)</f>
        <v>0</v>
      </c>
      <c r="J11" s="860">
        <f t="shared" si="4"/>
        <v>0</v>
      </c>
      <c r="K11" s="859">
        <f t="shared" si="4"/>
        <v>0</v>
      </c>
      <c r="L11" s="858">
        <f t="shared" si="4"/>
        <v>0</v>
      </c>
      <c r="M11" s="858">
        <f t="shared" si="4"/>
        <v>0</v>
      </c>
      <c r="N11" s="858">
        <f t="shared" si="4"/>
        <v>0</v>
      </c>
      <c r="O11" s="857">
        <f t="shared" si="2"/>
        <v>0</v>
      </c>
      <c r="P11" s="856">
        <f t="shared" si="3"/>
        <v>0</v>
      </c>
    </row>
    <row r="12" spans="2:27" ht="19.899999999999999" customHeight="1" x14ac:dyDescent="0.2">
      <c r="B12" s="2682" t="s">
        <v>520</v>
      </c>
      <c r="C12" s="1715" t="s">
        <v>602</v>
      </c>
      <c r="D12" s="1719"/>
      <c r="E12" s="1719"/>
      <c r="F12" s="1719"/>
      <c r="G12" s="1719"/>
      <c r="H12" s="1720">
        <f t="shared" si="0"/>
        <v>0</v>
      </c>
      <c r="I12" s="1820"/>
      <c r="J12" s="1721"/>
      <c r="K12" s="1722"/>
      <c r="L12" s="1719"/>
      <c r="M12" s="1719"/>
      <c r="N12" s="1722"/>
      <c r="O12" s="849">
        <f t="shared" si="2"/>
        <v>0</v>
      </c>
      <c r="P12" s="1723">
        <f t="shared" si="3"/>
        <v>0</v>
      </c>
    </row>
    <row r="13" spans="2:27" ht="19.899999999999999" customHeight="1" x14ac:dyDescent="0.2">
      <c r="B13" s="2682"/>
      <c r="C13" s="1715" t="s">
        <v>603</v>
      </c>
      <c r="D13" s="851"/>
      <c r="E13" s="851"/>
      <c r="F13" s="851"/>
      <c r="G13" s="851"/>
      <c r="H13" s="852">
        <f t="shared" si="0"/>
        <v>0</v>
      </c>
      <c r="I13" s="1549"/>
      <c r="J13" s="1550"/>
      <c r="K13" s="851"/>
      <c r="L13" s="851"/>
      <c r="M13" s="851"/>
      <c r="N13" s="850"/>
      <c r="O13" s="849">
        <f t="shared" si="2"/>
        <v>0</v>
      </c>
      <c r="P13" s="848">
        <f t="shared" si="3"/>
        <v>0</v>
      </c>
    </row>
    <row r="14" spans="2:27" ht="19.899999999999999" customHeight="1" x14ac:dyDescent="0.2">
      <c r="B14" s="2682"/>
      <c r="C14" s="786" t="s">
        <v>604</v>
      </c>
      <c r="D14" s="851"/>
      <c r="E14" s="851"/>
      <c r="F14" s="851"/>
      <c r="G14" s="851"/>
      <c r="H14" s="852">
        <f t="shared" si="0"/>
        <v>0</v>
      </c>
      <c r="I14" s="1551"/>
      <c r="J14" s="1552"/>
      <c r="K14" s="850"/>
      <c r="L14" s="851"/>
      <c r="M14" s="851"/>
      <c r="N14" s="850"/>
      <c r="O14" s="849">
        <f t="shared" si="2"/>
        <v>0</v>
      </c>
      <c r="P14" s="848">
        <f t="shared" si="3"/>
        <v>0</v>
      </c>
    </row>
    <row r="15" spans="2:27" ht="19.899999999999999" customHeight="1" x14ac:dyDescent="0.2">
      <c r="B15" s="2682"/>
      <c r="C15" s="786" t="s">
        <v>605</v>
      </c>
      <c r="D15" s="851"/>
      <c r="E15" s="851"/>
      <c r="F15" s="851"/>
      <c r="G15" s="851"/>
      <c r="H15" s="852">
        <f t="shared" si="0"/>
        <v>0</v>
      </c>
      <c r="I15" s="1551"/>
      <c r="J15" s="1552"/>
      <c r="K15" s="850"/>
      <c r="L15" s="851"/>
      <c r="M15" s="851"/>
      <c r="N15" s="850"/>
      <c r="O15" s="849">
        <f t="shared" si="2"/>
        <v>0</v>
      </c>
      <c r="P15" s="848">
        <f t="shared" si="3"/>
        <v>0</v>
      </c>
    </row>
    <row r="16" spans="2:27" ht="19.899999999999999" customHeight="1" x14ac:dyDescent="0.2">
      <c r="B16" s="2682"/>
      <c r="C16" s="786" t="s">
        <v>606</v>
      </c>
      <c r="D16" s="851"/>
      <c r="E16" s="851"/>
      <c r="F16" s="851"/>
      <c r="G16" s="851"/>
      <c r="H16" s="852">
        <f t="shared" si="0"/>
        <v>0</v>
      </c>
      <c r="I16" s="1551"/>
      <c r="J16" s="1552"/>
      <c r="K16" s="850"/>
      <c r="L16" s="851"/>
      <c r="M16" s="851"/>
      <c r="N16" s="850"/>
      <c r="O16" s="849">
        <f t="shared" si="2"/>
        <v>0</v>
      </c>
      <c r="P16" s="848">
        <f t="shared" si="3"/>
        <v>0</v>
      </c>
    </row>
    <row r="17" spans="2:16" ht="19.899999999999999" customHeight="1" x14ac:dyDescent="0.2">
      <c r="B17" s="2682"/>
      <c r="C17" s="786" t="s">
        <v>607</v>
      </c>
      <c r="D17" s="851"/>
      <c r="E17" s="851"/>
      <c r="F17" s="851"/>
      <c r="G17" s="851"/>
      <c r="H17" s="852">
        <f t="shared" si="0"/>
        <v>0</v>
      </c>
      <c r="I17" s="1551"/>
      <c r="J17" s="1552"/>
      <c r="K17" s="850"/>
      <c r="L17" s="851"/>
      <c r="M17" s="851"/>
      <c r="N17" s="850"/>
      <c r="O17" s="849">
        <f t="shared" si="2"/>
        <v>0</v>
      </c>
      <c r="P17" s="848">
        <f t="shared" si="3"/>
        <v>0</v>
      </c>
    </row>
    <row r="18" spans="2:16" ht="19.899999999999999" customHeight="1" x14ac:dyDescent="0.2">
      <c r="B18" s="2682"/>
      <c r="C18" s="786" t="s">
        <v>608</v>
      </c>
      <c r="D18" s="851"/>
      <c r="E18" s="851"/>
      <c r="F18" s="851"/>
      <c r="G18" s="851"/>
      <c r="H18" s="852">
        <f t="shared" si="0"/>
        <v>0</v>
      </c>
      <c r="I18" s="1551"/>
      <c r="J18" s="1552"/>
      <c r="K18" s="850"/>
      <c r="L18" s="851"/>
      <c r="M18" s="851"/>
      <c r="N18" s="850"/>
      <c r="O18" s="849">
        <f t="shared" si="2"/>
        <v>0</v>
      </c>
      <c r="P18" s="848">
        <f t="shared" si="3"/>
        <v>0</v>
      </c>
    </row>
    <row r="19" spans="2:16" ht="19.899999999999999" customHeight="1" x14ac:dyDescent="0.2">
      <c r="B19" s="2682"/>
      <c r="C19" s="786" t="s">
        <v>609</v>
      </c>
      <c r="D19" s="851"/>
      <c r="E19" s="851"/>
      <c r="F19" s="851"/>
      <c r="G19" s="851"/>
      <c r="H19" s="852">
        <f t="shared" si="0"/>
        <v>0</v>
      </c>
      <c r="I19" s="1551"/>
      <c r="J19" s="1552"/>
      <c r="K19" s="850"/>
      <c r="L19" s="851"/>
      <c r="M19" s="851"/>
      <c r="N19" s="850"/>
      <c r="O19" s="849">
        <f t="shared" si="2"/>
        <v>0</v>
      </c>
      <c r="P19" s="848">
        <f t="shared" si="3"/>
        <v>0</v>
      </c>
    </row>
    <row r="20" spans="2:16" ht="19.899999999999999" customHeight="1" x14ac:dyDescent="0.2">
      <c r="B20" s="2682"/>
      <c r="C20" s="786" t="s">
        <v>736</v>
      </c>
      <c r="D20" s="851"/>
      <c r="E20" s="851"/>
      <c r="F20" s="851"/>
      <c r="G20" s="851"/>
      <c r="H20" s="852">
        <f t="shared" si="0"/>
        <v>0</v>
      </c>
      <c r="I20" s="1551"/>
      <c r="J20" s="1552"/>
      <c r="K20" s="850"/>
      <c r="L20" s="851"/>
      <c r="M20" s="851"/>
      <c r="N20" s="850"/>
      <c r="O20" s="849">
        <f t="shared" si="2"/>
        <v>0</v>
      </c>
      <c r="P20" s="848">
        <f t="shared" si="3"/>
        <v>0</v>
      </c>
    </row>
    <row r="21" spans="2:16" ht="19.899999999999999" customHeight="1" x14ac:dyDescent="0.2">
      <c r="B21" s="2682"/>
      <c r="C21" s="786" t="s">
        <v>744</v>
      </c>
      <c r="D21" s="851"/>
      <c r="E21" s="851"/>
      <c r="F21" s="851"/>
      <c r="G21" s="851"/>
      <c r="H21" s="852">
        <f t="shared" si="0"/>
        <v>0</v>
      </c>
      <c r="I21" s="1551"/>
      <c r="J21" s="1552"/>
      <c r="K21" s="850"/>
      <c r="L21" s="851"/>
      <c r="M21" s="851"/>
      <c r="N21" s="850"/>
      <c r="O21" s="849">
        <f t="shared" si="2"/>
        <v>0</v>
      </c>
      <c r="P21" s="848">
        <f t="shared" si="3"/>
        <v>0</v>
      </c>
    </row>
    <row r="22" spans="2:16" ht="19.899999999999999" customHeight="1" x14ac:dyDescent="0.2">
      <c r="B22" s="2682"/>
      <c r="C22" s="786" t="s">
        <v>610</v>
      </c>
      <c r="D22" s="851"/>
      <c r="E22" s="851"/>
      <c r="F22" s="851"/>
      <c r="G22" s="851"/>
      <c r="H22" s="852">
        <f t="shared" si="0"/>
        <v>0</v>
      </c>
      <c r="I22" s="1551"/>
      <c r="J22" s="1552"/>
      <c r="K22" s="850"/>
      <c r="L22" s="851"/>
      <c r="M22" s="851"/>
      <c r="N22" s="850"/>
      <c r="O22" s="849">
        <f t="shared" si="2"/>
        <v>0</v>
      </c>
      <c r="P22" s="848">
        <f t="shared" si="3"/>
        <v>0</v>
      </c>
    </row>
    <row r="23" spans="2:16" ht="19.899999999999999" customHeight="1" x14ac:dyDescent="0.2">
      <c r="B23" s="2682"/>
      <c r="C23" s="786" t="s">
        <v>745</v>
      </c>
      <c r="D23" s="851"/>
      <c r="E23" s="851"/>
      <c r="F23" s="851"/>
      <c r="G23" s="851"/>
      <c r="H23" s="852">
        <f t="shared" si="0"/>
        <v>0</v>
      </c>
      <c r="I23" s="1551"/>
      <c r="J23" s="1552"/>
      <c r="K23" s="850"/>
      <c r="L23" s="851"/>
      <c r="M23" s="851"/>
      <c r="N23" s="850"/>
      <c r="O23" s="849">
        <f t="shared" si="2"/>
        <v>0</v>
      </c>
      <c r="P23" s="848">
        <f t="shared" si="3"/>
        <v>0</v>
      </c>
    </row>
    <row r="24" spans="2:16" ht="19.899999999999999" customHeight="1" x14ac:dyDescent="0.2">
      <c r="B24" s="2682"/>
      <c r="C24" s="786" t="s">
        <v>611</v>
      </c>
      <c r="D24" s="851"/>
      <c r="E24" s="851"/>
      <c r="F24" s="851"/>
      <c r="G24" s="851"/>
      <c r="H24" s="852">
        <f t="shared" si="0"/>
        <v>0</v>
      </c>
      <c r="I24" s="1551"/>
      <c r="J24" s="1552"/>
      <c r="K24" s="850"/>
      <c r="L24" s="851"/>
      <c r="M24" s="851"/>
      <c r="N24" s="850"/>
      <c r="O24" s="849">
        <f t="shared" si="2"/>
        <v>0</v>
      </c>
      <c r="P24" s="848">
        <f t="shared" si="3"/>
        <v>0</v>
      </c>
    </row>
    <row r="25" spans="2:16" ht="19.899999999999999" customHeight="1" x14ac:dyDescent="0.2">
      <c r="B25" s="2682"/>
      <c r="C25" s="786" t="s">
        <v>612</v>
      </c>
      <c r="D25" s="851"/>
      <c r="E25" s="851"/>
      <c r="F25" s="851"/>
      <c r="G25" s="851"/>
      <c r="H25" s="852">
        <f t="shared" si="0"/>
        <v>0</v>
      </c>
      <c r="I25" s="1551"/>
      <c r="J25" s="1552"/>
      <c r="K25" s="850"/>
      <c r="L25" s="851"/>
      <c r="M25" s="851"/>
      <c r="N25" s="850"/>
      <c r="O25" s="849">
        <f t="shared" si="2"/>
        <v>0</v>
      </c>
      <c r="P25" s="848">
        <f t="shared" si="3"/>
        <v>0</v>
      </c>
    </row>
    <row r="26" spans="2:16" ht="19.899999999999999" customHeight="1" x14ac:dyDescent="0.2">
      <c r="B26" s="2682"/>
      <c r="C26" s="786" t="s">
        <v>613</v>
      </c>
      <c r="D26" s="851"/>
      <c r="E26" s="851"/>
      <c r="F26" s="851"/>
      <c r="G26" s="851"/>
      <c r="H26" s="852">
        <f t="shared" si="0"/>
        <v>0</v>
      </c>
      <c r="I26" s="1551"/>
      <c r="J26" s="1552"/>
      <c r="K26" s="850"/>
      <c r="L26" s="851"/>
      <c r="M26" s="851"/>
      <c r="N26" s="850"/>
      <c r="O26" s="849">
        <f t="shared" si="2"/>
        <v>0</v>
      </c>
      <c r="P26" s="848">
        <f t="shared" si="3"/>
        <v>0</v>
      </c>
    </row>
    <row r="27" spans="2:16" ht="19.899999999999999" customHeight="1" x14ac:dyDescent="0.2">
      <c r="B27" s="2682"/>
      <c r="C27" s="786" t="s">
        <v>614</v>
      </c>
      <c r="D27" s="851"/>
      <c r="E27" s="851"/>
      <c r="F27" s="851"/>
      <c r="G27" s="851"/>
      <c r="H27" s="852">
        <f t="shared" si="0"/>
        <v>0</v>
      </c>
      <c r="I27" s="1551"/>
      <c r="J27" s="1552"/>
      <c r="K27" s="850"/>
      <c r="L27" s="851"/>
      <c r="M27" s="851"/>
      <c r="N27" s="850"/>
      <c r="O27" s="849">
        <f t="shared" si="2"/>
        <v>0</v>
      </c>
      <c r="P27" s="848">
        <f t="shared" si="3"/>
        <v>0</v>
      </c>
    </row>
    <row r="28" spans="2:16" ht="19.899999999999999" customHeight="1" x14ac:dyDescent="0.2">
      <c r="B28" s="2682"/>
      <c r="C28" s="786" t="s">
        <v>737</v>
      </c>
      <c r="D28" s="851"/>
      <c r="E28" s="851"/>
      <c r="F28" s="851"/>
      <c r="G28" s="851"/>
      <c r="H28" s="852">
        <f t="shared" si="0"/>
        <v>0</v>
      </c>
      <c r="I28" s="1551"/>
      <c r="J28" s="1552"/>
      <c r="K28" s="850"/>
      <c r="L28" s="851"/>
      <c r="M28" s="851"/>
      <c r="N28" s="850"/>
      <c r="O28" s="849">
        <f t="shared" si="2"/>
        <v>0</v>
      </c>
      <c r="P28" s="848">
        <f t="shared" si="3"/>
        <v>0</v>
      </c>
    </row>
    <row r="29" spans="2:16" ht="19.899999999999999" customHeight="1" x14ac:dyDescent="0.2">
      <c r="B29" s="2682"/>
      <c r="C29" s="786" t="s">
        <v>615</v>
      </c>
      <c r="D29" s="851"/>
      <c r="E29" s="851"/>
      <c r="F29" s="851"/>
      <c r="G29" s="851"/>
      <c r="H29" s="852">
        <f t="shared" si="0"/>
        <v>0</v>
      </c>
      <c r="I29" s="1551"/>
      <c r="J29" s="1552"/>
      <c r="K29" s="850"/>
      <c r="L29" s="851"/>
      <c r="M29" s="851"/>
      <c r="N29" s="850"/>
      <c r="O29" s="849">
        <f t="shared" si="2"/>
        <v>0</v>
      </c>
      <c r="P29" s="848">
        <f t="shared" si="3"/>
        <v>0</v>
      </c>
    </row>
    <row r="30" spans="2:16" ht="19.899999999999999" customHeight="1" x14ac:dyDescent="0.2">
      <c r="B30" s="2682"/>
      <c r="C30" s="786" t="s">
        <v>616</v>
      </c>
      <c r="D30" s="851"/>
      <c r="E30" s="851"/>
      <c r="F30" s="851"/>
      <c r="G30" s="851"/>
      <c r="H30" s="852">
        <f t="shared" si="0"/>
        <v>0</v>
      </c>
      <c r="I30" s="1551"/>
      <c r="J30" s="1552"/>
      <c r="K30" s="850"/>
      <c r="L30" s="851"/>
      <c r="M30" s="851"/>
      <c r="N30" s="850"/>
      <c r="O30" s="849">
        <f t="shared" si="2"/>
        <v>0</v>
      </c>
      <c r="P30" s="848">
        <f t="shared" si="3"/>
        <v>0</v>
      </c>
    </row>
    <row r="31" spans="2:16" ht="19.899999999999999" customHeight="1" x14ac:dyDescent="0.2">
      <c r="B31" s="2682"/>
      <c r="C31" s="786" t="s">
        <v>617</v>
      </c>
      <c r="D31" s="851"/>
      <c r="E31" s="851"/>
      <c r="F31" s="851"/>
      <c r="G31" s="851"/>
      <c r="H31" s="852">
        <f t="shared" si="0"/>
        <v>0</v>
      </c>
      <c r="I31" s="1551"/>
      <c r="J31" s="1552"/>
      <c r="K31" s="850"/>
      <c r="L31" s="851"/>
      <c r="M31" s="851"/>
      <c r="N31" s="850"/>
      <c r="O31" s="849">
        <f t="shared" si="2"/>
        <v>0</v>
      </c>
      <c r="P31" s="848">
        <f t="shared" si="3"/>
        <v>0</v>
      </c>
    </row>
    <row r="32" spans="2:16" ht="19.899999999999999" customHeight="1" x14ac:dyDescent="0.2">
      <c r="B32" s="2682"/>
      <c r="C32" s="786" t="s">
        <v>618</v>
      </c>
      <c r="D32" s="851"/>
      <c r="E32" s="851"/>
      <c r="F32" s="851"/>
      <c r="G32" s="851"/>
      <c r="H32" s="852">
        <f t="shared" si="0"/>
        <v>0</v>
      </c>
      <c r="I32" s="1551"/>
      <c r="J32" s="1552"/>
      <c r="K32" s="850"/>
      <c r="L32" s="851"/>
      <c r="M32" s="851"/>
      <c r="N32" s="850"/>
      <c r="O32" s="849">
        <f t="shared" si="2"/>
        <v>0</v>
      </c>
      <c r="P32" s="848">
        <f t="shared" si="3"/>
        <v>0</v>
      </c>
    </row>
    <row r="33" spans="2:16" ht="19.899999999999999" customHeight="1" x14ac:dyDescent="0.2">
      <c r="B33" s="2682"/>
      <c r="C33" s="786" t="s">
        <v>619</v>
      </c>
      <c r="D33" s="851"/>
      <c r="E33" s="851"/>
      <c r="F33" s="851"/>
      <c r="G33" s="851"/>
      <c r="H33" s="852">
        <f t="shared" si="0"/>
        <v>0</v>
      </c>
      <c r="I33" s="1551"/>
      <c r="J33" s="1552"/>
      <c r="K33" s="850"/>
      <c r="L33" s="851"/>
      <c r="M33" s="851"/>
      <c r="N33" s="850"/>
      <c r="O33" s="849">
        <f t="shared" si="2"/>
        <v>0</v>
      </c>
      <c r="P33" s="848">
        <f t="shared" si="3"/>
        <v>0</v>
      </c>
    </row>
    <row r="34" spans="2:16" ht="19.899999999999999" customHeight="1" x14ac:dyDescent="0.2">
      <c r="B34" s="2682"/>
      <c r="C34" s="786" t="s">
        <v>620</v>
      </c>
      <c r="D34" s="851"/>
      <c r="E34" s="851"/>
      <c r="F34" s="851"/>
      <c r="G34" s="851"/>
      <c r="H34" s="852">
        <f t="shared" si="0"/>
        <v>0</v>
      </c>
      <c r="I34" s="1551"/>
      <c r="J34" s="1552"/>
      <c r="K34" s="850"/>
      <c r="L34" s="851"/>
      <c r="M34" s="851"/>
      <c r="N34" s="850"/>
      <c r="O34" s="849">
        <f t="shared" si="2"/>
        <v>0</v>
      </c>
      <c r="P34" s="848">
        <f t="shared" si="3"/>
        <v>0</v>
      </c>
    </row>
    <row r="35" spans="2:16" ht="19.899999999999999" customHeight="1" x14ac:dyDescent="0.2">
      <c r="B35" s="2682"/>
      <c r="C35" s="604" t="s">
        <v>29</v>
      </c>
      <c r="D35" s="853">
        <f>SUM(D36:D38)</f>
        <v>0</v>
      </c>
      <c r="E35" s="853">
        <f>SUM(E36:E38)</f>
        <v>0</v>
      </c>
      <c r="F35" s="853">
        <f>SUM(F36:F38)</f>
        <v>0</v>
      </c>
      <c r="G35" s="853">
        <f>SUM(G36:G38)</f>
        <v>0</v>
      </c>
      <c r="H35" s="852">
        <f t="shared" si="0"/>
        <v>0</v>
      </c>
      <c r="I35" s="855">
        <f t="shared" ref="I35:N35" si="5">SUM(I36:I38)</f>
        <v>0</v>
      </c>
      <c r="J35" s="854">
        <f t="shared" si="5"/>
        <v>0</v>
      </c>
      <c r="K35" s="853">
        <f t="shared" si="5"/>
        <v>0</v>
      </c>
      <c r="L35" s="853">
        <f t="shared" si="5"/>
        <v>0</v>
      </c>
      <c r="M35" s="853">
        <f t="shared" si="5"/>
        <v>0</v>
      </c>
      <c r="N35" s="853">
        <f t="shared" si="5"/>
        <v>0</v>
      </c>
      <c r="O35" s="849">
        <f t="shared" si="2"/>
        <v>0</v>
      </c>
      <c r="P35" s="848">
        <f t="shared" si="3"/>
        <v>0</v>
      </c>
    </row>
    <row r="36" spans="2:16" ht="19.899999999999999" customHeight="1" x14ac:dyDescent="0.2">
      <c r="B36" s="2682"/>
      <c r="C36" s="1713"/>
      <c r="D36" s="1719"/>
      <c r="E36" s="1719"/>
      <c r="F36" s="1719"/>
      <c r="G36" s="1719"/>
      <c r="H36" s="852">
        <f t="shared" si="0"/>
        <v>0</v>
      </c>
      <c r="I36" s="1820"/>
      <c r="J36" s="1721"/>
      <c r="K36" s="1722"/>
      <c r="L36" s="1719"/>
      <c r="M36" s="1719"/>
      <c r="N36" s="1722"/>
      <c r="O36" s="849">
        <f t="shared" si="2"/>
        <v>0</v>
      </c>
      <c r="P36" s="848">
        <f t="shared" si="3"/>
        <v>0</v>
      </c>
    </row>
    <row r="37" spans="2:16" ht="19.899999999999999" customHeight="1" x14ac:dyDescent="0.2">
      <c r="B37" s="2682"/>
      <c r="C37" s="1713"/>
      <c r="D37" s="851"/>
      <c r="E37" s="851"/>
      <c r="F37" s="851"/>
      <c r="G37" s="851"/>
      <c r="H37" s="852">
        <f t="shared" si="0"/>
        <v>0</v>
      </c>
      <c r="I37" s="1551"/>
      <c r="J37" s="1552"/>
      <c r="K37" s="850"/>
      <c r="L37" s="851"/>
      <c r="M37" s="851"/>
      <c r="N37" s="850"/>
      <c r="O37" s="849">
        <f t="shared" si="2"/>
        <v>0</v>
      </c>
      <c r="P37" s="848">
        <f t="shared" si="3"/>
        <v>0</v>
      </c>
    </row>
    <row r="38" spans="2:16" ht="19.899999999999999" customHeight="1" thickBot="1" x14ac:dyDescent="0.25">
      <c r="B38" s="2682"/>
      <c r="C38" s="1713"/>
      <c r="D38" s="1992"/>
      <c r="E38" s="1992"/>
      <c r="F38" s="1992"/>
      <c r="G38" s="1992"/>
      <c r="H38" s="1993">
        <f t="shared" si="0"/>
        <v>0</v>
      </c>
      <c r="I38" s="1994"/>
      <c r="J38" s="1995"/>
      <c r="K38" s="1996"/>
      <c r="L38" s="1992"/>
      <c r="M38" s="1992"/>
      <c r="N38" s="1996"/>
      <c r="O38" s="847">
        <f t="shared" si="2"/>
        <v>0</v>
      </c>
      <c r="P38" s="1997">
        <f t="shared" si="3"/>
        <v>0</v>
      </c>
    </row>
    <row r="39" spans="2:16" ht="19.899999999999999" customHeight="1" thickBot="1" x14ac:dyDescent="0.25">
      <c r="B39" s="2673" t="s">
        <v>754</v>
      </c>
      <c r="C39" s="2674"/>
      <c r="D39" s="840">
        <f>SUM(D40:D44)</f>
        <v>0</v>
      </c>
      <c r="E39" s="840">
        <f>SUM(E40:E44)</f>
        <v>0</v>
      </c>
      <c r="F39" s="840">
        <f>SUM(F40:F44)</f>
        <v>0</v>
      </c>
      <c r="G39" s="840">
        <f>SUM(G40:G44)</f>
        <v>0</v>
      </c>
      <c r="H39" s="846">
        <f t="shared" si="0"/>
        <v>0</v>
      </c>
      <c r="I39" s="842">
        <f t="shared" ref="I39:N39" si="6">SUM(I40:I44)</f>
        <v>0</v>
      </c>
      <c r="J39" s="841">
        <f t="shared" si="6"/>
        <v>0</v>
      </c>
      <c r="K39" s="840">
        <f t="shared" si="6"/>
        <v>0</v>
      </c>
      <c r="L39" s="840">
        <f t="shared" si="6"/>
        <v>0</v>
      </c>
      <c r="M39" s="840">
        <f t="shared" si="6"/>
        <v>0</v>
      </c>
      <c r="N39" s="840">
        <f t="shared" si="6"/>
        <v>0</v>
      </c>
      <c r="O39" s="845">
        <f t="shared" si="2"/>
        <v>0</v>
      </c>
      <c r="P39" s="844">
        <f t="shared" si="3"/>
        <v>0</v>
      </c>
    </row>
    <row r="40" spans="2:16" ht="19.899999999999999" customHeight="1" x14ac:dyDescent="0.2">
      <c r="B40" s="2680" t="s">
        <v>520</v>
      </c>
      <c r="C40" s="1713"/>
      <c r="D40" s="1719"/>
      <c r="E40" s="1719"/>
      <c r="F40" s="1719"/>
      <c r="G40" s="1719"/>
      <c r="H40" s="1720">
        <f t="shared" si="0"/>
        <v>0</v>
      </c>
      <c r="I40" s="1820"/>
      <c r="J40" s="1721"/>
      <c r="K40" s="1722"/>
      <c r="L40" s="1719"/>
      <c r="M40" s="1719"/>
      <c r="N40" s="1722"/>
      <c r="O40" s="849">
        <f t="shared" si="2"/>
        <v>0</v>
      </c>
      <c r="P40" s="1723">
        <f t="shared" si="3"/>
        <v>0</v>
      </c>
    </row>
    <row r="41" spans="2:16" ht="19.899999999999999" customHeight="1" x14ac:dyDescent="0.2">
      <c r="B41" s="2680"/>
      <c r="C41" s="1713"/>
      <c r="D41" s="851"/>
      <c r="E41" s="851"/>
      <c r="F41" s="851"/>
      <c r="G41" s="851"/>
      <c r="H41" s="852">
        <f t="shared" si="0"/>
        <v>0</v>
      </c>
      <c r="I41" s="1551"/>
      <c r="J41" s="1552"/>
      <c r="K41" s="850"/>
      <c r="L41" s="851"/>
      <c r="M41" s="851"/>
      <c r="N41" s="850"/>
      <c r="O41" s="849">
        <f t="shared" si="2"/>
        <v>0</v>
      </c>
      <c r="P41" s="848">
        <f t="shared" si="3"/>
        <v>0</v>
      </c>
    </row>
    <row r="42" spans="2:16" ht="19.899999999999999" customHeight="1" x14ac:dyDescent="0.2">
      <c r="B42" s="2680"/>
      <c r="C42" s="1713"/>
      <c r="D42" s="851"/>
      <c r="E42" s="851"/>
      <c r="F42" s="851"/>
      <c r="G42" s="851"/>
      <c r="H42" s="852">
        <f t="shared" si="0"/>
        <v>0</v>
      </c>
      <c r="I42" s="1551"/>
      <c r="J42" s="1552"/>
      <c r="K42" s="850"/>
      <c r="L42" s="851"/>
      <c r="M42" s="851"/>
      <c r="N42" s="850"/>
      <c r="O42" s="849">
        <f t="shared" si="2"/>
        <v>0</v>
      </c>
      <c r="P42" s="848">
        <f t="shared" si="3"/>
        <v>0</v>
      </c>
    </row>
    <row r="43" spans="2:16" ht="19.899999999999999" customHeight="1" x14ac:dyDescent="0.2">
      <c r="B43" s="2680"/>
      <c r="C43" s="1713"/>
      <c r="D43" s="851"/>
      <c r="E43" s="851"/>
      <c r="F43" s="851"/>
      <c r="G43" s="851"/>
      <c r="H43" s="852">
        <f t="shared" si="0"/>
        <v>0</v>
      </c>
      <c r="I43" s="1551"/>
      <c r="J43" s="1552"/>
      <c r="K43" s="850"/>
      <c r="L43" s="851"/>
      <c r="M43" s="851"/>
      <c r="N43" s="850"/>
      <c r="O43" s="849">
        <f t="shared" si="2"/>
        <v>0</v>
      </c>
      <c r="P43" s="848">
        <f t="shared" si="3"/>
        <v>0</v>
      </c>
    </row>
    <row r="44" spans="2:16" ht="19.899999999999999" customHeight="1" thickBot="1" x14ac:dyDescent="0.25">
      <c r="B44" s="2680"/>
      <c r="C44" s="1713"/>
      <c r="D44" s="1992"/>
      <c r="E44" s="1992"/>
      <c r="F44" s="1992"/>
      <c r="G44" s="1992"/>
      <c r="H44" s="1993">
        <f t="shared" si="0"/>
        <v>0</v>
      </c>
      <c r="I44" s="1994"/>
      <c r="J44" s="1995"/>
      <c r="K44" s="1996"/>
      <c r="L44" s="1992"/>
      <c r="M44" s="1992"/>
      <c r="N44" s="1996"/>
      <c r="O44" s="847">
        <f t="shared" si="2"/>
        <v>0</v>
      </c>
      <c r="P44" s="1997">
        <f t="shared" si="3"/>
        <v>0</v>
      </c>
    </row>
    <row r="45" spans="2:16" ht="19.899999999999999" customHeight="1" thickBot="1" x14ac:dyDescent="0.25">
      <c r="B45" s="2673" t="s">
        <v>631</v>
      </c>
      <c r="C45" s="2674"/>
      <c r="D45" s="840">
        <f>SUM(D46:D49)</f>
        <v>0</v>
      </c>
      <c r="E45" s="840">
        <f>SUM(E46:E49)</f>
        <v>0</v>
      </c>
      <c r="F45" s="840">
        <f>SUM(F46:F49)</f>
        <v>0</v>
      </c>
      <c r="G45" s="840">
        <f>SUM(G46:G49)</f>
        <v>0</v>
      </c>
      <c r="H45" s="846">
        <f t="shared" si="0"/>
        <v>0</v>
      </c>
      <c r="I45" s="842">
        <f t="shared" ref="I45:N45" si="7">SUM(I46:I49)</f>
        <v>0</v>
      </c>
      <c r="J45" s="841">
        <f t="shared" si="7"/>
        <v>0</v>
      </c>
      <c r="K45" s="840">
        <f t="shared" si="7"/>
        <v>0</v>
      </c>
      <c r="L45" s="840">
        <f t="shared" si="7"/>
        <v>0</v>
      </c>
      <c r="M45" s="840">
        <f t="shared" si="7"/>
        <v>0</v>
      </c>
      <c r="N45" s="840">
        <f t="shared" si="7"/>
        <v>0</v>
      </c>
      <c r="O45" s="845">
        <f t="shared" si="2"/>
        <v>0</v>
      </c>
      <c r="P45" s="844">
        <f t="shared" si="3"/>
        <v>0</v>
      </c>
    </row>
    <row r="46" spans="2:16" ht="18.75" thickBot="1" x14ac:dyDescent="0.25">
      <c r="B46" s="2673" t="s">
        <v>634</v>
      </c>
      <c r="C46" s="2674"/>
      <c r="D46" s="840">
        <f>SUM(D47:D49)</f>
        <v>0</v>
      </c>
      <c r="E46" s="840">
        <f>SUM(E47:E49)</f>
        <v>0</v>
      </c>
      <c r="F46" s="840">
        <f>SUM(F47:F49)</f>
        <v>0</v>
      </c>
      <c r="G46" s="840">
        <f>SUM(G47:G49)</f>
        <v>0</v>
      </c>
      <c r="H46" s="843">
        <f t="shared" si="0"/>
        <v>0</v>
      </c>
      <c r="I46" s="842">
        <f t="shared" ref="I46:N46" si="8">SUM(I47:I49)</f>
        <v>0</v>
      </c>
      <c r="J46" s="841">
        <f t="shared" si="8"/>
        <v>0</v>
      </c>
      <c r="K46" s="840">
        <f t="shared" si="8"/>
        <v>0</v>
      </c>
      <c r="L46" s="840">
        <f t="shared" si="8"/>
        <v>0</v>
      </c>
      <c r="M46" s="840">
        <f t="shared" si="8"/>
        <v>0</v>
      </c>
      <c r="N46" s="840">
        <f t="shared" si="8"/>
        <v>0</v>
      </c>
      <c r="O46" s="839">
        <f t="shared" si="2"/>
        <v>0</v>
      </c>
      <c r="P46" s="838">
        <f t="shared" si="3"/>
        <v>0</v>
      </c>
    </row>
    <row r="47" spans="2:16" ht="21" customHeight="1" x14ac:dyDescent="0.2">
      <c r="B47" s="2675" t="s">
        <v>520</v>
      </c>
      <c r="C47" s="786" t="s">
        <v>160</v>
      </c>
      <c r="D47" s="1724"/>
      <c r="E47" s="1724"/>
      <c r="F47" s="1724"/>
      <c r="G47" s="1724"/>
      <c r="H47" s="1725">
        <f t="shared" si="0"/>
        <v>0</v>
      </c>
      <c r="I47" s="1820"/>
      <c r="J47" s="1721"/>
      <c r="K47" s="1726"/>
      <c r="L47" s="1724"/>
      <c r="M47" s="1724"/>
      <c r="N47" s="1726"/>
      <c r="O47" s="834">
        <f t="shared" si="2"/>
        <v>0</v>
      </c>
      <c r="P47" s="1727">
        <f t="shared" si="3"/>
        <v>0</v>
      </c>
    </row>
    <row r="48" spans="2:16" ht="21.95" customHeight="1" x14ac:dyDescent="0.2">
      <c r="B48" s="2675"/>
      <c r="C48" s="786" t="s">
        <v>166</v>
      </c>
      <c r="D48" s="836"/>
      <c r="E48" s="836"/>
      <c r="F48" s="836"/>
      <c r="G48" s="836"/>
      <c r="H48" s="837">
        <f t="shared" si="0"/>
        <v>0</v>
      </c>
      <c r="I48" s="1551"/>
      <c r="J48" s="1552"/>
      <c r="K48" s="835"/>
      <c r="L48" s="836"/>
      <c r="M48" s="836"/>
      <c r="N48" s="835"/>
      <c r="O48" s="834">
        <f t="shared" si="2"/>
        <v>0</v>
      </c>
      <c r="P48" s="833">
        <f t="shared" si="3"/>
        <v>0</v>
      </c>
    </row>
    <row r="49" spans="2:16" ht="24" customHeight="1" x14ac:dyDescent="0.2">
      <c r="B49" s="2675"/>
      <c r="C49" s="1987" t="s">
        <v>172</v>
      </c>
      <c r="D49" s="1998"/>
      <c r="E49" s="1998"/>
      <c r="F49" s="1998"/>
      <c r="G49" s="1998"/>
      <c r="H49" s="1999">
        <f t="shared" si="0"/>
        <v>0</v>
      </c>
      <c r="I49" s="1994"/>
      <c r="J49" s="1995"/>
      <c r="K49" s="2000"/>
      <c r="L49" s="1998"/>
      <c r="M49" s="1998"/>
      <c r="N49" s="2000"/>
      <c r="O49" s="832">
        <f t="shared" si="2"/>
        <v>0</v>
      </c>
      <c r="P49" s="2001">
        <f t="shared" si="3"/>
        <v>0</v>
      </c>
    </row>
  </sheetData>
  <sheetProtection algorithmName="SHA-512" hashValue="lSSswkLNV02ZdOfJgk26KJxX7/n+NboHszxN4ctIL5DDQRKTnApH0shiUcA/eRPvZUhYp42zma8pkrHjQIntLw==" saltValue="5MYKS/R6lzg5L0mwH6bQ7g==" spinCount="100000" sheet="1" formatRows="0"/>
  <mergeCells count="16">
    <mergeCell ref="B11:C11"/>
    <mergeCell ref="B46:C46"/>
    <mergeCell ref="B47:B49"/>
    <mergeCell ref="P5:P6"/>
    <mergeCell ref="D4:P4"/>
    <mergeCell ref="B39:C39"/>
    <mergeCell ref="B45:C45"/>
    <mergeCell ref="B40:B44"/>
    <mergeCell ref="D5:H5"/>
    <mergeCell ref="B12:B38"/>
    <mergeCell ref="B4:C5"/>
    <mergeCell ref="I5:O5"/>
    <mergeCell ref="B7:C7"/>
    <mergeCell ref="B8:C8"/>
    <mergeCell ref="B9:C9"/>
    <mergeCell ref="B10:C10"/>
  </mergeCells>
  <printOptions horizontalCentered="1"/>
  <pageMargins left="0.59055118110236227" right="0.51181102362204722" top="1.1811023622047245" bottom="0.98425196850393704" header="0.51181102362204722" footer="0.51181102362204722"/>
  <pageSetup paperSize="9" scale="46" orientation="landscape"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r:uid="{29EAEB4E-34E1-4D0B-A216-FFAB413EC41D}">
          <x14:formula1>
            <xm:f>słownik!$C$2:$C$67</xm:f>
          </x14:formula1>
          <xm:sqref>C36:C38 C40:C44</xm:sqref>
        </x14:dataValidation>
      </x14:dataValidations>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B99D2A-37F8-4171-8B4A-A57A8B63D593}">
  <sheetPr>
    <tabColor rgb="FFFF7C80"/>
    <pageSetUpPr fitToPage="1"/>
  </sheetPr>
  <dimension ref="B1:T39"/>
  <sheetViews>
    <sheetView view="pageBreakPreview" zoomScale="80" zoomScaleNormal="100" zoomScaleSheetLayoutView="80" workbookViewId="0">
      <selection activeCell="O1" sqref="O1:Q1"/>
    </sheetView>
  </sheetViews>
  <sheetFormatPr defaultColWidth="9.28515625" defaultRowHeight="12.75" x14ac:dyDescent="0.2"/>
  <cols>
    <col min="1" max="1" width="2.5703125" style="875" customWidth="1"/>
    <col min="2" max="2" width="4.42578125" style="875" customWidth="1"/>
    <col min="3" max="3" width="44" style="875" customWidth="1"/>
    <col min="4" max="9" width="6" style="875" customWidth="1"/>
    <col min="10" max="15" width="6.7109375" style="875" customWidth="1"/>
    <col min="16" max="16" width="11" style="875" customWidth="1"/>
    <col min="17" max="17" width="10.5703125" style="875" customWidth="1"/>
    <col min="18" max="19" width="9.28515625" style="875"/>
    <col min="20" max="20" width="26.28515625" style="875" customWidth="1"/>
    <col min="21" max="16384" width="9.28515625" style="875"/>
  </cols>
  <sheetData>
    <row r="1" spans="2:20" ht="18" x14ac:dyDescent="0.2">
      <c r="B1" s="967"/>
      <c r="C1" s="966" t="str">
        <f>wizyt!C3</f>
        <v>??</v>
      </c>
      <c r="D1" s="966"/>
      <c r="E1" s="966"/>
      <c r="F1" s="966"/>
      <c r="G1" s="966"/>
      <c r="H1" s="966"/>
      <c r="I1" s="966"/>
      <c r="J1" s="966"/>
      <c r="K1" s="966"/>
      <c r="L1" s="966"/>
      <c r="M1" s="966"/>
      <c r="N1" s="2038"/>
      <c r="O1" s="2040" t="str">
        <f>wizyt!$B$1</f>
        <v xml:space="preserve"> </v>
      </c>
      <c r="P1" s="2698" t="str">
        <f>wizyt!$D$1</f>
        <v xml:space="preserve"> </v>
      </c>
      <c r="Q1" s="2699"/>
    </row>
    <row r="2" spans="2:20" ht="20.25" x14ac:dyDescent="0.2">
      <c r="B2" s="962"/>
      <c r="C2" s="2700" t="s">
        <v>755</v>
      </c>
      <c r="D2" s="2700"/>
      <c r="E2" s="2700"/>
      <c r="F2" s="2700"/>
      <c r="G2" s="2700"/>
      <c r="H2" s="2700"/>
      <c r="I2" s="2700"/>
      <c r="J2" s="2700"/>
      <c r="K2" s="2700"/>
      <c r="L2" s="2700"/>
      <c r="M2" s="2700"/>
      <c r="N2" s="2700"/>
      <c r="O2" s="2700"/>
      <c r="P2" s="965" t="str">
        <f>wizyt!H3</f>
        <v>2023/2024</v>
      </c>
      <c r="Q2" s="962"/>
    </row>
    <row r="3" spans="2:20" ht="18.75" customHeight="1" x14ac:dyDescent="0.2">
      <c r="B3" s="964"/>
      <c r="C3" s="2701" t="s">
        <v>9</v>
      </c>
      <c r="D3" s="2702"/>
      <c r="E3" s="2702"/>
      <c r="F3" s="2702"/>
      <c r="G3" s="2702"/>
      <c r="H3" s="2702"/>
      <c r="I3" s="2702"/>
      <c r="J3" s="2702"/>
      <c r="K3" s="2702"/>
      <c r="L3" s="2702"/>
      <c r="M3" s="2702"/>
      <c r="N3" s="2702"/>
      <c r="O3" s="2702"/>
      <c r="P3" s="2702"/>
      <c r="Q3" s="962"/>
    </row>
    <row r="4" spans="2:20" ht="21.75" customHeight="1" thickBot="1" x14ac:dyDescent="0.25">
      <c r="B4" s="963"/>
      <c r="C4" s="330"/>
      <c r="D4" s="330"/>
      <c r="E4" s="330"/>
      <c r="F4" s="330"/>
      <c r="G4" s="330"/>
      <c r="H4" s="330"/>
      <c r="I4" s="330"/>
      <c r="J4" s="330"/>
      <c r="K4" s="330"/>
      <c r="L4" s="330"/>
      <c r="M4" s="330"/>
      <c r="N4" s="330"/>
      <c r="O4" s="330"/>
      <c r="P4" s="330"/>
      <c r="Q4" s="962"/>
    </row>
    <row r="5" spans="2:20" ht="12.75" customHeight="1" x14ac:dyDescent="0.2">
      <c r="B5" s="2703" t="s">
        <v>756</v>
      </c>
      <c r="C5" s="2704"/>
      <c r="D5" s="2709"/>
      <c r="E5" s="2709"/>
      <c r="F5" s="2709"/>
      <c r="G5" s="2709"/>
      <c r="H5" s="2709"/>
      <c r="I5" s="2709"/>
      <c r="J5" s="2709"/>
      <c r="K5" s="2709"/>
      <c r="L5" s="2709"/>
      <c r="M5" s="2709"/>
      <c r="N5" s="2709"/>
      <c r="O5" s="2710"/>
      <c r="P5" s="2693" t="s">
        <v>757</v>
      </c>
      <c r="Q5" s="2711" t="s">
        <v>758</v>
      </c>
    </row>
    <row r="6" spans="2:20" ht="12.75" customHeight="1" x14ac:dyDescent="0.2">
      <c r="B6" s="2705"/>
      <c r="C6" s="2706"/>
      <c r="D6" s="2714"/>
      <c r="E6" s="2714"/>
      <c r="F6" s="2714"/>
      <c r="G6" s="2714"/>
      <c r="H6" s="2714"/>
      <c r="I6" s="2714"/>
      <c r="J6" s="2714"/>
      <c r="K6" s="2714"/>
      <c r="L6" s="2714"/>
      <c r="M6" s="2714"/>
      <c r="N6" s="2714"/>
      <c r="O6" s="2715"/>
      <c r="P6" s="2694"/>
      <c r="Q6" s="2712"/>
    </row>
    <row r="7" spans="2:20" ht="12.75" customHeight="1" x14ac:dyDescent="0.2">
      <c r="B7" s="2705"/>
      <c r="C7" s="2706"/>
      <c r="D7" s="2716" t="s">
        <v>759</v>
      </c>
      <c r="E7" s="2716"/>
      <c r="F7" s="2716"/>
      <c r="G7" s="2716"/>
      <c r="H7" s="2716"/>
      <c r="I7" s="2716"/>
      <c r="J7" s="2717" t="s">
        <v>760</v>
      </c>
      <c r="K7" s="2720" t="s">
        <v>761</v>
      </c>
      <c r="L7" s="2720"/>
      <c r="M7" s="2720"/>
      <c r="N7" s="2720"/>
      <c r="O7" s="2721" t="s">
        <v>762</v>
      </c>
      <c r="P7" s="2694"/>
      <c r="Q7" s="2712"/>
    </row>
    <row r="8" spans="2:20" ht="12.75" customHeight="1" x14ac:dyDescent="0.2">
      <c r="B8" s="2705"/>
      <c r="C8" s="2706"/>
      <c r="D8" s="959" t="s">
        <v>523</v>
      </c>
      <c r="E8" s="959" t="s">
        <v>524</v>
      </c>
      <c r="F8" s="959" t="s">
        <v>525</v>
      </c>
      <c r="G8" s="961" t="s">
        <v>526</v>
      </c>
      <c r="H8" s="961" t="s">
        <v>527</v>
      </c>
      <c r="I8" s="958" t="s">
        <v>528</v>
      </c>
      <c r="J8" s="2718"/>
      <c r="K8" s="960" t="s">
        <v>523</v>
      </c>
      <c r="L8" s="959" t="s">
        <v>524</v>
      </c>
      <c r="M8" s="959" t="s">
        <v>525</v>
      </c>
      <c r="N8" s="958" t="s">
        <v>526</v>
      </c>
      <c r="O8" s="2722"/>
      <c r="P8" s="2694"/>
      <c r="Q8" s="2712"/>
    </row>
    <row r="9" spans="2:20" ht="12.75" customHeight="1" x14ac:dyDescent="0.2">
      <c r="B9" s="2705"/>
      <c r="C9" s="2706"/>
      <c r="D9" s="2724" t="s">
        <v>763</v>
      </c>
      <c r="E9" s="2724"/>
      <c r="F9" s="2724"/>
      <c r="G9" s="2724"/>
      <c r="H9" s="2724"/>
      <c r="I9" s="2725"/>
      <c r="J9" s="2718"/>
      <c r="K9" s="2724" t="s">
        <v>763</v>
      </c>
      <c r="L9" s="2724"/>
      <c r="M9" s="2724"/>
      <c r="N9" s="2725"/>
      <c r="O9" s="2722"/>
      <c r="P9" s="2694"/>
      <c r="Q9" s="2712"/>
    </row>
    <row r="10" spans="2:20" ht="12.75" customHeight="1" x14ac:dyDescent="0.2">
      <c r="B10" s="2705"/>
      <c r="C10" s="2706"/>
      <c r="D10" s="1728">
        <f>'kalendarz  A'!$F$30</f>
        <v>26</v>
      </c>
      <c r="E10" s="1728">
        <f>'kalendarz  A'!$F$30</f>
        <v>26</v>
      </c>
      <c r="F10" s="1728">
        <f>'kalendarz  A'!$F$30</f>
        <v>26</v>
      </c>
      <c r="G10" s="1728">
        <f>'kalendarz  A'!$F$30</f>
        <v>26</v>
      </c>
      <c r="H10" s="1728">
        <f>'kalendarz  A'!$F$30</f>
        <v>26</v>
      </c>
      <c r="I10" s="1728">
        <f>'kalendarz  A'!$F$30</f>
        <v>26</v>
      </c>
      <c r="J10" s="2718"/>
      <c r="K10" s="1728">
        <f>'kalendarz  A'!$F$30</f>
        <v>26</v>
      </c>
      <c r="L10" s="1728">
        <f>'kalendarz  A'!$F$30</f>
        <v>26</v>
      </c>
      <c r="M10" s="1728">
        <f>'kalendarz  A'!$F$30</f>
        <v>26</v>
      </c>
      <c r="N10" s="1728">
        <f>'kalendarz  A'!$F$30</f>
        <v>26</v>
      </c>
      <c r="O10" s="2722"/>
      <c r="P10" s="2694"/>
      <c r="Q10" s="2712"/>
      <c r="T10" s="914"/>
    </row>
    <row r="11" spans="2:20" ht="16.5" customHeight="1" thickBot="1" x14ac:dyDescent="0.25">
      <c r="B11" s="2707"/>
      <c r="C11" s="2708"/>
      <c r="D11" s="2726" t="s">
        <v>764</v>
      </c>
      <c r="E11" s="2726"/>
      <c r="F11" s="2726"/>
      <c r="G11" s="2726"/>
      <c r="H11" s="2726"/>
      <c r="I11" s="2727"/>
      <c r="J11" s="2719"/>
      <c r="K11" s="2726" t="s">
        <v>764</v>
      </c>
      <c r="L11" s="2726"/>
      <c r="M11" s="2726"/>
      <c r="N11" s="2727"/>
      <c r="O11" s="2723"/>
      <c r="P11" s="2695"/>
      <c r="Q11" s="2713"/>
    </row>
    <row r="12" spans="2:20" ht="23.25" customHeight="1" x14ac:dyDescent="0.2">
      <c r="B12" s="1821"/>
      <c r="C12" s="957" t="s">
        <v>765</v>
      </c>
      <c r="D12" s="1729">
        <f t="shared" ref="D12:I12" si="0">D13+D21+D29</f>
        <v>4.33</v>
      </c>
      <c r="E12" s="1729">
        <f t="shared" si="0"/>
        <v>4.33</v>
      </c>
      <c r="F12" s="1729">
        <f t="shared" si="0"/>
        <v>4.33</v>
      </c>
      <c r="G12" s="1729">
        <f t="shared" si="0"/>
        <v>5</v>
      </c>
      <c r="H12" s="1729">
        <f t="shared" si="0"/>
        <v>5.66</v>
      </c>
      <c r="I12" s="1729">
        <f t="shared" si="0"/>
        <v>5.66</v>
      </c>
      <c r="J12" s="956">
        <f t="shared" ref="J12:J28" si="1">SUM(D12:I12)</f>
        <v>29.310000000000002</v>
      </c>
      <c r="K12" s="1729">
        <f>K13+K21+K29</f>
        <v>4</v>
      </c>
      <c r="L12" s="1729">
        <f>L13+L21+L29</f>
        <v>5</v>
      </c>
      <c r="M12" s="1729">
        <f>M13+M21+M29</f>
        <v>5.66</v>
      </c>
      <c r="N12" s="1729">
        <f>N13+N21+N29</f>
        <v>5.66</v>
      </c>
      <c r="O12" s="955">
        <f t="shared" ref="O12:O39" si="2">SUM(K12:N12)</f>
        <v>20.32</v>
      </c>
      <c r="P12" s="1856">
        <f>P13+P21+P29</f>
        <v>1290.3799999999997</v>
      </c>
      <c r="Q12" s="954"/>
      <c r="R12" s="906"/>
    </row>
    <row r="13" spans="2:20" ht="19.5" customHeight="1" x14ac:dyDescent="0.2">
      <c r="B13" s="2696" t="s">
        <v>766</v>
      </c>
      <c r="C13" s="2697"/>
      <c r="D13" s="905">
        <f t="shared" ref="D13:I13" si="3">SUM(D14:D20)</f>
        <v>4.33</v>
      </c>
      <c r="E13" s="905">
        <f t="shared" si="3"/>
        <v>4.33</v>
      </c>
      <c r="F13" s="905">
        <f t="shared" si="3"/>
        <v>4.33</v>
      </c>
      <c r="G13" s="905">
        <f t="shared" si="3"/>
        <v>5</v>
      </c>
      <c r="H13" s="905">
        <f t="shared" si="3"/>
        <v>5.66</v>
      </c>
      <c r="I13" s="917">
        <f t="shared" si="3"/>
        <v>5.66</v>
      </c>
      <c r="J13" s="916">
        <f t="shared" si="1"/>
        <v>29.310000000000002</v>
      </c>
      <c r="K13" s="905">
        <f>SUM(K14:K20)</f>
        <v>4</v>
      </c>
      <c r="L13" s="905">
        <f>SUM(L14:L20)</f>
        <v>5</v>
      </c>
      <c r="M13" s="905">
        <f>SUM(M14:M20)</f>
        <v>5.66</v>
      </c>
      <c r="N13" s="905">
        <f>SUM(N14:N20)</f>
        <v>5.66</v>
      </c>
      <c r="O13" s="916">
        <f t="shared" si="2"/>
        <v>20.32</v>
      </c>
      <c r="P13" s="903">
        <f t="shared" ref="P13:P39" si="4">G13*$G$10+H13*$H$10+I13*$I$10+L13*$L$10+M13*$M$10+N13*$N$10+K13*$K$10+D13*$D$10+E13*$E$10+F13*$F$10</f>
        <v>1290.3799999999997</v>
      </c>
      <c r="Q13" s="953"/>
      <c r="R13" s="942"/>
    </row>
    <row r="14" spans="2:20" s="914" customFormat="1" ht="14.1" customHeight="1" x14ac:dyDescent="0.25">
      <c r="B14" s="952">
        <v>1</v>
      </c>
      <c r="C14" s="951" t="s">
        <v>767</v>
      </c>
      <c r="D14" s="950">
        <v>1.33</v>
      </c>
      <c r="E14" s="949">
        <v>1.33</v>
      </c>
      <c r="F14" s="949">
        <v>1.33</v>
      </c>
      <c r="G14" s="948">
        <v>2</v>
      </c>
      <c r="H14" s="948">
        <v>2</v>
      </c>
      <c r="I14" s="946">
        <v>2</v>
      </c>
      <c r="J14" s="947">
        <f t="shared" si="1"/>
        <v>9.99</v>
      </c>
      <c r="K14" s="946">
        <v>2</v>
      </c>
      <c r="L14" s="946">
        <v>2</v>
      </c>
      <c r="M14" s="946">
        <v>2</v>
      </c>
      <c r="N14" s="945">
        <v>2</v>
      </c>
      <c r="O14" s="944">
        <f t="shared" si="2"/>
        <v>8</v>
      </c>
      <c r="P14" s="943">
        <f t="shared" si="4"/>
        <v>467.73999999999995</v>
      </c>
      <c r="Q14" s="898"/>
      <c r="R14" s="942"/>
      <c r="T14" s="938"/>
    </row>
    <row r="15" spans="2:20" s="914" customFormat="1" ht="13.9" customHeight="1" x14ac:dyDescent="0.2">
      <c r="B15" s="930">
        <v>2</v>
      </c>
      <c r="C15" s="929" t="s">
        <v>768</v>
      </c>
      <c r="D15" s="928"/>
      <c r="E15" s="900"/>
      <c r="F15" s="900"/>
      <c r="G15" s="899"/>
      <c r="H15" s="941">
        <v>0.66</v>
      </c>
      <c r="I15" s="940">
        <v>0.66</v>
      </c>
      <c r="J15" s="937">
        <f t="shared" si="1"/>
        <v>1.32</v>
      </c>
      <c r="K15" s="894"/>
      <c r="L15" s="894"/>
      <c r="M15" s="940">
        <v>0.66</v>
      </c>
      <c r="N15" s="939">
        <v>0.66</v>
      </c>
      <c r="O15" s="886">
        <f t="shared" si="2"/>
        <v>1.32</v>
      </c>
      <c r="P15" s="885">
        <f t="shared" si="4"/>
        <v>68.64</v>
      </c>
      <c r="Q15" s="898"/>
      <c r="R15" s="906"/>
      <c r="T15" s="938"/>
    </row>
    <row r="16" spans="2:20" s="914" customFormat="1" ht="14.1" customHeight="1" x14ac:dyDescent="0.2">
      <c r="B16" s="930">
        <v>3</v>
      </c>
      <c r="C16" s="929" t="s">
        <v>653</v>
      </c>
      <c r="D16" s="928">
        <v>2</v>
      </c>
      <c r="E16" s="900">
        <v>2</v>
      </c>
      <c r="F16" s="900">
        <v>2</v>
      </c>
      <c r="G16" s="899"/>
      <c r="H16" s="899"/>
      <c r="I16" s="894"/>
      <c r="J16" s="937">
        <f t="shared" si="1"/>
        <v>6</v>
      </c>
      <c r="K16" s="936">
        <v>0</v>
      </c>
      <c r="L16" s="936">
        <v>0</v>
      </c>
      <c r="M16" s="936">
        <v>0</v>
      </c>
      <c r="N16" s="935">
        <v>0</v>
      </c>
      <c r="O16" s="886">
        <f t="shared" si="2"/>
        <v>0</v>
      </c>
      <c r="P16" s="885">
        <f t="shared" si="4"/>
        <v>156</v>
      </c>
      <c r="Q16" s="898"/>
      <c r="R16" s="906"/>
      <c r="T16" s="934"/>
    </row>
    <row r="17" spans="2:18" s="914" customFormat="1" ht="14.1" customHeight="1" x14ac:dyDescent="0.2">
      <c r="B17" s="930">
        <v>4</v>
      </c>
      <c r="C17" s="929" t="s">
        <v>769</v>
      </c>
      <c r="D17" s="928">
        <v>1</v>
      </c>
      <c r="E17" s="900">
        <v>1</v>
      </c>
      <c r="F17" s="900">
        <v>1</v>
      </c>
      <c r="G17" s="899">
        <v>2</v>
      </c>
      <c r="H17" s="899">
        <v>2</v>
      </c>
      <c r="I17" s="894">
        <v>2</v>
      </c>
      <c r="J17" s="886">
        <f t="shared" si="1"/>
        <v>9</v>
      </c>
      <c r="K17" s="894">
        <v>2</v>
      </c>
      <c r="L17" s="894">
        <v>2</v>
      </c>
      <c r="M17" s="894">
        <v>2</v>
      </c>
      <c r="N17" s="890">
        <v>2</v>
      </c>
      <c r="O17" s="886">
        <f t="shared" si="2"/>
        <v>8</v>
      </c>
      <c r="P17" s="885">
        <f t="shared" si="4"/>
        <v>442</v>
      </c>
      <c r="Q17" s="898"/>
      <c r="R17" s="906"/>
    </row>
    <row r="18" spans="2:18" s="914" customFormat="1" ht="14.1" customHeight="1" x14ac:dyDescent="0.2">
      <c r="B18" s="930">
        <v>5</v>
      </c>
      <c r="C18" s="929" t="s">
        <v>770</v>
      </c>
      <c r="D18" s="933"/>
      <c r="E18" s="932"/>
      <c r="F18" s="932"/>
      <c r="G18" s="931"/>
      <c r="H18" s="931"/>
      <c r="I18" s="888"/>
      <c r="J18" s="886">
        <f t="shared" si="1"/>
        <v>0</v>
      </c>
      <c r="K18" s="888"/>
      <c r="L18" s="888"/>
      <c r="M18" s="888"/>
      <c r="N18" s="887"/>
      <c r="O18" s="886">
        <f t="shared" si="2"/>
        <v>0</v>
      </c>
      <c r="P18" s="885">
        <f t="shared" si="4"/>
        <v>0</v>
      </c>
      <c r="Q18" s="893"/>
      <c r="R18" s="906"/>
    </row>
    <row r="19" spans="2:18" s="914" customFormat="1" ht="14.1" customHeight="1" x14ac:dyDescent="0.2">
      <c r="B19" s="930">
        <v>6</v>
      </c>
      <c r="C19" s="929" t="s">
        <v>654</v>
      </c>
      <c r="D19" s="928"/>
      <c r="E19" s="900"/>
      <c r="F19" s="900"/>
      <c r="G19" s="899">
        <v>1</v>
      </c>
      <c r="H19" s="899">
        <v>1</v>
      </c>
      <c r="I19" s="899">
        <v>1</v>
      </c>
      <c r="J19" s="886">
        <f t="shared" si="1"/>
        <v>3</v>
      </c>
      <c r="K19" s="895"/>
      <c r="L19" s="894">
        <v>1</v>
      </c>
      <c r="M19" s="894">
        <v>1</v>
      </c>
      <c r="N19" s="890">
        <v>1</v>
      </c>
      <c r="O19" s="886">
        <f t="shared" si="2"/>
        <v>3</v>
      </c>
      <c r="P19" s="885">
        <f t="shared" si="4"/>
        <v>156</v>
      </c>
      <c r="Q19" s="893"/>
      <c r="R19" s="906"/>
    </row>
    <row r="20" spans="2:18" s="914" customFormat="1" ht="14.1" customHeight="1" x14ac:dyDescent="0.2">
      <c r="B20" s="927">
        <v>7</v>
      </c>
      <c r="C20" s="926" t="s">
        <v>771</v>
      </c>
      <c r="D20" s="925"/>
      <c r="E20" s="924"/>
      <c r="F20" s="924"/>
      <c r="G20" s="923"/>
      <c r="H20" s="923"/>
      <c r="I20" s="923"/>
      <c r="J20" s="909">
        <f t="shared" si="1"/>
        <v>0</v>
      </c>
      <c r="K20" s="922"/>
      <c r="L20" s="921"/>
      <c r="M20" s="921"/>
      <c r="N20" s="920"/>
      <c r="O20" s="909">
        <f t="shared" si="2"/>
        <v>0</v>
      </c>
      <c r="P20" s="919">
        <f t="shared" si="4"/>
        <v>0</v>
      </c>
      <c r="Q20" s="918"/>
      <c r="R20" s="906"/>
    </row>
    <row r="21" spans="2:18" s="914" customFormat="1" ht="19.5" customHeight="1" x14ac:dyDescent="0.2">
      <c r="B21" s="2728" t="s">
        <v>772</v>
      </c>
      <c r="C21" s="2729"/>
      <c r="D21" s="905">
        <f t="shared" ref="D21:I21" si="5">SUM(D22:D28)</f>
        <v>0</v>
      </c>
      <c r="E21" s="905">
        <f t="shared" si="5"/>
        <v>0</v>
      </c>
      <c r="F21" s="905">
        <f t="shared" si="5"/>
        <v>0</v>
      </c>
      <c r="G21" s="905">
        <f t="shared" si="5"/>
        <v>0</v>
      </c>
      <c r="H21" s="905">
        <f t="shared" si="5"/>
        <v>0</v>
      </c>
      <c r="I21" s="917">
        <f t="shared" si="5"/>
        <v>0</v>
      </c>
      <c r="J21" s="916">
        <f t="shared" si="1"/>
        <v>0</v>
      </c>
      <c r="K21" s="905">
        <f>SUM(K22:K28)</f>
        <v>0</v>
      </c>
      <c r="L21" s="905">
        <f>SUM(L22:L28)</f>
        <v>0</v>
      </c>
      <c r="M21" s="905">
        <f>SUM(M22:M28)</f>
        <v>0</v>
      </c>
      <c r="N21" s="905">
        <f>SUM(N22:N28)</f>
        <v>0</v>
      </c>
      <c r="O21" s="916">
        <f t="shared" si="2"/>
        <v>0</v>
      </c>
      <c r="P21" s="903">
        <f t="shared" si="4"/>
        <v>0</v>
      </c>
      <c r="Q21" s="915"/>
      <c r="R21" s="906"/>
    </row>
    <row r="22" spans="2:18" s="914" customFormat="1" ht="14.1" customHeight="1" x14ac:dyDescent="0.2">
      <c r="B22" s="897"/>
      <c r="C22" s="891"/>
      <c r="D22" s="900"/>
      <c r="E22" s="900"/>
      <c r="F22" s="900"/>
      <c r="G22" s="899"/>
      <c r="H22" s="899"/>
      <c r="I22" s="890"/>
      <c r="J22" s="896">
        <f t="shared" si="1"/>
        <v>0</v>
      </c>
      <c r="K22" s="895"/>
      <c r="L22" s="894"/>
      <c r="M22" s="894"/>
      <c r="N22" s="890"/>
      <c r="O22" s="896">
        <f t="shared" si="2"/>
        <v>0</v>
      </c>
      <c r="P22" s="901">
        <f t="shared" si="4"/>
        <v>0</v>
      </c>
      <c r="Q22" s="898"/>
      <c r="R22" s="906"/>
    </row>
    <row r="23" spans="2:18" ht="14.1" customHeight="1" x14ac:dyDescent="0.2">
      <c r="B23" s="897"/>
      <c r="C23" s="891"/>
      <c r="D23" s="894"/>
      <c r="E23" s="894"/>
      <c r="F23" s="894"/>
      <c r="G23" s="894"/>
      <c r="H23" s="894"/>
      <c r="I23" s="890"/>
      <c r="J23" s="886">
        <f t="shared" si="1"/>
        <v>0</v>
      </c>
      <c r="K23" s="895"/>
      <c r="L23" s="894"/>
      <c r="M23" s="894"/>
      <c r="N23" s="890"/>
      <c r="O23" s="886">
        <f t="shared" si="2"/>
        <v>0</v>
      </c>
      <c r="P23" s="885">
        <f t="shared" si="4"/>
        <v>0</v>
      </c>
      <c r="Q23" s="893"/>
      <c r="R23" s="906"/>
    </row>
    <row r="24" spans="2:18" ht="14.1" customHeight="1" x14ac:dyDescent="0.2">
      <c r="B24" s="897"/>
      <c r="C24" s="891"/>
      <c r="D24" s="894"/>
      <c r="E24" s="894"/>
      <c r="F24" s="894"/>
      <c r="G24" s="894"/>
      <c r="H24" s="894"/>
      <c r="I24" s="890"/>
      <c r="J24" s="896">
        <f t="shared" si="1"/>
        <v>0</v>
      </c>
      <c r="K24" s="895"/>
      <c r="L24" s="894"/>
      <c r="M24" s="894"/>
      <c r="N24" s="890"/>
      <c r="O24" s="886">
        <f t="shared" si="2"/>
        <v>0</v>
      </c>
      <c r="P24" s="885">
        <f t="shared" si="4"/>
        <v>0</v>
      </c>
      <c r="Q24" s="893"/>
      <c r="R24" s="906"/>
    </row>
    <row r="25" spans="2:18" ht="14.1" customHeight="1" x14ac:dyDescent="0.2">
      <c r="B25" s="897"/>
      <c r="C25" s="891"/>
      <c r="D25" s="894"/>
      <c r="E25" s="894"/>
      <c r="F25" s="894"/>
      <c r="G25" s="894"/>
      <c r="H25" s="894"/>
      <c r="I25" s="890"/>
      <c r="J25" s="896">
        <f t="shared" si="1"/>
        <v>0</v>
      </c>
      <c r="K25" s="895"/>
      <c r="L25" s="894"/>
      <c r="M25" s="894"/>
      <c r="N25" s="890"/>
      <c r="O25" s="886">
        <f t="shared" si="2"/>
        <v>0</v>
      </c>
      <c r="P25" s="885">
        <f t="shared" si="4"/>
        <v>0</v>
      </c>
      <c r="Q25" s="893"/>
      <c r="R25" s="906"/>
    </row>
    <row r="26" spans="2:18" ht="14.1" customHeight="1" x14ac:dyDescent="0.2">
      <c r="B26" s="913"/>
      <c r="C26" s="1826"/>
      <c r="D26" s="911"/>
      <c r="E26" s="911"/>
      <c r="F26" s="911"/>
      <c r="G26" s="911"/>
      <c r="H26" s="911"/>
      <c r="I26" s="920"/>
      <c r="J26" s="909">
        <f t="shared" si="1"/>
        <v>0</v>
      </c>
      <c r="K26" s="912"/>
      <c r="L26" s="911"/>
      <c r="M26" s="911"/>
      <c r="N26" s="910"/>
      <c r="O26" s="909">
        <f t="shared" si="2"/>
        <v>0</v>
      </c>
      <c r="P26" s="919">
        <f t="shared" si="4"/>
        <v>0</v>
      </c>
      <c r="Q26" s="1827"/>
      <c r="R26" s="906"/>
    </row>
    <row r="27" spans="2:18" ht="14.1" customHeight="1" x14ac:dyDescent="0.2">
      <c r="B27" s="1842"/>
      <c r="C27" s="1843"/>
      <c r="D27" s="1829"/>
      <c r="E27" s="1830"/>
      <c r="F27" s="1830"/>
      <c r="G27" s="1830"/>
      <c r="H27" s="1830"/>
      <c r="I27" s="1831"/>
      <c r="J27" s="1832">
        <f t="shared" si="1"/>
        <v>0</v>
      </c>
      <c r="K27" s="1829"/>
      <c r="L27" s="1830"/>
      <c r="M27" s="1830"/>
      <c r="N27" s="1831"/>
      <c r="O27" s="1832">
        <f t="shared" si="2"/>
        <v>0</v>
      </c>
      <c r="P27" s="1833">
        <f t="shared" si="4"/>
        <v>0</v>
      </c>
      <c r="Q27" s="1841"/>
      <c r="R27" s="906"/>
    </row>
    <row r="28" spans="2:18" ht="14.1" customHeight="1" thickBot="1" x14ac:dyDescent="0.25">
      <c r="B28" s="1840"/>
      <c r="C28" s="1828"/>
      <c r="D28" s="1834"/>
      <c r="E28" s="1834"/>
      <c r="F28" s="1834"/>
      <c r="G28" s="1834"/>
      <c r="H28" s="1834"/>
      <c r="I28" s="1835"/>
      <c r="J28" s="1836">
        <f t="shared" si="1"/>
        <v>0</v>
      </c>
      <c r="K28" s="1837"/>
      <c r="L28" s="1834"/>
      <c r="M28" s="1834"/>
      <c r="N28" s="1835"/>
      <c r="O28" s="1836">
        <f t="shared" si="2"/>
        <v>0</v>
      </c>
      <c r="P28" s="1838">
        <f t="shared" si="4"/>
        <v>0</v>
      </c>
      <c r="Q28" s="1839"/>
      <c r="R28" s="906"/>
    </row>
    <row r="29" spans="2:18" ht="21.75" hidden="1" customHeight="1" x14ac:dyDescent="0.2">
      <c r="B29" s="2730" t="s">
        <v>773</v>
      </c>
      <c r="C29" s="2731"/>
      <c r="D29" s="1732">
        <f t="shared" ref="D29:N29" si="6">SUM(D30:D39)</f>
        <v>0</v>
      </c>
      <c r="E29" s="1732">
        <f t="shared" si="6"/>
        <v>0</v>
      </c>
      <c r="F29" s="1732">
        <f t="shared" si="6"/>
        <v>0</v>
      </c>
      <c r="G29" s="1732">
        <f t="shared" si="6"/>
        <v>0</v>
      </c>
      <c r="H29" s="1732">
        <f t="shared" si="6"/>
        <v>0</v>
      </c>
      <c r="I29" s="1732">
        <f t="shared" si="6"/>
        <v>0</v>
      </c>
      <c r="J29" s="1732">
        <f t="shared" si="6"/>
        <v>0</v>
      </c>
      <c r="K29" s="1732">
        <f t="shared" si="6"/>
        <v>0</v>
      </c>
      <c r="L29" s="1732">
        <f t="shared" si="6"/>
        <v>0</v>
      </c>
      <c r="M29" s="1732">
        <f t="shared" si="6"/>
        <v>0</v>
      </c>
      <c r="N29" s="1732">
        <f t="shared" si="6"/>
        <v>0</v>
      </c>
      <c r="O29" s="1060">
        <f t="shared" si="2"/>
        <v>0</v>
      </c>
      <c r="P29" s="1734">
        <f t="shared" si="4"/>
        <v>0</v>
      </c>
      <c r="Q29" s="1655"/>
    </row>
    <row r="30" spans="2:18" hidden="1" x14ac:dyDescent="0.2">
      <c r="B30" s="897"/>
      <c r="C30" s="891"/>
      <c r="D30" s="900"/>
      <c r="E30" s="900"/>
      <c r="F30" s="900"/>
      <c r="G30" s="899"/>
      <c r="H30" s="899"/>
      <c r="I30" s="890"/>
      <c r="J30" s="896">
        <f t="shared" ref="J30:J39" si="7">SUM(D30:I30)</f>
        <v>0</v>
      </c>
      <c r="K30" s="895"/>
      <c r="L30" s="894"/>
      <c r="M30" s="894"/>
      <c r="N30" s="890"/>
      <c r="O30" s="896">
        <f t="shared" si="2"/>
        <v>0</v>
      </c>
      <c r="P30" s="901">
        <f t="shared" si="4"/>
        <v>0</v>
      </c>
      <c r="Q30" s="898"/>
    </row>
    <row r="31" spans="2:18" hidden="1" x14ac:dyDescent="0.2">
      <c r="B31" s="897"/>
      <c r="C31" s="891"/>
      <c r="D31" s="900"/>
      <c r="E31" s="900"/>
      <c r="F31" s="900"/>
      <c r="G31" s="899"/>
      <c r="H31" s="899"/>
      <c r="I31" s="890"/>
      <c r="J31" s="886">
        <f t="shared" si="7"/>
        <v>0</v>
      </c>
      <c r="K31" s="895"/>
      <c r="L31" s="894"/>
      <c r="M31" s="894"/>
      <c r="N31" s="890"/>
      <c r="O31" s="886">
        <f t="shared" si="2"/>
        <v>0</v>
      </c>
      <c r="P31" s="885">
        <f t="shared" si="4"/>
        <v>0</v>
      </c>
      <c r="Q31" s="898"/>
    </row>
    <row r="32" spans="2:18" hidden="1" x14ac:dyDescent="0.2">
      <c r="B32" s="897"/>
      <c r="C32" s="891"/>
      <c r="D32" s="900"/>
      <c r="E32" s="900"/>
      <c r="F32" s="900"/>
      <c r="G32" s="899"/>
      <c r="H32" s="899"/>
      <c r="I32" s="890"/>
      <c r="J32" s="886">
        <f t="shared" si="7"/>
        <v>0</v>
      </c>
      <c r="K32" s="895"/>
      <c r="L32" s="894"/>
      <c r="M32" s="894"/>
      <c r="N32" s="890"/>
      <c r="O32" s="886">
        <f t="shared" si="2"/>
        <v>0</v>
      </c>
      <c r="P32" s="885">
        <f t="shared" si="4"/>
        <v>0</v>
      </c>
      <c r="Q32" s="898"/>
    </row>
    <row r="33" spans="2:17" hidden="1" x14ac:dyDescent="0.2">
      <c r="B33" s="897"/>
      <c r="C33" s="891"/>
      <c r="D33" s="900"/>
      <c r="E33" s="900"/>
      <c r="F33" s="900"/>
      <c r="G33" s="899"/>
      <c r="H33" s="899"/>
      <c r="I33" s="890"/>
      <c r="J33" s="886">
        <f t="shared" si="7"/>
        <v>0</v>
      </c>
      <c r="K33" s="895"/>
      <c r="L33" s="894"/>
      <c r="M33" s="894"/>
      <c r="N33" s="890"/>
      <c r="O33" s="886">
        <f t="shared" si="2"/>
        <v>0</v>
      </c>
      <c r="P33" s="885">
        <f t="shared" si="4"/>
        <v>0</v>
      </c>
      <c r="Q33" s="898"/>
    </row>
    <row r="34" spans="2:17" ht="12" hidden="1" customHeight="1" x14ac:dyDescent="0.2">
      <c r="B34" s="897"/>
      <c r="C34" s="891"/>
      <c r="D34" s="894"/>
      <c r="E34" s="894"/>
      <c r="F34" s="894"/>
      <c r="G34" s="894"/>
      <c r="H34" s="894"/>
      <c r="I34" s="890"/>
      <c r="J34" s="886">
        <f t="shared" si="7"/>
        <v>0</v>
      </c>
      <c r="K34" s="895"/>
      <c r="L34" s="894"/>
      <c r="M34" s="894"/>
      <c r="N34" s="890"/>
      <c r="O34" s="886">
        <f t="shared" si="2"/>
        <v>0</v>
      </c>
      <c r="P34" s="885">
        <f t="shared" si="4"/>
        <v>0</v>
      </c>
      <c r="Q34" s="893"/>
    </row>
    <row r="35" spans="2:17" hidden="1" x14ac:dyDescent="0.2">
      <c r="B35" s="897"/>
      <c r="C35" s="891"/>
      <c r="D35" s="894"/>
      <c r="E35" s="894"/>
      <c r="F35" s="894"/>
      <c r="G35" s="894"/>
      <c r="H35" s="894"/>
      <c r="I35" s="890"/>
      <c r="J35" s="896">
        <f t="shared" si="7"/>
        <v>0</v>
      </c>
      <c r="K35" s="895"/>
      <c r="L35" s="894"/>
      <c r="M35" s="894"/>
      <c r="N35" s="890"/>
      <c r="O35" s="886">
        <f t="shared" si="2"/>
        <v>0</v>
      </c>
      <c r="P35" s="885">
        <f t="shared" si="4"/>
        <v>0</v>
      </c>
      <c r="Q35" s="893"/>
    </row>
    <row r="36" spans="2:17" hidden="1" x14ac:dyDescent="0.2">
      <c r="B36" s="897"/>
      <c r="C36" s="891"/>
      <c r="D36" s="894"/>
      <c r="E36" s="894"/>
      <c r="F36" s="894"/>
      <c r="G36" s="894"/>
      <c r="H36" s="894"/>
      <c r="I36" s="890"/>
      <c r="J36" s="896">
        <f t="shared" si="7"/>
        <v>0</v>
      </c>
      <c r="K36" s="895"/>
      <c r="L36" s="894"/>
      <c r="M36" s="894"/>
      <c r="N36" s="890"/>
      <c r="O36" s="886">
        <f t="shared" si="2"/>
        <v>0</v>
      </c>
      <c r="P36" s="885">
        <f t="shared" si="4"/>
        <v>0</v>
      </c>
      <c r="Q36" s="893"/>
    </row>
    <row r="37" spans="2:17" hidden="1" x14ac:dyDescent="0.2">
      <c r="B37" s="892"/>
      <c r="C37" s="891"/>
      <c r="D37" s="888"/>
      <c r="E37" s="888"/>
      <c r="F37" s="888"/>
      <c r="G37" s="888"/>
      <c r="H37" s="888"/>
      <c r="I37" s="890"/>
      <c r="J37" s="886">
        <f t="shared" si="7"/>
        <v>0</v>
      </c>
      <c r="K37" s="889"/>
      <c r="L37" s="888"/>
      <c r="M37" s="888"/>
      <c r="N37" s="887"/>
      <c r="O37" s="886">
        <f t="shared" si="2"/>
        <v>0</v>
      </c>
      <c r="P37" s="885">
        <f t="shared" si="4"/>
        <v>0</v>
      </c>
      <c r="Q37" s="884"/>
    </row>
    <row r="38" spans="2:17" hidden="1" x14ac:dyDescent="0.2">
      <c r="B38" s="892"/>
      <c r="C38" s="891"/>
      <c r="D38" s="888"/>
      <c r="E38" s="888"/>
      <c r="F38" s="888"/>
      <c r="G38" s="888"/>
      <c r="H38" s="888"/>
      <c r="I38" s="890"/>
      <c r="J38" s="886">
        <f t="shared" si="7"/>
        <v>0</v>
      </c>
      <c r="K38" s="889"/>
      <c r="L38" s="888"/>
      <c r="M38" s="888"/>
      <c r="N38" s="887"/>
      <c r="O38" s="886">
        <f t="shared" si="2"/>
        <v>0</v>
      </c>
      <c r="P38" s="885">
        <f t="shared" si="4"/>
        <v>0</v>
      </c>
      <c r="Q38" s="884"/>
    </row>
    <row r="39" spans="2:17" ht="13.5" hidden="1" thickBot="1" x14ac:dyDescent="0.25">
      <c r="B39" s="883"/>
      <c r="C39" s="882"/>
      <c r="D39" s="880"/>
      <c r="E39" s="880"/>
      <c r="F39" s="880"/>
      <c r="G39" s="880"/>
      <c r="H39" s="880"/>
      <c r="I39" s="879"/>
      <c r="J39" s="878">
        <f t="shared" si="7"/>
        <v>0</v>
      </c>
      <c r="K39" s="881"/>
      <c r="L39" s="880"/>
      <c r="M39" s="880"/>
      <c r="N39" s="879"/>
      <c r="O39" s="878">
        <f t="shared" si="2"/>
        <v>0</v>
      </c>
      <c r="P39" s="877">
        <f t="shared" si="4"/>
        <v>0</v>
      </c>
      <c r="Q39" s="876"/>
    </row>
  </sheetData>
  <sheetProtection algorithmName="SHA-512" hashValue="SvskICs1Z7XgwbwjVhVAN/Ywt5rpYIFdds0QKFqY0N/biwgyZfjaYQSSVWO7la9FO23OB6c8Y1yx8OgmFx7dIA==" saltValue="vO7bGvQGP8vhtfvOm6Dw6A==" spinCount="100000" sheet="1" objects="1" scenarios="1"/>
  <mergeCells count="19">
    <mergeCell ref="K11:N11"/>
    <mergeCell ref="B21:C21"/>
    <mergeCell ref="B29:C29"/>
    <mergeCell ref="P5:P11"/>
    <mergeCell ref="B13:C13"/>
    <mergeCell ref="P1:Q1"/>
    <mergeCell ref="C2:O2"/>
    <mergeCell ref="C3:P3"/>
    <mergeCell ref="B5:C11"/>
    <mergeCell ref="D5:O5"/>
    <mergeCell ref="Q5:Q11"/>
    <mergeCell ref="D6:O6"/>
    <mergeCell ref="D7:I7"/>
    <mergeCell ref="J7:J11"/>
    <mergeCell ref="K7:N7"/>
    <mergeCell ref="O7:O11"/>
    <mergeCell ref="D9:I9"/>
    <mergeCell ref="K9:N9"/>
    <mergeCell ref="D11:I11"/>
  </mergeCells>
  <printOptions horizontalCentered="1"/>
  <pageMargins left="0.59055118110236227" right="0.51181102362204722" top="1.1811023622047245" bottom="0.98425196850393704" header="0.51181102362204722" footer="0.51181102362204722"/>
  <pageSetup paperSize="9" scale="92" orientation="landscape"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r:uid="{3DA084C5-04BB-47EE-847B-3AA3BBECF424}">
          <x14:formula1>
            <xm:f>słownik!$A$2:$A$175</xm:f>
          </x14:formula1>
          <xm:sqref>C22:C28 C30:C39</xm:sqref>
        </x14:dataValidation>
      </x14:dataValidations>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FA07E4-41FA-44B7-A050-ED7526A4FBCE}">
  <sheetPr>
    <tabColor rgb="FFFF7C80"/>
    <pageSetUpPr fitToPage="1"/>
  </sheetPr>
  <dimension ref="B1:T40"/>
  <sheetViews>
    <sheetView showGridLines="0" view="pageBreakPreview" zoomScaleNormal="100" zoomScaleSheetLayoutView="100" workbookViewId="0">
      <selection activeCell="N2" sqref="N2:Q2"/>
    </sheetView>
  </sheetViews>
  <sheetFormatPr defaultColWidth="9.28515625" defaultRowHeight="12.75" x14ac:dyDescent="0.2"/>
  <cols>
    <col min="1" max="1" width="2.5703125" style="875" customWidth="1"/>
    <col min="2" max="2" width="4.42578125" style="875" customWidth="1"/>
    <col min="3" max="3" width="44" style="875" customWidth="1"/>
    <col min="4" max="9" width="6" style="875" customWidth="1"/>
    <col min="10" max="15" width="6.7109375" style="875" customWidth="1"/>
    <col min="16" max="16" width="11" style="875" customWidth="1"/>
    <col min="17" max="17" width="10.5703125" style="875" customWidth="1"/>
    <col min="18" max="19" width="9.28515625" style="875" customWidth="1"/>
    <col min="20" max="20" width="26.28515625" style="875" customWidth="1"/>
    <col min="21" max="16384" width="9.28515625" style="875"/>
  </cols>
  <sheetData>
    <row r="1" spans="2:20" ht="32.25" customHeight="1" x14ac:dyDescent="0.2">
      <c r="B1" s="644"/>
      <c r="C1" s="978"/>
      <c r="D1" s="978"/>
      <c r="E1" s="978"/>
      <c r="F1" s="978"/>
      <c r="G1" s="978"/>
      <c r="H1" s="978"/>
      <c r="I1" s="978"/>
      <c r="J1" s="978"/>
      <c r="K1" s="978"/>
      <c r="L1" s="978"/>
      <c r="M1" s="978"/>
      <c r="N1" s="978"/>
      <c r="O1" s="978"/>
      <c r="P1" s="979"/>
      <c r="Q1" s="978"/>
    </row>
    <row r="2" spans="2:20" ht="18" x14ac:dyDescent="0.25">
      <c r="B2" s="967"/>
      <c r="C2" s="966" t="str">
        <f>wizyt!C3</f>
        <v>??</v>
      </c>
      <c r="D2" s="966"/>
      <c r="E2" s="966"/>
      <c r="F2" s="966"/>
      <c r="G2" s="966"/>
      <c r="H2" s="966"/>
      <c r="I2" s="966"/>
      <c r="J2" s="966"/>
      <c r="K2" s="966"/>
      <c r="L2" s="966"/>
      <c r="M2" s="966"/>
      <c r="N2" s="2038" t="str">
        <f>wizyt!$B$1</f>
        <v xml:space="preserve"> </v>
      </c>
      <c r="O2" s="2732" t="str">
        <f>wizyt!$D$1</f>
        <v xml:space="preserve"> </v>
      </c>
      <c r="P2" s="2521"/>
      <c r="Q2" s="2521"/>
    </row>
    <row r="3" spans="2:20" ht="20.25" x14ac:dyDescent="0.2">
      <c r="B3" s="962"/>
      <c r="C3" s="2700" t="s">
        <v>755</v>
      </c>
      <c r="D3" s="2700"/>
      <c r="E3" s="2700"/>
      <c r="F3" s="2700"/>
      <c r="G3" s="2700"/>
      <c r="H3" s="2700"/>
      <c r="I3" s="2700"/>
      <c r="J3" s="2700"/>
      <c r="K3" s="2700"/>
      <c r="L3" s="2700"/>
      <c r="M3" s="2700"/>
      <c r="N3" s="2700"/>
      <c r="O3" s="2700"/>
      <c r="P3" s="965" t="str">
        <f>wizyt!H3</f>
        <v>2023/2024</v>
      </c>
      <c r="Q3" s="962"/>
    </row>
    <row r="4" spans="2:20" ht="18.75" customHeight="1" x14ac:dyDescent="0.2">
      <c r="B4" s="964"/>
      <c r="C4" s="2701" t="s">
        <v>9</v>
      </c>
      <c r="D4" s="2702"/>
      <c r="E4" s="2702"/>
      <c r="F4" s="2702"/>
      <c r="G4" s="2702"/>
      <c r="H4" s="2702"/>
      <c r="I4" s="2702"/>
      <c r="J4" s="2702"/>
      <c r="K4" s="2702"/>
      <c r="L4" s="2702"/>
      <c r="M4" s="2702"/>
      <c r="N4" s="2702"/>
      <c r="O4" s="2702"/>
      <c r="P4" s="2702"/>
      <c r="Q4" s="962"/>
    </row>
    <row r="5" spans="2:20" ht="21.75" customHeight="1" thickBot="1" x14ac:dyDescent="0.25">
      <c r="B5" s="963"/>
      <c r="C5" s="330"/>
      <c r="D5" s="330"/>
      <c r="E5" s="330"/>
      <c r="F5" s="330"/>
      <c r="G5" s="330"/>
      <c r="H5" s="330"/>
      <c r="I5" s="330"/>
      <c r="J5" s="330"/>
      <c r="K5" s="330"/>
      <c r="L5" s="330"/>
      <c r="M5" s="330"/>
      <c r="N5" s="330"/>
      <c r="O5" s="330"/>
      <c r="P5" s="330"/>
      <c r="Q5" s="962"/>
    </row>
    <row r="6" spans="2:20" ht="12.75" customHeight="1" x14ac:dyDescent="0.2">
      <c r="B6" s="2703" t="s">
        <v>756</v>
      </c>
      <c r="C6" s="2704"/>
      <c r="D6" s="2709"/>
      <c r="E6" s="2709"/>
      <c r="F6" s="2709"/>
      <c r="G6" s="2709"/>
      <c r="H6" s="2709"/>
      <c r="I6" s="2709"/>
      <c r="J6" s="2709"/>
      <c r="K6" s="2709"/>
      <c r="L6" s="2709"/>
      <c r="M6" s="2709"/>
      <c r="N6" s="2709"/>
      <c r="O6" s="2710"/>
      <c r="P6" s="2693" t="s">
        <v>757</v>
      </c>
      <c r="Q6" s="2711" t="s">
        <v>758</v>
      </c>
    </row>
    <row r="7" spans="2:20" ht="12.75" customHeight="1" x14ac:dyDescent="0.2">
      <c r="B7" s="2705"/>
      <c r="C7" s="2706"/>
      <c r="D7" s="2714"/>
      <c r="E7" s="2714"/>
      <c r="F7" s="2714"/>
      <c r="G7" s="2714"/>
      <c r="H7" s="2714"/>
      <c r="I7" s="2714"/>
      <c r="J7" s="2714"/>
      <c r="K7" s="2714"/>
      <c r="L7" s="2714"/>
      <c r="M7" s="2714"/>
      <c r="N7" s="2714"/>
      <c r="O7" s="2715"/>
      <c r="P7" s="2694"/>
      <c r="Q7" s="2712"/>
    </row>
    <row r="8" spans="2:20" ht="12.75" customHeight="1" x14ac:dyDescent="0.2">
      <c r="B8" s="2705"/>
      <c r="C8" s="2706"/>
      <c r="D8" s="2716" t="s">
        <v>759</v>
      </c>
      <c r="E8" s="2716"/>
      <c r="F8" s="2716"/>
      <c r="G8" s="2716"/>
      <c r="H8" s="2716"/>
      <c r="I8" s="2716"/>
      <c r="J8" s="2717" t="s">
        <v>760</v>
      </c>
      <c r="K8" s="2720" t="s">
        <v>761</v>
      </c>
      <c r="L8" s="2720"/>
      <c r="M8" s="2720"/>
      <c r="N8" s="2720"/>
      <c r="O8" s="2721" t="s">
        <v>762</v>
      </c>
      <c r="P8" s="2694"/>
      <c r="Q8" s="2712"/>
    </row>
    <row r="9" spans="2:20" ht="12.75" customHeight="1" x14ac:dyDescent="0.2">
      <c r="B9" s="2705"/>
      <c r="C9" s="2706"/>
      <c r="D9" s="959" t="s">
        <v>523</v>
      </c>
      <c r="E9" s="959" t="s">
        <v>524</v>
      </c>
      <c r="F9" s="959" t="s">
        <v>525</v>
      </c>
      <c r="G9" s="961" t="s">
        <v>526</v>
      </c>
      <c r="H9" s="961" t="s">
        <v>527</v>
      </c>
      <c r="I9" s="958" t="s">
        <v>528</v>
      </c>
      <c r="J9" s="2718"/>
      <c r="K9" s="960" t="s">
        <v>523</v>
      </c>
      <c r="L9" s="959" t="s">
        <v>524</v>
      </c>
      <c r="M9" s="959" t="s">
        <v>525</v>
      </c>
      <c r="N9" s="958" t="s">
        <v>526</v>
      </c>
      <c r="O9" s="2722"/>
      <c r="P9" s="2694"/>
      <c r="Q9" s="2712"/>
    </row>
    <row r="10" spans="2:20" ht="12.75" customHeight="1" x14ac:dyDescent="0.2">
      <c r="B10" s="2705"/>
      <c r="C10" s="2706"/>
      <c r="D10" s="2724" t="s">
        <v>763</v>
      </c>
      <c r="E10" s="2724"/>
      <c r="F10" s="2724"/>
      <c r="G10" s="2724"/>
      <c r="H10" s="2724"/>
      <c r="I10" s="2725"/>
      <c r="J10" s="2718"/>
      <c r="K10" s="2724" t="s">
        <v>763</v>
      </c>
      <c r="L10" s="2724"/>
      <c r="M10" s="2724"/>
      <c r="N10" s="2725"/>
      <c r="O10" s="2722"/>
      <c r="P10" s="2694"/>
      <c r="Q10" s="2712"/>
    </row>
    <row r="11" spans="2:20" ht="12.75" customHeight="1" x14ac:dyDescent="0.2">
      <c r="B11" s="2705"/>
      <c r="C11" s="2706"/>
      <c r="D11" s="1728">
        <f>'kalendarz  A'!$F$30</f>
        <v>26</v>
      </c>
      <c r="E11" s="1728">
        <f>'kalendarz  A'!$F$30</f>
        <v>26</v>
      </c>
      <c r="F11" s="1728">
        <f>'kalendarz  A'!$F$30</f>
        <v>26</v>
      </c>
      <c r="G11" s="1728">
        <f>'kalendarz  A'!$F$30</f>
        <v>26</v>
      </c>
      <c r="H11" s="1728">
        <f>'kalendarz  A'!$F$30</f>
        <v>26</v>
      </c>
      <c r="I11" s="1728">
        <f>'kalendarz  A'!$F$30</f>
        <v>26</v>
      </c>
      <c r="J11" s="2718"/>
      <c r="K11" s="1728">
        <f>'kalendarz  A'!$F$30</f>
        <v>26</v>
      </c>
      <c r="L11" s="1728">
        <f>'kalendarz  A'!$F$30</f>
        <v>26</v>
      </c>
      <c r="M11" s="1728">
        <f>'kalendarz  A'!$F$30</f>
        <v>26</v>
      </c>
      <c r="N11" s="1728">
        <f>'kalendarz  A'!$F$30</f>
        <v>26</v>
      </c>
      <c r="O11" s="2722"/>
      <c r="P11" s="2694"/>
      <c r="Q11" s="2712"/>
      <c r="T11" s="914"/>
    </row>
    <row r="12" spans="2:20" ht="16.5" customHeight="1" thickBot="1" x14ac:dyDescent="0.25">
      <c r="B12" s="2707"/>
      <c r="C12" s="2708"/>
      <c r="D12" s="2726" t="s">
        <v>764</v>
      </c>
      <c r="E12" s="2726"/>
      <c r="F12" s="2726"/>
      <c r="G12" s="2726"/>
      <c r="H12" s="2726"/>
      <c r="I12" s="2727"/>
      <c r="J12" s="2719"/>
      <c r="K12" s="2726" t="s">
        <v>764</v>
      </c>
      <c r="L12" s="2726"/>
      <c r="M12" s="2726"/>
      <c r="N12" s="2727"/>
      <c r="O12" s="2723"/>
      <c r="P12" s="2695"/>
      <c r="Q12" s="2713"/>
    </row>
    <row r="13" spans="2:20" ht="23.25" customHeight="1" x14ac:dyDescent="0.2">
      <c r="B13" s="1821"/>
      <c r="C13" s="957" t="s">
        <v>765</v>
      </c>
      <c r="D13" s="1730">
        <f t="shared" ref="D13:I13" si="0">D14+D22+D30</f>
        <v>0</v>
      </c>
      <c r="E13" s="1730">
        <f t="shared" si="0"/>
        <v>0</v>
      </c>
      <c r="F13" s="1730">
        <f t="shared" si="0"/>
        <v>0</v>
      </c>
      <c r="G13" s="1730">
        <f t="shared" si="0"/>
        <v>0</v>
      </c>
      <c r="H13" s="1729">
        <f t="shared" si="0"/>
        <v>0</v>
      </c>
      <c r="I13" s="1729">
        <f t="shared" si="0"/>
        <v>0</v>
      </c>
      <c r="J13" s="956">
        <f t="shared" ref="J13:J29" si="1">SUM(D13:I13)</f>
        <v>0</v>
      </c>
      <c r="K13" s="1730">
        <f>K14+K22+K30</f>
        <v>0</v>
      </c>
      <c r="L13" s="1730">
        <f>L14+L22+L30</f>
        <v>0</v>
      </c>
      <c r="M13" s="1729">
        <f>M14+M22+M30</f>
        <v>0</v>
      </c>
      <c r="N13" s="1729">
        <f>N14+N22+N30</f>
        <v>0</v>
      </c>
      <c r="O13" s="955">
        <f t="shared" ref="O13:O40" si="2">SUM(K13:N13)</f>
        <v>0</v>
      </c>
      <c r="P13" s="1856">
        <f>P14+P22+P30</f>
        <v>0</v>
      </c>
      <c r="Q13" s="954"/>
      <c r="R13" s="906"/>
    </row>
    <row r="14" spans="2:20" ht="19.5" customHeight="1" x14ac:dyDescent="0.2">
      <c r="B14" s="2696" t="s">
        <v>766</v>
      </c>
      <c r="C14" s="2697"/>
      <c r="D14" s="975">
        <f t="shared" ref="D14:I14" si="3">SUM(D15:D21)</f>
        <v>0</v>
      </c>
      <c r="E14" s="975">
        <f t="shared" si="3"/>
        <v>0</v>
      </c>
      <c r="F14" s="975">
        <f t="shared" si="3"/>
        <v>0</v>
      </c>
      <c r="G14" s="975">
        <f t="shared" si="3"/>
        <v>0</v>
      </c>
      <c r="H14" s="905">
        <f t="shared" si="3"/>
        <v>0</v>
      </c>
      <c r="I14" s="917">
        <f t="shared" si="3"/>
        <v>0</v>
      </c>
      <c r="J14" s="916">
        <f t="shared" si="1"/>
        <v>0</v>
      </c>
      <c r="K14" s="975">
        <f>SUM(K15:K21)</f>
        <v>0</v>
      </c>
      <c r="L14" s="975">
        <f>SUM(L15:L21)</f>
        <v>0</v>
      </c>
      <c r="M14" s="905">
        <f>SUM(M15:M21)</f>
        <v>0</v>
      </c>
      <c r="N14" s="905">
        <f>SUM(N15:N21)</f>
        <v>0</v>
      </c>
      <c r="O14" s="916">
        <f t="shared" si="2"/>
        <v>0</v>
      </c>
      <c r="P14" s="903">
        <f t="shared" ref="P14:P40" si="4">G14*$G$11+H14*$H$11+I14*$I$11+L14*$L$11+M14*$M$11+N14*$N$11+K14*$K$11+D14*$D$11+E14*$E$11+F14*$F$11</f>
        <v>0</v>
      </c>
      <c r="Q14" s="953"/>
      <c r="R14" s="942"/>
    </row>
    <row r="15" spans="2:20" s="914" customFormat="1" ht="14.1" customHeight="1" x14ac:dyDescent="0.25">
      <c r="B15" s="952">
        <v>1</v>
      </c>
      <c r="C15" s="951" t="s">
        <v>733</v>
      </c>
      <c r="D15" s="1553"/>
      <c r="E15" s="1554"/>
      <c r="F15" s="1554"/>
      <c r="G15" s="1413"/>
      <c r="H15" s="948"/>
      <c r="I15" s="946"/>
      <c r="J15" s="947">
        <f t="shared" si="1"/>
        <v>0</v>
      </c>
      <c r="K15" s="1561"/>
      <c r="L15" s="1561"/>
      <c r="M15" s="946"/>
      <c r="N15" s="945"/>
      <c r="O15" s="944">
        <f t="shared" si="2"/>
        <v>0</v>
      </c>
      <c r="P15" s="943">
        <f t="shared" si="4"/>
        <v>0</v>
      </c>
      <c r="Q15" s="898"/>
      <c r="R15" s="942"/>
      <c r="T15" s="938"/>
    </row>
    <row r="16" spans="2:20" s="914" customFormat="1" ht="13.9" customHeight="1" x14ac:dyDescent="0.2">
      <c r="B16" s="930">
        <v>2</v>
      </c>
      <c r="C16" s="929" t="s">
        <v>768</v>
      </c>
      <c r="D16" s="1555"/>
      <c r="E16" s="1045"/>
      <c r="F16" s="1045"/>
      <c r="G16" s="1394"/>
      <c r="H16" s="899"/>
      <c r="I16" s="894"/>
      <c r="J16" s="937">
        <f t="shared" si="1"/>
        <v>0</v>
      </c>
      <c r="K16" s="1044"/>
      <c r="L16" s="1044"/>
      <c r="M16" s="894"/>
      <c r="N16" s="890"/>
      <c r="O16" s="886">
        <f t="shared" si="2"/>
        <v>0</v>
      </c>
      <c r="P16" s="885">
        <f t="shared" si="4"/>
        <v>0</v>
      </c>
      <c r="Q16" s="898"/>
      <c r="R16" s="906"/>
      <c r="T16" s="938"/>
    </row>
    <row r="17" spans="2:20" s="914" customFormat="1" ht="14.1" customHeight="1" x14ac:dyDescent="0.2">
      <c r="B17" s="930">
        <v>3</v>
      </c>
      <c r="C17" s="929" t="s">
        <v>662</v>
      </c>
      <c r="D17" s="1555"/>
      <c r="E17" s="1045"/>
      <c r="F17" s="1045"/>
      <c r="G17" s="1394"/>
      <c r="H17" s="899"/>
      <c r="I17" s="894"/>
      <c r="J17" s="937">
        <f t="shared" si="1"/>
        <v>0</v>
      </c>
      <c r="K17" s="1044"/>
      <c r="L17" s="1044"/>
      <c r="M17" s="936"/>
      <c r="N17" s="935"/>
      <c r="O17" s="886">
        <f t="shared" si="2"/>
        <v>0</v>
      </c>
      <c r="P17" s="885">
        <f t="shared" si="4"/>
        <v>0</v>
      </c>
      <c r="Q17" s="898"/>
      <c r="R17" s="906"/>
      <c r="T17" s="934"/>
    </row>
    <row r="18" spans="2:20" s="914" customFormat="1" ht="14.1" customHeight="1" x14ac:dyDescent="0.2">
      <c r="B18" s="930">
        <v>4</v>
      </c>
      <c r="C18" s="929" t="s">
        <v>769</v>
      </c>
      <c r="D18" s="1555"/>
      <c r="E18" s="1045"/>
      <c r="F18" s="1045"/>
      <c r="G18" s="1394"/>
      <c r="H18" s="899"/>
      <c r="I18" s="894"/>
      <c r="J18" s="886">
        <f t="shared" si="1"/>
        <v>0</v>
      </c>
      <c r="K18" s="1044"/>
      <c r="L18" s="1044"/>
      <c r="M18" s="894"/>
      <c r="N18" s="890"/>
      <c r="O18" s="886">
        <f t="shared" si="2"/>
        <v>0</v>
      </c>
      <c r="P18" s="885">
        <f t="shared" si="4"/>
        <v>0</v>
      </c>
      <c r="Q18" s="898"/>
      <c r="R18" s="906"/>
    </row>
    <row r="19" spans="2:20" s="914" customFormat="1" ht="14.1" customHeight="1" x14ac:dyDescent="0.2">
      <c r="B19" s="930">
        <v>5</v>
      </c>
      <c r="C19" s="929" t="s">
        <v>774</v>
      </c>
      <c r="D19" s="1556"/>
      <c r="E19" s="1557"/>
      <c r="F19" s="1557"/>
      <c r="G19" s="1392"/>
      <c r="H19" s="931"/>
      <c r="I19" s="888"/>
      <c r="J19" s="886">
        <f t="shared" si="1"/>
        <v>0</v>
      </c>
      <c r="K19" s="1043"/>
      <c r="L19" s="1043"/>
      <c r="M19" s="888"/>
      <c r="N19" s="887"/>
      <c r="O19" s="886">
        <f t="shared" si="2"/>
        <v>0</v>
      </c>
      <c r="P19" s="885">
        <f t="shared" si="4"/>
        <v>0</v>
      </c>
      <c r="Q19" s="893"/>
      <c r="R19" s="906"/>
    </row>
    <row r="20" spans="2:20" s="914" customFormat="1" ht="14.1" customHeight="1" x14ac:dyDescent="0.2">
      <c r="B20" s="930">
        <v>6</v>
      </c>
      <c r="C20" s="929" t="s">
        <v>651</v>
      </c>
      <c r="D20" s="1555"/>
      <c r="E20" s="1045"/>
      <c r="F20" s="1045"/>
      <c r="G20" s="1394"/>
      <c r="H20" s="899"/>
      <c r="I20" s="899"/>
      <c r="J20" s="886">
        <f t="shared" si="1"/>
        <v>0</v>
      </c>
      <c r="K20" s="1562"/>
      <c r="L20" s="1044"/>
      <c r="M20" s="894"/>
      <c r="N20" s="890"/>
      <c r="O20" s="886">
        <f t="shared" si="2"/>
        <v>0</v>
      </c>
      <c r="P20" s="885">
        <f t="shared" si="4"/>
        <v>0</v>
      </c>
      <c r="Q20" s="893"/>
      <c r="R20" s="906"/>
    </row>
    <row r="21" spans="2:20" s="914" customFormat="1" ht="14.1" customHeight="1" x14ac:dyDescent="0.2">
      <c r="B21" s="927">
        <v>7</v>
      </c>
      <c r="C21" s="926" t="s">
        <v>771</v>
      </c>
      <c r="D21" s="1558"/>
      <c r="E21" s="1559"/>
      <c r="F21" s="1559"/>
      <c r="G21" s="1560"/>
      <c r="H21" s="923"/>
      <c r="I21" s="923"/>
      <c r="J21" s="909">
        <f t="shared" si="1"/>
        <v>0</v>
      </c>
      <c r="K21" s="1563"/>
      <c r="L21" s="1564"/>
      <c r="M21" s="921"/>
      <c r="N21" s="920"/>
      <c r="O21" s="909">
        <f t="shared" si="2"/>
        <v>0</v>
      </c>
      <c r="P21" s="919">
        <f t="shared" si="4"/>
        <v>0</v>
      </c>
      <c r="Q21" s="918"/>
      <c r="R21" s="906"/>
    </row>
    <row r="22" spans="2:20" s="914" customFormat="1" ht="19.5" customHeight="1" x14ac:dyDescent="0.2">
      <c r="B22" s="2728" t="s">
        <v>772</v>
      </c>
      <c r="C22" s="2729"/>
      <c r="D22" s="975">
        <f t="shared" ref="D22:I22" si="5">SUM(D23:D29)</f>
        <v>0</v>
      </c>
      <c r="E22" s="975">
        <f t="shared" si="5"/>
        <v>0</v>
      </c>
      <c r="F22" s="975">
        <f t="shared" si="5"/>
        <v>0</v>
      </c>
      <c r="G22" s="975">
        <f t="shared" si="5"/>
        <v>0</v>
      </c>
      <c r="H22" s="905">
        <f t="shared" si="5"/>
        <v>0</v>
      </c>
      <c r="I22" s="917">
        <f t="shared" si="5"/>
        <v>0</v>
      </c>
      <c r="J22" s="916">
        <f t="shared" si="1"/>
        <v>0</v>
      </c>
      <c r="K22" s="975">
        <f>SUM(K23:K29)</f>
        <v>0</v>
      </c>
      <c r="L22" s="975">
        <f>SUM(L23:L29)</f>
        <v>0</v>
      </c>
      <c r="M22" s="905">
        <f>SUM(M23:M29)</f>
        <v>0</v>
      </c>
      <c r="N22" s="905">
        <f>SUM(N23:N29)</f>
        <v>0</v>
      </c>
      <c r="O22" s="916">
        <f t="shared" si="2"/>
        <v>0</v>
      </c>
      <c r="P22" s="903">
        <f t="shared" si="4"/>
        <v>0</v>
      </c>
      <c r="Q22" s="915"/>
      <c r="R22" s="906"/>
    </row>
    <row r="23" spans="2:20" s="914" customFormat="1" ht="14.1" customHeight="1" x14ac:dyDescent="0.2">
      <c r="B23" s="897"/>
      <c r="C23" s="891"/>
      <c r="D23" s="1045"/>
      <c r="E23" s="1045"/>
      <c r="F23" s="1045"/>
      <c r="G23" s="1394"/>
      <c r="H23" s="899"/>
      <c r="I23" s="890"/>
      <c r="J23" s="896">
        <f t="shared" si="1"/>
        <v>0</v>
      </c>
      <c r="K23" s="1562"/>
      <c r="L23" s="1044"/>
      <c r="M23" s="894"/>
      <c r="N23" s="890"/>
      <c r="O23" s="896">
        <f t="shared" si="2"/>
        <v>0</v>
      </c>
      <c r="P23" s="901">
        <f t="shared" si="4"/>
        <v>0</v>
      </c>
      <c r="Q23" s="898"/>
      <c r="R23" s="906"/>
    </row>
    <row r="24" spans="2:20" ht="14.1" customHeight="1" x14ac:dyDescent="0.2">
      <c r="B24" s="897"/>
      <c r="C24" s="891"/>
      <c r="D24" s="1044"/>
      <c r="E24" s="1044"/>
      <c r="F24" s="1044"/>
      <c r="G24" s="1044"/>
      <c r="H24" s="894"/>
      <c r="I24" s="890"/>
      <c r="J24" s="886">
        <f t="shared" si="1"/>
        <v>0</v>
      </c>
      <c r="K24" s="1562"/>
      <c r="L24" s="1044"/>
      <c r="M24" s="894"/>
      <c r="N24" s="890"/>
      <c r="O24" s="886">
        <f t="shared" si="2"/>
        <v>0</v>
      </c>
      <c r="P24" s="885">
        <f t="shared" si="4"/>
        <v>0</v>
      </c>
      <c r="Q24" s="893"/>
      <c r="R24" s="906"/>
    </row>
    <row r="25" spans="2:20" ht="14.1" customHeight="1" x14ac:dyDescent="0.2">
      <c r="B25" s="897"/>
      <c r="C25" s="891"/>
      <c r="D25" s="1044"/>
      <c r="E25" s="1044"/>
      <c r="F25" s="1044"/>
      <c r="G25" s="1044"/>
      <c r="H25" s="894"/>
      <c r="I25" s="890"/>
      <c r="J25" s="896">
        <f t="shared" si="1"/>
        <v>0</v>
      </c>
      <c r="K25" s="1562"/>
      <c r="L25" s="1044"/>
      <c r="M25" s="894"/>
      <c r="N25" s="890"/>
      <c r="O25" s="886">
        <f t="shared" si="2"/>
        <v>0</v>
      </c>
      <c r="P25" s="885">
        <f t="shared" si="4"/>
        <v>0</v>
      </c>
      <c r="Q25" s="893"/>
      <c r="R25" s="906"/>
    </row>
    <row r="26" spans="2:20" ht="14.1" customHeight="1" x14ac:dyDescent="0.2">
      <c r="B26" s="897"/>
      <c r="C26" s="891"/>
      <c r="D26" s="1044"/>
      <c r="E26" s="1044"/>
      <c r="F26" s="1044"/>
      <c r="G26" s="1044"/>
      <c r="H26" s="894"/>
      <c r="I26" s="890"/>
      <c r="J26" s="896">
        <f t="shared" si="1"/>
        <v>0</v>
      </c>
      <c r="K26" s="1562"/>
      <c r="L26" s="1044"/>
      <c r="M26" s="894"/>
      <c r="N26" s="890"/>
      <c r="O26" s="886">
        <f t="shared" si="2"/>
        <v>0</v>
      </c>
      <c r="P26" s="885">
        <f t="shared" si="4"/>
        <v>0</v>
      </c>
      <c r="Q26" s="893"/>
      <c r="R26" s="906"/>
    </row>
    <row r="27" spans="2:20" ht="14.1" customHeight="1" x14ac:dyDescent="0.2">
      <c r="B27" s="892"/>
      <c r="C27" s="891"/>
      <c r="D27" s="1043"/>
      <c r="E27" s="1043"/>
      <c r="F27" s="1043"/>
      <c r="G27" s="1043"/>
      <c r="H27" s="888"/>
      <c r="I27" s="890"/>
      <c r="J27" s="886">
        <f t="shared" si="1"/>
        <v>0</v>
      </c>
      <c r="K27" s="1565"/>
      <c r="L27" s="1043"/>
      <c r="M27" s="888"/>
      <c r="N27" s="887"/>
      <c r="O27" s="886">
        <f t="shared" si="2"/>
        <v>0</v>
      </c>
      <c r="P27" s="885">
        <f t="shared" si="4"/>
        <v>0</v>
      </c>
      <c r="Q27" s="884"/>
      <c r="R27" s="906"/>
    </row>
    <row r="28" spans="2:20" ht="14.1" customHeight="1" x14ac:dyDescent="0.2">
      <c r="B28" s="892"/>
      <c r="C28" s="891"/>
      <c r="D28" s="1043"/>
      <c r="E28" s="1043"/>
      <c r="F28" s="1043"/>
      <c r="G28" s="1043"/>
      <c r="H28" s="888"/>
      <c r="I28" s="890"/>
      <c r="J28" s="886">
        <f t="shared" si="1"/>
        <v>0</v>
      </c>
      <c r="K28" s="1565"/>
      <c r="L28" s="1043"/>
      <c r="M28" s="888"/>
      <c r="N28" s="887"/>
      <c r="O28" s="886">
        <f t="shared" si="2"/>
        <v>0</v>
      </c>
      <c r="P28" s="885">
        <f t="shared" si="4"/>
        <v>0</v>
      </c>
      <c r="Q28" s="884"/>
      <c r="R28" s="906"/>
    </row>
    <row r="29" spans="2:20" ht="14.1" customHeight="1" x14ac:dyDescent="0.2">
      <c r="B29" s="913"/>
      <c r="C29" s="891"/>
      <c r="D29" s="1046"/>
      <c r="E29" s="1046"/>
      <c r="F29" s="1046"/>
      <c r="G29" s="1046"/>
      <c r="H29" s="911"/>
      <c r="I29" s="910"/>
      <c r="J29" s="909">
        <f t="shared" si="1"/>
        <v>0</v>
      </c>
      <c r="K29" s="1566"/>
      <c r="L29" s="1046"/>
      <c r="M29" s="911"/>
      <c r="N29" s="910"/>
      <c r="O29" s="909">
        <f t="shared" si="2"/>
        <v>0</v>
      </c>
      <c r="P29" s="908">
        <f t="shared" si="4"/>
        <v>0</v>
      </c>
      <c r="Q29" s="907"/>
      <c r="R29" s="906"/>
    </row>
    <row r="30" spans="2:20" ht="21.75" customHeight="1" x14ac:dyDescent="0.2">
      <c r="B30" s="2696" t="s">
        <v>773</v>
      </c>
      <c r="C30" s="2697"/>
      <c r="D30" s="975">
        <f t="shared" ref="D30:N30" si="6">SUM(D31:D40)</f>
        <v>0</v>
      </c>
      <c r="E30" s="975">
        <f t="shared" si="6"/>
        <v>0</v>
      </c>
      <c r="F30" s="975">
        <f t="shared" si="6"/>
        <v>0</v>
      </c>
      <c r="G30" s="975">
        <f t="shared" si="6"/>
        <v>0</v>
      </c>
      <c r="H30" s="905">
        <f t="shared" si="6"/>
        <v>0</v>
      </c>
      <c r="I30" s="905">
        <f t="shared" si="6"/>
        <v>0</v>
      </c>
      <c r="J30" s="905">
        <f t="shared" si="6"/>
        <v>0</v>
      </c>
      <c r="K30" s="975">
        <f t="shared" si="6"/>
        <v>0</v>
      </c>
      <c r="L30" s="975">
        <f t="shared" si="6"/>
        <v>0</v>
      </c>
      <c r="M30" s="905">
        <f t="shared" si="6"/>
        <v>0</v>
      </c>
      <c r="N30" s="905">
        <f t="shared" si="6"/>
        <v>0</v>
      </c>
      <c r="O30" s="904">
        <f t="shared" si="2"/>
        <v>0</v>
      </c>
      <c r="P30" s="903">
        <f t="shared" si="4"/>
        <v>0</v>
      </c>
      <c r="Q30" s="902"/>
    </row>
    <row r="31" spans="2:20" x14ac:dyDescent="0.2">
      <c r="B31" s="897"/>
      <c r="C31" s="891"/>
      <c r="D31" s="1045"/>
      <c r="E31" s="1045"/>
      <c r="F31" s="1045"/>
      <c r="G31" s="1394"/>
      <c r="H31" s="899"/>
      <c r="I31" s="890"/>
      <c r="J31" s="896">
        <f t="shared" ref="J31:J40" si="7">SUM(D31:I31)</f>
        <v>0</v>
      </c>
      <c r="K31" s="1562"/>
      <c r="L31" s="1044"/>
      <c r="M31" s="894"/>
      <c r="N31" s="890"/>
      <c r="O31" s="896">
        <f t="shared" si="2"/>
        <v>0</v>
      </c>
      <c r="P31" s="901">
        <f t="shared" si="4"/>
        <v>0</v>
      </c>
      <c r="Q31" s="898"/>
    </row>
    <row r="32" spans="2:20" x14ac:dyDescent="0.2">
      <c r="B32" s="897"/>
      <c r="C32" s="891"/>
      <c r="D32" s="1045"/>
      <c r="E32" s="1045"/>
      <c r="F32" s="1045"/>
      <c r="G32" s="1394"/>
      <c r="H32" s="899"/>
      <c r="I32" s="890"/>
      <c r="J32" s="886">
        <f t="shared" si="7"/>
        <v>0</v>
      </c>
      <c r="K32" s="1562"/>
      <c r="L32" s="1044"/>
      <c r="M32" s="894"/>
      <c r="N32" s="890"/>
      <c r="O32" s="886">
        <f t="shared" si="2"/>
        <v>0</v>
      </c>
      <c r="P32" s="885">
        <f t="shared" si="4"/>
        <v>0</v>
      </c>
      <c r="Q32" s="898"/>
    </row>
    <row r="33" spans="2:17" x14ac:dyDescent="0.2">
      <c r="B33" s="897"/>
      <c r="C33" s="891"/>
      <c r="D33" s="1045"/>
      <c r="E33" s="1045"/>
      <c r="F33" s="1045"/>
      <c r="G33" s="1394"/>
      <c r="H33" s="899"/>
      <c r="I33" s="890"/>
      <c r="J33" s="886">
        <f t="shared" si="7"/>
        <v>0</v>
      </c>
      <c r="K33" s="1562"/>
      <c r="L33" s="1044"/>
      <c r="M33" s="894"/>
      <c r="N33" s="890"/>
      <c r="O33" s="886">
        <f t="shared" si="2"/>
        <v>0</v>
      </c>
      <c r="P33" s="885">
        <f t="shared" si="4"/>
        <v>0</v>
      </c>
      <c r="Q33" s="898"/>
    </row>
    <row r="34" spans="2:17" x14ac:dyDescent="0.2">
      <c r="B34" s="897"/>
      <c r="C34" s="891"/>
      <c r="D34" s="1045"/>
      <c r="E34" s="1045"/>
      <c r="F34" s="1045"/>
      <c r="G34" s="1394"/>
      <c r="H34" s="899"/>
      <c r="I34" s="890"/>
      <c r="J34" s="886">
        <f t="shared" si="7"/>
        <v>0</v>
      </c>
      <c r="K34" s="1562"/>
      <c r="L34" s="1044"/>
      <c r="M34" s="894"/>
      <c r="N34" s="890"/>
      <c r="O34" s="886">
        <f t="shared" si="2"/>
        <v>0</v>
      </c>
      <c r="P34" s="885">
        <f t="shared" si="4"/>
        <v>0</v>
      </c>
      <c r="Q34" s="898"/>
    </row>
    <row r="35" spans="2:17" ht="12" customHeight="1" x14ac:dyDescent="0.2">
      <c r="B35" s="897"/>
      <c r="C35" s="891"/>
      <c r="D35" s="1044"/>
      <c r="E35" s="1044"/>
      <c r="F35" s="1044"/>
      <c r="G35" s="1044"/>
      <c r="H35" s="894"/>
      <c r="I35" s="890"/>
      <c r="J35" s="886">
        <f t="shared" si="7"/>
        <v>0</v>
      </c>
      <c r="K35" s="1562"/>
      <c r="L35" s="1044"/>
      <c r="M35" s="894"/>
      <c r="N35" s="890"/>
      <c r="O35" s="886">
        <f t="shared" si="2"/>
        <v>0</v>
      </c>
      <c r="P35" s="885">
        <f t="shared" si="4"/>
        <v>0</v>
      </c>
      <c r="Q35" s="893"/>
    </row>
    <row r="36" spans="2:17" x14ac:dyDescent="0.2">
      <c r="B36" s="897"/>
      <c r="C36" s="891"/>
      <c r="D36" s="1044"/>
      <c r="E36" s="1044"/>
      <c r="F36" s="1044"/>
      <c r="G36" s="1044"/>
      <c r="H36" s="894"/>
      <c r="I36" s="890"/>
      <c r="J36" s="896">
        <f t="shared" si="7"/>
        <v>0</v>
      </c>
      <c r="K36" s="1562"/>
      <c r="L36" s="1044"/>
      <c r="M36" s="894"/>
      <c r="N36" s="890"/>
      <c r="O36" s="886">
        <f t="shared" si="2"/>
        <v>0</v>
      </c>
      <c r="P36" s="885">
        <f t="shared" si="4"/>
        <v>0</v>
      </c>
      <c r="Q36" s="893"/>
    </row>
    <row r="37" spans="2:17" x14ac:dyDescent="0.2">
      <c r="B37" s="897"/>
      <c r="C37" s="891"/>
      <c r="D37" s="1044"/>
      <c r="E37" s="1044"/>
      <c r="F37" s="1044"/>
      <c r="G37" s="1044"/>
      <c r="H37" s="894"/>
      <c r="I37" s="890"/>
      <c r="J37" s="896">
        <f t="shared" si="7"/>
        <v>0</v>
      </c>
      <c r="K37" s="1562"/>
      <c r="L37" s="1044"/>
      <c r="M37" s="894"/>
      <c r="N37" s="890"/>
      <c r="O37" s="886">
        <f t="shared" si="2"/>
        <v>0</v>
      </c>
      <c r="P37" s="885">
        <f t="shared" si="4"/>
        <v>0</v>
      </c>
      <c r="Q37" s="893"/>
    </row>
    <row r="38" spans="2:17" x14ac:dyDescent="0.2">
      <c r="B38" s="892"/>
      <c r="C38" s="891"/>
      <c r="D38" s="1043"/>
      <c r="E38" s="1043"/>
      <c r="F38" s="1043"/>
      <c r="G38" s="1043"/>
      <c r="H38" s="888"/>
      <c r="I38" s="890"/>
      <c r="J38" s="886">
        <f t="shared" si="7"/>
        <v>0</v>
      </c>
      <c r="K38" s="1565"/>
      <c r="L38" s="1043"/>
      <c r="M38" s="888"/>
      <c r="N38" s="887"/>
      <c r="O38" s="886">
        <f t="shared" si="2"/>
        <v>0</v>
      </c>
      <c r="P38" s="885">
        <f t="shared" si="4"/>
        <v>0</v>
      </c>
      <c r="Q38" s="884"/>
    </row>
    <row r="39" spans="2:17" x14ac:dyDescent="0.2">
      <c r="B39" s="892"/>
      <c r="C39" s="891"/>
      <c r="D39" s="1043"/>
      <c r="E39" s="1043"/>
      <c r="F39" s="1043"/>
      <c r="G39" s="1043"/>
      <c r="H39" s="888"/>
      <c r="I39" s="890"/>
      <c r="J39" s="886">
        <f t="shared" si="7"/>
        <v>0</v>
      </c>
      <c r="K39" s="1565"/>
      <c r="L39" s="1043"/>
      <c r="M39" s="888"/>
      <c r="N39" s="887"/>
      <c r="O39" s="886">
        <f t="shared" si="2"/>
        <v>0</v>
      </c>
      <c r="P39" s="885">
        <f t="shared" si="4"/>
        <v>0</v>
      </c>
      <c r="Q39" s="884"/>
    </row>
    <row r="40" spans="2:17" ht="13.5" thickBot="1" x14ac:dyDescent="0.25">
      <c r="B40" s="883"/>
      <c r="C40" s="882"/>
      <c r="D40" s="1042"/>
      <c r="E40" s="1042"/>
      <c r="F40" s="1042"/>
      <c r="G40" s="1042"/>
      <c r="H40" s="880"/>
      <c r="I40" s="879"/>
      <c r="J40" s="878">
        <f t="shared" si="7"/>
        <v>0</v>
      </c>
      <c r="K40" s="1567"/>
      <c r="L40" s="1042"/>
      <c r="M40" s="880"/>
      <c r="N40" s="879"/>
      <c r="O40" s="878">
        <f t="shared" si="2"/>
        <v>0</v>
      </c>
      <c r="P40" s="877">
        <f t="shared" si="4"/>
        <v>0</v>
      </c>
      <c r="Q40" s="876"/>
    </row>
  </sheetData>
  <sheetProtection algorithmName="SHA-512" hashValue="BOyRtQJZSLKj3jxxXi/86jpGOeRLJleoQNNw7dmSwK884y/kD8srKBPX9JA9xo9nl60KiFkQTNFuvDSgxDzPPw==" saltValue="GnGqddz5p1WVl7/Mun9XEA==" spinCount="100000" sheet="1" formatRows="0"/>
  <mergeCells count="19">
    <mergeCell ref="B6:C12"/>
    <mergeCell ref="D6:O6"/>
    <mergeCell ref="P6:P12"/>
    <mergeCell ref="Q6:Q12"/>
    <mergeCell ref="D7:O7"/>
    <mergeCell ref="O8:O12"/>
    <mergeCell ref="O2:Q2"/>
    <mergeCell ref="B30:C30"/>
    <mergeCell ref="B22:C22"/>
    <mergeCell ref="B14:C14"/>
    <mergeCell ref="J8:J12"/>
    <mergeCell ref="K8:N8"/>
    <mergeCell ref="D8:I8"/>
    <mergeCell ref="D10:I10"/>
    <mergeCell ref="K10:N10"/>
    <mergeCell ref="D12:I12"/>
    <mergeCell ref="K12:N12"/>
    <mergeCell ref="C3:O3"/>
    <mergeCell ref="C4:P4"/>
  </mergeCells>
  <printOptions horizontalCentered="1"/>
  <pageMargins left="0.59055118110236227" right="0.51181102362204722" top="1.1811023622047245" bottom="0.98425196850393704" header="0.51181102362204722" footer="0.51181102362204722"/>
  <pageSetup paperSize="9" scale="78" orientation="landscape" horizontalDpi="4294967293" verticalDpi="4294967293"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r:uid="{3FF71039-E5F4-4339-B4AB-905E219F6090}">
          <x14:formula1>
            <xm:f>słownik!$A$2:$A$175</xm:f>
          </x14:formula1>
          <xm:sqref>C23:C29 C31:C40</xm:sqref>
        </x14:dataValidation>
      </x14:dataValidations>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48E8E1-8FEC-494C-9B47-9C5EBB6C21A9}">
  <sheetPr>
    <tabColor rgb="FFFF7C80"/>
    <pageSetUpPr fitToPage="1"/>
  </sheetPr>
  <dimension ref="B1:O49"/>
  <sheetViews>
    <sheetView showGridLines="0" view="pageBreakPreview" zoomScaleNormal="100" zoomScaleSheetLayoutView="100" workbookViewId="0">
      <selection activeCell="J2" sqref="J2:L2"/>
    </sheetView>
  </sheetViews>
  <sheetFormatPr defaultColWidth="9.28515625" defaultRowHeight="12.75" x14ac:dyDescent="0.2"/>
  <cols>
    <col min="1" max="1" width="2.5703125" style="875" customWidth="1"/>
    <col min="2" max="2" width="4.42578125" style="875" customWidth="1"/>
    <col min="3" max="3" width="46.85546875" style="875" customWidth="1"/>
    <col min="4" max="9" width="6" style="875" customWidth="1"/>
    <col min="10" max="10" width="6.7109375" style="875" customWidth="1"/>
    <col min="11" max="11" width="10.28515625" style="875" customWidth="1"/>
    <col min="12" max="12" width="10.5703125" style="875" customWidth="1"/>
    <col min="13" max="14" width="9.28515625" style="875" customWidth="1"/>
    <col min="15" max="15" width="26.28515625" style="875" customWidth="1"/>
    <col min="16" max="16384" width="9.28515625" style="875"/>
  </cols>
  <sheetData>
    <row r="1" spans="2:15" ht="32.25" customHeight="1" x14ac:dyDescent="0.2">
      <c r="B1" s="644"/>
      <c r="C1" s="978"/>
      <c r="D1" s="978"/>
      <c r="E1" s="978"/>
      <c r="F1" s="978"/>
      <c r="G1" s="978"/>
      <c r="H1" s="978"/>
      <c r="I1" s="978"/>
      <c r="J1" s="1000"/>
      <c r="K1" s="978"/>
      <c r="L1" s="978"/>
    </row>
    <row r="2" spans="2:15" ht="18" x14ac:dyDescent="0.2">
      <c r="B2" s="967"/>
      <c r="C2" s="966" t="str">
        <f>wizyt!C3</f>
        <v>??</v>
      </c>
      <c r="D2" s="966"/>
      <c r="E2" s="966"/>
      <c r="F2" s="966"/>
      <c r="G2" s="966"/>
      <c r="H2" s="966"/>
      <c r="I2" s="966"/>
      <c r="J2" s="2040" t="str">
        <f>wizyt!$B$1</f>
        <v xml:space="preserve"> </v>
      </c>
      <c r="K2" s="2698" t="str">
        <f>wizyt!$D$1</f>
        <v xml:space="preserve"> </v>
      </c>
      <c r="L2" s="2699"/>
    </row>
    <row r="3" spans="2:15" ht="20.25" x14ac:dyDescent="0.2">
      <c r="B3" s="962"/>
      <c r="C3" s="2700" t="s">
        <v>755</v>
      </c>
      <c r="D3" s="2700"/>
      <c r="E3" s="2700"/>
      <c r="F3" s="2700"/>
      <c r="G3" s="2700"/>
      <c r="H3" s="2700"/>
      <c r="I3" s="2700"/>
      <c r="J3" s="2700"/>
      <c r="K3" s="999" t="str">
        <f>wizyt!H3</f>
        <v>2023/2024</v>
      </c>
      <c r="L3" s="962"/>
    </row>
    <row r="4" spans="2:15" ht="18.75" customHeight="1" x14ac:dyDescent="0.2">
      <c r="B4" s="998" t="s">
        <v>775</v>
      </c>
      <c r="C4" s="997"/>
      <c r="D4" s="997"/>
      <c r="E4" s="997"/>
      <c r="F4" s="997" t="s">
        <v>16</v>
      </c>
      <c r="G4" s="997"/>
      <c r="H4" s="997"/>
      <c r="I4" s="997"/>
      <c r="J4" s="997"/>
      <c r="K4" s="996"/>
      <c r="L4" s="962"/>
    </row>
    <row r="5" spans="2:15" ht="21.75" customHeight="1" thickBot="1" x14ac:dyDescent="0.25">
      <c r="B5" s="995" t="s">
        <v>776</v>
      </c>
      <c r="C5" s="330"/>
      <c r="D5" s="330"/>
      <c r="E5" s="330"/>
      <c r="F5" s="330"/>
      <c r="G5" s="330"/>
      <c r="H5" s="330"/>
      <c r="I5" s="330"/>
      <c r="J5" s="330"/>
      <c r="K5" s="330"/>
      <c r="L5" s="962"/>
    </row>
    <row r="6" spans="2:15" ht="12.75" customHeight="1" x14ac:dyDescent="0.2">
      <c r="B6" s="2735" t="s">
        <v>756</v>
      </c>
      <c r="C6" s="2736"/>
      <c r="D6" s="2709"/>
      <c r="E6" s="2709"/>
      <c r="F6" s="2709"/>
      <c r="G6" s="2709"/>
      <c r="H6" s="2709"/>
      <c r="I6" s="2709"/>
      <c r="J6" s="2709"/>
      <c r="K6" s="2693" t="s">
        <v>757</v>
      </c>
      <c r="L6" s="2711" t="s">
        <v>758</v>
      </c>
    </row>
    <row r="7" spans="2:15" ht="12.75" customHeight="1" x14ac:dyDescent="0.2">
      <c r="B7" s="2737"/>
      <c r="C7" s="2738"/>
      <c r="D7" s="2714" t="s">
        <v>691</v>
      </c>
      <c r="E7" s="2714"/>
      <c r="F7" s="2714"/>
      <c r="G7" s="2714"/>
      <c r="H7" s="2714"/>
      <c r="I7" s="2714"/>
      <c r="J7" s="2714"/>
      <c r="K7" s="2694"/>
      <c r="L7" s="2712"/>
    </row>
    <row r="8" spans="2:15" ht="12.75" customHeight="1" x14ac:dyDescent="0.2">
      <c r="B8" s="2737"/>
      <c r="C8" s="2738"/>
      <c r="D8" s="2716" t="s">
        <v>759</v>
      </c>
      <c r="E8" s="2716"/>
      <c r="F8" s="2716"/>
      <c r="G8" s="2716"/>
      <c r="H8" s="2716"/>
      <c r="I8" s="2716"/>
      <c r="J8" s="2717" t="s">
        <v>760</v>
      </c>
      <c r="K8" s="2694"/>
      <c r="L8" s="2712"/>
    </row>
    <row r="9" spans="2:15" ht="12.75" customHeight="1" x14ac:dyDescent="0.2">
      <c r="B9" s="2737"/>
      <c r="C9" s="2738"/>
      <c r="D9" s="959" t="s">
        <v>523</v>
      </c>
      <c r="E9" s="959" t="s">
        <v>524</v>
      </c>
      <c r="F9" s="959" t="s">
        <v>525</v>
      </c>
      <c r="G9" s="961" t="s">
        <v>526</v>
      </c>
      <c r="H9" s="961" t="s">
        <v>527</v>
      </c>
      <c r="I9" s="958" t="s">
        <v>528</v>
      </c>
      <c r="J9" s="2718"/>
      <c r="K9" s="2694"/>
      <c r="L9" s="2712"/>
    </row>
    <row r="10" spans="2:15" ht="12.75" customHeight="1" x14ac:dyDescent="0.2">
      <c r="B10" s="2737"/>
      <c r="C10" s="2738"/>
      <c r="D10" s="2724" t="s">
        <v>763</v>
      </c>
      <c r="E10" s="2724"/>
      <c r="F10" s="2724"/>
      <c r="G10" s="2724"/>
      <c r="H10" s="2724"/>
      <c r="I10" s="2725"/>
      <c r="J10" s="2718"/>
      <c r="K10" s="2694"/>
      <c r="L10" s="2712"/>
    </row>
    <row r="11" spans="2:15" ht="12.75" customHeight="1" x14ac:dyDescent="0.2">
      <c r="B11" s="2737"/>
      <c r="C11" s="2738"/>
      <c r="D11" s="1728">
        <f>'kalendarz  A'!$F$30</f>
        <v>26</v>
      </c>
      <c r="E11" s="1728">
        <f>'kalendarz  A'!$F$30</f>
        <v>26</v>
      </c>
      <c r="F11" s="1728">
        <f>'kalendarz  A'!$F$30</f>
        <v>26</v>
      </c>
      <c r="G11" s="1728">
        <f>'kalendarz  A'!$F$30</f>
        <v>26</v>
      </c>
      <c r="H11" s="1728">
        <f>'kalendarz  A'!$F$30</f>
        <v>26</v>
      </c>
      <c r="I11" s="1728">
        <f>'kalendarz  A'!$F$31</f>
        <v>16</v>
      </c>
      <c r="J11" s="2718"/>
      <c r="K11" s="2694"/>
      <c r="L11" s="2712"/>
      <c r="O11" s="914"/>
    </row>
    <row r="12" spans="2:15" ht="16.5" customHeight="1" thickBot="1" x14ac:dyDescent="0.25">
      <c r="B12" s="2739"/>
      <c r="C12" s="2740"/>
      <c r="D12" s="2733" t="s">
        <v>764</v>
      </c>
      <c r="E12" s="2733"/>
      <c r="F12" s="2733"/>
      <c r="G12" s="2733"/>
      <c r="H12" s="2733"/>
      <c r="I12" s="2734"/>
      <c r="J12" s="2719"/>
      <c r="K12" s="2695"/>
      <c r="L12" s="2713"/>
    </row>
    <row r="13" spans="2:15" ht="23.25" customHeight="1" x14ac:dyDescent="0.2">
      <c r="B13" s="1821"/>
      <c r="C13" s="957" t="s">
        <v>532</v>
      </c>
      <c r="D13" s="1729">
        <f t="shared" ref="D13:I13" si="0">D14+D27+D35</f>
        <v>6</v>
      </c>
      <c r="E13" s="1729">
        <f t="shared" si="0"/>
        <v>7</v>
      </c>
      <c r="F13" s="1729">
        <f t="shared" si="0"/>
        <v>8</v>
      </c>
      <c r="G13" s="1729">
        <f t="shared" si="0"/>
        <v>7</v>
      </c>
      <c r="H13" s="1729">
        <f t="shared" si="0"/>
        <v>9</v>
      </c>
      <c r="I13" s="1729">
        <f t="shared" si="0"/>
        <v>10</v>
      </c>
      <c r="J13" s="956">
        <f t="shared" ref="J13:J34" si="1">SUM(D13:I13)</f>
        <v>47</v>
      </c>
      <c r="K13" s="1856">
        <f>K14+K27+K35</f>
        <v>1122</v>
      </c>
      <c r="L13" s="954"/>
      <c r="M13" s="906"/>
    </row>
    <row r="14" spans="2:15" ht="19.5" customHeight="1" x14ac:dyDescent="0.2">
      <c r="B14" s="994"/>
      <c r="C14" s="1642" t="s">
        <v>766</v>
      </c>
      <c r="D14" s="905">
        <f t="shared" ref="D14:I14" si="2">SUM(D15:D26)</f>
        <v>6</v>
      </c>
      <c r="E14" s="905">
        <f t="shared" si="2"/>
        <v>7</v>
      </c>
      <c r="F14" s="905">
        <f t="shared" si="2"/>
        <v>8</v>
      </c>
      <c r="G14" s="905">
        <f t="shared" si="2"/>
        <v>7</v>
      </c>
      <c r="H14" s="905">
        <f t="shared" si="2"/>
        <v>9</v>
      </c>
      <c r="I14" s="917">
        <f t="shared" si="2"/>
        <v>10</v>
      </c>
      <c r="J14" s="916">
        <f t="shared" si="1"/>
        <v>47</v>
      </c>
      <c r="K14" s="903">
        <f>SUM(K15:K26)</f>
        <v>1122</v>
      </c>
      <c r="L14" s="993"/>
      <c r="M14" s="992"/>
    </row>
    <row r="15" spans="2:15" s="914" customFormat="1" ht="14.1" customHeight="1" x14ac:dyDescent="0.2">
      <c r="B15" s="952">
        <v>1</v>
      </c>
      <c r="C15" s="951" t="s">
        <v>777</v>
      </c>
      <c r="D15" s="950">
        <v>2</v>
      </c>
      <c r="E15" s="949">
        <v>2</v>
      </c>
      <c r="F15" s="949">
        <v>2</v>
      </c>
      <c r="G15" s="948">
        <v>2</v>
      </c>
      <c r="H15" s="948">
        <v>2</v>
      </c>
      <c r="I15" s="946">
        <v>3</v>
      </c>
      <c r="J15" s="947">
        <f t="shared" si="1"/>
        <v>13</v>
      </c>
      <c r="K15" s="2002">
        <f t="shared" ref="K15:K49" si="3">G15*$G$11+H15*$H$11+I15*$I$11+D15*$D$11+E15*$E$11+F15*$F$11</f>
        <v>308</v>
      </c>
      <c r="L15" s="991"/>
      <c r="M15" s="906"/>
      <c r="O15" s="938"/>
    </row>
    <row r="16" spans="2:15" s="914" customFormat="1" ht="14.1" customHeight="1" x14ac:dyDescent="0.2">
      <c r="B16" s="989">
        <v>2</v>
      </c>
      <c r="C16" s="929" t="s">
        <v>778</v>
      </c>
      <c r="D16" s="928"/>
      <c r="E16" s="900"/>
      <c r="F16" s="900"/>
      <c r="G16" s="899"/>
      <c r="H16" s="899"/>
      <c r="I16" s="894"/>
      <c r="J16" s="937">
        <f t="shared" si="1"/>
        <v>0</v>
      </c>
      <c r="K16" s="981">
        <f t="shared" si="3"/>
        <v>0</v>
      </c>
      <c r="L16" s="898"/>
      <c r="M16" s="906"/>
      <c r="O16" s="938"/>
    </row>
    <row r="17" spans="2:15" s="914" customFormat="1" ht="14.1" customHeight="1" x14ac:dyDescent="0.2">
      <c r="B17" s="989">
        <v>3</v>
      </c>
      <c r="C17" s="929" t="s">
        <v>770</v>
      </c>
      <c r="D17" s="928"/>
      <c r="E17" s="900"/>
      <c r="F17" s="900"/>
      <c r="G17" s="899"/>
      <c r="H17" s="899"/>
      <c r="I17" s="894"/>
      <c r="J17" s="937">
        <f t="shared" si="1"/>
        <v>0</v>
      </c>
      <c r="K17" s="981">
        <f t="shared" si="3"/>
        <v>0</v>
      </c>
      <c r="L17" s="898"/>
      <c r="M17" s="906"/>
      <c r="O17" s="938"/>
    </row>
    <row r="18" spans="2:15" s="914" customFormat="1" ht="14.1" customHeight="1" x14ac:dyDescent="0.2">
      <c r="B18" s="989">
        <v>4</v>
      </c>
      <c r="C18" s="929" t="s">
        <v>779</v>
      </c>
      <c r="D18" s="928"/>
      <c r="E18" s="900"/>
      <c r="F18" s="900"/>
      <c r="G18" s="899"/>
      <c r="H18" s="941">
        <v>1</v>
      </c>
      <c r="I18" s="940">
        <v>1</v>
      </c>
      <c r="J18" s="937">
        <f t="shared" si="1"/>
        <v>2</v>
      </c>
      <c r="K18" s="981">
        <f t="shared" si="3"/>
        <v>42</v>
      </c>
      <c r="L18" s="898"/>
      <c r="M18" s="906"/>
      <c r="O18" s="938"/>
    </row>
    <row r="19" spans="2:15" s="914" customFormat="1" ht="14.1" customHeight="1" x14ac:dyDescent="0.2">
      <c r="B19" s="989">
        <v>5</v>
      </c>
      <c r="C19" s="929" t="s">
        <v>780</v>
      </c>
      <c r="D19" s="928"/>
      <c r="E19" s="988">
        <v>1</v>
      </c>
      <c r="F19" s="988">
        <v>1</v>
      </c>
      <c r="G19" s="899"/>
      <c r="H19" s="899"/>
      <c r="I19" s="894"/>
      <c r="J19" s="937">
        <f t="shared" si="1"/>
        <v>2</v>
      </c>
      <c r="K19" s="981">
        <f t="shared" si="3"/>
        <v>52</v>
      </c>
      <c r="L19" s="898"/>
      <c r="M19" s="906"/>
      <c r="O19" s="990"/>
    </row>
    <row r="20" spans="2:15" s="914" customFormat="1" ht="14.1" customHeight="1" x14ac:dyDescent="0.2">
      <c r="B20" s="989">
        <v>6</v>
      </c>
      <c r="C20" s="929" t="s">
        <v>781</v>
      </c>
      <c r="D20" s="928"/>
      <c r="E20" s="900"/>
      <c r="F20" s="900"/>
      <c r="G20" s="899"/>
      <c r="H20" s="899"/>
      <c r="I20" s="894"/>
      <c r="J20" s="937">
        <f t="shared" si="1"/>
        <v>0</v>
      </c>
      <c r="K20" s="981">
        <f t="shared" si="3"/>
        <v>0</v>
      </c>
      <c r="L20" s="898"/>
      <c r="M20" s="906"/>
      <c r="O20" s="938"/>
    </row>
    <row r="21" spans="2:15" s="914" customFormat="1" ht="14.1" customHeight="1" x14ac:dyDescent="0.2">
      <c r="B21" s="989">
        <v>7</v>
      </c>
      <c r="C21" s="929" t="s">
        <v>769</v>
      </c>
      <c r="D21" s="928">
        <v>2</v>
      </c>
      <c r="E21" s="900">
        <v>2</v>
      </c>
      <c r="F21" s="900">
        <v>2</v>
      </c>
      <c r="G21" s="899">
        <v>2</v>
      </c>
      <c r="H21" s="899">
        <v>2</v>
      </c>
      <c r="I21" s="894">
        <v>2</v>
      </c>
      <c r="J21" s="937">
        <f t="shared" si="1"/>
        <v>12</v>
      </c>
      <c r="K21" s="981">
        <f t="shared" si="3"/>
        <v>292</v>
      </c>
      <c r="L21" s="898"/>
      <c r="M21" s="906"/>
      <c r="O21" s="938"/>
    </row>
    <row r="22" spans="2:15" s="914" customFormat="1" ht="14.1" customHeight="1" x14ac:dyDescent="0.2">
      <c r="B22" s="989">
        <v>8</v>
      </c>
      <c r="C22" s="929" t="s">
        <v>782</v>
      </c>
      <c r="D22" s="928">
        <v>1</v>
      </c>
      <c r="E22" s="900">
        <v>1</v>
      </c>
      <c r="F22" s="900"/>
      <c r="G22" s="899"/>
      <c r="H22" s="899"/>
      <c r="I22" s="894"/>
      <c r="J22" s="937">
        <f t="shared" si="1"/>
        <v>2</v>
      </c>
      <c r="K22" s="981">
        <f t="shared" si="3"/>
        <v>52</v>
      </c>
      <c r="L22" s="898"/>
      <c r="M22" s="906"/>
      <c r="O22" s="934"/>
    </row>
    <row r="23" spans="2:15" s="914" customFormat="1" ht="14.1" customHeight="1" x14ac:dyDescent="0.2">
      <c r="B23" s="989">
        <v>9</v>
      </c>
      <c r="C23" s="929" t="s">
        <v>694</v>
      </c>
      <c r="D23" s="928"/>
      <c r="E23" s="900"/>
      <c r="F23" s="988">
        <v>1</v>
      </c>
      <c r="G23" s="941">
        <v>1</v>
      </c>
      <c r="H23" s="941">
        <v>1</v>
      </c>
      <c r="I23" s="940">
        <v>1</v>
      </c>
      <c r="J23" s="886">
        <f t="shared" si="1"/>
        <v>4</v>
      </c>
      <c r="K23" s="981">
        <f t="shared" si="3"/>
        <v>94</v>
      </c>
      <c r="L23" s="898"/>
      <c r="M23" s="906"/>
    </row>
    <row r="24" spans="2:15" s="914" customFormat="1" ht="14.1" customHeight="1" x14ac:dyDescent="0.2">
      <c r="B24" s="989">
        <v>10</v>
      </c>
      <c r="C24" s="929" t="s">
        <v>783</v>
      </c>
      <c r="D24" s="933">
        <v>1</v>
      </c>
      <c r="E24" s="932">
        <v>1</v>
      </c>
      <c r="F24" s="932"/>
      <c r="G24" s="931"/>
      <c r="H24" s="931"/>
      <c r="I24" s="888"/>
      <c r="J24" s="886">
        <f t="shared" si="1"/>
        <v>2</v>
      </c>
      <c r="K24" s="981">
        <f t="shared" si="3"/>
        <v>52</v>
      </c>
      <c r="L24" s="893"/>
      <c r="M24" s="906"/>
    </row>
    <row r="25" spans="2:15" s="914" customFormat="1" ht="14.1" customHeight="1" x14ac:dyDescent="0.2">
      <c r="B25" s="989">
        <v>11</v>
      </c>
      <c r="C25" s="929" t="s">
        <v>716</v>
      </c>
      <c r="D25" s="928"/>
      <c r="E25" s="900"/>
      <c r="F25" s="988">
        <v>2</v>
      </c>
      <c r="G25" s="941">
        <v>2</v>
      </c>
      <c r="H25" s="941">
        <v>1</v>
      </c>
      <c r="I25" s="941">
        <v>1</v>
      </c>
      <c r="J25" s="886">
        <f t="shared" si="1"/>
        <v>6</v>
      </c>
      <c r="K25" s="981">
        <f t="shared" si="3"/>
        <v>146</v>
      </c>
      <c r="L25" s="893"/>
      <c r="M25" s="906"/>
    </row>
    <row r="26" spans="2:15" s="914" customFormat="1" ht="14.1" customHeight="1" x14ac:dyDescent="0.2">
      <c r="B26" s="927">
        <v>12</v>
      </c>
      <c r="C26" s="1731" t="s">
        <v>702</v>
      </c>
      <c r="D26" s="925"/>
      <c r="E26" s="924"/>
      <c r="F26" s="987"/>
      <c r="G26" s="986"/>
      <c r="H26" s="986">
        <v>2</v>
      </c>
      <c r="I26" s="986">
        <v>2</v>
      </c>
      <c r="J26" s="909">
        <f t="shared" si="1"/>
        <v>4</v>
      </c>
      <c r="K26" s="901">
        <f t="shared" si="3"/>
        <v>84</v>
      </c>
      <c r="L26" s="918"/>
      <c r="M26" s="906"/>
    </row>
    <row r="27" spans="2:15" s="914" customFormat="1" ht="19.5" customHeight="1" x14ac:dyDescent="0.2">
      <c r="B27" s="985"/>
      <c r="C27" s="984" t="s">
        <v>772</v>
      </c>
      <c r="D27" s="905">
        <f t="shared" ref="D27:I27" si="4">SUM(D28:D34)</f>
        <v>0</v>
      </c>
      <c r="E27" s="905">
        <f t="shared" si="4"/>
        <v>0</v>
      </c>
      <c r="F27" s="905">
        <f t="shared" si="4"/>
        <v>0</v>
      </c>
      <c r="G27" s="905">
        <f t="shared" si="4"/>
        <v>0</v>
      </c>
      <c r="H27" s="905">
        <f t="shared" si="4"/>
        <v>0</v>
      </c>
      <c r="I27" s="917">
        <f t="shared" si="4"/>
        <v>0</v>
      </c>
      <c r="J27" s="916">
        <f t="shared" si="1"/>
        <v>0</v>
      </c>
      <c r="K27" s="943">
        <f t="shared" si="3"/>
        <v>0</v>
      </c>
      <c r="L27" s="915"/>
      <c r="M27" s="906"/>
    </row>
    <row r="28" spans="2:15" s="914" customFormat="1" ht="14.1" customHeight="1" x14ac:dyDescent="0.2">
      <c r="B28" s="897"/>
      <c r="C28" s="891"/>
      <c r="D28" s="900"/>
      <c r="E28" s="900"/>
      <c r="F28" s="900"/>
      <c r="G28" s="899"/>
      <c r="H28" s="899"/>
      <c r="I28" s="890"/>
      <c r="J28" s="896">
        <f t="shared" si="1"/>
        <v>0</v>
      </c>
      <c r="K28" s="2002">
        <f t="shared" si="3"/>
        <v>0</v>
      </c>
      <c r="L28" s="898"/>
      <c r="M28" s="906"/>
    </row>
    <row r="29" spans="2:15" ht="14.1" customHeight="1" x14ac:dyDescent="0.2">
      <c r="B29" s="897"/>
      <c r="C29" s="891"/>
      <c r="D29" s="894"/>
      <c r="E29" s="894"/>
      <c r="F29" s="894"/>
      <c r="G29" s="894"/>
      <c r="H29" s="894"/>
      <c r="I29" s="890"/>
      <c r="J29" s="886">
        <f t="shared" si="1"/>
        <v>0</v>
      </c>
      <c r="K29" s="981">
        <f t="shared" si="3"/>
        <v>0</v>
      </c>
      <c r="L29" s="893"/>
      <c r="M29" s="906"/>
    </row>
    <row r="30" spans="2:15" ht="14.1" customHeight="1" x14ac:dyDescent="0.2">
      <c r="B30" s="897"/>
      <c r="C30" s="891"/>
      <c r="D30" s="894"/>
      <c r="E30" s="894"/>
      <c r="F30" s="894"/>
      <c r="G30" s="894"/>
      <c r="H30" s="894"/>
      <c r="I30" s="890"/>
      <c r="J30" s="896">
        <f t="shared" si="1"/>
        <v>0</v>
      </c>
      <c r="K30" s="981">
        <f t="shared" si="3"/>
        <v>0</v>
      </c>
      <c r="L30" s="893"/>
      <c r="M30" s="906"/>
    </row>
    <row r="31" spans="2:15" ht="14.1" customHeight="1" x14ac:dyDescent="0.2">
      <c r="B31" s="897"/>
      <c r="C31" s="891"/>
      <c r="D31" s="894"/>
      <c r="E31" s="894"/>
      <c r="F31" s="894"/>
      <c r="G31" s="894"/>
      <c r="H31" s="894"/>
      <c r="I31" s="890"/>
      <c r="J31" s="896">
        <f t="shared" si="1"/>
        <v>0</v>
      </c>
      <c r="K31" s="981">
        <f t="shared" si="3"/>
        <v>0</v>
      </c>
      <c r="L31" s="893"/>
      <c r="M31" s="906"/>
    </row>
    <row r="32" spans="2:15" ht="14.1" customHeight="1" x14ac:dyDescent="0.2">
      <c r="B32" s="892"/>
      <c r="C32" s="891"/>
      <c r="D32" s="888"/>
      <c r="E32" s="888"/>
      <c r="F32" s="888"/>
      <c r="G32" s="888"/>
      <c r="H32" s="888"/>
      <c r="I32" s="890"/>
      <c r="J32" s="886">
        <f t="shared" si="1"/>
        <v>0</v>
      </c>
      <c r="K32" s="981">
        <f t="shared" si="3"/>
        <v>0</v>
      </c>
      <c r="L32" s="884"/>
      <c r="M32" s="906"/>
    </row>
    <row r="33" spans="2:13" ht="14.1" customHeight="1" x14ac:dyDescent="0.2">
      <c r="B33" s="892"/>
      <c r="C33" s="891"/>
      <c r="D33" s="888"/>
      <c r="E33" s="888"/>
      <c r="F33" s="888"/>
      <c r="G33" s="888"/>
      <c r="H33" s="888"/>
      <c r="I33" s="890"/>
      <c r="J33" s="886">
        <f t="shared" si="1"/>
        <v>0</v>
      </c>
      <c r="K33" s="981">
        <f t="shared" si="3"/>
        <v>0</v>
      </c>
      <c r="L33" s="884"/>
      <c r="M33" s="906"/>
    </row>
    <row r="34" spans="2:13" ht="14.1" customHeight="1" x14ac:dyDescent="0.2">
      <c r="B34" s="913"/>
      <c r="C34" s="891"/>
      <c r="D34" s="911"/>
      <c r="E34" s="911"/>
      <c r="F34" s="911"/>
      <c r="G34" s="911"/>
      <c r="H34" s="911"/>
      <c r="I34" s="910"/>
      <c r="J34" s="909">
        <f t="shared" si="1"/>
        <v>0</v>
      </c>
      <c r="K34" s="901">
        <f t="shared" si="3"/>
        <v>0</v>
      </c>
      <c r="L34" s="907"/>
      <c r="M34" s="906"/>
    </row>
    <row r="35" spans="2:13" ht="21.75" customHeight="1" x14ac:dyDescent="0.2">
      <c r="B35" s="983"/>
      <c r="C35" s="982" t="s">
        <v>773</v>
      </c>
      <c r="D35" s="905">
        <f t="shared" ref="D35:J35" si="5">SUM(D36:D49)</f>
        <v>0</v>
      </c>
      <c r="E35" s="905">
        <f t="shared" si="5"/>
        <v>0</v>
      </c>
      <c r="F35" s="905">
        <f t="shared" si="5"/>
        <v>0</v>
      </c>
      <c r="G35" s="905">
        <f t="shared" si="5"/>
        <v>0</v>
      </c>
      <c r="H35" s="905">
        <f t="shared" si="5"/>
        <v>0</v>
      </c>
      <c r="I35" s="905">
        <f t="shared" si="5"/>
        <v>0</v>
      </c>
      <c r="J35" s="905">
        <f t="shared" si="5"/>
        <v>0</v>
      </c>
      <c r="K35" s="943">
        <f t="shared" si="3"/>
        <v>0</v>
      </c>
      <c r="L35" s="902"/>
    </row>
    <row r="36" spans="2:13" x14ac:dyDescent="0.2">
      <c r="B36" s="897"/>
      <c r="C36" s="891"/>
      <c r="D36" s="900"/>
      <c r="E36" s="900"/>
      <c r="F36" s="900"/>
      <c r="G36" s="899"/>
      <c r="H36" s="899"/>
      <c r="I36" s="890"/>
      <c r="J36" s="896">
        <f t="shared" ref="J36:J49" si="6">SUM(D36:I36)</f>
        <v>0</v>
      </c>
      <c r="K36" s="2002">
        <f t="shared" si="3"/>
        <v>0</v>
      </c>
      <c r="L36" s="898"/>
    </row>
    <row r="37" spans="2:13" ht="12" customHeight="1" x14ac:dyDescent="0.2">
      <c r="B37" s="897"/>
      <c r="C37" s="891"/>
      <c r="D37" s="894"/>
      <c r="E37" s="894"/>
      <c r="F37" s="894"/>
      <c r="G37" s="894"/>
      <c r="H37" s="894"/>
      <c r="I37" s="890"/>
      <c r="J37" s="886">
        <f t="shared" si="6"/>
        <v>0</v>
      </c>
      <c r="K37" s="981">
        <f t="shared" si="3"/>
        <v>0</v>
      </c>
      <c r="L37" s="893"/>
    </row>
    <row r="38" spans="2:13" ht="12" customHeight="1" x14ac:dyDescent="0.2">
      <c r="B38" s="897"/>
      <c r="C38" s="891"/>
      <c r="D38" s="894"/>
      <c r="E38" s="894"/>
      <c r="F38" s="894"/>
      <c r="G38" s="894"/>
      <c r="H38" s="894"/>
      <c r="I38" s="890"/>
      <c r="J38" s="886">
        <f t="shared" si="6"/>
        <v>0</v>
      </c>
      <c r="K38" s="981">
        <f t="shared" si="3"/>
        <v>0</v>
      </c>
      <c r="L38" s="893"/>
    </row>
    <row r="39" spans="2:13" ht="12" customHeight="1" x14ac:dyDescent="0.2">
      <c r="B39" s="897"/>
      <c r="C39" s="891"/>
      <c r="D39" s="894"/>
      <c r="E39" s="894"/>
      <c r="F39" s="894"/>
      <c r="G39" s="894"/>
      <c r="H39" s="894"/>
      <c r="I39" s="890"/>
      <c r="J39" s="886">
        <f t="shared" si="6"/>
        <v>0</v>
      </c>
      <c r="K39" s="981">
        <f t="shared" si="3"/>
        <v>0</v>
      </c>
      <c r="L39" s="893"/>
    </row>
    <row r="40" spans="2:13" ht="12" customHeight="1" x14ac:dyDescent="0.2">
      <c r="B40" s="897"/>
      <c r="C40" s="891"/>
      <c r="D40" s="894"/>
      <c r="E40" s="894"/>
      <c r="F40" s="894"/>
      <c r="G40" s="894"/>
      <c r="H40" s="894"/>
      <c r="I40" s="890"/>
      <c r="J40" s="886">
        <f t="shared" si="6"/>
        <v>0</v>
      </c>
      <c r="K40" s="981">
        <f t="shared" si="3"/>
        <v>0</v>
      </c>
      <c r="L40" s="893"/>
    </row>
    <row r="41" spans="2:13" ht="12" customHeight="1" x14ac:dyDescent="0.2">
      <c r="B41" s="897"/>
      <c r="C41" s="891"/>
      <c r="D41" s="894"/>
      <c r="E41" s="894"/>
      <c r="F41" s="894"/>
      <c r="G41" s="894"/>
      <c r="H41" s="894"/>
      <c r="I41" s="890"/>
      <c r="J41" s="886">
        <f t="shared" si="6"/>
        <v>0</v>
      </c>
      <c r="K41" s="981">
        <f t="shared" si="3"/>
        <v>0</v>
      </c>
      <c r="L41" s="893"/>
    </row>
    <row r="42" spans="2:13" ht="12" customHeight="1" x14ac:dyDescent="0.2">
      <c r="B42" s="897"/>
      <c r="C42" s="891"/>
      <c r="D42" s="894"/>
      <c r="E42" s="894"/>
      <c r="F42" s="894"/>
      <c r="G42" s="894"/>
      <c r="H42" s="894"/>
      <c r="I42" s="890"/>
      <c r="J42" s="886">
        <f t="shared" si="6"/>
        <v>0</v>
      </c>
      <c r="K42" s="981">
        <f t="shared" si="3"/>
        <v>0</v>
      </c>
      <c r="L42" s="893"/>
    </row>
    <row r="43" spans="2:13" ht="12" customHeight="1" x14ac:dyDescent="0.2">
      <c r="B43" s="897"/>
      <c r="C43" s="891"/>
      <c r="D43" s="894"/>
      <c r="E43" s="894"/>
      <c r="F43" s="894"/>
      <c r="G43" s="894"/>
      <c r="H43" s="894"/>
      <c r="I43" s="890"/>
      <c r="J43" s="886">
        <f t="shared" si="6"/>
        <v>0</v>
      </c>
      <c r="K43" s="981">
        <f t="shared" si="3"/>
        <v>0</v>
      </c>
      <c r="L43" s="893"/>
    </row>
    <row r="44" spans="2:13" ht="12" customHeight="1" x14ac:dyDescent="0.2">
      <c r="B44" s="897"/>
      <c r="C44" s="891"/>
      <c r="D44" s="894"/>
      <c r="E44" s="894"/>
      <c r="F44" s="894"/>
      <c r="G44" s="894"/>
      <c r="H44" s="894"/>
      <c r="I44" s="890"/>
      <c r="J44" s="886">
        <f t="shared" si="6"/>
        <v>0</v>
      </c>
      <c r="K44" s="981">
        <f t="shared" si="3"/>
        <v>0</v>
      </c>
      <c r="L44" s="893"/>
    </row>
    <row r="45" spans="2:13" x14ac:dyDescent="0.2">
      <c r="B45" s="897"/>
      <c r="C45" s="891"/>
      <c r="D45" s="894"/>
      <c r="E45" s="894"/>
      <c r="F45" s="894"/>
      <c r="G45" s="894"/>
      <c r="H45" s="894"/>
      <c r="I45" s="890"/>
      <c r="J45" s="896">
        <f t="shared" si="6"/>
        <v>0</v>
      </c>
      <c r="K45" s="981">
        <f t="shared" si="3"/>
        <v>0</v>
      </c>
      <c r="L45" s="893"/>
    </row>
    <row r="46" spans="2:13" x14ac:dyDescent="0.2">
      <c r="B46" s="897"/>
      <c r="C46" s="891"/>
      <c r="D46" s="894"/>
      <c r="E46" s="894"/>
      <c r="F46" s="894"/>
      <c r="G46" s="894"/>
      <c r="H46" s="894"/>
      <c r="I46" s="890"/>
      <c r="J46" s="896">
        <f t="shared" si="6"/>
        <v>0</v>
      </c>
      <c r="K46" s="981">
        <f t="shared" si="3"/>
        <v>0</v>
      </c>
      <c r="L46" s="893"/>
    </row>
    <row r="47" spans="2:13" x14ac:dyDescent="0.2">
      <c r="B47" s="892"/>
      <c r="C47" s="891"/>
      <c r="D47" s="888"/>
      <c r="E47" s="888"/>
      <c r="F47" s="888"/>
      <c r="G47" s="888"/>
      <c r="H47" s="888"/>
      <c r="I47" s="890"/>
      <c r="J47" s="886">
        <f t="shared" si="6"/>
        <v>0</v>
      </c>
      <c r="K47" s="981">
        <f t="shared" si="3"/>
        <v>0</v>
      </c>
      <c r="L47" s="884"/>
    </row>
    <row r="48" spans="2:13" x14ac:dyDescent="0.2">
      <c r="B48" s="892"/>
      <c r="C48" s="891"/>
      <c r="D48" s="888"/>
      <c r="E48" s="888"/>
      <c r="F48" s="888"/>
      <c r="G48" s="888"/>
      <c r="H48" s="888"/>
      <c r="I48" s="890"/>
      <c r="J48" s="886">
        <f t="shared" si="6"/>
        <v>0</v>
      </c>
      <c r="K48" s="981">
        <f t="shared" si="3"/>
        <v>0</v>
      </c>
      <c r="L48" s="884"/>
    </row>
    <row r="49" spans="2:12" ht="13.5" thickBot="1" x14ac:dyDescent="0.25">
      <c r="B49" s="883"/>
      <c r="C49" s="882"/>
      <c r="D49" s="880"/>
      <c r="E49" s="880"/>
      <c r="F49" s="880"/>
      <c r="G49" s="880"/>
      <c r="H49" s="880"/>
      <c r="I49" s="879"/>
      <c r="J49" s="878">
        <f t="shared" si="6"/>
        <v>0</v>
      </c>
      <c r="K49" s="980">
        <f t="shared" si="3"/>
        <v>0</v>
      </c>
      <c r="L49" s="876"/>
    </row>
  </sheetData>
  <sheetProtection algorithmName="SHA-512" hashValue="6g3C64cb3S6yXwFRrowLDFpXb/ajzyijvA6TJTbPV2AohaNmad5c8YiPGR12m1zA/qb3jZ4uNbiYg7NvFRhMIw==" saltValue="9WyA5wCbLcfgK6Fh8HyJYw==" spinCount="100000" sheet="1" formatRows="0"/>
  <mergeCells count="11">
    <mergeCell ref="D8:I8"/>
    <mergeCell ref="J8:J12"/>
    <mergeCell ref="D10:I10"/>
    <mergeCell ref="D12:I12"/>
    <mergeCell ref="K2:L2"/>
    <mergeCell ref="C3:J3"/>
    <mergeCell ref="B6:C12"/>
    <mergeCell ref="D6:J6"/>
    <mergeCell ref="K6:K12"/>
    <mergeCell ref="L6:L12"/>
    <mergeCell ref="D7:J7"/>
  </mergeCells>
  <printOptions horizontalCentered="1"/>
  <pageMargins left="0.59055118110236227" right="0.51181102362204722" top="1.1811023622047245" bottom="0.98425196850393704" header="0.51181102362204722" footer="0.51181102362204722"/>
  <pageSetup paperSize="9" scale="65" orientation="landscape" horizontalDpi="4294967293" verticalDpi="4294967293"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r:uid="{15661F74-F221-4901-A9AF-28364AEEC290}">
          <x14:formula1>
            <xm:f>słownik!$A$2:$A$175</xm:f>
          </x14:formula1>
          <xm:sqref>C28:C34 C36:C49</xm:sqref>
        </x14:dataValidation>
      </x14:dataValidations>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E0F5E2-4DDF-41FF-B3A7-F6034CCC451D}">
  <sheetPr>
    <tabColor rgb="FFFF7C80"/>
    <pageSetUpPr fitToPage="1"/>
  </sheetPr>
  <dimension ref="B1:O48"/>
  <sheetViews>
    <sheetView view="pageBreakPreview" zoomScale="90" zoomScaleNormal="100" zoomScaleSheetLayoutView="90" workbookViewId="0">
      <selection activeCell="J1" sqref="J1:L1"/>
    </sheetView>
  </sheetViews>
  <sheetFormatPr defaultColWidth="9.28515625" defaultRowHeight="12.75" x14ac:dyDescent="0.2"/>
  <cols>
    <col min="1" max="1" width="2.5703125" style="875" customWidth="1"/>
    <col min="2" max="2" width="4.42578125" style="875" customWidth="1"/>
    <col min="3" max="3" width="46.85546875" style="875" customWidth="1"/>
    <col min="4" max="9" width="6" style="875" customWidth="1"/>
    <col min="10" max="10" width="6.7109375" style="875" customWidth="1"/>
    <col min="11" max="11" width="10.28515625" style="875" customWidth="1"/>
    <col min="12" max="12" width="10.5703125" style="875" customWidth="1"/>
    <col min="13" max="14" width="9.28515625" style="875"/>
    <col min="15" max="15" width="26.28515625" style="875" customWidth="1"/>
    <col min="16" max="16384" width="9.28515625" style="875"/>
  </cols>
  <sheetData>
    <row r="1" spans="2:15" ht="18" x14ac:dyDescent="0.2">
      <c r="B1" s="967"/>
      <c r="C1" s="966" t="str">
        <f>wizyt!C3</f>
        <v>??</v>
      </c>
      <c r="D1" s="966"/>
      <c r="E1" s="966"/>
      <c r="F1" s="966"/>
      <c r="G1" s="966"/>
      <c r="H1" s="966"/>
      <c r="I1" s="966"/>
      <c r="J1" s="2040" t="str">
        <f>wizyt!$B$1</f>
        <v xml:space="preserve"> </v>
      </c>
      <c r="K1" s="2698" t="str">
        <f>wizyt!$D$1</f>
        <v xml:space="preserve"> </v>
      </c>
      <c r="L1" s="2699"/>
    </row>
    <row r="2" spans="2:15" ht="20.25" x14ac:dyDescent="0.2">
      <c r="B2" s="962"/>
      <c r="C2" s="2700" t="s">
        <v>755</v>
      </c>
      <c r="D2" s="2700"/>
      <c r="E2" s="2700"/>
      <c r="F2" s="2700"/>
      <c r="G2" s="2700"/>
      <c r="H2" s="2700"/>
      <c r="I2" s="2700"/>
      <c r="J2" s="2700"/>
      <c r="K2" s="999" t="str">
        <f>wizyt!H3</f>
        <v>2023/2024</v>
      </c>
      <c r="L2" s="962"/>
    </row>
    <row r="3" spans="2:15" ht="18.75" customHeight="1" x14ac:dyDescent="0.2">
      <c r="B3" s="998" t="s">
        <v>775</v>
      </c>
      <c r="C3" s="997"/>
      <c r="D3" s="997"/>
      <c r="E3" s="997"/>
      <c r="F3" s="997" t="s">
        <v>16</v>
      </c>
      <c r="G3" s="997"/>
      <c r="H3" s="997"/>
      <c r="I3" s="997"/>
      <c r="J3" s="997"/>
      <c r="K3" s="996"/>
      <c r="L3" s="962"/>
    </row>
    <row r="4" spans="2:15" ht="21.75" customHeight="1" thickBot="1" x14ac:dyDescent="0.25">
      <c r="B4" s="995" t="s">
        <v>776</v>
      </c>
      <c r="C4" s="330"/>
      <c r="D4" s="330"/>
      <c r="E4" s="330"/>
      <c r="F4" s="330"/>
      <c r="G4" s="330"/>
      <c r="H4" s="330"/>
      <c r="I4" s="330"/>
      <c r="J4" s="330"/>
      <c r="K4" s="330"/>
      <c r="L4" s="962"/>
    </row>
    <row r="5" spans="2:15" ht="12.75" customHeight="1" x14ac:dyDescent="0.2">
      <c r="B5" s="2735" t="s">
        <v>756</v>
      </c>
      <c r="C5" s="2736"/>
      <c r="D5" s="2709"/>
      <c r="E5" s="2709"/>
      <c r="F5" s="2709"/>
      <c r="G5" s="2709"/>
      <c r="H5" s="2709"/>
      <c r="I5" s="2709"/>
      <c r="J5" s="2709"/>
      <c r="K5" s="2693" t="s">
        <v>757</v>
      </c>
      <c r="L5" s="2711" t="s">
        <v>758</v>
      </c>
    </row>
    <row r="6" spans="2:15" ht="12.75" customHeight="1" x14ac:dyDescent="0.2">
      <c r="B6" s="2737"/>
      <c r="C6" s="2738"/>
      <c r="D6" s="2714" t="s">
        <v>691</v>
      </c>
      <c r="E6" s="2714"/>
      <c r="F6" s="2714"/>
      <c r="G6" s="2714"/>
      <c r="H6" s="2714"/>
      <c r="I6" s="2714"/>
      <c r="J6" s="2714"/>
      <c r="K6" s="2694"/>
      <c r="L6" s="2712"/>
    </row>
    <row r="7" spans="2:15" ht="12.75" customHeight="1" x14ac:dyDescent="0.2">
      <c r="B7" s="2737"/>
      <c r="C7" s="2738"/>
      <c r="D7" s="2716" t="s">
        <v>759</v>
      </c>
      <c r="E7" s="2716"/>
      <c r="F7" s="2716"/>
      <c r="G7" s="2716"/>
      <c r="H7" s="2716"/>
      <c r="I7" s="2716"/>
      <c r="J7" s="2717" t="s">
        <v>760</v>
      </c>
      <c r="K7" s="2694"/>
      <c r="L7" s="2712"/>
    </row>
    <row r="8" spans="2:15" ht="12.75" customHeight="1" x14ac:dyDescent="0.2">
      <c r="B8" s="2737"/>
      <c r="C8" s="2738"/>
      <c r="D8" s="959" t="s">
        <v>523</v>
      </c>
      <c r="E8" s="959" t="s">
        <v>524</v>
      </c>
      <c r="F8" s="959" t="s">
        <v>525</v>
      </c>
      <c r="G8" s="961" t="s">
        <v>526</v>
      </c>
      <c r="H8" s="961" t="s">
        <v>527</v>
      </c>
      <c r="I8" s="958" t="s">
        <v>528</v>
      </c>
      <c r="J8" s="2718"/>
      <c r="K8" s="2694"/>
      <c r="L8" s="2712"/>
    </row>
    <row r="9" spans="2:15" ht="12.75" customHeight="1" x14ac:dyDescent="0.2">
      <c r="B9" s="2737"/>
      <c r="C9" s="2738"/>
      <c r="D9" s="2724" t="s">
        <v>763</v>
      </c>
      <c r="E9" s="2724"/>
      <c r="F9" s="2724"/>
      <c r="G9" s="2724"/>
      <c r="H9" s="2724"/>
      <c r="I9" s="2725"/>
      <c r="J9" s="2718"/>
      <c r="K9" s="2694"/>
      <c r="L9" s="2712"/>
    </row>
    <row r="10" spans="2:15" ht="12.75" customHeight="1" x14ac:dyDescent="0.2">
      <c r="B10" s="2737"/>
      <c r="C10" s="2738"/>
      <c r="D10" s="1728">
        <f>'kalendarz  A'!$F$30</f>
        <v>26</v>
      </c>
      <c r="E10" s="1728">
        <f>'kalendarz  A'!$F$30</f>
        <v>26</v>
      </c>
      <c r="F10" s="1728">
        <f>'kalendarz  A'!$F$30</f>
        <v>26</v>
      </c>
      <c r="G10" s="1728">
        <f>'kalendarz  A'!$F$30</f>
        <v>26</v>
      </c>
      <c r="H10" s="1728">
        <f>'kalendarz  A'!$F$30</f>
        <v>26</v>
      </c>
      <c r="I10" s="1728">
        <f>'kalendarz  A'!$F$31</f>
        <v>16</v>
      </c>
      <c r="J10" s="2718"/>
      <c r="K10" s="2694"/>
      <c r="L10" s="2712"/>
      <c r="O10" s="914"/>
    </row>
    <row r="11" spans="2:15" ht="16.5" customHeight="1" thickBot="1" x14ac:dyDescent="0.25">
      <c r="B11" s="2739"/>
      <c r="C11" s="2740"/>
      <c r="D11" s="2733" t="s">
        <v>764</v>
      </c>
      <c r="E11" s="2733"/>
      <c r="F11" s="2733"/>
      <c r="G11" s="2733"/>
      <c r="H11" s="2733"/>
      <c r="I11" s="2734"/>
      <c r="J11" s="2719"/>
      <c r="K11" s="2695"/>
      <c r="L11" s="2713"/>
    </row>
    <row r="12" spans="2:15" ht="23.25" customHeight="1" x14ac:dyDescent="0.2">
      <c r="B12" s="1821"/>
      <c r="C12" s="957" t="s">
        <v>532</v>
      </c>
      <c r="D12" s="1730">
        <f t="shared" ref="D12:I12" si="0">D13+D26+D34</f>
        <v>0</v>
      </c>
      <c r="E12" s="1729">
        <f t="shared" si="0"/>
        <v>0</v>
      </c>
      <c r="F12" s="1730">
        <f t="shared" si="0"/>
        <v>0</v>
      </c>
      <c r="G12" s="1729">
        <f t="shared" si="0"/>
        <v>0</v>
      </c>
      <c r="H12" s="1729">
        <f t="shared" si="0"/>
        <v>0</v>
      </c>
      <c r="I12" s="1729">
        <f t="shared" si="0"/>
        <v>0</v>
      </c>
      <c r="J12" s="956">
        <f t="shared" ref="J12:J33" si="1">SUM(D12:I12)</f>
        <v>0</v>
      </c>
      <c r="K12" s="1856">
        <f>K13+K26+K34</f>
        <v>0</v>
      </c>
      <c r="L12" s="954"/>
      <c r="M12" s="906"/>
    </row>
    <row r="13" spans="2:15" ht="19.5" customHeight="1" x14ac:dyDescent="0.2">
      <c r="B13" s="994"/>
      <c r="C13" s="1642" t="s">
        <v>766</v>
      </c>
      <c r="D13" s="975">
        <f t="shared" ref="D13:I13" si="2">SUM(D14:D25)</f>
        <v>0</v>
      </c>
      <c r="E13" s="905">
        <f t="shared" si="2"/>
        <v>0</v>
      </c>
      <c r="F13" s="975">
        <f t="shared" si="2"/>
        <v>0</v>
      </c>
      <c r="G13" s="905">
        <f t="shared" si="2"/>
        <v>0</v>
      </c>
      <c r="H13" s="905">
        <f t="shared" si="2"/>
        <v>0</v>
      </c>
      <c r="I13" s="917">
        <f t="shared" si="2"/>
        <v>0</v>
      </c>
      <c r="J13" s="916">
        <f t="shared" si="1"/>
        <v>0</v>
      </c>
      <c r="K13" s="903">
        <f>SUM(K14:K25)</f>
        <v>0</v>
      </c>
      <c r="L13" s="993"/>
      <c r="M13" s="992"/>
    </row>
    <row r="14" spans="2:15" s="914" customFormat="1" ht="14.1" customHeight="1" x14ac:dyDescent="0.2">
      <c r="B14" s="952">
        <v>1</v>
      </c>
      <c r="C14" s="951" t="s">
        <v>733</v>
      </c>
      <c r="D14" s="1553"/>
      <c r="E14" s="949"/>
      <c r="F14" s="1554"/>
      <c r="G14" s="948"/>
      <c r="H14" s="948"/>
      <c r="I14" s="946"/>
      <c r="J14" s="947">
        <f t="shared" si="1"/>
        <v>0</v>
      </c>
      <c r="K14" s="2002">
        <f t="shared" ref="K14:K48" si="3">G14*$G$10+H14*$H$10+I14*$I$10+D14*$D$10+E14*$E$10+F14*$F$10</f>
        <v>0</v>
      </c>
      <c r="L14" s="991"/>
      <c r="M14" s="906"/>
      <c r="O14" s="938"/>
    </row>
    <row r="15" spans="2:15" s="914" customFormat="1" ht="14.1" customHeight="1" x14ac:dyDescent="0.2">
      <c r="B15" s="989">
        <v>2</v>
      </c>
      <c r="C15" s="929" t="s">
        <v>778</v>
      </c>
      <c r="D15" s="1555"/>
      <c r="E15" s="900"/>
      <c r="F15" s="1045"/>
      <c r="G15" s="899"/>
      <c r="H15" s="899"/>
      <c r="I15" s="894"/>
      <c r="J15" s="937">
        <f t="shared" si="1"/>
        <v>0</v>
      </c>
      <c r="K15" s="981">
        <f t="shared" si="3"/>
        <v>0</v>
      </c>
      <c r="L15" s="898"/>
      <c r="M15" s="906"/>
      <c r="O15" s="938"/>
    </row>
    <row r="16" spans="2:15" s="914" customFormat="1" ht="14.1" customHeight="1" x14ac:dyDescent="0.2">
      <c r="B16" s="989">
        <v>3</v>
      </c>
      <c r="C16" s="929" t="s">
        <v>774</v>
      </c>
      <c r="D16" s="1555"/>
      <c r="E16" s="900"/>
      <c r="F16" s="1045"/>
      <c r="G16" s="899"/>
      <c r="H16" s="899"/>
      <c r="I16" s="894"/>
      <c r="J16" s="937">
        <f t="shared" si="1"/>
        <v>0</v>
      </c>
      <c r="K16" s="981">
        <f t="shared" si="3"/>
        <v>0</v>
      </c>
      <c r="L16" s="898"/>
      <c r="M16" s="906"/>
      <c r="O16" s="938"/>
    </row>
    <row r="17" spans="2:15" s="914" customFormat="1" ht="14.1" customHeight="1" x14ac:dyDescent="0.2">
      <c r="B17" s="989">
        <v>4</v>
      </c>
      <c r="C17" s="929" t="s">
        <v>779</v>
      </c>
      <c r="D17" s="1555"/>
      <c r="E17" s="900"/>
      <c r="F17" s="1045"/>
      <c r="G17" s="899"/>
      <c r="H17" s="899"/>
      <c r="I17" s="894"/>
      <c r="J17" s="937">
        <f t="shared" si="1"/>
        <v>0</v>
      </c>
      <c r="K17" s="981">
        <f t="shared" si="3"/>
        <v>0</v>
      </c>
      <c r="L17" s="898"/>
      <c r="M17" s="906"/>
      <c r="O17" s="938"/>
    </row>
    <row r="18" spans="2:15" s="914" customFormat="1" ht="14.1" customHeight="1" x14ac:dyDescent="0.2">
      <c r="B18" s="989">
        <v>5</v>
      </c>
      <c r="C18" s="929" t="s">
        <v>780</v>
      </c>
      <c r="D18" s="1555"/>
      <c r="E18" s="900"/>
      <c r="F18" s="1045"/>
      <c r="G18" s="899"/>
      <c r="H18" s="899"/>
      <c r="I18" s="894"/>
      <c r="J18" s="937">
        <f t="shared" si="1"/>
        <v>0</v>
      </c>
      <c r="K18" s="981">
        <f t="shared" si="3"/>
        <v>0</v>
      </c>
      <c r="L18" s="898"/>
      <c r="M18" s="906"/>
      <c r="O18" s="938"/>
    </row>
    <row r="19" spans="2:15" s="914" customFormat="1" ht="14.1" customHeight="1" x14ac:dyDescent="0.2">
      <c r="B19" s="989">
        <v>6</v>
      </c>
      <c r="C19" s="929" t="s">
        <v>781</v>
      </c>
      <c r="D19" s="1555"/>
      <c r="E19" s="900"/>
      <c r="F19" s="1045"/>
      <c r="G19" s="899"/>
      <c r="H19" s="899"/>
      <c r="I19" s="894"/>
      <c r="J19" s="937">
        <f t="shared" si="1"/>
        <v>0</v>
      </c>
      <c r="K19" s="981">
        <f t="shared" si="3"/>
        <v>0</v>
      </c>
      <c r="L19" s="898"/>
      <c r="M19" s="906"/>
      <c r="O19" s="938"/>
    </row>
    <row r="20" spans="2:15" s="914" customFormat="1" ht="14.1" customHeight="1" x14ac:dyDescent="0.2">
      <c r="B20" s="989">
        <v>7</v>
      </c>
      <c r="C20" s="929" t="s">
        <v>769</v>
      </c>
      <c r="D20" s="1555"/>
      <c r="E20" s="900"/>
      <c r="F20" s="1045"/>
      <c r="G20" s="899"/>
      <c r="H20" s="899"/>
      <c r="I20" s="894"/>
      <c r="J20" s="937">
        <f t="shared" si="1"/>
        <v>0</v>
      </c>
      <c r="K20" s="981">
        <f t="shared" si="3"/>
        <v>0</v>
      </c>
      <c r="L20" s="898"/>
      <c r="M20" s="906"/>
      <c r="O20" s="938"/>
    </row>
    <row r="21" spans="2:15" s="914" customFormat="1" ht="14.1" customHeight="1" x14ac:dyDescent="0.2">
      <c r="B21" s="989">
        <v>8</v>
      </c>
      <c r="C21" s="929" t="s">
        <v>782</v>
      </c>
      <c r="D21" s="1555"/>
      <c r="E21" s="900"/>
      <c r="F21" s="1045"/>
      <c r="G21" s="899"/>
      <c r="H21" s="899"/>
      <c r="I21" s="894"/>
      <c r="J21" s="937">
        <f t="shared" si="1"/>
        <v>0</v>
      </c>
      <c r="K21" s="981">
        <f t="shared" si="3"/>
        <v>0</v>
      </c>
      <c r="L21" s="898"/>
      <c r="M21" s="906"/>
      <c r="O21" s="934"/>
    </row>
    <row r="22" spans="2:15" s="914" customFormat="1" ht="14.1" customHeight="1" x14ac:dyDescent="0.2">
      <c r="B22" s="989">
        <v>9</v>
      </c>
      <c r="C22" s="929" t="s">
        <v>694</v>
      </c>
      <c r="D22" s="1555"/>
      <c r="E22" s="900"/>
      <c r="F22" s="1045"/>
      <c r="G22" s="899"/>
      <c r="H22" s="899"/>
      <c r="I22" s="894"/>
      <c r="J22" s="886">
        <f t="shared" si="1"/>
        <v>0</v>
      </c>
      <c r="K22" s="981">
        <f t="shared" si="3"/>
        <v>0</v>
      </c>
      <c r="L22" s="898"/>
      <c r="M22" s="906"/>
    </row>
    <row r="23" spans="2:15" s="914" customFormat="1" ht="14.1" customHeight="1" x14ac:dyDescent="0.2">
      <c r="B23" s="989">
        <v>10</v>
      </c>
      <c r="C23" s="929" t="s">
        <v>699</v>
      </c>
      <c r="D23" s="1556"/>
      <c r="E23" s="932"/>
      <c r="F23" s="1557"/>
      <c r="G23" s="931"/>
      <c r="H23" s="931"/>
      <c r="I23" s="888"/>
      <c r="J23" s="886">
        <f t="shared" si="1"/>
        <v>0</v>
      </c>
      <c r="K23" s="981">
        <f t="shared" si="3"/>
        <v>0</v>
      </c>
      <c r="L23" s="893"/>
      <c r="M23" s="906"/>
    </row>
    <row r="24" spans="2:15" s="914" customFormat="1" ht="14.1" customHeight="1" x14ac:dyDescent="0.2">
      <c r="B24" s="989">
        <v>11</v>
      </c>
      <c r="C24" s="929" t="s">
        <v>716</v>
      </c>
      <c r="D24" s="1555"/>
      <c r="E24" s="900"/>
      <c r="F24" s="1045"/>
      <c r="G24" s="899"/>
      <c r="H24" s="899"/>
      <c r="I24" s="899"/>
      <c r="J24" s="886">
        <f t="shared" si="1"/>
        <v>0</v>
      </c>
      <c r="K24" s="981">
        <f t="shared" si="3"/>
        <v>0</v>
      </c>
      <c r="L24" s="893"/>
      <c r="M24" s="906"/>
    </row>
    <row r="25" spans="2:15" s="914" customFormat="1" ht="14.1" customHeight="1" x14ac:dyDescent="0.2">
      <c r="B25" s="927">
        <v>12</v>
      </c>
      <c r="C25" s="1731" t="s">
        <v>702</v>
      </c>
      <c r="D25" s="1558"/>
      <c r="E25" s="924"/>
      <c r="F25" s="1559"/>
      <c r="G25" s="923"/>
      <c r="H25" s="923"/>
      <c r="I25" s="923"/>
      <c r="J25" s="909">
        <f t="shared" si="1"/>
        <v>0</v>
      </c>
      <c r="K25" s="901">
        <f t="shared" si="3"/>
        <v>0</v>
      </c>
      <c r="L25" s="918"/>
      <c r="M25" s="906"/>
    </row>
    <row r="26" spans="2:15" s="914" customFormat="1" ht="19.5" customHeight="1" x14ac:dyDescent="0.2">
      <c r="B26" s="985"/>
      <c r="C26" s="984" t="s">
        <v>772</v>
      </c>
      <c r="D26" s="975">
        <f t="shared" ref="D26:I26" si="4">SUM(D27:D33)</f>
        <v>0</v>
      </c>
      <c r="E26" s="905">
        <f t="shared" si="4"/>
        <v>0</v>
      </c>
      <c r="F26" s="975">
        <f t="shared" si="4"/>
        <v>0</v>
      </c>
      <c r="G26" s="905">
        <f t="shared" si="4"/>
        <v>0</v>
      </c>
      <c r="H26" s="905">
        <f t="shared" si="4"/>
        <v>0</v>
      </c>
      <c r="I26" s="917">
        <f t="shared" si="4"/>
        <v>0</v>
      </c>
      <c r="J26" s="916">
        <f t="shared" si="1"/>
        <v>0</v>
      </c>
      <c r="K26" s="943">
        <f t="shared" si="3"/>
        <v>0</v>
      </c>
      <c r="L26" s="915"/>
      <c r="M26" s="906"/>
    </row>
    <row r="27" spans="2:15" s="914" customFormat="1" ht="14.1" customHeight="1" x14ac:dyDescent="0.2">
      <c r="B27" s="897"/>
      <c r="C27" s="891"/>
      <c r="D27" s="1045"/>
      <c r="E27" s="900"/>
      <c r="F27" s="1045"/>
      <c r="G27" s="899"/>
      <c r="H27" s="899"/>
      <c r="I27" s="890"/>
      <c r="J27" s="896">
        <f t="shared" si="1"/>
        <v>0</v>
      </c>
      <c r="K27" s="2002">
        <f t="shared" si="3"/>
        <v>0</v>
      </c>
      <c r="L27" s="898"/>
      <c r="M27" s="906"/>
    </row>
    <row r="28" spans="2:15" ht="14.1" customHeight="1" x14ac:dyDescent="0.2">
      <c r="B28" s="897"/>
      <c r="C28" s="891"/>
      <c r="D28" s="1049"/>
      <c r="E28" s="894"/>
      <c r="F28" s="1049"/>
      <c r="G28" s="894"/>
      <c r="H28" s="894"/>
      <c r="I28" s="890"/>
      <c r="J28" s="886">
        <f t="shared" si="1"/>
        <v>0</v>
      </c>
      <c r="K28" s="981">
        <f t="shared" si="3"/>
        <v>0</v>
      </c>
      <c r="L28" s="893"/>
      <c r="M28" s="906"/>
    </row>
    <row r="29" spans="2:15" ht="14.1" customHeight="1" x14ac:dyDescent="0.2">
      <c r="B29" s="897"/>
      <c r="C29" s="891"/>
      <c r="D29" s="1049"/>
      <c r="E29" s="894"/>
      <c r="F29" s="1049"/>
      <c r="G29" s="894"/>
      <c r="H29" s="894"/>
      <c r="I29" s="890"/>
      <c r="J29" s="896">
        <f t="shared" si="1"/>
        <v>0</v>
      </c>
      <c r="K29" s="981">
        <f t="shared" si="3"/>
        <v>0</v>
      </c>
      <c r="L29" s="893"/>
      <c r="M29" s="906"/>
    </row>
    <row r="30" spans="2:15" ht="14.1" customHeight="1" x14ac:dyDescent="0.2">
      <c r="B30" s="897"/>
      <c r="C30" s="891"/>
      <c r="D30" s="1049"/>
      <c r="E30" s="894"/>
      <c r="F30" s="1049"/>
      <c r="G30" s="894"/>
      <c r="H30" s="894"/>
      <c r="I30" s="890"/>
      <c r="J30" s="896">
        <f t="shared" si="1"/>
        <v>0</v>
      </c>
      <c r="K30" s="981">
        <f t="shared" si="3"/>
        <v>0</v>
      </c>
      <c r="L30" s="893"/>
      <c r="M30" s="906"/>
    </row>
    <row r="31" spans="2:15" ht="14.1" customHeight="1" x14ac:dyDescent="0.2">
      <c r="B31" s="892"/>
      <c r="C31" s="891"/>
      <c r="D31" s="1048"/>
      <c r="E31" s="888"/>
      <c r="F31" s="1048"/>
      <c r="G31" s="888"/>
      <c r="H31" s="888"/>
      <c r="I31" s="890"/>
      <c r="J31" s="886">
        <f t="shared" si="1"/>
        <v>0</v>
      </c>
      <c r="K31" s="981">
        <f t="shared" si="3"/>
        <v>0</v>
      </c>
      <c r="L31" s="884"/>
      <c r="M31" s="906"/>
    </row>
    <row r="32" spans="2:15" ht="14.1" customHeight="1" x14ac:dyDescent="0.2">
      <c r="B32" s="892"/>
      <c r="C32" s="891"/>
      <c r="D32" s="1048"/>
      <c r="E32" s="888"/>
      <c r="F32" s="1048"/>
      <c r="G32" s="888"/>
      <c r="H32" s="888"/>
      <c r="I32" s="890"/>
      <c r="J32" s="886">
        <f t="shared" si="1"/>
        <v>0</v>
      </c>
      <c r="K32" s="981">
        <f t="shared" si="3"/>
        <v>0</v>
      </c>
      <c r="L32" s="884"/>
      <c r="M32" s="906"/>
    </row>
    <row r="33" spans="2:13" ht="14.1" customHeight="1" x14ac:dyDescent="0.2">
      <c r="B33" s="913"/>
      <c r="C33" s="891"/>
      <c r="D33" s="1568"/>
      <c r="E33" s="911"/>
      <c r="F33" s="1568"/>
      <c r="G33" s="911"/>
      <c r="H33" s="911"/>
      <c r="I33" s="910"/>
      <c r="J33" s="909">
        <f t="shared" si="1"/>
        <v>0</v>
      </c>
      <c r="K33" s="901">
        <f t="shared" si="3"/>
        <v>0</v>
      </c>
      <c r="L33" s="907"/>
      <c r="M33" s="906"/>
    </row>
    <row r="34" spans="2:13" ht="21.75" customHeight="1" x14ac:dyDescent="0.2">
      <c r="B34" s="983"/>
      <c r="C34" s="982" t="s">
        <v>773</v>
      </c>
      <c r="D34" s="975">
        <f t="shared" ref="D34:J34" si="5">SUM(D35:D48)</f>
        <v>0</v>
      </c>
      <c r="E34" s="905">
        <f t="shared" si="5"/>
        <v>0</v>
      </c>
      <c r="F34" s="975">
        <f t="shared" si="5"/>
        <v>0</v>
      </c>
      <c r="G34" s="905">
        <f t="shared" si="5"/>
        <v>0</v>
      </c>
      <c r="H34" s="905">
        <f t="shared" si="5"/>
        <v>0</v>
      </c>
      <c r="I34" s="905">
        <f t="shared" si="5"/>
        <v>0</v>
      </c>
      <c r="J34" s="905">
        <f t="shared" si="5"/>
        <v>0</v>
      </c>
      <c r="K34" s="943">
        <f t="shared" si="3"/>
        <v>0</v>
      </c>
      <c r="L34" s="902"/>
    </row>
    <row r="35" spans="2:13" x14ac:dyDescent="0.2">
      <c r="B35" s="897"/>
      <c r="C35" s="891"/>
      <c r="D35" s="1045"/>
      <c r="E35" s="900"/>
      <c r="F35" s="974"/>
      <c r="G35" s="899"/>
      <c r="H35" s="899"/>
      <c r="I35" s="890"/>
      <c r="J35" s="896">
        <f t="shared" ref="J35:J48" si="6">SUM(D35:I35)</f>
        <v>0</v>
      </c>
      <c r="K35" s="2002">
        <f t="shared" si="3"/>
        <v>0</v>
      </c>
      <c r="L35" s="898"/>
    </row>
    <row r="36" spans="2:13" ht="12" customHeight="1" x14ac:dyDescent="0.2">
      <c r="B36" s="897"/>
      <c r="C36" s="891"/>
      <c r="D36" s="1049"/>
      <c r="E36" s="894"/>
      <c r="F36" s="972"/>
      <c r="G36" s="894"/>
      <c r="H36" s="894"/>
      <c r="I36" s="890"/>
      <c r="J36" s="886">
        <f t="shared" si="6"/>
        <v>0</v>
      </c>
      <c r="K36" s="981">
        <f t="shared" si="3"/>
        <v>0</v>
      </c>
      <c r="L36" s="893"/>
    </row>
    <row r="37" spans="2:13" ht="12" customHeight="1" x14ac:dyDescent="0.2">
      <c r="B37" s="897"/>
      <c r="C37" s="891"/>
      <c r="D37" s="1049"/>
      <c r="E37" s="894"/>
      <c r="F37" s="972"/>
      <c r="G37" s="894"/>
      <c r="H37" s="894"/>
      <c r="I37" s="890"/>
      <c r="J37" s="886">
        <f t="shared" si="6"/>
        <v>0</v>
      </c>
      <c r="K37" s="981">
        <f t="shared" si="3"/>
        <v>0</v>
      </c>
      <c r="L37" s="893"/>
    </row>
    <row r="38" spans="2:13" ht="12" customHeight="1" x14ac:dyDescent="0.2">
      <c r="B38" s="897"/>
      <c r="C38" s="891"/>
      <c r="D38" s="1049"/>
      <c r="E38" s="894"/>
      <c r="F38" s="972"/>
      <c r="G38" s="894"/>
      <c r="H38" s="894"/>
      <c r="I38" s="890"/>
      <c r="J38" s="886">
        <f t="shared" si="6"/>
        <v>0</v>
      </c>
      <c r="K38" s="981">
        <f t="shared" si="3"/>
        <v>0</v>
      </c>
      <c r="L38" s="893"/>
    </row>
    <row r="39" spans="2:13" ht="12" customHeight="1" x14ac:dyDescent="0.2">
      <c r="B39" s="897"/>
      <c r="C39" s="891"/>
      <c r="D39" s="1049"/>
      <c r="E39" s="894"/>
      <c r="F39" s="972"/>
      <c r="G39" s="894"/>
      <c r="H39" s="894"/>
      <c r="I39" s="890"/>
      <c r="J39" s="886">
        <f t="shared" si="6"/>
        <v>0</v>
      </c>
      <c r="K39" s="981">
        <f t="shared" si="3"/>
        <v>0</v>
      </c>
      <c r="L39" s="893"/>
    </row>
    <row r="40" spans="2:13" ht="12" customHeight="1" x14ac:dyDescent="0.2">
      <c r="B40" s="897"/>
      <c r="C40" s="891"/>
      <c r="D40" s="1049"/>
      <c r="E40" s="894"/>
      <c r="F40" s="972"/>
      <c r="G40" s="894"/>
      <c r="H40" s="894"/>
      <c r="I40" s="890"/>
      <c r="J40" s="886">
        <f t="shared" si="6"/>
        <v>0</v>
      </c>
      <c r="K40" s="981">
        <f t="shared" si="3"/>
        <v>0</v>
      </c>
      <c r="L40" s="893"/>
    </row>
    <row r="41" spans="2:13" ht="12" customHeight="1" x14ac:dyDescent="0.2">
      <c r="B41" s="897"/>
      <c r="C41" s="891"/>
      <c r="D41" s="1049"/>
      <c r="E41" s="894"/>
      <c r="F41" s="972"/>
      <c r="G41" s="894"/>
      <c r="H41" s="894"/>
      <c r="I41" s="890"/>
      <c r="J41" s="886">
        <f t="shared" si="6"/>
        <v>0</v>
      </c>
      <c r="K41" s="981">
        <f t="shared" si="3"/>
        <v>0</v>
      </c>
      <c r="L41" s="893"/>
    </row>
    <row r="42" spans="2:13" ht="12" customHeight="1" x14ac:dyDescent="0.2">
      <c r="B42" s="897"/>
      <c r="C42" s="891"/>
      <c r="D42" s="1049"/>
      <c r="E42" s="894"/>
      <c r="F42" s="972"/>
      <c r="G42" s="894"/>
      <c r="H42" s="894"/>
      <c r="I42" s="890"/>
      <c r="J42" s="886">
        <f t="shared" si="6"/>
        <v>0</v>
      </c>
      <c r="K42" s="981">
        <f t="shared" si="3"/>
        <v>0</v>
      </c>
      <c r="L42" s="893"/>
    </row>
    <row r="43" spans="2:13" ht="12" customHeight="1" x14ac:dyDescent="0.2">
      <c r="B43" s="897"/>
      <c r="C43" s="891"/>
      <c r="D43" s="1049"/>
      <c r="E43" s="894"/>
      <c r="F43" s="972"/>
      <c r="G43" s="894"/>
      <c r="H43" s="894"/>
      <c r="I43" s="890"/>
      <c r="J43" s="886">
        <f t="shared" si="6"/>
        <v>0</v>
      </c>
      <c r="K43" s="981">
        <f t="shared" si="3"/>
        <v>0</v>
      </c>
      <c r="L43" s="893"/>
    </row>
    <row r="44" spans="2:13" x14ac:dyDescent="0.2">
      <c r="B44" s="897"/>
      <c r="C44" s="891"/>
      <c r="D44" s="1049"/>
      <c r="E44" s="894"/>
      <c r="F44" s="972"/>
      <c r="G44" s="894"/>
      <c r="H44" s="894"/>
      <c r="I44" s="890"/>
      <c r="J44" s="896">
        <f t="shared" si="6"/>
        <v>0</v>
      </c>
      <c r="K44" s="981">
        <f t="shared" si="3"/>
        <v>0</v>
      </c>
      <c r="L44" s="893"/>
    </row>
    <row r="45" spans="2:13" x14ac:dyDescent="0.2">
      <c r="B45" s="897"/>
      <c r="C45" s="891"/>
      <c r="D45" s="1049"/>
      <c r="E45" s="894"/>
      <c r="F45" s="972"/>
      <c r="G45" s="894"/>
      <c r="H45" s="894"/>
      <c r="I45" s="890"/>
      <c r="J45" s="896">
        <f t="shared" si="6"/>
        <v>0</v>
      </c>
      <c r="K45" s="981">
        <f t="shared" si="3"/>
        <v>0</v>
      </c>
      <c r="L45" s="893"/>
    </row>
    <row r="46" spans="2:13" x14ac:dyDescent="0.2">
      <c r="B46" s="892"/>
      <c r="C46" s="891"/>
      <c r="D46" s="1048"/>
      <c r="E46" s="888"/>
      <c r="F46" s="970"/>
      <c r="G46" s="888"/>
      <c r="H46" s="888"/>
      <c r="I46" s="890"/>
      <c r="J46" s="886">
        <f t="shared" si="6"/>
        <v>0</v>
      </c>
      <c r="K46" s="981">
        <f t="shared" si="3"/>
        <v>0</v>
      </c>
      <c r="L46" s="884"/>
    </row>
    <row r="47" spans="2:13" x14ac:dyDescent="0.2">
      <c r="B47" s="892"/>
      <c r="C47" s="891"/>
      <c r="D47" s="1048"/>
      <c r="E47" s="888"/>
      <c r="F47" s="970"/>
      <c r="G47" s="888"/>
      <c r="H47" s="888"/>
      <c r="I47" s="890"/>
      <c r="J47" s="886">
        <f t="shared" si="6"/>
        <v>0</v>
      </c>
      <c r="K47" s="981">
        <f t="shared" si="3"/>
        <v>0</v>
      </c>
      <c r="L47" s="884"/>
    </row>
    <row r="48" spans="2:13" ht="13.5" thickBot="1" x14ac:dyDescent="0.25">
      <c r="B48" s="883"/>
      <c r="C48" s="882"/>
      <c r="D48" s="1047"/>
      <c r="E48" s="880"/>
      <c r="F48" s="968"/>
      <c r="G48" s="880"/>
      <c r="H48" s="880"/>
      <c r="I48" s="879"/>
      <c r="J48" s="878">
        <f t="shared" si="6"/>
        <v>0</v>
      </c>
      <c r="K48" s="980">
        <f t="shared" si="3"/>
        <v>0</v>
      </c>
      <c r="L48" s="876"/>
    </row>
  </sheetData>
  <sheetProtection algorithmName="SHA-512" hashValue="09LgzLodULztcB4rUXnJ8B2Za2sq5X3FMcrdCW/2BrnlSEMc0YqKWuUY9IEFSkJlnG6M3tssVtRH6XojHZLQnw==" saltValue="byuAlQwUASJ+cW8V242nZA==" spinCount="100000" sheet="1" objects="1" scenarios="1"/>
  <mergeCells count="11">
    <mergeCell ref="D9:I9"/>
    <mergeCell ref="D11:I11"/>
    <mergeCell ref="K1:L1"/>
    <mergeCell ref="C2:J2"/>
    <mergeCell ref="B5:C11"/>
    <mergeCell ref="D5:J5"/>
    <mergeCell ref="K5:K11"/>
    <mergeCell ref="L5:L11"/>
    <mergeCell ref="D6:J6"/>
    <mergeCell ref="D7:I7"/>
    <mergeCell ref="J7:J11"/>
  </mergeCells>
  <printOptions horizontalCentered="1"/>
  <pageMargins left="0.59055118110236227" right="0.51181102362204722" top="1.1811023622047245" bottom="0.98425196850393704" header="0.51181102362204722" footer="0.51181102362204722"/>
  <pageSetup paperSize="9" scale="65" orientation="landscape"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r:uid="{FAAA7435-5ED7-43CA-AEDA-B99F2EDDF728}">
          <x14:formula1>
            <xm:f>słownik!$A$2:$A$175</xm:f>
          </x14:formula1>
          <xm:sqref>C27:C33 C35:C48</xm:sqref>
        </x14:dataValidation>
      </x14:dataValidations>
    </ext>
  </extLs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627D7E-604A-4AA5-B4F1-911C1371B702}">
  <sheetPr>
    <tabColor rgb="FFFF7C80"/>
    <pageSetUpPr fitToPage="1"/>
  </sheetPr>
  <dimension ref="B1:M47"/>
  <sheetViews>
    <sheetView showGridLines="0" view="pageBreakPreview" zoomScaleNormal="100" zoomScaleSheetLayoutView="100" workbookViewId="0">
      <selection activeCell="H2" sqref="H2:J2"/>
    </sheetView>
  </sheetViews>
  <sheetFormatPr defaultColWidth="9.28515625" defaultRowHeight="12.75" x14ac:dyDescent="0.2"/>
  <cols>
    <col min="1" max="1" width="2.5703125" style="875" customWidth="1"/>
    <col min="2" max="2" width="4.42578125" style="875" customWidth="1"/>
    <col min="3" max="3" width="44.7109375" style="875" customWidth="1"/>
    <col min="4" max="8" width="6.7109375" style="875" customWidth="1"/>
    <col min="9" max="9" width="10.28515625" style="875" customWidth="1"/>
    <col min="10" max="10" width="10.5703125" style="875" customWidth="1"/>
    <col min="11" max="12" width="9.28515625" style="875" customWidth="1"/>
    <col min="13" max="13" width="5.42578125" style="875" customWidth="1"/>
    <col min="14" max="16384" width="9.28515625" style="875"/>
  </cols>
  <sheetData>
    <row r="1" spans="2:13" ht="32.25" customHeight="1" x14ac:dyDescent="0.2">
      <c r="B1" s="644"/>
      <c r="C1" s="978"/>
      <c r="D1" s="978"/>
      <c r="E1" s="978"/>
      <c r="F1" s="978"/>
      <c r="G1" s="978"/>
      <c r="H1" s="978"/>
      <c r="I1" s="978"/>
      <c r="J1" s="978"/>
    </row>
    <row r="2" spans="2:13" ht="18" x14ac:dyDescent="0.2">
      <c r="B2" s="967"/>
      <c r="C2" s="966" t="str">
        <f>wizyt!C3</f>
        <v>??</v>
      </c>
      <c r="D2" s="966"/>
      <c r="E2" s="966"/>
      <c r="F2" s="966"/>
      <c r="G2" s="966"/>
      <c r="H2" s="2040" t="str">
        <f>wizyt!$B$1</f>
        <v xml:space="preserve"> </v>
      </c>
      <c r="I2" s="2698" t="str">
        <f>wizyt!$D$1</f>
        <v xml:space="preserve"> </v>
      </c>
      <c r="J2" s="2699"/>
    </row>
    <row r="3" spans="2:13" ht="20.25" x14ac:dyDescent="0.2">
      <c r="B3" s="962"/>
      <c r="C3" s="2700" t="s">
        <v>755</v>
      </c>
      <c r="D3" s="2700"/>
      <c r="E3" s="2700"/>
      <c r="F3" s="2700"/>
      <c r="G3" s="2700"/>
      <c r="H3" s="2700"/>
      <c r="I3" s="330"/>
      <c r="J3" s="962"/>
    </row>
    <row r="4" spans="2:13" ht="18.75" customHeight="1" x14ac:dyDescent="0.2">
      <c r="B4" s="998" t="s">
        <v>775</v>
      </c>
      <c r="C4" s="997"/>
      <c r="D4" s="997"/>
      <c r="E4" s="997"/>
      <c r="F4" s="997"/>
      <c r="G4" s="997"/>
      <c r="H4" s="996"/>
      <c r="I4" s="996"/>
      <c r="J4" s="962"/>
    </row>
    <row r="5" spans="2:13" ht="21.75" customHeight="1" thickBot="1" x14ac:dyDescent="0.25">
      <c r="B5" s="995" t="s">
        <v>784</v>
      </c>
      <c r="C5" s="330"/>
      <c r="D5" s="330"/>
      <c r="E5" s="330"/>
      <c r="F5" s="330"/>
      <c r="G5" s="330"/>
      <c r="H5" s="330"/>
      <c r="I5" s="330"/>
      <c r="J5" s="962"/>
    </row>
    <row r="6" spans="2:13" ht="12.75" customHeight="1" x14ac:dyDescent="0.2">
      <c r="B6" s="2735" t="s">
        <v>756</v>
      </c>
      <c r="C6" s="2736"/>
      <c r="D6" s="2709"/>
      <c r="E6" s="2709"/>
      <c r="F6" s="2709"/>
      <c r="G6" s="2709"/>
      <c r="H6" s="2710"/>
      <c r="I6" s="2693" t="s">
        <v>757</v>
      </c>
      <c r="J6" s="2711" t="s">
        <v>758</v>
      </c>
    </row>
    <row r="7" spans="2:13" ht="12.75" customHeight="1" x14ac:dyDescent="0.2">
      <c r="B7" s="2737"/>
      <c r="C7" s="2738"/>
      <c r="D7" s="2714"/>
      <c r="E7" s="2714"/>
      <c r="F7" s="2714"/>
      <c r="G7" s="2714"/>
      <c r="H7" s="2715"/>
      <c r="I7" s="2694"/>
      <c r="J7" s="2712"/>
    </row>
    <row r="8" spans="2:13" ht="12.75" customHeight="1" x14ac:dyDescent="0.2">
      <c r="B8" s="2737"/>
      <c r="C8" s="2738"/>
      <c r="D8" s="2720" t="s">
        <v>761</v>
      </c>
      <c r="E8" s="2720"/>
      <c r="F8" s="2720"/>
      <c r="G8" s="2720"/>
      <c r="H8" s="2721" t="s">
        <v>727</v>
      </c>
      <c r="I8" s="2694"/>
      <c r="J8" s="2712"/>
    </row>
    <row r="9" spans="2:13" ht="12.75" customHeight="1" x14ac:dyDescent="0.2">
      <c r="B9" s="2737"/>
      <c r="C9" s="2738"/>
      <c r="D9" s="960" t="s">
        <v>523</v>
      </c>
      <c r="E9" s="959" t="s">
        <v>524</v>
      </c>
      <c r="F9" s="959" t="s">
        <v>525</v>
      </c>
      <c r="G9" s="958" t="s">
        <v>526</v>
      </c>
      <c r="H9" s="2722"/>
      <c r="I9" s="2694"/>
      <c r="J9" s="2712"/>
    </row>
    <row r="10" spans="2:13" ht="12.75" customHeight="1" x14ac:dyDescent="0.2">
      <c r="B10" s="2737"/>
      <c r="C10" s="2738"/>
      <c r="D10" s="2724" t="s">
        <v>763</v>
      </c>
      <c r="E10" s="2724"/>
      <c r="F10" s="2724"/>
      <c r="G10" s="2725"/>
      <c r="H10" s="2722"/>
      <c r="I10" s="2694"/>
      <c r="J10" s="2712"/>
    </row>
    <row r="11" spans="2:13" ht="12.75" customHeight="1" x14ac:dyDescent="0.2">
      <c r="B11" s="2737"/>
      <c r="C11" s="2738"/>
      <c r="D11" s="1728">
        <f>'kalendarz  A'!$F$30</f>
        <v>26</v>
      </c>
      <c r="E11" s="1728">
        <f>'kalendarz  A'!$F$30</f>
        <v>26</v>
      </c>
      <c r="F11" s="1728">
        <f>'kalendarz  A'!$F$30</f>
        <v>26</v>
      </c>
      <c r="G11" s="1728">
        <f>'kalendarz  A'!$F$31</f>
        <v>16</v>
      </c>
      <c r="H11" s="2722"/>
      <c r="I11" s="2694"/>
      <c r="J11" s="2712"/>
      <c r="M11" s="914"/>
    </row>
    <row r="12" spans="2:13" ht="16.5" customHeight="1" thickBot="1" x14ac:dyDescent="0.25">
      <c r="B12" s="2739"/>
      <c r="C12" s="2740"/>
      <c r="D12" s="2726" t="s">
        <v>764</v>
      </c>
      <c r="E12" s="2726"/>
      <c r="F12" s="2726"/>
      <c r="G12" s="2727"/>
      <c r="H12" s="2723"/>
      <c r="I12" s="2695"/>
      <c r="J12" s="2713"/>
    </row>
    <row r="13" spans="2:13" ht="23.25" customHeight="1" x14ac:dyDescent="0.2">
      <c r="B13" s="1821"/>
      <c r="C13" s="957" t="s">
        <v>532</v>
      </c>
      <c r="D13" s="1729">
        <f>D14+D25+D33</f>
        <v>9</v>
      </c>
      <c r="E13" s="1729">
        <f>E14+E25+E33</f>
        <v>11</v>
      </c>
      <c r="F13" s="1729">
        <f>F14+F25+F33</f>
        <v>11</v>
      </c>
      <c r="G13" s="1729">
        <f>G14+G25+G33</f>
        <v>10</v>
      </c>
      <c r="H13" s="955">
        <f t="shared" ref="H13:H47" si="0">SUM(D13:G13)</f>
        <v>41</v>
      </c>
      <c r="I13" s="943">
        <f t="shared" ref="I13:I47" si="1">G13*$G$11+D13*$D$11+E13*$E$11+F13*$F$11</f>
        <v>966</v>
      </c>
      <c r="J13" s="954"/>
      <c r="K13" s="906"/>
    </row>
    <row r="14" spans="2:13" ht="19.5" customHeight="1" x14ac:dyDescent="0.2">
      <c r="B14" s="994"/>
      <c r="C14" s="1642" t="s">
        <v>766</v>
      </c>
      <c r="D14" s="905">
        <f>SUM(D15:D24)</f>
        <v>9</v>
      </c>
      <c r="E14" s="905">
        <f>SUM(E15:E24)</f>
        <v>11</v>
      </c>
      <c r="F14" s="905">
        <f>SUM(F15:F24)</f>
        <v>11</v>
      </c>
      <c r="G14" s="905">
        <f>SUM(G15:G24)</f>
        <v>10</v>
      </c>
      <c r="H14" s="916">
        <f t="shared" si="0"/>
        <v>41</v>
      </c>
      <c r="I14" s="943">
        <f t="shared" si="1"/>
        <v>966</v>
      </c>
      <c r="J14" s="993"/>
      <c r="K14" s="942"/>
    </row>
    <row r="15" spans="2:13" s="914" customFormat="1" ht="14.1" customHeight="1" x14ac:dyDescent="0.25">
      <c r="B15" s="952">
        <v>1</v>
      </c>
      <c r="C15" s="951" t="s">
        <v>785</v>
      </c>
      <c r="D15" s="946">
        <v>2</v>
      </c>
      <c r="E15" s="946">
        <v>2</v>
      </c>
      <c r="F15" s="946">
        <v>2</v>
      </c>
      <c r="G15" s="945">
        <v>3</v>
      </c>
      <c r="H15" s="944">
        <f t="shared" si="0"/>
        <v>9</v>
      </c>
      <c r="I15" s="943">
        <f t="shared" si="1"/>
        <v>204</v>
      </c>
      <c r="J15" s="993"/>
      <c r="K15" s="942"/>
      <c r="M15" s="938"/>
    </row>
    <row r="16" spans="2:13" s="914" customFormat="1" ht="14.1" customHeight="1" x14ac:dyDescent="0.2">
      <c r="B16" s="989">
        <v>2</v>
      </c>
      <c r="C16" s="929" t="s">
        <v>786</v>
      </c>
      <c r="D16" s="894"/>
      <c r="E16" s="894"/>
      <c r="F16" s="894"/>
      <c r="G16" s="890"/>
      <c r="H16" s="886">
        <f t="shared" si="0"/>
        <v>0</v>
      </c>
      <c r="I16" s="943">
        <f t="shared" si="1"/>
        <v>0</v>
      </c>
      <c r="J16" s="898"/>
      <c r="K16" s="906"/>
      <c r="M16" s="938"/>
    </row>
    <row r="17" spans="2:13" s="914" customFormat="1" ht="14.1" customHeight="1" x14ac:dyDescent="0.2">
      <c r="B17" s="952">
        <v>3</v>
      </c>
      <c r="C17" s="929" t="s">
        <v>769</v>
      </c>
      <c r="D17" s="894">
        <v>2</v>
      </c>
      <c r="E17" s="894">
        <v>2</v>
      </c>
      <c r="F17" s="894">
        <v>2</v>
      </c>
      <c r="G17" s="890">
        <v>2</v>
      </c>
      <c r="H17" s="886">
        <f t="shared" si="0"/>
        <v>8</v>
      </c>
      <c r="I17" s="943">
        <f t="shared" si="1"/>
        <v>188</v>
      </c>
      <c r="J17" s="898"/>
      <c r="K17" s="906"/>
      <c r="M17" s="938"/>
    </row>
    <row r="18" spans="2:13" s="914" customFormat="1" ht="14.1" customHeight="1" x14ac:dyDescent="0.2">
      <c r="B18" s="989">
        <v>4</v>
      </c>
      <c r="C18" s="929" t="s">
        <v>782</v>
      </c>
      <c r="D18" s="894">
        <v>1</v>
      </c>
      <c r="E18" s="894">
        <v>1</v>
      </c>
      <c r="F18" s="894"/>
      <c r="G18" s="890"/>
      <c r="H18" s="886">
        <f t="shared" si="0"/>
        <v>2</v>
      </c>
      <c r="I18" s="943">
        <f t="shared" si="1"/>
        <v>52</v>
      </c>
      <c r="J18" s="898"/>
      <c r="K18" s="906"/>
      <c r="M18" s="938"/>
    </row>
    <row r="19" spans="2:13" s="914" customFormat="1" ht="14.1" customHeight="1" x14ac:dyDescent="0.2">
      <c r="B19" s="952">
        <v>5</v>
      </c>
      <c r="C19" s="929" t="s">
        <v>787</v>
      </c>
      <c r="D19" s="1008">
        <v>2</v>
      </c>
      <c r="E19" s="1008">
        <v>2</v>
      </c>
      <c r="F19" s="1008">
        <v>2</v>
      </c>
      <c r="G19" s="1007"/>
      <c r="H19" s="886">
        <f t="shared" si="0"/>
        <v>6</v>
      </c>
      <c r="I19" s="943">
        <f t="shared" si="1"/>
        <v>156</v>
      </c>
      <c r="J19" s="898"/>
      <c r="K19" s="906"/>
      <c r="M19" s="938"/>
    </row>
    <row r="20" spans="2:13" s="914" customFormat="1" ht="14.1" customHeight="1" x14ac:dyDescent="0.2">
      <c r="B20" s="989">
        <v>6</v>
      </c>
      <c r="C20" s="929" t="s">
        <v>788</v>
      </c>
      <c r="D20" s="1008"/>
      <c r="E20" s="1008">
        <v>2</v>
      </c>
      <c r="F20" s="1008">
        <v>2</v>
      </c>
      <c r="G20" s="1007">
        <v>2</v>
      </c>
      <c r="H20" s="886">
        <f t="shared" si="0"/>
        <v>6</v>
      </c>
      <c r="I20" s="943">
        <f t="shared" si="1"/>
        <v>136</v>
      </c>
      <c r="J20" s="898"/>
      <c r="K20" s="906"/>
      <c r="M20" s="938"/>
    </row>
    <row r="21" spans="2:13" s="914" customFormat="1" ht="14.1" customHeight="1" x14ac:dyDescent="0.2">
      <c r="B21" s="952">
        <v>7</v>
      </c>
      <c r="C21" s="929" t="s">
        <v>789</v>
      </c>
      <c r="D21" s="894"/>
      <c r="E21" s="894"/>
      <c r="F21" s="894"/>
      <c r="G21" s="890"/>
      <c r="H21" s="886">
        <f t="shared" si="0"/>
        <v>0</v>
      </c>
      <c r="I21" s="943">
        <f t="shared" si="1"/>
        <v>0</v>
      </c>
      <c r="J21" s="898"/>
      <c r="K21" s="906"/>
      <c r="M21" s="938"/>
    </row>
    <row r="22" spans="2:13" s="914" customFormat="1" ht="14.1" customHeight="1" x14ac:dyDescent="0.2">
      <c r="B22" s="989">
        <v>8</v>
      </c>
      <c r="C22" s="929" t="s">
        <v>716</v>
      </c>
      <c r="D22" s="1004">
        <v>1</v>
      </c>
      <c r="E22" s="1004">
        <v>1</v>
      </c>
      <c r="F22" s="1004">
        <v>1</v>
      </c>
      <c r="G22" s="1006">
        <v>1</v>
      </c>
      <c r="H22" s="886">
        <f t="shared" si="0"/>
        <v>4</v>
      </c>
      <c r="I22" s="943">
        <f t="shared" si="1"/>
        <v>94</v>
      </c>
      <c r="J22" s="898"/>
      <c r="K22" s="906"/>
      <c r="M22" s="938"/>
    </row>
    <row r="23" spans="2:13" s="914" customFormat="1" ht="14.1" customHeight="1" x14ac:dyDescent="0.2">
      <c r="B23" s="952">
        <v>9</v>
      </c>
      <c r="C23" s="929" t="s">
        <v>702</v>
      </c>
      <c r="D23" s="894"/>
      <c r="E23" s="894"/>
      <c r="F23" s="1004">
        <v>2</v>
      </c>
      <c r="G23" s="1006">
        <v>2</v>
      </c>
      <c r="H23" s="886">
        <f t="shared" si="0"/>
        <v>4</v>
      </c>
      <c r="I23" s="943">
        <f t="shared" si="1"/>
        <v>84</v>
      </c>
      <c r="J23" s="898"/>
      <c r="K23" s="906"/>
      <c r="M23" s="934"/>
    </row>
    <row r="24" spans="2:13" s="914" customFormat="1" ht="14.1" customHeight="1" x14ac:dyDescent="0.2">
      <c r="B24" s="989">
        <v>10</v>
      </c>
      <c r="C24" s="929" t="s">
        <v>698</v>
      </c>
      <c r="D24" s="1005">
        <v>1</v>
      </c>
      <c r="E24" s="1004">
        <v>1</v>
      </c>
      <c r="F24" s="894"/>
      <c r="G24" s="890"/>
      <c r="H24" s="886">
        <f t="shared" si="0"/>
        <v>2</v>
      </c>
      <c r="I24" s="943">
        <f t="shared" si="1"/>
        <v>52</v>
      </c>
      <c r="J24" s="893"/>
      <c r="K24" s="906"/>
    </row>
    <row r="25" spans="2:13" s="914" customFormat="1" ht="14.1" customHeight="1" x14ac:dyDescent="0.2">
      <c r="B25" s="989"/>
      <c r="C25" s="984" t="s">
        <v>772</v>
      </c>
      <c r="D25" s="905">
        <f>SUM(D26:D32)</f>
        <v>0</v>
      </c>
      <c r="E25" s="905">
        <f>SUM(E26:E32)</f>
        <v>0</v>
      </c>
      <c r="F25" s="905">
        <f>SUM(F26:F32)</f>
        <v>0</v>
      </c>
      <c r="G25" s="905">
        <f>SUM(G26:G32)</f>
        <v>0</v>
      </c>
      <c r="H25" s="916">
        <f t="shared" si="0"/>
        <v>0</v>
      </c>
      <c r="I25" s="943">
        <f t="shared" si="1"/>
        <v>0</v>
      </c>
      <c r="J25" s="915"/>
      <c r="K25" s="906"/>
    </row>
    <row r="26" spans="2:13" s="914" customFormat="1" ht="19.5" customHeight="1" x14ac:dyDescent="0.2">
      <c r="B26" s="1003"/>
      <c r="C26" s="891"/>
      <c r="D26" s="895"/>
      <c r="E26" s="894"/>
      <c r="F26" s="894"/>
      <c r="G26" s="890"/>
      <c r="H26" s="896">
        <f t="shared" si="0"/>
        <v>0</v>
      </c>
      <c r="I26" s="943">
        <f t="shared" si="1"/>
        <v>0</v>
      </c>
      <c r="J26" s="898"/>
      <c r="K26" s="906"/>
    </row>
    <row r="27" spans="2:13" s="914" customFormat="1" ht="14.1" customHeight="1" x14ac:dyDescent="0.2">
      <c r="B27" s="897"/>
      <c r="C27" s="891"/>
      <c r="D27" s="895"/>
      <c r="E27" s="894"/>
      <c r="F27" s="894"/>
      <c r="G27" s="890"/>
      <c r="H27" s="886">
        <f t="shared" si="0"/>
        <v>0</v>
      </c>
      <c r="I27" s="943">
        <f t="shared" si="1"/>
        <v>0</v>
      </c>
      <c r="J27" s="898"/>
      <c r="K27" s="906"/>
    </row>
    <row r="28" spans="2:13" s="914" customFormat="1" ht="14.1" customHeight="1" x14ac:dyDescent="0.2">
      <c r="B28" s="897"/>
      <c r="C28" s="891"/>
      <c r="D28" s="895"/>
      <c r="E28" s="894"/>
      <c r="F28" s="894"/>
      <c r="G28" s="890"/>
      <c r="H28" s="886">
        <f t="shared" si="0"/>
        <v>0</v>
      </c>
      <c r="I28" s="943">
        <f t="shared" si="1"/>
        <v>0</v>
      </c>
      <c r="J28" s="898"/>
      <c r="K28" s="906"/>
    </row>
    <row r="29" spans="2:13" s="914" customFormat="1" ht="14.1" customHeight="1" x14ac:dyDescent="0.2">
      <c r="B29" s="897"/>
      <c r="C29" s="891"/>
      <c r="D29" s="895"/>
      <c r="E29" s="894"/>
      <c r="F29" s="894"/>
      <c r="G29" s="890"/>
      <c r="H29" s="886">
        <f t="shared" si="0"/>
        <v>0</v>
      </c>
      <c r="I29" s="943">
        <f t="shared" si="1"/>
        <v>0</v>
      </c>
      <c r="J29" s="893"/>
      <c r="K29" s="906"/>
    </row>
    <row r="30" spans="2:13" ht="14.1" customHeight="1" x14ac:dyDescent="0.2">
      <c r="B30" s="897"/>
      <c r="C30" s="891"/>
      <c r="D30" s="889"/>
      <c r="E30" s="888"/>
      <c r="F30" s="888"/>
      <c r="G30" s="887"/>
      <c r="H30" s="886">
        <f t="shared" si="0"/>
        <v>0</v>
      </c>
      <c r="I30" s="943">
        <f t="shared" si="1"/>
        <v>0</v>
      </c>
      <c r="J30" s="884"/>
      <c r="K30" s="906"/>
    </row>
    <row r="31" spans="2:13" ht="14.1" customHeight="1" x14ac:dyDescent="0.2">
      <c r="B31" s="892"/>
      <c r="C31" s="891"/>
      <c r="D31" s="889"/>
      <c r="E31" s="888"/>
      <c r="F31" s="888"/>
      <c r="G31" s="887"/>
      <c r="H31" s="886">
        <f t="shared" si="0"/>
        <v>0</v>
      </c>
      <c r="I31" s="943">
        <f t="shared" si="1"/>
        <v>0</v>
      </c>
      <c r="J31" s="884"/>
      <c r="K31" s="906"/>
    </row>
    <row r="32" spans="2:13" ht="14.1" customHeight="1" x14ac:dyDescent="0.2">
      <c r="B32" s="1002"/>
      <c r="C32" s="891"/>
      <c r="D32" s="912"/>
      <c r="E32" s="911"/>
      <c r="F32" s="911"/>
      <c r="G32" s="910"/>
      <c r="H32" s="909">
        <f t="shared" si="0"/>
        <v>0</v>
      </c>
      <c r="I32" s="943">
        <f t="shared" si="1"/>
        <v>0</v>
      </c>
      <c r="J32" s="907"/>
      <c r="K32" s="906"/>
    </row>
    <row r="33" spans="2:11" ht="14.1" customHeight="1" x14ac:dyDescent="0.2">
      <c r="B33" s="905"/>
      <c r="C33" s="982" t="s">
        <v>773</v>
      </c>
      <c r="D33" s="905">
        <f>SUM(D34:D47)</f>
        <v>0</v>
      </c>
      <c r="E33" s="905">
        <f>SUM(E34:E47)</f>
        <v>0</v>
      </c>
      <c r="F33" s="905">
        <f>SUM(F34:F47)</f>
        <v>0</v>
      </c>
      <c r="G33" s="905">
        <f>SUM(G34:G47)</f>
        <v>0</v>
      </c>
      <c r="H33" s="904">
        <f t="shared" si="0"/>
        <v>0</v>
      </c>
      <c r="I33" s="943">
        <f t="shared" si="1"/>
        <v>0</v>
      </c>
      <c r="J33" s="902"/>
      <c r="K33" s="906"/>
    </row>
    <row r="34" spans="2:11" ht="16.5" customHeight="1" x14ac:dyDescent="0.2">
      <c r="B34" s="897"/>
      <c r="C34" s="891"/>
      <c r="D34" s="895"/>
      <c r="E34" s="894"/>
      <c r="F34" s="894"/>
      <c r="G34" s="890"/>
      <c r="H34" s="896">
        <f t="shared" si="0"/>
        <v>0</v>
      </c>
      <c r="I34" s="943">
        <f t="shared" si="1"/>
        <v>0</v>
      </c>
      <c r="J34" s="898"/>
    </row>
    <row r="35" spans="2:11" x14ac:dyDescent="0.2">
      <c r="B35" s="897"/>
      <c r="C35" s="891"/>
      <c r="D35" s="895"/>
      <c r="E35" s="894"/>
      <c r="F35" s="894"/>
      <c r="G35" s="890"/>
      <c r="H35" s="886">
        <f t="shared" si="0"/>
        <v>0</v>
      </c>
      <c r="I35" s="943">
        <f t="shared" si="1"/>
        <v>0</v>
      </c>
      <c r="J35" s="893"/>
    </row>
    <row r="36" spans="2:11" ht="12" customHeight="1" x14ac:dyDescent="0.2">
      <c r="B36" s="897"/>
      <c r="C36" s="891"/>
      <c r="D36" s="895"/>
      <c r="E36" s="894"/>
      <c r="F36" s="894"/>
      <c r="G36" s="890"/>
      <c r="H36" s="886">
        <f t="shared" si="0"/>
        <v>0</v>
      </c>
      <c r="I36" s="943">
        <f t="shared" si="1"/>
        <v>0</v>
      </c>
      <c r="J36" s="893"/>
    </row>
    <row r="37" spans="2:11" ht="12" customHeight="1" x14ac:dyDescent="0.2">
      <c r="B37" s="897"/>
      <c r="C37" s="891"/>
      <c r="D37" s="895"/>
      <c r="E37" s="894"/>
      <c r="F37" s="894"/>
      <c r="G37" s="890"/>
      <c r="H37" s="886">
        <f t="shared" si="0"/>
        <v>0</v>
      </c>
      <c r="I37" s="943">
        <f t="shared" si="1"/>
        <v>0</v>
      </c>
      <c r="J37" s="893"/>
    </row>
    <row r="38" spans="2:11" ht="12" customHeight="1" x14ac:dyDescent="0.2">
      <c r="B38" s="897"/>
      <c r="C38" s="891"/>
      <c r="D38" s="895"/>
      <c r="E38" s="894"/>
      <c r="F38" s="894"/>
      <c r="G38" s="890"/>
      <c r="H38" s="886">
        <f t="shared" si="0"/>
        <v>0</v>
      </c>
      <c r="I38" s="943">
        <f t="shared" si="1"/>
        <v>0</v>
      </c>
      <c r="J38" s="893"/>
    </row>
    <row r="39" spans="2:11" ht="12" customHeight="1" x14ac:dyDescent="0.2">
      <c r="B39" s="897"/>
      <c r="C39" s="891"/>
      <c r="D39" s="895"/>
      <c r="E39" s="894"/>
      <c r="F39" s="894"/>
      <c r="G39" s="890"/>
      <c r="H39" s="886">
        <f t="shared" si="0"/>
        <v>0</v>
      </c>
      <c r="I39" s="943">
        <f t="shared" si="1"/>
        <v>0</v>
      </c>
      <c r="J39" s="893"/>
    </row>
    <row r="40" spans="2:11" ht="12" customHeight="1" x14ac:dyDescent="0.2">
      <c r="B40" s="897"/>
      <c r="C40" s="891"/>
      <c r="D40" s="895"/>
      <c r="E40" s="894"/>
      <c r="F40" s="894"/>
      <c r="G40" s="890"/>
      <c r="H40" s="886">
        <f t="shared" si="0"/>
        <v>0</v>
      </c>
      <c r="I40" s="943">
        <f t="shared" si="1"/>
        <v>0</v>
      </c>
      <c r="J40" s="893"/>
    </row>
    <row r="41" spans="2:11" ht="12" customHeight="1" x14ac:dyDescent="0.2">
      <c r="B41" s="897"/>
      <c r="C41" s="891"/>
      <c r="D41" s="895"/>
      <c r="E41" s="894"/>
      <c r="F41" s="894"/>
      <c r="G41" s="890"/>
      <c r="H41" s="886">
        <f t="shared" si="0"/>
        <v>0</v>
      </c>
      <c r="I41" s="943">
        <f t="shared" si="1"/>
        <v>0</v>
      </c>
      <c r="J41" s="893"/>
    </row>
    <row r="42" spans="2:11" ht="12" customHeight="1" x14ac:dyDescent="0.2">
      <c r="B42" s="897"/>
      <c r="C42" s="891"/>
      <c r="D42" s="895"/>
      <c r="E42" s="894"/>
      <c r="F42" s="894"/>
      <c r="G42" s="890"/>
      <c r="H42" s="886">
        <f t="shared" si="0"/>
        <v>0</v>
      </c>
      <c r="I42" s="943">
        <f t="shared" si="1"/>
        <v>0</v>
      </c>
      <c r="J42" s="893"/>
    </row>
    <row r="43" spans="2:11" ht="12" customHeight="1" x14ac:dyDescent="0.2">
      <c r="B43" s="897"/>
      <c r="C43" s="891"/>
      <c r="D43" s="895"/>
      <c r="E43" s="894"/>
      <c r="F43" s="894"/>
      <c r="G43" s="890"/>
      <c r="H43" s="886">
        <f t="shared" si="0"/>
        <v>0</v>
      </c>
      <c r="I43" s="943">
        <f t="shared" si="1"/>
        <v>0</v>
      </c>
      <c r="J43" s="893"/>
    </row>
    <row r="44" spans="2:11" ht="12" customHeight="1" x14ac:dyDescent="0.2">
      <c r="B44" s="897"/>
      <c r="C44" s="891"/>
      <c r="D44" s="895"/>
      <c r="E44" s="894"/>
      <c r="F44" s="894"/>
      <c r="G44" s="890"/>
      <c r="H44" s="886">
        <f t="shared" si="0"/>
        <v>0</v>
      </c>
      <c r="I44" s="943">
        <f t="shared" si="1"/>
        <v>0</v>
      </c>
      <c r="J44" s="893"/>
    </row>
    <row r="45" spans="2:11" ht="12" customHeight="1" x14ac:dyDescent="0.2">
      <c r="B45" s="897"/>
      <c r="C45" s="891"/>
      <c r="D45" s="889"/>
      <c r="E45" s="888"/>
      <c r="F45" s="888"/>
      <c r="G45" s="887"/>
      <c r="H45" s="886">
        <f t="shared" si="0"/>
        <v>0</v>
      </c>
      <c r="I45" s="943">
        <f t="shared" si="1"/>
        <v>0</v>
      </c>
      <c r="J45" s="884"/>
    </row>
    <row r="46" spans="2:11" x14ac:dyDescent="0.2">
      <c r="B46" s="892"/>
      <c r="C46" s="891"/>
      <c r="D46" s="889"/>
      <c r="E46" s="888"/>
      <c r="F46" s="888"/>
      <c r="G46" s="887"/>
      <c r="H46" s="886">
        <f t="shared" si="0"/>
        <v>0</v>
      </c>
      <c r="I46" s="943">
        <f t="shared" si="1"/>
        <v>0</v>
      </c>
      <c r="J46" s="884"/>
    </row>
    <row r="47" spans="2:11" ht="13.5" thickBot="1" x14ac:dyDescent="0.25">
      <c r="B47" s="883"/>
      <c r="C47" s="882"/>
      <c r="D47" s="881"/>
      <c r="E47" s="880"/>
      <c r="F47" s="880"/>
      <c r="G47" s="879"/>
      <c r="H47" s="878">
        <f t="shared" si="0"/>
        <v>0</v>
      </c>
      <c r="I47" s="1001">
        <f t="shared" si="1"/>
        <v>0</v>
      </c>
      <c r="J47" s="876"/>
    </row>
  </sheetData>
  <sheetProtection algorithmName="SHA-512" hashValue="LevVkb5hENjDNmH+MVVuYaHc2WDBci0CT29l4NAmeulLzX+gsiCW/XZyryXqJCYhUK3l7ZVAVgB7ZAQfNE75hQ==" saltValue="6uVCdm1BCVeoYIClVSyxGQ==" spinCount="100000" sheet="1" formatRows="0"/>
  <mergeCells count="11">
    <mergeCell ref="D12:G12"/>
    <mergeCell ref="I2:J2"/>
    <mergeCell ref="C3:H3"/>
    <mergeCell ref="B6:C12"/>
    <mergeCell ref="D6:H6"/>
    <mergeCell ref="I6:I12"/>
    <mergeCell ref="J6:J12"/>
    <mergeCell ref="D7:H7"/>
    <mergeCell ref="D8:G8"/>
    <mergeCell ref="H8:H12"/>
    <mergeCell ref="D10:G10"/>
  </mergeCells>
  <printOptions horizontalCentered="1"/>
  <pageMargins left="0.59055118110236227" right="0.51181102362204722" top="1.1811023622047245" bottom="0.98425196850393704" header="0.51181102362204722" footer="0.51181102362204722"/>
  <pageSetup paperSize="9" scale="68" orientation="landscape" horizontalDpi="4294967293" verticalDpi="4294967293"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r:uid="{E17DA58C-0871-41B2-B78F-546437279053}">
          <x14:formula1>
            <xm:f>słownik!$A$2:$A$175</xm:f>
          </x14:formula1>
          <xm:sqref>C26:C32 C34:C47</xm:sqref>
        </x14:dataValidation>
      </x14:dataValidations>
    </ext>
  </extLs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F2855A-6365-4C89-B0E5-553C515EDF96}">
  <sheetPr>
    <tabColor rgb="FFFF7C80"/>
    <pageSetUpPr fitToPage="1"/>
  </sheetPr>
  <dimension ref="B1:U47"/>
  <sheetViews>
    <sheetView view="pageBreakPreview" zoomScale="110" zoomScaleNormal="100" zoomScaleSheetLayoutView="110" workbookViewId="0">
      <selection activeCell="P1" sqref="P1:R1"/>
    </sheetView>
  </sheetViews>
  <sheetFormatPr defaultColWidth="9.28515625" defaultRowHeight="12.75" x14ac:dyDescent="0.2"/>
  <cols>
    <col min="1" max="1" width="2.5703125" style="875" customWidth="1"/>
    <col min="2" max="2" width="4.42578125" style="875" customWidth="1"/>
    <col min="3" max="3" width="44.7109375" style="875" customWidth="1"/>
    <col min="4" max="9" width="6" style="875" customWidth="1"/>
    <col min="10" max="15" width="6.7109375" style="875" customWidth="1"/>
    <col min="16" max="16" width="10.140625" style="875" customWidth="1"/>
    <col min="17" max="17" width="10.28515625" style="875" customWidth="1"/>
    <col min="18" max="18" width="10.5703125" style="875" customWidth="1"/>
    <col min="19" max="20" width="9.28515625" style="875"/>
    <col min="21" max="21" width="5.42578125" style="875" customWidth="1"/>
    <col min="22" max="16384" width="9.28515625" style="875"/>
  </cols>
  <sheetData>
    <row r="1" spans="2:21" ht="18" x14ac:dyDescent="0.2">
      <c r="B1" s="967"/>
      <c r="C1" s="966" t="str">
        <f>wizyt!C3</f>
        <v>??</v>
      </c>
      <c r="D1" s="966"/>
      <c r="E1" s="966"/>
      <c r="F1" s="966"/>
      <c r="G1" s="966"/>
      <c r="H1" s="966"/>
      <c r="I1" s="966"/>
      <c r="J1" s="966"/>
      <c r="K1" s="966"/>
      <c r="L1" s="966"/>
      <c r="M1" s="966"/>
      <c r="N1" s="966"/>
      <c r="O1" s="966"/>
      <c r="P1" s="2040" t="str">
        <f>wizyt!$B$1</f>
        <v xml:space="preserve"> </v>
      </c>
      <c r="Q1" s="2698" t="str">
        <f>wizyt!$D$1</f>
        <v xml:space="preserve"> </v>
      </c>
      <c r="R1" s="2699"/>
    </row>
    <row r="2" spans="2:21" ht="20.25" x14ac:dyDescent="0.2">
      <c r="B2" s="962"/>
      <c r="C2" s="2700" t="s">
        <v>755</v>
      </c>
      <c r="D2" s="2700"/>
      <c r="E2" s="2700"/>
      <c r="F2" s="2700"/>
      <c r="G2" s="2700"/>
      <c r="H2" s="2700"/>
      <c r="I2" s="2700"/>
      <c r="J2" s="2700"/>
      <c r="K2" s="2700"/>
      <c r="L2" s="2700"/>
      <c r="M2" s="2700"/>
      <c r="N2" s="2700"/>
      <c r="O2" s="2700"/>
      <c r="P2" s="965" t="str">
        <f>wizyt!H3</f>
        <v>2023/2024</v>
      </c>
      <c r="Q2" s="330"/>
      <c r="R2" s="962"/>
    </row>
    <row r="3" spans="2:21" ht="18.75" customHeight="1" x14ac:dyDescent="0.2">
      <c r="B3" s="998" t="s">
        <v>775</v>
      </c>
      <c r="C3" s="997"/>
      <c r="D3" s="997"/>
      <c r="E3" s="997"/>
      <c r="F3" s="997"/>
      <c r="G3" s="997"/>
      <c r="H3" s="997"/>
      <c r="I3" s="997"/>
      <c r="J3" s="997" t="s">
        <v>16</v>
      </c>
      <c r="K3" s="997"/>
      <c r="L3" s="997"/>
      <c r="M3" s="997"/>
      <c r="N3" s="997"/>
      <c r="O3" s="996"/>
      <c r="P3" s="996"/>
      <c r="Q3" s="996"/>
      <c r="R3" s="962"/>
    </row>
    <row r="4" spans="2:21" ht="21.75" customHeight="1" thickBot="1" x14ac:dyDescent="0.25">
      <c r="B4" s="995" t="s">
        <v>784</v>
      </c>
      <c r="C4" s="330"/>
      <c r="D4" s="330"/>
      <c r="E4" s="330"/>
      <c r="F4" s="330"/>
      <c r="G4" s="330"/>
      <c r="H4" s="330"/>
      <c r="I4" s="330"/>
      <c r="J4" s="330"/>
      <c r="K4" s="330"/>
      <c r="L4" s="330"/>
      <c r="M4" s="330"/>
      <c r="N4" s="330"/>
      <c r="O4" s="330"/>
      <c r="P4" s="1017"/>
      <c r="Q4" s="330"/>
      <c r="R4" s="962"/>
    </row>
    <row r="5" spans="2:21" ht="12.75" customHeight="1" x14ac:dyDescent="0.2">
      <c r="B5" s="2735" t="s">
        <v>756</v>
      </c>
      <c r="C5" s="2736"/>
      <c r="D5" s="2709"/>
      <c r="E5" s="2709"/>
      <c r="F5" s="2709"/>
      <c r="G5" s="2709"/>
      <c r="H5" s="2709"/>
      <c r="I5" s="2709"/>
      <c r="J5" s="2709"/>
      <c r="K5" s="2709"/>
      <c r="L5" s="2709"/>
      <c r="M5" s="2709"/>
      <c r="N5" s="2709"/>
      <c r="O5" s="2710"/>
      <c r="P5" s="2741" t="s">
        <v>790</v>
      </c>
      <c r="Q5" s="2693" t="s">
        <v>757</v>
      </c>
      <c r="R5" s="2711" t="s">
        <v>758</v>
      </c>
    </row>
    <row r="6" spans="2:21" ht="12.75" customHeight="1" x14ac:dyDescent="0.2">
      <c r="B6" s="2737"/>
      <c r="C6" s="2738"/>
      <c r="D6" s="2714" t="s">
        <v>691</v>
      </c>
      <c r="E6" s="2714"/>
      <c r="F6" s="2714"/>
      <c r="G6" s="2714"/>
      <c r="H6" s="2714"/>
      <c r="I6" s="2714"/>
      <c r="J6" s="2714"/>
      <c r="K6" s="2714"/>
      <c r="L6" s="2714"/>
      <c r="M6" s="2714"/>
      <c r="N6" s="2714"/>
      <c r="O6" s="2715"/>
      <c r="P6" s="2742"/>
      <c r="Q6" s="2694"/>
      <c r="R6" s="2712"/>
    </row>
    <row r="7" spans="2:21" ht="12.75" customHeight="1" x14ac:dyDescent="0.2">
      <c r="B7" s="2737"/>
      <c r="C7" s="2738"/>
      <c r="D7" s="2716" t="s">
        <v>759</v>
      </c>
      <c r="E7" s="2716"/>
      <c r="F7" s="2716"/>
      <c r="G7" s="2716"/>
      <c r="H7" s="2716"/>
      <c r="I7" s="2716"/>
      <c r="J7" s="2717" t="s">
        <v>760</v>
      </c>
      <c r="K7" s="2720" t="s">
        <v>761</v>
      </c>
      <c r="L7" s="2720"/>
      <c r="M7" s="2720"/>
      <c r="N7" s="2720"/>
      <c r="O7" s="2721" t="s">
        <v>762</v>
      </c>
      <c r="P7" s="2742"/>
      <c r="Q7" s="2694"/>
      <c r="R7" s="2712"/>
    </row>
    <row r="8" spans="2:21" ht="12.75" customHeight="1" x14ac:dyDescent="0.2">
      <c r="B8" s="2737"/>
      <c r="C8" s="2738"/>
      <c r="D8" s="959" t="s">
        <v>523</v>
      </c>
      <c r="E8" s="959" t="s">
        <v>524</v>
      </c>
      <c r="F8" s="959" t="s">
        <v>525</v>
      </c>
      <c r="G8" s="961" t="s">
        <v>526</v>
      </c>
      <c r="H8" s="961" t="s">
        <v>527</v>
      </c>
      <c r="I8" s="958" t="s">
        <v>528</v>
      </c>
      <c r="J8" s="2718"/>
      <c r="K8" s="960" t="s">
        <v>523</v>
      </c>
      <c r="L8" s="959" t="s">
        <v>524</v>
      </c>
      <c r="M8" s="959" t="s">
        <v>525</v>
      </c>
      <c r="N8" s="958" t="s">
        <v>526</v>
      </c>
      <c r="O8" s="2722"/>
      <c r="P8" s="2742"/>
      <c r="Q8" s="2694"/>
      <c r="R8" s="2712"/>
    </row>
    <row r="9" spans="2:21" ht="12.75" customHeight="1" x14ac:dyDescent="0.2">
      <c r="B9" s="2737"/>
      <c r="C9" s="2738"/>
      <c r="D9" s="2724" t="s">
        <v>763</v>
      </c>
      <c r="E9" s="2724"/>
      <c r="F9" s="2724"/>
      <c r="G9" s="2724"/>
      <c r="H9" s="2724"/>
      <c r="I9" s="2725"/>
      <c r="J9" s="2718"/>
      <c r="K9" s="2724" t="s">
        <v>763</v>
      </c>
      <c r="L9" s="2724"/>
      <c r="M9" s="2724"/>
      <c r="N9" s="2725"/>
      <c r="O9" s="2722"/>
      <c r="P9" s="2742"/>
      <c r="Q9" s="2694"/>
      <c r="R9" s="2712"/>
    </row>
    <row r="10" spans="2:21" ht="12.75" customHeight="1" x14ac:dyDescent="0.2">
      <c r="B10" s="2737"/>
      <c r="C10" s="2738"/>
      <c r="D10" s="1728">
        <f>'kalendarz  A'!$F$30</f>
        <v>26</v>
      </c>
      <c r="E10" s="1728">
        <f>'kalendarz  A'!$F$30</f>
        <v>26</v>
      </c>
      <c r="F10" s="1728">
        <f>'kalendarz  A'!$F$30</f>
        <v>26</v>
      </c>
      <c r="G10" s="1728">
        <f>'kalendarz  A'!$F$30</f>
        <v>26</v>
      </c>
      <c r="H10" s="1728">
        <f>'kalendarz  A'!$F$30</f>
        <v>26</v>
      </c>
      <c r="I10" s="1728">
        <f>'kalendarz  A'!$F$31</f>
        <v>16</v>
      </c>
      <c r="J10" s="2718"/>
      <c r="K10" s="1728">
        <f>'kalendarz  A'!$F$30</f>
        <v>26</v>
      </c>
      <c r="L10" s="1728">
        <f>'kalendarz  A'!$F$30</f>
        <v>26</v>
      </c>
      <c r="M10" s="1728">
        <f>'kalendarz  A'!$F$30</f>
        <v>26</v>
      </c>
      <c r="N10" s="1728">
        <f>'kalendarz  A'!$F$31</f>
        <v>16</v>
      </c>
      <c r="O10" s="2722"/>
      <c r="P10" s="2742"/>
      <c r="Q10" s="2694"/>
      <c r="R10" s="2712"/>
      <c r="U10" s="914"/>
    </row>
    <row r="11" spans="2:21" ht="16.5" customHeight="1" thickBot="1" x14ac:dyDescent="0.25">
      <c r="B11" s="2739"/>
      <c r="C11" s="2740"/>
      <c r="D11" s="2726" t="s">
        <v>764</v>
      </c>
      <c r="E11" s="2726"/>
      <c r="F11" s="2726"/>
      <c r="G11" s="2726"/>
      <c r="H11" s="2726"/>
      <c r="I11" s="2727"/>
      <c r="J11" s="2719"/>
      <c r="K11" s="2726" t="s">
        <v>764</v>
      </c>
      <c r="L11" s="2726"/>
      <c r="M11" s="2726"/>
      <c r="N11" s="2727"/>
      <c r="O11" s="2723"/>
      <c r="P11" s="2743"/>
      <c r="Q11" s="2695"/>
      <c r="R11" s="2713"/>
    </row>
    <row r="12" spans="2:21" ht="23.25" customHeight="1" x14ac:dyDescent="0.2">
      <c r="B12" s="1821"/>
      <c r="C12" s="957" t="s">
        <v>532</v>
      </c>
      <c r="D12" s="1730">
        <f t="shared" ref="D12:I12" si="0">D13+D25+D33</f>
        <v>0</v>
      </c>
      <c r="E12" s="1729">
        <f t="shared" si="0"/>
        <v>0</v>
      </c>
      <c r="F12" s="1729">
        <f t="shared" si="0"/>
        <v>0</v>
      </c>
      <c r="G12" s="1729">
        <f t="shared" si="0"/>
        <v>0</v>
      </c>
      <c r="H12" s="1729">
        <f t="shared" si="0"/>
        <v>0</v>
      </c>
      <c r="I12" s="1729">
        <f t="shared" si="0"/>
        <v>0</v>
      </c>
      <c r="J12" s="956">
        <f t="shared" ref="J12:J32" si="1">SUM(D12:I12)</f>
        <v>0</v>
      </c>
      <c r="K12" s="1730">
        <f>K13+K25+K33</f>
        <v>0</v>
      </c>
      <c r="L12" s="1729">
        <f>L13+L25+L33</f>
        <v>0</v>
      </c>
      <c r="M12" s="1729">
        <f>M13+M25+M33</f>
        <v>0</v>
      </c>
      <c r="N12" s="1729">
        <f>N13+N25+N33</f>
        <v>0</v>
      </c>
      <c r="O12" s="955">
        <f t="shared" ref="O12:O47" si="2">SUM(K12:N12)</f>
        <v>0</v>
      </c>
      <c r="P12" s="1016">
        <f>O12+J12</f>
        <v>0</v>
      </c>
      <c r="Q12" s="1856">
        <f>Q13+Q25+Q33</f>
        <v>0</v>
      </c>
      <c r="R12" s="954"/>
      <c r="S12" s="906"/>
    </row>
    <row r="13" spans="2:21" ht="19.5" customHeight="1" x14ac:dyDescent="0.2">
      <c r="B13" s="994"/>
      <c r="C13" s="1642" t="s">
        <v>766</v>
      </c>
      <c r="D13" s="975">
        <f t="shared" ref="D13:I13" si="3">SUM(D14:D24)</f>
        <v>0</v>
      </c>
      <c r="E13" s="905">
        <f t="shared" si="3"/>
        <v>0</v>
      </c>
      <c r="F13" s="905">
        <f t="shared" si="3"/>
        <v>0</v>
      </c>
      <c r="G13" s="905">
        <f t="shared" si="3"/>
        <v>0</v>
      </c>
      <c r="H13" s="905">
        <f t="shared" si="3"/>
        <v>0</v>
      </c>
      <c r="I13" s="917">
        <f t="shared" si="3"/>
        <v>0</v>
      </c>
      <c r="J13" s="916">
        <f t="shared" si="1"/>
        <v>0</v>
      </c>
      <c r="K13" s="975">
        <f>SUM(K14:K24)</f>
        <v>0</v>
      </c>
      <c r="L13" s="905">
        <f>SUM(L14:L24)</f>
        <v>0</v>
      </c>
      <c r="M13" s="905">
        <f>SUM(M14:M24)</f>
        <v>0</v>
      </c>
      <c r="N13" s="905">
        <f>SUM(N14:N24)</f>
        <v>0</v>
      </c>
      <c r="O13" s="916">
        <f t="shared" si="2"/>
        <v>0</v>
      </c>
      <c r="P13" s="1012">
        <f t="shared" ref="P13:P47" si="4">J13+O13</f>
        <v>0</v>
      </c>
      <c r="Q13" s="903">
        <f t="shared" ref="Q13:Q47" si="5">G13*$G$10+H13*$H$10+I13*$I$10+L13*$L$10+M13*$M$10+N13*$N$10+K13*$K$10+D13*$D$10+E13*$E$10+F13*$F$10</f>
        <v>0</v>
      </c>
      <c r="R13" s="993"/>
      <c r="S13" s="942"/>
    </row>
    <row r="14" spans="2:21" s="914" customFormat="1" ht="14.1" customHeight="1" x14ac:dyDescent="0.25">
      <c r="B14" s="952">
        <v>1</v>
      </c>
      <c r="C14" s="951" t="s">
        <v>791</v>
      </c>
      <c r="D14" s="1553"/>
      <c r="E14" s="949"/>
      <c r="F14" s="949"/>
      <c r="G14" s="948"/>
      <c r="H14" s="948"/>
      <c r="I14" s="946"/>
      <c r="J14" s="947">
        <f t="shared" si="1"/>
        <v>0</v>
      </c>
      <c r="K14" s="1051"/>
      <c r="L14" s="946"/>
      <c r="M14" s="946"/>
      <c r="N14" s="945"/>
      <c r="O14" s="944">
        <f t="shared" si="2"/>
        <v>0</v>
      </c>
      <c r="P14" s="1015">
        <f t="shared" si="4"/>
        <v>0</v>
      </c>
      <c r="Q14" s="943">
        <f t="shared" si="5"/>
        <v>0</v>
      </c>
      <c r="R14" s="993"/>
      <c r="S14" s="942"/>
      <c r="U14" s="938"/>
    </row>
    <row r="15" spans="2:21" s="914" customFormat="1" ht="14.1" customHeight="1" x14ac:dyDescent="0.2">
      <c r="B15" s="989">
        <v>2</v>
      </c>
      <c r="C15" s="929" t="s">
        <v>786</v>
      </c>
      <c r="D15" s="1555"/>
      <c r="E15" s="900"/>
      <c r="F15" s="900"/>
      <c r="G15" s="899"/>
      <c r="H15" s="899"/>
      <c r="I15" s="894"/>
      <c r="J15" s="937">
        <f t="shared" si="1"/>
        <v>0</v>
      </c>
      <c r="K15" s="1049"/>
      <c r="L15" s="894"/>
      <c r="M15" s="894"/>
      <c r="N15" s="890"/>
      <c r="O15" s="886">
        <f t="shared" si="2"/>
        <v>0</v>
      </c>
      <c r="P15" s="1010">
        <f t="shared" si="4"/>
        <v>0</v>
      </c>
      <c r="Q15" s="885">
        <f t="shared" si="5"/>
        <v>0</v>
      </c>
      <c r="R15" s="898"/>
      <c r="S15" s="906"/>
      <c r="U15" s="938"/>
    </row>
    <row r="16" spans="2:21" s="914" customFormat="1" ht="14.1" customHeight="1" x14ac:dyDescent="0.2">
      <c r="B16" s="989">
        <v>3</v>
      </c>
      <c r="C16" s="929" t="s">
        <v>769</v>
      </c>
      <c r="D16" s="1555"/>
      <c r="E16" s="900"/>
      <c r="F16" s="900"/>
      <c r="G16" s="899"/>
      <c r="H16" s="899"/>
      <c r="I16" s="894"/>
      <c r="J16" s="937">
        <f t="shared" si="1"/>
        <v>0</v>
      </c>
      <c r="K16" s="1049"/>
      <c r="L16" s="894"/>
      <c r="M16" s="894"/>
      <c r="N16" s="890"/>
      <c r="O16" s="886">
        <f t="shared" si="2"/>
        <v>0</v>
      </c>
      <c r="P16" s="1010">
        <f t="shared" si="4"/>
        <v>0</v>
      </c>
      <c r="Q16" s="885">
        <f t="shared" si="5"/>
        <v>0</v>
      </c>
      <c r="R16" s="898"/>
      <c r="S16" s="906"/>
      <c r="U16" s="938"/>
    </row>
    <row r="17" spans="2:21" s="914" customFormat="1" ht="14.1" customHeight="1" x14ac:dyDescent="0.2">
      <c r="B17" s="989">
        <v>4</v>
      </c>
      <c r="C17" s="929" t="s">
        <v>787</v>
      </c>
      <c r="D17" s="1555"/>
      <c r="E17" s="900"/>
      <c r="F17" s="900"/>
      <c r="G17" s="899"/>
      <c r="H17" s="899"/>
      <c r="I17" s="894"/>
      <c r="J17" s="937">
        <f t="shared" si="1"/>
        <v>0</v>
      </c>
      <c r="K17" s="1049"/>
      <c r="L17" s="894"/>
      <c r="M17" s="894"/>
      <c r="N17" s="890"/>
      <c r="O17" s="886">
        <f t="shared" si="2"/>
        <v>0</v>
      </c>
      <c r="P17" s="1010">
        <f t="shared" si="4"/>
        <v>0</v>
      </c>
      <c r="Q17" s="885">
        <f t="shared" si="5"/>
        <v>0</v>
      </c>
      <c r="R17" s="898"/>
      <c r="S17" s="906"/>
      <c r="U17" s="938"/>
    </row>
    <row r="18" spans="2:21" s="914" customFormat="1" ht="14.1" customHeight="1" x14ac:dyDescent="0.2">
      <c r="B18" s="989">
        <v>5</v>
      </c>
      <c r="C18" s="929" t="s">
        <v>788</v>
      </c>
      <c r="D18" s="1555"/>
      <c r="E18" s="900"/>
      <c r="F18" s="900"/>
      <c r="G18" s="899"/>
      <c r="H18" s="899"/>
      <c r="I18" s="894"/>
      <c r="J18" s="937">
        <f t="shared" si="1"/>
        <v>0</v>
      </c>
      <c r="K18" s="1049"/>
      <c r="L18" s="894"/>
      <c r="M18" s="894"/>
      <c r="N18" s="890"/>
      <c r="O18" s="886">
        <f t="shared" si="2"/>
        <v>0</v>
      </c>
      <c r="P18" s="1010">
        <f t="shared" si="4"/>
        <v>0</v>
      </c>
      <c r="Q18" s="885">
        <f t="shared" si="5"/>
        <v>0</v>
      </c>
      <c r="R18" s="898"/>
      <c r="S18" s="906"/>
      <c r="U18" s="938"/>
    </row>
    <row r="19" spans="2:21" s="914" customFormat="1" ht="14.1" customHeight="1" x14ac:dyDescent="0.2">
      <c r="B19" s="989">
        <v>6</v>
      </c>
      <c r="C19" s="929" t="s">
        <v>792</v>
      </c>
      <c r="D19" s="1555"/>
      <c r="E19" s="900"/>
      <c r="F19" s="900"/>
      <c r="G19" s="899"/>
      <c r="H19" s="899"/>
      <c r="I19" s="894"/>
      <c r="J19" s="937">
        <f t="shared" si="1"/>
        <v>0</v>
      </c>
      <c r="K19" s="1049"/>
      <c r="L19" s="894"/>
      <c r="M19" s="894"/>
      <c r="N19" s="890"/>
      <c r="O19" s="886">
        <f t="shared" si="2"/>
        <v>0</v>
      </c>
      <c r="P19" s="1010">
        <f t="shared" si="4"/>
        <v>0</v>
      </c>
      <c r="Q19" s="885">
        <f t="shared" si="5"/>
        <v>0</v>
      </c>
      <c r="R19" s="898"/>
      <c r="S19" s="906"/>
      <c r="U19" s="938"/>
    </row>
    <row r="20" spans="2:21" s="914" customFormat="1" ht="14.1" customHeight="1" x14ac:dyDescent="0.2">
      <c r="B20" s="989">
        <v>7</v>
      </c>
      <c r="C20" s="929" t="s">
        <v>793</v>
      </c>
      <c r="D20" s="1555"/>
      <c r="E20" s="900"/>
      <c r="F20" s="900"/>
      <c r="G20" s="899"/>
      <c r="H20" s="899"/>
      <c r="I20" s="894"/>
      <c r="J20" s="937">
        <f t="shared" si="1"/>
        <v>0</v>
      </c>
      <c r="K20" s="1049"/>
      <c r="L20" s="894"/>
      <c r="M20" s="894"/>
      <c r="N20" s="890"/>
      <c r="O20" s="886">
        <f t="shared" si="2"/>
        <v>0</v>
      </c>
      <c r="P20" s="1010">
        <f t="shared" si="4"/>
        <v>0</v>
      </c>
      <c r="Q20" s="885">
        <f t="shared" si="5"/>
        <v>0</v>
      </c>
      <c r="R20" s="898"/>
      <c r="S20" s="906"/>
      <c r="U20" s="938" t="str">
        <f>IF(O14+O20=0,"",IF(O14+O20=9,"","BŁĄD!  O16+O15 nie równa się 9"))</f>
        <v/>
      </c>
    </row>
    <row r="21" spans="2:21" s="914" customFormat="1" ht="14.1" customHeight="1" x14ac:dyDescent="0.2">
      <c r="B21" s="989">
        <v>8</v>
      </c>
      <c r="C21" s="929" t="s">
        <v>716</v>
      </c>
      <c r="D21" s="1555"/>
      <c r="E21" s="900"/>
      <c r="F21" s="900"/>
      <c r="G21" s="899"/>
      <c r="H21" s="899"/>
      <c r="I21" s="894"/>
      <c r="J21" s="937">
        <f t="shared" si="1"/>
        <v>0</v>
      </c>
      <c r="K21" s="1049"/>
      <c r="L21" s="894"/>
      <c r="M21" s="894"/>
      <c r="N21" s="890"/>
      <c r="O21" s="886">
        <f t="shared" si="2"/>
        <v>0</v>
      </c>
      <c r="P21" s="1010">
        <f t="shared" si="4"/>
        <v>0</v>
      </c>
      <c r="Q21" s="885">
        <f t="shared" si="5"/>
        <v>0</v>
      </c>
      <c r="R21" s="898"/>
      <c r="S21" s="906"/>
      <c r="U21" s="934"/>
    </row>
    <row r="22" spans="2:21" s="914" customFormat="1" ht="14.1" customHeight="1" x14ac:dyDescent="0.2">
      <c r="B22" s="989">
        <v>9</v>
      </c>
      <c r="C22" s="929" t="s">
        <v>702</v>
      </c>
      <c r="D22" s="1555"/>
      <c r="E22" s="900"/>
      <c r="F22" s="900"/>
      <c r="G22" s="899"/>
      <c r="H22" s="899"/>
      <c r="I22" s="894"/>
      <c r="J22" s="886">
        <f t="shared" si="1"/>
        <v>0</v>
      </c>
      <c r="K22" s="1049"/>
      <c r="L22" s="894"/>
      <c r="M22" s="894"/>
      <c r="N22" s="890"/>
      <c r="O22" s="886">
        <f t="shared" si="2"/>
        <v>0</v>
      </c>
      <c r="P22" s="1010">
        <f t="shared" si="4"/>
        <v>0</v>
      </c>
      <c r="Q22" s="885">
        <f t="shared" si="5"/>
        <v>0</v>
      </c>
      <c r="R22" s="898"/>
      <c r="S22" s="906"/>
    </row>
    <row r="23" spans="2:21" s="914" customFormat="1" ht="14.1" customHeight="1" x14ac:dyDescent="0.2">
      <c r="B23" s="989">
        <v>10</v>
      </c>
      <c r="C23" s="929" t="s">
        <v>698</v>
      </c>
      <c r="D23" s="1555"/>
      <c r="E23" s="900"/>
      <c r="F23" s="900"/>
      <c r="G23" s="899"/>
      <c r="H23" s="899"/>
      <c r="I23" s="899"/>
      <c r="J23" s="886">
        <f t="shared" si="1"/>
        <v>0</v>
      </c>
      <c r="K23" s="1569"/>
      <c r="L23" s="894"/>
      <c r="M23" s="894"/>
      <c r="N23" s="890"/>
      <c r="O23" s="886">
        <f t="shared" si="2"/>
        <v>0</v>
      </c>
      <c r="P23" s="1010">
        <f t="shared" si="4"/>
        <v>0</v>
      </c>
      <c r="Q23" s="885">
        <f t="shared" si="5"/>
        <v>0</v>
      </c>
      <c r="R23" s="893"/>
      <c r="S23" s="906"/>
    </row>
    <row r="24" spans="2:21" s="914" customFormat="1" ht="14.1" customHeight="1" x14ac:dyDescent="0.2">
      <c r="B24" s="989">
        <v>11</v>
      </c>
      <c r="C24" s="1014" t="s">
        <v>782</v>
      </c>
      <c r="D24" s="1558"/>
      <c r="E24" s="924"/>
      <c r="F24" s="924"/>
      <c r="G24" s="923"/>
      <c r="H24" s="923"/>
      <c r="I24" s="923"/>
      <c r="J24" s="909">
        <f t="shared" si="1"/>
        <v>0</v>
      </c>
      <c r="K24" s="1570"/>
      <c r="L24" s="921"/>
      <c r="M24" s="921"/>
      <c r="N24" s="920"/>
      <c r="O24" s="909">
        <f t="shared" si="2"/>
        <v>0</v>
      </c>
      <c r="P24" s="1013">
        <f t="shared" si="4"/>
        <v>0</v>
      </c>
      <c r="Q24" s="919">
        <f t="shared" si="5"/>
        <v>0</v>
      </c>
      <c r="R24" s="918"/>
      <c r="S24" s="906"/>
    </row>
    <row r="25" spans="2:21" s="914" customFormat="1" ht="19.5" customHeight="1" x14ac:dyDescent="0.2">
      <c r="B25" s="985"/>
      <c r="C25" s="984" t="s">
        <v>772</v>
      </c>
      <c r="D25" s="975">
        <f t="shared" ref="D25:I25" si="6">SUM(D26:D32)</f>
        <v>0</v>
      </c>
      <c r="E25" s="905">
        <f t="shared" si="6"/>
        <v>0</v>
      </c>
      <c r="F25" s="905">
        <f t="shared" si="6"/>
        <v>0</v>
      </c>
      <c r="G25" s="905">
        <f t="shared" si="6"/>
        <v>0</v>
      </c>
      <c r="H25" s="905">
        <f t="shared" si="6"/>
        <v>0</v>
      </c>
      <c r="I25" s="917">
        <f t="shared" si="6"/>
        <v>0</v>
      </c>
      <c r="J25" s="916">
        <f t="shared" si="1"/>
        <v>0</v>
      </c>
      <c r="K25" s="975">
        <f>SUM(K26:K32)</f>
        <v>0</v>
      </c>
      <c r="L25" s="905">
        <f>SUM(L26:L32)</f>
        <v>0</v>
      </c>
      <c r="M25" s="905">
        <f>SUM(M26:M32)</f>
        <v>0</v>
      </c>
      <c r="N25" s="905">
        <f>SUM(N26:N32)</f>
        <v>0</v>
      </c>
      <c r="O25" s="916">
        <f t="shared" si="2"/>
        <v>0</v>
      </c>
      <c r="P25" s="1012">
        <f t="shared" si="4"/>
        <v>0</v>
      </c>
      <c r="Q25" s="903">
        <f t="shared" si="5"/>
        <v>0</v>
      </c>
      <c r="R25" s="915"/>
      <c r="S25" s="906"/>
    </row>
    <row r="26" spans="2:21" s="914" customFormat="1" ht="14.1" customHeight="1" x14ac:dyDescent="0.2">
      <c r="B26" s="897"/>
      <c r="C26" s="891"/>
      <c r="D26" s="1045"/>
      <c r="E26" s="900"/>
      <c r="F26" s="900"/>
      <c r="G26" s="899"/>
      <c r="H26" s="899"/>
      <c r="I26" s="890"/>
      <c r="J26" s="896">
        <f t="shared" si="1"/>
        <v>0</v>
      </c>
      <c r="K26" s="1569"/>
      <c r="L26" s="894"/>
      <c r="M26" s="894"/>
      <c r="N26" s="890"/>
      <c r="O26" s="896">
        <f t="shared" si="2"/>
        <v>0</v>
      </c>
      <c r="P26" s="1011">
        <f t="shared" si="4"/>
        <v>0</v>
      </c>
      <c r="Q26" s="901">
        <f t="shared" si="5"/>
        <v>0</v>
      </c>
      <c r="R26" s="898"/>
      <c r="S26" s="906"/>
    </row>
    <row r="27" spans="2:21" s="914" customFormat="1" ht="14.1" customHeight="1" x14ac:dyDescent="0.2">
      <c r="B27" s="897"/>
      <c r="C27" s="891"/>
      <c r="D27" s="1045"/>
      <c r="E27" s="900"/>
      <c r="F27" s="900"/>
      <c r="G27" s="899"/>
      <c r="H27" s="899"/>
      <c r="I27" s="890"/>
      <c r="J27" s="886">
        <f t="shared" si="1"/>
        <v>0</v>
      </c>
      <c r="K27" s="1569"/>
      <c r="L27" s="894"/>
      <c r="M27" s="894"/>
      <c r="N27" s="890"/>
      <c r="O27" s="886">
        <f t="shared" si="2"/>
        <v>0</v>
      </c>
      <c r="P27" s="1010">
        <f t="shared" si="4"/>
        <v>0</v>
      </c>
      <c r="Q27" s="885">
        <f t="shared" si="5"/>
        <v>0</v>
      </c>
      <c r="R27" s="898"/>
      <c r="S27" s="906"/>
    </row>
    <row r="28" spans="2:21" s="914" customFormat="1" ht="14.1" customHeight="1" x14ac:dyDescent="0.2">
      <c r="B28" s="897"/>
      <c r="C28" s="891"/>
      <c r="D28" s="1045"/>
      <c r="E28" s="900"/>
      <c r="F28" s="900"/>
      <c r="G28" s="899"/>
      <c r="H28" s="899"/>
      <c r="I28" s="890"/>
      <c r="J28" s="886">
        <f t="shared" si="1"/>
        <v>0</v>
      </c>
      <c r="K28" s="1569"/>
      <c r="L28" s="894"/>
      <c r="M28" s="894"/>
      <c r="N28" s="890"/>
      <c r="O28" s="886">
        <f t="shared" si="2"/>
        <v>0</v>
      </c>
      <c r="P28" s="1010">
        <f t="shared" si="4"/>
        <v>0</v>
      </c>
      <c r="Q28" s="885">
        <f t="shared" si="5"/>
        <v>0</v>
      </c>
      <c r="R28" s="898"/>
      <c r="S28" s="906"/>
    </row>
    <row r="29" spans="2:21" ht="14.1" customHeight="1" x14ac:dyDescent="0.2">
      <c r="B29" s="897"/>
      <c r="C29" s="891"/>
      <c r="D29" s="1049"/>
      <c r="E29" s="894"/>
      <c r="F29" s="894"/>
      <c r="G29" s="894"/>
      <c r="H29" s="894"/>
      <c r="I29" s="890"/>
      <c r="J29" s="886">
        <f t="shared" si="1"/>
        <v>0</v>
      </c>
      <c r="K29" s="1569"/>
      <c r="L29" s="894"/>
      <c r="M29" s="894"/>
      <c r="N29" s="890"/>
      <c r="O29" s="886">
        <f t="shared" si="2"/>
        <v>0</v>
      </c>
      <c r="P29" s="1010">
        <f t="shared" si="4"/>
        <v>0</v>
      </c>
      <c r="Q29" s="885">
        <f t="shared" si="5"/>
        <v>0</v>
      </c>
      <c r="R29" s="893"/>
      <c r="S29" s="906"/>
    </row>
    <row r="30" spans="2:21" ht="14.1" customHeight="1" x14ac:dyDescent="0.2">
      <c r="B30" s="892"/>
      <c r="C30" s="891"/>
      <c r="D30" s="1048"/>
      <c r="E30" s="888"/>
      <c r="F30" s="888"/>
      <c r="G30" s="888"/>
      <c r="H30" s="888"/>
      <c r="I30" s="890"/>
      <c r="J30" s="886">
        <f t="shared" si="1"/>
        <v>0</v>
      </c>
      <c r="K30" s="1571"/>
      <c r="L30" s="888"/>
      <c r="M30" s="888"/>
      <c r="N30" s="887"/>
      <c r="O30" s="886">
        <f t="shared" si="2"/>
        <v>0</v>
      </c>
      <c r="P30" s="1010">
        <f t="shared" si="4"/>
        <v>0</v>
      </c>
      <c r="Q30" s="885">
        <f t="shared" si="5"/>
        <v>0</v>
      </c>
      <c r="R30" s="884"/>
      <c r="S30" s="906"/>
    </row>
    <row r="31" spans="2:21" ht="14.1" customHeight="1" x14ac:dyDescent="0.2">
      <c r="B31" s="892"/>
      <c r="C31" s="891"/>
      <c r="D31" s="1048"/>
      <c r="E31" s="888"/>
      <c r="F31" s="888"/>
      <c r="G31" s="888"/>
      <c r="H31" s="888"/>
      <c r="I31" s="890"/>
      <c r="J31" s="886">
        <f t="shared" si="1"/>
        <v>0</v>
      </c>
      <c r="K31" s="1571"/>
      <c r="L31" s="888"/>
      <c r="M31" s="888"/>
      <c r="N31" s="887"/>
      <c r="O31" s="886">
        <f t="shared" si="2"/>
        <v>0</v>
      </c>
      <c r="P31" s="1010">
        <f t="shared" si="4"/>
        <v>0</v>
      </c>
      <c r="Q31" s="885">
        <f t="shared" si="5"/>
        <v>0</v>
      </c>
      <c r="R31" s="884"/>
      <c r="S31" s="906"/>
    </row>
    <row r="32" spans="2:21" ht="14.1" customHeight="1" x14ac:dyDescent="0.2">
      <c r="B32" s="913"/>
      <c r="C32" s="891"/>
      <c r="D32" s="1568"/>
      <c r="E32" s="911"/>
      <c r="F32" s="911"/>
      <c r="G32" s="911"/>
      <c r="H32" s="911"/>
      <c r="I32" s="910"/>
      <c r="J32" s="909">
        <f t="shared" si="1"/>
        <v>0</v>
      </c>
      <c r="K32" s="1572"/>
      <c r="L32" s="911"/>
      <c r="M32" s="911"/>
      <c r="N32" s="910"/>
      <c r="O32" s="909">
        <f t="shared" si="2"/>
        <v>0</v>
      </c>
      <c r="P32" s="1013">
        <f t="shared" si="4"/>
        <v>0</v>
      </c>
      <c r="Q32" s="908">
        <f t="shared" si="5"/>
        <v>0</v>
      </c>
      <c r="R32" s="907"/>
      <c r="S32" s="906"/>
    </row>
    <row r="33" spans="2:18" ht="21.75" customHeight="1" x14ac:dyDescent="0.2">
      <c r="B33" s="983"/>
      <c r="C33" s="982" t="s">
        <v>773</v>
      </c>
      <c r="D33" s="975">
        <f t="shared" ref="D33:N33" si="7">SUM(D34:D47)</f>
        <v>0</v>
      </c>
      <c r="E33" s="905">
        <f t="shared" si="7"/>
        <v>0</v>
      </c>
      <c r="F33" s="905">
        <f t="shared" si="7"/>
        <v>0</v>
      </c>
      <c r="G33" s="905">
        <f t="shared" si="7"/>
        <v>0</v>
      </c>
      <c r="H33" s="905">
        <f t="shared" si="7"/>
        <v>0</v>
      </c>
      <c r="I33" s="905">
        <f t="shared" si="7"/>
        <v>0</v>
      </c>
      <c r="J33" s="905">
        <f t="shared" si="7"/>
        <v>0</v>
      </c>
      <c r="K33" s="975">
        <f t="shared" si="7"/>
        <v>0</v>
      </c>
      <c r="L33" s="905">
        <f t="shared" si="7"/>
        <v>0</v>
      </c>
      <c r="M33" s="905">
        <f t="shared" si="7"/>
        <v>0</v>
      </c>
      <c r="N33" s="905">
        <f t="shared" si="7"/>
        <v>0</v>
      </c>
      <c r="O33" s="904">
        <f t="shared" si="2"/>
        <v>0</v>
      </c>
      <c r="P33" s="1012">
        <f t="shared" si="4"/>
        <v>0</v>
      </c>
      <c r="Q33" s="903">
        <f t="shared" si="5"/>
        <v>0</v>
      </c>
      <c r="R33" s="902"/>
    </row>
    <row r="34" spans="2:18" x14ac:dyDescent="0.2">
      <c r="B34" s="897"/>
      <c r="C34" s="891"/>
      <c r="D34" s="1045"/>
      <c r="E34" s="900"/>
      <c r="F34" s="900"/>
      <c r="G34" s="899"/>
      <c r="H34" s="899"/>
      <c r="I34" s="890"/>
      <c r="J34" s="896">
        <f t="shared" ref="J34:J47" si="8">SUM(D34:I34)</f>
        <v>0</v>
      </c>
      <c r="K34" s="1569"/>
      <c r="L34" s="894"/>
      <c r="M34" s="894"/>
      <c r="N34" s="890"/>
      <c r="O34" s="896">
        <f t="shared" si="2"/>
        <v>0</v>
      </c>
      <c r="P34" s="1011">
        <f t="shared" si="4"/>
        <v>0</v>
      </c>
      <c r="Q34" s="901">
        <f t="shared" si="5"/>
        <v>0</v>
      </c>
      <c r="R34" s="898"/>
    </row>
    <row r="35" spans="2:18" ht="12" customHeight="1" x14ac:dyDescent="0.2">
      <c r="B35" s="897"/>
      <c r="C35" s="891"/>
      <c r="D35" s="1049"/>
      <c r="E35" s="894"/>
      <c r="F35" s="894"/>
      <c r="G35" s="894"/>
      <c r="H35" s="894"/>
      <c r="I35" s="890"/>
      <c r="J35" s="886">
        <f t="shared" si="8"/>
        <v>0</v>
      </c>
      <c r="K35" s="1569"/>
      <c r="L35" s="894"/>
      <c r="M35" s="894"/>
      <c r="N35" s="890"/>
      <c r="O35" s="886">
        <f t="shared" si="2"/>
        <v>0</v>
      </c>
      <c r="P35" s="1010">
        <f t="shared" si="4"/>
        <v>0</v>
      </c>
      <c r="Q35" s="885">
        <f t="shared" si="5"/>
        <v>0</v>
      </c>
      <c r="R35" s="893"/>
    </row>
    <row r="36" spans="2:18" ht="12" customHeight="1" x14ac:dyDescent="0.2">
      <c r="B36" s="897"/>
      <c r="C36" s="891"/>
      <c r="D36" s="1049"/>
      <c r="E36" s="894"/>
      <c r="F36" s="894"/>
      <c r="G36" s="894"/>
      <c r="H36" s="894"/>
      <c r="I36" s="890"/>
      <c r="J36" s="886">
        <f t="shared" si="8"/>
        <v>0</v>
      </c>
      <c r="K36" s="1569"/>
      <c r="L36" s="894"/>
      <c r="M36" s="894"/>
      <c r="N36" s="890"/>
      <c r="O36" s="886">
        <f t="shared" si="2"/>
        <v>0</v>
      </c>
      <c r="P36" s="1010">
        <f t="shared" si="4"/>
        <v>0</v>
      </c>
      <c r="Q36" s="885">
        <f t="shared" si="5"/>
        <v>0</v>
      </c>
      <c r="R36" s="893"/>
    </row>
    <row r="37" spans="2:18" ht="12" customHeight="1" x14ac:dyDescent="0.2">
      <c r="B37" s="897"/>
      <c r="C37" s="891"/>
      <c r="D37" s="1049"/>
      <c r="E37" s="894"/>
      <c r="F37" s="894"/>
      <c r="G37" s="894"/>
      <c r="H37" s="894"/>
      <c r="I37" s="890"/>
      <c r="J37" s="886">
        <f t="shared" si="8"/>
        <v>0</v>
      </c>
      <c r="K37" s="1569"/>
      <c r="L37" s="894"/>
      <c r="M37" s="894"/>
      <c r="N37" s="890"/>
      <c r="O37" s="886">
        <f t="shared" si="2"/>
        <v>0</v>
      </c>
      <c r="P37" s="1010">
        <f t="shared" si="4"/>
        <v>0</v>
      </c>
      <c r="Q37" s="885">
        <f t="shared" si="5"/>
        <v>0</v>
      </c>
      <c r="R37" s="893"/>
    </row>
    <row r="38" spans="2:18" ht="12" customHeight="1" x14ac:dyDescent="0.2">
      <c r="B38" s="897"/>
      <c r="C38" s="891"/>
      <c r="D38" s="1049"/>
      <c r="E38" s="894"/>
      <c r="F38" s="894"/>
      <c r="G38" s="894"/>
      <c r="H38" s="894"/>
      <c r="I38" s="890"/>
      <c r="J38" s="886">
        <f t="shared" si="8"/>
        <v>0</v>
      </c>
      <c r="K38" s="1569"/>
      <c r="L38" s="894"/>
      <c r="M38" s="894"/>
      <c r="N38" s="890"/>
      <c r="O38" s="886">
        <f t="shared" si="2"/>
        <v>0</v>
      </c>
      <c r="P38" s="1010">
        <f t="shared" si="4"/>
        <v>0</v>
      </c>
      <c r="Q38" s="885">
        <f t="shared" si="5"/>
        <v>0</v>
      </c>
      <c r="R38" s="893"/>
    </row>
    <row r="39" spans="2:18" ht="12" customHeight="1" x14ac:dyDescent="0.2">
      <c r="B39" s="897"/>
      <c r="C39" s="891"/>
      <c r="D39" s="1049"/>
      <c r="E39" s="894"/>
      <c r="F39" s="894"/>
      <c r="G39" s="894"/>
      <c r="H39" s="894"/>
      <c r="I39" s="890"/>
      <c r="J39" s="886">
        <f t="shared" si="8"/>
        <v>0</v>
      </c>
      <c r="K39" s="1569"/>
      <c r="L39" s="894"/>
      <c r="M39" s="894"/>
      <c r="N39" s="890"/>
      <c r="O39" s="886">
        <f t="shared" si="2"/>
        <v>0</v>
      </c>
      <c r="P39" s="1010">
        <f t="shared" si="4"/>
        <v>0</v>
      </c>
      <c r="Q39" s="885">
        <f t="shared" si="5"/>
        <v>0</v>
      </c>
      <c r="R39" s="893"/>
    </row>
    <row r="40" spans="2:18" ht="12" customHeight="1" x14ac:dyDescent="0.2">
      <c r="B40" s="897"/>
      <c r="C40" s="891"/>
      <c r="D40" s="1049"/>
      <c r="E40" s="894"/>
      <c r="F40" s="894"/>
      <c r="G40" s="894"/>
      <c r="H40" s="894"/>
      <c r="I40" s="890"/>
      <c r="J40" s="886">
        <f t="shared" si="8"/>
        <v>0</v>
      </c>
      <c r="K40" s="1569"/>
      <c r="L40" s="894"/>
      <c r="M40" s="894"/>
      <c r="N40" s="890"/>
      <c r="O40" s="886">
        <f t="shared" si="2"/>
        <v>0</v>
      </c>
      <c r="P40" s="1010">
        <f t="shared" si="4"/>
        <v>0</v>
      </c>
      <c r="Q40" s="885">
        <f t="shared" si="5"/>
        <v>0</v>
      </c>
      <c r="R40" s="893"/>
    </row>
    <row r="41" spans="2:18" ht="12" customHeight="1" x14ac:dyDescent="0.2">
      <c r="B41" s="897"/>
      <c r="C41" s="891"/>
      <c r="D41" s="1049"/>
      <c r="E41" s="894"/>
      <c r="F41" s="894"/>
      <c r="G41" s="894"/>
      <c r="H41" s="894"/>
      <c r="I41" s="890"/>
      <c r="J41" s="886">
        <f t="shared" si="8"/>
        <v>0</v>
      </c>
      <c r="K41" s="1569"/>
      <c r="L41" s="894"/>
      <c r="M41" s="894"/>
      <c r="N41" s="890"/>
      <c r="O41" s="886">
        <f t="shared" si="2"/>
        <v>0</v>
      </c>
      <c r="P41" s="1010">
        <f t="shared" si="4"/>
        <v>0</v>
      </c>
      <c r="Q41" s="885">
        <f t="shared" si="5"/>
        <v>0</v>
      </c>
      <c r="R41" s="893"/>
    </row>
    <row r="42" spans="2:18" ht="12" customHeight="1" x14ac:dyDescent="0.2">
      <c r="B42" s="897"/>
      <c r="C42" s="891"/>
      <c r="D42" s="1049"/>
      <c r="E42" s="894"/>
      <c r="F42" s="894"/>
      <c r="G42" s="894"/>
      <c r="H42" s="894"/>
      <c r="I42" s="890"/>
      <c r="J42" s="886">
        <f t="shared" si="8"/>
        <v>0</v>
      </c>
      <c r="K42" s="1569"/>
      <c r="L42" s="894"/>
      <c r="M42" s="894"/>
      <c r="N42" s="890"/>
      <c r="O42" s="886">
        <f t="shared" si="2"/>
        <v>0</v>
      </c>
      <c r="P42" s="1010">
        <f t="shared" si="4"/>
        <v>0</v>
      </c>
      <c r="Q42" s="885">
        <f t="shared" si="5"/>
        <v>0</v>
      </c>
      <c r="R42" s="893"/>
    </row>
    <row r="43" spans="2:18" ht="12" customHeight="1" x14ac:dyDescent="0.2">
      <c r="B43" s="897"/>
      <c r="C43" s="891"/>
      <c r="D43" s="1049"/>
      <c r="E43" s="894"/>
      <c r="F43" s="894"/>
      <c r="G43" s="894"/>
      <c r="H43" s="894"/>
      <c r="I43" s="890"/>
      <c r="J43" s="886">
        <f t="shared" si="8"/>
        <v>0</v>
      </c>
      <c r="K43" s="1569"/>
      <c r="L43" s="894"/>
      <c r="M43" s="894"/>
      <c r="N43" s="890"/>
      <c r="O43" s="886">
        <f t="shared" si="2"/>
        <v>0</v>
      </c>
      <c r="P43" s="1010">
        <f t="shared" si="4"/>
        <v>0</v>
      </c>
      <c r="Q43" s="885">
        <f t="shared" si="5"/>
        <v>0</v>
      </c>
      <c r="R43" s="893"/>
    </row>
    <row r="44" spans="2:18" ht="12" customHeight="1" x14ac:dyDescent="0.2">
      <c r="B44" s="897"/>
      <c r="C44" s="891"/>
      <c r="D44" s="1049"/>
      <c r="E44" s="894"/>
      <c r="F44" s="894"/>
      <c r="G44" s="894"/>
      <c r="H44" s="894"/>
      <c r="I44" s="890"/>
      <c r="J44" s="886">
        <f t="shared" si="8"/>
        <v>0</v>
      </c>
      <c r="K44" s="1569"/>
      <c r="L44" s="894"/>
      <c r="M44" s="894"/>
      <c r="N44" s="890"/>
      <c r="O44" s="886">
        <f t="shared" si="2"/>
        <v>0</v>
      </c>
      <c r="P44" s="1010">
        <f t="shared" si="4"/>
        <v>0</v>
      </c>
      <c r="Q44" s="885">
        <f t="shared" si="5"/>
        <v>0</v>
      </c>
      <c r="R44" s="893"/>
    </row>
    <row r="45" spans="2:18" x14ac:dyDescent="0.2">
      <c r="B45" s="892"/>
      <c r="C45" s="891"/>
      <c r="D45" s="1048"/>
      <c r="E45" s="888"/>
      <c r="F45" s="888"/>
      <c r="G45" s="888"/>
      <c r="H45" s="888"/>
      <c r="I45" s="890"/>
      <c r="J45" s="886">
        <f t="shared" si="8"/>
        <v>0</v>
      </c>
      <c r="K45" s="1571"/>
      <c r="L45" s="888"/>
      <c r="M45" s="888"/>
      <c r="N45" s="887"/>
      <c r="O45" s="886">
        <f t="shared" si="2"/>
        <v>0</v>
      </c>
      <c r="P45" s="1010">
        <f t="shared" si="4"/>
        <v>0</v>
      </c>
      <c r="Q45" s="885">
        <f t="shared" si="5"/>
        <v>0</v>
      </c>
      <c r="R45" s="884"/>
    </row>
    <row r="46" spans="2:18" x14ac:dyDescent="0.2">
      <c r="B46" s="892"/>
      <c r="C46" s="891"/>
      <c r="D46" s="1048"/>
      <c r="E46" s="888"/>
      <c r="F46" s="888"/>
      <c r="G46" s="888"/>
      <c r="H46" s="888"/>
      <c r="I46" s="890"/>
      <c r="J46" s="886">
        <f t="shared" si="8"/>
        <v>0</v>
      </c>
      <c r="K46" s="1571"/>
      <c r="L46" s="888"/>
      <c r="M46" s="888"/>
      <c r="N46" s="887"/>
      <c r="O46" s="886">
        <f t="shared" si="2"/>
        <v>0</v>
      </c>
      <c r="P46" s="1010">
        <f t="shared" si="4"/>
        <v>0</v>
      </c>
      <c r="Q46" s="885">
        <f t="shared" si="5"/>
        <v>0</v>
      </c>
      <c r="R46" s="884"/>
    </row>
    <row r="47" spans="2:18" ht="13.5" thickBot="1" x14ac:dyDescent="0.25">
      <c r="B47" s="883"/>
      <c r="C47" s="882"/>
      <c r="D47" s="1047"/>
      <c r="E47" s="880"/>
      <c r="F47" s="880"/>
      <c r="G47" s="880"/>
      <c r="H47" s="880"/>
      <c r="I47" s="879"/>
      <c r="J47" s="878">
        <f t="shared" si="8"/>
        <v>0</v>
      </c>
      <c r="K47" s="1573"/>
      <c r="L47" s="880"/>
      <c r="M47" s="880"/>
      <c r="N47" s="879"/>
      <c r="O47" s="878">
        <f t="shared" si="2"/>
        <v>0</v>
      </c>
      <c r="P47" s="1009">
        <f t="shared" si="4"/>
        <v>0</v>
      </c>
      <c r="Q47" s="877">
        <f t="shared" si="5"/>
        <v>0</v>
      </c>
      <c r="R47" s="876"/>
    </row>
  </sheetData>
  <sheetProtection algorithmName="SHA-512" hashValue="hNIqXSLqMTxoBUZng1CTgv3Z+84W4aspd+ZJ4szGu4gOie2PbalYtbZ26itgdFU2ven1fF5tqrHTs0cgJxPo1Q==" saltValue="Gq3wPJBUsNKcHHfHrBiVNw==" spinCount="100000" sheet="1" objects="1" scenarios="1"/>
  <mergeCells count="16">
    <mergeCell ref="Q1:R1"/>
    <mergeCell ref="C2:O2"/>
    <mergeCell ref="B5:C11"/>
    <mergeCell ref="D5:O5"/>
    <mergeCell ref="P5:P11"/>
    <mergeCell ref="Q5:Q11"/>
    <mergeCell ref="R5:R11"/>
    <mergeCell ref="D6:O6"/>
    <mergeCell ref="D7:I7"/>
    <mergeCell ref="J7:J11"/>
    <mergeCell ref="K7:N7"/>
    <mergeCell ref="O7:O11"/>
    <mergeCell ref="D9:I9"/>
    <mergeCell ref="K9:N9"/>
    <mergeCell ref="D11:I11"/>
    <mergeCell ref="K11:N11"/>
  </mergeCells>
  <printOptions horizontalCentered="1"/>
  <pageMargins left="0.59055118110236227" right="0.51181102362204722" top="1.1811023622047245" bottom="0.98425196850393704" header="0.51181102362204722" footer="0.51181102362204722"/>
  <pageSetup paperSize="9" scale="66" orientation="landscape" r:id="rId1"/>
  <headerFooter alignWithMargins="0"/>
  <colBreaks count="1" manualBreakCount="1">
    <brk id="18" max="1048575" man="1"/>
  </colBreaks>
  <extLst>
    <ext xmlns:x14="http://schemas.microsoft.com/office/spreadsheetml/2009/9/main" uri="{CCE6A557-97BC-4b89-ADB6-D9C93CAAB3DF}">
      <x14:dataValidations xmlns:xm="http://schemas.microsoft.com/office/excel/2006/main" count="1">
        <x14:dataValidation type="list" allowBlank="1" showInputMessage="1" showErrorMessage="1" xr:uid="{542077C4-6E5D-4EF5-B399-C1F448F20B98}">
          <x14:formula1>
            <xm:f>słownik!$A$2:$A$175</xm:f>
          </x14:formula1>
          <xm:sqref>C26:C32 C34:C47</xm:sqref>
        </x14:dataValidation>
      </x14:dataValidations>
    </ext>
  </extLs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CB2192-F351-413F-A95C-3425ACA1D2F0}">
  <sheetPr>
    <tabColor rgb="FFFF7C80"/>
    <pageSetUpPr fitToPage="1"/>
  </sheetPr>
  <dimension ref="B1:N43"/>
  <sheetViews>
    <sheetView showGridLines="0" view="pageBreakPreview" topLeftCell="B1" zoomScaleNormal="100" zoomScaleSheetLayoutView="100" workbookViewId="0">
      <selection activeCell="Q50" sqref="Q50"/>
    </sheetView>
  </sheetViews>
  <sheetFormatPr defaultColWidth="9.28515625" defaultRowHeight="12.75" x14ac:dyDescent="0.2"/>
  <cols>
    <col min="1" max="1" width="2.5703125" style="875" customWidth="1"/>
    <col min="2" max="2" width="4.42578125" style="875" customWidth="1"/>
    <col min="3" max="3" width="45.28515625" style="875" customWidth="1"/>
    <col min="4" max="9" width="6" style="875" customWidth="1"/>
    <col min="10" max="10" width="6.7109375" style="875" customWidth="1"/>
    <col min="11" max="11" width="10.28515625" style="875" customWidth="1"/>
    <col min="12" max="12" width="10.5703125" style="875" customWidth="1"/>
    <col min="13" max="14" width="9.28515625" style="875" customWidth="1"/>
    <col min="15" max="16384" width="9.28515625" style="875"/>
  </cols>
  <sheetData>
    <row r="1" spans="2:13" ht="32.25" customHeight="1" x14ac:dyDescent="0.2">
      <c r="B1" s="644"/>
      <c r="C1" s="978"/>
      <c r="D1" s="978"/>
      <c r="E1" s="978"/>
      <c r="F1" s="978"/>
      <c r="G1" s="978"/>
      <c r="H1" s="978"/>
      <c r="I1" s="978"/>
      <c r="J1" s="978"/>
      <c r="K1" s="1000"/>
      <c r="L1" s="978"/>
    </row>
    <row r="2" spans="2:13" ht="18" x14ac:dyDescent="0.2">
      <c r="B2" s="967"/>
      <c r="C2" s="966" t="str">
        <f>wizyt!C3</f>
        <v>??</v>
      </c>
      <c r="D2" s="966"/>
      <c r="E2" s="966"/>
      <c r="F2" s="966"/>
      <c r="G2" s="966"/>
      <c r="H2" s="966"/>
      <c r="I2" s="966"/>
      <c r="J2" s="2040" t="str">
        <f>wizyt!$B$1</f>
        <v xml:space="preserve"> </v>
      </c>
      <c r="K2" s="2698" t="str">
        <f>wizyt!$D$1</f>
        <v xml:space="preserve"> </v>
      </c>
      <c r="L2" s="2699"/>
    </row>
    <row r="3" spans="2:13" ht="20.25" x14ac:dyDescent="0.2">
      <c r="B3" s="962"/>
      <c r="C3" s="2700" t="s">
        <v>755</v>
      </c>
      <c r="D3" s="2700"/>
      <c r="E3" s="2700"/>
      <c r="F3" s="2700"/>
      <c r="G3" s="2700"/>
      <c r="H3" s="2700"/>
      <c r="I3" s="2700"/>
      <c r="J3" s="2700"/>
      <c r="K3" s="999" t="str">
        <f>wizyt!H3</f>
        <v>2023/2024</v>
      </c>
      <c r="L3" s="962"/>
    </row>
    <row r="4" spans="2:13" ht="18.75" customHeight="1" x14ac:dyDescent="0.2">
      <c r="B4" s="998" t="s">
        <v>775</v>
      </c>
      <c r="C4" s="997"/>
      <c r="D4" s="997"/>
      <c r="E4" s="997"/>
      <c r="F4" s="997" t="s">
        <v>16</v>
      </c>
      <c r="G4" s="997"/>
      <c r="H4" s="997"/>
      <c r="I4" s="997"/>
      <c r="J4" s="997"/>
      <c r="K4" s="996"/>
      <c r="L4" s="962"/>
    </row>
    <row r="5" spans="2:13" ht="21.75" customHeight="1" thickBot="1" x14ac:dyDescent="0.25">
      <c r="B5" s="995" t="s">
        <v>794</v>
      </c>
      <c r="C5" s="330"/>
      <c r="D5" s="330"/>
      <c r="E5" s="330"/>
      <c r="F5" s="330"/>
      <c r="G5" s="330"/>
      <c r="H5" s="330"/>
      <c r="I5" s="330"/>
      <c r="J5" s="330"/>
      <c r="K5" s="330"/>
      <c r="L5" s="962"/>
    </row>
    <row r="6" spans="2:13" ht="12.75" customHeight="1" x14ac:dyDescent="0.2">
      <c r="B6" s="2735" t="s">
        <v>756</v>
      </c>
      <c r="C6" s="2736"/>
      <c r="D6" s="2709"/>
      <c r="E6" s="2709"/>
      <c r="F6" s="2709"/>
      <c r="G6" s="2709"/>
      <c r="H6" s="2709"/>
      <c r="I6" s="2709"/>
      <c r="J6" s="2709"/>
      <c r="K6" s="2693" t="s">
        <v>757</v>
      </c>
      <c r="L6" s="2711" t="s">
        <v>758</v>
      </c>
    </row>
    <row r="7" spans="2:13" ht="12.75" customHeight="1" x14ac:dyDescent="0.2">
      <c r="B7" s="2737"/>
      <c r="C7" s="2738"/>
      <c r="D7" s="2714" t="s">
        <v>691</v>
      </c>
      <c r="E7" s="2714"/>
      <c r="F7" s="2714"/>
      <c r="G7" s="2714"/>
      <c r="H7" s="2714"/>
      <c r="I7" s="2714"/>
      <c r="J7" s="2714"/>
      <c r="K7" s="2694"/>
      <c r="L7" s="2712"/>
    </row>
    <row r="8" spans="2:13" ht="12.75" customHeight="1" x14ac:dyDescent="0.2">
      <c r="B8" s="2737"/>
      <c r="C8" s="2738"/>
      <c r="D8" s="2716" t="s">
        <v>759</v>
      </c>
      <c r="E8" s="2716"/>
      <c r="F8" s="2716"/>
      <c r="G8" s="2716"/>
      <c r="H8" s="2716"/>
      <c r="I8" s="2716"/>
      <c r="J8" s="2717" t="s">
        <v>572</v>
      </c>
      <c r="K8" s="2694"/>
      <c r="L8" s="2712"/>
    </row>
    <row r="9" spans="2:13" ht="12.75" customHeight="1" x14ac:dyDescent="0.2">
      <c r="B9" s="2737"/>
      <c r="C9" s="2738"/>
      <c r="D9" s="959" t="s">
        <v>523</v>
      </c>
      <c r="E9" s="959" t="s">
        <v>524</v>
      </c>
      <c r="F9" s="959" t="s">
        <v>525</v>
      </c>
      <c r="G9" s="961" t="s">
        <v>526</v>
      </c>
      <c r="H9" s="961" t="s">
        <v>527</v>
      </c>
      <c r="I9" s="958" t="s">
        <v>528</v>
      </c>
      <c r="J9" s="2718"/>
      <c r="K9" s="2694"/>
      <c r="L9" s="2712"/>
    </row>
    <row r="10" spans="2:13" ht="12.75" customHeight="1" x14ac:dyDescent="0.2">
      <c r="B10" s="2737"/>
      <c r="C10" s="2738"/>
      <c r="D10" s="2724" t="s">
        <v>763</v>
      </c>
      <c r="E10" s="2724"/>
      <c r="F10" s="2724"/>
      <c r="G10" s="2724"/>
      <c r="H10" s="2724"/>
      <c r="I10" s="2725"/>
      <c r="J10" s="2718"/>
      <c r="K10" s="2694"/>
      <c r="L10" s="2712"/>
    </row>
    <row r="11" spans="2:13" ht="12.75" customHeight="1" x14ac:dyDescent="0.2">
      <c r="B11" s="2737"/>
      <c r="C11" s="2738"/>
      <c r="D11" s="1728">
        <f>'kalendarz  A'!$F$30</f>
        <v>26</v>
      </c>
      <c r="E11" s="1728">
        <f>'kalendarz  A'!$F$30</f>
        <v>26</v>
      </c>
      <c r="F11" s="1728">
        <f>'kalendarz  A'!$F$30</f>
        <v>26</v>
      </c>
      <c r="G11" s="1728">
        <f>'kalendarz  A'!$F$30</f>
        <v>26</v>
      </c>
      <c r="H11" s="1728">
        <f>'kalendarz  A'!$F$30</f>
        <v>26</v>
      </c>
      <c r="I11" s="1728">
        <f>'kalendarz  A'!$F$31</f>
        <v>16</v>
      </c>
      <c r="J11" s="2718"/>
      <c r="K11" s="2694"/>
      <c r="L11" s="2712"/>
    </row>
    <row r="12" spans="2:13" ht="16.5" customHeight="1" thickBot="1" x14ac:dyDescent="0.25">
      <c r="B12" s="2739"/>
      <c r="C12" s="2740"/>
      <c r="D12" s="2733" t="s">
        <v>764</v>
      </c>
      <c r="E12" s="2733"/>
      <c r="F12" s="2733"/>
      <c r="G12" s="2733"/>
      <c r="H12" s="2733"/>
      <c r="I12" s="2734"/>
      <c r="J12" s="2719"/>
      <c r="K12" s="2695"/>
      <c r="L12" s="2713"/>
    </row>
    <row r="13" spans="2:13" ht="23.25" customHeight="1" thickBot="1" x14ac:dyDescent="0.25">
      <c r="B13" s="1041"/>
      <c r="C13" s="1040" t="s">
        <v>532</v>
      </c>
      <c r="D13" s="1039">
        <f t="shared" ref="D13:I13" si="0">D14+D25+D31</f>
        <v>8.33</v>
      </c>
      <c r="E13" s="1039">
        <f t="shared" si="0"/>
        <v>8.33</v>
      </c>
      <c r="F13" s="1039">
        <f t="shared" si="0"/>
        <v>11.33</v>
      </c>
      <c r="G13" s="1039">
        <f t="shared" si="0"/>
        <v>12</v>
      </c>
      <c r="H13" s="1039">
        <f t="shared" si="0"/>
        <v>10</v>
      </c>
      <c r="I13" s="1039">
        <f t="shared" si="0"/>
        <v>12</v>
      </c>
      <c r="J13" s="2003">
        <f t="shared" ref="J13:J30" si="1">SUM(D13:I13)</f>
        <v>61.99</v>
      </c>
      <c r="K13" s="2004">
        <f>K14+K25+K31</f>
        <v>1491.74</v>
      </c>
      <c r="L13" s="1038"/>
      <c r="M13" s="906"/>
    </row>
    <row r="14" spans="2:13" ht="19.5" customHeight="1" x14ac:dyDescent="0.2">
      <c r="B14" s="1857"/>
      <c r="C14" s="2005" t="s">
        <v>766</v>
      </c>
      <c r="D14" s="1858">
        <f t="shared" ref="D14:I14" si="2">SUM(D15:D24)</f>
        <v>8.33</v>
      </c>
      <c r="E14" s="1858">
        <f t="shared" si="2"/>
        <v>8.33</v>
      </c>
      <c r="F14" s="1858">
        <f t="shared" si="2"/>
        <v>11.33</v>
      </c>
      <c r="G14" s="1858">
        <f t="shared" si="2"/>
        <v>12</v>
      </c>
      <c r="H14" s="1858">
        <f t="shared" si="2"/>
        <v>10</v>
      </c>
      <c r="I14" s="1859">
        <f t="shared" si="2"/>
        <v>12</v>
      </c>
      <c r="J14" s="1037">
        <f t="shared" si="1"/>
        <v>61.99</v>
      </c>
      <c r="K14" s="1856">
        <f>SUM(K15:K24)</f>
        <v>1491.74</v>
      </c>
      <c r="L14" s="1860"/>
      <c r="M14" s="992"/>
    </row>
    <row r="15" spans="2:13" s="914" customFormat="1" ht="14.1" customHeight="1" x14ac:dyDescent="0.2">
      <c r="B15" s="952">
        <v>1</v>
      </c>
      <c r="C15" s="951" t="s">
        <v>795</v>
      </c>
      <c r="D15" s="1036">
        <v>2</v>
      </c>
      <c r="E15" s="1036">
        <v>2</v>
      </c>
      <c r="F15" s="1036">
        <v>2</v>
      </c>
      <c r="G15" s="946">
        <v>2</v>
      </c>
      <c r="H15" s="946">
        <v>2</v>
      </c>
      <c r="I15" s="946">
        <v>2</v>
      </c>
      <c r="J15" s="2006">
        <f t="shared" si="1"/>
        <v>12</v>
      </c>
      <c r="K15" s="2002">
        <f t="shared" ref="K15:K43" si="3">G15*$G$11+H15*$H$11+I15*$I$11+D15*$D$11+E15*$E$11+F15*$F$11</f>
        <v>292</v>
      </c>
      <c r="L15" s="991"/>
      <c r="M15" s="906"/>
    </row>
    <row r="16" spans="2:13" s="914" customFormat="1" ht="14.1" customHeight="1" x14ac:dyDescent="0.2">
      <c r="B16" s="989">
        <v>2</v>
      </c>
      <c r="C16" s="929" t="s">
        <v>796</v>
      </c>
      <c r="D16" s="1033">
        <v>1.33</v>
      </c>
      <c r="E16" s="1033">
        <v>1.33</v>
      </c>
      <c r="F16" s="1033">
        <v>1.33</v>
      </c>
      <c r="G16" s="894">
        <v>2</v>
      </c>
      <c r="H16" s="894">
        <v>2</v>
      </c>
      <c r="I16" s="894">
        <v>2</v>
      </c>
      <c r="J16" s="2006">
        <f t="shared" si="1"/>
        <v>9.99</v>
      </c>
      <c r="K16" s="2002">
        <f t="shared" si="3"/>
        <v>239.73999999999995</v>
      </c>
      <c r="L16" s="898"/>
      <c r="M16" s="906"/>
    </row>
    <row r="17" spans="2:13" s="914" customFormat="1" ht="14.1" customHeight="1" x14ac:dyDescent="0.2">
      <c r="B17" s="952">
        <v>3</v>
      </c>
      <c r="C17" s="929" t="s">
        <v>797</v>
      </c>
      <c r="D17" s="1033">
        <v>1</v>
      </c>
      <c r="E17" s="1033">
        <v>1</v>
      </c>
      <c r="F17" s="1033">
        <v>2</v>
      </c>
      <c r="G17" s="894">
        <v>2</v>
      </c>
      <c r="H17" s="894">
        <v>2</v>
      </c>
      <c r="I17" s="894">
        <v>2</v>
      </c>
      <c r="J17" s="1034">
        <f t="shared" si="1"/>
        <v>10</v>
      </c>
      <c r="K17" s="2002">
        <f t="shared" si="3"/>
        <v>240</v>
      </c>
      <c r="L17" s="898"/>
      <c r="M17" s="906"/>
    </row>
    <row r="18" spans="2:13" s="914" customFormat="1" ht="14.1" customHeight="1" x14ac:dyDescent="0.2">
      <c r="B18" s="989">
        <v>4</v>
      </c>
      <c r="C18" s="929" t="s">
        <v>798</v>
      </c>
      <c r="D18" s="1033"/>
      <c r="E18" s="1033"/>
      <c r="F18" s="1033">
        <v>1</v>
      </c>
      <c r="G18" s="894">
        <v>1</v>
      </c>
      <c r="H18" s="894"/>
      <c r="I18" s="894"/>
      <c r="J18" s="1034">
        <f t="shared" si="1"/>
        <v>2</v>
      </c>
      <c r="K18" s="981">
        <f t="shared" si="3"/>
        <v>52</v>
      </c>
      <c r="L18" s="898"/>
      <c r="M18" s="906"/>
    </row>
    <row r="19" spans="2:13" s="914" customFormat="1" ht="14.1" customHeight="1" x14ac:dyDescent="0.2">
      <c r="B19" s="952">
        <v>5</v>
      </c>
      <c r="C19" s="929" t="s">
        <v>769</v>
      </c>
      <c r="D19" s="1033">
        <v>2</v>
      </c>
      <c r="E19" s="1033">
        <v>2</v>
      </c>
      <c r="F19" s="1033">
        <v>2</v>
      </c>
      <c r="G19" s="894">
        <v>2</v>
      </c>
      <c r="H19" s="894"/>
      <c r="I19" s="894">
        <v>2</v>
      </c>
      <c r="J19" s="1034">
        <f t="shared" si="1"/>
        <v>10</v>
      </c>
      <c r="K19" s="981">
        <f t="shared" si="3"/>
        <v>240</v>
      </c>
      <c r="L19" s="898"/>
      <c r="M19" s="906"/>
    </row>
    <row r="20" spans="2:13" s="914" customFormat="1" ht="14.1" customHeight="1" x14ac:dyDescent="0.2">
      <c r="B20" s="989">
        <v>6</v>
      </c>
      <c r="C20" s="929" t="s">
        <v>782</v>
      </c>
      <c r="D20" s="1033">
        <v>1</v>
      </c>
      <c r="E20" s="1033">
        <v>1</v>
      </c>
      <c r="F20" s="1033"/>
      <c r="G20" s="894"/>
      <c r="H20" s="894"/>
      <c r="I20" s="894"/>
      <c r="J20" s="1034">
        <f t="shared" si="1"/>
        <v>2</v>
      </c>
      <c r="K20" s="981">
        <f t="shared" si="3"/>
        <v>52</v>
      </c>
      <c r="L20" s="898"/>
      <c r="M20" s="906"/>
    </row>
    <row r="21" spans="2:13" s="914" customFormat="1" ht="14.1" customHeight="1" x14ac:dyDescent="0.2">
      <c r="B21" s="952">
        <v>7</v>
      </c>
      <c r="C21" s="929" t="s">
        <v>694</v>
      </c>
      <c r="D21" s="1033"/>
      <c r="E21" s="1033"/>
      <c r="F21" s="1035">
        <v>1</v>
      </c>
      <c r="G21" s="940">
        <v>1</v>
      </c>
      <c r="H21" s="940">
        <v>1</v>
      </c>
      <c r="I21" s="940">
        <v>1</v>
      </c>
      <c r="J21" s="1034">
        <f t="shared" si="1"/>
        <v>4</v>
      </c>
      <c r="K21" s="981">
        <f t="shared" si="3"/>
        <v>94</v>
      </c>
      <c r="L21" s="898"/>
      <c r="M21" s="906"/>
    </row>
    <row r="22" spans="2:13" s="914" customFormat="1" ht="14.1" customHeight="1" x14ac:dyDescent="0.2">
      <c r="B22" s="989">
        <v>8</v>
      </c>
      <c r="C22" s="929" t="s">
        <v>783</v>
      </c>
      <c r="D22" s="1033">
        <v>1</v>
      </c>
      <c r="E22" s="1033">
        <v>1</v>
      </c>
      <c r="F22" s="1033"/>
      <c r="G22" s="894"/>
      <c r="H22" s="894"/>
      <c r="I22" s="894"/>
      <c r="J22" s="1029">
        <f t="shared" si="1"/>
        <v>2</v>
      </c>
      <c r="K22" s="981">
        <f t="shared" si="3"/>
        <v>52</v>
      </c>
      <c r="L22" s="898"/>
      <c r="M22" s="906"/>
    </row>
    <row r="23" spans="2:13" s="914" customFormat="1" ht="14.1" customHeight="1" x14ac:dyDescent="0.2">
      <c r="B23" s="952">
        <v>9</v>
      </c>
      <c r="C23" s="929" t="s">
        <v>716</v>
      </c>
      <c r="D23" s="1032"/>
      <c r="E23" s="1032"/>
      <c r="F23" s="1031">
        <v>2</v>
      </c>
      <c r="G23" s="1030">
        <v>2</v>
      </c>
      <c r="H23" s="1030">
        <v>1</v>
      </c>
      <c r="I23" s="1030">
        <v>1</v>
      </c>
      <c r="J23" s="1029">
        <f t="shared" si="1"/>
        <v>6</v>
      </c>
      <c r="K23" s="981">
        <f t="shared" si="3"/>
        <v>146</v>
      </c>
      <c r="L23" s="893"/>
      <c r="M23" s="906"/>
    </row>
    <row r="24" spans="2:13" s="914" customFormat="1" ht="14.1" customHeight="1" thickBot="1" x14ac:dyDescent="0.25">
      <c r="B24" s="989">
        <v>10</v>
      </c>
      <c r="C24" s="1028" t="s">
        <v>702</v>
      </c>
      <c r="D24" s="1027"/>
      <c r="E24" s="1027"/>
      <c r="F24" s="1026"/>
      <c r="G24" s="1025"/>
      <c r="H24" s="1025">
        <v>2</v>
      </c>
      <c r="I24" s="1025">
        <v>2</v>
      </c>
      <c r="J24" s="1024">
        <f t="shared" si="1"/>
        <v>4</v>
      </c>
      <c r="K24" s="877">
        <f t="shared" si="3"/>
        <v>84</v>
      </c>
      <c r="L24" s="1023"/>
      <c r="M24" s="906"/>
    </row>
    <row r="25" spans="2:13" s="914" customFormat="1" ht="19.5" customHeight="1" x14ac:dyDescent="0.2">
      <c r="B25" s="1822"/>
      <c r="C25" s="984" t="s">
        <v>772</v>
      </c>
      <c r="D25" s="1732">
        <f t="shared" ref="D25:I25" si="4">SUM(D26:D30)</f>
        <v>0</v>
      </c>
      <c r="E25" s="1732">
        <f t="shared" si="4"/>
        <v>0</v>
      </c>
      <c r="F25" s="1732">
        <f t="shared" si="4"/>
        <v>0</v>
      </c>
      <c r="G25" s="1732">
        <f t="shared" si="4"/>
        <v>0</v>
      </c>
      <c r="H25" s="1732">
        <f t="shared" si="4"/>
        <v>0</v>
      </c>
      <c r="I25" s="1022">
        <f t="shared" si="4"/>
        <v>0</v>
      </c>
      <c r="J25" s="1021">
        <f t="shared" si="1"/>
        <v>0</v>
      </c>
      <c r="K25" s="901">
        <f t="shared" si="3"/>
        <v>0</v>
      </c>
      <c r="L25" s="1020"/>
      <c r="M25" s="906"/>
    </row>
    <row r="26" spans="2:13" s="914" customFormat="1" ht="14.1" customHeight="1" x14ac:dyDescent="0.2">
      <c r="B26" s="897"/>
      <c r="C26" s="891"/>
      <c r="D26" s="900"/>
      <c r="E26" s="900"/>
      <c r="F26" s="900"/>
      <c r="G26" s="899"/>
      <c r="H26" s="899"/>
      <c r="I26" s="890"/>
      <c r="J26" s="896">
        <f t="shared" si="1"/>
        <v>0</v>
      </c>
      <c r="K26" s="2002">
        <f t="shared" si="3"/>
        <v>0</v>
      </c>
      <c r="L26" s="898"/>
      <c r="M26" s="906"/>
    </row>
    <row r="27" spans="2:13" ht="14.1" customHeight="1" x14ac:dyDescent="0.2">
      <c r="B27" s="897"/>
      <c r="C27" s="891"/>
      <c r="D27" s="894"/>
      <c r="E27" s="894"/>
      <c r="F27" s="894"/>
      <c r="G27" s="894"/>
      <c r="H27" s="894"/>
      <c r="I27" s="890"/>
      <c r="J27" s="886">
        <f t="shared" si="1"/>
        <v>0</v>
      </c>
      <c r="K27" s="981">
        <f t="shared" si="3"/>
        <v>0</v>
      </c>
      <c r="L27" s="893"/>
      <c r="M27" s="906"/>
    </row>
    <row r="28" spans="2:13" ht="14.1" customHeight="1" x14ac:dyDescent="0.2">
      <c r="B28" s="897"/>
      <c r="C28" s="891"/>
      <c r="D28" s="894"/>
      <c r="E28" s="894"/>
      <c r="F28" s="894"/>
      <c r="G28" s="894"/>
      <c r="H28" s="894"/>
      <c r="I28" s="890"/>
      <c r="J28" s="896">
        <f t="shared" si="1"/>
        <v>0</v>
      </c>
      <c r="K28" s="981">
        <f t="shared" si="3"/>
        <v>0</v>
      </c>
      <c r="L28" s="893"/>
      <c r="M28" s="906"/>
    </row>
    <row r="29" spans="2:13" ht="14.1" customHeight="1" x14ac:dyDescent="0.2">
      <c r="B29" s="892"/>
      <c r="C29" s="891"/>
      <c r="D29" s="888"/>
      <c r="E29" s="888"/>
      <c r="F29" s="888"/>
      <c r="G29" s="888"/>
      <c r="H29" s="888"/>
      <c r="I29" s="890"/>
      <c r="J29" s="886">
        <f t="shared" si="1"/>
        <v>0</v>
      </c>
      <c r="K29" s="981">
        <f t="shared" si="3"/>
        <v>0</v>
      </c>
      <c r="L29" s="884"/>
      <c r="M29" s="906"/>
    </row>
    <row r="30" spans="2:13" ht="14.1" customHeight="1" x14ac:dyDescent="0.2">
      <c r="B30" s="913"/>
      <c r="C30" s="891"/>
      <c r="D30" s="911"/>
      <c r="E30" s="911"/>
      <c r="F30" s="911"/>
      <c r="G30" s="911"/>
      <c r="H30" s="911"/>
      <c r="I30" s="910"/>
      <c r="J30" s="909">
        <f t="shared" si="1"/>
        <v>0</v>
      </c>
      <c r="K30" s="901">
        <f t="shared" si="3"/>
        <v>0</v>
      </c>
      <c r="L30" s="907"/>
      <c r="M30" s="906"/>
    </row>
    <row r="31" spans="2:13" ht="21.75" customHeight="1" x14ac:dyDescent="0.2">
      <c r="B31" s="983"/>
      <c r="C31" s="982" t="s">
        <v>773</v>
      </c>
      <c r="D31" s="905">
        <f t="shared" ref="D31:J31" si="5">SUM(D32:D43)</f>
        <v>0</v>
      </c>
      <c r="E31" s="905">
        <f t="shared" si="5"/>
        <v>0</v>
      </c>
      <c r="F31" s="905">
        <f t="shared" si="5"/>
        <v>0</v>
      </c>
      <c r="G31" s="905">
        <f t="shared" si="5"/>
        <v>0</v>
      </c>
      <c r="H31" s="905">
        <f t="shared" si="5"/>
        <v>0</v>
      </c>
      <c r="I31" s="905">
        <f t="shared" si="5"/>
        <v>0</v>
      </c>
      <c r="J31" s="905">
        <f t="shared" si="5"/>
        <v>0</v>
      </c>
      <c r="K31" s="943">
        <f t="shared" si="3"/>
        <v>0</v>
      </c>
      <c r="L31" s="902"/>
    </row>
    <row r="32" spans="2:13" x14ac:dyDescent="0.2">
      <c r="B32" s="897"/>
      <c r="C32" s="891"/>
      <c r="D32" s="900"/>
      <c r="E32" s="900"/>
      <c r="F32" s="900"/>
      <c r="G32" s="899"/>
      <c r="H32" s="899"/>
      <c r="I32" s="890"/>
      <c r="J32" s="896">
        <f t="shared" ref="J32:J43" si="6">SUM(D32:I32)</f>
        <v>0</v>
      </c>
      <c r="K32" s="2002">
        <f t="shared" si="3"/>
        <v>0</v>
      </c>
      <c r="L32" s="898"/>
    </row>
    <row r="33" spans="2:14" ht="12" customHeight="1" x14ac:dyDescent="0.2">
      <c r="B33" s="897"/>
      <c r="C33" s="891"/>
      <c r="D33" s="894"/>
      <c r="E33" s="894"/>
      <c r="F33" s="894"/>
      <c r="G33" s="894"/>
      <c r="H33" s="894"/>
      <c r="I33" s="890"/>
      <c r="J33" s="886">
        <f t="shared" si="6"/>
        <v>0</v>
      </c>
      <c r="K33" s="981">
        <f t="shared" si="3"/>
        <v>0</v>
      </c>
      <c r="L33" s="893"/>
      <c r="N33" s="1019"/>
    </row>
    <row r="34" spans="2:14" ht="12" customHeight="1" x14ac:dyDescent="0.2">
      <c r="B34" s="897"/>
      <c r="C34" s="891"/>
      <c r="D34" s="894"/>
      <c r="E34" s="894"/>
      <c r="F34" s="894"/>
      <c r="G34" s="894"/>
      <c r="H34" s="894"/>
      <c r="I34" s="890"/>
      <c r="J34" s="886">
        <f t="shared" si="6"/>
        <v>0</v>
      </c>
      <c r="K34" s="981">
        <f t="shared" si="3"/>
        <v>0</v>
      </c>
      <c r="L34" s="893"/>
    </row>
    <row r="35" spans="2:14" ht="12" customHeight="1" x14ac:dyDescent="0.2">
      <c r="B35" s="897"/>
      <c r="C35" s="891"/>
      <c r="D35" s="894"/>
      <c r="E35" s="894"/>
      <c r="F35" s="894"/>
      <c r="G35" s="894"/>
      <c r="H35" s="894"/>
      <c r="I35" s="890"/>
      <c r="J35" s="886">
        <f t="shared" si="6"/>
        <v>0</v>
      </c>
      <c r="K35" s="981">
        <f t="shared" si="3"/>
        <v>0</v>
      </c>
      <c r="L35" s="893"/>
    </row>
    <row r="36" spans="2:14" ht="12" customHeight="1" x14ac:dyDescent="0.2">
      <c r="B36" s="897"/>
      <c r="C36" s="891"/>
      <c r="D36" s="894"/>
      <c r="E36" s="894"/>
      <c r="F36" s="894"/>
      <c r="G36" s="894"/>
      <c r="H36" s="894"/>
      <c r="I36" s="890"/>
      <c r="J36" s="886">
        <f t="shared" si="6"/>
        <v>0</v>
      </c>
      <c r="K36" s="981">
        <f t="shared" si="3"/>
        <v>0</v>
      </c>
      <c r="L36" s="893"/>
    </row>
    <row r="37" spans="2:14" ht="12" customHeight="1" x14ac:dyDescent="0.2">
      <c r="B37" s="897"/>
      <c r="C37" s="891"/>
      <c r="D37" s="894"/>
      <c r="E37" s="894"/>
      <c r="F37" s="894"/>
      <c r="G37" s="894"/>
      <c r="H37" s="894"/>
      <c r="I37" s="890"/>
      <c r="J37" s="886">
        <f t="shared" si="6"/>
        <v>0</v>
      </c>
      <c r="K37" s="981">
        <f t="shared" si="3"/>
        <v>0</v>
      </c>
      <c r="L37" s="893"/>
    </row>
    <row r="38" spans="2:14" ht="12" customHeight="1" x14ac:dyDescent="0.2">
      <c r="B38" s="897"/>
      <c r="C38" s="891"/>
      <c r="D38" s="894"/>
      <c r="E38" s="894"/>
      <c r="F38" s="894"/>
      <c r="G38" s="894"/>
      <c r="H38" s="894"/>
      <c r="I38" s="890"/>
      <c r="J38" s="886">
        <f t="shared" si="6"/>
        <v>0</v>
      </c>
      <c r="K38" s="981">
        <f t="shared" si="3"/>
        <v>0</v>
      </c>
      <c r="L38" s="893"/>
    </row>
    <row r="39" spans="2:14" x14ac:dyDescent="0.2">
      <c r="B39" s="897"/>
      <c r="C39" s="891"/>
      <c r="D39" s="894"/>
      <c r="E39" s="894"/>
      <c r="F39" s="894"/>
      <c r="G39" s="894"/>
      <c r="H39" s="894"/>
      <c r="I39" s="890"/>
      <c r="J39" s="896">
        <f t="shared" si="6"/>
        <v>0</v>
      </c>
      <c r="K39" s="981">
        <f t="shared" si="3"/>
        <v>0</v>
      </c>
      <c r="L39" s="893"/>
    </row>
    <row r="40" spans="2:14" x14ac:dyDescent="0.2">
      <c r="B40" s="897"/>
      <c r="C40" s="891"/>
      <c r="D40" s="894"/>
      <c r="E40" s="894"/>
      <c r="F40" s="894"/>
      <c r="G40" s="894"/>
      <c r="H40" s="894"/>
      <c r="I40" s="890"/>
      <c r="J40" s="896">
        <f t="shared" si="6"/>
        <v>0</v>
      </c>
      <c r="K40" s="981">
        <f t="shared" si="3"/>
        <v>0</v>
      </c>
      <c r="L40" s="893"/>
    </row>
    <row r="41" spans="2:14" x14ac:dyDescent="0.2">
      <c r="B41" s="892"/>
      <c r="C41" s="891"/>
      <c r="D41" s="888"/>
      <c r="E41" s="888"/>
      <c r="F41" s="888"/>
      <c r="G41" s="888"/>
      <c r="H41" s="888"/>
      <c r="I41" s="890"/>
      <c r="J41" s="886">
        <f t="shared" si="6"/>
        <v>0</v>
      </c>
      <c r="K41" s="981">
        <f t="shared" si="3"/>
        <v>0</v>
      </c>
      <c r="L41" s="884"/>
    </row>
    <row r="42" spans="2:14" x14ac:dyDescent="0.2">
      <c r="B42" s="892"/>
      <c r="C42" s="891"/>
      <c r="D42" s="888"/>
      <c r="E42" s="888"/>
      <c r="F42" s="888"/>
      <c r="G42" s="888"/>
      <c r="H42" s="888"/>
      <c r="I42" s="890"/>
      <c r="J42" s="886">
        <f t="shared" si="6"/>
        <v>0</v>
      </c>
      <c r="K42" s="981">
        <f t="shared" si="3"/>
        <v>0</v>
      </c>
      <c r="L42" s="884"/>
    </row>
    <row r="43" spans="2:14" ht="13.5" thickBot="1" x14ac:dyDescent="0.25">
      <c r="B43" s="883"/>
      <c r="C43" s="1769"/>
      <c r="D43" s="880"/>
      <c r="E43" s="880"/>
      <c r="F43" s="880"/>
      <c r="G43" s="880"/>
      <c r="H43" s="880"/>
      <c r="I43" s="879"/>
      <c r="J43" s="878">
        <f t="shared" si="6"/>
        <v>0</v>
      </c>
      <c r="K43" s="980">
        <f t="shared" si="3"/>
        <v>0</v>
      </c>
      <c r="L43" s="876"/>
    </row>
  </sheetData>
  <sheetProtection algorithmName="SHA-512" hashValue="KPsdNEOdr/TsCLfGpElo8BQQtjtTOyiCkxCxwWHy/q7a6BjWqL7J2fR+v7gxxuxmdKYiwGiQOn2m01hOKcBBEg==" saltValue="kMVBYjWsGtXIvhPcC4eeYA==" spinCount="100000" sheet="1" formatRows="0"/>
  <mergeCells count="11">
    <mergeCell ref="D10:I10"/>
    <mergeCell ref="D12:I12"/>
    <mergeCell ref="K2:L2"/>
    <mergeCell ref="C3:J3"/>
    <mergeCell ref="B6:C12"/>
    <mergeCell ref="D6:J6"/>
    <mergeCell ref="K6:K12"/>
    <mergeCell ref="L6:L12"/>
    <mergeCell ref="D7:J7"/>
    <mergeCell ref="D8:I8"/>
    <mergeCell ref="J8:J12"/>
  </mergeCells>
  <printOptions horizontalCentered="1"/>
  <pageMargins left="0.59055118110236227" right="0.51181102362204722" top="1.1811023622047245" bottom="0.98425196850393704" header="0.51181102362204722" footer="0.51181102362204722"/>
  <pageSetup paperSize="9" scale="73" orientation="landscape" horizontalDpi="4294967293" verticalDpi="4294967293"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r:uid="{EB26ED09-13EB-4BA4-B6B2-A1F63C408EEC}">
          <x14:formula1>
            <xm:f>słownik!$A$2:$A$175</xm:f>
          </x14:formula1>
          <xm:sqref>C26:C30 C32:C43</xm:sqref>
        </x14:dataValidation>
      </x14:dataValidations>
    </ext>
  </extLst>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BDD307-3B50-4554-8658-13FE58964E32}">
  <sheetPr>
    <tabColor rgb="FFFF7C80"/>
    <pageSetUpPr fitToPage="1"/>
  </sheetPr>
  <dimension ref="B1:M42"/>
  <sheetViews>
    <sheetView view="pageBreakPreview" zoomScaleNormal="100" zoomScaleSheetLayoutView="100" workbookViewId="0">
      <selection activeCell="J1" sqref="J1:L1"/>
    </sheetView>
  </sheetViews>
  <sheetFormatPr defaultColWidth="9.28515625" defaultRowHeight="12.75" x14ac:dyDescent="0.2"/>
  <cols>
    <col min="1" max="1" width="2.5703125" style="875" customWidth="1"/>
    <col min="2" max="2" width="4.42578125" style="875" customWidth="1"/>
    <col min="3" max="3" width="45.28515625" style="875" customWidth="1"/>
    <col min="4" max="9" width="6" style="875" customWidth="1"/>
    <col min="10" max="10" width="6.7109375" style="875" customWidth="1"/>
    <col min="11" max="11" width="10.28515625" style="875" customWidth="1"/>
    <col min="12" max="12" width="10.5703125" style="875" customWidth="1"/>
    <col min="13" max="16384" width="9.28515625" style="875"/>
  </cols>
  <sheetData>
    <row r="1" spans="2:13" ht="18" x14ac:dyDescent="0.2">
      <c r="B1" s="967"/>
      <c r="C1" s="966" t="str">
        <f>wizyt!C3</f>
        <v>??</v>
      </c>
      <c r="D1" s="966"/>
      <c r="E1" s="966"/>
      <c r="F1" s="966"/>
      <c r="G1" s="966"/>
      <c r="H1" s="966"/>
      <c r="I1" s="966"/>
      <c r="J1" s="2040" t="str">
        <f>wizyt!$B$1</f>
        <v xml:space="preserve"> </v>
      </c>
      <c r="K1" s="2698" t="str">
        <f>wizyt!$D$1</f>
        <v xml:space="preserve"> </v>
      </c>
      <c r="L1" s="2699"/>
    </row>
    <row r="2" spans="2:13" ht="20.25" x14ac:dyDescent="0.2">
      <c r="B2" s="962"/>
      <c r="C2" s="2700" t="s">
        <v>755</v>
      </c>
      <c r="D2" s="2700"/>
      <c r="E2" s="2700"/>
      <c r="F2" s="2700"/>
      <c r="G2" s="2700"/>
      <c r="H2" s="2700"/>
      <c r="I2" s="2700"/>
      <c r="J2" s="2700"/>
      <c r="K2" s="999" t="str">
        <f>wizyt!H3</f>
        <v>2023/2024</v>
      </c>
      <c r="L2" s="962"/>
    </row>
    <row r="3" spans="2:13" ht="18.75" customHeight="1" x14ac:dyDescent="0.2">
      <c r="B3" s="998" t="s">
        <v>775</v>
      </c>
      <c r="C3" s="997"/>
      <c r="D3" s="997"/>
      <c r="E3" s="997"/>
      <c r="F3" s="997" t="s">
        <v>16</v>
      </c>
      <c r="G3" s="997"/>
      <c r="H3" s="997"/>
      <c r="I3" s="997"/>
      <c r="J3" s="997"/>
      <c r="K3" s="996"/>
      <c r="L3" s="962"/>
    </row>
    <row r="4" spans="2:13" ht="21.75" customHeight="1" thickBot="1" x14ac:dyDescent="0.25">
      <c r="B4" s="1053" t="s">
        <v>794</v>
      </c>
      <c r="C4" s="330"/>
      <c r="D4" s="330"/>
      <c r="E4" s="330"/>
      <c r="F4" s="330"/>
      <c r="G4" s="330"/>
      <c r="H4" s="330"/>
      <c r="I4" s="330"/>
      <c r="J4" s="330"/>
      <c r="K4" s="330"/>
      <c r="L4" s="962"/>
    </row>
    <row r="5" spans="2:13" ht="12.75" customHeight="1" x14ac:dyDescent="0.2">
      <c r="B5" s="2735" t="s">
        <v>756</v>
      </c>
      <c r="C5" s="2736"/>
      <c r="D5" s="2709"/>
      <c r="E5" s="2709"/>
      <c r="F5" s="2709"/>
      <c r="G5" s="2709"/>
      <c r="H5" s="2709"/>
      <c r="I5" s="2709"/>
      <c r="J5" s="2709"/>
      <c r="K5" s="2693" t="s">
        <v>757</v>
      </c>
      <c r="L5" s="2711" t="s">
        <v>758</v>
      </c>
    </row>
    <row r="6" spans="2:13" ht="12.75" customHeight="1" x14ac:dyDescent="0.2">
      <c r="B6" s="2737"/>
      <c r="C6" s="2738"/>
      <c r="D6" s="2714" t="s">
        <v>691</v>
      </c>
      <c r="E6" s="2714"/>
      <c r="F6" s="2714"/>
      <c r="G6" s="2714"/>
      <c r="H6" s="2714"/>
      <c r="I6" s="2714"/>
      <c r="J6" s="2714"/>
      <c r="K6" s="2694"/>
      <c r="L6" s="2712"/>
    </row>
    <row r="7" spans="2:13" ht="12.75" customHeight="1" x14ac:dyDescent="0.2">
      <c r="B7" s="2737"/>
      <c r="C7" s="2738"/>
      <c r="D7" s="2716" t="s">
        <v>759</v>
      </c>
      <c r="E7" s="2716"/>
      <c r="F7" s="2716"/>
      <c r="G7" s="2716"/>
      <c r="H7" s="2716"/>
      <c r="I7" s="2716"/>
      <c r="J7" s="2717" t="s">
        <v>572</v>
      </c>
      <c r="K7" s="2694"/>
      <c r="L7" s="2712"/>
    </row>
    <row r="8" spans="2:13" ht="12.75" customHeight="1" x14ac:dyDescent="0.2">
      <c r="B8" s="2737"/>
      <c r="C8" s="2738"/>
      <c r="D8" s="959" t="s">
        <v>523</v>
      </c>
      <c r="E8" s="959" t="s">
        <v>524</v>
      </c>
      <c r="F8" s="959" t="s">
        <v>525</v>
      </c>
      <c r="G8" s="961" t="s">
        <v>526</v>
      </c>
      <c r="H8" s="961" t="s">
        <v>527</v>
      </c>
      <c r="I8" s="958" t="s">
        <v>528</v>
      </c>
      <c r="J8" s="2718"/>
      <c r="K8" s="2694"/>
      <c r="L8" s="2712"/>
    </row>
    <row r="9" spans="2:13" ht="12.75" customHeight="1" x14ac:dyDescent="0.2">
      <c r="B9" s="2737"/>
      <c r="C9" s="2738"/>
      <c r="D9" s="2724" t="s">
        <v>763</v>
      </c>
      <c r="E9" s="2724"/>
      <c r="F9" s="2724"/>
      <c r="G9" s="2724"/>
      <c r="H9" s="2724"/>
      <c r="I9" s="2725"/>
      <c r="J9" s="2718"/>
      <c r="K9" s="2694"/>
      <c r="L9" s="2712"/>
    </row>
    <row r="10" spans="2:13" ht="12.75" customHeight="1" x14ac:dyDescent="0.2">
      <c r="B10" s="2737"/>
      <c r="C10" s="2738"/>
      <c r="D10" s="1728">
        <f>'kalendarz  A'!$F$30</f>
        <v>26</v>
      </c>
      <c r="E10" s="1728">
        <f>'kalendarz  A'!$F$30</f>
        <v>26</v>
      </c>
      <c r="F10" s="1728">
        <f>'kalendarz  A'!$F$30</f>
        <v>26</v>
      </c>
      <c r="G10" s="1728">
        <f>'kalendarz  A'!$F$30</f>
        <v>26</v>
      </c>
      <c r="H10" s="1728">
        <f>'kalendarz  A'!$F$30</f>
        <v>26</v>
      </c>
      <c r="I10" s="1728">
        <f>'kalendarz  A'!$F$31</f>
        <v>16</v>
      </c>
      <c r="J10" s="2718"/>
      <c r="K10" s="2694"/>
      <c r="L10" s="2712"/>
    </row>
    <row r="11" spans="2:13" ht="16.5" customHeight="1" thickBot="1" x14ac:dyDescent="0.25">
      <c r="B11" s="2739"/>
      <c r="C11" s="2740"/>
      <c r="D11" s="2733" t="s">
        <v>764</v>
      </c>
      <c r="E11" s="2733"/>
      <c r="F11" s="2733"/>
      <c r="G11" s="2733"/>
      <c r="H11" s="2733"/>
      <c r="I11" s="2734"/>
      <c r="J11" s="2719"/>
      <c r="K11" s="2695"/>
      <c r="L11" s="2713"/>
    </row>
    <row r="12" spans="2:13" ht="23.25" customHeight="1" thickBot="1" x14ac:dyDescent="0.25">
      <c r="B12" s="1041"/>
      <c r="C12" s="1040" t="s">
        <v>532</v>
      </c>
      <c r="D12" s="1052">
        <f t="shared" ref="D12:I12" si="0">D13+D24+D30</f>
        <v>0</v>
      </c>
      <c r="E12" s="1039">
        <f t="shared" si="0"/>
        <v>0</v>
      </c>
      <c r="F12" s="1052">
        <f t="shared" si="0"/>
        <v>0</v>
      </c>
      <c r="G12" s="1039">
        <f t="shared" si="0"/>
        <v>0</v>
      </c>
      <c r="H12" s="1039">
        <f t="shared" si="0"/>
        <v>0</v>
      </c>
      <c r="I12" s="1039">
        <f t="shared" si="0"/>
        <v>0</v>
      </c>
      <c r="J12" s="2003">
        <f t="shared" ref="J12:J29" si="1">SUM(D12:I12)</f>
        <v>0</v>
      </c>
      <c r="K12" s="2004">
        <f>K13+K24+K30</f>
        <v>0</v>
      </c>
      <c r="L12" s="1038"/>
      <c r="M12" s="906"/>
    </row>
    <row r="13" spans="2:13" ht="19.5" customHeight="1" x14ac:dyDescent="0.2">
      <c r="B13" s="1857"/>
      <c r="C13" s="2005" t="s">
        <v>766</v>
      </c>
      <c r="D13" s="1861">
        <f t="shared" ref="D13:I13" si="2">SUM(D14:D23)</f>
        <v>0</v>
      </c>
      <c r="E13" s="1858">
        <f t="shared" si="2"/>
        <v>0</v>
      </c>
      <c r="F13" s="1861">
        <f t="shared" si="2"/>
        <v>0</v>
      </c>
      <c r="G13" s="1858">
        <f t="shared" si="2"/>
        <v>0</v>
      </c>
      <c r="H13" s="1858">
        <f t="shared" si="2"/>
        <v>0</v>
      </c>
      <c r="I13" s="1859">
        <f t="shared" si="2"/>
        <v>0</v>
      </c>
      <c r="J13" s="1037">
        <f t="shared" si="1"/>
        <v>0</v>
      </c>
      <c r="K13" s="1856">
        <f>SUM(K14:K23)</f>
        <v>0</v>
      </c>
      <c r="L13" s="1860"/>
      <c r="M13" s="992"/>
    </row>
    <row r="14" spans="2:13" s="914" customFormat="1" ht="14.1" customHeight="1" x14ac:dyDescent="0.2">
      <c r="B14" s="952">
        <v>1</v>
      </c>
      <c r="C14" s="951" t="s">
        <v>795</v>
      </c>
      <c r="D14" s="1051"/>
      <c r="E14" s="1036"/>
      <c r="F14" s="1051"/>
      <c r="G14" s="946"/>
      <c r="H14" s="946"/>
      <c r="I14" s="946"/>
      <c r="J14" s="2006">
        <f t="shared" si="1"/>
        <v>0</v>
      </c>
      <c r="K14" s="2002">
        <f t="shared" ref="K14:K42" si="3">G14*$G$10+H14*$H$10+I14*$I$10+D14*$D$10+E14*$E$10+F14*$F$10</f>
        <v>0</v>
      </c>
      <c r="L14" s="991"/>
      <c r="M14" s="906"/>
    </row>
    <row r="15" spans="2:13" s="914" customFormat="1" ht="14.1" customHeight="1" x14ac:dyDescent="0.2">
      <c r="B15" s="989">
        <v>2</v>
      </c>
      <c r="C15" s="929" t="s">
        <v>796</v>
      </c>
      <c r="D15" s="1049"/>
      <c r="E15" s="1050"/>
      <c r="F15" s="1049"/>
      <c r="G15" s="894"/>
      <c r="H15" s="894"/>
      <c r="I15" s="894"/>
      <c r="J15" s="1034">
        <f t="shared" si="1"/>
        <v>0</v>
      </c>
      <c r="K15" s="981">
        <f t="shared" si="3"/>
        <v>0</v>
      </c>
      <c r="L15" s="898"/>
      <c r="M15" s="906"/>
    </row>
    <row r="16" spans="2:13" s="914" customFormat="1" ht="14.1" customHeight="1" x14ac:dyDescent="0.2">
      <c r="B16" s="952">
        <v>3</v>
      </c>
      <c r="C16" s="929" t="s">
        <v>797</v>
      </c>
      <c r="D16" s="1049"/>
      <c r="E16" s="1033"/>
      <c r="F16" s="1049"/>
      <c r="G16" s="894"/>
      <c r="H16" s="894"/>
      <c r="I16" s="894"/>
      <c r="J16" s="1034">
        <f t="shared" si="1"/>
        <v>0</v>
      </c>
      <c r="K16" s="981">
        <f t="shared" si="3"/>
        <v>0</v>
      </c>
      <c r="L16" s="898"/>
      <c r="M16" s="906"/>
    </row>
    <row r="17" spans="2:13" s="914" customFormat="1" ht="14.1" customHeight="1" x14ac:dyDescent="0.2">
      <c r="B17" s="989">
        <v>4</v>
      </c>
      <c r="C17" s="929" t="s">
        <v>798</v>
      </c>
      <c r="D17" s="1049"/>
      <c r="E17" s="1033"/>
      <c r="F17" s="1049"/>
      <c r="G17" s="894"/>
      <c r="H17" s="894"/>
      <c r="I17" s="894"/>
      <c r="J17" s="1034">
        <f t="shared" si="1"/>
        <v>0</v>
      </c>
      <c r="K17" s="981">
        <f t="shared" si="3"/>
        <v>0</v>
      </c>
      <c r="L17" s="898"/>
      <c r="M17" s="906"/>
    </row>
    <row r="18" spans="2:13" s="914" customFormat="1" ht="14.1" customHeight="1" x14ac:dyDescent="0.2">
      <c r="B18" s="952">
        <v>5</v>
      </c>
      <c r="C18" s="929" t="s">
        <v>769</v>
      </c>
      <c r="D18" s="1049"/>
      <c r="E18" s="1033"/>
      <c r="F18" s="1049"/>
      <c r="G18" s="894"/>
      <c r="H18" s="894"/>
      <c r="I18" s="894"/>
      <c r="J18" s="1034">
        <f t="shared" si="1"/>
        <v>0</v>
      </c>
      <c r="K18" s="981">
        <f t="shared" si="3"/>
        <v>0</v>
      </c>
      <c r="L18" s="898"/>
      <c r="M18" s="906"/>
    </row>
    <row r="19" spans="2:13" s="914" customFormat="1" ht="14.1" customHeight="1" x14ac:dyDescent="0.2">
      <c r="B19" s="989">
        <v>6</v>
      </c>
      <c r="C19" s="929" t="s">
        <v>782</v>
      </c>
      <c r="D19" s="1049"/>
      <c r="E19" s="1033"/>
      <c r="F19" s="1049"/>
      <c r="G19" s="894"/>
      <c r="H19" s="894"/>
      <c r="I19" s="894"/>
      <c r="J19" s="1034">
        <f t="shared" si="1"/>
        <v>0</v>
      </c>
      <c r="K19" s="981">
        <f t="shared" si="3"/>
        <v>0</v>
      </c>
      <c r="L19" s="898"/>
      <c r="M19" s="906"/>
    </row>
    <row r="20" spans="2:13" s="914" customFormat="1" ht="14.1" customHeight="1" x14ac:dyDescent="0.2">
      <c r="B20" s="952">
        <v>7</v>
      </c>
      <c r="C20" s="929" t="s">
        <v>694</v>
      </c>
      <c r="D20" s="1049"/>
      <c r="E20" s="1033"/>
      <c r="F20" s="1049"/>
      <c r="G20" s="894"/>
      <c r="H20" s="894"/>
      <c r="I20" s="894"/>
      <c r="J20" s="1034">
        <f t="shared" si="1"/>
        <v>0</v>
      </c>
      <c r="K20" s="981">
        <f t="shared" si="3"/>
        <v>0</v>
      </c>
      <c r="L20" s="898"/>
      <c r="M20" s="906"/>
    </row>
    <row r="21" spans="2:13" s="914" customFormat="1" ht="14.1" customHeight="1" x14ac:dyDescent="0.2">
      <c r="B21" s="989">
        <v>8</v>
      </c>
      <c r="C21" s="929" t="s">
        <v>699</v>
      </c>
      <c r="D21" s="1049"/>
      <c r="E21" s="1033"/>
      <c r="F21" s="1049"/>
      <c r="G21" s="894"/>
      <c r="H21" s="894"/>
      <c r="I21" s="894"/>
      <c r="J21" s="1029">
        <f t="shared" si="1"/>
        <v>0</v>
      </c>
      <c r="K21" s="981">
        <f t="shared" si="3"/>
        <v>0</v>
      </c>
      <c r="L21" s="898"/>
      <c r="M21" s="906"/>
    </row>
    <row r="22" spans="2:13" s="914" customFormat="1" ht="14.1" customHeight="1" x14ac:dyDescent="0.2">
      <c r="B22" s="952">
        <v>9</v>
      </c>
      <c r="C22" s="929" t="s">
        <v>716</v>
      </c>
      <c r="D22" s="1048"/>
      <c r="E22" s="1032"/>
      <c r="F22" s="1048"/>
      <c r="G22" s="888"/>
      <c r="H22" s="888"/>
      <c r="I22" s="888"/>
      <c r="J22" s="1029">
        <f t="shared" si="1"/>
        <v>0</v>
      </c>
      <c r="K22" s="981">
        <f t="shared" si="3"/>
        <v>0</v>
      </c>
      <c r="L22" s="893"/>
      <c r="M22" s="906"/>
    </row>
    <row r="23" spans="2:13" s="914" customFormat="1" ht="14.1" customHeight="1" thickBot="1" x14ac:dyDescent="0.25">
      <c r="B23" s="989">
        <v>10</v>
      </c>
      <c r="C23" s="1028" t="s">
        <v>702</v>
      </c>
      <c r="D23" s="1047"/>
      <c r="E23" s="1027"/>
      <c r="F23" s="1047"/>
      <c r="G23" s="880"/>
      <c r="H23" s="880"/>
      <c r="I23" s="880"/>
      <c r="J23" s="1024">
        <f t="shared" si="1"/>
        <v>0</v>
      </c>
      <c r="K23" s="877">
        <f t="shared" si="3"/>
        <v>0</v>
      </c>
      <c r="L23" s="1023"/>
      <c r="M23" s="906"/>
    </row>
    <row r="24" spans="2:13" s="914" customFormat="1" ht="19.5" customHeight="1" x14ac:dyDescent="0.2">
      <c r="B24" s="1822"/>
      <c r="C24" s="984" t="s">
        <v>772</v>
      </c>
      <c r="D24" s="1733">
        <f t="shared" ref="D24:I24" si="4">SUM(D25:D29)</f>
        <v>0</v>
      </c>
      <c r="E24" s="1732">
        <f t="shared" si="4"/>
        <v>0</v>
      </c>
      <c r="F24" s="1733">
        <f t="shared" si="4"/>
        <v>0</v>
      </c>
      <c r="G24" s="1732">
        <f t="shared" si="4"/>
        <v>0</v>
      </c>
      <c r="H24" s="1732">
        <f t="shared" si="4"/>
        <v>0</v>
      </c>
      <c r="I24" s="1022">
        <f t="shared" si="4"/>
        <v>0</v>
      </c>
      <c r="J24" s="1021">
        <f t="shared" si="1"/>
        <v>0</v>
      </c>
      <c r="K24" s="901">
        <f t="shared" si="3"/>
        <v>0</v>
      </c>
      <c r="L24" s="1020"/>
      <c r="M24" s="906"/>
    </row>
    <row r="25" spans="2:13" s="914" customFormat="1" ht="14.1" customHeight="1" x14ac:dyDescent="0.2">
      <c r="B25" s="897"/>
      <c r="C25" s="891"/>
      <c r="D25" s="1045"/>
      <c r="E25" s="900"/>
      <c r="F25" s="1045"/>
      <c r="G25" s="899"/>
      <c r="H25" s="899"/>
      <c r="I25" s="890"/>
      <c r="J25" s="896">
        <f t="shared" si="1"/>
        <v>0</v>
      </c>
      <c r="K25" s="2002">
        <f t="shared" si="3"/>
        <v>0</v>
      </c>
      <c r="L25" s="898"/>
      <c r="M25" s="906"/>
    </row>
    <row r="26" spans="2:13" ht="14.1" customHeight="1" x14ac:dyDescent="0.2">
      <c r="B26" s="897"/>
      <c r="C26" s="891"/>
      <c r="D26" s="1044"/>
      <c r="E26" s="894"/>
      <c r="F26" s="1044"/>
      <c r="G26" s="894"/>
      <c r="H26" s="894"/>
      <c r="I26" s="890"/>
      <c r="J26" s="886">
        <f t="shared" si="1"/>
        <v>0</v>
      </c>
      <c r="K26" s="981">
        <f t="shared" si="3"/>
        <v>0</v>
      </c>
      <c r="L26" s="893"/>
      <c r="M26" s="906"/>
    </row>
    <row r="27" spans="2:13" ht="14.1" customHeight="1" x14ac:dyDescent="0.2">
      <c r="B27" s="897"/>
      <c r="C27" s="891"/>
      <c r="D27" s="1044"/>
      <c r="E27" s="894"/>
      <c r="F27" s="1044"/>
      <c r="G27" s="894"/>
      <c r="H27" s="894"/>
      <c r="I27" s="890"/>
      <c r="J27" s="896">
        <f t="shared" si="1"/>
        <v>0</v>
      </c>
      <c r="K27" s="981">
        <f t="shared" si="3"/>
        <v>0</v>
      </c>
      <c r="L27" s="893"/>
      <c r="M27" s="906"/>
    </row>
    <row r="28" spans="2:13" ht="14.1" customHeight="1" x14ac:dyDescent="0.2">
      <c r="B28" s="892"/>
      <c r="C28" s="891"/>
      <c r="D28" s="1043"/>
      <c r="E28" s="888"/>
      <c r="F28" s="1043"/>
      <c r="G28" s="888"/>
      <c r="H28" s="888"/>
      <c r="I28" s="890"/>
      <c r="J28" s="886">
        <f t="shared" si="1"/>
        <v>0</v>
      </c>
      <c r="K28" s="981">
        <f t="shared" si="3"/>
        <v>0</v>
      </c>
      <c r="L28" s="884"/>
      <c r="M28" s="906"/>
    </row>
    <row r="29" spans="2:13" ht="14.1" customHeight="1" x14ac:dyDescent="0.2">
      <c r="B29" s="913"/>
      <c r="C29" s="891"/>
      <c r="D29" s="1046"/>
      <c r="E29" s="911"/>
      <c r="F29" s="1046"/>
      <c r="G29" s="911"/>
      <c r="H29" s="911"/>
      <c r="I29" s="910"/>
      <c r="J29" s="909">
        <f t="shared" si="1"/>
        <v>0</v>
      </c>
      <c r="K29" s="901">
        <f t="shared" si="3"/>
        <v>0</v>
      </c>
      <c r="L29" s="907"/>
      <c r="M29" s="906"/>
    </row>
    <row r="30" spans="2:13" ht="21.75" customHeight="1" x14ac:dyDescent="0.2">
      <c r="B30" s="983"/>
      <c r="C30" s="982" t="s">
        <v>773</v>
      </c>
      <c r="D30" s="975">
        <f t="shared" ref="D30:J30" si="5">SUM(D31:D42)</f>
        <v>0</v>
      </c>
      <c r="E30" s="905">
        <f t="shared" si="5"/>
        <v>0</v>
      </c>
      <c r="F30" s="975">
        <f t="shared" si="5"/>
        <v>0</v>
      </c>
      <c r="G30" s="905">
        <f t="shared" si="5"/>
        <v>0</v>
      </c>
      <c r="H30" s="905">
        <f t="shared" si="5"/>
        <v>0</v>
      </c>
      <c r="I30" s="905">
        <f t="shared" si="5"/>
        <v>0</v>
      </c>
      <c r="J30" s="905">
        <f t="shared" si="5"/>
        <v>0</v>
      </c>
      <c r="K30" s="943">
        <f t="shared" si="3"/>
        <v>0</v>
      </c>
      <c r="L30" s="902"/>
    </row>
    <row r="31" spans="2:13" x14ac:dyDescent="0.2">
      <c r="B31" s="897"/>
      <c r="C31" s="891"/>
      <c r="D31" s="1045"/>
      <c r="E31" s="900"/>
      <c r="F31" s="1045"/>
      <c r="G31" s="899"/>
      <c r="H31" s="899"/>
      <c r="I31" s="890"/>
      <c r="J31" s="896">
        <f t="shared" ref="J31:J42" si="6">SUM(D31:I31)</f>
        <v>0</v>
      </c>
      <c r="K31" s="2002">
        <f t="shared" si="3"/>
        <v>0</v>
      </c>
      <c r="L31" s="898"/>
    </row>
    <row r="32" spans="2:13" ht="12" customHeight="1" x14ac:dyDescent="0.2">
      <c r="B32" s="897"/>
      <c r="C32" s="891"/>
      <c r="D32" s="1044"/>
      <c r="E32" s="894"/>
      <c r="F32" s="1044"/>
      <c r="G32" s="894"/>
      <c r="H32" s="894"/>
      <c r="I32" s="890"/>
      <c r="J32" s="886">
        <f t="shared" si="6"/>
        <v>0</v>
      </c>
      <c r="K32" s="981">
        <f t="shared" si="3"/>
        <v>0</v>
      </c>
      <c r="L32" s="893"/>
    </row>
    <row r="33" spans="2:12" ht="12" customHeight="1" x14ac:dyDescent="0.2">
      <c r="B33" s="897"/>
      <c r="C33" s="891"/>
      <c r="D33" s="1044"/>
      <c r="E33" s="894"/>
      <c r="F33" s="1044"/>
      <c r="G33" s="894"/>
      <c r="H33" s="894"/>
      <c r="I33" s="890"/>
      <c r="J33" s="886">
        <f t="shared" si="6"/>
        <v>0</v>
      </c>
      <c r="K33" s="981">
        <f t="shared" si="3"/>
        <v>0</v>
      </c>
      <c r="L33" s="893"/>
    </row>
    <row r="34" spans="2:12" ht="12" customHeight="1" x14ac:dyDescent="0.2">
      <c r="B34" s="897"/>
      <c r="C34" s="891"/>
      <c r="D34" s="1044"/>
      <c r="E34" s="894"/>
      <c r="F34" s="1044"/>
      <c r="G34" s="894"/>
      <c r="H34" s="894"/>
      <c r="I34" s="890"/>
      <c r="J34" s="886">
        <f t="shared" si="6"/>
        <v>0</v>
      </c>
      <c r="K34" s="981">
        <f t="shared" si="3"/>
        <v>0</v>
      </c>
      <c r="L34" s="893"/>
    </row>
    <row r="35" spans="2:12" ht="12" customHeight="1" x14ac:dyDescent="0.2">
      <c r="B35" s="897"/>
      <c r="C35" s="891"/>
      <c r="D35" s="1044"/>
      <c r="E35" s="894"/>
      <c r="F35" s="1044"/>
      <c r="G35" s="894"/>
      <c r="H35" s="894"/>
      <c r="I35" s="890"/>
      <c r="J35" s="886">
        <f t="shared" si="6"/>
        <v>0</v>
      </c>
      <c r="K35" s="981">
        <f t="shared" si="3"/>
        <v>0</v>
      </c>
      <c r="L35" s="893"/>
    </row>
    <row r="36" spans="2:12" ht="12" customHeight="1" x14ac:dyDescent="0.2">
      <c r="B36" s="897"/>
      <c r="C36" s="891"/>
      <c r="D36" s="1044"/>
      <c r="E36" s="894"/>
      <c r="F36" s="1044"/>
      <c r="G36" s="894"/>
      <c r="H36" s="894"/>
      <c r="I36" s="890"/>
      <c r="J36" s="886">
        <f t="shared" si="6"/>
        <v>0</v>
      </c>
      <c r="K36" s="981">
        <f t="shared" si="3"/>
        <v>0</v>
      </c>
      <c r="L36" s="893"/>
    </row>
    <row r="37" spans="2:12" ht="12" customHeight="1" x14ac:dyDescent="0.2">
      <c r="B37" s="897"/>
      <c r="C37" s="891"/>
      <c r="D37" s="1044"/>
      <c r="E37" s="894"/>
      <c r="F37" s="1044"/>
      <c r="G37" s="894"/>
      <c r="H37" s="894"/>
      <c r="I37" s="890"/>
      <c r="J37" s="886">
        <f t="shared" si="6"/>
        <v>0</v>
      </c>
      <c r="K37" s="981">
        <f t="shared" si="3"/>
        <v>0</v>
      </c>
      <c r="L37" s="893"/>
    </row>
    <row r="38" spans="2:12" x14ac:dyDescent="0.2">
      <c r="B38" s="897"/>
      <c r="C38" s="891"/>
      <c r="D38" s="1044"/>
      <c r="E38" s="894"/>
      <c r="F38" s="1044"/>
      <c r="G38" s="894"/>
      <c r="H38" s="894"/>
      <c r="I38" s="890"/>
      <c r="J38" s="896">
        <f t="shared" si="6"/>
        <v>0</v>
      </c>
      <c r="K38" s="981">
        <f t="shared" si="3"/>
        <v>0</v>
      </c>
      <c r="L38" s="893"/>
    </row>
    <row r="39" spans="2:12" x14ac:dyDescent="0.2">
      <c r="B39" s="897"/>
      <c r="C39" s="891"/>
      <c r="D39" s="1044"/>
      <c r="E39" s="894"/>
      <c r="F39" s="1044"/>
      <c r="G39" s="894"/>
      <c r="H39" s="894"/>
      <c r="I39" s="890"/>
      <c r="J39" s="896">
        <f t="shared" si="6"/>
        <v>0</v>
      </c>
      <c r="K39" s="981">
        <f t="shared" si="3"/>
        <v>0</v>
      </c>
      <c r="L39" s="893"/>
    </row>
    <row r="40" spans="2:12" x14ac:dyDescent="0.2">
      <c r="B40" s="892"/>
      <c r="C40" s="891"/>
      <c r="D40" s="1043"/>
      <c r="E40" s="888"/>
      <c r="F40" s="1043"/>
      <c r="G40" s="888"/>
      <c r="H40" s="888"/>
      <c r="I40" s="890"/>
      <c r="J40" s="886">
        <f t="shared" si="6"/>
        <v>0</v>
      </c>
      <c r="K40" s="981">
        <f t="shared" si="3"/>
        <v>0</v>
      </c>
      <c r="L40" s="884"/>
    </row>
    <row r="41" spans="2:12" x14ac:dyDescent="0.2">
      <c r="B41" s="892"/>
      <c r="C41" s="891"/>
      <c r="D41" s="1043"/>
      <c r="E41" s="888"/>
      <c r="F41" s="1043"/>
      <c r="G41" s="888"/>
      <c r="H41" s="888"/>
      <c r="I41" s="890"/>
      <c r="J41" s="886">
        <f t="shared" si="6"/>
        <v>0</v>
      </c>
      <c r="K41" s="981">
        <f t="shared" si="3"/>
        <v>0</v>
      </c>
      <c r="L41" s="884"/>
    </row>
    <row r="42" spans="2:12" ht="13.5" thickBot="1" x14ac:dyDescent="0.25">
      <c r="B42" s="883"/>
      <c r="C42" s="1769"/>
      <c r="D42" s="1042"/>
      <c r="E42" s="880"/>
      <c r="F42" s="1042"/>
      <c r="G42" s="880"/>
      <c r="H42" s="880"/>
      <c r="I42" s="879"/>
      <c r="J42" s="878">
        <f t="shared" si="6"/>
        <v>0</v>
      </c>
      <c r="K42" s="980">
        <f t="shared" si="3"/>
        <v>0</v>
      </c>
      <c r="L42" s="876"/>
    </row>
  </sheetData>
  <sheetProtection algorithmName="SHA-512" hashValue="rFPqBd2h9C5jsohb+0bokatueuIMXhEWKHrdR5gvD/9c3lLYDqVZQG8HaqxpZs0ZfAmkVEqFx8YRKUQZ+pS6SA==" saltValue="vFDfGqQwjxMfzOJ/6LY3mw==" spinCount="100000" sheet="1" objects="1" scenarios="1"/>
  <mergeCells count="11">
    <mergeCell ref="D9:I9"/>
    <mergeCell ref="D11:I11"/>
    <mergeCell ref="K1:L1"/>
    <mergeCell ref="C2:J2"/>
    <mergeCell ref="B5:C11"/>
    <mergeCell ref="D5:J5"/>
    <mergeCell ref="K5:K11"/>
    <mergeCell ref="L5:L11"/>
    <mergeCell ref="D6:J6"/>
    <mergeCell ref="D7:I7"/>
    <mergeCell ref="J7:J11"/>
  </mergeCells>
  <printOptions horizontalCentered="1"/>
  <pageMargins left="0.59055118110236227" right="0.51181102362204722" top="1.1811023622047245" bottom="0.98425196850393704" header="0.51181102362204722" footer="0.51181102362204722"/>
  <pageSetup paperSize="9" scale="73" orientation="landscape"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r:uid="{6CDAFAC0-8B8A-425D-AF04-7C45CF460C2E}">
          <x14:formula1>
            <xm:f>słownik!$A$2:$A$175</xm:f>
          </x14:formula1>
          <xm:sqref>C25:C29 C31:C42</xm:sqref>
        </x14:dataValidation>
      </x14:dataValidations>
    </ext>
  </extLs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5E9333-7250-45D2-AFD4-0749218CCCBD}">
  <sheetPr>
    <tabColor rgb="FFFF7C80"/>
    <pageSetUpPr fitToPage="1"/>
  </sheetPr>
  <dimension ref="B1:K44"/>
  <sheetViews>
    <sheetView showGridLines="0" view="pageBreakPreview" zoomScaleNormal="100" zoomScaleSheetLayoutView="100" workbookViewId="0">
      <selection activeCell="H2" sqref="H2:J2"/>
    </sheetView>
  </sheetViews>
  <sheetFormatPr defaultColWidth="9.28515625" defaultRowHeight="12.75" x14ac:dyDescent="0.2"/>
  <cols>
    <col min="1" max="1" width="2.5703125" style="875" customWidth="1"/>
    <col min="2" max="2" width="4.42578125" style="875" customWidth="1"/>
    <col min="3" max="3" width="45.7109375" style="875" customWidth="1"/>
    <col min="4" max="7" width="6" style="875" customWidth="1"/>
    <col min="8" max="8" width="6.7109375" style="875" customWidth="1"/>
    <col min="9" max="9" width="10.28515625" style="875" customWidth="1"/>
    <col min="10" max="10" width="10.5703125" style="875" customWidth="1"/>
    <col min="11" max="11" width="9.28515625" style="875" customWidth="1"/>
    <col min="12" max="16384" width="9.28515625" style="875"/>
  </cols>
  <sheetData>
    <row r="1" spans="2:11" ht="32.25" customHeight="1" thickBot="1" x14ac:dyDescent="0.25">
      <c r="B1" s="644"/>
      <c r="C1" s="978"/>
      <c r="D1" s="978"/>
      <c r="E1" s="978"/>
      <c r="F1" s="978"/>
      <c r="G1" s="978"/>
      <c r="H1" s="978"/>
      <c r="I1" s="1000"/>
      <c r="J1" s="978"/>
    </row>
    <row r="2" spans="2:11" ht="18" x14ac:dyDescent="0.2">
      <c r="B2" s="2007"/>
      <c r="C2" s="2008" t="str">
        <f>wizyt!C3</f>
        <v>??</v>
      </c>
      <c r="D2" s="2008"/>
      <c r="E2" s="2008"/>
      <c r="F2" s="2008"/>
      <c r="G2" s="2008"/>
      <c r="H2" s="2040" t="str">
        <f>wizyt!$B$1</f>
        <v xml:space="preserve"> </v>
      </c>
      <c r="I2" s="2698" t="str">
        <f>wizyt!$D$1</f>
        <v xml:space="preserve"> </v>
      </c>
      <c r="J2" s="2699"/>
    </row>
    <row r="3" spans="2:11" ht="20.25" x14ac:dyDescent="0.2">
      <c r="B3" s="1057"/>
      <c r="C3" s="2700" t="s">
        <v>755</v>
      </c>
      <c r="D3" s="2700"/>
      <c r="E3" s="2700"/>
      <c r="F3" s="2700"/>
      <c r="G3" s="2700"/>
      <c r="H3" s="2700"/>
      <c r="I3" s="999" t="str">
        <f>wizyt!H3</f>
        <v>2023/2024</v>
      </c>
      <c r="J3" s="1055"/>
    </row>
    <row r="4" spans="2:11" ht="18.75" customHeight="1" x14ac:dyDescent="0.2">
      <c r="B4" s="1056" t="s">
        <v>775</v>
      </c>
      <c r="C4" s="997"/>
      <c r="D4" s="997"/>
      <c r="E4" s="997"/>
      <c r="F4" s="997" t="s">
        <v>16</v>
      </c>
      <c r="G4" s="997"/>
      <c r="H4" s="997"/>
      <c r="I4" s="996"/>
      <c r="J4" s="1055"/>
    </row>
    <row r="5" spans="2:11" ht="21.75" customHeight="1" thickBot="1" x14ac:dyDescent="0.25">
      <c r="B5" s="1053" t="s">
        <v>799</v>
      </c>
      <c r="C5" s="330"/>
      <c r="D5" s="330"/>
      <c r="E5" s="330"/>
      <c r="F5" s="330"/>
      <c r="G5" s="330"/>
      <c r="H5" s="330"/>
      <c r="I5" s="330"/>
      <c r="J5" s="1055"/>
    </row>
    <row r="6" spans="2:11" ht="12.75" customHeight="1" x14ac:dyDescent="0.2">
      <c r="B6" s="2735" t="s">
        <v>756</v>
      </c>
      <c r="C6" s="2736"/>
      <c r="D6" s="2709"/>
      <c r="E6" s="2709"/>
      <c r="F6" s="2709"/>
      <c r="G6" s="2709"/>
      <c r="H6" s="2709"/>
      <c r="I6" s="2693" t="s">
        <v>757</v>
      </c>
      <c r="J6" s="2711" t="s">
        <v>758</v>
      </c>
    </row>
    <row r="7" spans="2:11" ht="12.75" customHeight="1" x14ac:dyDescent="0.2">
      <c r="B7" s="2737"/>
      <c r="C7" s="2738"/>
      <c r="D7" s="2714" t="s">
        <v>691</v>
      </c>
      <c r="E7" s="2714"/>
      <c r="F7" s="2714"/>
      <c r="G7" s="2714"/>
      <c r="H7" s="2714"/>
      <c r="I7" s="2694"/>
      <c r="J7" s="2712"/>
    </row>
    <row r="8" spans="2:11" ht="12.75" customHeight="1" x14ac:dyDescent="0.2">
      <c r="B8" s="2737"/>
      <c r="C8" s="2738"/>
      <c r="D8" s="2716" t="s">
        <v>759</v>
      </c>
      <c r="E8" s="2716"/>
      <c r="F8" s="2716"/>
      <c r="G8" s="2716"/>
      <c r="H8" s="2717" t="s">
        <v>572</v>
      </c>
      <c r="I8" s="2694"/>
      <c r="J8" s="2712"/>
    </row>
    <row r="9" spans="2:11" ht="12.75" customHeight="1" x14ac:dyDescent="0.2">
      <c r="B9" s="2737"/>
      <c r="C9" s="2738"/>
      <c r="D9" s="959" t="s">
        <v>523</v>
      </c>
      <c r="E9" s="959" t="s">
        <v>524</v>
      </c>
      <c r="F9" s="959" t="s">
        <v>525</v>
      </c>
      <c r="G9" s="958" t="s">
        <v>526</v>
      </c>
      <c r="H9" s="2718"/>
      <c r="I9" s="2694"/>
      <c r="J9" s="2712"/>
    </row>
    <row r="10" spans="2:11" ht="12.75" customHeight="1" x14ac:dyDescent="0.2">
      <c r="B10" s="2737"/>
      <c r="C10" s="2738"/>
      <c r="D10" s="2724" t="s">
        <v>763</v>
      </c>
      <c r="E10" s="2724"/>
      <c r="F10" s="2724"/>
      <c r="G10" s="2725"/>
      <c r="H10" s="2718"/>
      <c r="I10" s="2694"/>
      <c r="J10" s="2712"/>
    </row>
    <row r="11" spans="2:11" ht="12.75" customHeight="1" x14ac:dyDescent="0.2">
      <c r="B11" s="2737"/>
      <c r="C11" s="2738"/>
      <c r="D11" s="1728">
        <f>'kalendarz  A'!$F$30</f>
        <v>26</v>
      </c>
      <c r="E11" s="1728">
        <f>'kalendarz  A'!$F$30</f>
        <v>26</v>
      </c>
      <c r="F11" s="1728">
        <f>'kalendarz  A'!$F$30</f>
        <v>26</v>
      </c>
      <c r="G11" s="1728">
        <f>'kalendarz  A'!$F$31</f>
        <v>16</v>
      </c>
      <c r="H11" s="2718"/>
      <c r="I11" s="2694"/>
      <c r="J11" s="2712"/>
    </row>
    <row r="12" spans="2:11" ht="16.5" customHeight="1" thickBot="1" x14ac:dyDescent="0.25">
      <c r="B12" s="2739"/>
      <c r="C12" s="2740"/>
      <c r="D12" s="2726" t="s">
        <v>764</v>
      </c>
      <c r="E12" s="2726"/>
      <c r="F12" s="2726"/>
      <c r="G12" s="2727"/>
      <c r="H12" s="2719"/>
      <c r="I12" s="2695"/>
      <c r="J12" s="2712"/>
    </row>
    <row r="13" spans="2:11" ht="23.25" customHeight="1" x14ac:dyDescent="0.2">
      <c r="B13" s="1821"/>
      <c r="C13" s="957" t="s">
        <v>532</v>
      </c>
      <c r="D13" s="1729">
        <f>D14+D26+D32</f>
        <v>0</v>
      </c>
      <c r="E13" s="1729">
        <f>E14+E26+E32</f>
        <v>0</v>
      </c>
      <c r="F13" s="1729">
        <f>F14+F26+F32</f>
        <v>0</v>
      </c>
      <c r="G13" s="1729">
        <f>G14+G26+G32</f>
        <v>0</v>
      </c>
      <c r="H13" s="956">
        <f t="shared" ref="H13:H31" si="0">SUM(D13:G13)</f>
        <v>0</v>
      </c>
      <c r="I13" s="1856">
        <f>I14+I26+I32</f>
        <v>0</v>
      </c>
      <c r="J13" s="1862"/>
      <c r="K13" s="906"/>
    </row>
    <row r="14" spans="2:11" ht="19.5" customHeight="1" x14ac:dyDescent="0.2">
      <c r="B14" s="994"/>
      <c r="C14" s="1642" t="s">
        <v>766</v>
      </c>
      <c r="D14" s="905">
        <f>SUM(D15:D25)</f>
        <v>0</v>
      </c>
      <c r="E14" s="905">
        <f>SUM(E15:E25)</f>
        <v>0</v>
      </c>
      <c r="F14" s="905">
        <f>SUM(F15:F25)</f>
        <v>0</v>
      </c>
      <c r="G14" s="917">
        <f>SUM(G15:G25)</f>
        <v>0</v>
      </c>
      <c r="H14" s="916">
        <f t="shared" si="0"/>
        <v>0</v>
      </c>
      <c r="I14" s="903">
        <f>SUM(I15:I25)</f>
        <v>0</v>
      </c>
      <c r="J14" s="993"/>
      <c r="K14" s="992"/>
    </row>
    <row r="15" spans="2:11" s="914" customFormat="1" ht="14.1" customHeight="1" x14ac:dyDescent="0.2">
      <c r="B15" s="952">
        <v>1</v>
      </c>
      <c r="C15" s="951" t="s">
        <v>800</v>
      </c>
      <c r="D15" s="950"/>
      <c r="E15" s="949"/>
      <c r="F15" s="949"/>
      <c r="G15" s="946"/>
      <c r="H15" s="947">
        <f t="shared" si="0"/>
        <v>0</v>
      </c>
      <c r="I15" s="2002">
        <f t="shared" ref="I15:I44" si="1">G15*$G$11+D15*$D$11+E15*$E$11+F15*$F$11</f>
        <v>0</v>
      </c>
      <c r="J15" s="991"/>
      <c r="K15" s="906"/>
    </row>
    <row r="16" spans="2:11" s="914" customFormat="1" ht="14.1" customHeight="1" x14ac:dyDescent="0.2">
      <c r="B16" s="989">
        <v>2</v>
      </c>
      <c r="C16" s="929" t="s">
        <v>770</v>
      </c>
      <c r="D16" s="928"/>
      <c r="E16" s="900"/>
      <c r="F16" s="900"/>
      <c r="G16" s="894"/>
      <c r="H16" s="937">
        <f t="shared" si="0"/>
        <v>0</v>
      </c>
      <c r="I16" s="981">
        <f t="shared" si="1"/>
        <v>0</v>
      </c>
      <c r="J16" s="898"/>
      <c r="K16" s="906"/>
    </row>
    <row r="17" spans="2:11" s="914" customFormat="1" ht="14.1" customHeight="1" x14ac:dyDescent="0.2">
      <c r="B17" s="989">
        <v>3</v>
      </c>
      <c r="C17" s="929" t="s">
        <v>801</v>
      </c>
      <c r="D17" s="928"/>
      <c r="E17" s="900"/>
      <c r="F17" s="900"/>
      <c r="G17" s="894"/>
      <c r="H17" s="937">
        <f t="shared" si="0"/>
        <v>0</v>
      </c>
      <c r="I17" s="981">
        <f t="shared" si="1"/>
        <v>0</v>
      </c>
      <c r="J17" s="898"/>
      <c r="K17" s="906"/>
    </row>
    <row r="18" spans="2:11" s="914" customFormat="1" ht="14.1" customHeight="1" x14ac:dyDescent="0.2">
      <c r="B18" s="989">
        <v>4</v>
      </c>
      <c r="C18" s="929" t="s">
        <v>713</v>
      </c>
      <c r="D18" s="928"/>
      <c r="E18" s="900"/>
      <c r="F18" s="900"/>
      <c r="G18" s="894"/>
      <c r="H18" s="937">
        <f t="shared" si="0"/>
        <v>0</v>
      </c>
      <c r="I18" s="981">
        <f t="shared" si="1"/>
        <v>0</v>
      </c>
      <c r="J18" s="898"/>
      <c r="K18" s="906"/>
    </row>
    <row r="19" spans="2:11" s="914" customFormat="1" ht="14.1" customHeight="1" x14ac:dyDescent="0.2">
      <c r="B19" s="989">
        <v>5</v>
      </c>
      <c r="C19" s="929" t="s">
        <v>802</v>
      </c>
      <c r="D19" s="928"/>
      <c r="E19" s="900"/>
      <c r="F19" s="900"/>
      <c r="G19" s="894"/>
      <c r="H19" s="937">
        <f t="shared" si="0"/>
        <v>0</v>
      </c>
      <c r="I19" s="981">
        <f t="shared" si="1"/>
        <v>0</v>
      </c>
      <c r="J19" s="898"/>
      <c r="K19" s="906"/>
    </row>
    <row r="20" spans="2:11" s="914" customFormat="1" ht="14.1" customHeight="1" x14ac:dyDescent="0.2">
      <c r="B20" s="989">
        <v>6</v>
      </c>
      <c r="C20" s="929" t="s">
        <v>803</v>
      </c>
      <c r="D20" s="928"/>
      <c r="E20" s="900"/>
      <c r="F20" s="900"/>
      <c r="G20" s="894"/>
      <c r="H20" s="937">
        <f t="shared" si="0"/>
        <v>0</v>
      </c>
      <c r="I20" s="981">
        <f t="shared" si="1"/>
        <v>0</v>
      </c>
      <c r="J20" s="898"/>
      <c r="K20" s="906"/>
    </row>
    <row r="21" spans="2:11" s="914" customFormat="1" ht="14.1" customHeight="1" x14ac:dyDescent="0.2">
      <c r="B21" s="989">
        <v>7</v>
      </c>
      <c r="C21" s="929" t="s">
        <v>769</v>
      </c>
      <c r="D21" s="928"/>
      <c r="E21" s="900"/>
      <c r="F21" s="900"/>
      <c r="G21" s="894"/>
      <c r="H21" s="937">
        <f t="shared" si="0"/>
        <v>0</v>
      </c>
      <c r="I21" s="981">
        <f t="shared" si="1"/>
        <v>0</v>
      </c>
      <c r="J21" s="898"/>
      <c r="K21" s="906"/>
    </row>
    <row r="22" spans="2:11" s="914" customFormat="1" ht="14.1" customHeight="1" x14ac:dyDescent="0.2">
      <c r="B22" s="989">
        <v>8</v>
      </c>
      <c r="C22" s="929" t="s">
        <v>782</v>
      </c>
      <c r="D22" s="928"/>
      <c r="E22" s="900"/>
      <c r="F22" s="900"/>
      <c r="G22" s="894"/>
      <c r="H22" s="937">
        <f t="shared" si="0"/>
        <v>0</v>
      </c>
      <c r="I22" s="981">
        <f t="shared" si="1"/>
        <v>0</v>
      </c>
      <c r="J22" s="898"/>
      <c r="K22" s="906"/>
    </row>
    <row r="23" spans="2:11" s="914" customFormat="1" ht="14.1" customHeight="1" x14ac:dyDescent="0.2">
      <c r="B23" s="989">
        <v>9</v>
      </c>
      <c r="C23" s="929" t="s">
        <v>694</v>
      </c>
      <c r="D23" s="928"/>
      <c r="E23" s="900"/>
      <c r="F23" s="900"/>
      <c r="G23" s="894"/>
      <c r="H23" s="886">
        <f t="shared" si="0"/>
        <v>0</v>
      </c>
      <c r="I23" s="981">
        <f t="shared" si="1"/>
        <v>0</v>
      </c>
      <c r="J23" s="898"/>
      <c r="K23" s="906"/>
    </row>
    <row r="24" spans="2:11" s="914" customFormat="1" ht="14.1" customHeight="1" x14ac:dyDescent="0.2">
      <c r="B24" s="989">
        <v>10</v>
      </c>
      <c r="C24" s="929" t="s">
        <v>716</v>
      </c>
      <c r="D24" s="933"/>
      <c r="E24" s="932"/>
      <c r="F24" s="932"/>
      <c r="G24" s="888"/>
      <c r="H24" s="886">
        <f t="shared" si="0"/>
        <v>0</v>
      </c>
      <c r="I24" s="981">
        <f t="shared" si="1"/>
        <v>0</v>
      </c>
      <c r="J24" s="893"/>
      <c r="K24" s="906"/>
    </row>
    <row r="25" spans="2:11" s="914" customFormat="1" ht="14.1" customHeight="1" x14ac:dyDescent="0.2">
      <c r="B25" s="927">
        <v>11</v>
      </c>
      <c r="C25" s="1014" t="s">
        <v>702</v>
      </c>
      <c r="D25" s="925"/>
      <c r="E25" s="924"/>
      <c r="F25" s="924"/>
      <c r="G25" s="923"/>
      <c r="H25" s="909">
        <f t="shared" si="0"/>
        <v>0</v>
      </c>
      <c r="I25" s="901">
        <f t="shared" si="1"/>
        <v>0</v>
      </c>
      <c r="J25" s="918"/>
      <c r="K25" s="906"/>
    </row>
    <row r="26" spans="2:11" s="914" customFormat="1" ht="19.5" customHeight="1" x14ac:dyDescent="0.2">
      <c r="B26" s="985"/>
      <c r="C26" s="984" t="s">
        <v>772</v>
      </c>
      <c r="D26" s="905">
        <f>SUM(D27:D31)</f>
        <v>0</v>
      </c>
      <c r="E26" s="905">
        <f>SUM(E27:E31)</f>
        <v>0</v>
      </c>
      <c r="F26" s="905">
        <f>SUM(F27:F31)</f>
        <v>0</v>
      </c>
      <c r="G26" s="917">
        <f>SUM(G27:G31)</f>
        <v>0</v>
      </c>
      <c r="H26" s="916">
        <f t="shared" si="0"/>
        <v>0</v>
      </c>
      <c r="I26" s="943">
        <f t="shared" si="1"/>
        <v>0</v>
      </c>
      <c r="J26" s="915"/>
      <c r="K26" s="906"/>
    </row>
    <row r="27" spans="2:11" s="914" customFormat="1" ht="14.1" customHeight="1" x14ac:dyDescent="0.2">
      <c r="B27" s="897"/>
      <c r="C27" s="891"/>
      <c r="D27" s="900"/>
      <c r="E27" s="900"/>
      <c r="F27" s="900"/>
      <c r="G27" s="890"/>
      <c r="H27" s="896">
        <f t="shared" si="0"/>
        <v>0</v>
      </c>
      <c r="I27" s="2002">
        <f t="shared" si="1"/>
        <v>0</v>
      </c>
      <c r="J27" s="898"/>
      <c r="K27" s="906"/>
    </row>
    <row r="28" spans="2:11" ht="14.1" customHeight="1" x14ac:dyDescent="0.2">
      <c r="B28" s="897"/>
      <c r="C28" s="891"/>
      <c r="D28" s="894"/>
      <c r="E28" s="894"/>
      <c r="F28" s="894"/>
      <c r="G28" s="890"/>
      <c r="H28" s="886">
        <f t="shared" si="0"/>
        <v>0</v>
      </c>
      <c r="I28" s="981">
        <f t="shared" si="1"/>
        <v>0</v>
      </c>
      <c r="J28" s="893"/>
      <c r="K28" s="906"/>
    </row>
    <row r="29" spans="2:11" ht="14.1" customHeight="1" x14ac:dyDescent="0.2">
      <c r="B29" s="897"/>
      <c r="C29" s="891"/>
      <c r="D29" s="894"/>
      <c r="E29" s="894"/>
      <c r="F29" s="894"/>
      <c r="G29" s="890"/>
      <c r="H29" s="896">
        <f t="shared" si="0"/>
        <v>0</v>
      </c>
      <c r="I29" s="981">
        <f t="shared" si="1"/>
        <v>0</v>
      </c>
      <c r="J29" s="893"/>
      <c r="K29" s="906"/>
    </row>
    <row r="30" spans="2:11" ht="14.1" customHeight="1" x14ac:dyDescent="0.2">
      <c r="B30" s="892"/>
      <c r="C30" s="891"/>
      <c r="D30" s="888"/>
      <c r="E30" s="888"/>
      <c r="F30" s="888"/>
      <c r="G30" s="890"/>
      <c r="H30" s="886">
        <f t="shared" si="0"/>
        <v>0</v>
      </c>
      <c r="I30" s="981">
        <f t="shared" si="1"/>
        <v>0</v>
      </c>
      <c r="J30" s="884"/>
      <c r="K30" s="906"/>
    </row>
    <row r="31" spans="2:11" ht="14.1" customHeight="1" x14ac:dyDescent="0.2">
      <c r="B31" s="913"/>
      <c r="C31" s="891"/>
      <c r="D31" s="911"/>
      <c r="E31" s="911"/>
      <c r="F31" s="911"/>
      <c r="G31" s="910"/>
      <c r="H31" s="909">
        <f t="shared" si="0"/>
        <v>0</v>
      </c>
      <c r="I31" s="908">
        <f t="shared" si="1"/>
        <v>0</v>
      </c>
      <c r="J31" s="907"/>
      <c r="K31" s="906"/>
    </row>
    <row r="32" spans="2:11" ht="21.75" customHeight="1" x14ac:dyDescent="0.2">
      <c r="B32" s="983"/>
      <c r="C32" s="982" t="s">
        <v>773</v>
      </c>
      <c r="D32" s="905">
        <f>SUM(D33:D44)</f>
        <v>0</v>
      </c>
      <c r="E32" s="905">
        <f>SUM(E33:E44)</f>
        <v>0</v>
      </c>
      <c r="F32" s="905">
        <f>SUM(F33:F44)</f>
        <v>0</v>
      </c>
      <c r="G32" s="905">
        <f>SUM(G33:G44)</f>
        <v>0</v>
      </c>
      <c r="H32" s="1054">
        <f>SUM(H33:H44)</f>
        <v>0</v>
      </c>
      <c r="I32" s="2002">
        <f t="shared" si="1"/>
        <v>0</v>
      </c>
      <c r="J32" s="902"/>
    </row>
    <row r="33" spans="2:10" x14ac:dyDescent="0.2">
      <c r="B33" s="897"/>
      <c r="C33" s="891"/>
      <c r="D33" s="900"/>
      <c r="E33" s="900"/>
      <c r="F33" s="900"/>
      <c r="G33" s="890"/>
      <c r="H33" s="896">
        <f t="shared" ref="H33:H44" si="2">SUM(D33:G33)</f>
        <v>0</v>
      </c>
      <c r="I33" s="2002">
        <f t="shared" si="1"/>
        <v>0</v>
      </c>
      <c r="J33" s="898"/>
    </row>
    <row r="34" spans="2:10" ht="12" customHeight="1" x14ac:dyDescent="0.2">
      <c r="B34" s="897"/>
      <c r="C34" s="891"/>
      <c r="D34" s="894"/>
      <c r="E34" s="894"/>
      <c r="F34" s="894"/>
      <c r="G34" s="890"/>
      <c r="H34" s="886">
        <f t="shared" si="2"/>
        <v>0</v>
      </c>
      <c r="I34" s="981">
        <f t="shared" si="1"/>
        <v>0</v>
      </c>
      <c r="J34" s="893"/>
    </row>
    <row r="35" spans="2:10" ht="12" customHeight="1" x14ac:dyDescent="0.2">
      <c r="B35" s="897"/>
      <c r="C35" s="891"/>
      <c r="D35" s="894"/>
      <c r="E35" s="894"/>
      <c r="F35" s="894"/>
      <c r="G35" s="890"/>
      <c r="H35" s="886">
        <f t="shared" si="2"/>
        <v>0</v>
      </c>
      <c r="I35" s="981">
        <f t="shared" si="1"/>
        <v>0</v>
      </c>
      <c r="J35" s="893"/>
    </row>
    <row r="36" spans="2:10" ht="12" customHeight="1" x14ac:dyDescent="0.2">
      <c r="B36" s="897"/>
      <c r="C36" s="891"/>
      <c r="D36" s="894"/>
      <c r="E36" s="894"/>
      <c r="F36" s="894"/>
      <c r="G36" s="890"/>
      <c r="H36" s="886">
        <f t="shared" si="2"/>
        <v>0</v>
      </c>
      <c r="I36" s="981">
        <f t="shared" si="1"/>
        <v>0</v>
      </c>
      <c r="J36" s="893"/>
    </row>
    <row r="37" spans="2:10" ht="12" customHeight="1" x14ac:dyDescent="0.2">
      <c r="B37" s="897"/>
      <c r="C37" s="891"/>
      <c r="D37" s="894"/>
      <c r="E37" s="894"/>
      <c r="F37" s="894"/>
      <c r="G37" s="890"/>
      <c r="H37" s="886">
        <f t="shared" si="2"/>
        <v>0</v>
      </c>
      <c r="I37" s="981">
        <f t="shared" si="1"/>
        <v>0</v>
      </c>
      <c r="J37" s="893"/>
    </row>
    <row r="38" spans="2:10" ht="12" customHeight="1" x14ac:dyDescent="0.2">
      <c r="B38" s="897"/>
      <c r="C38" s="891"/>
      <c r="D38" s="894"/>
      <c r="E38" s="894"/>
      <c r="F38" s="894"/>
      <c r="G38" s="890"/>
      <c r="H38" s="886">
        <f t="shared" si="2"/>
        <v>0</v>
      </c>
      <c r="I38" s="981">
        <f t="shared" si="1"/>
        <v>0</v>
      </c>
      <c r="J38" s="893"/>
    </row>
    <row r="39" spans="2:10" ht="12" customHeight="1" x14ac:dyDescent="0.2">
      <c r="B39" s="897"/>
      <c r="C39" s="891"/>
      <c r="D39" s="894"/>
      <c r="E39" s="894"/>
      <c r="F39" s="894"/>
      <c r="G39" s="890"/>
      <c r="H39" s="886">
        <f t="shared" si="2"/>
        <v>0</v>
      </c>
      <c r="I39" s="981">
        <f t="shared" si="1"/>
        <v>0</v>
      </c>
      <c r="J39" s="893"/>
    </row>
    <row r="40" spans="2:10" x14ac:dyDescent="0.2">
      <c r="B40" s="897"/>
      <c r="C40" s="891"/>
      <c r="D40" s="894"/>
      <c r="E40" s="894"/>
      <c r="F40" s="894"/>
      <c r="G40" s="890"/>
      <c r="H40" s="896">
        <f t="shared" si="2"/>
        <v>0</v>
      </c>
      <c r="I40" s="981">
        <f t="shared" si="1"/>
        <v>0</v>
      </c>
      <c r="J40" s="893"/>
    </row>
    <row r="41" spans="2:10" x14ac:dyDescent="0.2">
      <c r="B41" s="897"/>
      <c r="C41" s="891"/>
      <c r="D41" s="894"/>
      <c r="E41" s="894"/>
      <c r="F41" s="894"/>
      <c r="G41" s="890"/>
      <c r="H41" s="896">
        <f t="shared" si="2"/>
        <v>0</v>
      </c>
      <c r="I41" s="981">
        <f t="shared" si="1"/>
        <v>0</v>
      </c>
      <c r="J41" s="893"/>
    </row>
    <row r="42" spans="2:10" x14ac:dyDescent="0.2">
      <c r="B42" s="892"/>
      <c r="C42" s="891"/>
      <c r="D42" s="888"/>
      <c r="E42" s="888"/>
      <c r="F42" s="888"/>
      <c r="G42" s="890"/>
      <c r="H42" s="886">
        <f t="shared" si="2"/>
        <v>0</v>
      </c>
      <c r="I42" s="981">
        <f t="shared" si="1"/>
        <v>0</v>
      </c>
      <c r="J42" s="884"/>
    </row>
    <row r="43" spans="2:10" x14ac:dyDescent="0.2">
      <c r="B43" s="892"/>
      <c r="C43" s="891"/>
      <c r="D43" s="888"/>
      <c r="E43" s="888"/>
      <c r="F43" s="888"/>
      <c r="G43" s="890"/>
      <c r="H43" s="886">
        <f t="shared" si="2"/>
        <v>0</v>
      </c>
      <c r="I43" s="981">
        <f t="shared" si="1"/>
        <v>0</v>
      </c>
      <c r="J43" s="884"/>
    </row>
    <row r="44" spans="2:10" ht="13.5" thickBot="1" x14ac:dyDescent="0.25">
      <c r="B44" s="883"/>
      <c r="C44" s="1769"/>
      <c r="D44" s="880"/>
      <c r="E44" s="880"/>
      <c r="F44" s="880"/>
      <c r="G44" s="879"/>
      <c r="H44" s="878">
        <f t="shared" si="2"/>
        <v>0</v>
      </c>
      <c r="I44" s="980">
        <f t="shared" si="1"/>
        <v>0</v>
      </c>
      <c r="J44" s="876"/>
    </row>
  </sheetData>
  <sheetProtection algorithmName="SHA-512" hashValue="xt5wzSBq2sZB2TJQUI7BHMz+745yCfGGfp0E5T9cUFhg2tigNIr3WgyXBulYVuu1vOB+JGkk6KOqM9D8Nn+BKQ==" saltValue="Gn57t1hVcZI6YE3iM0eNhw==" spinCount="100000" sheet="1" formatRows="0"/>
  <mergeCells count="11">
    <mergeCell ref="D10:G10"/>
    <mergeCell ref="D12:G12"/>
    <mergeCell ref="I2:J2"/>
    <mergeCell ref="C3:H3"/>
    <mergeCell ref="B6:C12"/>
    <mergeCell ref="D6:H6"/>
    <mergeCell ref="I6:I12"/>
    <mergeCell ref="J6:J12"/>
    <mergeCell ref="D7:H7"/>
    <mergeCell ref="D8:G8"/>
    <mergeCell ref="H8:H12"/>
  </mergeCells>
  <printOptions horizontalCentered="1"/>
  <pageMargins left="0.59055118110236227" right="0.51181102362204722" top="1.1811023622047245" bottom="0.98425196850393704" header="0.51181102362204722" footer="0.51181102362204722"/>
  <pageSetup paperSize="9" scale="72" orientation="landscape" horizontalDpi="4294967293" verticalDpi="4294967293"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r:uid="{EAAC685E-999B-43A8-89CA-FF8B79AF6E00}">
          <x14:formula1>
            <xm:f>słownik!$A$2:$A$175</xm:f>
          </x14:formula1>
          <xm:sqref>C27:C31 C33:C44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D35E5B-0A74-447C-AA45-270FEF4D605B}">
  <sheetPr>
    <tabColor rgb="FFFFFF00"/>
    <pageSetUpPr fitToPage="1"/>
  </sheetPr>
  <dimension ref="A1:L42"/>
  <sheetViews>
    <sheetView showGridLines="0" view="pageBreakPreview" topLeftCell="A17" zoomScale="80" zoomScaleNormal="80" zoomScaleSheetLayoutView="80" zoomScalePageLayoutView="200" workbookViewId="0">
      <selection activeCell="C32" sqref="C32"/>
    </sheetView>
  </sheetViews>
  <sheetFormatPr defaultColWidth="9.140625" defaultRowHeight="12.75" x14ac:dyDescent="0.2"/>
  <cols>
    <col min="1" max="1" width="5.28515625" style="1" customWidth="1"/>
    <col min="2" max="2" width="52.140625" style="1" customWidth="1"/>
    <col min="3" max="3" width="10.42578125" style="1" customWidth="1"/>
    <col min="4" max="4" width="9.28515625" style="1" customWidth="1"/>
    <col min="5" max="5" width="12.5703125" style="1" customWidth="1"/>
    <col min="6" max="6" width="14.140625" style="1" customWidth="1"/>
    <col min="7" max="7" width="15.140625" style="1" customWidth="1"/>
    <col min="8" max="10" width="14.85546875" style="1" customWidth="1"/>
    <col min="11" max="11" width="11" style="1" customWidth="1"/>
    <col min="12" max="16384" width="9.140625" style="1"/>
  </cols>
  <sheetData>
    <row r="1" spans="1:11" ht="29.25" customHeight="1" x14ac:dyDescent="0.3">
      <c r="A1" s="66"/>
      <c r="B1" s="190" t="s">
        <v>341</v>
      </c>
      <c r="C1" s="2183" t="str">
        <f>wizyt!C3</f>
        <v>??</v>
      </c>
      <c r="D1" s="2183"/>
      <c r="E1" s="2182"/>
      <c r="F1" s="2182"/>
      <c r="G1" s="189"/>
      <c r="H1" s="188" t="str">
        <f>IF(wizyt!$B$1&lt;&gt;0,wizyt!$B$1," ")</f>
        <v xml:space="preserve"> </v>
      </c>
      <c r="I1" s="187" t="str">
        <f>IF(wizyt!$D$1&lt;&gt;0,wizyt!$D$1," ")</f>
        <v xml:space="preserve"> </v>
      </c>
      <c r="J1" s="186"/>
      <c r="K1" s="102"/>
    </row>
    <row r="2" spans="1:11" ht="9" customHeight="1" x14ac:dyDescent="0.2">
      <c r="A2" s="66"/>
      <c r="B2" s="95"/>
      <c r="C2" s="185"/>
      <c r="D2" s="185"/>
      <c r="E2" s="185"/>
      <c r="F2" s="185"/>
      <c r="G2" s="185"/>
      <c r="H2" s="185"/>
      <c r="I2" s="90"/>
      <c r="J2" s="66"/>
      <c r="K2" s="102"/>
    </row>
    <row r="3" spans="1:11" ht="34.5" customHeight="1" thickBot="1" x14ac:dyDescent="0.25">
      <c r="A3" s="66"/>
      <c r="B3" s="2187" t="s">
        <v>392</v>
      </c>
      <c r="C3" s="2187"/>
      <c r="D3" s="2187"/>
      <c r="E3" s="2187"/>
      <c r="F3" s="2187"/>
      <c r="G3" s="2190" t="str">
        <f>wizyt!H3</f>
        <v>2023/2024</v>
      </c>
      <c r="H3" s="2190"/>
      <c r="I3" s="1620"/>
      <c r="J3" s="66"/>
      <c r="K3" s="102"/>
    </row>
    <row r="4" spans="1:11" ht="20.100000000000001" customHeight="1" x14ac:dyDescent="0.2">
      <c r="A4" s="66"/>
      <c r="B4" s="2188" t="s">
        <v>393</v>
      </c>
      <c r="C4" s="2186" t="s">
        <v>394</v>
      </c>
      <c r="D4" s="2186"/>
      <c r="E4" s="2186" t="s">
        <v>395</v>
      </c>
      <c r="F4" s="2186"/>
      <c r="G4" s="1889" t="s">
        <v>396</v>
      </c>
      <c r="H4" s="2184" t="s">
        <v>397</v>
      </c>
      <c r="I4" s="2191" t="s">
        <v>398</v>
      </c>
      <c r="J4" s="2192"/>
      <c r="K4" s="102"/>
    </row>
    <row r="5" spans="1:11" ht="24" customHeight="1" x14ac:dyDescent="0.2">
      <c r="A5" s="66"/>
      <c r="B5" s="2189"/>
      <c r="C5" s="184" t="s">
        <v>395</v>
      </c>
      <c r="D5" s="184" t="s">
        <v>399</v>
      </c>
      <c r="E5" s="184" t="s">
        <v>400</v>
      </c>
      <c r="F5" s="183" t="s">
        <v>401</v>
      </c>
      <c r="G5" s="182" t="s">
        <v>400</v>
      </c>
      <c r="H5" s="2185"/>
      <c r="I5" s="1677" t="s">
        <v>395</v>
      </c>
      <c r="J5" s="181" t="s">
        <v>396</v>
      </c>
      <c r="K5" s="102"/>
    </row>
    <row r="6" spans="1:11" ht="30" customHeight="1" x14ac:dyDescent="0.2">
      <c r="A6" s="66"/>
      <c r="B6" s="161" t="s">
        <v>402</v>
      </c>
      <c r="C6" s="178">
        <f>IF(pedag!AF6=1,1,0)</f>
        <v>0</v>
      </c>
      <c r="D6" s="178">
        <f>IF(pedag!AG6="ne",1,0)</f>
        <v>0</v>
      </c>
      <c r="E6" s="176">
        <f>SUMIF(pedag!AF6,"=1",pedag!AD6)</f>
        <v>0</v>
      </c>
      <c r="F6" s="176">
        <f>SUMIF(pedag!AF6,"=1",pedag!AE6)</f>
        <v>0</v>
      </c>
      <c r="G6" s="176">
        <f>SUMIF(pedag!AF6,"&lt;1",pedag!AC6)</f>
        <v>0</v>
      </c>
      <c r="H6" s="177">
        <f t="shared" ref="H6:H16" si="0">SUM(E6:G6)</f>
        <v>0</v>
      </c>
      <c r="I6" s="176">
        <f>SUMIF(pedag!AG6,"=pe",pedag!AF6)</f>
        <v>0</v>
      </c>
      <c r="J6" s="175">
        <f>SUMIF(pedag!AG6,"=ne",pedag!AF6)</f>
        <v>0</v>
      </c>
      <c r="K6" s="131"/>
    </row>
    <row r="7" spans="1:11" ht="30" customHeight="1" x14ac:dyDescent="0.2">
      <c r="A7" s="66"/>
      <c r="B7" s="161" t="s">
        <v>403</v>
      </c>
      <c r="C7" s="178">
        <f>COUNTIF(pedag!AF15:AF30,"=1")</f>
        <v>0</v>
      </c>
      <c r="D7" s="178">
        <f>COUNTIF(pedag!AF15:AF30,"&lt;1")-COUNTIF(pedag!AF15:AF30,"=0")</f>
        <v>0</v>
      </c>
      <c r="E7" s="176">
        <f>SUMIF(pedag!AF15:AF30,"=1",pedag!AD15:AD30)</f>
        <v>0</v>
      </c>
      <c r="F7" s="176">
        <f>SUMIF(pedag!AF15:AF30,"=1",pedag!AE15:AE30)</f>
        <v>0</v>
      </c>
      <c r="G7" s="176">
        <f>SUMIF(pedag!AF15:AF30,"&lt;1",pedag!AC15:AC30)</f>
        <v>0</v>
      </c>
      <c r="H7" s="177">
        <f t="shared" si="0"/>
        <v>0</v>
      </c>
      <c r="I7" s="176">
        <f>SUMIF(pedag!AG15:AG30,"=pe",pedag!AF15:AF30)</f>
        <v>0</v>
      </c>
      <c r="J7" s="175">
        <f>SUMIF(pedag!AG15:AG30,"=ne",pedag!AF15:AF30)</f>
        <v>0</v>
      </c>
      <c r="K7" s="131"/>
    </row>
    <row r="8" spans="1:11" ht="30" customHeight="1" x14ac:dyDescent="0.2">
      <c r="A8" s="66"/>
      <c r="B8" s="161" t="s">
        <v>404</v>
      </c>
      <c r="C8" s="178">
        <f>COUNTIF(pedag!AF32:AF101,"=1")</f>
        <v>0</v>
      </c>
      <c r="D8" s="178">
        <f>COUNTIF(pedag!AF32:AF101,"&lt;1")-COUNTIF(pedag!AF32:AF101,"=0")</f>
        <v>0</v>
      </c>
      <c r="E8" s="176">
        <f>SUMIF(pedag!AF32:AF101,"=1",pedag!AD32:AD101)</f>
        <v>0</v>
      </c>
      <c r="F8" s="176">
        <f>SUMIF(pedag!AF32:AF101,"=1",pedag!AE32:AE101)</f>
        <v>0</v>
      </c>
      <c r="G8" s="176">
        <f>SUMIF(pedag!AF32:AF101,"&lt;1",pedag!AC32:AC101)</f>
        <v>0</v>
      </c>
      <c r="H8" s="177">
        <f t="shared" si="0"/>
        <v>0</v>
      </c>
      <c r="I8" s="176">
        <f>SUMIF(pedag!AG32:AG101,"=pe",pedag!AF32:AF101)</f>
        <v>0</v>
      </c>
      <c r="J8" s="175">
        <f>SUMIF(pedag!AG32:AG101,"=ne",pedag!AF32:AF101)</f>
        <v>0</v>
      </c>
      <c r="K8" s="131"/>
    </row>
    <row r="9" spans="1:11" ht="30" customHeight="1" x14ac:dyDescent="0.2">
      <c r="A9" s="66"/>
      <c r="B9" s="161" t="s">
        <v>405</v>
      </c>
      <c r="C9" s="178">
        <f>COUNTIF(pedag!AF103:AF1052,"=1")</f>
        <v>0</v>
      </c>
      <c r="D9" s="178">
        <f>COUNTIF(pedag!AF103:AF1052,"&lt;1")-COUNTIF(pedag!AF103:AF1052,"=0")</f>
        <v>0</v>
      </c>
      <c r="E9" s="176">
        <f>SUMIF(pedag!AF103:AF1052,"=1",pedag!AD103:AD1052)</f>
        <v>0</v>
      </c>
      <c r="F9" s="176">
        <f>SUMIF(pedag!AF103:AF1052,"=1",pedag!AE103:AE1052)</f>
        <v>0</v>
      </c>
      <c r="G9" s="176">
        <f>SUMIF(pedag!AF103:AF1052,"&lt;1",pedag!AC103:AC1052)</f>
        <v>0</v>
      </c>
      <c r="H9" s="177">
        <f t="shared" si="0"/>
        <v>0</v>
      </c>
      <c r="I9" s="176">
        <f>SUMIF(pedag!AG103:AG1052,"=pe",pedag!AF103:AF1052)</f>
        <v>0</v>
      </c>
      <c r="J9" s="175">
        <f>SUMIF(pedag!AG103:AG1052,"=ne",pedag!AF103:AF1052)</f>
        <v>0</v>
      </c>
      <c r="K9" s="131"/>
    </row>
    <row r="10" spans="1:11" ht="38.25" customHeight="1" x14ac:dyDescent="0.2">
      <c r="A10" s="66"/>
      <c r="B10" s="161" t="s">
        <v>406</v>
      </c>
      <c r="C10" s="178">
        <f>COUNTIF(pedag!AF1054:AF1059,"=1")</f>
        <v>0</v>
      </c>
      <c r="D10" s="178">
        <f>COUNTIF(pedag!AF1054:AF1059,"&lt;1")-COUNTIF(pedag!AF1054:AF1059,"=0")</f>
        <v>0</v>
      </c>
      <c r="E10" s="176">
        <f>SUMIF(pedag!AG1054:AG1059,"pe",pedag!AD1054:AD1059)</f>
        <v>0</v>
      </c>
      <c r="F10" s="176">
        <f>SUMIF(pedag!AG1054:AG1059,"pe",pedag!AE1054:AE1059)</f>
        <v>0</v>
      </c>
      <c r="G10" s="176">
        <f>SUMIF(pedag!AG1054:AG1059,"ne",pedag!AC1054:AC1059)</f>
        <v>0</v>
      </c>
      <c r="H10" s="177">
        <f t="shared" si="0"/>
        <v>0</v>
      </c>
      <c r="I10" s="176">
        <f>SUMIF(pedag!AG1054:AG1059,"=pe",pedag!AF1054:AF1059)</f>
        <v>0</v>
      </c>
      <c r="J10" s="175">
        <f>SUMIF(pedag!AG1054:AG1059,"=ne",pedag!AF1054:AF1059)</f>
        <v>0</v>
      </c>
      <c r="K10" s="131"/>
    </row>
    <row r="11" spans="1:11" ht="30" customHeight="1" x14ac:dyDescent="0.2">
      <c r="A11" s="66"/>
      <c r="B11" s="161" t="s">
        <v>407</v>
      </c>
      <c r="C11" s="178">
        <f>COUNTIF(pedag!AF1061:AF1076,"=1")</f>
        <v>0</v>
      </c>
      <c r="D11" s="178">
        <f>COUNTIF(pedag!AF1061:AF1076,"&lt;1")-COUNTIF(pedag!AF1061:AF1076,"=0")</f>
        <v>0</v>
      </c>
      <c r="E11" s="176">
        <f>SUMIF(pedag!AG1061:AG1076,"pe",pedag!AD1061:AD1076)</f>
        <v>0</v>
      </c>
      <c r="F11" s="176">
        <f>SUMIF(pedag!AG1061:AG1076,"pe",pedag!AE1061:AE1076)</f>
        <v>0</v>
      </c>
      <c r="G11" s="176">
        <f>SUMIF(pedag!AG1061:AG1076,"ne",pedag!AC1061:AC1076)</f>
        <v>0</v>
      </c>
      <c r="H11" s="177">
        <f t="shared" si="0"/>
        <v>0</v>
      </c>
      <c r="I11" s="176">
        <f>SUMIF(pedag!AG1061:AG1076,"=pe",pedag!AF1061:AF1076)</f>
        <v>0</v>
      </c>
      <c r="J11" s="175">
        <f>SUMIF(pedag!AG1061:AG1076,"=ne",pedag!AF1061:AF1076)</f>
        <v>0</v>
      </c>
      <c r="K11" s="131"/>
    </row>
    <row r="12" spans="1:11" ht="30" customHeight="1" x14ac:dyDescent="0.2">
      <c r="A12" s="66"/>
      <c r="B12" s="161" t="s">
        <v>408</v>
      </c>
      <c r="C12" s="178">
        <f>COUNTIF(pedag!AF1078:AF1084,"=1")</f>
        <v>0</v>
      </c>
      <c r="D12" s="178">
        <f>COUNTIF(pedag!AF1078:AF1084,"&lt;1")-COUNTIF(pedag!AF1078:AF1084,"=0")</f>
        <v>0</v>
      </c>
      <c r="E12" s="176">
        <f>SUMIF(pedag!AG1078:AG1084,"pe",pedag!AD1078:AD1084)</f>
        <v>0</v>
      </c>
      <c r="F12" s="176">
        <f>SUMIF(pedag!AG1078:AG1084,"pe",pedag!AE1078:AE1084)</f>
        <v>0</v>
      </c>
      <c r="G12" s="176">
        <f>SUMIF(pedag!AG1078:AG1084,"ne",pedag!AC1078:AC1084)</f>
        <v>0</v>
      </c>
      <c r="H12" s="177">
        <f t="shared" si="0"/>
        <v>0</v>
      </c>
      <c r="I12" s="176">
        <f>SUMIF(pedag!AG1078:AG1084,"=pe",pedag!AF1078:AF1084)</f>
        <v>0</v>
      </c>
      <c r="J12" s="175">
        <f>SUMIF(pedag!AG1078:AG1084,"=ne",pedag!AF1078:AF1084)</f>
        <v>0</v>
      </c>
      <c r="K12" s="131"/>
    </row>
    <row r="13" spans="1:11" ht="30" customHeight="1" x14ac:dyDescent="0.2">
      <c r="A13" s="66"/>
      <c r="B13" s="180" t="s">
        <v>409</v>
      </c>
      <c r="C13" s="178">
        <f>COUNTIF(pedag!AF1086:AF1091,"=1")</f>
        <v>0</v>
      </c>
      <c r="D13" s="178">
        <f>COUNTIF(pedag!AF1086:AF1091,"&lt;1")-COUNTIF(pedag!AF1086:AF1091,"=0")</f>
        <v>0</v>
      </c>
      <c r="E13" s="176">
        <f>SUMIF(pedag!AG1086:AG1091,"pe",pedag!AD1086:AD1091)</f>
        <v>0</v>
      </c>
      <c r="F13" s="176">
        <f>SUMIF(pedag!AG1086:AG1091,"pe",pedag!AE1086:AE1091)</f>
        <v>0</v>
      </c>
      <c r="G13" s="176">
        <f>SUMIF(pedag!AG1086:AG1091,"ne",pedag!AC1086:AC1091)</f>
        <v>0</v>
      </c>
      <c r="H13" s="177">
        <f t="shared" si="0"/>
        <v>0</v>
      </c>
      <c r="I13" s="176">
        <f>SUMIF(pedag!AG1086:AG1091,"=pe",pedag!AF1086:AF1091)</f>
        <v>0</v>
      </c>
      <c r="J13" s="175">
        <f>SUMIF(pedag!AG1086:AG1091,"=ne",pedag!AF1086:AF1091)</f>
        <v>0</v>
      </c>
      <c r="K13" s="131"/>
    </row>
    <row r="14" spans="1:11" ht="36.75" customHeight="1" x14ac:dyDescent="0.2">
      <c r="A14" s="66"/>
      <c r="B14" s="179" t="s">
        <v>410</v>
      </c>
      <c r="C14" s="178">
        <f>COUNTIF(pedag!AF1093:AF1122,"=1")</f>
        <v>0</v>
      </c>
      <c r="D14" s="178">
        <f>COUNTIF(pedag!AF1093:AF1122,"&lt;1")-COUNTIF(pedag!AF1093:AF1122,"=0")</f>
        <v>0</v>
      </c>
      <c r="E14" s="176">
        <f>SUMIF(pedag!AG1093:AG1122,"pe",pedag!AD1093:AD1122)</f>
        <v>0</v>
      </c>
      <c r="F14" s="176">
        <f>SUMIF(pedag!AG1093:AG1122,"pe",pedag!AE1093:AE1122)</f>
        <v>0</v>
      </c>
      <c r="G14" s="176">
        <f>SUMIF(pedag!AG1093:AG1122,"ne",pedag!AC1093:AC1122)</f>
        <v>0</v>
      </c>
      <c r="H14" s="177">
        <f t="shared" si="0"/>
        <v>0</v>
      </c>
      <c r="I14" s="176">
        <f>SUMIF(pedag!AG1093:AG1122,"=pe",pedag!AF1093:AF1122)</f>
        <v>0</v>
      </c>
      <c r="J14" s="175">
        <f>SUMIF(pedag!AG1093:AG1122,"=ne",pedag!AF1093:AF1122)</f>
        <v>0</v>
      </c>
      <c r="K14" s="131"/>
    </row>
    <row r="15" spans="1:11" ht="30" customHeight="1" x14ac:dyDescent="0.2">
      <c r="A15" s="66"/>
      <c r="B15" s="161" t="s">
        <v>411</v>
      </c>
      <c r="C15" s="178">
        <f>COUNTIF(pedag!AF1124:AF1129,"=1")</f>
        <v>0</v>
      </c>
      <c r="D15" s="178">
        <f>COUNTIF(pedag!AF1124:AF1129,"&lt;1")-COUNTIF(pedag!AF1124:AF1129,"=0")</f>
        <v>0</v>
      </c>
      <c r="E15" s="176">
        <f>SUMIF(pedag!AG1124:AG1129,"pe",pedag!AD1124:AD1129)</f>
        <v>0</v>
      </c>
      <c r="F15" s="176">
        <f>SUMIF(pedag!AG1124:AG1129,"pe",pedag!AE1124:AE1129)</f>
        <v>0</v>
      </c>
      <c r="G15" s="176">
        <f>SUMIF(pedag!AG1124:AG1129,"ne",pedag!AC1124:AC1129)</f>
        <v>0</v>
      </c>
      <c r="H15" s="177">
        <f t="shared" si="0"/>
        <v>0</v>
      </c>
      <c r="I15" s="176">
        <f>SUMIF(pedag!AG1124:AG1129,"=pe",pedag!AF1124:AF1129)</f>
        <v>0</v>
      </c>
      <c r="J15" s="175">
        <f>SUMIF(pedag!AG1124:AG1129,"=ne",pedag!AF1124:AF1129)</f>
        <v>0</v>
      </c>
      <c r="K15" s="131"/>
    </row>
    <row r="16" spans="1:11" ht="30" customHeight="1" thickBot="1" x14ac:dyDescent="0.25">
      <c r="A16" s="66"/>
      <c r="B16" s="1650" t="s">
        <v>412</v>
      </c>
      <c r="C16" s="1890">
        <f>COUNTIF(pedag!AF1131:AF1136,"=1")</f>
        <v>0</v>
      </c>
      <c r="D16" s="1890">
        <f>COUNTIF(pedag!AF1131:AF1136,"&lt;1")-COUNTIF(pedag!AF1131:AF1136,"=0")</f>
        <v>0</v>
      </c>
      <c r="E16" s="1891">
        <f>SUMIF(pedag!AG1131:AG1136,"pe",pedag!AD1131:AD1136)</f>
        <v>0</v>
      </c>
      <c r="F16" s="1891">
        <f>SUMIF(pedag!AG1131:AG1136,"pe",pedag!AE1131:AE1136)</f>
        <v>0</v>
      </c>
      <c r="G16" s="1891">
        <f>SUMIF(pedag!AG1131:AG1136,"ne",pedag!AC1131:AC1136)</f>
        <v>0</v>
      </c>
      <c r="H16" s="1892">
        <f t="shared" si="0"/>
        <v>0</v>
      </c>
      <c r="I16" s="1891">
        <f>SUMIF(pedag!AG1131:AG1136,"=pe",pedag!AF1131:AF1136)</f>
        <v>0</v>
      </c>
      <c r="J16" s="174">
        <f>SUMIF(pedag!AG1131:AG1136,"=ne",pedag!AF1131:AF1136)</f>
        <v>0</v>
      </c>
      <c r="K16" s="131"/>
    </row>
    <row r="17" spans="1:12" ht="24" customHeight="1" thickBot="1" x14ac:dyDescent="0.25">
      <c r="A17" s="66"/>
      <c r="B17" s="173" t="s">
        <v>413</v>
      </c>
      <c r="C17" s="1893">
        <f t="shared" ref="C17:J17" si="1">SUM(C6:C16)</f>
        <v>0</v>
      </c>
      <c r="D17" s="1893">
        <f t="shared" si="1"/>
        <v>0</v>
      </c>
      <c r="E17" s="172">
        <f t="shared" si="1"/>
        <v>0</v>
      </c>
      <c r="F17" s="172">
        <f t="shared" si="1"/>
        <v>0</v>
      </c>
      <c r="G17" s="172">
        <f t="shared" si="1"/>
        <v>0</v>
      </c>
      <c r="H17" s="171">
        <f t="shared" si="1"/>
        <v>0</v>
      </c>
      <c r="I17" s="1894">
        <f t="shared" si="1"/>
        <v>0</v>
      </c>
      <c r="J17" s="1895">
        <f t="shared" si="1"/>
        <v>0</v>
      </c>
      <c r="K17" s="131"/>
    </row>
    <row r="18" spans="1:12" ht="20.25" customHeight="1" thickBot="1" x14ac:dyDescent="0.5">
      <c r="A18" s="66"/>
      <c r="B18" s="165"/>
      <c r="C18" s="2203">
        <f>SUM(C17:D17)</f>
        <v>0</v>
      </c>
      <c r="D18" s="2204"/>
      <c r="E18" s="168"/>
      <c r="F18" s="169"/>
      <c r="G18" s="168"/>
      <c r="H18" s="167"/>
      <c r="I18" s="2215">
        <f>SUM(I17:J17)</f>
        <v>0</v>
      </c>
      <c r="J18" s="2216"/>
      <c r="K18" s="131"/>
    </row>
    <row r="19" spans="1:12" ht="9" customHeight="1" x14ac:dyDescent="0.45">
      <c r="A19" s="66"/>
      <c r="B19" s="165"/>
      <c r="C19" s="170"/>
      <c r="D19" s="170"/>
      <c r="E19" s="168"/>
      <c r="F19" s="169"/>
      <c r="G19" s="168"/>
      <c r="H19" s="167"/>
      <c r="I19" s="166"/>
      <c r="J19" s="31"/>
      <c r="K19" s="131"/>
    </row>
    <row r="20" spans="1:12" ht="21.75" customHeight="1" thickBot="1" x14ac:dyDescent="0.5">
      <c r="A20" s="66"/>
      <c r="B20" s="165"/>
      <c r="C20" s="165"/>
      <c r="D20" s="165"/>
      <c r="E20" s="165"/>
      <c r="F20" s="164"/>
      <c r="G20" s="162"/>
      <c r="H20" s="162"/>
      <c r="I20" s="2210" t="s">
        <v>414</v>
      </c>
      <c r="J20" s="2210"/>
      <c r="K20" s="131"/>
    </row>
    <row r="21" spans="1:12" ht="29.25" customHeight="1" thickBot="1" x14ac:dyDescent="0.25">
      <c r="A21" s="66"/>
      <c r="B21" s="163" t="s">
        <v>415</v>
      </c>
      <c r="C21" s="1896" t="s">
        <v>416</v>
      </c>
      <c r="D21" s="1896" t="s">
        <v>417</v>
      </c>
      <c r="E21" s="1896" t="s">
        <v>418</v>
      </c>
      <c r="F21" s="1897" t="s">
        <v>401</v>
      </c>
      <c r="G21" s="1898" t="s">
        <v>419</v>
      </c>
      <c r="H21" s="162"/>
      <c r="I21" s="2211">
        <f>liczbaucz!R5+'liczbaucz dotychc'!I5:J5</f>
        <v>0</v>
      </c>
      <c r="J21" s="2212"/>
      <c r="K21" s="131"/>
    </row>
    <row r="22" spans="1:12" ht="27.95" customHeight="1" thickBot="1" x14ac:dyDescent="0.25">
      <c r="A22" s="66"/>
      <c r="B22" s="161" t="s">
        <v>420</v>
      </c>
      <c r="C22" s="160">
        <f>COUNTIF('adm.i obs.'!L6:L15,"=1")</f>
        <v>0</v>
      </c>
      <c r="D22" s="159">
        <f>COUNTIF('adm.i obs.'!L6:L15,"&lt;1")-COUNTIF('adm.i obs.'!L6:L15,"=0")</f>
        <v>0</v>
      </c>
      <c r="E22" s="158">
        <f>'adm.i obs.'!J5-'adm.i obs.'!K5</f>
        <v>0</v>
      </c>
      <c r="F22" s="158">
        <f>'adm.i obs.'!K5</f>
        <v>0</v>
      </c>
      <c r="G22" s="157">
        <f>SUM('adm.i obs.'!L6:L15)</f>
        <v>0</v>
      </c>
      <c r="H22" s="162"/>
      <c r="I22" s="2209" t="s">
        <v>421</v>
      </c>
      <c r="J22" s="2209"/>
      <c r="K22" s="131"/>
    </row>
    <row r="23" spans="1:12" ht="27.95" customHeight="1" x14ac:dyDescent="0.2">
      <c r="A23" s="66"/>
      <c r="B23" s="161" t="s">
        <v>422</v>
      </c>
      <c r="C23" s="160">
        <f>COUNTIF('adm.i obs.'!L17:L42,"=1")</f>
        <v>0</v>
      </c>
      <c r="D23" s="159">
        <f>COUNTIF('adm.i obs.'!L17:L42,"&lt;1")-COUNTIF('adm.i obs.'!L17:L42,"=0")</f>
        <v>0</v>
      </c>
      <c r="E23" s="158">
        <f>'adm.i obs.'!J16-'adm.i obs.'!K16</f>
        <v>0</v>
      </c>
      <c r="F23" s="158">
        <f>'adm.i obs.'!K16</f>
        <v>0</v>
      </c>
      <c r="G23" s="157">
        <f>SUM('adm.i obs.'!L17:L42)</f>
        <v>0</v>
      </c>
      <c r="H23" s="146"/>
      <c r="I23" s="1899" t="s">
        <v>9</v>
      </c>
      <c r="J23" s="1900">
        <f>liczbaucz!I13</f>
        <v>0</v>
      </c>
      <c r="K23" s="131"/>
    </row>
    <row r="24" spans="1:12" ht="27.95" customHeight="1" x14ac:dyDescent="0.2">
      <c r="A24" s="66"/>
      <c r="B24" s="161" t="s">
        <v>423</v>
      </c>
      <c r="C24" s="160">
        <f>COUNTIF('adm.i obs.'!L44:L48,"=1")</f>
        <v>0</v>
      </c>
      <c r="D24" s="159">
        <f>COUNTIF('adm.i obs.'!L44:L48,"&lt;1")-COUNTIF('adm.i obs.'!L44:L48,"=0")</f>
        <v>0</v>
      </c>
      <c r="E24" s="158">
        <f>'adm.i obs.'!J43-'adm.i obs.'!K43</f>
        <v>0</v>
      </c>
      <c r="F24" s="158">
        <f>'adm.i obs.'!K43</f>
        <v>0</v>
      </c>
      <c r="G24" s="157">
        <f>SUM('adm.i obs.'!L44:L48)</f>
        <v>0</v>
      </c>
      <c r="H24" s="156"/>
      <c r="I24" s="1651" t="s">
        <v>16</v>
      </c>
      <c r="J24" s="1652">
        <f>liczbaucz!P13</f>
        <v>0</v>
      </c>
      <c r="K24" s="131"/>
    </row>
    <row r="25" spans="1:12" ht="26.25" customHeight="1" thickBot="1" x14ac:dyDescent="0.25">
      <c r="A25" s="66"/>
      <c r="B25" s="1653" t="s">
        <v>413</v>
      </c>
      <c r="C25" s="1901">
        <f>SUM(C22:C24)</f>
        <v>0</v>
      </c>
      <c r="D25" s="1901">
        <f>SUM(D22:D24)</f>
        <v>0</v>
      </c>
      <c r="E25" s="1902">
        <f>SUM(E22:E24)</f>
        <v>0</v>
      </c>
      <c r="F25" s="1903">
        <f>SUM(F22:F24)</f>
        <v>0</v>
      </c>
      <c r="G25" s="1767">
        <f>SUM(G22:G24)</f>
        <v>0</v>
      </c>
      <c r="H25" s="156"/>
      <c r="I25" s="1904" t="s">
        <v>23</v>
      </c>
      <c r="J25" s="1905">
        <f>liczbaucz!F3</f>
        <v>0</v>
      </c>
      <c r="K25" s="131"/>
    </row>
    <row r="26" spans="1:12" ht="33.75" customHeight="1" thickBot="1" x14ac:dyDescent="0.25">
      <c r="A26" s="66"/>
      <c r="B26" s="1906" t="s">
        <v>424</v>
      </c>
      <c r="C26" s="2199">
        <f>SUM(C18,C25,D25)</f>
        <v>0</v>
      </c>
      <c r="D26" s="2200"/>
      <c r="E26" s="1907"/>
      <c r="F26" s="1908" t="s">
        <v>425</v>
      </c>
      <c r="G26" s="1909">
        <f>SUM(G25,I18)</f>
        <v>0</v>
      </c>
      <c r="H26" s="156"/>
      <c r="I26" s="1910" t="s">
        <v>30</v>
      </c>
      <c r="J26" s="1911">
        <f>liczbaucz!N3+'liczbaucz dotychc'!G3</f>
        <v>0</v>
      </c>
      <c r="K26" s="131"/>
    </row>
    <row r="27" spans="1:12" ht="24.75" customHeight="1" thickBot="1" x14ac:dyDescent="0.25">
      <c r="A27" s="66"/>
      <c r="B27" s="151"/>
      <c r="C27" s="154"/>
      <c r="D27" s="153"/>
      <c r="E27" s="155"/>
      <c r="F27" s="154"/>
      <c r="G27" s="153"/>
      <c r="H27" s="152"/>
      <c r="I27" s="1912" t="s">
        <v>426</v>
      </c>
      <c r="J27" s="1913">
        <f>SUM(J23:J26)</f>
        <v>0</v>
      </c>
      <c r="K27" s="131"/>
    </row>
    <row r="28" spans="1:12" ht="8.25" customHeight="1" thickBot="1" x14ac:dyDescent="0.25">
      <c r="A28" s="66"/>
      <c r="B28" s="151"/>
      <c r="C28" s="150"/>
      <c r="D28" s="149"/>
      <c r="E28" s="148"/>
      <c r="F28" s="147"/>
      <c r="G28" s="146"/>
      <c r="H28" s="145"/>
      <c r="I28" s="31"/>
      <c r="J28" s="66"/>
      <c r="K28" s="131"/>
    </row>
    <row r="29" spans="1:12" ht="88.5" customHeight="1" x14ac:dyDescent="0.2">
      <c r="A29" s="66"/>
      <c r="B29" s="144" t="s">
        <v>427</v>
      </c>
      <c r="C29" s="2213" t="s">
        <v>906</v>
      </c>
      <c r="D29" s="2214"/>
      <c r="E29" s="1914" t="s">
        <v>428</v>
      </c>
      <c r="F29" s="1915" t="s">
        <v>429</v>
      </c>
      <c r="G29" s="1916" t="s">
        <v>430</v>
      </c>
      <c r="H29" s="1915" t="s">
        <v>431</v>
      </c>
      <c r="I29" s="1917" t="s">
        <v>432</v>
      </c>
      <c r="J29" s="143"/>
      <c r="K29" s="142"/>
      <c r="L29" s="131"/>
    </row>
    <row r="30" spans="1:12" ht="27.95" customHeight="1" x14ac:dyDescent="0.2">
      <c r="A30" s="66"/>
      <c r="B30" s="141" t="s">
        <v>433</v>
      </c>
      <c r="C30" s="2207">
        <f>COUNTIF(pedag!K6:K2476,"=NP 1/2")</f>
        <v>0</v>
      </c>
      <c r="D30" s="2208"/>
      <c r="E30" s="139">
        <f>COUNTIF(pedag!K6:K2476,"=NP.")</f>
        <v>0</v>
      </c>
      <c r="F30" s="139">
        <f>COUNTIF(pedag!J6:J2476,"=NP1")</f>
        <v>0</v>
      </c>
      <c r="G30" s="140">
        <f>COUNTIF(pedag!J6:J2476,"=M")</f>
        <v>0</v>
      </c>
      <c r="H30" s="139">
        <f>COUNTIF(pedag!J6:J2476,"=M1")</f>
        <v>0</v>
      </c>
      <c r="I30" s="138">
        <f>COUNTIF(pedag!J6:J2476,"=D")</f>
        <v>0</v>
      </c>
      <c r="J30" s="132" t="str">
        <f>IF(SUM(C30,E30,F30,G30,H30,I30)=C18,"","Błąd")</f>
        <v/>
      </c>
      <c r="K30" s="137"/>
      <c r="L30" s="131"/>
    </row>
    <row r="31" spans="1:12" ht="27.95" customHeight="1" thickBot="1" x14ac:dyDescent="0.25">
      <c r="A31" s="66"/>
      <c r="B31" s="136" t="s">
        <v>434</v>
      </c>
      <c r="C31" s="2205">
        <f>ROUND(SUMIF(pedag!K6:K2476,"NP 1/2",pedag!AF6:AF2476),2)</f>
        <v>0</v>
      </c>
      <c r="D31" s="2206"/>
      <c r="E31" s="134">
        <f>ROUND(SUMIF(pedag!K6:K2476,"NP.",pedag!AF6:AF2476),2)</f>
        <v>0</v>
      </c>
      <c r="F31" s="134">
        <f>ROUND(SUMIF(pedag!J6:J2476,"NP1",pedag!AF6:AF2476),2)</f>
        <v>0</v>
      </c>
      <c r="G31" s="135">
        <f>ROUND(SUMIF(pedag!J6:J2476,"M",pedag!AF6:AF2476),2)</f>
        <v>0</v>
      </c>
      <c r="H31" s="134">
        <f>ROUND(SUMIF(pedag!J6:J2476,"M1",pedag!AF6:AF2476),2)</f>
        <v>0</v>
      </c>
      <c r="I31" s="133">
        <f>ROUND(SUMIF(pedag!J6:J2476,"D",pedag!AF6:AF2476),2)</f>
        <v>0</v>
      </c>
      <c r="J31" s="132"/>
      <c r="K31" s="66"/>
      <c r="L31" s="131"/>
    </row>
    <row r="32" spans="1:12" ht="12" customHeight="1" thickBot="1" x14ac:dyDescent="0.25">
      <c r="A32" s="23"/>
      <c r="B32" s="66"/>
      <c r="C32" s="66"/>
      <c r="D32" s="66"/>
      <c r="E32" s="66"/>
      <c r="F32" s="66"/>
      <c r="G32" s="66"/>
      <c r="H32" s="66"/>
      <c r="I32" s="66"/>
      <c r="J32" s="66"/>
      <c r="K32" s="131"/>
    </row>
    <row r="33" spans="1:11" x14ac:dyDescent="0.2">
      <c r="A33" s="66"/>
      <c r="B33" s="2195"/>
      <c r="C33" s="2196"/>
      <c r="D33" s="1918"/>
      <c r="E33" s="1918"/>
      <c r="F33" s="1918"/>
      <c r="G33" s="1918"/>
      <c r="H33" s="1918"/>
      <c r="I33" s="1919"/>
      <c r="J33" s="1920"/>
      <c r="K33" s="102"/>
    </row>
    <row r="34" spans="1:11" ht="24" customHeight="1" x14ac:dyDescent="0.2">
      <c r="A34" s="66"/>
      <c r="B34" s="2197"/>
      <c r="C34" s="2198"/>
      <c r="D34" s="130" t="s">
        <v>435</v>
      </c>
      <c r="E34" s="66"/>
      <c r="F34" s="66"/>
      <c r="G34" s="66"/>
      <c r="H34" s="66"/>
      <c r="I34" s="66"/>
      <c r="J34" s="125"/>
      <c r="K34" s="102"/>
    </row>
    <row r="35" spans="1:11" ht="11.25" customHeight="1" x14ac:dyDescent="0.2">
      <c r="A35" s="66"/>
      <c r="B35" s="2201" t="s">
        <v>436</v>
      </c>
      <c r="C35" s="2202"/>
      <c r="D35" s="129"/>
      <c r="E35" s="66"/>
      <c r="F35" s="66"/>
      <c r="G35" s="66"/>
      <c r="H35" s="66"/>
      <c r="I35" s="66"/>
      <c r="J35" s="125"/>
      <c r="K35" s="102"/>
    </row>
    <row r="36" spans="1:11" ht="48" customHeight="1" x14ac:dyDescent="0.2">
      <c r="A36" s="66"/>
      <c r="B36" s="2193" t="s">
        <v>437</v>
      </c>
      <c r="C36" s="2194"/>
      <c r="D36" s="128"/>
      <c r="E36" s="66"/>
      <c r="F36" s="66"/>
      <c r="G36" s="66"/>
      <c r="H36" s="66"/>
      <c r="I36" s="66"/>
      <c r="J36" s="125"/>
      <c r="K36" s="102"/>
    </row>
    <row r="37" spans="1:11" ht="20.25" customHeight="1" thickBot="1" x14ac:dyDescent="0.25">
      <c r="A37" s="65"/>
      <c r="B37" s="1921" t="s">
        <v>390</v>
      </c>
      <c r="C37" s="1922"/>
      <c r="D37" s="93" t="s">
        <v>438</v>
      </c>
      <c r="E37" s="66"/>
      <c r="F37" s="66"/>
      <c r="G37" s="93"/>
      <c r="H37" s="127"/>
      <c r="I37" s="126" t="s">
        <v>439</v>
      </c>
      <c r="J37" s="125"/>
      <c r="K37" s="102"/>
    </row>
    <row r="38" spans="1:11" ht="36" customHeight="1" x14ac:dyDescent="0.25">
      <c r="A38" s="124" t="s">
        <v>440</v>
      </c>
      <c r="B38" s="123">
        <f ca="1">NOW()</f>
        <v>45110.940985995374</v>
      </c>
      <c r="D38" s="1923" t="s">
        <v>441</v>
      </c>
      <c r="E38" s="1924"/>
      <c r="F38" s="1924"/>
      <c r="G38" s="1924"/>
      <c r="H38" s="1924"/>
      <c r="I38" s="1924"/>
      <c r="J38" s="1925"/>
      <c r="K38" s="102"/>
    </row>
    <row r="39" spans="1:11" x14ac:dyDescent="0.2">
      <c r="D39" s="122" t="s">
        <v>442</v>
      </c>
      <c r="J39" s="120"/>
    </row>
    <row r="40" spans="1:11" x14ac:dyDescent="0.2">
      <c r="D40" s="121"/>
      <c r="J40" s="120"/>
    </row>
    <row r="41" spans="1:11" ht="66" customHeight="1" thickBot="1" x14ac:dyDescent="0.25">
      <c r="D41" s="119" t="s">
        <v>438</v>
      </c>
      <c r="E41" s="118"/>
      <c r="F41" s="118"/>
      <c r="G41" s="117"/>
      <c r="H41" s="116"/>
      <c r="I41" s="115" t="s">
        <v>443</v>
      </c>
      <c r="J41" s="1926"/>
    </row>
    <row r="42" spans="1:11" x14ac:dyDescent="0.2">
      <c r="D42" s="86" t="s">
        <v>444</v>
      </c>
    </row>
  </sheetData>
  <sheetProtection algorithmName="SHA-512" hashValue="uc7uNZXv1jr8hId3iOAOS+7u5uVCCxaJ1OqG65i+lW2U+qfHpbn6HXBLWBLULFFkXdLo3flLNnpPoi/gnyVCbA==" saltValue="JgJy5LZ3w0xGBo+J95KtDg==" spinCount="100000" sheet="1" objects="1" scenarios="1"/>
  <mergeCells count="21">
    <mergeCell ref="I4:J4"/>
    <mergeCell ref="B36:C36"/>
    <mergeCell ref="B33:C34"/>
    <mergeCell ref="C26:D26"/>
    <mergeCell ref="B35:C35"/>
    <mergeCell ref="C4:D4"/>
    <mergeCell ref="C18:D18"/>
    <mergeCell ref="C31:D31"/>
    <mergeCell ref="C30:D30"/>
    <mergeCell ref="I22:J22"/>
    <mergeCell ref="I20:J20"/>
    <mergeCell ref="I21:J21"/>
    <mergeCell ref="C29:D29"/>
    <mergeCell ref="I18:J18"/>
    <mergeCell ref="E1:F1"/>
    <mergeCell ref="C1:D1"/>
    <mergeCell ref="H4:H5"/>
    <mergeCell ref="E4:F4"/>
    <mergeCell ref="B3:F3"/>
    <mergeCell ref="B4:B5"/>
    <mergeCell ref="G3:H3"/>
  </mergeCells>
  <printOptions horizontalCentered="1"/>
  <pageMargins left="0.78740157480314965" right="0.43307086614173229" top="0.98425196850393704" bottom="0.82677165354330717" header="0.51181102362204722" footer="0.31496062992125984"/>
  <pageSetup paperSize="9" scale="54" orientation="portrait"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r:uid="{BFBBCFC2-B007-4CFE-BDB9-64FF181C21A0}">
          <x14:formula1>
            <xm:f>słownik!$C$84:$C$88</xm:f>
          </x14:formula1>
          <xm:sqref>B33:C34</xm:sqref>
        </x14:dataValidation>
      </x14:dataValidations>
    </ext>
  </extLst>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5CA8FF-39C9-468F-906D-7E863AD6DF3C}">
  <sheetPr>
    <tabColor rgb="FFFF7C80"/>
    <pageSetUpPr fitToPage="1"/>
  </sheetPr>
  <dimension ref="B1:L47"/>
  <sheetViews>
    <sheetView showGridLines="0" view="pageBreakPreview" zoomScale="90" zoomScaleNormal="100" zoomScaleSheetLayoutView="90" workbookViewId="0">
      <selection activeCell="H2" sqref="H2:J2"/>
    </sheetView>
  </sheetViews>
  <sheetFormatPr defaultColWidth="9.28515625" defaultRowHeight="12.75" x14ac:dyDescent="0.2"/>
  <cols>
    <col min="1" max="1" width="2.5703125" style="875" customWidth="1"/>
    <col min="2" max="2" width="4.42578125" style="875" customWidth="1"/>
    <col min="3" max="3" width="44.42578125" style="875" customWidth="1"/>
    <col min="4" max="8" width="6.7109375" style="875" customWidth="1"/>
    <col min="9" max="9" width="10.28515625" style="875" customWidth="1"/>
    <col min="10" max="10" width="10.5703125" style="875" customWidth="1"/>
    <col min="11" max="11" width="9.28515625" style="875" customWidth="1"/>
    <col min="12" max="16384" width="9.28515625" style="875"/>
  </cols>
  <sheetData>
    <row r="1" spans="2:11" ht="32.25" customHeight="1" x14ac:dyDescent="0.2">
      <c r="B1" s="644"/>
      <c r="C1" s="978"/>
      <c r="D1" s="978"/>
      <c r="E1" s="978"/>
      <c r="F1" s="978"/>
      <c r="G1" s="978"/>
      <c r="H1" s="978"/>
      <c r="I1" s="978"/>
      <c r="J1" s="978"/>
    </row>
    <row r="2" spans="2:11" ht="18" x14ac:dyDescent="0.2">
      <c r="B2" s="967"/>
      <c r="C2" s="966" t="str">
        <f>wizyt!C3</f>
        <v>??</v>
      </c>
      <c r="D2" s="966"/>
      <c r="E2" s="966"/>
      <c r="F2" s="966"/>
      <c r="G2" s="966"/>
      <c r="H2" s="2040" t="str">
        <f>wizyt!$B$1</f>
        <v xml:space="preserve"> </v>
      </c>
      <c r="I2" s="2698" t="str">
        <f>wizyt!$D$1</f>
        <v xml:space="preserve"> </v>
      </c>
      <c r="J2" s="2699"/>
    </row>
    <row r="3" spans="2:11" ht="20.25" x14ac:dyDescent="0.2">
      <c r="B3" s="962"/>
      <c r="C3" s="2700" t="s">
        <v>755</v>
      </c>
      <c r="D3" s="2700"/>
      <c r="E3" s="2700"/>
      <c r="F3" s="2700"/>
      <c r="G3" s="2700"/>
      <c r="H3" s="2700"/>
      <c r="I3" s="330"/>
      <c r="J3" s="962"/>
    </row>
    <row r="4" spans="2:11" ht="18.75" customHeight="1" x14ac:dyDescent="0.2">
      <c r="B4" s="998" t="s">
        <v>775</v>
      </c>
      <c r="C4" s="997"/>
      <c r="D4" s="997"/>
      <c r="E4" s="997"/>
      <c r="F4" s="997"/>
      <c r="G4" s="997"/>
      <c r="H4" s="996"/>
      <c r="I4" s="996"/>
      <c r="J4" s="962"/>
    </row>
    <row r="5" spans="2:11" ht="21.75" customHeight="1" thickBot="1" x14ac:dyDescent="0.25">
      <c r="B5" s="995" t="s">
        <v>804</v>
      </c>
      <c r="C5" s="330"/>
      <c r="D5" s="330"/>
      <c r="E5" s="330"/>
      <c r="F5" s="330"/>
      <c r="G5" s="330"/>
      <c r="H5" s="330"/>
      <c r="I5" s="330"/>
      <c r="J5" s="962"/>
    </row>
    <row r="6" spans="2:11" ht="12.75" customHeight="1" x14ac:dyDescent="0.2">
      <c r="B6" s="2735" t="s">
        <v>756</v>
      </c>
      <c r="C6" s="2736"/>
      <c r="D6" s="2709"/>
      <c r="E6" s="2709"/>
      <c r="F6" s="2709"/>
      <c r="G6" s="2709"/>
      <c r="H6" s="2710"/>
      <c r="I6" s="2693" t="s">
        <v>757</v>
      </c>
      <c r="J6" s="2711" t="s">
        <v>758</v>
      </c>
    </row>
    <row r="7" spans="2:11" ht="12.75" customHeight="1" x14ac:dyDescent="0.2">
      <c r="B7" s="2737"/>
      <c r="C7" s="2738"/>
      <c r="D7" s="2714"/>
      <c r="E7" s="2714"/>
      <c r="F7" s="2714"/>
      <c r="G7" s="2714"/>
      <c r="H7" s="2715"/>
      <c r="I7" s="2694"/>
      <c r="J7" s="2712"/>
    </row>
    <row r="8" spans="2:11" ht="12.75" customHeight="1" x14ac:dyDescent="0.2">
      <c r="B8" s="2737"/>
      <c r="C8" s="2738"/>
      <c r="D8" s="2720" t="s">
        <v>761</v>
      </c>
      <c r="E8" s="2720"/>
      <c r="F8" s="2720"/>
      <c r="G8" s="2720"/>
      <c r="H8" s="2721" t="s">
        <v>727</v>
      </c>
      <c r="I8" s="2694"/>
      <c r="J8" s="2712"/>
    </row>
    <row r="9" spans="2:11" ht="12.75" customHeight="1" x14ac:dyDescent="0.2">
      <c r="B9" s="2737"/>
      <c r="C9" s="2738"/>
      <c r="D9" s="960" t="s">
        <v>523</v>
      </c>
      <c r="E9" s="959" t="s">
        <v>524</v>
      </c>
      <c r="F9" s="959" t="s">
        <v>525</v>
      </c>
      <c r="G9" s="958" t="s">
        <v>526</v>
      </c>
      <c r="H9" s="2722"/>
      <c r="I9" s="2694"/>
      <c r="J9" s="2712"/>
    </row>
    <row r="10" spans="2:11" ht="12.75" customHeight="1" x14ac:dyDescent="0.2">
      <c r="B10" s="2737"/>
      <c r="C10" s="2738"/>
      <c r="D10" s="2724" t="s">
        <v>763</v>
      </c>
      <c r="E10" s="2724"/>
      <c r="F10" s="2724"/>
      <c r="G10" s="2725"/>
      <c r="H10" s="2722"/>
      <c r="I10" s="2694"/>
      <c r="J10" s="2712"/>
    </row>
    <row r="11" spans="2:11" ht="12.75" customHeight="1" x14ac:dyDescent="0.2">
      <c r="B11" s="2737"/>
      <c r="C11" s="2738"/>
      <c r="D11" s="1728">
        <f>'kalendarz  A'!$F$30</f>
        <v>26</v>
      </c>
      <c r="E11" s="1728">
        <f>'kalendarz  A'!$F$30</f>
        <v>26</v>
      </c>
      <c r="F11" s="1728">
        <f>'kalendarz  A'!$F$30</f>
        <v>26</v>
      </c>
      <c r="G11" s="1728">
        <f>'kalendarz  A'!$F$31</f>
        <v>16</v>
      </c>
      <c r="H11" s="2722"/>
      <c r="I11" s="2694"/>
      <c r="J11" s="2712"/>
    </row>
    <row r="12" spans="2:11" ht="16.5" customHeight="1" thickBot="1" x14ac:dyDescent="0.25">
      <c r="B12" s="2739"/>
      <c r="C12" s="2740"/>
      <c r="D12" s="2726" t="s">
        <v>764</v>
      </c>
      <c r="E12" s="2726"/>
      <c r="F12" s="2726"/>
      <c r="G12" s="2727"/>
      <c r="H12" s="2745"/>
      <c r="I12" s="2695"/>
      <c r="J12" s="2744"/>
    </row>
    <row r="13" spans="2:11" ht="23.25" customHeight="1" thickBot="1" x14ac:dyDescent="0.25">
      <c r="B13" s="1041"/>
      <c r="C13" s="1040" t="s">
        <v>532</v>
      </c>
      <c r="D13" s="1039">
        <f>D14+D28+D36</f>
        <v>10.66</v>
      </c>
      <c r="E13" s="1039">
        <f>E14+E28+E36</f>
        <v>12.66</v>
      </c>
      <c r="F13" s="1039">
        <f>F14+F28+F36</f>
        <v>12.66</v>
      </c>
      <c r="G13" s="1039">
        <f>G14+G28+G36</f>
        <v>10.66</v>
      </c>
      <c r="H13" s="1080">
        <f t="shared" ref="H13:H47" si="0">SUM(D13:G13)</f>
        <v>46.64</v>
      </c>
      <c r="I13" s="1079">
        <f t="shared" ref="I13:I47" si="1">G13*$G$11+D13*$D$11+E13*$E$11+F13*$F$11</f>
        <v>1106.0400000000002</v>
      </c>
      <c r="J13" s="1038"/>
      <c r="K13" s="906"/>
    </row>
    <row r="14" spans="2:11" ht="19.5" customHeight="1" x14ac:dyDescent="0.2">
      <c r="B14" s="1857"/>
      <c r="C14" s="1863" t="s">
        <v>766</v>
      </c>
      <c r="D14" s="1858">
        <f>SUM(D15:D27)</f>
        <v>10.66</v>
      </c>
      <c r="E14" s="1858">
        <f>SUM(E15:E27)</f>
        <v>12.66</v>
      </c>
      <c r="F14" s="1858">
        <f>SUM(F15:F27)</f>
        <v>12.66</v>
      </c>
      <c r="G14" s="1858">
        <f>SUM(G15:G27)</f>
        <v>10.66</v>
      </c>
      <c r="H14" s="1037">
        <f t="shared" si="0"/>
        <v>46.64</v>
      </c>
      <c r="I14" s="901">
        <f t="shared" si="1"/>
        <v>1106.0400000000002</v>
      </c>
      <c r="J14" s="1864"/>
      <c r="K14" s="942"/>
    </row>
    <row r="15" spans="2:11" s="914" customFormat="1" ht="14.1" customHeight="1" x14ac:dyDescent="0.25">
      <c r="B15" s="1078">
        <v>1</v>
      </c>
      <c r="C15" s="1077" t="s">
        <v>800</v>
      </c>
      <c r="D15" s="946">
        <v>2</v>
      </c>
      <c r="E15" s="946">
        <v>2</v>
      </c>
      <c r="F15" s="946">
        <v>2</v>
      </c>
      <c r="G15" s="945">
        <v>3</v>
      </c>
      <c r="H15" s="944">
        <f t="shared" si="0"/>
        <v>9</v>
      </c>
      <c r="I15" s="1058">
        <f t="shared" si="1"/>
        <v>204</v>
      </c>
      <c r="J15" s="1076"/>
      <c r="K15" s="942"/>
    </row>
    <row r="16" spans="2:11" s="914" customFormat="1" ht="14.1" customHeight="1" x14ac:dyDescent="0.2">
      <c r="B16" s="1073">
        <v>2</v>
      </c>
      <c r="C16" s="1074" t="s">
        <v>805</v>
      </c>
      <c r="D16" s="894"/>
      <c r="E16" s="894"/>
      <c r="F16" s="894"/>
      <c r="G16" s="890"/>
      <c r="H16" s="886">
        <f t="shared" si="0"/>
        <v>0</v>
      </c>
      <c r="I16" s="981">
        <f t="shared" si="1"/>
        <v>0</v>
      </c>
      <c r="J16" s="898"/>
      <c r="K16" s="906"/>
    </row>
    <row r="17" spans="2:12" s="914" customFormat="1" ht="14.1" customHeight="1" x14ac:dyDescent="0.2">
      <c r="B17" s="1073">
        <v>3</v>
      </c>
      <c r="C17" s="1074" t="s">
        <v>770</v>
      </c>
      <c r="D17" s="894"/>
      <c r="E17" s="894"/>
      <c r="F17" s="894"/>
      <c r="G17" s="890"/>
      <c r="H17" s="886">
        <f t="shared" si="0"/>
        <v>0</v>
      </c>
      <c r="I17" s="981">
        <f t="shared" si="1"/>
        <v>0</v>
      </c>
      <c r="J17" s="898"/>
      <c r="K17" s="906"/>
    </row>
    <row r="18" spans="2:12" s="914" customFormat="1" ht="14.1" customHeight="1" x14ac:dyDescent="0.2">
      <c r="B18" s="1073">
        <v>4</v>
      </c>
      <c r="C18" s="1074" t="s">
        <v>806</v>
      </c>
      <c r="D18" s="894">
        <v>1</v>
      </c>
      <c r="E18" s="894">
        <v>1</v>
      </c>
      <c r="F18" s="894">
        <v>1</v>
      </c>
      <c r="G18" s="890"/>
      <c r="H18" s="886">
        <f t="shared" si="0"/>
        <v>3</v>
      </c>
      <c r="I18" s="981">
        <f t="shared" si="1"/>
        <v>78</v>
      </c>
      <c r="J18" s="898"/>
      <c r="K18" s="906"/>
    </row>
    <row r="19" spans="2:12" s="914" customFormat="1" ht="14.1" customHeight="1" x14ac:dyDescent="0.2">
      <c r="B19" s="1073">
        <v>5</v>
      </c>
      <c r="C19" s="1074" t="s">
        <v>807</v>
      </c>
      <c r="D19" s="894">
        <v>0.66</v>
      </c>
      <c r="E19" s="894">
        <v>0.66</v>
      </c>
      <c r="F19" s="894">
        <v>0.66</v>
      </c>
      <c r="G19" s="890">
        <v>0.66</v>
      </c>
      <c r="H19" s="886">
        <f t="shared" si="0"/>
        <v>2.64</v>
      </c>
      <c r="I19" s="981">
        <f t="shared" si="1"/>
        <v>62.039999999999992</v>
      </c>
      <c r="J19" s="898"/>
      <c r="K19" s="906"/>
    </row>
    <row r="20" spans="2:12" s="914" customFormat="1" ht="14.1" customHeight="1" x14ac:dyDescent="0.2">
      <c r="B20" s="1073">
        <v>6</v>
      </c>
      <c r="C20" s="1074" t="s">
        <v>769</v>
      </c>
      <c r="D20" s="894">
        <v>2</v>
      </c>
      <c r="E20" s="894">
        <v>2</v>
      </c>
      <c r="F20" s="894">
        <v>2</v>
      </c>
      <c r="G20" s="890">
        <v>2</v>
      </c>
      <c r="H20" s="886">
        <f t="shared" si="0"/>
        <v>8</v>
      </c>
      <c r="I20" s="981">
        <f t="shared" si="1"/>
        <v>188</v>
      </c>
      <c r="J20" s="898"/>
      <c r="K20" s="906"/>
    </row>
    <row r="21" spans="2:12" s="914" customFormat="1" ht="14.1" customHeight="1" x14ac:dyDescent="0.2">
      <c r="B21" s="1073">
        <v>7</v>
      </c>
      <c r="C21" s="1074" t="s">
        <v>782</v>
      </c>
      <c r="D21" s="894">
        <v>1</v>
      </c>
      <c r="E21" s="894">
        <v>1</v>
      </c>
      <c r="F21" s="894"/>
      <c r="G21" s="890"/>
      <c r="H21" s="886">
        <f t="shared" si="0"/>
        <v>2</v>
      </c>
      <c r="I21" s="981">
        <f t="shared" si="1"/>
        <v>52</v>
      </c>
      <c r="J21" s="898"/>
      <c r="K21" s="906"/>
    </row>
    <row r="22" spans="2:12" s="914" customFormat="1" ht="14.1" customHeight="1" x14ac:dyDescent="0.2">
      <c r="B22" s="1073">
        <v>8</v>
      </c>
      <c r="C22" s="1074" t="s">
        <v>787</v>
      </c>
      <c r="D22" s="1004">
        <v>2</v>
      </c>
      <c r="E22" s="1004">
        <v>2</v>
      </c>
      <c r="F22" s="1004">
        <v>2</v>
      </c>
      <c r="G22" s="890"/>
      <c r="H22" s="886">
        <f t="shared" si="0"/>
        <v>6</v>
      </c>
      <c r="I22" s="981">
        <f t="shared" si="1"/>
        <v>156</v>
      </c>
      <c r="J22" s="898"/>
      <c r="K22" s="906"/>
    </row>
    <row r="23" spans="2:12" s="914" customFormat="1" ht="14.1" customHeight="1" x14ac:dyDescent="0.2">
      <c r="B23" s="1073">
        <v>9</v>
      </c>
      <c r="C23" s="1074" t="s">
        <v>697</v>
      </c>
      <c r="D23" s="1004"/>
      <c r="E23" s="1004">
        <v>2</v>
      </c>
      <c r="F23" s="1004">
        <v>2</v>
      </c>
      <c r="G23" s="1006">
        <v>2</v>
      </c>
      <c r="H23" s="886">
        <f t="shared" si="0"/>
        <v>6</v>
      </c>
      <c r="I23" s="981">
        <f t="shared" si="1"/>
        <v>136</v>
      </c>
      <c r="J23" s="898"/>
      <c r="K23" s="906"/>
    </row>
    <row r="24" spans="2:12" s="914" customFormat="1" ht="14.1" customHeight="1" x14ac:dyDescent="0.2">
      <c r="B24" s="1073">
        <v>10</v>
      </c>
      <c r="C24" s="1074" t="s">
        <v>793</v>
      </c>
      <c r="D24" s="1004"/>
      <c r="E24" s="1004"/>
      <c r="F24" s="1004"/>
      <c r="G24" s="1006"/>
      <c r="H24" s="886">
        <f t="shared" si="0"/>
        <v>0</v>
      </c>
      <c r="I24" s="981">
        <f t="shared" si="1"/>
        <v>0</v>
      </c>
      <c r="J24" s="898"/>
      <c r="K24" s="906"/>
      <c r="L24" s="1075"/>
    </row>
    <row r="25" spans="2:12" s="914" customFormat="1" ht="14.1" customHeight="1" x14ac:dyDescent="0.2">
      <c r="B25" s="1073">
        <v>11</v>
      </c>
      <c r="C25" s="1074" t="s">
        <v>716</v>
      </c>
      <c r="D25" s="1004">
        <v>1</v>
      </c>
      <c r="E25" s="1004">
        <v>1</v>
      </c>
      <c r="F25" s="1004">
        <v>1</v>
      </c>
      <c r="G25" s="1006">
        <v>1</v>
      </c>
      <c r="H25" s="886">
        <f t="shared" si="0"/>
        <v>4</v>
      </c>
      <c r="I25" s="981">
        <f t="shared" si="1"/>
        <v>94</v>
      </c>
      <c r="J25" s="898"/>
      <c r="K25" s="906"/>
    </row>
    <row r="26" spans="2:12" s="914" customFormat="1" ht="14.1" customHeight="1" x14ac:dyDescent="0.2">
      <c r="B26" s="1073">
        <v>12</v>
      </c>
      <c r="C26" s="1072" t="s">
        <v>702</v>
      </c>
      <c r="D26" s="1004"/>
      <c r="E26" s="1004"/>
      <c r="F26" s="1004">
        <v>2</v>
      </c>
      <c r="G26" s="1006">
        <v>2</v>
      </c>
      <c r="H26" s="886">
        <f t="shared" si="0"/>
        <v>4</v>
      </c>
      <c r="I26" s="981">
        <f t="shared" si="1"/>
        <v>84</v>
      </c>
      <c r="J26" s="898"/>
      <c r="K26" s="906"/>
    </row>
    <row r="27" spans="2:12" s="914" customFormat="1" ht="14.1" customHeight="1" x14ac:dyDescent="0.2">
      <c r="B27" s="1071">
        <v>13</v>
      </c>
      <c r="C27" s="1070" t="s">
        <v>698</v>
      </c>
      <c r="D27" s="1069">
        <v>1</v>
      </c>
      <c r="E27" s="1069">
        <v>1</v>
      </c>
      <c r="F27" s="1069"/>
      <c r="G27" s="1068"/>
      <c r="H27" s="909">
        <f t="shared" si="0"/>
        <v>2</v>
      </c>
      <c r="I27" s="1062">
        <f t="shared" si="1"/>
        <v>52</v>
      </c>
      <c r="J27" s="1067"/>
      <c r="K27" s="906"/>
    </row>
    <row r="28" spans="2:12" s="914" customFormat="1" ht="19.5" customHeight="1" x14ac:dyDescent="0.2">
      <c r="B28" s="985"/>
      <c r="C28" s="1066" t="s">
        <v>772</v>
      </c>
      <c r="D28" s="905">
        <f>SUM(D29:D35)</f>
        <v>0</v>
      </c>
      <c r="E28" s="905">
        <f>SUM(E29:E35)</f>
        <v>0</v>
      </c>
      <c r="F28" s="905">
        <f>SUM(F29:F35)</f>
        <v>0</v>
      </c>
      <c r="G28" s="905">
        <f>SUM(G29:G35)</f>
        <v>0</v>
      </c>
      <c r="H28" s="916">
        <f t="shared" si="0"/>
        <v>0</v>
      </c>
      <c r="I28" s="1065">
        <f t="shared" si="1"/>
        <v>0</v>
      </c>
      <c r="J28" s="915"/>
      <c r="K28" s="906"/>
    </row>
    <row r="29" spans="2:12" s="914" customFormat="1" ht="14.1" customHeight="1" x14ac:dyDescent="0.2">
      <c r="B29" s="897"/>
      <c r="C29" s="891"/>
      <c r="D29" s="895"/>
      <c r="E29" s="894"/>
      <c r="F29" s="894"/>
      <c r="G29" s="890"/>
      <c r="H29" s="896">
        <f t="shared" si="0"/>
        <v>0</v>
      </c>
      <c r="I29" s="1064">
        <f t="shared" si="1"/>
        <v>0</v>
      </c>
      <c r="J29" s="898"/>
      <c r="K29" s="906"/>
    </row>
    <row r="30" spans="2:12" s="914" customFormat="1" ht="14.1" customHeight="1" x14ac:dyDescent="0.2">
      <c r="B30" s="897"/>
      <c r="C30" s="891"/>
      <c r="D30" s="895"/>
      <c r="E30" s="894"/>
      <c r="F30" s="894"/>
      <c r="G30" s="890"/>
      <c r="H30" s="886">
        <f t="shared" si="0"/>
        <v>0</v>
      </c>
      <c r="I30" s="981">
        <f t="shared" si="1"/>
        <v>0</v>
      </c>
      <c r="J30" s="898"/>
      <c r="K30" s="906"/>
    </row>
    <row r="31" spans="2:12" s="914" customFormat="1" ht="14.1" customHeight="1" x14ac:dyDescent="0.2">
      <c r="B31" s="897"/>
      <c r="C31" s="891"/>
      <c r="D31" s="895"/>
      <c r="E31" s="894"/>
      <c r="F31" s="894"/>
      <c r="G31" s="890"/>
      <c r="H31" s="886">
        <f t="shared" si="0"/>
        <v>0</v>
      </c>
      <c r="I31" s="981">
        <f t="shared" si="1"/>
        <v>0</v>
      </c>
      <c r="J31" s="898"/>
      <c r="K31" s="906"/>
    </row>
    <row r="32" spans="2:12" ht="14.1" customHeight="1" x14ac:dyDescent="0.2">
      <c r="B32" s="897"/>
      <c r="C32" s="891"/>
      <c r="D32" s="895"/>
      <c r="E32" s="894"/>
      <c r="F32" s="894"/>
      <c r="G32" s="890"/>
      <c r="H32" s="886">
        <f t="shared" si="0"/>
        <v>0</v>
      </c>
      <c r="I32" s="981">
        <f t="shared" si="1"/>
        <v>0</v>
      </c>
      <c r="J32" s="893"/>
      <c r="K32" s="906"/>
    </row>
    <row r="33" spans="2:11" ht="14.1" customHeight="1" x14ac:dyDescent="0.2">
      <c r="B33" s="892"/>
      <c r="C33" s="891"/>
      <c r="D33" s="889"/>
      <c r="E33" s="888"/>
      <c r="F33" s="888"/>
      <c r="G33" s="887"/>
      <c r="H33" s="886">
        <f t="shared" si="0"/>
        <v>0</v>
      </c>
      <c r="I33" s="981">
        <f t="shared" si="1"/>
        <v>0</v>
      </c>
      <c r="J33" s="884"/>
      <c r="K33" s="906"/>
    </row>
    <row r="34" spans="2:11" ht="14.1" customHeight="1" x14ac:dyDescent="0.2">
      <c r="B34" s="892"/>
      <c r="C34" s="891"/>
      <c r="D34" s="889"/>
      <c r="E34" s="888"/>
      <c r="F34" s="888"/>
      <c r="G34" s="887"/>
      <c r="H34" s="886">
        <f t="shared" si="0"/>
        <v>0</v>
      </c>
      <c r="I34" s="981">
        <f t="shared" si="1"/>
        <v>0</v>
      </c>
      <c r="J34" s="884"/>
      <c r="K34" s="906"/>
    </row>
    <row r="35" spans="2:11" ht="14.1" customHeight="1" thickBot="1" x14ac:dyDescent="0.25">
      <c r="B35" s="883"/>
      <c r="C35" s="1063"/>
      <c r="D35" s="881"/>
      <c r="E35" s="880"/>
      <c r="F35" s="880"/>
      <c r="G35" s="879"/>
      <c r="H35" s="878">
        <f t="shared" si="0"/>
        <v>0</v>
      </c>
      <c r="I35" s="1062">
        <f t="shared" si="1"/>
        <v>0</v>
      </c>
      <c r="J35" s="876"/>
      <c r="K35" s="906"/>
    </row>
    <row r="36" spans="2:11" ht="21.75" customHeight="1" x14ac:dyDescent="0.2">
      <c r="B36" s="1823"/>
      <c r="C36" s="1061" t="s">
        <v>773</v>
      </c>
      <c r="D36" s="1732">
        <f>SUM(D37:D47)</f>
        <v>0</v>
      </c>
      <c r="E36" s="1732">
        <f>SUM(E37:E47)</f>
        <v>0</v>
      </c>
      <c r="F36" s="1732">
        <f>SUM(F37:F47)</f>
        <v>0</v>
      </c>
      <c r="G36" s="1732">
        <f>SUM(G37:G47)</f>
        <v>0</v>
      </c>
      <c r="H36" s="1060">
        <f t="shared" si="0"/>
        <v>0</v>
      </c>
      <c r="I36" s="1059">
        <f t="shared" si="1"/>
        <v>0</v>
      </c>
      <c r="J36" s="1655"/>
    </row>
    <row r="37" spans="2:11" x14ac:dyDescent="0.2">
      <c r="B37" s="897"/>
      <c r="C37" s="891"/>
      <c r="D37" s="895"/>
      <c r="E37" s="894"/>
      <c r="F37" s="894"/>
      <c r="G37" s="890"/>
      <c r="H37" s="896">
        <f t="shared" si="0"/>
        <v>0</v>
      </c>
      <c r="I37" s="1058">
        <f t="shared" si="1"/>
        <v>0</v>
      </c>
      <c r="J37" s="898"/>
    </row>
    <row r="38" spans="2:11" ht="12" customHeight="1" x14ac:dyDescent="0.2">
      <c r="B38" s="897"/>
      <c r="C38" s="891"/>
      <c r="D38" s="895"/>
      <c r="E38" s="894"/>
      <c r="F38" s="894"/>
      <c r="G38" s="890"/>
      <c r="H38" s="886">
        <f t="shared" si="0"/>
        <v>0</v>
      </c>
      <c r="I38" s="981">
        <f t="shared" si="1"/>
        <v>0</v>
      </c>
      <c r="J38" s="893"/>
    </row>
    <row r="39" spans="2:11" ht="12" customHeight="1" x14ac:dyDescent="0.2">
      <c r="B39" s="897"/>
      <c r="C39" s="891"/>
      <c r="D39" s="895"/>
      <c r="E39" s="894"/>
      <c r="F39" s="894"/>
      <c r="G39" s="890"/>
      <c r="H39" s="886">
        <f t="shared" si="0"/>
        <v>0</v>
      </c>
      <c r="I39" s="981">
        <f t="shared" si="1"/>
        <v>0</v>
      </c>
      <c r="J39" s="893"/>
    </row>
    <row r="40" spans="2:11" ht="12" customHeight="1" x14ac:dyDescent="0.2">
      <c r="B40" s="897"/>
      <c r="C40" s="891"/>
      <c r="D40" s="895"/>
      <c r="E40" s="894"/>
      <c r="F40" s="894"/>
      <c r="G40" s="890"/>
      <c r="H40" s="886">
        <f t="shared" si="0"/>
        <v>0</v>
      </c>
      <c r="I40" s="981">
        <f t="shared" si="1"/>
        <v>0</v>
      </c>
      <c r="J40" s="893"/>
    </row>
    <row r="41" spans="2:11" ht="12" customHeight="1" x14ac:dyDescent="0.2">
      <c r="B41" s="897"/>
      <c r="C41" s="891"/>
      <c r="D41" s="895"/>
      <c r="E41" s="894"/>
      <c r="F41" s="894"/>
      <c r="G41" s="890"/>
      <c r="H41" s="886">
        <f t="shared" si="0"/>
        <v>0</v>
      </c>
      <c r="I41" s="981">
        <f t="shared" si="1"/>
        <v>0</v>
      </c>
      <c r="J41" s="893"/>
    </row>
    <row r="42" spans="2:11" ht="12" customHeight="1" x14ac:dyDescent="0.2">
      <c r="B42" s="897"/>
      <c r="C42" s="891"/>
      <c r="D42" s="895"/>
      <c r="E42" s="894"/>
      <c r="F42" s="894"/>
      <c r="G42" s="890"/>
      <c r="H42" s="886">
        <f t="shared" si="0"/>
        <v>0</v>
      </c>
      <c r="I42" s="981">
        <f t="shared" si="1"/>
        <v>0</v>
      </c>
      <c r="J42" s="893"/>
    </row>
    <row r="43" spans="2:11" ht="12" customHeight="1" x14ac:dyDescent="0.2">
      <c r="B43" s="897"/>
      <c r="C43" s="891"/>
      <c r="D43" s="895"/>
      <c r="E43" s="894"/>
      <c r="F43" s="894"/>
      <c r="G43" s="890"/>
      <c r="H43" s="886">
        <f t="shared" si="0"/>
        <v>0</v>
      </c>
      <c r="I43" s="981">
        <f t="shared" si="1"/>
        <v>0</v>
      </c>
      <c r="J43" s="893"/>
    </row>
    <row r="44" spans="2:11" ht="12" customHeight="1" x14ac:dyDescent="0.2">
      <c r="B44" s="897"/>
      <c r="C44" s="891"/>
      <c r="D44" s="895"/>
      <c r="E44" s="894"/>
      <c r="F44" s="894"/>
      <c r="G44" s="890"/>
      <c r="H44" s="886">
        <f t="shared" si="0"/>
        <v>0</v>
      </c>
      <c r="I44" s="981">
        <f t="shared" si="1"/>
        <v>0</v>
      </c>
      <c r="J44" s="893"/>
    </row>
    <row r="45" spans="2:11" x14ac:dyDescent="0.2">
      <c r="B45" s="892"/>
      <c r="C45" s="891"/>
      <c r="D45" s="889"/>
      <c r="E45" s="888"/>
      <c r="F45" s="888"/>
      <c r="G45" s="887"/>
      <c r="H45" s="886">
        <f t="shared" si="0"/>
        <v>0</v>
      </c>
      <c r="I45" s="981">
        <f t="shared" si="1"/>
        <v>0</v>
      </c>
      <c r="J45" s="884"/>
    </row>
    <row r="46" spans="2:11" x14ac:dyDescent="0.2">
      <c r="B46" s="892"/>
      <c r="C46" s="891"/>
      <c r="D46" s="889"/>
      <c r="E46" s="888"/>
      <c r="F46" s="888"/>
      <c r="G46" s="887"/>
      <c r="H46" s="886">
        <f t="shared" si="0"/>
        <v>0</v>
      </c>
      <c r="I46" s="981">
        <f t="shared" si="1"/>
        <v>0</v>
      </c>
      <c r="J46" s="884"/>
    </row>
    <row r="47" spans="2:11" ht="13.5" thickBot="1" x14ac:dyDescent="0.25">
      <c r="B47" s="883"/>
      <c r="C47" s="1769"/>
      <c r="D47" s="881"/>
      <c r="E47" s="880"/>
      <c r="F47" s="880"/>
      <c r="G47" s="879"/>
      <c r="H47" s="878">
        <f t="shared" si="0"/>
        <v>0</v>
      </c>
      <c r="I47" s="981">
        <f t="shared" si="1"/>
        <v>0</v>
      </c>
      <c r="J47" s="876"/>
    </row>
  </sheetData>
  <sheetProtection algorithmName="SHA-512" hashValue="05sVo/BDtWpQVzQHO09YuKajn0TcAH6O/D95MoXqWFKdmXHUg5uWRkiMMFH5uiESyNJe7H1EcL4h200xTBTg+A==" saltValue="nTr2+mt2yH8UUCmmczw24g==" spinCount="100000" sheet="1" formatRows="0"/>
  <mergeCells count="11">
    <mergeCell ref="D12:G12"/>
    <mergeCell ref="I2:J2"/>
    <mergeCell ref="C3:H3"/>
    <mergeCell ref="B6:C12"/>
    <mergeCell ref="D6:H6"/>
    <mergeCell ref="I6:I12"/>
    <mergeCell ref="J6:J12"/>
    <mergeCell ref="D7:H7"/>
    <mergeCell ref="D8:G8"/>
    <mergeCell ref="H8:H12"/>
    <mergeCell ref="D10:G10"/>
  </mergeCells>
  <printOptions horizontalCentered="1"/>
  <pageMargins left="0.59055118110236227" right="0.51181102362204722" top="1.1811023622047245" bottom="0.98425196850393704" header="0.51181102362204722" footer="0.51181102362204722"/>
  <pageSetup paperSize="9" scale="67" orientation="landscape" horizontalDpi="4294967293" verticalDpi="4294967293"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r:uid="{31CF9D4D-7B26-4B3C-9FA8-76021C23F8F3}">
          <x14:formula1>
            <xm:f>słownik!$A$2:$A$175</xm:f>
          </x14:formula1>
          <xm:sqref>C29:C35 C37:C47</xm:sqref>
        </x14:dataValidation>
      </x14:dataValidations>
    </ext>
  </extLst>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0CA72C-274A-490C-8138-A2B0FF20EFF8}">
  <sheetPr>
    <tabColor rgb="FFFF7C80"/>
    <pageSetUpPr fitToPage="1"/>
  </sheetPr>
  <dimension ref="B1:K44"/>
  <sheetViews>
    <sheetView view="pageBreakPreview" zoomScale="90" zoomScaleNormal="100" zoomScaleSheetLayoutView="90" workbookViewId="0">
      <selection activeCell="D11" sqref="D11:E11"/>
    </sheetView>
  </sheetViews>
  <sheetFormatPr defaultColWidth="9.28515625" defaultRowHeight="12.75" x14ac:dyDescent="0.2"/>
  <cols>
    <col min="1" max="1" width="2.5703125" style="875" customWidth="1"/>
    <col min="2" max="2" width="4.42578125" style="875" customWidth="1"/>
    <col min="3" max="3" width="46.85546875" style="875" customWidth="1"/>
    <col min="4" max="4" width="7.42578125" style="875" customWidth="1"/>
    <col min="5" max="5" width="9" style="875" customWidth="1"/>
    <col min="6" max="6" width="6.7109375" style="875" customWidth="1"/>
    <col min="7" max="7" width="10.28515625" style="875" customWidth="1"/>
    <col min="8" max="8" width="10.5703125" style="875" customWidth="1"/>
    <col min="9" max="10" width="9.28515625" style="875"/>
    <col min="11" max="11" width="26.28515625" style="875" customWidth="1"/>
    <col min="12" max="16384" width="9.28515625" style="875"/>
  </cols>
  <sheetData>
    <row r="1" spans="2:11" ht="18" x14ac:dyDescent="0.2">
      <c r="B1" s="2007"/>
      <c r="C1" s="2008" t="str">
        <f>wizyt!C3</f>
        <v>??</v>
      </c>
      <c r="D1" s="2008"/>
      <c r="E1" s="2008"/>
      <c r="F1" s="2040" t="str">
        <f>wizyt!$B$1</f>
        <v xml:space="preserve"> </v>
      </c>
      <c r="G1" s="2698" t="str">
        <f>wizyt!$D$1</f>
        <v xml:space="preserve"> </v>
      </c>
      <c r="H1" s="2699"/>
    </row>
    <row r="2" spans="2:11" ht="20.25" x14ac:dyDescent="0.2">
      <c r="B2" s="1057"/>
      <c r="C2" s="2700" t="s">
        <v>755</v>
      </c>
      <c r="D2" s="2700"/>
      <c r="E2" s="2700"/>
      <c r="F2" s="2700"/>
      <c r="G2" s="999" t="str">
        <f>wizyt!H3</f>
        <v>2023/2024</v>
      </c>
      <c r="H2" s="1055"/>
    </row>
    <row r="3" spans="2:11" ht="18.75" customHeight="1" x14ac:dyDescent="0.2">
      <c r="B3" s="1056" t="s">
        <v>775</v>
      </c>
      <c r="C3" s="997"/>
      <c r="D3" s="997" t="s">
        <v>16</v>
      </c>
      <c r="E3" s="997"/>
      <c r="F3" s="997"/>
      <c r="G3" s="996"/>
      <c r="H3" s="1055"/>
    </row>
    <row r="4" spans="2:11" ht="21.75" customHeight="1" thickBot="1" x14ac:dyDescent="0.25">
      <c r="B4" s="1053" t="s">
        <v>808</v>
      </c>
      <c r="C4" s="330"/>
      <c r="D4" s="330"/>
      <c r="E4" s="330"/>
      <c r="F4" s="330"/>
      <c r="G4" s="330"/>
      <c r="H4" s="1055"/>
    </row>
    <row r="5" spans="2:11" ht="12.75" customHeight="1" x14ac:dyDescent="0.2">
      <c r="B5" s="2735" t="s">
        <v>756</v>
      </c>
      <c r="C5" s="2736"/>
      <c r="D5" s="2709"/>
      <c r="E5" s="2709"/>
      <c r="F5" s="2709"/>
      <c r="G5" s="2693" t="s">
        <v>757</v>
      </c>
      <c r="H5" s="2711" t="s">
        <v>758</v>
      </c>
    </row>
    <row r="6" spans="2:11" ht="12.75" customHeight="1" x14ac:dyDescent="0.2">
      <c r="B6" s="2737"/>
      <c r="C6" s="2738"/>
      <c r="D6" s="2714" t="s">
        <v>691</v>
      </c>
      <c r="E6" s="2714"/>
      <c r="F6" s="2714"/>
      <c r="G6" s="2694"/>
      <c r="H6" s="2712"/>
    </row>
    <row r="7" spans="2:11" ht="12.75" customHeight="1" x14ac:dyDescent="0.2">
      <c r="B7" s="2737"/>
      <c r="C7" s="2738"/>
      <c r="D7" s="2716" t="s">
        <v>809</v>
      </c>
      <c r="E7" s="2716"/>
      <c r="F7" s="2717" t="s">
        <v>727</v>
      </c>
      <c r="G7" s="2694"/>
      <c r="H7" s="2712"/>
    </row>
    <row r="8" spans="2:11" ht="12.75" customHeight="1" x14ac:dyDescent="0.2">
      <c r="B8" s="2737"/>
      <c r="C8" s="2738"/>
      <c r="D8" s="959" t="s">
        <v>810</v>
      </c>
      <c r="E8" s="959" t="s">
        <v>811</v>
      </c>
      <c r="F8" s="2718"/>
      <c r="G8" s="2694"/>
      <c r="H8" s="2712"/>
    </row>
    <row r="9" spans="2:11" ht="12.75" customHeight="1" x14ac:dyDescent="0.2">
      <c r="B9" s="2737"/>
      <c r="C9" s="2738"/>
      <c r="D9" s="2746" t="s">
        <v>763</v>
      </c>
      <c r="E9" s="2746"/>
      <c r="F9" s="2718"/>
      <c r="G9" s="2694"/>
      <c r="H9" s="2712"/>
    </row>
    <row r="10" spans="2:11" ht="12.75" customHeight="1" x14ac:dyDescent="0.2">
      <c r="B10" s="2737"/>
      <c r="C10" s="2738"/>
      <c r="D10" s="1728">
        <f>'kalendarz  A'!$F$30</f>
        <v>26</v>
      </c>
      <c r="E10" s="1728">
        <f>'kalendarz  A'!F31</f>
        <v>16</v>
      </c>
      <c r="F10" s="2718"/>
      <c r="G10" s="2694"/>
      <c r="H10" s="2712"/>
      <c r="K10" s="914"/>
    </row>
    <row r="11" spans="2:11" ht="24.75" customHeight="1" thickBot="1" x14ac:dyDescent="0.25">
      <c r="B11" s="2739"/>
      <c r="C11" s="2740"/>
      <c r="D11" s="2747" t="s">
        <v>764</v>
      </c>
      <c r="E11" s="2747"/>
      <c r="F11" s="2719"/>
      <c r="G11" s="2695"/>
      <c r="H11" s="2713"/>
    </row>
    <row r="12" spans="2:11" ht="23.25" customHeight="1" x14ac:dyDescent="0.2">
      <c r="B12" s="1821"/>
      <c r="C12" s="957" t="s">
        <v>532</v>
      </c>
      <c r="D12" s="1729">
        <f>D13+D22+D30</f>
        <v>12</v>
      </c>
      <c r="E12" s="1729">
        <f>E13+E22+E30</f>
        <v>10</v>
      </c>
      <c r="F12" s="956">
        <f t="shared" ref="F12:F29" si="0">SUM(D12:E12)</f>
        <v>22</v>
      </c>
      <c r="G12" s="2002">
        <f t="shared" ref="G12:G44" si="1">+D12*$D$10+E12*$E$10</f>
        <v>472</v>
      </c>
      <c r="H12" s="954"/>
      <c r="I12" s="906"/>
    </row>
    <row r="13" spans="2:11" ht="19.5" customHeight="1" x14ac:dyDescent="0.2">
      <c r="B13" s="994"/>
      <c r="C13" s="1642" t="s">
        <v>766</v>
      </c>
      <c r="D13" s="905">
        <f>SUM(D14:D21)</f>
        <v>12</v>
      </c>
      <c r="E13" s="905">
        <f>SUM(E14:E21)</f>
        <v>10</v>
      </c>
      <c r="F13" s="916">
        <f t="shared" si="0"/>
        <v>22</v>
      </c>
      <c r="G13" s="2002">
        <f t="shared" si="1"/>
        <v>472</v>
      </c>
      <c r="H13" s="993"/>
      <c r="I13" s="992"/>
    </row>
    <row r="14" spans="2:11" s="914" customFormat="1" ht="14.1" customHeight="1" x14ac:dyDescent="0.2">
      <c r="B14" s="952">
        <v>1</v>
      </c>
      <c r="C14" s="951" t="s">
        <v>777</v>
      </c>
      <c r="D14" s="950">
        <v>2</v>
      </c>
      <c r="E14" s="949">
        <v>2</v>
      </c>
      <c r="F14" s="947">
        <f t="shared" si="0"/>
        <v>4</v>
      </c>
      <c r="G14" s="1058">
        <f t="shared" si="1"/>
        <v>84</v>
      </c>
      <c r="H14" s="991"/>
      <c r="I14" s="906"/>
      <c r="K14" s="938"/>
    </row>
    <row r="15" spans="2:11" s="914" customFormat="1" ht="14.1" customHeight="1" x14ac:dyDescent="0.2">
      <c r="B15" s="930">
        <v>2</v>
      </c>
      <c r="C15" s="929" t="s">
        <v>769</v>
      </c>
      <c r="D15" s="928">
        <v>2</v>
      </c>
      <c r="E15" s="900">
        <v>2</v>
      </c>
      <c r="F15" s="937">
        <f t="shared" si="0"/>
        <v>4</v>
      </c>
      <c r="G15" s="981">
        <f t="shared" si="1"/>
        <v>84</v>
      </c>
      <c r="H15" s="898"/>
      <c r="I15" s="906"/>
      <c r="K15" s="938"/>
    </row>
    <row r="16" spans="2:11" s="914" customFormat="1" ht="14.1" customHeight="1" x14ac:dyDescent="0.2">
      <c r="B16" s="930">
        <v>3</v>
      </c>
      <c r="C16" s="929" t="s">
        <v>694</v>
      </c>
      <c r="D16" s="928">
        <v>2</v>
      </c>
      <c r="E16" s="900"/>
      <c r="F16" s="937">
        <f t="shared" si="0"/>
        <v>2</v>
      </c>
      <c r="G16" s="981">
        <f t="shared" si="1"/>
        <v>52</v>
      </c>
      <c r="H16" s="898"/>
      <c r="I16" s="906"/>
      <c r="K16" s="938"/>
    </row>
    <row r="17" spans="2:11" s="914" customFormat="1" ht="14.1" customHeight="1" x14ac:dyDescent="0.2">
      <c r="B17" s="930">
        <v>4</v>
      </c>
      <c r="C17" s="929" t="s">
        <v>695</v>
      </c>
      <c r="D17" s="928"/>
      <c r="E17" s="900">
        <v>2</v>
      </c>
      <c r="F17" s="937">
        <f t="shared" si="0"/>
        <v>2</v>
      </c>
      <c r="G17" s="981">
        <f t="shared" si="1"/>
        <v>32</v>
      </c>
      <c r="H17" s="898"/>
      <c r="I17" s="906"/>
      <c r="K17" s="938"/>
    </row>
    <row r="18" spans="2:11" s="914" customFormat="1" ht="14.1" customHeight="1" x14ac:dyDescent="0.2">
      <c r="B18" s="930">
        <v>5</v>
      </c>
      <c r="C18" s="929" t="s">
        <v>716</v>
      </c>
      <c r="D18" s="928">
        <v>1</v>
      </c>
      <c r="E18" s="900">
        <v>1</v>
      </c>
      <c r="F18" s="937">
        <f t="shared" si="0"/>
        <v>2</v>
      </c>
      <c r="G18" s="981">
        <f t="shared" si="1"/>
        <v>42</v>
      </c>
      <c r="H18" s="898"/>
      <c r="I18" s="906"/>
      <c r="K18" s="938"/>
    </row>
    <row r="19" spans="2:11" s="914" customFormat="1" ht="14.1" customHeight="1" x14ac:dyDescent="0.2">
      <c r="B19" s="930">
        <v>6</v>
      </c>
      <c r="C19" s="929" t="s">
        <v>702</v>
      </c>
      <c r="D19" s="928">
        <v>2</v>
      </c>
      <c r="E19" s="900">
        <v>2</v>
      </c>
      <c r="F19" s="937">
        <f t="shared" si="0"/>
        <v>4</v>
      </c>
      <c r="G19" s="981">
        <f t="shared" si="1"/>
        <v>84</v>
      </c>
      <c r="H19" s="898"/>
      <c r="I19" s="906"/>
      <c r="K19" s="938"/>
    </row>
    <row r="20" spans="2:11" s="914" customFormat="1" ht="14.1" customHeight="1" x14ac:dyDescent="0.2">
      <c r="B20" s="930">
        <v>7</v>
      </c>
      <c r="C20" s="929" t="s">
        <v>812</v>
      </c>
      <c r="D20" s="1084">
        <v>2</v>
      </c>
      <c r="E20" s="900"/>
      <c r="F20" s="937">
        <f t="shared" si="0"/>
        <v>2</v>
      </c>
      <c r="G20" s="981">
        <f t="shared" si="1"/>
        <v>52</v>
      </c>
      <c r="H20" s="898"/>
      <c r="I20" s="906"/>
      <c r="K20" s="938"/>
    </row>
    <row r="21" spans="2:11" s="914" customFormat="1" ht="14.1" customHeight="1" x14ac:dyDescent="0.2">
      <c r="B21" s="1083">
        <v>8</v>
      </c>
      <c r="C21" s="1014" t="s">
        <v>813</v>
      </c>
      <c r="D21" s="928">
        <v>1</v>
      </c>
      <c r="E21" s="900">
        <v>1</v>
      </c>
      <c r="F21" s="937">
        <f t="shared" si="0"/>
        <v>2</v>
      </c>
      <c r="G21" s="1082">
        <f t="shared" si="1"/>
        <v>42</v>
      </c>
      <c r="H21" s="898"/>
      <c r="I21" s="906"/>
      <c r="K21" s="938"/>
    </row>
    <row r="22" spans="2:11" s="914" customFormat="1" ht="19.5" customHeight="1" x14ac:dyDescent="0.2">
      <c r="B22" s="1822"/>
      <c r="C22" s="984" t="s">
        <v>772</v>
      </c>
      <c r="D22" s="905">
        <f>SUM(D23:D29)</f>
        <v>0</v>
      </c>
      <c r="E22" s="905">
        <f>SUM(E23:E29)</f>
        <v>0</v>
      </c>
      <c r="F22" s="916">
        <f t="shared" si="0"/>
        <v>0</v>
      </c>
      <c r="G22" s="2002">
        <f t="shared" si="1"/>
        <v>0</v>
      </c>
      <c r="H22" s="915"/>
      <c r="I22" s="906"/>
    </row>
    <row r="23" spans="2:11" s="914" customFormat="1" ht="14.1" customHeight="1" x14ac:dyDescent="0.2">
      <c r="B23" s="897"/>
      <c r="C23" s="891"/>
      <c r="D23" s="900"/>
      <c r="E23" s="900"/>
      <c r="F23" s="896">
        <f t="shared" si="0"/>
        <v>0</v>
      </c>
      <c r="G23" s="1058">
        <f t="shared" si="1"/>
        <v>0</v>
      </c>
      <c r="H23" s="898"/>
      <c r="I23" s="906"/>
    </row>
    <row r="24" spans="2:11" ht="14.1" customHeight="1" x14ac:dyDescent="0.2">
      <c r="B24" s="897"/>
      <c r="C24" s="891"/>
      <c r="D24" s="894"/>
      <c r="E24" s="894"/>
      <c r="F24" s="886">
        <f t="shared" si="0"/>
        <v>0</v>
      </c>
      <c r="G24" s="981">
        <f t="shared" si="1"/>
        <v>0</v>
      </c>
      <c r="H24" s="893"/>
      <c r="I24" s="906"/>
    </row>
    <row r="25" spans="2:11" ht="14.1" customHeight="1" x14ac:dyDescent="0.2">
      <c r="B25" s="897"/>
      <c r="C25" s="891"/>
      <c r="D25" s="894"/>
      <c r="E25" s="894"/>
      <c r="F25" s="896">
        <f t="shared" si="0"/>
        <v>0</v>
      </c>
      <c r="G25" s="981">
        <f t="shared" si="1"/>
        <v>0</v>
      </c>
      <c r="H25" s="893"/>
      <c r="I25" s="906"/>
    </row>
    <row r="26" spans="2:11" ht="14.1" customHeight="1" x14ac:dyDescent="0.2">
      <c r="B26" s="897"/>
      <c r="C26" s="891"/>
      <c r="D26" s="894"/>
      <c r="E26" s="894"/>
      <c r="F26" s="896">
        <f t="shared" si="0"/>
        <v>0</v>
      </c>
      <c r="G26" s="981">
        <f t="shared" si="1"/>
        <v>0</v>
      </c>
      <c r="H26" s="893"/>
      <c r="I26" s="906"/>
    </row>
    <row r="27" spans="2:11" ht="14.1" customHeight="1" x14ac:dyDescent="0.2">
      <c r="B27" s="892"/>
      <c r="C27" s="891"/>
      <c r="D27" s="888"/>
      <c r="E27" s="888"/>
      <c r="F27" s="886">
        <f t="shared" si="0"/>
        <v>0</v>
      </c>
      <c r="G27" s="981">
        <f t="shared" si="1"/>
        <v>0</v>
      </c>
      <c r="H27" s="884"/>
      <c r="I27" s="906"/>
    </row>
    <row r="28" spans="2:11" ht="14.1" customHeight="1" x14ac:dyDescent="0.2">
      <c r="B28" s="892"/>
      <c r="C28" s="891"/>
      <c r="D28" s="888"/>
      <c r="E28" s="888"/>
      <c r="F28" s="886">
        <f t="shared" si="0"/>
        <v>0</v>
      </c>
      <c r="G28" s="981">
        <f t="shared" si="1"/>
        <v>0</v>
      </c>
      <c r="H28" s="884"/>
      <c r="I28" s="906"/>
    </row>
    <row r="29" spans="2:11" ht="14.1" customHeight="1" x14ac:dyDescent="0.2">
      <c r="B29" s="913"/>
      <c r="C29" s="891"/>
      <c r="D29" s="911"/>
      <c r="E29" s="911"/>
      <c r="F29" s="909">
        <f t="shared" si="0"/>
        <v>0</v>
      </c>
      <c r="G29" s="1082">
        <f t="shared" si="1"/>
        <v>0</v>
      </c>
      <c r="H29" s="907"/>
      <c r="I29" s="906"/>
    </row>
    <row r="30" spans="2:11" ht="21.75" customHeight="1" x14ac:dyDescent="0.2">
      <c r="B30" s="983"/>
      <c r="C30" s="982" t="s">
        <v>773</v>
      </c>
      <c r="D30" s="905">
        <f>SUM(D31:D44)</f>
        <v>0</v>
      </c>
      <c r="E30" s="905">
        <f>SUM(E31:E44)</f>
        <v>0</v>
      </c>
      <c r="F30" s="905">
        <f>SUM(F31:F44)</f>
        <v>0</v>
      </c>
      <c r="G30" s="2002">
        <f t="shared" si="1"/>
        <v>0</v>
      </c>
      <c r="H30" s="902"/>
    </row>
    <row r="31" spans="2:11" x14ac:dyDescent="0.2">
      <c r="B31" s="897"/>
      <c r="C31" s="891"/>
      <c r="D31" s="900"/>
      <c r="E31" s="900"/>
      <c r="F31" s="896">
        <f t="shared" ref="F31:F44" si="2">SUM(D31:E31)</f>
        <v>0</v>
      </c>
      <c r="G31" s="1058">
        <f t="shared" si="1"/>
        <v>0</v>
      </c>
      <c r="H31" s="898"/>
    </row>
    <row r="32" spans="2:11" ht="12" customHeight="1" x14ac:dyDescent="0.2">
      <c r="B32" s="897"/>
      <c r="C32" s="891"/>
      <c r="D32" s="894"/>
      <c r="E32" s="894"/>
      <c r="F32" s="886">
        <f t="shared" si="2"/>
        <v>0</v>
      </c>
      <c r="G32" s="981">
        <f t="shared" si="1"/>
        <v>0</v>
      </c>
      <c r="H32" s="893"/>
    </row>
    <row r="33" spans="2:8" ht="12" customHeight="1" x14ac:dyDescent="0.2">
      <c r="B33" s="897"/>
      <c r="C33" s="891"/>
      <c r="D33" s="894"/>
      <c r="E33" s="894"/>
      <c r="F33" s="886">
        <f t="shared" si="2"/>
        <v>0</v>
      </c>
      <c r="G33" s="981">
        <f t="shared" si="1"/>
        <v>0</v>
      </c>
      <c r="H33" s="893"/>
    </row>
    <row r="34" spans="2:8" ht="12" customHeight="1" x14ac:dyDescent="0.2">
      <c r="B34" s="897"/>
      <c r="C34" s="891"/>
      <c r="D34" s="894"/>
      <c r="E34" s="894"/>
      <c r="F34" s="886">
        <f t="shared" si="2"/>
        <v>0</v>
      </c>
      <c r="G34" s="981">
        <f t="shared" si="1"/>
        <v>0</v>
      </c>
      <c r="H34" s="893"/>
    </row>
    <row r="35" spans="2:8" ht="12" customHeight="1" x14ac:dyDescent="0.2">
      <c r="B35" s="897"/>
      <c r="C35" s="891"/>
      <c r="D35" s="894"/>
      <c r="E35" s="894"/>
      <c r="F35" s="886">
        <f t="shared" si="2"/>
        <v>0</v>
      </c>
      <c r="G35" s="981">
        <f t="shared" si="1"/>
        <v>0</v>
      </c>
      <c r="H35" s="893"/>
    </row>
    <row r="36" spans="2:8" ht="12" customHeight="1" x14ac:dyDescent="0.2">
      <c r="B36" s="897"/>
      <c r="C36" s="891"/>
      <c r="D36" s="894"/>
      <c r="E36" s="894"/>
      <c r="F36" s="886">
        <f t="shared" si="2"/>
        <v>0</v>
      </c>
      <c r="G36" s="981">
        <f t="shared" si="1"/>
        <v>0</v>
      </c>
      <c r="H36" s="893"/>
    </row>
    <row r="37" spans="2:8" ht="12" customHeight="1" x14ac:dyDescent="0.2">
      <c r="B37" s="897"/>
      <c r="C37" s="891"/>
      <c r="D37" s="894"/>
      <c r="E37" s="894"/>
      <c r="F37" s="886">
        <f t="shared" si="2"/>
        <v>0</v>
      </c>
      <c r="G37" s="981">
        <f t="shared" si="1"/>
        <v>0</v>
      </c>
      <c r="H37" s="893"/>
    </row>
    <row r="38" spans="2:8" ht="12" customHeight="1" x14ac:dyDescent="0.2">
      <c r="B38" s="897"/>
      <c r="C38" s="891"/>
      <c r="D38" s="894"/>
      <c r="E38" s="894"/>
      <c r="F38" s="886">
        <f t="shared" si="2"/>
        <v>0</v>
      </c>
      <c r="G38" s="981">
        <f t="shared" si="1"/>
        <v>0</v>
      </c>
      <c r="H38" s="893"/>
    </row>
    <row r="39" spans="2:8" ht="12" customHeight="1" x14ac:dyDescent="0.2">
      <c r="B39" s="897"/>
      <c r="C39" s="891"/>
      <c r="D39" s="894"/>
      <c r="E39" s="894"/>
      <c r="F39" s="886">
        <f t="shared" si="2"/>
        <v>0</v>
      </c>
      <c r="G39" s="981">
        <f t="shared" si="1"/>
        <v>0</v>
      </c>
      <c r="H39" s="893"/>
    </row>
    <row r="40" spans="2:8" x14ac:dyDescent="0.2">
      <c r="B40" s="897"/>
      <c r="C40" s="1770"/>
      <c r="D40" s="894"/>
      <c r="E40" s="894"/>
      <c r="F40" s="896">
        <f t="shared" si="2"/>
        <v>0</v>
      </c>
      <c r="G40" s="981">
        <f t="shared" si="1"/>
        <v>0</v>
      </c>
      <c r="H40" s="893"/>
    </row>
    <row r="41" spans="2:8" x14ac:dyDescent="0.2">
      <c r="B41" s="897"/>
      <c r="C41" s="1770"/>
      <c r="D41" s="894"/>
      <c r="E41" s="894"/>
      <c r="F41" s="896">
        <f t="shared" si="2"/>
        <v>0</v>
      </c>
      <c r="G41" s="981">
        <f t="shared" si="1"/>
        <v>0</v>
      </c>
      <c r="H41" s="893"/>
    </row>
    <row r="42" spans="2:8" x14ac:dyDescent="0.2">
      <c r="B42" s="892"/>
      <c r="C42" s="1770"/>
      <c r="D42" s="888"/>
      <c r="E42" s="888"/>
      <c r="F42" s="886">
        <f t="shared" si="2"/>
        <v>0</v>
      </c>
      <c r="G42" s="981">
        <f t="shared" si="1"/>
        <v>0</v>
      </c>
      <c r="H42" s="884"/>
    </row>
    <row r="43" spans="2:8" x14ac:dyDescent="0.2">
      <c r="B43" s="892"/>
      <c r="C43" s="1770"/>
      <c r="D43" s="888"/>
      <c r="E43" s="888"/>
      <c r="F43" s="886">
        <f t="shared" si="2"/>
        <v>0</v>
      </c>
      <c r="G43" s="981">
        <f t="shared" si="1"/>
        <v>0</v>
      </c>
      <c r="H43" s="884"/>
    </row>
    <row r="44" spans="2:8" ht="13.5" thickBot="1" x14ac:dyDescent="0.25">
      <c r="B44" s="883"/>
      <c r="C44" s="1769"/>
      <c r="D44" s="880"/>
      <c r="E44" s="880"/>
      <c r="F44" s="878">
        <f t="shared" si="2"/>
        <v>0</v>
      </c>
      <c r="G44" s="980">
        <f t="shared" si="1"/>
        <v>0</v>
      </c>
      <c r="H44" s="876"/>
    </row>
  </sheetData>
  <sheetProtection algorithmName="SHA-512" hashValue="Vgrq0fpB7TUWFgmkYNbXG16JEdx6b1lf0R4r1CdUFsYCSljQHHP4KtKuRUWggQwOec2nOl6j8tx8tljyRItmag==" saltValue="ZUmfddiEY2A2Yost3i6uJA==" spinCount="100000" sheet="1" objects="1" scenarios="1"/>
  <mergeCells count="11">
    <mergeCell ref="D7:E7"/>
    <mergeCell ref="G1:H1"/>
    <mergeCell ref="C2:F2"/>
    <mergeCell ref="D5:F5"/>
    <mergeCell ref="G5:G11"/>
    <mergeCell ref="H5:H11"/>
    <mergeCell ref="D6:F6"/>
    <mergeCell ref="F7:F11"/>
    <mergeCell ref="D9:E9"/>
    <mergeCell ref="D11:E11"/>
    <mergeCell ref="B5:C11"/>
  </mergeCells>
  <printOptions horizontalCentered="1"/>
  <pageMargins left="0.59055118110236227" right="0.51181102362204722" top="1.1811023622047245" bottom="0.98425196850393704" header="0.51181102362204722" footer="0.51181102362204722"/>
  <pageSetup paperSize="9" scale="70" orientation="landscape"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r:uid="{A6D764B5-5BE8-45DF-9696-89AB54C7FB45}">
          <x14:formula1>
            <xm:f>słownik!$A$2:$A$175</xm:f>
          </x14:formula1>
          <xm:sqref>C23:C29 C31:C44</xm:sqref>
        </x14:dataValidation>
      </x14:dataValidations>
    </ext>
  </extLst>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8169BB-B48A-4A09-B4D1-34E2239C8818}">
  <sheetPr>
    <tabColor rgb="FFFF7C80"/>
    <pageSetUpPr fitToPage="1"/>
  </sheetPr>
  <dimension ref="B1:S46"/>
  <sheetViews>
    <sheetView view="pageBreakPreview" zoomScale="90" zoomScaleNormal="100" zoomScaleSheetLayoutView="90" workbookViewId="0">
      <selection activeCell="P1" sqref="P1:R1"/>
    </sheetView>
  </sheetViews>
  <sheetFormatPr defaultColWidth="9.28515625" defaultRowHeight="12.75" x14ac:dyDescent="0.2"/>
  <cols>
    <col min="1" max="1" width="2.5703125" style="875" customWidth="1"/>
    <col min="2" max="2" width="4.42578125" style="875" customWidth="1"/>
    <col min="3" max="3" width="44.42578125" style="875" customWidth="1"/>
    <col min="4" max="9" width="6" style="875" customWidth="1"/>
    <col min="10" max="15" width="6.7109375" style="875" customWidth="1"/>
    <col min="16" max="16" width="10.140625" style="875" customWidth="1"/>
    <col min="17" max="17" width="10.28515625" style="875" customWidth="1"/>
    <col min="18" max="18" width="10.5703125" style="875" customWidth="1"/>
    <col min="19" max="16384" width="9.28515625" style="875"/>
  </cols>
  <sheetData>
    <row r="1" spans="2:19" ht="18" x14ac:dyDescent="0.2">
      <c r="B1" s="967"/>
      <c r="C1" s="966" t="str">
        <f>wizyt!C3</f>
        <v>??</v>
      </c>
      <c r="D1" s="966"/>
      <c r="E1" s="966"/>
      <c r="F1" s="966"/>
      <c r="G1" s="966"/>
      <c r="H1" s="966"/>
      <c r="I1" s="966"/>
      <c r="J1" s="966"/>
      <c r="K1" s="966"/>
      <c r="L1" s="966"/>
      <c r="M1" s="966"/>
      <c r="N1" s="966"/>
      <c r="O1" s="966"/>
      <c r="P1" s="2040" t="str">
        <f>wizyt!$B$1</f>
        <v xml:space="preserve"> </v>
      </c>
      <c r="Q1" s="2698" t="str">
        <f>wizyt!$D$1</f>
        <v xml:space="preserve"> </v>
      </c>
      <c r="R1" s="2699"/>
    </row>
    <row r="2" spans="2:19" ht="20.25" x14ac:dyDescent="0.2">
      <c r="B2" s="962"/>
      <c r="C2" s="2700" t="s">
        <v>755</v>
      </c>
      <c r="D2" s="2700"/>
      <c r="E2" s="2700"/>
      <c r="F2" s="2700"/>
      <c r="G2" s="2700"/>
      <c r="H2" s="2700"/>
      <c r="I2" s="2700"/>
      <c r="J2" s="2700"/>
      <c r="K2" s="2700"/>
      <c r="L2" s="2700"/>
      <c r="M2" s="2700"/>
      <c r="N2" s="2700"/>
      <c r="O2" s="2700"/>
      <c r="P2" s="965" t="str">
        <f>wizyt!H3</f>
        <v>2023/2024</v>
      </c>
      <c r="Q2" s="330"/>
      <c r="R2" s="962"/>
    </row>
    <row r="3" spans="2:19" ht="18.75" customHeight="1" x14ac:dyDescent="0.2">
      <c r="B3" s="998" t="s">
        <v>775</v>
      </c>
      <c r="C3" s="997"/>
      <c r="D3" s="997"/>
      <c r="E3" s="997"/>
      <c r="F3" s="997"/>
      <c r="G3" s="997"/>
      <c r="H3" s="997"/>
      <c r="I3" s="997"/>
      <c r="J3" s="997" t="s">
        <v>16</v>
      </c>
      <c r="K3" s="997"/>
      <c r="L3" s="997"/>
      <c r="M3" s="997"/>
      <c r="N3" s="997"/>
      <c r="O3" s="996"/>
      <c r="P3" s="996"/>
      <c r="Q3" s="996"/>
      <c r="R3" s="962"/>
    </row>
    <row r="4" spans="2:19" ht="21.75" customHeight="1" thickBot="1" x14ac:dyDescent="0.25">
      <c r="B4" s="995" t="s">
        <v>804</v>
      </c>
      <c r="C4" s="330"/>
      <c r="D4" s="330"/>
      <c r="E4" s="330"/>
      <c r="F4" s="330"/>
      <c r="G4" s="330"/>
      <c r="H4" s="330"/>
      <c r="I4" s="330"/>
      <c r="J4" s="330"/>
      <c r="K4" s="330"/>
      <c r="L4" s="330"/>
      <c r="M4" s="330"/>
      <c r="N4" s="330"/>
      <c r="O4" s="330"/>
      <c r="P4" s="1017"/>
      <c r="Q4" s="330"/>
      <c r="R4" s="962"/>
    </row>
    <row r="5" spans="2:19" ht="12.75" customHeight="1" x14ac:dyDescent="0.2">
      <c r="B5" s="2735" t="s">
        <v>756</v>
      </c>
      <c r="C5" s="2736"/>
      <c r="D5" s="2748"/>
      <c r="E5" s="2709"/>
      <c r="F5" s="2709"/>
      <c r="G5" s="2709"/>
      <c r="H5" s="2709"/>
      <c r="I5" s="2709"/>
      <c r="J5" s="2709"/>
      <c r="K5" s="2709"/>
      <c r="L5" s="2709"/>
      <c r="M5" s="2709"/>
      <c r="N5" s="2709"/>
      <c r="O5" s="2710"/>
      <c r="P5" s="2741" t="s">
        <v>790</v>
      </c>
      <c r="Q5" s="2693" t="s">
        <v>757</v>
      </c>
      <c r="R5" s="2711" t="s">
        <v>758</v>
      </c>
    </row>
    <row r="6" spans="2:19" ht="12.75" customHeight="1" x14ac:dyDescent="0.2">
      <c r="B6" s="2737"/>
      <c r="C6" s="2738"/>
      <c r="D6" s="2749" t="s">
        <v>691</v>
      </c>
      <c r="E6" s="2714"/>
      <c r="F6" s="2714"/>
      <c r="G6" s="2714"/>
      <c r="H6" s="2714"/>
      <c r="I6" s="2714"/>
      <c r="J6" s="2714"/>
      <c r="K6" s="2714"/>
      <c r="L6" s="2714"/>
      <c r="M6" s="2714"/>
      <c r="N6" s="2714"/>
      <c r="O6" s="2715"/>
      <c r="P6" s="2742"/>
      <c r="Q6" s="2694"/>
      <c r="R6" s="2712"/>
    </row>
    <row r="7" spans="2:19" ht="12.75" customHeight="1" x14ac:dyDescent="0.2">
      <c r="B7" s="2737"/>
      <c r="C7" s="2738"/>
      <c r="D7" s="2750" t="s">
        <v>759</v>
      </c>
      <c r="E7" s="2716"/>
      <c r="F7" s="2716"/>
      <c r="G7" s="2716"/>
      <c r="H7" s="2716"/>
      <c r="I7" s="2716"/>
      <c r="J7" s="2717" t="s">
        <v>760</v>
      </c>
      <c r="K7" s="2720" t="s">
        <v>761</v>
      </c>
      <c r="L7" s="2720"/>
      <c r="M7" s="2720"/>
      <c r="N7" s="2720"/>
      <c r="O7" s="2721" t="s">
        <v>814</v>
      </c>
      <c r="P7" s="2742"/>
      <c r="Q7" s="2694"/>
      <c r="R7" s="2712"/>
    </row>
    <row r="8" spans="2:19" ht="12.75" customHeight="1" x14ac:dyDescent="0.2">
      <c r="B8" s="2737"/>
      <c r="C8" s="2738"/>
      <c r="D8" s="959" t="s">
        <v>523</v>
      </c>
      <c r="E8" s="959" t="s">
        <v>524</v>
      </c>
      <c r="F8" s="959" t="s">
        <v>525</v>
      </c>
      <c r="G8" s="961" t="s">
        <v>526</v>
      </c>
      <c r="H8" s="961" t="s">
        <v>527</v>
      </c>
      <c r="I8" s="958" t="s">
        <v>528</v>
      </c>
      <c r="J8" s="2718"/>
      <c r="K8" s="960" t="s">
        <v>523</v>
      </c>
      <c r="L8" s="959" t="s">
        <v>524</v>
      </c>
      <c r="M8" s="959" t="s">
        <v>525</v>
      </c>
      <c r="N8" s="958" t="s">
        <v>526</v>
      </c>
      <c r="O8" s="2722"/>
      <c r="P8" s="2742"/>
      <c r="Q8" s="2694"/>
      <c r="R8" s="2712"/>
    </row>
    <row r="9" spans="2:19" ht="12.75" customHeight="1" x14ac:dyDescent="0.2">
      <c r="B9" s="2737"/>
      <c r="C9" s="2738"/>
      <c r="D9" s="2752" t="s">
        <v>763</v>
      </c>
      <c r="E9" s="2724"/>
      <c r="F9" s="2724"/>
      <c r="G9" s="2724"/>
      <c r="H9" s="2724"/>
      <c r="I9" s="2725"/>
      <c r="J9" s="2718"/>
      <c r="K9" s="2724" t="s">
        <v>763</v>
      </c>
      <c r="L9" s="2724"/>
      <c r="M9" s="2724"/>
      <c r="N9" s="2725"/>
      <c r="O9" s="2722"/>
      <c r="P9" s="2742"/>
      <c r="Q9" s="2694"/>
      <c r="R9" s="2712"/>
    </row>
    <row r="10" spans="2:19" ht="12.75" customHeight="1" x14ac:dyDescent="0.2">
      <c r="B10" s="2737"/>
      <c r="C10" s="2738"/>
      <c r="D10" s="1728">
        <f>'kalendarz  A'!$F$30</f>
        <v>26</v>
      </c>
      <c r="E10" s="1728">
        <f>'kalendarz  A'!$F$30</f>
        <v>26</v>
      </c>
      <c r="F10" s="1728">
        <f>'kalendarz  A'!$F$30</f>
        <v>26</v>
      </c>
      <c r="G10" s="1728">
        <f>'kalendarz  A'!$F$30</f>
        <v>26</v>
      </c>
      <c r="H10" s="1728">
        <f>'kalendarz  A'!$F$30</f>
        <v>26</v>
      </c>
      <c r="I10" s="1728">
        <f>'kalendarz  A'!$F$31</f>
        <v>16</v>
      </c>
      <c r="J10" s="2718"/>
      <c r="K10" s="1728">
        <f>'kalendarz  A'!$F$30</f>
        <v>26</v>
      </c>
      <c r="L10" s="1728">
        <f>'kalendarz  A'!$F$30</f>
        <v>26</v>
      </c>
      <c r="M10" s="1728">
        <f>'kalendarz  A'!$F$30</f>
        <v>26</v>
      </c>
      <c r="N10" s="1728">
        <f>'kalendarz  A'!$F$31</f>
        <v>16</v>
      </c>
      <c r="O10" s="2722"/>
      <c r="P10" s="2742"/>
      <c r="Q10" s="2694"/>
      <c r="R10" s="2712"/>
    </row>
    <row r="11" spans="2:19" ht="16.5" customHeight="1" thickBot="1" x14ac:dyDescent="0.25">
      <c r="B11" s="2739"/>
      <c r="C11" s="2740"/>
      <c r="D11" s="2753" t="s">
        <v>764</v>
      </c>
      <c r="E11" s="2726"/>
      <c r="F11" s="2726"/>
      <c r="G11" s="2726"/>
      <c r="H11" s="2726"/>
      <c r="I11" s="2727"/>
      <c r="J11" s="2751"/>
      <c r="K11" s="2726" t="s">
        <v>764</v>
      </c>
      <c r="L11" s="2726"/>
      <c r="M11" s="2726"/>
      <c r="N11" s="2727"/>
      <c r="O11" s="2745"/>
      <c r="P11" s="2743"/>
      <c r="Q11" s="2695"/>
      <c r="R11" s="2744"/>
    </row>
    <row r="12" spans="2:19" ht="23.25" customHeight="1" thickBot="1" x14ac:dyDescent="0.25">
      <c r="B12" s="1041"/>
      <c r="C12" s="1040" t="s">
        <v>532</v>
      </c>
      <c r="D12" s="1052">
        <f t="shared" ref="D12:I12" si="0">D13+D27+D35</f>
        <v>0</v>
      </c>
      <c r="E12" s="1039">
        <f t="shared" si="0"/>
        <v>0</v>
      </c>
      <c r="F12" s="1039">
        <f t="shared" si="0"/>
        <v>0</v>
      </c>
      <c r="G12" s="1039">
        <f t="shared" si="0"/>
        <v>0</v>
      </c>
      <c r="H12" s="1039">
        <f t="shared" si="0"/>
        <v>0</v>
      </c>
      <c r="I12" s="1039">
        <f t="shared" si="0"/>
        <v>0</v>
      </c>
      <c r="J12" s="1092">
        <f t="shared" ref="J12:J34" si="1">SUM(D12:I12)</f>
        <v>0</v>
      </c>
      <c r="K12" s="1052">
        <f>K13+K27+K35</f>
        <v>0</v>
      </c>
      <c r="L12" s="1039">
        <f>L13+L27+L35</f>
        <v>0</v>
      </c>
      <c r="M12" s="1039">
        <f>M13+M27+M35</f>
        <v>0</v>
      </c>
      <c r="N12" s="1039">
        <f>N13+N27+N35</f>
        <v>0</v>
      </c>
      <c r="O12" s="1080">
        <f t="shared" ref="O12:O46" si="2">SUM(K12:N12)</f>
        <v>0</v>
      </c>
      <c r="P12" s="1091">
        <f>O12+J12</f>
        <v>0</v>
      </c>
      <c r="Q12" s="908">
        <f>Q13+Q27+Q35</f>
        <v>0</v>
      </c>
      <c r="R12" s="1038"/>
      <c r="S12" s="906"/>
    </row>
    <row r="13" spans="2:19" ht="19.5" customHeight="1" x14ac:dyDescent="0.2">
      <c r="B13" s="1857"/>
      <c r="C13" s="1863" t="s">
        <v>766</v>
      </c>
      <c r="D13" s="1861">
        <f t="shared" ref="D13:I13" si="3">SUM(D14:D26)</f>
        <v>0</v>
      </c>
      <c r="E13" s="1858">
        <f t="shared" si="3"/>
        <v>0</v>
      </c>
      <c r="F13" s="1858">
        <f t="shared" si="3"/>
        <v>0</v>
      </c>
      <c r="G13" s="1858">
        <f t="shared" si="3"/>
        <v>0</v>
      </c>
      <c r="H13" s="1858">
        <f t="shared" si="3"/>
        <v>0</v>
      </c>
      <c r="I13" s="1859">
        <f t="shared" si="3"/>
        <v>0</v>
      </c>
      <c r="J13" s="1037">
        <f t="shared" si="1"/>
        <v>0</v>
      </c>
      <c r="K13" s="1861">
        <f>SUM(K14:K26)</f>
        <v>0</v>
      </c>
      <c r="L13" s="1858">
        <f>SUM(L14:L26)</f>
        <v>0</v>
      </c>
      <c r="M13" s="1858">
        <f>SUM(M14:M26)</f>
        <v>0</v>
      </c>
      <c r="N13" s="1858">
        <f>SUM(N14:N26)</f>
        <v>0</v>
      </c>
      <c r="O13" s="1037">
        <f t="shared" si="2"/>
        <v>0</v>
      </c>
      <c r="P13" s="1090">
        <f t="shared" ref="P13:P46" si="4">J13+O13</f>
        <v>0</v>
      </c>
      <c r="Q13" s="1856">
        <f t="shared" ref="Q13:Q46" si="5">G13*$G$10+H13*$H$10+I13*$I$10+L13*$L$10+M13*$M$10+N13*$N$10+K13*$K$10+D13*$D$10+E13*$E$10+F13*$F$10</f>
        <v>0</v>
      </c>
      <c r="R13" s="1864"/>
      <c r="S13" s="942"/>
    </row>
    <row r="14" spans="2:19" s="914" customFormat="1" ht="14.1" customHeight="1" x14ac:dyDescent="0.25">
      <c r="B14" s="952">
        <v>1</v>
      </c>
      <c r="C14" s="1077" t="s">
        <v>800</v>
      </c>
      <c r="D14" s="1574"/>
      <c r="E14" s="949"/>
      <c r="F14" s="949"/>
      <c r="G14" s="948"/>
      <c r="H14" s="948"/>
      <c r="I14" s="946"/>
      <c r="J14" s="947">
        <f t="shared" si="1"/>
        <v>0</v>
      </c>
      <c r="K14" s="1561"/>
      <c r="L14" s="946"/>
      <c r="M14" s="946"/>
      <c r="N14" s="945"/>
      <c r="O14" s="944">
        <f t="shared" si="2"/>
        <v>0</v>
      </c>
      <c r="P14" s="1015">
        <f t="shared" si="4"/>
        <v>0</v>
      </c>
      <c r="Q14" s="943">
        <f t="shared" si="5"/>
        <v>0</v>
      </c>
      <c r="R14" s="1076"/>
      <c r="S14" s="942"/>
    </row>
    <row r="15" spans="2:19" s="914" customFormat="1" ht="14.1" customHeight="1" x14ac:dyDescent="0.2">
      <c r="B15" s="989">
        <v>2</v>
      </c>
      <c r="C15" s="1074" t="s">
        <v>801</v>
      </c>
      <c r="D15" s="1575"/>
      <c r="E15" s="900"/>
      <c r="F15" s="900"/>
      <c r="G15" s="899"/>
      <c r="H15" s="899"/>
      <c r="I15" s="894"/>
      <c r="J15" s="937">
        <f t="shared" si="1"/>
        <v>0</v>
      </c>
      <c r="K15" s="1044"/>
      <c r="L15" s="894"/>
      <c r="M15" s="894"/>
      <c r="N15" s="890"/>
      <c r="O15" s="886">
        <f t="shared" si="2"/>
        <v>0</v>
      </c>
      <c r="P15" s="1010">
        <f t="shared" si="4"/>
        <v>0</v>
      </c>
      <c r="Q15" s="885">
        <f t="shared" si="5"/>
        <v>0</v>
      </c>
      <c r="R15" s="898"/>
      <c r="S15" s="906"/>
    </row>
    <row r="16" spans="2:19" s="914" customFormat="1" ht="14.1" customHeight="1" x14ac:dyDescent="0.2">
      <c r="B16" s="989">
        <v>3</v>
      </c>
      <c r="C16" s="1074" t="s">
        <v>770</v>
      </c>
      <c r="D16" s="1575"/>
      <c r="E16" s="900"/>
      <c r="F16" s="900"/>
      <c r="G16" s="899"/>
      <c r="H16" s="899"/>
      <c r="I16" s="894"/>
      <c r="J16" s="937">
        <f t="shared" si="1"/>
        <v>0</v>
      </c>
      <c r="K16" s="1044"/>
      <c r="L16" s="894"/>
      <c r="M16" s="894"/>
      <c r="N16" s="890"/>
      <c r="O16" s="886">
        <f t="shared" si="2"/>
        <v>0</v>
      </c>
      <c r="P16" s="1010">
        <f t="shared" si="4"/>
        <v>0</v>
      </c>
      <c r="Q16" s="885">
        <f t="shared" si="5"/>
        <v>0</v>
      </c>
      <c r="R16" s="898"/>
      <c r="S16" s="906"/>
    </row>
    <row r="17" spans="2:19" s="914" customFormat="1" ht="14.1" customHeight="1" x14ac:dyDescent="0.2">
      <c r="B17" s="989">
        <v>4</v>
      </c>
      <c r="C17" s="1074" t="s">
        <v>806</v>
      </c>
      <c r="D17" s="1575"/>
      <c r="E17" s="900"/>
      <c r="F17" s="900"/>
      <c r="G17" s="899"/>
      <c r="H17" s="899"/>
      <c r="I17" s="894"/>
      <c r="J17" s="937">
        <f t="shared" si="1"/>
        <v>0</v>
      </c>
      <c r="K17" s="1044"/>
      <c r="L17" s="894"/>
      <c r="M17" s="894"/>
      <c r="N17" s="890"/>
      <c r="O17" s="886">
        <f t="shared" si="2"/>
        <v>0</v>
      </c>
      <c r="P17" s="1010">
        <f t="shared" si="4"/>
        <v>0</v>
      </c>
      <c r="Q17" s="885">
        <f t="shared" si="5"/>
        <v>0</v>
      </c>
      <c r="R17" s="898"/>
      <c r="S17" s="906"/>
    </row>
    <row r="18" spans="2:19" s="914" customFormat="1" ht="14.1" customHeight="1" x14ac:dyDescent="0.2">
      <c r="B18" s="989">
        <v>5</v>
      </c>
      <c r="C18" s="1074" t="s">
        <v>807</v>
      </c>
      <c r="D18" s="1575"/>
      <c r="E18" s="900"/>
      <c r="F18" s="900"/>
      <c r="G18" s="899"/>
      <c r="H18" s="899"/>
      <c r="I18" s="894"/>
      <c r="J18" s="937">
        <f t="shared" si="1"/>
        <v>0</v>
      </c>
      <c r="K18" s="1044"/>
      <c r="L18" s="894"/>
      <c r="M18" s="894"/>
      <c r="N18" s="890"/>
      <c r="O18" s="886">
        <f t="shared" si="2"/>
        <v>0</v>
      </c>
      <c r="P18" s="1010">
        <f t="shared" si="4"/>
        <v>0</v>
      </c>
      <c r="Q18" s="885">
        <f t="shared" si="5"/>
        <v>0</v>
      </c>
      <c r="R18" s="898"/>
      <c r="S18" s="906"/>
    </row>
    <row r="19" spans="2:19" s="914" customFormat="1" ht="14.1" customHeight="1" x14ac:dyDescent="0.2">
      <c r="B19" s="989">
        <v>6</v>
      </c>
      <c r="C19" s="1074" t="s">
        <v>769</v>
      </c>
      <c r="D19" s="1575"/>
      <c r="E19" s="900"/>
      <c r="F19" s="900"/>
      <c r="G19" s="899"/>
      <c r="H19" s="899"/>
      <c r="I19" s="894"/>
      <c r="J19" s="937">
        <f t="shared" si="1"/>
        <v>0</v>
      </c>
      <c r="K19" s="1044"/>
      <c r="L19" s="894"/>
      <c r="M19" s="894"/>
      <c r="N19" s="890"/>
      <c r="O19" s="886">
        <f t="shared" si="2"/>
        <v>0</v>
      </c>
      <c r="P19" s="1010">
        <f t="shared" si="4"/>
        <v>0</v>
      </c>
      <c r="Q19" s="885">
        <f t="shared" si="5"/>
        <v>0</v>
      </c>
      <c r="R19" s="898"/>
      <c r="S19" s="906"/>
    </row>
    <row r="20" spans="2:19" s="914" customFormat="1" ht="14.1" customHeight="1" x14ac:dyDescent="0.2">
      <c r="B20" s="989">
        <v>7</v>
      </c>
      <c r="C20" s="1074" t="s">
        <v>793</v>
      </c>
      <c r="D20" s="1575"/>
      <c r="E20" s="900"/>
      <c r="F20" s="900"/>
      <c r="G20" s="899"/>
      <c r="H20" s="899"/>
      <c r="I20" s="894"/>
      <c r="J20" s="937">
        <f t="shared" si="1"/>
        <v>0</v>
      </c>
      <c r="K20" s="1044"/>
      <c r="L20" s="894"/>
      <c r="M20" s="894"/>
      <c r="N20" s="890"/>
      <c r="O20" s="886">
        <f t="shared" si="2"/>
        <v>0</v>
      </c>
      <c r="P20" s="1010">
        <f t="shared" si="4"/>
        <v>0</v>
      </c>
      <c r="Q20" s="885">
        <f t="shared" si="5"/>
        <v>0</v>
      </c>
      <c r="R20" s="898"/>
      <c r="S20" s="906"/>
    </row>
    <row r="21" spans="2:19" s="914" customFormat="1" ht="14.1" customHeight="1" x14ac:dyDescent="0.2">
      <c r="B21" s="930">
        <v>8</v>
      </c>
      <c r="C21" s="1074" t="s">
        <v>697</v>
      </c>
      <c r="D21" s="1575"/>
      <c r="E21" s="900"/>
      <c r="F21" s="900"/>
      <c r="G21" s="899"/>
      <c r="H21" s="899"/>
      <c r="I21" s="894"/>
      <c r="J21" s="937">
        <f t="shared" si="1"/>
        <v>0</v>
      </c>
      <c r="K21" s="1044"/>
      <c r="L21" s="894"/>
      <c r="M21" s="894"/>
      <c r="N21" s="890"/>
      <c r="O21" s="886">
        <f t="shared" si="2"/>
        <v>0</v>
      </c>
      <c r="P21" s="1010">
        <f t="shared" si="4"/>
        <v>0</v>
      </c>
      <c r="Q21" s="885">
        <f t="shared" si="5"/>
        <v>0</v>
      </c>
      <c r="R21" s="898"/>
      <c r="S21" s="906"/>
    </row>
    <row r="22" spans="2:19" s="914" customFormat="1" ht="14.1" customHeight="1" x14ac:dyDescent="0.2">
      <c r="B22" s="930">
        <v>9</v>
      </c>
      <c r="C22" s="1074" t="s">
        <v>716</v>
      </c>
      <c r="D22" s="1575"/>
      <c r="E22" s="900"/>
      <c r="F22" s="900"/>
      <c r="G22" s="899"/>
      <c r="H22" s="899"/>
      <c r="I22" s="894"/>
      <c r="J22" s="937">
        <f t="shared" si="1"/>
        <v>0</v>
      </c>
      <c r="K22" s="1044"/>
      <c r="L22" s="894"/>
      <c r="M22" s="894"/>
      <c r="N22" s="890"/>
      <c r="O22" s="886">
        <f t="shared" si="2"/>
        <v>0</v>
      </c>
      <c r="P22" s="1010">
        <f t="shared" si="4"/>
        <v>0</v>
      </c>
      <c r="Q22" s="885">
        <f t="shared" si="5"/>
        <v>0</v>
      </c>
      <c r="R22" s="898"/>
      <c r="S22" s="906"/>
    </row>
    <row r="23" spans="2:19" s="914" customFormat="1" ht="14.1" customHeight="1" x14ac:dyDescent="0.2">
      <c r="B23" s="930">
        <v>10</v>
      </c>
      <c r="C23" s="1072" t="s">
        <v>787</v>
      </c>
      <c r="D23" s="1575"/>
      <c r="E23" s="900"/>
      <c r="F23" s="900"/>
      <c r="G23" s="899"/>
      <c r="H23" s="899"/>
      <c r="I23" s="894"/>
      <c r="J23" s="937">
        <f t="shared" si="1"/>
        <v>0</v>
      </c>
      <c r="K23" s="1044"/>
      <c r="L23" s="894"/>
      <c r="M23" s="894"/>
      <c r="N23" s="890"/>
      <c r="O23" s="886">
        <f t="shared" si="2"/>
        <v>0</v>
      </c>
      <c r="P23" s="1010">
        <f t="shared" si="4"/>
        <v>0</v>
      </c>
      <c r="Q23" s="885">
        <f t="shared" si="5"/>
        <v>0</v>
      </c>
      <c r="R23" s="898"/>
      <c r="S23" s="906"/>
    </row>
    <row r="24" spans="2:19" s="914" customFormat="1" ht="14.1" customHeight="1" x14ac:dyDescent="0.2">
      <c r="B24" s="930">
        <v>11</v>
      </c>
      <c r="C24" s="1074" t="s">
        <v>702</v>
      </c>
      <c r="D24" s="1575"/>
      <c r="E24" s="900"/>
      <c r="F24" s="900"/>
      <c r="G24" s="899"/>
      <c r="H24" s="899"/>
      <c r="I24" s="894"/>
      <c r="J24" s="886">
        <f t="shared" si="1"/>
        <v>0</v>
      </c>
      <c r="K24" s="1044"/>
      <c r="L24" s="894"/>
      <c r="M24" s="894"/>
      <c r="N24" s="890"/>
      <c r="O24" s="886">
        <f t="shared" si="2"/>
        <v>0</v>
      </c>
      <c r="P24" s="1010">
        <f t="shared" si="4"/>
        <v>0</v>
      </c>
      <c r="Q24" s="885">
        <f t="shared" si="5"/>
        <v>0</v>
      </c>
      <c r="R24" s="898"/>
      <c r="S24" s="906"/>
    </row>
    <row r="25" spans="2:19" s="914" customFormat="1" ht="14.1" customHeight="1" x14ac:dyDescent="0.2">
      <c r="B25" s="930">
        <v>12</v>
      </c>
      <c r="C25" s="1074" t="s">
        <v>698</v>
      </c>
      <c r="D25" s="1575"/>
      <c r="E25" s="900"/>
      <c r="F25" s="900"/>
      <c r="G25" s="899"/>
      <c r="H25" s="899"/>
      <c r="I25" s="899"/>
      <c r="J25" s="886">
        <f t="shared" si="1"/>
        <v>0</v>
      </c>
      <c r="K25" s="1562"/>
      <c r="L25" s="894"/>
      <c r="M25" s="894"/>
      <c r="N25" s="890"/>
      <c r="O25" s="886">
        <f t="shared" si="2"/>
        <v>0</v>
      </c>
      <c r="P25" s="1010">
        <f t="shared" si="4"/>
        <v>0</v>
      </c>
      <c r="Q25" s="885">
        <f t="shared" si="5"/>
        <v>0</v>
      </c>
      <c r="R25" s="893"/>
      <c r="S25" s="906"/>
    </row>
    <row r="26" spans="2:19" s="914" customFormat="1" ht="14.1" customHeight="1" thickBot="1" x14ac:dyDescent="0.25">
      <c r="B26" s="1089">
        <v>13</v>
      </c>
      <c r="C26" s="1088" t="s">
        <v>782</v>
      </c>
      <c r="D26" s="1576"/>
      <c r="E26" s="1087"/>
      <c r="F26" s="1087"/>
      <c r="G26" s="1086"/>
      <c r="H26" s="1086"/>
      <c r="I26" s="1086"/>
      <c r="J26" s="878">
        <f t="shared" si="1"/>
        <v>0</v>
      </c>
      <c r="K26" s="1567"/>
      <c r="L26" s="880"/>
      <c r="M26" s="880"/>
      <c r="N26" s="879"/>
      <c r="O26" s="878">
        <f t="shared" si="2"/>
        <v>0</v>
      </c>
      <c r="P26" s="1009">
        <f t="shared" si="4"/>
        <v>0</v>
      </c>
      <c r="Q26" s="877">
        <f t="shared" si="5"/>
        <v>0</v>
      </c>
      <c r="R26" s="1023"/>
      <c r="S26" s="906"/>
    </row>
    <row r="27" spans="2:19" s="914" customFormat="1" ht="19.5" customHeight="1" x14ac:dyDescent="0.2">
      <c r="B27" s="1822"/>
      <c r="C27" s="984" t="s">
        <v>772</v>
      </c>
      <c r="D27" s="1733">
        <f t="shared" ref="D27:I27" si="6">SUM(D28:D34)</f>
        <v>0</v>
      </c>
      <c r="E27" s="1732">
        <f t="shared" si="6"/>
        <v>0</v>
      </c>
      <c r="F27" s="1732">
        <f t="shared" si="6"/>
        <v>0</v>
      </c>
      <c r="G27" s="1732">
        <f t="shared" si="6"/>
        <v>0</v>
      </c>
      <c r="H27" s="1732">
        <f t="shared" si="6"/>
        <v>0</v>
      </c>
      <c r="I27" s="1022">
        <f t="shared" si="6"/>
        <v>0</v>
      </c>
      <c r="J27" s="1021">
        <f t="shared" si="1"/>
        <v>0</v>
      </c>
      <c r="K27" s="1733">
        <f>SUM(K28:K34)</f>
        <v>0</v>
      </c>
      <c r="L27" s="1732">
        <f>SUM(L28:L34)</f>
        <v>0</v>
      </c>
      <c r="M27" s="1732">
        <f>SUM(M28:M34)</f>
        <v>0</v>
      </c>
      <c r="N27" s="1732">
        <f>SUM(N28:N34)</f>
        <v>0</v>
      </c>
      <c r="O27" s="1021">
        <f t="shared" si="2"/>
        <v>0</v>
      </c>
      <c r="P27" s="1085">
        <f t="shared" si="4"/>
        <v>0</v>
      </c>
      <c r="Q27" s="1734">
        <f t="shared" si="5"/>
        <v>0</v>
      </c>
      <c r="R27" s="1020"/>
      <c r="S27" s="906"/>
    </row>
    <row r="28" spans="2:19" s="914" customFormat="1" ht="14.1" customHeight="1" x14ac:dyDescent="0.2">
      <c r="B28" s="897"/>
      <c r="C28" s="891"/>
      <c r="D28" s="1394"/>
      <c r="E28" s="900"/>
      <c r="F28" s="900"/>
      <c r="G28" s="899"/>
      <c r="H28" s="899"/>
      <c r="I28" s="890"/>
      <c r="J28" s="896">
        <f t="shared" si="1"/>
        <v>0</v>
      </c>
      <c r="K28" s="973"/>
      <c r="L28" s="894"/>
      <c r="M28" s="894"/>
      <c r="N28" s="890"/>
      <c r="O28" s="896">
        <f t="shared" si="2"/>
        <v>0</v>
      </c>
      <c r="P28" s="1011">
        <f t="shared" si="4"/>
        <v>0</v>
      </c>
      <c r="Q28" s="901">
        <f t="shared" si="5"/>
        <v>0</v>
      </c>
      <c r="R28" s="898"/>
      <c r="S28" s="906"/>
    </row>
    <row r="29" spans="2:19" s="914" customFormat="1" ht="14.1" customHeight="1" x14ac:dyDescent="0.2">
      <c r="B29" s="897"/>
      <c r="C29" s="891"/>
      <c r="D29" s="1394"/>
      <c r="E29" s="900"/>
      <c r="F29" s="900"/>
      <c r="G29" s="899"/>
      <c r="H29" s="899"/>
      <c r="I29" s="890"/>
      <c r="J29" s="886">
        <f t="shared" si="1"/>
        <v>0</v>
      </c>
      <c r="K29" s="973"/>
      <c r="L29" s="894"/>
      <c r="M29" s="894"/>
      <c r="N29" s="890"/>
      <c r="O29" s="886">
        <f t="shared" si="2"/>
        <v>0</v>
      </c>
      <c r="P29" s="1010">
        <f t="shared" si="4"/>
        <v>0</v>
      </c>
      <c r="Q29" s="885">
        <f t="shared" si="5"/>
        <v>0</v>
      </c>
      <c r="R29" s="898"/>
      <c r="S29" s="906"/>
    </row>
    <row r="30" spans="2:19" s="914" customFormat="1" ht="14.1" customHeight="1" x14ac:dyDescent="0.2">
      <c r="B30" s="897"/>
      <c r="C30" s="891"/>
      <c r="D30" s="1394"/>
      <c r="E30" s="900"/>
      <c r="F30" s="900"/>
      <c r="G30" s="899"/>
      <c r="H30" s="899"/>
      <c r="I30" s="890"/>
      <c r="J30" s="886">
        <f t="shared" si="1"/>
        <v>0</v>
      </c>
      <c r="K30" s="973"/>
      <c r="L30" s="894"/>
      <c r="M30" s="894"/>
      <c r="N30" s="890"/>
      <c r="O30" s="886">
        <f t="shared" si="2"/>
        <v>0</v>
      </c>
      <c r="P30" s="1010">
        <f t="shared" si="4"/>
        <v>0</v>
      </c>
      <c r="Q30" s="885">
        <f t="shared" si="5"/>
        <v>0</v>
      </c>
      <c r="R30" s="898"/>
      <c r="S30" s="906"/>
    </row>
    <row r="31" spans="2:19" ht="14.1" customHeight="1" x14ac:dyDescent="0.2">
      <c r="B31" s="897"/>
      <c r="C31" s="891"/>
      <c r="D31" s="1044"/>
      <c r="E31" s="894"/>
      <c r="F31" s="894"/>
      <c r="G31" s="894"/>
      <c r="H31" s="894"/>
      <c r="I31" s="890"/>
      <c r="J31" s="886">
        <f t="shared" si="1"/>
        <v>0</v>
      </c>
      <c r="K31" s="973"/>
      <c r="L31" s="894"/>
      <c r="M31" s="894"/>
      <c r="N31" s="890"/>
      <c r="O31" s="886">
        <f t="shared" si="2"/>
        <v>0</v>
      </c>
      <c r="P31" s="1010">
        <f t="shared" si="4"/>
        <v>0</v>
      </c>
      <c r="Q31" s="885">
        <f t="shared" si="5"/>
        <v>0</v>
      </c>
      <c r="R31" s="893"/>
      <c r="S31" s="906"/>
    </row>
    <row r="32" spans="2:19" ht="14.1" customHeight="1" x14ac:dyDescent="0.2">
      <c r="B32" s="892"/>
      <c r="C32" s="891"/>
      <c r="D32" s="1043"/>
      <c r="E32" s="888"/>
      <c r="F32" s="888"/>
      <c r="G32" s="888"/>
      <c r="H32" s="888"/>
      <c r="I32" s="890"/>
      <c r="J32" s="886">
        <f t="shared" si="1"/>
        <v>0</v>
      </c>
      <c r="K32" s="971"/>
      <c r="L32" s="888"/>
      <c r="M32" s="888"/>
      <c r="N32" s="887"/>
      <c r="O32" s="886">
        <f t="shared" si="2"/>
        <v>0</v>
      </c>
      <c r="P32" s="1010">
        <f t="shared" si="4"/>
        <v>0</v>
      </c>
      <c r="Q32" s="885">
        <f t="shared" si="5"/>
        <v>0</v>
      </c>
      <c r="R32" s="884"/>
      <c r="S32" s="906"/>
    </row>
    <row r="33" spans="2:19" ht="14.1" customHeight="1" x14ac:dyDescent="0.2">
      <c r="B33" s="892"/>
      <c r="C33" s="891"/>
      <c r="D33" s="1043"/>
      <c r="E33" s="888"/>
      <c r="F33" s="888"/>
      <c r="G33" s="888"/>
      <c r="H33" s="888"/>
      <c r="I33" s="890"/>
      <c r="J33" s="886">
        <f t="shared" si="1"/>
        <v>0</v>
      </c>
      <c r="K33" s="971"/>
      <c r="L33" s="888"/>
      <c r="M33" s="888"/>
      <c r="N33" s="887"/>
      <c r="O33" s="886">
        <f t="shared" si="2"/>
        <v>0</v>
      </c>
      <c r="P33" s="1010">
        <f t="shared" si="4"/>
        <v>0</v>
      </c>
      <c r="Q33" s="885">
        <f t="shared" si="5"/>
        <v>0</v>
      </c>
      <c r="R33" s="884"/>
      <c r="S33" s="906"/>
    </row>
    <row r="34" spans="2:19" ht="14.1" customHeight="1" thickBot="1" x14ac:dyDescent="0.25">
      <c r="B34" s="883"/>
      <c r="C34" s="1081"/>
      <c r="D34" s="1042"/>
      <c r="E34" s="880"/>
      <c r="F34" s="880"/>
      <c r="G34" s="880"/>
      <c r="H34" s="880"/>
      <c r="I34" s="879"/>
      <c r="J34" s="878">
        <f t="shared" si="1"/>
        <v>0</v>
      </c>
      <c r="K34" s="969"/>
      <c r="L34" s="880"/>
      <c r="M34" s="880"/>
      <c r="N34" s="879"/>
      <c r="O34" s="878">
        <f t="shared" si="2"/>
        <v>0</v>
      </c>
      <c r="P34" s="1009">
        <f t="shared" si="4"/>
        <v>0</v>
      </c>
      <c r="Q34" s="877">
        <f t="shared" si="5"/>
        <v>0</v>
      </c>
      <c r="R34" s="876"/>
      <c r="S34" s="906"/>
    </row>
    <row r="35" spans="2:19" ht="21.75" customHeight="1" x14ac:dyDescent="0.2">
      <c r="B35" s="1823"/>
      <c r="C35" s="2009" t="s">
        <v>773</v>
      </c>
      <c r="D35" s="1733">
        <f t="shared" ref="D35:N35" si="7">SUM(D36:D46)</f>
        <v>0</v>
      </c>
      <c r="E35" s="1732">
        <f t="shared" si="7"/>
        <v>0</v>
      </c>
      <c r="F35" s="1732">
        <f t="shared" si="7"/>
        <v>0</v>
      </c>
      <c r="G35" s="1732">
        <f t="shared" si="7"/>
        <v>0</v>
      </c>
      <c r="H35" s="1732">
        <f t="shared" si="7"/>
        <v>0</v>
      </c>
      <c r="I35" s="1732">
        <f t="shared" si="7"/>
        <v>0</v>
      </c>
      <c r="J35" s="1732">
        <f t="shared" si="7"/>
        <v>0</v>
      </c>
      <c r="K35" s="1733">
        <f t="shared" si="7"/>
        <v>0</v>
      </c>
      <c r="L35" s="1732">
        <f t="shared" si="7"/>
        <v>0</v>
      </c>
      <c r="M35" s="1732">
        <f t="shared" si="7"/>
        <v>0</v>
      </c>
      <c r="N35" s="1732">
        <f t="shared" si="7"/>
        <v>0</v>
      </c>
      <c r="O35" s="1060">
        <f t="shared" si="2"/>
        <v>0</v>
      </c>
      <c r="P35" s="1085">
        <f t="shared" si="4"/>
        <v>0</v>
      </c>
      <c r="Q35" s="1734">
        <f t="shared" si="5"/>
        <v>0</v>
      </c>
      <c r="R35" s="1655"/>
    </row>
    <row r="36" spans="2:19" x14ac:dyDescent="0.2">
      <c r="B36" s="897"/>
      <c r="C36" s="891"/>
      <c r="D36" s="974"/>
      <c r="E36" s="900"/>
      <c r="F36" s="900"/>
      <c r="G36" s="899"/>
      <c r="H36" s="899"/>
      <c r="I36" s="890"/>
      <c r="J36" s="896">
        <f t="shared" ref="J36:J46" si="8">SUM(D36:I36)</f>
        <v>0</v>
      </c>
      <c r="K36" s="1562"/>
      <c r="L36" s="894"/>
      <c r="M36" s="894"/>
      <c r="N36" s="890"/>
      <c r="O36" s="896">
        <f t="shared" si="2"/>
        <v>0</v>
      </c>
      <c r="P36" s="1011">
        <f t="shared" si="4"/>
        <v>0</v>
      </c>
      <c r="Q36" s="901">
        <f t="shared" si="5"/>
        <v>0</v>
      </c>
      <c r="R36" s="898"/>
    </row>
    <row r="37" spans="2:19" ht="12" customHeight="1" x14ac:dyDescent="0.2">
      <c r="B37" s="897"/>
      <c r="C37" s="891"/>
      <c r="D37" s="972"/>
      <c r="E37" s="894"/>
      <c r="F37" s="894"/>
      <c r="G37" s="894"/>
      <c r="H37" s="894"/>
      <c r="I37" s="890"/>
      <c r="J37" s="886">
        <f t="shared" si="8"/>
        <v>0</v>
      </c>
      <c r="K37" s="1562"/>
      <c r="L37" s="894"/>
      <c r="M37" s="894"/>
      <c r="N37" s="890"/>
      <c r="O37" s="886">
        <f t="shared" si="2"/>
        <v>0</v>
      </c>
      <c r="P37" s="1010">
        <f t="shared" si="4"/>
        <v>0</v>
      </c>
      <c r="Q37" s="885">
        <f t="shared" si="5"/>
        <v>0</v>
      </c>
      <c r="R37" s="893"/>
    </row>
    <row r="38" spans="2:19" ht="12" customHeight="1" x14ac:dyDescent="0.2">
      <c r="B38" s="897"/>
      <c r="C38" s="891"/>
      <c r="D38" s="972"/>
      <c r="E38" s="894"/>
      <c r="F38" s="894"/>
      <c r="G38" s="894"/>
      <c r="H38" s="894"/>
      <c r="I38" s="890"/>
      <c r="J38" s="886">
        <f t="shared" si="8"/>
        <v>0</v>
      </c>
      <c r="K38" s="1562"/>
      <c r="L38" s="894"/>
      <c r="M38" s="894"/>
      <c r="N38" s="890"/>
      <c r="O38" s="886">
        <f t="shared" si="2"/>
        <v>0</v>
      </c>
      <c r="P38" s="1010">
        <f t="shared" si="4"/>
        <v>0</v>
      </c>
      <c r="Q38" s="885">
        <f t="shared" si="5"/>
        <v>0</v>
      </c>
      <c r="R38" s="893"/>
    </row>
    <row r="39" spans="2:19" ht="12" customHeight="1" x14ac:dyDescent="0.2">
      <c r="B39" s="897"/>
      <c r="C39" s="891"/>
      <c r="D39" s="972"/>
      <c r="E39" s="894"/>
      <c r="F39" s="894"/>
      <c r="G39" s="894"/>
      <c r="H39" s="894"/>
      <c r="I39" s="890"/>
      <c r="J39" s="886">
        <f t="shared" si="8"/>
        <v>0</v>
      </c>
      <c r="K39" s="1562"/>
      <c r="L39" s="894"/>
      <c r="M39" s="894"/>
      <c r="N39" s="890"/>
      <c r="O39" s="886">
        <f t="shared" si="2"/>
        <v>0</v>
      </c>
      <c r="P39" s="1010">
        <f t="shared" si="4"/>
        <v>0</v>
      </c>
      <c r="Q39" s="885">
        <f t="shared" si="5"/>
        <v>0</v>
      </c>
      <c r="R39" s="893"/>
    </row>
    <row r="40" spans="2:19" ht="12" customHeight="1" x14ac:dyDescent="0.2">
      <c r="B40" s="897"/>
      <c r="C40" s="891"/>
      <c r="D40" s="972"/>
      <c r="E40" s="894"/>
      <c r="F40" s="894"/>
      <c r="G40" s="894"/>
      <c r="H40" s="894"/>
      <c r="I40" s="890"/>
      <c r="J40" s="886">
        <f t="shared" si="8"/>
        <v>0</v>
      </c>
      <c r="K40" s="1562"/>
      <c r="L40" s="894"/>
      <c r="M40" s="894"/>
      <c r="N40" s="890"/>
      <c r="O40" s="886">
        <f t="shared" si="2"/>
        <v>0</v>
      </c>
      <c r="P40" s="1010">
        <f t="shared" si="4"/>
        <v>0</v>
      </c>
      <c r="Q40" s="885">
        <f t="shared" si="5"/>
        <v>0</v>
      </c>
      <c r="R40" s="893"/>
    </row>
    <row r="41" spans="2:19" ht="12" customHeight="1" x14ac:dyDescent="0.2">
      <c r="B41" s="897"/>
      <c r="C41" s="891"/>
      <c r="D41" s="972"/>
      <c r="E41" s="894"/>
      <c r="F41" s="894"/>
      <c r="G41" s="894"/>
      <c r="H41" s="894"/>
      <c r="I41" s="890"/>
      <c r="J41" s="886">
        <f t="shared" si="8"/>
        <v>0</v>
      </c>
      <c r="K41" s="1562"/>
      <c r="L41" s="894"/>
      <c r="M41" s="894"/>
      <c r="N41" s="890"/>
      <c r="O41" s="886">
        <f t="shared" si="2"/>
        <v>0</v>
      </c>
      <c r="P41" s="1010">
        <f t="shared" si="4"/>
        <v>0</v>
      </c>
      <c r="Q41" s="885">
        <f t="shared" si="5"/>
        <v>0</v>
      </c>
      <c r="R41" s="893"/>
    </row>
    <row r="42" spans="2:19" ht="12" customHeight="1" x14ac:dyDescent="0.2">
      <c r="B42" s="897"/>
      <c r="C42" s="891"/>
      <c r="D42" s="972"/>
      <c r="E42" s="894"/>
      <c r="F42" s="894"/>
      <c r="G42" s="894"/>
      <c r="H42" s="894"/>
      <c r="I42" s="890"/>
      <c r="J42" s="886">
        <f t="shared" si="8"/>
        <v>0</v>
      </c>
      <c r="K42" s="1562"/>
      <c r="L42" s="894"/>
      <c r="M42" s="894"/>
      <c r="N42" s="890"/>
      <c r="O42" s="886">
        <f t="shared" si="2"/>
        <v>0</v>
      </c>
      <c r="P42" s="1010">
        <f t="shared" si="4"/>
        <v>0</v>
      </c>
      <c r="Q42" s="885">
        <f t="shared" si="5"/>
        <v>0</v>
      </c>
      <c r="R42" s="893"/>
    </row>
    <row r="43" spans="2:19" ht="12" customHeight="1" x14ac:dyDescent="0.2">
      <c r="B43" s="897"/>
      <c r="C43" s="891"/>
      <c r="D43" s="972"/>
      <c r="E43" s="894"/>
      <c r="F43" s="894"/>
      <c r="G43" s="894"/>
      <c r="H43" s="894"/>
      <c r="I43" s="890"/>
      <c r="J43" s="886">
        <f t="shared" si="8"/>
        <v>0</v>
      </c>
      <c r="K43" s="1562"/>
      <c r="L43" s="894"/>
      <c r="M43" s="894"/>
      <c r="N43" s="890"/>
      <c r="O43" s="886">
        <f t="shared" si="2"/>
        <v>0</v>
      </c>
      <c r="P43" s="1010">
        <f t="shared" si="4"/>
        <v>0</v>
      </c>
      <c r="Q43" s="885">
        <f t="shared" si="5"/>
        <v>0</v>
      </c>
      <c r="R43" s="893"/>
    </row>
    <row r="44" spans="2:19" x14ac:dyDescent="0.2">
      <c r="B44" s="892"/>
      <c r="C44" s="891"/>
      <c r="D44" s="970"/>
      <c r="E44" s="888"/>
      <c r="F44" s="888"/>
      <c r="G44" s="888"/>
      <c r="H44" s="888"/>
      <c r="I44" s="890"/>
      <c r="J44" s="886">
        <f t="shared" si="8"/>
        <v>0</v>
      </c>
      <c r="K44" s="1565"/>
      <c r="L44" s="888"/>
      <c r="M44" s="888"/>
      <c r="N44" s="887"/>
      <c r="O44" s="886">
        <f t="shared" si="2"/>
        <v>0</v>
      </c>
      <c r="P44" s="1010">
        <f t="shared" si="4"/>
        <v>0</v>
      </c>
      <c r="Q44" s="885">
        <f t="shared" si="5"/>
        <v>0</v>
      </c>
      <c r="R44" s="884"/>
    </row>
    <row r="45" spans="2:19" x14ac:dyDescent="0.2">
      <c r="B45" s="892"/>
      <c r="C45" s="891"/>
      <c r="D45" s="970"/>
      <c r="E45" s="888"/>
      <c r="F45" s="888"/>
      <c r="G45" s="888"/>
      <c r="H45" s="888"/>
      <c r="I45" s="890"/>
      <c r="J45" s="886">
        <f t="shared" si="8"/>
        <v>0</v>
      </c>
      <c r="K45" s="1565"/>
      <c r="L45" s="888"/>
      <c r="M45" s="888"/>
      <c r="N45" s="887"/>
      <c r="O45" s="886">
        <f t="shared" si="2"/>
        <v>0</v>
      </c>
      <c r="P45" s="1010">
        <f t="shared" si="4"/>
        <v>0</v>
      </c>
      <c r="Q45" s="885">
        <f t="shared" si="5"/>
        <v>0</v>
      </c>
      <c r="R45" s="884"/>
    </row>
    <row r="46" spans="2:19" ht="13.5" thickBot="1" x14ac:dyDescent="0.25">
      <c r="B46" s="883"/>
      <c r="C46" s="1769"/>
      <c r="D46" s="968"/>
      <c r="E46" s="880"/>
      <c r="F46" s="880"/>
      <c r="G46" s="880"/>
      <c r="H46" s="880"/>
      <c r="I46" s="879"/>
      <c r="J46" s="878">
        <f t="shared" si="8"/>
        <v>0</v>
      </c>
      <c r="K46" s="1567"/>
      <c r="L46" s="880"/>
      <c r="M46" s="880"/>
      <c r="N46" s="879"/>
      <c r="O46" s="878">
        <f t="shared" si="2"/>
        <v>0</v>
      </c>
      <c r="P46" s="1009">
        <f t="shared" si="4"/>
        <v>0</v>
      </c>
      <c r="Q46" s="877">
        <f t="shared" si="5"/>
        <v>0</v>
      </c>
      <c r="R46" s="876"/>
    </row>
  </sheetData>
  <sheetProtection algorithmName="SHA-512" hashValue="IN+/1f3GqEXl54HSu3WDtfsLmoxOZEbMCtGjwdPMs2fL/8xyIR7hzgo7VkyGPO1AQR/Z7BcATb8FUy0MOyxvSw==" saltValue="zh7glMz0xYV61WKdTU7zLg==" spinCount="100000" sheet="1" objects="1" scenarios="1"/>
  <mergeCells count="16">
    <mergeCell ref="Q1:R1"/>
    <mergeCell ref="C2:O2"/>
    <mergeCell ref="B5:C11"/>
    <mergeCell ref="D5:O5"/>
    <mergeCell ref="P5:P11"/>
    <mergeCell ref="Q5:Q11"/>
    <mergeCell ref="R5:R11"/>
    <mergeCell ref="D6:O6"/>
    <mergeCell ref="D7:I7"/>
    <mergeCell ref="J7:J11"/>
    <mergeCell ref="K7:N7"/>
    <mergeCell ref="O7:O11"/>
    <mergeCell ref="D9:I9"/>
    <mergeCell ref="K9:N9"/>
    <mergeCell ref="D11:I11"/>
    <mergeCell ref="K11:N11"/>
  </mergeCells>
  <printOptions horizontalCentered="1"/>
  <pageMargins left="0.59055118110236227" right="0.51181102362204722" top="1.1811023622047245" bottom="0.98425196850393704" header="0.51181102362204722" footer="0.51181102362204722"/>
  <pageSetup paperSize="9" scale="67" orientation="landscape"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r:uid="{FE5772C8-563C-4BCF-A76D-1B062EE875CE}">
          <x14:formula1>
            <xm:f>słownik!$A$2:$A$175</xm:f>
          </x14:formula1>
          <xm:sqref>C28:C34 C36:C46</xm:sqref>
        </x14:dataValidation>
      </x14:dataValidations>
    </ext>
  </extLst>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3A2D85-9E6B-497C-9ADA-8CF5F2C03622}">
  <sheetPr>
    <tabColor rgb="FFFF0000"/>
    <pageSetUpPr fitToPage="1"/>
  </sheetPr>
  <dimension ref="B1:T70"/>
  <sheetViews>
    <sheetView showGridLines="0" view="pageBreakPreview" zoomScale="90" zoomScaleNormal="90" zoomScaleSheetLayoutView="90" workbookViewId="0">
      <selection activeCell="O2" sqref="O2:Q2"/>
    </sheetView>
  </sheetViews>
  <sheetFormatPr defaultColWidth="9.28515625" defaultRowHeight="12.75" x14ac:dyDescent="0.2"/>
  <cols>
    <col min="1" max="1" width="4" style="875" customWidth="1"/>
    <col min="2" max="2" width="5.7109375" style="875" customWidth="1"/>
    <col min="3" max="3" width="4.42578125" style="875" customWidth="1"/>
    <col min="4" max="4" width="40.28515625" style="875" customWidth="1"/>
    <col min="5" max="12" width="5.7109375" style="875" customWidth="1"/>
    <col min="13" max="13" width="8" style="875" customWidth="1"/>
    <col min="14" max="15" width="7.7109375" style="875" customWidth="1"/>
    <col min="16" max="16" width="9.42578125" style="875" customWidth="1"/>
    <col min="17" max="17" width="10.5703125" style="875" customWidth="1"/>
    <col min="18" max="16384" width="9.28515625" style="875"/>
  </cols>
  <sheetData>
    <row r="1" spans="2:18" ht="32.25" customHeight="1" x14ac:dyDescent="0.2">
      <c r="C1" s="817"/>
      <c r="D1" s="1200"/>
      <c r="E1" s="1200"/>
      <c r="F1" s="1200"/>
      <c r="G1" s="1200"/>
      <c r="H1" s="1200"/>
      <c r="I1" s="1200"/>
      <c r="J1" s="1200"/>
      <c r="K1" s="1200"/>
      <c r="L1" s="1200"/>
      <c r="M1" s="1200"/>
      <c r="N1" s="1200"/>
      <c r="O1" s="1201"/>
      <c r="P1" s="1200"/>
      <c r="Q1" s="1200"/>
    </row>
    <row r="2" spans="2:18" ht="18" x14ac:dyDescent="0.2">
      <c r="C2" s="967"/>
      <c r="D2" s="966" t="str">
        <f>wizyt!C3</f>
        <v>??</v>
      </c>
      <c r="E2" s="966"/>
      <c r="F2" s="966"/>
      <c r="G2" s="966"/>
      <c r="H2" s="966"/>
      <c r="I2" s="966"/>
      <c r="J2" s="966"/>
      <c r="K2" s="966"/>
      <c r="L2" s="966"/>
      <c r="M2" s="1018"/>
      <c r="N2" s="1018"/>
      <c r="O2" s="2040" t="str">
        <f>wizyt!$B$1</f>
        <v xml:space="preserve"> </v>
      </c>
      <c r="P2" s="2698" t="str">
        <f>wizyt!$D$1</f>
        <v xml:space="preserve"> </v>
      </c>
      <c r="Q2" s="2699"/>
    </row>
    <row r="3" spans="2:18" ht="20.25" x14ac:dyDescent="0.2">
      <c r="C3" s="962"/>
      <c r="D3" s="2700" t="s">
        <v>755</v>
      </c>
      <c r="E3" s="2700"/>
      <c r="F3" s="2700"/>
      <c r="G3" s="2700"/>
      <c r="H3" s="2700"/>
      <c r="I3" s="2700"/>
      <c r="J3" s="2700"/>
      <c r="K3" s="2700"/>
      <c r="L3" s="2700"/>
      <c r="M3" s="2700"/>
      <c r="N3" s="1198" t="str">
        <f>wizyt!H3</f>
        <v>2023/2024</v>
      </c>
      <c r="O3" s="1198"/>
      <c r="P3" s="330"/>
      <c r="Q3" s="962"/>
    </row>
    <row r="4" spans="2:18" ht="18.75" customHeight="1" x14ac:dyDescent="0.2">
      <c r="C4" s="964"/>
      <c r="D4" s="2791" t="s">
        <v>815</v>
      </c>
      <c r="E4" s="2791"/>
      <c r="F4" s="2791"/>
      <c r="G4" s="2791"/>
      <c r="H4" s="2791"/>
      <c r="I4" s="2791"/>
      <c r="J4" s="2791"/>
      <c r="K4" s="2791"/>
      <c r="L4" s="2791"/>
      <c r="M4" s="2791"/>
      <c r="N4" s="2791"/>
      <c r="O4" s="2791"/>
      <c r="P4" s="2791"/>
      <c r="Q4" s="962"/>
    </row>
    <row r="5" spans="2:18" ht="12.75" customHeight="1" thickBot="1" x14ac:dyDescent="0.25">
      <c r="C5" s="963"/>
      <c r="D5" s="330"/>
      <c r="E5" s="330"/>
      <c r="F5" s="330"/>
      <c r="G5" s="330"/>
      <c r="H5" s="330"/>
      <c r="I5" s="330"/>
      <c r="J5" s="330"/>
      <c r="K5" s="330"/>
      <c r="L5" s="330"/>
      <c r="M5" s="1197"/>
      <c r="N5" s="1017"/>
      <c r="O5" s="1017"/>
      <c r="P5" s="330"/>
      <c r="Q5" s="962"/>
    </row>
    <row r="6" spans="2:18" ht="12.75" customHeight="1" x14ac:dyDescent="0.2">
      <c r="B6" s="2703" t="s">
        <v>2</v>
      </c>
      <c r="C6" s="2800"/>
      <c r="D6" s="2704"/>
      <c r="E6" s="2792" t="s">
        <v>816</v>
      </c>
      <c r="F6" s="2792"/>
      <c r="G6" s="2792"/>
      <c r="H6" s="2792"/>
      <c r="I6" s="2792"/>
      <c r="J6" s="2792"/>
      <c r="K6" s="2792"/>
      <c r="L6" s="2792"/>
      <c r="M6" s="2793" t="s">
        <v>790</v>
      </c>
      <c r="N6" s="2796" t="s">
        <v>757</v>
      </c>
      <c r="O6" s="2796"/>
      <c r="P6" s="2797"/>
      <c r="Q6" s="2711" t="s">
        <v>758</v>
      </c>
    </row>
    <row r="7" spans="2:18" ht="12.75" customHeight="1" x14ac:dyDescent="0.2">
      <c r="B7" s="2705"/>
      <c r="C7" s="2801"/>
      <c r="D7" s="2706"/>
      <c r="E7" s="2716" t="s">
        <v>817</v>
      </c>
      <c r="F7" s="2716"/>
      <c r="G7" s="2716"/>
      <c r="H7" s="2716"/>
      <c r="I7" s="2716"/>
      <c r="J7" s="2716"/>
      <c r="K7" s="2716"/>
      <c r="L7" s="2716"/>
      <c r="M7" s="2794"/>
      <c r="N7" s="2798"/>
      <c r="O7" s="2798"/>
      <c r="P7" s="2799"/>
      <c r="Q7" s="2712"/>
    </row>
    <row r="8" spans="2:18" ht="12.75" customHeight="1" x14ac:dyDescent="0.2">
      <c r="B8" s="2705"/>
      <c r="C8" s="2801"/>
      <c r="D8" s="2706"/>
      <c r="E8" s="959" t="s">
        <v>523</v>
      </c>
      <c r="F8" s="959" t="s">
        <v>524</v>
      </c>
      <c r="G8" s="959" t="s">
        <v>525</v>
      </c>
      <c r="H8" s="961" t="s">
        <v>526</v>
      </c>
      <c r="I8" s="961" t="s">
        <v>527</v>
      </c>
      <c r="J8" s="961" t="s">
        <v>528</v>
      </c>
      <c r="K8" s="961" t="s">
        <v>529</v>
      </c>
      <c r="L8" s="958" t="s">
        <v>530</v>
      </c>
      <c r="M8" s="2794"/>
      <c r="N8" s="2798"/>
      <c r="O8" s="2798"/>
      <c r="P8" s="2799"/>
      <c r="Q8" s="2712"/>
    </row>
    <row r="9" spans="2:18" ht="12.75" customHeight="1" x14ac:dyDescent="0.2">
      <c r="B9" s="2705"/>
      <c r="C9" s="2801"/>
      <c r="D9" s="2706"/>
      <c r="E9" s="2724" t="s">
        <v>763</v>
      </c>
      <c r="F9" s="2724"/>
      <c r="G9" s="2724"/>
      <c r="H9" s="2724"/>
      <c r="I9" s="2724"/>
      <c r="J9" s="2724"/>
      <c r="K9" s="2724"/>
      <c r="L9" s="2725"/>
      <c r="M9" s="2794"/>
      <c r="N9" s="2769" t="s">
        <v>379</v>
      </c>
      <c r="O9" s="2772" t="s">
        <v>380</v>
      </c>
      <c r="P9" s="2775" t="s">
        <v>572</v>
      </c>
      <c r="Q9" s="2712"/>
    </row>
    <row r="10" spans="2:18" ht="12.75" customHeight="1" x14ac:dyDescent="0.2">
      <c r="B10" s="2705"/>
      <c r="C10" s="2801"/>
      <c r="D10" s="2706"/>
      <c r="E10" s="1728">
        <f>'kalendarz  A'!$F$30</f>
        <v>26</v>
      </c>
      <c r="F10" s="1728">
        <f>'kalendarz  A'!$F$30</f>
        <v>26</v>
      </c>
      <c r="G10" s="1728">
        <f>'kalendarz  A'!$F$30</f>
        <v>26</v>
      </c>
      <c r="H10" s="1728">
        <f>'kalendarz  A'!$F$30</f>
        <v>26</v>
      </c>
      <c r="I10" s="1728">
        <f>'kalendarz  A'!$F$30</f>
        <v>26</v>
      </c>
      <c r="J10" s="1728">
        <f>'kalendarz  A'!$F$30</f>
        <v>26</v>
      </c>
      <c r="K10" s="1728">
        <f>'kalendarz  A'!$F$30</f>
        <v>26</v>
      </c>
      <c r="L10" s="1728">
        <f>'kalendarz  A'!$F$30</f>
        <v>26</v>
      </c>
      <c r="M10" s="2794"/>
      <c r="N10" s="2770"/>
      <c r="O10" s="2773"/>
      <c r="P10" s="2776"/>
      <c r="Q10" s="2712"/>
    </row>
    <row r="11" spans="2:18" ht="16.5" customHeight="1" thickBot="1" x14ac:dyDescent="0.25">
      <c r="B11" s="2707"/>
      <c r="C11" s="2802"/>
      <c r="D11" s="2708"/>
      <c r="E11" s="2726" t="s">
        <v>764</v>
      </c>
      <c r="F11" s="2726"/>
      <c r="G11" s="2726"/>
      <c r="H11" s="2726"/>
      <c r="I11" s="2726"/>
      <c r="J11" s="2726"/>
      <c r="K11" s="2726"/>
      <c r="L11" s="2727"/>
      <c r="M11" s="2795"/>
      <c r="N11" s="2771"/>
      <c r="O11" s="2774"/>
      <c r="P11" s="2777"/>
      <c r="Q11" s="2713"/>
    </row>
    <row r="12" spans="2:18" ht="27" customHeight="1" thickBot="1" x14ac:dyDescent="0.25">
      <c r="B12" s="2780" t="s">
        <v>818</v>
      </c>
      <c r="C12" s="2781"/>
      <c r="D12" s="2782"/>
      <c r="E12" s="1196">
        <f t="shared" ref="E12:L12" si="0">E18+E13+E16+E17</f>
        <v>23.33</v>
      </c>
      <c r="F12" s="1196">
        <f t="shared" si="0"/>
        <v>23.33</v>
      </c>
      <c r="G12" s="1196">
        <f t="shared" si="0"/>
        <v>23.33</v>
      </c>
      <c r="H12" s="1194">
        <f t="shared" si="0"/>
        <v>28</v>
      </c>
      <c r="I12" s="1194">
        <f t="shared" si="0"/>
        <v>29.66</v>
      </c>
      <c r="J12" s="1195">
        <f t="shared" si="0"/>
        <v>28.66</v>
      </c>
      <c r="K12" s="1194">
        <f t="shared" si="0"/>
        <v>37.659999999999997</v>
      </c>
      <c r="L12" s="1194">
        <f t="shared" si="0"/>
        <v>40.659999999999997</v>
      </c>
      <c r="M12" s="1193">
        <f>M18+M13</f>
        <v>234.63</v>
      </c>
      <c r="N12" s="1192">
        <f>N13+N16+N17+N18</f>
        <v>1819.74</v>
      </c>
      <c r="O12" s="1191">
        <f>O13+O16+O17+O18</f>
        <v>4280.6399999999994</v>
      </c>
      <c r="P12" s="1190">
        <f>P13+P16+P17+P18</f>
        <v>6100.3799999999992</v>
      </c>
      <c r="Q12" s="1189"/>
    </row>
    <row r="13" spans="2:18" ht="21" customHeight="1" x14ac:dyDescent="0.2">
      <c r="B13" s="2010"/>
      <c r="C13" s="1184"/>
      <c r="D13" s="1184" t="s">
        <v>819</v>
      </c>
      <c r="E13" s="1183">
        <f t="shared" ref="E13:L13" si="1">SUM(E14:E15)</f>
        <v>23.33</v>
      </c>
      <c r="F13" s="1183">
        <f t="shared" si="1"/>
        <v>23.33</v>
      </c>
      <c r="G13" s="1183">
        <f t="shared" si="1"/>
        <v>23.33</v>
      </c>
      <c r="H13" s="1183">
        <f t="shared" si="1"/>
        <v>28</v>
      </c>
      <c r="I13" s="1183">
        <f t="shared" si="1"/>
        <v>29.66</v>
      </c>
      <c r="J13" s="1183">
        <f t="shared" si="1"/>
        <v>28.66</v>
      </c>
      <c r="K13" s="1183">
        <f t="shared" si="1"/>
        <v>37.659999999999997</v>
      </c>
      <c r="L13" s="1183">
        <f t="shared" si="1"/>
        <v>40.659999999999997</v>
      </c>
      <c r="M13" s="2011">
        <f>SUM(E13:L13)</f>
        <v>234.63</v>
      </c>
      <c r="N13" s="1188">
        <f>SUM(N14:N15)</f>
        <v>1819.74</v>
      </c>
      <c r="O13" s="1188">
        <f>SUM(O14:O15)</f>
        <v>4280.6399999999994</v>
      </c>
      <c r="P13" s="2012">
        <f>SUM(N13:O13)</f>
        <v>6100.3799999999992</v>
      </c>
      <c r="Q13" s="2013"/>
      <c r="R13" s="914"/>
    </row>
    <row r="14" spans="2:18" ht="14.25" customHeight="1" x14ac:dyDescent="0.2">
      <c r="B14" s="1185"/>
      <c r="C14" s="1184"/>
      <c r="D14" s="1184" t="s">
        <v>820</v>
      </c>
      <c r="E14" s="1186">
        <f t="shared" ref="E14:L14" si="2">SUM(E20:E28)</f>
        <v>4.33</v>
      </c>
      <c r="F14" s="1186">
        <f t="shared" si="2"/>
        <v>4.33</v>
      </c>
      <c r="G14" s="1186">
        <f t="shared" si="2"/>
        <v>4.33</v>
      </c>
      <c r="H14" s="1186">
        <f t="shared" si="2"/>
        <v>5</v>
      </c>
      <c r="I14" s="1186">
        <f t="shared" si="2"/>
        <v>5.66</v>
      </c>
      <c r="J14" s="1186">
        <f t="shared" si="2"/>
        <v>5.66</v>
      </c>
      <c r="K14" s="1186">
        <f t="shared" si="2"/>
        <v>7.66</v>
      </c>
      <c r="L14" s="1186">
        <f t="shared" si="2"/>
        <v>7.66</v>
      </c>
      <c r="M14" s="1182">
        <f>SUM(E14:L14)</f>
        <v>44.629999999999995</v>
      </c>
      <c r="N14" s="1179">
        <f>E14*E10+F14*$F$10+G14*$G$10</f>
        <v>337.74</v>
      </c>
      <c r="O14" s="1179">
        <f>H14*$H$10+K14*$K$10+L14*$L$10+I14*I$10+J14*J$10</f>
        <v>822.63999999999987</v>
      </c>
      <c r="P14" s="1181">
        <f>SUM(N14:O14)</f>
        <v>1160.3799999999999</v>
      </c>
      <c r="Q14" s="1038"/>
    </row>
    <row r="15" spans="2:18" ht="14.25" customHeight="1" x14ac:dyDescent="0.2">
      <c r="B15" s="1185"/>
      <c r="C15" s="1184"/>
      <c r="D15" s="1184" t="s">
        <v>821</v>
      </c>
      <c r="E15" s="1186">
        <f>SUM(E29:E46)</f>
        <v>19</v>
      </c>
      <c r="F15" s="1186">
        <f>SUM(F29:F46)</f>
        <v>19</v>
      </c>
      <c r="G15" s="1186">
        <f>SUM(G29:G46)</f>
        <v>19</v>
      </c>
      <c r="H15" s="1186">
        <f>SUM(H29:H46)</f>
        <v>23</v>
      </c>
      <c r="I15" s="1186">
        <f>SUM(I30:I46)</f>
        <v>24</v>
      </c>
      <c r="J15" s="1186">
        <f>SUM(J30:J46)</f>
        <v>23</v>
      </c>
      <c r="K15" s="1186">
        <f>SUM(K29:K46)</f>
        <v>30</v>
      </c>
      <c r="L15" s="1186">
        <f>SUM(L29:L46)</f>
        <v>33</v>
      </c>
      <c r="M15" s="1182">
        <f>SUM(E15:L15)</f>
        <v>190</v>
      </c>
      <c r="N15" s="1179">
        <f>E15*E10+F15*$F$10+G15*$G$10</f>
        <v>1482</v>
      </c>
      <c r="O15" s="1179">
        <f>H15*$H$10+K15*$K$10+L15*$L$10+I15*I$10+J15*J$10</f>
        <v>3458</v>
      </c>
      <c r="P15" s="1181">
        <f>SUM(N15:O15)</f>
        <v>4940</v>
      </c>
      <c r="Q15" s="1187"/>
    </row>
    <row r="16" spans="2:18" ht="14.25" hidden="1" customHeight="1" x14ac:dyDescent="0.2">
      <c r="B16" s="1185"/>
      <c r="C16" s="1184"/>
      <c r="D16" s="1184" t="s">
        <v>822</v>
      </c>
      <c r="E16" s="1183">
        <f t="shared" ref="E16:L16" si="3">E47</f>
        <v>0</v>
      </c>
      <c r="F16" s="1183">
        <f t="shared" si="3"/>
        <v>0</v>
      </c>
      <c r="G16" s="1183">
        <f t="shared" si="3"/>
        <v>0</v>
      </c>
      <c r="H16" s="1183">
        <f t="shared" si="3"/>
        <v>0</v>
      </c>
      <c r="I16" s="1186">
        <f t="shared" si="3"/>
        <v>0</v>
      </c>
      <c r="J16" s="1186">
        <f t="shared" si="3"/>
        <v>0</v>
      </c>
      <c r="K16" s="1183">
        <f t="shared" si="3"/>
        <v>0</v>
      </c>
      <c r="L16" s="1183">
        <f t="shared" si="3"/>
        <v>0</v>
      </c>
      <c r="M16" s="1182">
        <f>SUM(E16:L16)</f>
        <v>0</v>
      </c>
      <c r="N16" s="1179">
        <f>E16*E10+F16*$F$10+G16*$G$10</f>
        <v>0</v>
      </c>
      <c r="O16" s="1179">
        <f>H16*$H$10+K16*$K$10+L16*$L$10+I16*I$10+J16*J$10</f>
        <v>0</v>
      </c>
      <c r="P16" s="1181">
        <f>SUM(N16:O16)</f>
        <v>0</v>
      </c>
      <c r="Q16" s="1038"/>
    </row>
    <row r="17" spans="2:20" ht="14.25" customHeight="1" x14ac:dyDescent="0.2">
      <c r="B17" s="1185"/>
      <c r="C17" s="1184"/>
      <c r="D17" s="1184" t="s">
        <v>823</v>
      </c>
      <c r="E17" s="1183">
        <f t="shared" ref="E17:L17" si="4">E55</f>
        <v>0</v>
      </c>
      <c r="F17" s="1183">
        <f t="shared" si="4"/>
        <v>0</v>
      </c>
      <c r="G17" s="1183">
        <f t="shared" si="4"/>
        <v>0</v>
      </c>
      <c r="H17" s="1183">
        <f t="shared" si="4"/>
        <v>0</v>
      </c>
      <c r="I17" s="1183">
        <f t="shared" si="4"/>
        <v>0</v>
      </c>
      <c r="J17" s="1183">
        <f t="shared" si="4"/>
        <v>0</v>
      </c>
      <c r="K17" s="1183">
        <f t="shared" si="4"/>
        <v>0</v>
      </c>
      <c r="L17" s="1183">
        <f t="shared" si="4"/>
        <v>0</v>
      </c>
      <c r="M17" s="1182">
        <v>0</v>
      </c>
      <c r="N17" s="1179">
        <f>E17*E10+F17*$F$10+G17*$G$10</f>
        <v>0</v>
      </c>
      <c r="O17" s="1179">
        <f>H17*$H$10+K17*$K$10+L17*$L$10+I17*I$10+J17*J$10</f>
        <v>0</v>
      </c>
      <c r="P17" s="1181">
        <v>0</v>
      </c>
      <c r="Q17" s="1038"/>
    </row>
    <row r="18" spans="2:20" ht="15.75" customHeight="1" x14ac:dyDescent="0.2">
      <c r="B18" s="2783" t="s">
        <v>824</v>
      </c>
      <c r="C18" s="2784"/>
      <c r="D18" s="2785"/>
      <c r="E18" s="1735">
        <f t="shared" ref="E18:L18" si="5">SUM(E61:E64)</f>
        <v>0</v>
      </c>
      <c r="F18" s="1735">
        <f t="shared" si="5"/>
        <v>0</v>
      </c>
      <c r="G18" s="1735">
        <f t="shared" si="5"/>
        <v>0</v>
      </c>
      <c r="H18" s="1735">
        <f t="shared" si="5"/>
        <v>0</v>
      </c>
      <c r="I18" s="1735">
        <f t="shared" si="5"/>
        <v>0</v>
      </c>
      <c r="J18" s="1735">
        <f t="shared" si="5"/>
        <v>0</v>
      </c>
      <c r="K18" s="1735">
        <f t="shared" si="5"/>
        <v>0</v>
      </c>
      <c r="L18" s="1735">
        <f t="shared" si="5"/>
        <v>0</v>
      </c>
      <c r="M18" s="1180">
        <f>SUM(M55:M55)</f>
        <v>0</v>
      </c>
      <c r="N18" s="1157">
        <f>E18*E10+F18*$F$10+G18*$G$10</f>
        <v>0</v>
      </c>
      <c r="O18" s="1179">
        <f>H18*$H$10+K18*$K$10+L18*$L$10+I18*I$10+J18*J$10</f>
        <v>0</v>
      </c>
      <c r="P18" s="1113">
        <f>SUM(N18:O18)</f>
        <v>0</v>
      </c>
      <c r="Q18" s="954"/>
    </row>
    <row r="19" spans="2:20" ht="19.5" customHeight="1" x14ac:dyDescent="0.2">
      <c r="B19" s="2778" t="s">
        <v>766</v>
      </c>
      <c r="C19" s="2779"/>
      <c r="D19" s="2779"/>
      <c r="E19" s="1178"/>
      <c r="F19" s="1178"/>
      <c r="G19" s="1178"/>
      <c r="H19" s="1178"/>
      <c r="I19" s="1178"/>
      <c r="J19" s="1178"/>
      <c r="K19" s="1178" t="s">
        <v>825</v>
      </c>
      <c r="L19" s="1178"/>
      <c r="M19" s="1178"/>
      <c r="N19" s="1177"/>
      <c r="O19" s="1177"/>
      <c r="P19" s="1176"/>
      <c r="Q19" s="1175"/>
      <c r="T19" s="914"/>
    </row>
    <row r="20" spans="2:20" s="914" customFormat="1" ht="14.1" customHeight="1" x14ac:dyDescent="0.25">
      <c r="B20" s="2786" t="s">
        <v>826</v>
      </c>
      <c r="C20" s="2014">
        <v>1</v>
      </c>
      <c r="D20" s="1174" t="s">
        <v>767</v>
      </c>
      <c r="E20" s="949">
        <v>1.33</v>
      </c>
      <c r="F20" s="949">
        <v>1.33</v>
      </c>
      <c r="G20" s="949">
        <v>1.33</v>
      </c>
      <c r="H20" s="948">
        <v>2</v>
      </c>
      <c r="I20" s="948">
        <v>2</v>
      </c>
      <c r="J20" s="948">
        <v>2</v>
      </c>
      <c r="K20" s="948">
        <v>2</v>
      </c>
      <c r="L20" s="948">
        <v>2</v>
      </c>
      <c r="M20" s="1173">
        <f t="shared" ref="M20:M64" si="6">SUM(E20:L20)</f>
        <v>13.99</v>
      </c>
      <c r="N20" s="1136">
        <f t="shared" ref="N20:N64" si="7">F20*$F$10+G20*$G$10+E20*$E$10</f>
        <v>103.74</v>
      </c>
      <c r="O20" s="1172">
        <f>H20*$H$10+K20*$K$10+L20*$L$10</f>
        <v>156</v>
      </c>
      <c r="P20" s="1135">
        <f t="shared" ref="P20:P64" si="8">SUM(N20:O20)</f>
        <v>259.74</v>
      </c>
      <c r="Q20" s="991"/>
    </row>
    <row r="21" spans="2:20" s="914" customFormat="1" ht="14.1" customHeight="1" x14ac:dyDescent="0.25">
      <c r="B21" s="2787"/>
      <c r="C21" s="1147">
        <v>2</v>
      </c>
      <c r="D21" s="1169" t="s">
        <v>768</v>
      </c>
      <c r="E21" s="900"/>
      <c r="F21" s="900"/>
      <c r="G21" s="900"/>
      <c r="H21" s="899"/>
      <c r="I21" s="1171">
        <v>0.66</v>
      </c>
      <c r="J21" s="1171">
        <v>0.66</v>
      </c>
      <c r="K21" s="1171">
        <v>0.66</v>
      </c>
      <c r="L21" s="1171">
        <v>0.66</v>
      </c>
      <c r="M21" s="1167">
        <f t="shared" si="6"/>
        <v>2.64</v>
      </c>
      <c r="N21" s="1106">
        <f t="shared" si="7"/>
        <v>0</v>
      </c>
      <c r="O21" s="1105">
        <f t="shared" ref="O21:O28" si="9">H21*$H$10+K21*$K$10+L21*$L$10+I21*I$10+J21*J$10</f>
        <v>68.64</v>
      </c>
      <c r="P21" s="1104">
        <f t="shared" si="8"/>
        <v>68.64</v>
      </c>
      <c r="Q21" s="898"/>
    </row>
    <row r="22" spans="2:20" s="914" customFormat="1" ht="14.1" customHeight="1" x14ac:dyDescent="0.25">
      <c r="B22" s="2787"/>
      <c r="C22" s="2014">
        <v>3</v>
      </c>
      <c r="D22" s="1169" t="s">
        <v>653</v>
      </c>
      <c r="E22" s="900">
        <v>2</v>
      </c>
      <c r="F22" s="900">
        <v>2</v>
      </c>
      <c r="G22" s="900">
        <v>2</v>
      </c>
      <c r="H22" s="899"/>
      <c r="I22" s="899"/>
      <c r="J22" s="899"/>
      <c r="K22" s="899"/>
      <c r="L22" s="899"/>
      <c r="M22" s="1167">
        <f t="shared" si="6"/>
        <v>6</v>
      </c>
      <c r="N22" s="1106">
        <f t="shared" si="7"/>
        <v>156</v>
      </c>
      <c r="O22" s="1105">
        <f t="shared" si="9"/>
        <v>0</v>
      </c>
      <c r="P22" s="1104">
        <f t="shared" si="8"/>
        <v>156</v>
      </c>
      <c r="Q22" s="898"/>
      <c r="R22" s="1170"/>
    </row>
    <row r="23" spans="2:20" s="914" customFormat="1" ht="14.1" customHeight="1" x14ac:dyDescent="0.25">
      <c r="B23" s="2787"/>
      <c r="C23" s="1147">
        <v>4</v>
      </c>
      <c r="D23" s="1169" t="s">
        <v>769</v>
      </c>
      <c r="E23" s="900">
        <v>1</v>
      </c>
      <c r="F23" s="900">
        <v>1</v>
      </c>
      <c r="G23" s="900">
        <v>1</v>
      </c>
      <c r="H23" s="899">
        <v>2</v>
      </c>
      <c r="I23" s="899">
        <v>2</v>
      </c>
      <c r="J23" s="899">
        <v>2</v>
      </c>
      <c r="K23" s="899">
        <v>2</v>
      </c>
      <c r="L23" s="899">
        <v>2</v>
      </c>
      <c r="M23" s="1167">
        <f t="shared" si="6"/>
        <v>13</v>
      </c>
      <c r="N23" s="1106">
        <f t="shared" si="7"/>
        <v>78</v>
      </c>
      <c r="O23" s="1105">
        <f t="shared" si="9"/>
        <v>260</v>
      </c>
      <c r="P23" s="1104">
        <f t="shared" si="8"/>
        <v>338</v>
      </c>
      <c r="Q23" s="898"/>
    </row>
    <row r="24" spans="2:20" s="914" customFormat="1" ht="14.1" customHeight="1" x14ac:dyDescent="0.25">
      <c r="B24" s="2787"/>
      <c r="C24" s="2014">
        <v>5</v>
      </c>
      <c r="D24" s="1169" t="s">
        <v>770</v>
      </c>
      <c r="E24" s="900"/>
      <c r="F24" s="900"/>
      <c r="G24" s="900"/>
      <c r="H24" s="899"/>
      <c r="I24" s="899"/>
      <c r="J24" s="899"/>
      <c r="K24" s="899"/>
      <c r="L24" s="899"/>
      <c r="M24" s="1167">
        <f t="shared" si="6"/>
        <v>0</v>
      </c>
      <c r="N24" s="1106">
        <f t="shared" si="7"/>
        <v>0</v>
      </c>
      <c r="O24" s="1105">
        <f t="shared" si="9"/>
        <v>0</v>
      </c>
      <c r="P24" s="1104">
        <f t="shared" si="8"/>
        <v>0</v>
      </c>
      <c r="Q24" s="898"/>
    </row>
    <row r="25" spans="2:20" s="914" customFormat="1" ht="14.1" customHeight="1" x14ac:dyDescent="0.25">
      <c r="B25" s="2787"/>
      <c r="C25" s="1147">
        <v>6</v>
      </c>
      <c r="D25" s="1169" t="s">
        <v>654</v>
      </c>
      <c r="E25" s="900"/>
      <c r="F25" s="900"/>
      <c r="G25" s="900"/>
      <c r="H25" s="899">
        <v>1</v>
      </c>
      <c r="I25" s="899">
        <v>1</v>
      </c>
      <c r="J25" s="899">
        <v>1</v>
      </c>
      <c r="K25" s="899">
        <v>1</v>
      </c>
      <c r="L25" s="899">
        <v>1</v>
      </c>
      <c r="M25" s="1167">
        <f t="shared" si="6"/>
        <v>5</v>
      </c>
      <c r="N25" s="1106">
        <f t="shared" si="7"/>
        <v>0</v>
      </c>
      <c r="O25" s="1105">
        <f t="shared" si="9"/>
        <v>130</v>
      </c>
      <c r="P25" s="1104">
        <f t="shared" si="8"/>
        <v>130</v>
      </c>
      <c r="Q25" s="898"/>
    </row>
    <row r="26" spans="2:20" s="914" customFormat="1" ht="14.1" customHeight="1" x14ac:dyDescent="0.25">
      <c r="B26" s="2787"/>
      <c r="C26" s="2014">
        <v>7</v>
      </c>
      <c r="D26" s="1168" t="s">
        <v>700</v>
      </c>
      <c r="E26" s="900"/>
      <c r="F26" s="900"/>
      <c r="G26" s="900"/>
      <c r="H26" s="899"/>
      <c r="I26" s="899"/>
      <c r="J26" s="899"/>
      <c r="K26" s="899">
        <v>1</v>
      </c>
      <c r="L26" s="899">
        <v>1</v>
      </c>
      <c r="M26" s="1167">
        <f t="shared" si="6"/>
        <v>2</v>
      </c>
      <c r="N26" s="1106">
        <f t="shared" si="7"/>
        <v>0</v>
      </c>
      <c r="O26" s="1105">
        <f t="shared" si="9"/>
        <v>52</v>
      </c>
      <c r="P26" s="1104">
        <f t="shared" si="8"/>
        <v>52</v>
      </c>
      <c r="Q26" s="898"/>
    </row>
    <row r="27" spans="2:20" s="914" customFormat="1" ht="14.1" customHeight="1" x14ac:dyDescent="0.25">
      <c r="B27" s="2787"/>
      <c r="C27" s="1147">
        <v>8</v>
      </c>
      <c r="D27" s="1168" t="s">
        <v>782</v>
      </c>
      <c r="E27" s="900"/>
      <c r="F27" s="900"/>
      <c r="G27" s="900"/>
      <c r="H27" s="899"/>
      <c r="I27" s="899"/>
      <c r="J27" s="899"/>
      <c r="K27" s="899">
        <v>1</v>
      </c>
      <c r="L27" s="899">
        <v>1</v>
      </c>
      <c r="M27" s="1167">
        <f t="shared" si="6"/>
        <v>2</v>
      </c>
      <c r="N27" s="1106">
        <f t="shared" si="7"/>
        <v>0</v>
      </c>
      <c r="O27" s="1105">
        <f t="shared" si="9"/>
        <v>52</v>
      </c>
      <c r="P27" s="1104">
        <f t="shared" si="8"/>
        <v>52</v>
      </c>
      <c r="Q27" s="898"/>
    </row>
    <row r="28" spans="2:20" s="914" customFormat="1" ht="14.1" customHeight="1" thickBot="1" x14ac:dyDescent="0.3">
      <c r="B28" s="2788"/>
      <c r="C28" s="1166">
        <v>9</v>
      </c>
      <c r="D28" s="1165" t="s">
        <v>771</v>
      </c>
      <c r="E28" s="1164"/>
      <c r="F28" s="1164"/>
      <c r="G28" s="1164"/>
      <c r="H28" s="1163"/>
      <c r="I28" s="1163"/>
      <c r="J28" s="1163"/>
      <c r="K28" s="1163"/>
      <c r="L28" s="1163"/>
      <c r="M28" s="1121">
        <f t="shared" si="6"/>
        <v>0</v>
      </c>
      <c r="N28" s="1120">
        <f t="shared" si="7"/>
        <v>0</v>
      </c>
      <c r="O28" s="1119">
        <f t="shared" si="9"/>
        <v>0</v>
      </c>
      <c r="P28" s="1118">
        <f t="shared" si="8"/>
        <v>0</v>
      </c>
      <c r="Q28" s="1162"/>
    </row>
    <row r="29" spans="2:20" s="914" customFormat="1" ht="14.1" customHeight="1" thickTop="1" x14ac:dyDescent="0.25">
      <c r="B29" s="2789" t="s">
        <v>827</v>
      </c>
      <c r="C29" s="1161">
        <v>1</v>
      </c>
      <c r="D29" s="1156" t="s">
        <v>665</v>
      </c>
      <c r="E29" s="1160">
        <v>19</v>
      </c>
      <c r="F29" s="1160">
        <v>19</v>
      </c>
      <c r="G29" s="1160">
        <v>19</v>
      </c>
      <c r="H29" s="1159"/>
      <c r="I29" s="1159"/>
      <c r="J29" s="1159"/>
      <c r="K29" s="1159"/>
      <c r="L29" s="1158"/>
      <c r="M29" s="1107">
        <f t="shared" si="6"/>
        <v>57</v>
      </c>
      <c r="N29" s="1114">
        <f t="shared" si="7"/>
        <v>1482</v>
      </c>
      <c r="O29" s="1157"/>
      <c r="P29" s="1113">
        <f t="shared" si="8"/>
        <v>1482</v>
      </c>
      <c r="Q29" s="898"/>
    </row>
    <row r="30" spans="2:20" s="914" customFormat="1" ht="14.1" customHeight="1" x14ac:dyDescent="0.25">
      <c r="B30" s="2789"/>
      <c r="C30" s="1147">
        <v>2</v>
      </c>
      <c r="D30" s="1156" t="s">
        <v>666</v>
      </c>
      <c r="E30" s="1155"/>
      <c r="F30" s="1155"/>
      <c r="G30" s="1155"/>
      <c r="H30" s="894">
        <v>5</v>
      </c>
      <c r="I30" s="894">
        <v>5</v>
      </c>
      <c r="J30" s="899">
        <v>5</v>
      </c>
      <c r="K30" s="894">
        <v>5</v>
      </c>
      <c r="L30" s="899">
        <v>5</v>
      </c>
      <c r="M30" s="1107">
        <f t="shared" si="6"/>
        <v>25</v>
      </c>
      <c r="N30" s="1106">
        <f t="shared" si="7"/>
        <v>0</v>
      </c>
      <c r="O30" s="1105">
        <f t="shared" ref="O30:O46" si="10">H30*$H$10+K30*$K$10+L30*$L$10+I30*I$10+J30*J$10</f>
        <v>650</v>
      </c>
      <c r="P30" s="1104">
        <f t="shared" si="8"/>
        <v>650</v>
      </c>
      <c r="Q30" s="898"/>
    </row>
    <row r="31" spans="2:20" s="914" customFormat="1" ht="14.1" customHeight="1" x14ac:dyDescent="0.25">
      <c r="B31" s="2789"/>
      <c r="C31" s="1147">
        <v>3</v>
      </c>
      <c r="D31" s="1154" t="s">
        <v>667</v>
      </c>
      <c r="E31" s="1152"/>
      <c r="F31" s="1152"/>
      <c r="G31" s="1152"/>
      <c r="H31" s="888">
        <v>3</v>
      </c>
      <c r="I31" s="888">
        <v>3</v>
      </c>
      <c r="J31" s="931">
        <v>3</v>
      </c>
      <c r="K31" s="888">
        <v>3</v>
      </c>
      <c r="L31" s="931">
        <v>3</v>
      </c>
      <c r="M31" s="1107">
        <f t="shared" si="6"/>
        <v>15</v>
      </c>
      <c r="N31" s="1106">
        <f t="shared" si="7"/>
        <v>0</v>
      </c>
      <c r="O31" s="1105">
        <f t="shared" si="10"/>
        <v>390</v>
      </c>
      <c r="P31" s="1104">
        <f t="shared" si="8"/>
        <v>390</v>
      </c>
      <c r="Q31" s="893"/>
    </row>
    <row r="32" spans="2:20" s="914" customFormat="1" ht="14.1" customHeight="1" x14ac:dyDescent="0.25">
      <c r="B32" s="2789"/>
      <c r="C32" s="1147">
        <v>4</v>
      </c>
      <c r="D32" s="1154" t="s">
        <v>668</v>
      </c>
      <c r="E32" s="1152"/>
      <c r="F32" s="1152"/>
      <c r="G32" s="1152"/>
      <c r="H32" s="888"/>
      <c r="I32" s="888"/>
      <c r="J32" s="931"/>
      <c r="K32" s="888">
        <v>2</v>
      </c>
      <c r="L32" s="931">
        <v>2</v>
      </c>
      <c r="M32" s="1107">
        <f t="shared" si="6"/>
        <v>4</v>
      </c>
      <c r="N32" s="1106">
        <f t="shared" si="7"/>
        <v>0</v>
      </c>
      <c r="O32" s="1105">
        <f t="shared" si="10"/>
        <v>104</v>
      </c>
      <c r="P32" s="1104">
        <f t="shared" si="8"/>
        <v>104</v>
      </c>
      <c r="Q32" s="893"/>
    </row>
    <row r="33" spans="2:17" s="914" customFormat="1" ht="14.1" customHeight="1" x14ac:dyDescent="0.25">
      <c r="B33" s="2789"/>
      <c r="C33" s="1147">
        <v>5</v>
      </c>
      <c r="D33" s="1153" t="s">
        <v>669</v>
      </c>
      <c r="E33" s="1148"/>
      <c r="F33" s="1148"/>
      <c r="G33" s="1148"/>
      <c r="H33" s="931">
        <v>1</v>
      </c>
      <c r="I33" s="931">
        <v>1</v>
      </c>
      <c r="J33" s="931">
        <v>1</v>
      </c>
      <c r="K33" s="931">
        <v>1</v>
      </c>
      <c r="L33" s="931">
        <v>1</v>
      </c>
      <c r="M33" s="1107">
        <f t="shared" si="6"/>
        <v>5</v>
      </c>
      <c r="N33" s="1106">
        <f t="shared" si="7"/>
        <v>0</v>
      </c>
      <c r="O33" s="1105">
        <f t="shared" si="10"/>
        <v>130</v>
      </c>
      <c r="P33" s="1104">
        <f t="shared" si="8"/>
        <v>130</v>
      </c>
      <c r="Q33" s="893"/>
    </row>
    <row r="34" spans="2:17" s="914" customFormat="1" ht="14.1" customHeight="1" x14ac:dyDescent="0.25">
      <c r="B34" s="2789"/>
      <c r="C34" s="1147">
        <v>6</v>
      </c>
      <c r="D34" s="1151" t="s">
        <v>670</v>
      </c>
      <c r="E34" s="1152"/>
      <c r="F34" s="1152"/>
      <c r="G34" s="1152"/>
      <c r="H34" s="888">
        <v>1</v>
      </c>
      <c r="I34" s="888">
        <v>2</v>
      </c>
      <c r="J34" s="931">
        <v>2</v>
      </c>
      <c r="K34" s="888">
        <v>2</v>
      </c>
      <c r="L34" s="931">
        <v>2</v>
      </c>
      <c r="M34" s="1107">
        <f t="shared" si="6"/>
        <v>9</v>
      </c>
      <c r="N34" s="1106">
        <f t="shared" si="7"/>
        <v>0</v>
      </c>
      <c r="O34" s="1105">
        <f t="shared" si="10"/>
        <v>234</v>
      </c>
      <c r="P34" s="1104">
        <f t="shared" si="8"/>
        <v>234</v>
      </c>
      <c r="Q34" s="893"/>
    </row>
    <row r="35" spans="2:17" s="914" customFormat="1" ht="14.1" customHeight="1" x14ac:dyDescent="0.25">
      <c r="B35" s="2789"/>
      <c r="C35" s="1147">
        <v>7</v>
      </c>
      <c r="D35" s="1151" t="s">
        <v>671</v>
      </c>
      <c r="E35" s="1148"/>
      <c r="F35" s="1148"/>
      <c r="G35" s="1148"/>
      <c r="H35" s="931"/>
      <c r="I35" s="931"/>
      <c r="J35" s="931"/>
      <c r="K35" s="931"/>
      <c r="L35" s="931">
        <v>2</v>
      </c>
      <c r="M35" s="1107">
        <f t="shared" si="6"/>
        <v>2</v>
      </c>
      <c r="N35" s="1106">
        <f t="shared" si="7"/>
        <v>0</v>
      </c>
      <c r="O35" s="1105">
        <f t="shared" si="10"/>
        <v>52</v>
      </c>
      <c r="P35" s="1104">
        <f t="shared" si="8"/>
        <v>52</v>
      </c>
      <c r="Q35" s="893"/>
    </row>
    <row r="36" spans="2:17" s="914" customFormat="1" ht="14.1" customHeight="1" x14ac:dyDescent="0.25">
      <c r="B36" s="2789"/>
      <c r="C36" s="1147">
        <v>8</v>
      </c>
      <c r="D36" s="1151" t="s">
        <v>672</v>
      </c>
      <c r="E36" s="1148"/>
      <c r="F36" s="1148"/>
      <c r="G36" s="1148"/>
      <c r="H36" s="931">
        <v>2</v>
      </c>
      <c r="I36" s="931"/>
      <c r="J36" s="931"/>
      <c r="K36" s="931"/>
      <c r="L36" s="931"/>
      <c r="M36" s="1107">
        <f t="shared" si="6"/>
        <v>2</v>
      </c>
      <c r="N36" s="1106">
        <f t="shared" si="7"/>
        <v>0</v>
      </c>
      <c r="O36" s="1105">
        <f t="shared" si="10"/>
        <v>52</v>
      </c>
      <c r="P36" s="1104">
        <f t="shared" si="8"/>
        <v>52</v>
      </c>
      <c r="Q36" s="893"/>
    </row>
    <row r="37" spans="2:17" s="914" customFormat="1" ht="14.1" customHeight="1" x14ac:dyDescent="0.25">
      <c r="B37" s="2789"/>
      <c r="C37" s="1147">
        <v>9</v>
      </c>
      <c r="D37" s="1151" t="s">
        <v>673</v>
      </c>
      <c r="E37" s="1148"/>
      <c r="F37" s="1148"/>
      <c r="G37" s="1148"/>
      <c r="H37" s="931"/>
      <c r="I37" s="931">
        <v>1</v>
      </c>
      <c r="J37" s="931">
        <v>1</v>
      </c>
      <c r="K37" s="931">
        <v>2</v>
      </c>
      <c r="L37" s="931">
        <v>1</v>
      </c>
      <c r="M37" s="1107">
        <f t="shared" si="6"/>
        <v>5</v>
      </c>
      <c r="N37" s="1106">
        <f t="shared" si="7"/>
        <v>0</v>
      </c>
      <c r="O37" s="1105">
        <f t="shared" si="10"/>
        <v>130</v>
      </c>
      <c r="P37" s="1104">
        <f t="shared" si="8"/>
        <v>130</v>
      </c>
      <c r="Q37" s="893"/>
    </row>
    <row r="38" spans="2:17" s="914" customFormat="1" ht="14.1" customHeight="1" x14ac:dyDescent="0.25">
      <c r="B38" s="2789"/>
      <c r="C38" s="1147">
        <v>10</v>
      </c>
      <c r="D38" s="1151" t="s">
        <v>674</v>
      </c>
      <c r="E38" s="1148"/>
      <c r="F38" s="1148"/>
      <c r="G38" s="1148"/>
      <c r="H38" s="931"/>
      <c r="I38" s="931">
        <v>1</v>
      </c>
      <c r="J38" s="931">
        <v>1</v>
      </c>
      <c r="K38" s="931">
        <v>1</v>
      </c>
      <c r="L38" s="931">
        <v>2</v>
      </c>
      <c r="M38" s="1107">
        <f t="shared" si="6"/>
        <v>5</v>
      </c>
      <c r="N38" s="1106">
        <f t="shared" si="7"/>
        <v>0</v>
      </c>
      <c r="O38" s="1105">
        <f t="shared" si="10"/>
        <v>130</v>
      </c>
      <c r="P38" s="1104">
        <f t="shared" si="8"/>
        <v>130</v>
      </c>
      <c r="Q38" s="893"/>
    </row>
    <row r="39" spans="2:17" s="914" customFormat="1" ht="14.1" customHeight="1" x14ac:dyDescent="0.25">
      <c r="B39" s="2789"/>
      <c r="C39" s="1147">
        <v>11</v>
      </c>
      <c r="D39" s="1151" t="s">
        <v>675</v>
      </c>
      <c r="E39" s="1148"/>
      <c r="F39" s="1148"/>
      <c r="G39" s="1148"/>
      <c r="H39" s="931"/>
      <c r="I39" s="931"/>
      <c r="J39" s="931"/>
      <c r="K39" s="931">
        <v>2</v>
      </c>
      <c r="L39" s="931">
        <v>2</v>
      </c>
      <c r="M39" s="1107">
        <f t="shared" si="6"/>
        <v>4</v>
      </c>
      <c r="N39" s="1106">
        <f t="shared" si="7"/>
        <v>0</v>
      </c>
      <c r="O39" s="1105">
        <f t="shared" si="10"/>
        <v>104</v>
      </c>
      <c r="P39" s="1104">
        <f t="shared" si="8"/>
        <v>104</v>
      </c>
      <c r="Q39" s="893"/>
    </row>
    <row r="40" spans="2:17" s="914" customFormat="1" ht="14.1" customHeight="1" x14ac:dyDescent="0.25">
      <c r="B40" s="2789"/>
      <c r="C40" s="1147">
        <v>12</v>
      </c>
      <c r="D40" s="1151" t="s">
        <v>676</v>
      </c>
      <c r="E40" s="1148"/>
      <c r="F40" s="1148"/>
      <c r="G40" s="1148"/>
      <c r="H40" s="931"/>
      <c r="I40" s="931"/>
      <c r="J40" s="931"/>
      <c r="K40" s="931">
        <v>2</v>
      </c>
      <c r="L40" s="931">
        <v>2</v>
      </c>
      <c r="M40" s="1107">
        <f t="shared" si="6"/>
        <v>4</v>
      </c>
      <c r="N40" s="1106">
        <f t="shared" si="7"/>
        <v>0</v>
      </c>
      <c r="O40" s="1105">
        <f t="shared" si="10"/>
        <v>104</v>
      </c>
      <c r="P40" s="1104">
        <f t="shared" si="8"/>
        <v>104</v>
      </c>
      <c r="Q40" s="893"/>
    </row>
    <row r="41" spans="2:17" s="914" customFormat="1" ht="14.1" customHeight="1" x14ac:dyDescent="0.25">
      <c r="B41" s="2789"/>
      <c r="C41" s="1147">
        <v>13</v>
      </c>
      <c r="D41" s="1151" t="s">
        <v>677</v>
      </c>
      <c r="E41" s="1148"/>
      <c r="F41" s="1148"/>
      <c r="G41" s="1148"/>
      <c r="H41" s="931">
        <v>4</v>
      </c>
      <c r="I41" s="931">
        <v>4</v>
      </c>
      <c r="J41" s="931">
        <v>4</v>
      </c>
      <c r="K41" s="931">
        <v>4</v>
      </c>
      <c r="L41" s="931">
        <v>4</v>
      </c>
      <c r="M41" s="1107">
        <f t="shared" si="6"/>
        <v>20</v>
      </c>
      <c r="N41" s="1106">
        <f t="shared" si="7"/>
        <v>0</v>
      </c>
      <c r="O41" s="1105">
        <f t="shared" si="10"/>
        <v>520</v>
      </c>
      <c r="P41" s="1104">
        <f t="shared" si="8"/>
        <v>520</v>
      </c>
      <c r="Q41" s="893"/>
    </row>
    <row r="42" spans="2:17" s="914" customFormat="1" ht="14.1" customHeight="1" x14ac:dyDescent="0.25">
      <c r="B42" s="2789"/>
      <c r="C42" s="1147">
        <v>14</v>
      </c>
      <c r="D42" s="1150" t="s">
        <v>678</v>
      </c>
      <c r="E42" s="1148"/>
      <c r="F42" s="1148"/>
      <c r="G42" s="1148"/>
      <c r="H42" s="931">
        <v>1</v>
      </c>
      <c r="I42" s="931">
        <v>1</v>
      </c>
      <c r="J42" s="931">
        <v>1</v>
      </c>
      <c r="K42" s="931">
        <v>1</v>
      </c>
      <c r="L42" s="931">
        <v>1</v>
      </c>
      <c r="M42" s="1107">
        <f t="shared" si="6"/>
        <v>5</v>
      </c>
      <c r="N42" s="1106">
        <f t="shared" si="7"/>
        <v>0</v>
      </c>
      <c r="O42" s="1105">
        <f t="shared" si="10"/>
        <v>130</v>
      </c>
      <c r="P42" s="1104">
        <f t="shared" si="8"/>
        <v>130</v>
      </c>
      <c r="Q42" s="893"/>
    </row>
    <row r="43" spans="2:17" s="914" customFormat="1" ht="14.1" customHeight="1" x14ac:dyDescent="0.25">
      <c r="B43" s="2789"/>
      <c r="C43" s="1147">
        <v>15</v>
      </c>
      <c r="D43" s="1149" t="s">
        <v>679</v>
      </c>
      <c r="E43" s="1148"/>
      <c r="F43" s="1148"/>
      <c r="G43" s="1148"/>
      <c r="H43" s="931">
        <v>1</v>
      </c>
      <c r="I43" s="931">
        <v>1</v>
      </c>
      <c r="J43" s="931"/>
      <c r="K43" s="931"/>
      <c r="L43" s="931"/>
      <c r="M43" s="1107">
        <f t="shared" si="6"/>
        <v>2</v>
      </c>
      <c r="N43" s="1106">
        <f t="shared" si="7"/>
        <v>0</v>
      </c>
      <c r="O43" s="1105">
        <f t="shared" si="10"/>
        <v>52</v>
      </c>
      <c r="P43" s="1104">
        <f t="shared" si="8"/>
        <v>52</v>
      </c>
      <c r="Q43" s="893"/>
    </row>
    <row r="44" spans="2:17" s="914" customFormat="1" ht="14.1" customHeight="1" x14ac:dyDescent="0.25">
      <c r="B44" s="2789"/>
      <c r="C44" s="1147">
        <v>16</v>
      </c>
      <c r="D44" s="1146" t="s">
        <v>680</v>
      </c>
      <c r="E44" s="1145"/>
      <c r="F44" s="1145"/>
      <c r="G44" s="1145"/>
      <c r="H44" s="1144">
        <v>4</v>
      </c>
      <c r="I44" s="1144">
        <v>4</v>
      </c>
      <c r="J44" s="1144">
        <v>4</v>
      </c>
      <c r="K44" s="1144">
        <v>4</v>
      </c>
      <c r="L44" s="1144">
        <v>4</v>
      </c>
      <c r="M44" s="1107">
        <f t="shared" si="6"/>
        <v>20</v>
      </c>
      <c r="N44" s="1106">
        <f t="shared" si="7"/>
        <v>0</v>
      </c>
      <c r="O44" s="1105">
        <f t="shared" si="10"/>
        <v>520</v>
      </c>
      <c r="P44" s="1104">
        <f t="shared" si="8"/>
        <v>520</v>
      </c>
      <c r="Q44" s="918"/>
    </row>
    <row r="45" spans="2:17" s="914" customFormat="1" ht="14.1" customHeight="1" x14ac:dyDescent="0.25">
      <c r="B45" s="2789"/>
      <c r="C45" s="1147">
        <v>17</v>
      </c>
      <c r="D45" s="1146" t="s">
        <v>681</v>
      </c>
      <c r="E45" s="1145"/>
      <c r="F45" s="1145"/>
      <c r="G45" s="1145"/>
      <c r="H45" s="1144"/>
      <c r="I45" s="1144"/>
      <c r="J45" s="1144"/>
      <c r="K45" s="1144"/>
      <c r="L45" s="1144">
        <v>1</v>
      </c>
      <c r="M45" s="1107">
        <f t="shared" si="6"/>
        <v>1</v>
      </c>
      <c r="N45" s="1106">
        <f t="shared" si="7"/>
        <v>0</v>
      </c>
      <c r="O45" s="1105">
        <f t="shared" si="10"/>
        <v>26</v>
      </c>
      <c r="P45" s="1104">
        <f t="shared" si="8"/>
        <v>26</v>
      </c>
      <c r="Q45" s="918"/>
    </row>
    <row r="46" spans="2:17" s="914" customFormat="1" ht="14.1" customHeight="1" thickBot="1" x14ac:dyDescent="0.3">
      <c r="B46" s="2790"/>
      <c r="C46" s="1143">
        <v>18</v>
      </c>
      <c r="D46" s="1142" t="s">
        <v>682</v>
      </c>
      <c r="E46" s="1141"/>
      <c r="F46" s="1141"/>
      <c r="G46" s="1141"/>
      <c r="H46" s="1140">
        <v>1</v>
      </c>
      <c r="I46" s="1140">
        <v>1</v>
      </c>
      <c r="J46" s="1140">
        <v>1</v>
      </c>
      <c r="K46" s="1140">
        <v>1</v>
      </c>
      <c r="L46" s="1140">
        <v>1</v>
      </c>
      <c r="M46" s="1139">
        <f t="shared" si="6"/>
        <v>5</v>
      </c>
      <c r="N46" s="1120">
        <f t="shared" si="7"/>
        <v>0</v>
      </c>
      <c r="O46" s="1119">
        <f t="shared" si="10"/>
        <v>130</v>
      </c>
      <c r="P46" s="1118">
        <f t="shared" si="8"/>
        <v>130</v>
      </c>
      <c r="Q46" s="1129"/>
    </row>
    <row r="47" spans="2:17" s="914" customFormat="1" ht="20.25" hidden="1" customHeight="1" thickTop="1" x14ac:dyDescent="0.25">
      <c r="B47" s="2766" t="s">
        <v>773</v>
      </c>
      <c r="C47" s="2767"/>
      <c r="D47" s="2768"/>
      <c r="E47" s="1736">
        <f t="shared" ref="E47:L47" si="11">SUM(E48:E54)</f>
        <v>0</v>
      </c>
      <c r="F47" s="1736">
        <f t="shared" si="11"/>
        <v>0</v>
      </c>
      <c r="G47" s="1736">
        <f t="shared" si="11"/>
        <v>0</v>
      </c>
      <c r="H47" s="1736">
        <f t="shared" si="11"/>
        <v>0</v>
      </c>
      <c r="I47" s="1736">
        <f t="shared" si="11"/>
        <v>0</v>
      </c>
      <c r="J47" s="1736">
        <f t="shared" si="11"/>
        <v>0</v>
      </c>
      <c r="K47" s="1736">
        <f t="shared" si="11"/>
        <v>0</v>
      </c>
      <c r="L47" s="1736">
        <f t="shared" si="11"/>
        <v>0</v>
      </c>
      <c r="M47" s="1128">
        <f t="shared" si="6"/>
        <v>0</v>
      </c>
      <c r="N47" s="1824">
        <f t="shared" si="7"/>
        <v>0</v>
      </c>
      <c r="O47" s="1737">
        <f>H47*$H$10+K47*$K$10+L47*$L$10</f>
        <v>0</v>
      </c>
      <c r="P47" s="1738">
        <f t="shared" si="8"/>
        <v>0</v>
      </c>
      <c r="Q47" s="1138"/>
    </row>
    <row r="48" spans="2:17" s="914" customFormat="1" ht="14.1" hidden="1" customHeight="1" x14ac:dyDescent="0.25">
      <c r="B48" s="989"/>
      <c r="C48" s="1127">
        <v>1</v>
      </c>
      <c r="D48" s="1215"/>
      <c r="E48" s="1036"/>
      <c r="F48" s="1036"/>
      <c r="G48" s="1036"/>
      <c r="H48" s="946"/>
      <c r="I48" s="946"/>
      <c r="J48" s="946"/>
      <c r="K48" s="946"/>
      <c r="L48" s="946"/>
      <c r="M48" s="1137">
        <f t="shared" si="6"/>
        <v>0</v>
      </c>
      <c r="N48" s="1136">
        <f t="shared" si="7"/>
        <v>0</v>
      </c>
      <c r="O48" s="1105">
        <f t="shared" ref="O48:O54" si="12">H48*$H$10+K48*$K$10+L48*$L$10+I48*I$10+J48*J$10</f>
        <v>0</v>
      </c>
      <c r="P48" s="1135">
        <f t="shared" si="8"/>
        <v>0</v>
      </c>
      <c r="Q48" s="991"/>
    </row>
    <row r="49" spans="2:17" s="914" customFormat="1" ht="14.1" hidden="1" customHeight="1" x14ac:dyDescent="0.25">
      <c r="B49" s="989"/>
      <c r="C49" s="1127">
        <v>2</v>
      </c>
      <c r="D49" s="1214"/>
      <c r="E49" s="1032"/>
      <c r="F49" s="1032"/>
      <c r="G49" s="1032"/>
      <c r="H49" s="888"/>
      <c r="I49" s="888"/>
      <c r="J49" s="888"/>
      <c r="K49" s="888"/>
      <c r="L49" s="888"/>
      <c r="M49" s="1107">
        <f t="shared" si="6"/>
        <v>0</v>
      </c>
      <c r="N49" s="1106">
        <f t="shared" si="7"/>
        <v>0</v>
      </c>
      <c r="O49" s="1105">
        <f t="shared" si="12"/>
        <v>0</v>
      </c>
      <c r="P49" s="1104">
        <f t="shared" si="8"/>
        <v>0</v>
      </c>
      <c r="Q49" s="893"/>
    </row>
    <row r="50" spans="2:17" s="914" customFormat="1" ht="14.1" hidden="1" customHeight="1" x14ac:dyDescent="0.25">
      <c r="B50" s="989"/>
      <c r="C50" s="1127">
        <v>3</v>
      </c>
      <c r="D50" s="1214"/>
      <c r="E50" s="1032"/>
      <c r="F50" s="1032"/>
      <c r="G50" s="1032"/>
      <c r="H50" s="888"/>
      <c r="I50" s="888"/>
      <c r="J50" s="888"/>
      <c r="K50" s="888"/>
      <c r="L50" s="888"/>
      <c r="M50" s="1107">
        <f t="shared" si="6"/>
        <v>0</v>
      </c>
      <c r="N50" s="1106">
        <f t="shared" si="7"/>
        <v>0</v>
      </c>
      <c r="O50" s="1105">
        <f t="shared" si="12"/>
        <v>0</v>
      </c>
      <c r="P50" s="1104">
        <f t="shared" si="8"/>
        <v>0</v>
      </c>
      <c r="Q50" s="893"/>
    </row>
    <row r="51" spans="2:17" s="914" customFormat="1" ht="14.1" hidden="1" customHeight="1" x14ac:dyDescent="0.25">
      <c r="B51" s="930"/>
      <c r="C51" s="1126">
        <v>4</v>
      </c>
      <c r="D51" s="1214"/>
      <c r="E51" s="1032"/>
      <c r="F51" s="1032"/>
      <c r="G51" s="1032"/>
      <c r="H51" s="888"/>
      <c r="I51" s="888"/>
      <c r="J51" s="888"/>
      <c r="K51" s="888"/>
      <c r="L51" s="888"/>
      <c r="M51" s="1107">
        <f t="shared" si="6"/>
        <v>0</v>
      </c>
      <c r="N51" s="1106">
        <f t="shared" si="7"/>
        <v>0</v>
      </c>
      <c r="O51" s="1105">
        <f t="shared" si="12"/>
        <v>0</v>
      </c>
      <c r="P51" s="1104">
        <f t="shared" si="8"/>
        <v>0</v>
      </c>
      <c r="Q51" s="893"/>
    </row>
    <row r="52" spans="2:17" s="914" customFormat="1" ht="14.1" hidden="1" customHeight="1" x14ac:dyDescent="0.25">
      <c r="B52" s="930"/>
      <c r="C52" s="1126">
        <v>5</v>
      </c>
      <c r="D52" s="1214"/>
      <c r="E52" s="1032"/>
      <c r="F52" s="1032"/>
      <c r="G52" s="1032"/>
      <c r="H52" s="888"/>
      <c r="I52" s="888"/>
      <c r="J52" s="888"/>
      <c r="K52" s="888"/>
      <c r="L52" s="888"/>
      <c r="M52" s="1107">
        <f t="shared" si="6"/>
        <v>0</v>
      </c>
      <c r="N52" s="1106">
        <f t="shared" si="7"/>
        <v>0</v>
      </c>
      <c r="O52" s="1105">
        <f t="shared" si="12"/>
        <v>0</v>
      </c>
      <c r="P52" s="1104">
        <f t="shared" si="8"/>
        <v>0</v>
      </c>
      <c r="Q52" s="893"/>
    </row>
    <row r="53" spans="2:17" s="914" customFormat="1" ht="14.1" hidden="1" customHeight="1" x14ac:dyDescent="0.25">
      <c r="B53" s="1134"/>
      <c r="C53" s="1133">
        <v>6</v>
      </c>
      <c r="D53" s="1214"/>
      <c r="E53" s="1032"/>
      <c r="F53" s="1032"/>
      <c r="G53" s="1032"/>
      <c r="H53" s="888"/>
      <c r="I53" s="888"/>
      <c r="J53" s="888"/>
      <c r="K53" s="888"/>
      <c r="L53" s="888"/>
      <c r="M53" s="1107">
        <f t="shared" si="6"/>
        <v>0</v>
      </c>
      <c r="N53" s="1106">
        <f t="shared" si="7"/>
        <v>0</v>
      </c>
      <c r="O53" s="1105">
        <f t="shared" si="12"/>
        <v>0</v>
      </c>
      <c r="P53" s="1104">
        <f t="shared" si="8"/>
        <v>0</v>
      </c>
      <c r="Q53" s="893"/>
    </row>
    <row r="54" spans="2:17" s="914" customFormat="1" ht="14.1" hidden="1" customHeight="1" thickBot="1" x14ac:dyDescent="0.3">
      <c r="B54" s="1132"/>
      <c r="C54" s="1124">
        <v>7</v>
      </c>
      <c r="D54" s="1213"/>
      <c r="E54" s="1130"/>
      <c r="F54" s="1130"/>
      <c r="G54" s="1130"/>
      <c r="H54" s="1123"/>
      <c r="I54" s="1123"/>
      <c r="J54" s="1123"/>
      <c r="K54" s="1123"/>
      <c r="L54" s="1123"/>
      <c r="M54" s="1121">
        <f t="shared" si="6"/>
        <v>0</v>
      </c>
      <c r="N54" s="1120">
        <f t="shared" si="7"/>
        <v>0</v>
      </c>
      <c r="O54" s="1119">
        <f t="shared" si="12"/>
        <v>0</v>
      </c>
      <c r="P54" s="1118">
        <f t="shared" si="8"/>
        <v>0</v>
      </c>
      <c r="Q54" s="1129"/>
    </row>
    <row r="55" spans="2:17" ht="17.25" customHeight="1" thickTop="1" x14ac:dyDescent="0.2">
      <c r="B55" s="2754" t="s">
        <v>772</v>
      </c>
      <c r="C55" s="2755"/>
      <c r="D55" s="2756"/>
      <c r="E55" s="1739">
        <f t="shared" ref="E55:L55" si="13">SUM(E56:E60)</f>
        <v>0</v>
      </c>
      <c r="F55" s="1739">
        <f t="shared" si="13"/>
        <v>0</v>
      </c>
      <c r="G55" s="1739">
        <f t="shared" si="13"/>
        <v>0</v>
      </c>
      <c r="H55" s="1739">
        <f t="shared" si="13"/>
        <v>0</v>
      </c>
      <c r="I55" s="1739">
        <f t="shared" si="13"/>
        <v>0</v>
      </c>
      <c r="J55" s="1739">
        <f t="shared" si="13"/>
        <v>0</v>
      </c>
      <c r="K55" s="1739">
        <f t="shared" si="13"/>
        <v>0</v>
      </c>
      <c r="L55" s="1739">
        <f t="shared" si="13"/>
        <v>0</v>
      </c>
      <c r="M55" s="1128">
        <f t="shared" si="6"/>
        <v>0</v>
      </c>
      <c r="N55" s="1825">
        <f t="shared" si="7"/>
        <v>0</v>
      </c>
      <c r="O55" s="1740">
        <f>H55*$H$10+K55*$K$10+L55*$L$10</f>
        <v>0</v>
      </c>
      <c r="P55" s="1738">
        <f t="shared" si="8"/>
        <v>0</v>
      </c>
      <c r="Q55" s="1656"/>
    </row>
    <row r="56" spans="2:17" ht="14.1" customHeight="1" x14ac:dyDescent="0.2">
      <c r="B56" s="989"/>
      <c r="C56" s="1127">
        <v>1</v>
      </c>
      <c r="D56" s="1215"/>
      <c r="E56" s="894"/>
      <c r="F56" s="894"/>
      <c r="G56" s="894"/>
      <c r="H56" s="894"/>
      <c r="I56" s="894"/>
      <c r="J56" s="894"/>
      <c r="K56" s="894"/>
      <c r="L56" s="890"/>
      <c r="M56" s="1107">
        <f t="shared" si="6"/>
        <v>0</v>
      </c>
      <c r="N56" s="1114">
        <f t="shared" si="7"/>
        <v>0</v>
      </c>
      <c r="O56" s="1105">
        <f t="shared" ref="O56:O64" si="14">H56*$H$10+K56*$K$10+L56*$L$10+I56*I$10+J56*J$10</f>
        <v>0</v>
      </c>
      <c r="P56" s="1113">
        <f t="shared" si="8"/>
        <v>0</v>
      </c>
      <c r="Q56" s="1112"/>
    </row>
    <row r="57" spans="2:17" ht="14.1" customHeight="1" x14ac:dyDescent="0.2">
      <c r="B57" s="989"/>
      <c r="C57" s="1127">
        <v>2</v>
      </c>
      <c r="D57" s="1214"/>
      <c r="E57" s="888"/>
      <c r="F57" s="888"/>
      <c r="G57" s="888"/>
      <c r="H57" s="888"/>
      <c r="I57" s="888"/>
      <c r="J57" s="888"/>
      <c r="K57" s="888"/>
      <c r="L57" s="887"/>
      <c r="M57" s="1107">
        <f t="shared" si="6"/>
        <v>0</v>
      </c>
      <c r="N57" s="1106">
        <f t="shared" si="7"/>
        <v>0</v>
      </c>
      <c r="O57" s="1105">
        <f t="shared" si="14"/>
        <v>0</v>
      </c>
      <c r="P57" s="1104">
        <f t="shared" si="8"/>
        <v>0</v>
      </c>
      <c r="Q57" s="884"/>
    </row>
    <row r="58" spans="2:17" ht="14.1" customHeight="1" x14ac:dyDescent="0.2">
      <c r="B58" s="989"/>
      <c r="C58" s="1127">
        <v>3</v>
      </c>
      <c r="D58" s="1214"/>
      <c r="E58" s="888"/>
      <c r="F58" s="888"/>
      <c r="G58" s="888"/>
      <c r="H58" s="888"/>
      <c r="I58" s="888"/>
      <c r="J58" s="888"/>
      <c r="K58" s="888"/>
      <c r="L58" s="887"/>
      <c r="M58" s="1107">
        <f t="shared" si="6"/>
        <v>0</v>
      </c>
      <c r="N58" s="1106">
        <f t="shared" si="7"/>
        <v>0</v>
      </c>
      <c r="O58" s="1105">
        <f t="shared" si="14"/>
        <v>0</v>
      </c>
      <c r="P58" s="1104">
        <f t="shared" si="8"/>
        <v>0</v>
      </c>
      <c r="Q58" s="884"/>
    </row>
    <row r="59" spans="2:17" ht="14.1" customHeight="1" x14ac:dyDescent="0.2">
      <c r="B59" s="930"/>
      <c r="C59" s="1126">
        <v>4</v>
      </c>
      <c r="D59" s="1214"/>
      <c r="E59" s="888"/>
      <c r="F59" s="888"/>
      <c r="G59" s="888"/>
      <c r="H59" s="888"/>
      <c r="I59" s="888"/>
      <c r="J59" s="888"/>
      <c r="K59" s="888"/>
      <c r="L59" s="887"/>
      <c r="M59" s="1107">
        <f t="shared" si="6"/>
        <v>0</v>
      </c>
      <c r="N59" s="1106">
        <f t="shared" si="7"/>
        <v>0</v>
      </c>
      <c r="O59" s="1105">
        <f t="shared" si="14"/>
        <v>0</v>
      </c>
      <c r="P59" s="1104">
        <f t="shared" si="8"/>
        <v>0</v>
      </c>
      <c r="Q59" s="884"/>
    </row>
    <row r="60" spans="2:17" ht="14.1" customHeight="1" thickBot="1" x14ac:dyDescent="0.25">
      <c r="B60" s="1125"/>
      <c r="C60" s="1124">
        <v>5</v>
      </c>
      <c r="D60" s="1213"/>
      <c r="E60" s="1123"/>
      <c r="F60" s="1123"/>
      <c r="G60" s="1123"/>
      <c r="H60" s="1123"/>
      <c r="I60" s="1123"/>
      <c r="J60" s="1123"/>
      <c r="K60" s="1123"/>
      <c r="L60" s="1122"/>
      <c r="M60" s="1121">
        <f t="shared" si="6"/>
        <v>0</v>
      </c>
      <c r="N60" s="1120">
        <f t="shared" si="7"/>
        <v>0</v>
      </c>
      <c r="O60" s="1119">
        <f t="shared" si="14"/>
        <v>0</v>
      </c>
      <c r="P60" s="1118">
        <f t="shared" si="8"/>
        <v>0</v>
      </c>
      <c r="Q60" s="1117"/>
    </row>
    <row r="61" spans="2:17" ht="16.5" customHeight="1" thickTop="1" x14ac:dyDescent="0.2">
      <c r="B61" s="2763" t="s">
        <v>828</v>
      </c>
      <c r="C61" s="2764"/>
      <c r="D61" s="2765"/>
      <c r="E61" s="1116"/>
      <c r="F61" s="1115"/>
      <c r="G61" s="1115"/>
      <c r="H61" s="1115"/>
      <c r="I61" s="1115"/>
      <c r="J61" s="1115"/>
      <c r="K61" s="1115"/>
      <c r="L61" s="1100"/>
      <c r="M61" s="1107">
        <f t="shared" si="6"/>
        <v>0</v>
      </c>
      <c r="N61" s="1114">
        <f t="shared" si="7"/>
        <v>0</v>
      </c>
      <c r="O61" s="1105">
        <f t="shared" si="14"/>
        <v>0</v>
      </c>
      <c r="P61" s="1113">
        <f t="shared" si="8"/>
        <v>0</v>
      </c>
      <c r="Q61" s="1112"/>
    </row>
    <row r="62" spans="2:17" ht="14.1" customHeight="1" x14ac:dyDescent="0.2">
      <c r="B62" s="2760" t="s">
        <v>721</v>
      </c>
      <c r="C62" s="2761"/>
      <c r="D62" s="2762"/>
      <c r="E62" s="1095"/>
      <c r="F62" s="888"/>
      <c r="G62" s="888"/>
      <c r="H62" s="888"/>
      <c r="I62" s="888"/>
      <c r="J62" s="888"/>
      <c r="K62" s="888"/>
      <c r="L62" s="1111"/>
      <c r="M62" s="1107">
        <f t="shared" si="6"/>
        <v>0</v>
      </c>
      <c r="N62" s="1106">
        <f t="shared" si="7"/>
        <v>0</v>
      </c>
      <c r="O62" s="1105">
        <f t="shared" si="14"/>
        <v>0</v>
      </c>
      <c r="P62" s="1104">
        <f t="shared" si="8"/>
        <v>0</v>
      </c>
      <c r="Q62" s="884"/>
    </row>
    <row r="63" spans="2:17" ht="14.1" customHeight="1" x14ac:dyDescent="0.2">
      <c r="B63" s="2760" t="s">
        <v>829</v>
      </c>
      <c r="C63" s="2761"/>
      <c r="D63" s="2762"/>
      <c r="E63" s="1095"/>
      <c r="F63" s="888"/>
      <c r="G63" s="888"/>
      <c r="H63" s="888"/>
      <c r="I63" s="888"/>
      <c r="J63" s="888"/>
      <c r="K63" s="888"/>
      <c r="L63" s="1111"/>
      <c r="M63" s="1107">
        <f t="shared" si="6"/>
        <v>0</v>
      </c>
      <c r="N63" s="1106">
        <f t="shared" si="7"/>
        <v>0</v>
      </c>
      <c r="O63" s="1105">
        <f t="shared" si="14"/>
        <v>0</v>
      </c>
      <c r="P63" s="1104">
        <f t="shared" si="8"/>
        <v>0</v>
      </c>
      <c r="Q63" s="1110"/>
    </row>
    <row r="64" spans="2:17" ht="14.1" customHeight="1" thickBot="1" x14ac:dyDescent="0.25">
      <c r="B64" s="2757" t="s">
        <v>830</v>
      </c>
      <c r="C64" s="2758"/>
      <c r="D64" s="2759"/>
      <c r="E64" s="1109"/>
      <c r="F64" s="1108"/>
      <c r="G64" s="1108"/>
      <c r="H64" s="1108"/>
      <c r="I64" s="1108"/>
      <c r="J64" s="1108"/>
      <c r="K64" s="1108"/>
      <c r="L64" s="1100"/>
      <c r="M64" s="1107">
        <f t="shared" si="6"/>
        <v>0</v>
      </c>
      <c r="N64" s="1106">
        <f t="shared" si="7"/>
        <v>0</v>
      </c>
      <c r="O64" s="1105">
        <f t="shared" si="14"/>
        <v>0</v>
      </c>
      <c r="P64" s="1104">
        <f t="shared" si="8"/>
        <v>0</v>
      </c>
      <c r="Q64" s="1103"/>
    </row>
    <row r="65" spans="3:17" x14ac:dyDescent="0.2">
      <c r="D65" s="2015"/>
      <c r="E65" s="2015"/>
      <c r="F65" s="2015"/>
      <c r="G65" s="2015"/>
      <c r="H65" s="2015"/>
      <c r="I65" s="2015"/>
      <c r="J65" s="2015"/>
      <c r="K65" s="2015"/>
      <c r="L65" s="2015"/>
      <c r="M65" s="2016"/>
      <c r="N65" s="2016"/>
      <c r="O65" s="2016"/>
      <c r="P65" s="2016"/>
    </row>
    <row r="66" spans="3:17" ht="15.75" x14ac:dyDescent="0.2">
      <c r="C66" s="1741" t="s">
        <v>479</v>
      </c>
      <c r="D66" s="1102" t="s">
        <v>685</v>
      </c>
      <c r="E66" s="1101">
        <f>SUM(E67:E70)</f>
        <v>0</v>
      </c>
      <c r="F66" s="1101">
        <f>SUM(F67:F70)</f>
        <v>0</v>
      </c>
      <c r="G66" s="1101">
        <f>SUM(G67:G70)</f>
        <v>0</v>
      </c>
      <c r="H66" s="923"/>
      <c r="I66" s="1100"/>
      <c r="J66" s="1100"/>
      <c r="K66" s="1100"/>
      <c r="L66" s="1100"/>
      <c r="M66" s="1099"/>
      <c r="N66" s="1098"/>
      <c r="O66" s="1098"/>
      <c r="P66" s="1097"/>
      <c r="Q66" s="1096"/>
    </row>
    <row r="67" spans="3:17" ht="14.1" customHeight="1" x14ac:dyDescent="0.2">
      <c r="C67" s="1094">
        <v>1</v>
      </c>
      <c r="D67" s="651" t="s">
        <v>687</v>
      </c>
      <c r="E67" s="1095"/>
      <c r="F67" s="1095"/>
      <c r="G67" s="1095"/>
    </row>
    <row r="68" spans="3:17" ht="14.1" customHeight="1" x14ac:dyDescent="0.2">
      <c r="C68" s="1094">
        <v>2</v>
      </c>
      <c r="D68" s="651" t="s">
        <v>99</v>
      </c>
      <c r="E68" s="1095"/>
      <c r="F68" s="1095"/>
      <c r="G68" s="1095"/>
    </row>
    <row r="69" spans="3:17" ht="14.1" customHeight="1" x14ac:dyDescent="0.2">
      <c r="C69" s="1094">
        <v>3</v>
      </c>
      <c r="D69" s="651" t="s">
        <v>86</v>
      </c>
      <c r="E69" s="1095"/>
      <c r="F69" s="1095"/>
      <c r="G69" s="1095"/>
    </row>
    <row r="70" spans="3:17" ht="14.1" customHeight="1" x14ac:dyDescent="0.2">
      <c r="C70" s="1094">
        <v>4</v>
      </c>
      <c r="D70" s="649" t="s">
        <v>311</v>
      </c>
      <c r="E70" s="1093"/>
      <c r="F70" s="1093"/>
      <c r="G70" s="1093"/>
    </row>
  </sheetData>
  <sheetProtection algorithmName="SHA-512" hashValue="ls5AU/2f2wdR0Js1lj0Iud5HPKQ9XZ+nB+HS7cS0CAzLxBnsqINQLW6a8gObkIvfc8uJ3WckZUphDDePu+PQlg==" saltValue="RK2xC3SotwG0RJsSc1qeFQ==" spinCount="100000" sheet="1" formatRows="0"/>
  <mergeCells count="25">
    <mergeCell ref="P2:Q2"/>
    <mergeCell ref="D3:M3"/>
    <mergeCell ref="D4:P4"/>
    <mergeCell ref="E6:L6"/>
    <mergeCell ref="M6:M11"/>
    <mergeCell ref="N6:P8"/>
    <mergeCell ref="B6:D11"/>
    <mergeCell ref="B47:D47"/>
    <mergeCell ref="Q6:Q11"/>
    <mergeCell ref="E7:L7"/>
    <mergeCell ref="E9:L9"/>
    <mergeCell ref="N9:N11"/>
    <mergeCell ref="O9:O11"/>
    <mergeCell ref="P9:P11"/>
    <mergeCell ref="E11:L11"/>
    <mergeCell ref="B19:D19"/>
    <mergeCell ref="B12:D12"/>
    <mergeCell ref="B18:D18"/>
    <mergeCell ref="B20:B28"/>
    <mergeCell ref="B29:B46"/>
    <mergeCell ref="B55:D55"/>
    <mergeCell ref="B64:D64"/>
    <mergeCell ref="B63:D63"/>
    <mergeCell ref="B62:D62"/>
    <mergeCell ref="B61:D61"/>
  </mergeCells>
  <printOptions horizontalCentered="1"/>
  <pageMargins left="0.59055118110236227" right="0.51181102362204722" top="1.1811023622047245" bottom="0.98425196850393704" header="0.51181102362204722" footer="0.51181102362204722"/>
  <pageSetup paperSize="9" scale="51" orientation="landscape"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r:uid="{B4E5AD8B-8801-48A1-B981-B15E9976C07D}">
          <x14:formula1>
            <xm:f>słownik!$A$2:$A$175</xm:f>
          </x14:formula1>
          <xm:sqref>D48:D54 D56:D60</xm:sqref>
        </x14:dataValidation>
      </x14:dataValidations>
    </ext>
  </extLst>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4C2165-449D-4267-A026-D1DAAE16AE10}">
  <sheetPr>
    <pageSetUpPr fitToPage="1"/>
  </sheetPr>
  <dimension ref="B1:T72"/>
  <sheetViews>
    <sheetView view="pageBreakPreview" zoomScale="90" zoomScaleNormal="100" zoomScaleSheetLayoutView="90" workbookViewId="0">
      <selection activeCell="O1" sqref="O1:Q1"/>
    </sheetView>
  </sheetViews>
  <sheetFormatPr defaultColWidth="9.28515625" defaultRowHeight="12.75" x14ac:dyDescent="0.2"/>
  <cols>
    <col min="1" max="1" width="4" style="875" customWidth="1"/>
    <col min="2" max="2" width="5.7109375" style="875" customWidth="1"/>
    <col min="3" max="3" width="4.42578125" style="875" customWidth="1"/>
    <col min="4" max="4" width="40.28515625" style="875" customWidth="1"/>
    <col min="5" max="12" width="5.7109375" style="875" customWidth="1"/>
    <col min="13" max="13" width="8" style="875" customWidth="1"/>
    <col min="14" max="15" width="7.7109375" style="875" customWidth="1"/>
    <col min="16" max="16" width="9.42578125" style="875" customWidth="1"/>
    <col min="17" max="17" width="10.5703125" style="875" customWidth="1"/>
    <col min="18" max="16384" width="9.28515625" style="875"/>
  </cols>
  <sheetData>
    <row r="1" spans="2:18" ht="18" x14ac:dyDescent="0.2">
      <c r="C1" s="967"/>
      <c r="D1" s="966" t="str">
        <f>wizyt!C3</f>
        <v>??</v>
      </c>
      <c r="E1" s="966"/>
      <c r="F1" s="966"/>
      <c r="G1" s="966"/>
      <c r="H1" s="966"/>
      <c r="I1" s="966"/>
      <c r="J1" s="966"/>
      <c r="K1" s="966"/>
      <c r="L1" s="966"/>
      <c r="M1" s="1018"/>
      <c r="N1" s="1018"/>
      <c r="O1" s="2040" t="str">
        <f>wizyt!$B$1</f>
        <v xml:space="preserve"> </v>
      </c>
      <c r="P1" s="2698" t="str">
        <f>wizyt!$D$1</f>
        <v xml:space="preserve"> </v>
      </c>
      <c r="Q1" s="2699"/>
    </row>
    <row r="2" spans="2:18" ht="20.25" x14ac:dyDescent="0.2">
      <c r="C2" s="962"/>
      <c r="D2" s="2700" t="s">
        <v>755</v>
      </c>
      <c r="E2" s="2700"/>
      <c r="F2" s="2700"/>
      <c r="G2" s="2700"/>
      <c r="H2" s="2700"/>
      <c r="I2" s="2700"/>
      <c r="J2" s="2700"/>
      <c r="K2" s="2700"/>
      <c r="L2" s="2700"/>
      <c r="M2" s="2700"/>
      <c r="N2" s="1198" t="str">
        <f>wizyt!H3</f>
        <v>2023/2024</v>
      </c>
      <c r="O2" s="1198"/>
      <c r="P2" s="330"/>
      <c r="Q2" s="962"/>
    </row>
    <row r="3" spans="2:18" ht="18.75" customHeight="1" x14ac:dyDescent="0.2">
      <c r="C3" s="964"/>
      <c r="D3" s="2791" t="s">
        <v>831</v>
      </c>
      <c r="E3" s="2791"/>
      <c r="F3" s="2791"/>
      <c r="G3" s="2791"/>
      <c r="H3" s="2791"/>
      <c r="I3" s="2791"/>
      <c r="J3" s="2791"/>
      <c r="K3" s="2791"/>
      <c r="L3" s="2791"/>
      <c r="M3" s="2791"/>
      <c r="N3" s="2791"/>
      <c r="O3" s="2791"/>
      <c r="P3" s="2791"/>
      <c r="Q3" s="962"/>
    </row>
    <row r="4" spans="2:18" ht="12.75" customHeight="1" thickBot="1" x14ac:dyDescent="0.25">
      <c r="C4" s="963"/>
      <c r="D4" s="330"/>
      <c r="E4" s="330"/>
      <c r="F4" s="330"/>
      <c r="G4" s="330"/>
      <c r="H4" s="330"/>
      <c r="I4" s="330"/>
      <c r="J4" s="330"/>
      <c r="K4" s="330"/>
      <c r="L4" s="330"/>
      <c r="M4" s="1197"/>
      <c r="N4" s="1017"/>
      <c r="O4" s="1017"/>
      <c r="P4" s="330"/>
      <c r="Q4" s="962"/>
    </row>
    <row r="5" spans="2:18" ht="12.75" customHeight="1" x14ac:dyDescent="0.2">
      <c r="B5" s="2703" t="s">
        <v>2</v>
      </c>
      <c r="C5" s="2800"/>
      <c r="D5" s="2704"/>
      <c r="E5" s="2792" t="s">
        <v>816</v>
      </c>
      <c r="F5" s="2792"/>
      <c r="G5" s="2792"/>
      <c r="H5" s="2792"/>
      <c r="I5" s="2792"/>
      <c r="J5" s="2792"/>
      <c r="K5" s="2792"/>
      <c r="L5" s="2792"/>
      <c r="M5" s="2793" t="s">
        <v>790</v>
      </c>
      <c r="N5" s="2796" t="s">
        <v>757</v>
      </c>
      <c r="O5" s="2796"/>
      <c r="P5" s="2797"/>
      <c r="Q5" s="2711" t="s">
        <v>758</v>
      </c>
    </row>
    <row r="6" spans="2:18" ht="12.75" customHeight="1" x14ac:dyDescent="0.2">
      <c r="B6" s="2705"/>
      <c r="C6" s="2801"/>
      <c r="D6" s="2706"/>
      <c r="E6" s="2716" t="s">
        <v>817</v>
      </c>
      <c r="F6" s="2716"/>
      <c r="G6" s="2716"/>
      <c r="H6" s="2716"/>
      <c r="I6" s="2716"/>
      <c r="J6" s="2716"/>
      <c r="K6" s="2716"/>
      <c r="L6" s="2716"/>
      <c r="M6" s="2794"/>
      <c r="N6" s="2798"/>
      <c r="O6" s="2798"/>
      <c r="P6" s="2799"/>
      <c r="Q6" s="2712"/>
    </row>
    <row r="7" spans="2:18" ht="12.75" customHeight="1" x14ac:dyDescent="0.2">
      <c r="B7" s="2705"/>
      <c r="C7" s="2801"/>
      <c r="D7" s="2706"/>
      <c r="E7" s="959" t="s">
        <v>523</v>
      </c>
      <c r="F7" s="959" t="s">
        <v>524</v>
      </c>
      <c r="G7" s="959" t="s">
        <v>525</v>
      </c>
      <c r="H7" s="961" t="s">
        <v>526</v>
      </c>
      <c r="I7" s="961" t="s">
        <v>527</v>
      </c>
      <c r="J7" s="961" t="s">
        <v>528</v>
      </c>
      <c r="K7" s="961" t="s">
        <v>529</v>
      </c>
      <c r="L7" s="958" t="s">
        <v>530</v>
      </c>
      <c r="M7" s="2794"/>
      <c r="N7" s="2798"/>
      <c r="O7" s="2798"/>
      <c r="P7" s="2799"/>
      <c r="Q7" s="2712"/>
    </row>
    <row r="8" spans="2:18" ht="12.75" customHeight="1" x14ac:dyDescent="0.2">
      <c r="B8" s="2705"/>
      <c r="C8" s="2801"/>
      <c r="D8" s="2706"/>
      <c r="E8" s="2724" t="s">
        <v>763</v>
      </c>
      <c r="F8" s="2724"/>
      <c r="G8" s="2724"/>
      <c r="H8" s="2724"/>
      <c r="I8" s="2724"/>
      <c r="J8" s="2724"/>
      <c r="K8" s="2724"/>
      <c r="L8" s="2725"/>
      <c r="M8" s="2794"/>
      <c r="N8" s="2769" t="s">
        <v>379</v>
      </c>
      <c r="O8" s="2772" t="s">
        <v>380</v>
      </c>
      <c r="P8" s="2775" t="s">
        <v>572</v>
      </c>
      <c r="Q8" s="2712"/>
    </row>
    <row r="9" spans="2:18" ht="12.75" customHeight="1" x14ac:dyDescent="0.2">
      <c r="B9" s="2705"/>
      <c r="C9" s="2801"/>
      <c r="D9" s="2706"/>
      <c r="E9" s="1728">
        <f>'kalendarz  A'!$F$30</f>
        <v>26</v>
      </c>
      <c r="F9" s="1728">
        <f>'kalendarz  A'!$F$30</f>
        <v>26</v>
      </c>
      <c r="G9" s="1728">
        <f>'kalendarz  A'!$F$30</f>
        <v>26</v>
      </c>
      <c r="H9" s="1728">
        <f>'kalendarz  A'!$F$30</f>
        <v>26</v>
      </c>
      <c r="I9" s="1728">
        <f>'kalendarz  A'!$F$30</f>
        <v>26</v>
      </c>
      <c r="J9" s="1728">
        <f>'kalendarz  A'!$F$30</f>
        <v>26</v>
      </c>
      <c r="K9" s="1728">
        <f>'kalendarz  A'!$F$30</f>
        <v>26</v>
      </c>
      <c r="L9" s="1728">
        <f>'kalendarz  A'!$F$30</f>
        <v>26</v>
      </c>
      <c r="M9" s="2794"/>
      <c r="N9" s="2770"/>
      <c r="O9" s="2773"/>
      <c r="P9" s="2776"/>
      <c r="Q9" s="2712"/>
    </row>
    <row r="10" spans="2:18" ht="16.5" customHeight="1" thickBot="1" x14ac:dyDescent="0.25">
      <c r="B10" s="2707"/>
      <c r="C10" s="2802"/>
      <c r="D10" s="2708"/>
      <c r="E10" s="2726" t="s">
        <v>764</v>
      </c>
      <c r="F10" s="2726"/>
      <c r="G10" s="2726"/>
      <c r="H10" s="2726"/>
      <c r="I10" s="2726"/>
      <c r="J10" s="2726"/>
      <c r="K10" s="2726"/>
      <c r="L10" s="2727"/>
      <c r="M10" s="2795"/>
      <c r="N10" s="2771"/>
      <c r="O10" s="2774"/>
      <c r="P10" s="2777"/>
      <c r="Q10" s="2713"/>
    </row>
    <row r="11" spans="2:18" ht="27" customHeight="1" thickBot="1" x14ac:dyDescent="0.25">
      <c r="B11" s="2780" t="s">
        <v>818</v>
      </c>
      <c r="C11" s="2781"/>
      <c r="D11" s="2782"/>
      <c r="E11" s="1196">
        <f t="shared" ref="E11:L11" si="0">E17+E12+E15+E16</f>
        <v>23.33</v>
      </c>
      <c r="F11" s="1196">
        <f t="shared" si="0"/>
        <v>23.33</v>
      </c>
      <c r="G11" s="1196">
        <f t="shared" si="0"/>
        <v>23.33</v>
      </c>
      <c r="H11" s="1194">
        <f t="shared" si="0"/>
        <v>28</v>
      </c>
      <c r="I11" s="1194">
        <f t="shared" si="0"/>
        <v>29.66</v>
      </c>
      <c r="J11" s="1195">
        <f t="shared" si="0"/>
        <v>28.66</v>
      </c>
      <c r="K11" s="1194">
        <f t="shared" si="0"/>
        <v>38.33</v>
      </c>
      <c r="L11" s="1194">
        <f t="shared" si="0"/>
        <v>41.33</v>
      </c>
      <c r="M11" s="1193">
        <f>M17+M12</f>
        <v>235.96999999999997</v>
      </c>
      <c r="N11" s="1192">
        <f>N12+N15+N16+N17</f>
        <v>1819.74</v>
      </c>
      <c r="O11" s="1191">
        <f>O12+O15+O16+O17</f>
        <v>4315.4799999999996</v>
      </c>
      <c r="P11" s="1190">
        <f>P12+P15+P16+P17</f>
        <v>6135.2199999999993</v>
      </c>
      <c r="Q11" s="1189"/>
    </row>
    <row r="12" spans="2:18" ht="21" customHeight="1" x14ac:dyDescent="0.2">
      <c r="B12" s="2010"/>
      <c r="C12" s="1184"/>
      <c r="D12" s="1184" t="s">
        <v>819</v>
      </c>
      <c r="E12" s="1183">
        <f t="shared" ref="E12:L12" si="1">SUM(E13:E14)</f>
        <v>23.33</v>
      </c>
      <c r="F12" s="1183">
        <f t="shared" si="1"/>
        <v>23.33</v>
      </c>
      <c r="G12" s="1183">
        <f t="shared" si="1"/>
        <v>23.33</v>
      </c>
      <c r="H12" s="1183">
        <f t="shared" si="1"/>
        <v>28</v>
      </c>
      <c r="I12" s="1183">
        <f t="shared" si="1"/>
        <v>29.66</v>
      </c>
      <c r="J12" s="1183">
        <f t="shared" si="1"/>
        <v>28.66</v>
      </c>
      <c r="K12" s="1183">
        <f t="shared" si="1"/>
        <v>38.33</v>
      </c>
      <c r="L12" s="1183">
        <f t="shared" si="1"/>
        <v>41.33</v>
      </c>
      <c r="M12" s="2011">
        <f>SUM(E12:L12)</f>
        <v>235.96999999999997</v>
      </c>
      <c r="N12" s="1188">
        <f>SUM(N13:N14)</f>
        <v>1819.74</v>
      </c>
      <c r="O12" s="1188">
        <f>SUM(O13:O14)</f>
        <v>4315.4799999999996</v>
      </c>
      <c r="P12" s="2012">
        <f>SUM(N12:O12)</f>
        <v>6135.2199999999993</v>
      </c>
      <c r="Q12" s="2013"/>
      <c r="R12" s="914"/>
    </row>
    <row r="13" spans="2:18" ht="14.25" customHeight="1" x14ac:dyDescent="0.2">
      <c r="B13" s="1185"/>
      <c r="C13" s="1184"/>
      <c r="D13" s="1184" t="s">
        <v>820</v>
      </c>
      <c r="E13" s="1186">
        <f t="shared" ref="E13:L13" si="2">SUM(E19:E30)</f>
        <v>4.33</v>
      </c>
      <c r="F13" s="1186">
        <f t="shared" si="2"/>
        <v>4.33</v>
      </c>
      <c r="G13" s="1186">
        <f t="shared" si="2"/>
        <v>4.33</v>
      </c>
      <c r="H13" s="1186">
        <f t="shared" si="2"/>
        <v>5</v>
      </c>
      <c r="I13" s="1186">
        <f t="shared" si="2"/>
        <v>5.66</v>
      </c>
      <c r="J13" s="1186">
        <f t="shared" si="2"/>
        <v>5.66</v>
      </c>
      <c r="K13" s="1186">
        <f t="shared" si="2"/>
        <v>8.33</v>
      </c>
      <c r="L13" s="1186">
        <f t="shared" si="2"/>
        <v>8.33</v>
      </c>
      <c r="M13" s="1182">
        <f>SUM(E13:L13)</f>
        <v>45.97</v>
      </c>
      <c r="N13" s="1179">
        <f>E13*E9+F13*$F$9+G13*$G$9</f>
        <v>337.74</v>
      </c>
      <c r="O13" s="1179">
        <f>H13*$H$9+K13*$K$9+L13*$L$9+I13*I$9+J13*J$9</f>
        <v>857.48</v>
      </c>
      <c r="P13" s="1181">
        <f>SUM(N13:O13)</f>
        <v>1195.22</v>
      </c>
      <c r="Q13" s="1038"/>
    </row>
    <row r="14" spans="2:18" ht="14.25" customHeight="1" x14ac:dyDescent="0.2">
      <c r="B14" s="1185"/>
      <c r="C14" s="1184"/>
      <c r="D14" s="1184" t="s">
        <v>821</v>
      </c>
      <c r="E14" s="1186">
        <f>SUM(E31:E48)</f>
        <v>19</v>
      </c>
      <c r="F14" s="1186">
        <f>SUM(F31:F48)</f>
        <v>19</v>
      </c>
      <c r="G14" s="1186">
        <f>SUM(G31:G48)</f>
        <v>19</v>
      </c>
      <c r="H14" s="1186">
        <f>SUM(H31:H48)</f>
        <v>23</v>
      </c>
      <c r="I14" s="1186">
        <f>SUM(I32:I48)</f>
        <v>24</v>
      </c>
      <c r="J14" s="1186">
        <f>SUM(J32:J48)</f>
        <v>23</v>
      </c>
      <c r="K14" s="1186">
        <f>SUM(K31:K48)</f>
        <v>30</v>
      </c>
      <c r="L14" s="1186">
        <f>SUM(L31:L48)</f>
        <v>33</v>
      </c>
      <c r="M14" s="1182">
        <f>SUM(E14:L14)</f>
        <v>190</v>
      </c>
      <c r="N14" s="1179">
        <f>E14*E9+F14*$F$9+G14*$G$9</f>
        <v>1482</v>
      </c>
      <c r="O14" s="1179">
        <f>H14*$H$9+K14*$K$9+L14*$L$9+I14*I$9+J14*J$9</f>
        <v>3458</v>
      </c>
      <c r="P14" s="1181">
        <f>SUM(N14:O14)</f>
        <v>4940</v>
      </c>
      <c r="Q14" s="1187"/>
    </row>
    <row r="15" spans="2:18" ht="14.25" hidden="1" customHeight="1" x14ac:dyDescent="0.2">
      <c r="B15" s="1185"/>
      <c r="C15" s="1184"/>
      <c r="D15" s="1184" t="s">
        <v>822</v>
      </c>
      <c r="E15" s="1183">
        <f t="shared" ref="E15:L15" si="3">E49</f>
        <v>0</v>
      </c>
      <c r="F15" s="1183">
        <f t="shared" si="3"/>
        <v>0</v>
      </c>
      <c r="G15" s="1183">
        <f t="shared" si="3"/>
        <v>0</v>
      </c>
      <c r="H15" s="1183">
        <f t="shared" si="3"/>
        <v>0</v>
      </c>
      <c r="I15" s="1186">
        <f t="shared" si="3"/>
        <v>0</v>
      </c>
      <c r="J15" s="1186">
        <f t="shared" si="3"/>
        <v>0</v>
      </c>
      <c r="K15" s="1183">
        <f t="shared" si="3"/>
        <v>0</v>
      </c>
      <c r="L15" s="1183">
        <f t="shared" si="3"/>
        <v>0</v>
      </c>
      <c r="M15" s="1182">
        <f>SUM(E15:L15)</f>
        <v>0</v>
      </c>
      <c r="N15" s="1179">
        <f>E15*E9+F15*$F$9+G15*$G$9</f>
        <v>0</v>
      </c>
      <c r="O15" s="1179">
        <f>H15*$H$9+K15*$K$9+L15*$L$9+I15*I$9+J15*J$9</f>
        <v>0</v>
      </c>
      <c r="P15" s="1181">
        <f>SUM(N15:O15)</f>
        <v>0</v>
      </c>
      <c r="Q15" s="1038"/>
    </row>
    <row r="16" spans="2:18" ht="14.25" customHeight="1" x14ac:dyDescent="0.2">
      <c r="B16" s="1185"/>
      <c r="C16" s="1184"/>
      <c r="D16" s="1184" t="s">
        <v>823</v>
      </c>
      <c r="E16" s="1183">
        <f t="shared" ref="E16:L16" si="4">E57</f>
        <v>0</v>
      </c>
      <c r="F16" s="1183">
        <f t="shared" si="4"/>
        <v>0</v>
      </c>
      <c r="G16" s="1183">
        <f t="shared" si="4"/>
        <v>0</v>
      </c>
      <c r="H16" s="1183">
        <f t="shared" si="4"/>
        <v>0</v>
      </c>
      <c r="I16" s="1183">
        <f t="shared" si="4"/>
        <v>0</v>
      </c>
      <c r="J16" s="1183">
        <f t="shared" si="4"/>
        <v>0</v>
      </c>
      <c r="K16" s="1183">
        <f t="shared" si="4"/>
        <v>0</v>
      </c>
      <c r="L16" s="1183">
        <f t="shared" si="4"/>
        <v>0</v>
      </c>
      <c r="M16" s="1182">
        <v>0</v>
      </c>
      <c r="N16" s="1179">
        <f>E16*E9+F16*$F$9+G16*$G$9</f>
        <v>0</v>
      </c>
      <c r="O16" s="1179">
        <f>H16*$H$9+K16*$K$9+L16*$L$9+I16*I$9+J16*J$9</f>
        <v>0</v>
      </c>
      <c r="P16" s="1181">
        <v>0</v>
      </c>
      <c r="Q16" s="1038"/>
    </row>
    <row r="17" spans="2:20" ht="15.75" customHeight="1" x14ac:dyDescent="0.2">
      <c r="B17" s="2783" t="s">
        <v>824</v>
      </c>
      <c r="C17" s="2784"/>
      <c r="D17" s="2785"/>
      <c r="E17" s="1735">
        <f t="shared" ref="E17:L17" si="5">SUM(E63:E66)</f>
        <v>0</v>
      </c>
      <c r="F17" s="1735">
        <f t="shared" si="5"/>
        <v>0</v>
      </c>
      <c r="G17" s="1735">
        <f t="shared" si="5"/>
        <v>0</v>
      </c>
      <c r="H17" s="1735">
        <f t="shared" si="5"/>
        <v>0</v>
      </c>
      <c r="I17" s="1735">
        <f t="shared" si="5"/>
        <v>0</v>
      </c>
      <c r="J17" s="1735">
        <f t="shared" si="5"/>
        <v>0</v>
      </c>
      <c r="K17" s="1735">
        <f t="shared" si="5"/>
        <v>0</v>
      </c>
      <c r="L17" s="1735">
        <f t="shared" si="5"/>
        <v>0</v>
      </c>
      <c r="M17" s="1180">
        <f>SUM(M57:M57)</f>
        <v>0</v>
      </c>
      <c r="N17" s="1157">
        <f>E17*E9+F17*$F$9+G17*$G$9</f>
        <v>0</v>
      </c>
      <c r="O17" s="1179">
        <f>H17*$H$9+K17*$K$9+L17*$L$9+I17*I$9+J17*J$9</f>
        <v>0</v>
      </c>
      <c r="P17" s="1113">
        <f>SUM(N17:O17)</f>
        <v>0</v>
      </c>
      <c r="Q17" s="954"/>
    </row>
    <row r="18" spans="2:20" ht="19.5" customHeight="1" x14ac:dyDescent="0.2">
      <c r="B18" s="2778" t="s">
        <v>766</v>
      </c>
      <c r="C18" s="2779"/>
      <c r="D18" s="2779"/>
      <c r="E18" s="1178"/>
      <c r="F18" s="1178"/>
      <c r="G18" s="1178"/>
      <c r="H18" s="1178"/>
      <c r="I18" s="1178"/>
      <c r="J18" s="1178"/>
      <c r="K18" s="1178" t="s">
        <v>825</v>
      </c>
      <c r="L18" s="1178"/>
      <c r="M18" s="1178"/>
      <c r="N18" s="1177"/>
      <c r="O18" s="1177"/>
      <c r="P18" s="1176"/>
      <c r="Q18" s="1175"/>
      <c r="T18" s="914"/>
    </row>
    <row r="19" spans="2:20" s="914" customFormat="1" ht="14.1" customHeight="1" x14ac:dyDescent="0.25">
      <c r="B19" s="2786" t="s">
        <v>826</v>
      </c>
      <c r="C19" s="2014">
        <v>1</v>
      </c>
      <c r="D19" s="1174" t="s">
        <v>767</v>
      </c>
      <c r="E19" s="949">
        <v>1.33</v>
      </c>
      <c r="F19" s="949">
        <v>1.33</v>
      </c>
      <c r="G19" s="949">
        <v>1.33</v>
      </c>
      <c r="H19" s="948">
        <v>2</v>
      </c>
      <c r="I19" s="948">
        <v>2</v>
      </c>
      <c r="J19" s="948">
        <v>2</v>
      </c>
      <c r="K19" s="948"/>
      <c r="L19" s="948"/>
      <c r="M19" s="1173">
        <f t="shared" ref="M19:M66" si="6">SUM(E19:L19)</f>
        <v>9.99</v>
      </c>
      <c r="N19" s="1136">
        <f t="shared" ref="N19:N66" si="7">F19*$F$9+G19*$G$9+E19*$E$9</f>
        <v>103.74</v>
      </c>
      <c r="O19" s="1172">
        <f>H19*$H$9+K19*$K$9+L19*$L$9</f>
        <v>52</v>
      </c>
      <c r="P19" s="1135">
        <f t="shared" ref="P19:P66" si="8">SUM(N19:O19)</f>
        <v>155.74</v>
      </c>
      <c r="Q19" s="991"/>
    </row>
    <row r="20" spans="2:20" s="914" customFormat="1" ht="14.1" customHeight="1" x14ac:dyDescent="0.25">
      <c r="B20" s="2787"/>
      <c r="C20" s="1147">
        <v>2</v>
      </c>
      <c r="D20" s="1169" t="s">
        <v>832</v>
      </c>
      <c r="E20" s="900"/>
      <c r="F20" s="900"/>
      <c r="G20" s="900"/>
      <c r="H20" s="899"/>
      <c r="I20" s="899"/>
      <c r="J20" s="899"/>
      <c r="K20" s="899">
        <v>2</v>
      </c>
      <c r="L20" s="899">
        <v>2</v>
      </c>
      <c r="M20" s="1167">
        <f t="shared" si="6"/>
        <v>4</v>
      </c>
      <c r="N20" s="1106">
        <f t="shared" si="7"/>
        <v>0</v>
      </c>
      <c r="O20" s="1105">
        <f t="shared" ref="O20:O30" si="9">H20*$H$9+K20*$K$9+L20*$L$9+I20*I$9+J20*J$9</f>
        <v>104</v>
      </c>
      <c r="P20" s="1104">
        <f t="shared" si="8"/>
        <v>104</v>
      </c>
      <c r="Q20" s="898"/>
    </row>
    <row r="21" spans="2:20" s="914" customFormat="1" ht="14.1" customHeight="1" x14ac:dyDescent="0.25">
      <c r="B21" s="2787"/>
      <c r="C21" s="2014">
        <v>3</v>
      </c>
      <c r="D21" s="1169" t="s">
        <v>768</v>
      </c>
      <c r="E21" s="900"/>
      <c r="F21" s="900"/>
      <c r="G21" s="900"/>
      <c r="H21" s="899"/>
      <c r="I21" s="1202">
        <v>0.66</v>
      </c>
      <c r="J21" s="1202">
        <v>0.66</v>
      </c>
      <c r="K21" s="899"/>
      <c r="L21" s="899"/>
      <c r="M21" s="1167">
        <f t="shared" si="6"/>
        <v>1.32</v>
      </c>
      <c r="N21" s="1106">
        <f t="shared" si="7"/>
        <v>0</v>
      </c>
      <c r="O21" s="1105">
        <f t="shared" si="9"/>
        <v>34.32</v>
      </c>
      <c r="P21" s="1104">
        <f t="shared" si="8"/>
        <v>34.32</v>
      </c>
      <c r="Q21" s="898"/>
      <c r="R21" s="1170"/>
    </row>
    <row r="22" spans="2:20" s="914" customFormat="1" ht="14.1" customHeight="1" x14ac:dyDescent="0.25">
      <c r="B22" s="2787"/>
      <c r="C22" s="1147">
        <v>4</v>
      </c>
      <c r="D22" s="1169" t="s">
        <v>796</v>
      </c>
      <c r="E22" s="900"/>
      <c r="F22" s="900"/>
      <c r="G22" s="900"/>
      <c r="H22" s="899"/>
      <c r="I22" s="899"/>
      <c r="J22" s="899"/>
      <c r="K22" s="899">
        <v>1.33</v>
      </c>
      <c r="L22" s="899">
        <v>1.33</v>
      </c>
      <c r="M22" s="1167">
        <f t="shared" si="6"/>
        <v>2.66</v>
      </c>
      <c r="N22" s="1106">
        <f t="shared" si="7"/>
        <v>0</v>
      </c>
      <c r="O22" s="1105">
        <f t="shared" si="9"/>
        <v>69.16</v>
      </c>
      <c r="P22" s="1104">
        <f t="shared" si="8"/>
        <v>69.16</v>
      </c>
      <c r="Q22" s="898"/>
      <c r="R22" s="1170"/>
    </row>
    <row r="23" spans="2:20" s="914" customFormat="1" ht="14.1" customHeight="1" x14ac:dyDescent="0.25">
      <c r="B23" s="2787"/>
      <c r="C23" s="2014">
        <v>5</v>
      </c>
      <c r="D23" s="1169" t="s">
        <v>797</v>
      </c>
      <c r="E23" s="900"/>
      <c r="F23" s="900"/>
      <c r="G23" s="900"/>
      <c r="H23" s="899"/>
      <c r="I23" s="899"/>
      <c r="J23" s="899"/>
      <c r="K23" s="899">
        <v>1</v>
      </c>
      <c r="L23" s="899">
        <v>1</v>
      </c>
      <c r="M23" s="1167">
        <f t="shared" si="6"/>
        <v>2</v>
      </c>
      <c r="N23" s="1106">
        <f t="shared" si="7"/>
        <v>0</v>
      </c>
      <c r="O23" s="1105">
        <f t="shared" si="9"/>
        <v>52</v>
      </c>
      <c r="P23" s="1104">
        <f t="shared" si="8"/>
        <v>52</v>
      </c>
      <c r="Q23" s="898"/>
      <c r="R23" s="1170"/>
    </row>
    <row r="24" spans="2:20" s="914" customFormat="1" ht="14.1" customHeight="1" x14ac:dyDescent="0.25">
      <c r="B24" s="2787"/>
      <c r="C24" s="1147">
        <v>6</v>
      </c>
      <c r="D24" s="1169" t="s">
        <v>653</v>
      </c>
      <c r="E24" s="900">
        <v>2</v>
      </c>
      <c r="F24" s="900">
        <v>2</v>
      </c>
      <c r="G24" s="900">
        <v>2</v>
      </c>
      <c r="H24" s="899"/>
      <c r="I24" s="899"/>
      <c r="J24" s="899"/>
      <c r="K24" s="899"/>
      <c r="L24" s="899"/>
      <c r="M24" s="1167">
        <f t="shared" si="6"/>
        <v>6</v>
      </c>
      <c r="N24" s="1106">
        <f t="shared" si="7"/>
        <v>156</v>
      </c>
      <c r="O24" s="1105">
        <f t="shared" si="9"/>
        <v>0</v>
      </c>
      <c r="P24" s="1104">
        <f t="shared" si="8"/>
        <v>156</v>
      </c>
      <c r="Q24" s="898"/>
      <c r="R24" s="1170"/>
    </row>
    <row r="25" spans="2:20" s="914" customFormat="1" ht="14.1" customHeight="1" x14ac:dyDescent="0.25">
      <c r="B25" s="2787"/>
      <c r="C25" s="2014">
        <v>7</v>
      </c>
      <c r="D25" s="1169" t="s">
        <v>769</v>
      </c>
      <c r="E25" s="900">
        <v>1</v>
      </c>
      <c r="F25" s="900">
        <v>1</v>
      </c>
      <c r="G25" s="900">
        <v>1</v>
      </c>
      <c r="H25" s="899">
        <v>2</v>
      </c>
      <c r="I25" s="899">
        <v>2</v>
      </c>
      <c r="J25" s="899">
        <v>2</v>
      </c>
      <c r="K25" s="899">
        <v>2</v>
      </c>
      <c r="L25" s="899">
        <v>2</v>
      </c>
      <c r="M25" s="1167">
        <f t="shared" si="6"/>
        <v>13</v>
      </c>
      <c r="N25" s="1106">
        <f t="shared" si="7"/>
        <v>78</v>
      </c>
      <c r="O25" s="1105">
        <f t="shared" si="9"/>
        <v>260</v>
      </c>
      <c r="P25" s="1104">
        <f t="shared" si="8"/>
        <v>338</v>
      </c>
      <c r="Q25" s="898"/>
    </row>
    <row r="26" spans="2:20" s="914" customFormat="1" ht="14.1" customHeight="1" x14ac:dyDescent="0.25">
      <c r="B26" s="2787"/>
      <c r="C26" s="1147">
        <v>8</v>
      </c>
      <c r="D26" s="1169" t="s">
        <v>770</v>
      </c>
      <c r="E26" s="900"/>
      <c r="F26" s="900"/>
      <c r="G26" s="900"/>
      <c r="H26" s="899"/>
      <c r="I26" s="899"/>
      <c r="J26" s="899"/>
      <c r="K26" s="899"/>
      <c r="L26" s="899"/>
      <c r="M26" s="1167">
        <f t="shared" si="6"/>
        <v>0</v>
      </c>
      <c r="N26" s="1106">
        <f t="shared" si="7"/>
        <v>0</v>
      </c>
      <c r="O26" s="1105">
        <f t="shared" si="9"/>
        <v>0</v>
      </c>
      <c r="P26" s="1104">
        <f t="shared" si="8"/>
        <v>0</v>
      </c>
      <c r="Q26" s="898"/>
    </row>
    <row r="27" spans="2:20" s="914" customFormat="1" ht="14.1" customHeight="1" x14ac:dyDescent="0.25">
      <c r="B27" s="2787"/>
      <c r="C27" s="2014">
        <v>9</v>
      </c>
      <c r="D27" s="1169" t="s">
        <v>654</v>
      </c>
      <c r="E27" s="900"/>
      <c r="F27" s="900"/>
      <c r="G27" s="900"/>
      <c r="H27" s="899">
        <v>1</v>
      </c>
      <c r="I27" s="899">
        <v>1</v>
      </c>
      <c r="J27" s="899">
        <v>1</v>
      </c>
      <c r="K27" s="899"/>
      <c r="L27" s="899"/>
      <c r="M27" s="1167">
        <f t="shared" si="6"/>
        <v>3</v>
      </c>
      <c r="N27" s="1106">
        <f t="shared" si="7"/>
        <v>0</v>
      </c>
      <c r="O27" s="1105">
        <f t="shared" si="9"/>
        <v>78</v>
      </c>
      <c r="P27" s="1104">
        <f t="shared" si="8"/>
        <v>78</v>
      </c>
      <c r="Q27" s="898"/>
    </row>
    <row r="28" spans="2:20" s="914" customFormat="1" ht="14.1" customHeight="1" thickBot="1" x14ac:dyDescent="0.3">
      <c r="B28" s="2787"/>
      <c r="C28" s="1147">
        <v>10</v>
      </c>
      <c r="D28" s="1168" t="s">
        <v>700</v>
      </c>
      <c r="E28" s="900"/>
      <c r="F28" s="900"/>
      <c r="G28" s="900"/>
      <c r="H28" s="899"/>
      <c r="I28" s="899"/>
      <c r="J28" s="899"/>
      <c r="K28" s="899">
        <v>1</v>
      </c>
      <c r="L28" s="899">
        <v>1</v>
      </c>
      <c r="M28" s="1121">
        <f t="shared" si="6"/>
        <v>2</v>
      </c>
      <c r="N28" s="1120">
        <f t="shared" si="7"/>
        <v>0</v>
      </c>
      <c r="O28" s="1119">
        <f t="shared" si="9"/>
        <v>52</v>
      </c>
      <c r="P28" s="1118">
        <f t="shared" si="8"/>
        <v>52</v>
      </c>
      <c r="Q28" s="1162"/>
    </row>
    <row r="29" spans="2:20" s="914" customFormat="1" ht="14.1" customHeight="1" thickTop="1" thickBot="1" x14ac:dyDescent="0.3">
      <c r="B29" s="2787"/>
      <c r="C29" s="2014">
        <v>11</v>
      </c>
      <c r="D29" s="1168" t="s">
        <v>782</v>
      </c>
      <c r="E29" s="900"/>
      <c r="F29" s="900"/>
      <c r="G29" s="900"/>
      <c r="H29" s="899"/>
      <c r="I29" s="899"/>
      <c r="J29" s="899"/>
      <c r="K29" s="899">
        <v>1</v>
      </c>
      <c r="L29" s="899">
        <v>1</v>
      </c>
      <c r="M29" s="1121">
        <f t="shared" si="6"/>
        <v>2</v>
      </c>
      <c r="N29" s="1120">
        <f t="shared" si="7"/>
        <v>0</v>
      </c>
      <c r="O29" s="1119">
        <f t="shared" si="9"/>
        <v>52</v>
      </c>
      <c r="P29" s="1118">
        <f t="shared" si="8"/>
        <v>52</v>
      </c>
      <c r="Q29" s="1162"/>
    </row>
    <row r="30" spans="2:20" s="914" customFormat="1" ht="14.1" customHeight="1" thickTop="1" thickBot="1" x14ac:dyDescent="0.3">
      <c r="B30" s="2788"/>
      <c r="C30" s="1143">
        <v>12</v>
      </c>
      <c r="D30" s="1165" t="s">
        <v>771</v>
      </c>
      <c r="E30" s="1164"/>
      <c r="F30" s="1164"/>
      <c r="G30" s="1164"/>
      <c r="H30" s="1163"/>
      <c r="I30" s="1163"/>
      <c r="J30" s="1163"/>
      <c r="K30" s="1163"/>
      <c r="L30" s="1163"/>
      <c r="M30" s="1121">
        <f t="shared" si="6"/>
        <v>0</v>
      </c>
      <c r="N30" s="1120">
        <f t="shared" si="7"/>
        <v>0</v>
      </c>
      <c r="O30" s="1119">
        <f t="shared" si="9"/>
        <v>0</v>
      </c>
      <c r="P30" s="1118">
        <f t="shared" si="8"/>
        <v>0</v>
      </c>
      <c r="Q30" s="1162"/>
    </row>
    <row r="31" spans="2:20" s="914" customFormat="1" ht="14.1" customHeight="1" thickTop="1" x14ac:dyDescent="0.25">
      <c r="B31" s="2789" t="s">
        <v>827</v>
      </c>
      <c r="C31" s="1161">
        <v>1</v>
      </c>
      <c r="D31" s="1156" t="s">
        <v>665</v>
      </c>
      <c r="E31" s="1160">
        <v>19</v>
      </c>
      <c r="F31" s="1160">
        <v>19</v>
      </c>
      <c r="G31" s="1160">
        <v>19</v>
      </c>
      <c r="H31" s="1159"/>
      <c r="I31" s="1159"/>
      <c r="J31" s="1159"/>
      <c r="K31" s="1159"/>
      <c r="L31" s="1158"/>
      <c r="M31" s="1107">
        <f t="shared" si="6"/>
        <v>57</v>
      </c>
      <c r="N31" s="1114">
        <f t="shared" si="7"/>
        <v>1482</v>
      </c>
      <c r="O31" s="1157"/>
      <c r="P31" s="1113">
        <f t="shared" si="8"/>
        <v>1482</v>
      </c>
      <c r="Q31" s="898"/>
    </row>
    <row r="32" spans="2:20" s="914" customFormat="1" ht="14.1" customHeight="1" x14ac:dyDescent="0.25">
      <c r="B32" s="2789"/>
      <c r="C32" s="1147">
        <v>2</v>
      </c>
      <c r="D32" s="1156" t="s">
        <v>666</v>
      </c>
      <c r="E32" s="1155"/>
      <c r="F32" s="1155"/>
      <c r="G32" s="1155"/>
      <c r="H32" s="894">
        <v>5</v>
      </c>
      <c r="I32" s="894">
        <v>5</v>
      </c>
      <c r="J32" s="899">
        <v>5</v>
      </c>
      <c r="K32" s="894">
        <v>5</v>
      </c>
      <c r="L32" s="899">
        <v>5</v>
      </c>
      <c r="M32" s="1107">
        <f t="shared" si="6"/>
        <v>25</v>
      </c>
      <c r="N32" s="1106">
        <f t="shared" si="7"/>
        <v>0</v>
      </c>
      <c r="O32" s="1105">
        <f t="shared" ref="O32:O48" si="10">H32*$H$9+K32*$K$9+L32*$L$9+I32*I$9+J32*J$9</f>
        <v>650</v>
      </c>
      <c r="P32" s="1104">
        <f t="shared" si="8"/>
        <v>650</v>
      </c>
      <c r="Q32" s="898"/>
    </row>
    <row r="33" spans="2:17" s="914" customFormat="1" ht="14.1" customHeight="1" x14ac:dyDescent="0.25">
      <c r="B33" s="2789"/>
      <c r="C33" s="1147">
        <v>3</v>
      </c>
      <c r="D33" s="1154" t="s">
        <v>667</v>
      </c>
      <c r="E33" s="1152"/>
      <c r="F33" s="1152"/>
      <c r="G33" s="1152"/>
      <c r="H33" s="888">
        <v>3</v>
      </c>
      <c r="I33" s="888">
        <v>3</v>
      </c>
      <c r="J33" s="931">
        <v>3</v>
      </c>
      <c r="K33" s="888">
        <v>3</v>
      </c>
      <c r="L33" s="931">
        <v>3</v>
      </c>
      <c r="M33" s="1107">
        <f t="shared" si="6"/>
        <v>15</v>
      </c>
      <c r="N33" s="1106">
        <f t="shared" si="7"/>
        <v>0</v>
      </c>
      <c r="O33" s="1105">
        <f t="shared" si="10"/>
        <v>390</v>
      </c>
      <c r="P33" s="1104">
        <f t="shared" si="8"/>
        <v>390</v>
      </c>
      <c r="Q33" s="893"/>
    </row>
    <row r="34" spans="2:17" s="914" customFormat="1" ht="14.1" customHeight="1" x14ac:dyDescent="0.25">
      <c r="B34" s="2789"/>
      <c r="C34" s="1147">
        <v>4</v>
      </c>
      <c r="D34" s="1154" t="s">
        <v>668</v>
      </c>
      <c r="E34" s="1152"/>
      <c r="F34" s="1152"/>
      <c r="G34" s="1152"/>
      <c r="H34" s="888"/>
      <c r="I34" s="888"/>
      <c r="J34" s="931"/>
      <c r="K34" s="888">
        <v>2</v>
      </c>
      <c r="L34" s="931">
        <v>2</v>
      </c>
      <c r="M34" s="1107">
        <f t="shared" si="6"/>
        <v>4</v>
      </c>
      <c r="N34" s="1106">
        <f t="shared" si="7"/>
        <v>0</v>
      </c>
      <c r="O34" s="1105">
        <f t="shared" si="10"/>
        <v>104</v>
      </c>
      <c r="P34" s="1104">
        <f t="shared" si="8"/>
        <v>104</v>
      </c>
      <c r="Q34" s="893"/>
    </row>
    <row r="35" spans="2:17" s="914" customFormat="1" ht="14.1" customHeight="1" x14ac:dyDescent="0.25">
      <c r="B35" s="2789"/>
      <c r="C35" s="1147">
        <v>5</v>
      </c>
      <c r="D35" s="1153" t="s">
        <v>669</v>
      </c>
      <c r="E35" s="1148"/>
      <c r="F35" s="1148"/>
      <c r="G35" s="1148"/>
      <c r="H35" s="931">
        <v>1</v>
      </c>
      <c r="I35" s="931">
        <v>1</v>
      </c>
      <c r="J35" s="931">
        <v>1</v>
      </c>
      <c r="K35" s="931">
        <v>1</v>
      </c>
      <c r="L35" s="931">
        <v>1</v>
      </c>
      <c r="M35" s="1107">
        <f t="shared" si="6"/>
        <v>5</v>
      </c>
      <c r="N35" s="1106">
        <f t="shared" si="7"/>
        <v>0</v>
      </c>
      <c r="O35" s="1105">
        <f t="shared" si="10"/>
        <v>130</v>
      </c>
      <c r="P35" s="1104">
        <f t="shared" si="8"/>
        <v>130</v>
      </c>
      <c r="Q35" s="893"/>
    </row>
    <row r="36" spans="2:17" s="914" customFormat="1" ht="14.1" customHeight="1" x14ac:dyDescent="0.25">
      <c r="B36" s="2789"/>
      <c r="C36" s="1147">
        <v>6</v>
      </c>
      <c r="D36" s="1151" t="s">
        <v>670</v>
      </c>
      <c r="E36" s="1152"/>
      <c r="F36" s="1152"/>
      <c r="G36" s="1152"/>
      <c r="H36" s="888">
        <v>1</v>
      </c>
      <c r="I36" s="888">
        <v>2</v>
      </c>
      <c r="J36" s="931">
        <v>2</v>
      </c>
      <c r="K36" s="888">
        <v>2</v>
      </c>
      <c r="L36" s="931">
        <v>2</v>
      </c>
      <c r="M36" s="1107">
        <f t="shared" si="6"/>
        <v>9</v>
      </c>
      <c r="N36" s="1106">
        <f t="shared" si="7"/>
        <v>0</v>
      </c>
      <c r="O36" s="1105">
        <f t="shared" si="10"/>
        <v>234</v>
      </c>
      <c r="P36" s="1104">
        <f t="shared" si="8"/>
        <v>234</v>
      </c>
      <c r="Q36" s="893"/>
    </row>
    <row r="37" spans="2:17" s="914" customFormat="1" ht="14.1" customHeight="1" x14ac:dyDescent="0.25">
      <c r="B37" s="2789"/>
      <c r="C37" s="1147">
        <v>7</v>
      </c>
      <c r="D37" s="1151" t="s">
        <v>671</v>
      </c>
      <c r="E37" s="1148"/>
      <c r="F37" s="1148"/>
      <c r="G37" s="1148"/>
      <c r="H37" s="931"/>
      <c r="I37" s="931"/>
      <c r="J37" s="931"/>
      <c r="K37" s="931"/>
      <c r="L37" s="931">
        <v>2</v>
      </c>
      <c r="M37" s="1107">
        <f t="shared" si="6"/>
        <v>2</v>
      </c>
      <c r="N37" s="1106">
        <f t="shared" si="7"/>
        <v>0</v>
      </c>
      <c r="O37" s="1105">
        <f t="shared" si="10"/>
        <v>52</v>
      </c>
      <c r="P37" s="1104">
        <f t="shared" si="8"/>
        <v>52</v>
      </c>
      <c r="Q37" s="893"/>
    </row>
    <row r="38" spans="2:17" s="914" customFormat="1" ht="14.1" customHeight="1" x14ac:dyDescent="0.25">
      <c r="B38" s="2789"/>
      <c r="C38" s="1147">
        <v>8</v>
      </c>
      <c r="D38" s="1151" t="s">
        <v>672</v>
      </c>
      <c r="E38" s="1148"/>
      <c r="F38" s="1148"/>
      <c r="G38" s="1148"/>
      <c r="H38" s="931">
        <v>2</v>
      </c>
      <c r="I38" s="931"/>
      <c r="J38" s="931"/>
      <c r="K38" s="931"/>
      <c r="L38" s="931"/>
      <c r="M38" s="1107">
        <f t="shared" si="6"/>
        <v>2</v>
      </c>
      <c r="N38" s="1106">
        <f t="shared" si="7"/>
        <v>0</v>
      </c>
      <c r="O38" s="1105">
        <f t="shared" si="10"/>
        <v>52</v>
      </c>
      <c r="P38" s="1104">
        <f t="shared" si="8"/>
        <v>52</v>
      </c>
      <c r="Q38" s="893"/>
    </row>
    <row r="39" spans="2:17" s="914" customFormat="1" ht="14.1" customHeight="1" x14ac:dyDescent="0.25">
      <c r="B39" s="2789"/>
      <c r="C39" s="1147">
        <v>9</v>
      </c>
      <c r="D39" s="1151" t="s">
        <v>673</v>
      </c>
      <c r="E39" s="1148"/>
      <c r="F39" s="1148"/>
      <c r="G39" s="1148"/>
      <c r="H39" s="931"/>
      <c r="I39" s="931">
        <v>1</v>
      </c>
      <c r="J39" s="931">
        <v>1</v>
      </c>
      <c r="K39" s="931">
        <v>2</v>
      </c>
      <c r="L39" s="931">
        <v>1</v>
      </c>
      <c r="M39" s="1107">
        <f t="shared" si="6"/>
        <v>5</v>
      </c>
      <c r="N39" s="1106">
        <f t="shared" si="7"/>
        <v>0</v>
      </c>
      <c r="O39" s="1105">
        <f t="shared" si="10"/>
        <v>130</v>
      </c>
      <c r="P39" s="1104">
        <f t="shared" si="8"/>
        <v>130</v>
      </c>
      <c r="Q39" s="893"/>
    </row>
    <row r="40" spans="2:17" s="914" customFormat="1" ht="14.1" customHeight="1" x14ac:dyDescent="0.25">
      <c r="B40" s="2789"/>
      <c r="C40" s="1147">
        <v>10</v>
      </c>
      <c r="D40" s="1151" t="s">
        <v>674</v>
      </c>
      <c r="E40" s="1148"/>
      <c r="F40" s="1148"/>
      <c r="G40" s="1148"/>
      <c r="H40" s="931"/>
      <c r="I40" s="931">
        <v>1</v>
      </c>
      <c r="J40" s="931">
        <v>1</v>
      </c>
      <c r="K40" s="931">
        <v>1</v>
      </c>
      <c r="L40" s="931">
        <v>2</v>
      </c>
      <c r="M40" s="1107">
        <f t="shared" si="6"/>
        <v>5</v>
      </c>
      <c r="N40" s="1106">
        <f t="shared" si="7"/>
        <v>0</v>
      </c>
      <c r="O40" s="1105">
        <f t="shared" si="10"/>
        <v>130</v>
      </c>
      <c r="P40" s="1104">
        <f t="shared" si="8"/>
        <v>130</v>
      </c>
      <c r="Q40" s="893"/>
    </row>
    <row r="41" spans="2:17" s="914" customFormat="1" ht="14.1" customHeight="1" x14ac:dyDescent="0.25">
      <c r="B41" s="2789"/>
      <c r="C41" s="1147">
        <v>11</v>
      </c>
      <c r="D41" s="1151" t="s">
        <v>675</v>
      </c>
      <c r="E41" s="1148"/>
      <c r="F41" s="1148"/>
      <c r="G41" s="1148"/>
      <c r="H41" s="931"/>
      <c r="I41" s="931"/>
      <c r="J41" s="931"/>
      <c r="K41" s="931">
        <v>2</v>
      </c>
      <c r="L41" s="931">
        <v>2</v>
      </c>
      <c r="M41" s="1107">
        <f t="shared" si="6"/>
        <v>4</v>
      </c>
      <c r="N41" s="1106">
        <f t="shared" si="7"/>
        <v>0</v>
      </c>
      <c r="O41" s="1105">
        <f t="shared" si="10"/>
        <v>104</v>
      </c>
      <c r="P41" s="1104">
        <f t="shared" si="8"/>
        <v>104</v>
      </c>
      <c r="Q41" s="893"/>
    </row>
    <row r="42" spans="2:17" s="914" customFormat="1" ht="14.1" customHeight="1" x14ac:dyDescent="0.25">
      <c r="B42" s="2789"/>
      <c r="C42" s="1147">
        <v>12</v>
      </c>
      <c r="D42" s="1151" t="s">
        <v>676</v>
      </c>
      <c r="E42" s="1148"/>
      <c r="F42" s="1148"/>
      <c r="G42" s="1148"/>
      <c r="H42" s="931"/>
      <c r="I42" s="931"/>
      <c r="J42" s="931"/>
      <c r="K42" s="931">
        <v>2</v>
      </c>
      <c r="L42" s="931">
        <v>2</v>
      </c>
      <c r="M42" s="1107">
        <f t="shared" si="6"/>
        <v>4</v>
      </c>
      <c r="N42" s="1106">
        <f t="shared" si="7"/>
        <v>0</v>
      </c>
      <c r="O42" s="1105">
        <f t="shared" si="10"/>
        <v>104</v>
      </c>
      <c r="P42" s="1104">
        <f t="shared" si="8"/>
        <v>104</v>
      </c>
      <c r="Q42" s="893"/>
    </row>
    <row r="43" spans="2:17" s="914" customFormat="1" ht="14.1" customHeight="1" x14ac:dyDescent="0.25">
      <c r="B43" s="2789"/>
      <c r="C43" s="1147">
        <v>13</v>
      </c>
      <c r="D43" s="1151" t="s">
        <v>677</v>
      </c>
      <c r="E43" s="1148"/>
      <c r="F43" s="1148"/>
      <c r="G43" s="1148"/>
      <c r="H43" s="931">
        <v>4</v>
      </c>
      <c r="I43" s="931">
        <v>4</v>
      </c>
      <c r="J43" s="931">
        <v>4</v>
      </c>
      <c r="K43" s="931">
        <v>4</v>
      </c>
      <c r="L43" s="931">
        <v>4</v>
      </c>
      <c r="M43" s="1107">
        <f t="shared" si="6"/>
        <v>20</v>
      </c>
      <c r="N43" s="1106">
        <f t="shared" si="7"/>
        <v>0</v>
      </c>
      <c r="O43" s="1105">
        <f t="shared" si="10"/>
        <v>520</v>
      </c>
      <c r="P43" s="1104">
        <f t="shared" si="8"/>
        <v>520</v>
      </c>
      <c r="Q43" s="893"/>
    </row>
    <row r="44" spans="2:17" s="914" customFormat="1" ht="14.1" customHeight="1" x14ac:dyDescent="0.25">
      <c r="B44" s="2789"/>
      <c r="C44" s="1147">
        <v>14</v>
      </c>
      <c r="D44" s="1150" t="s">
        <v>678</v>
      </c>
      <c r="E44" s="1148"/>
      <c r="F44" s="1148"/>
      <c r="G44" s="1148"/>
      <c r="H44" s="931">
        <v>1</v>
      </c>
      <c r="I44" s="931">
        <v>1</v>
      </c>
      <c r="J44" s="931">
        <v>1</v>
      </c>
      <c r="K44" s="931">
        <v>1</v>
      </c>
      <c r="L44" s="931">
        <v>1</v>
      </c>
      <c r="M44" s="1107">
        <f t="shared" si="6"/>
        <v>5</v>
      </c>
      <c r="N44" s="1106">
        <f t="shared" si="7"/>
        <v>0</v>
      </c>
      <c r="O44" s="1105">
        <f t="shared" si="10"/>
        <v>130</v>
      </c>
      <c r="P44" s="1104">
        <f t="shared" si="8"/>
        <v>130</v>
      </c>
      <c r="Q44" s="893"/>
    </row>
    <row r="45" spans="2:17" s="914" customFormat="1" ht="14.1" customHeight="1" x14ac:dyDescent="0.25">
      <c r="B45" s="2789"/>
      <c r="C45" s="1147">
        <v>15</v>
      </c>
      <c r="D45" s="1149" t="s">
        <v>679</v>
      </c>
      <c r="E45" s="1148"/>
      <c r="F45" s="1148"/>
      <c r="G45" s="1148"/>
      <c r="H45" s="931">
        <v>1</v>
      </c>
      <c r="I45" s="931">
        <v>1</v>
      </c>
      <c r="J45" s="931"/>
      <c r="K45" s="931"/>
      <c r="L45" s="931"/>
      <c r="M45" s="1107">
        <f t="shared" si="6"/>
        <v>2</v>
      </c>
      <c r="N45" s="1106">
        <f t="shared" si="7"/>
        <v>0</v>
      </c>
      <c r="O45" s="1105">
        <f t="shared" si="10"/>
        <v>52</v>
      </c>
      <c r="P45" s="1104">
        <f t="shared" si="8"/>
        <v>52</v>
      </c>
      <c r="Q45" s="893"/>
    </row>
    <row r="46" spans="2:17" s="914" customFormat="1" ht="14.1" customHeight="1" x14ac:dyDescent="0.25">
      <c r="B46" s="2789"/>
      <c r="C46" s="1147">
        <v>16</v>
      </c>
      <c r="D46" s="1146" t="s">
        <v>680</v>
      </c>
      <c r="E46" s="1145"/>
      <c r="F46" s="1145"/>
      <c r="G46" s="1145"/>
      <c r="H46" s="1144">
        <v>4</v>
      </c>
      <c r="I46" s="1144">
        <v>4</v>
      </c>
      <c r="J46" s="1144">
        <v>4</v>
      </c>
      <c r="K46" s="1144">
        <v>4</v>
      </c>
      <c r="L46" s="1144">
        <v>4</v>
      </c>
      <c r="M46" s="1107">
        <f t="shared" si="6"/>
        <v>20</v>
      </c>
      <c r="N46" s="1106">
        <f t="shared" si="7"/>
        <v>0</v>
      </c>
      <c r="O46" s="1105">
        <f t="shared" si="10"/>
        <v>520</v>
      </c>
      <c r="P46" s="1104">
        <f t="shared" si="8"/>
        <v>520</v>
      </c>
      <c r="Q46" s="918"/>
    </row>
    <row r="47" spans="2:17" s="914" customFormat="1" ht="14.1" customHeight="1" x14ac:dyDescent="0.25">
      <c r="B47" s="2789"/>
      <c r="C47" s="1147">
        <v>17</v>
      </c>
      <c r="D47" s="1146" t="s">
        <v>681</v>
      </c>
      <c r="E47" s="1145"/>
      <c r="F47" s="1145"/>
      <c r="G47" s="1145"/>
      <c r="H47" s="1144"/>
      <c r="I47" s="1144"/>
      <c r="J47" s="1144"/>
      <c r="K47" s="1144"/>
      <c r="L47" s="1144">
        <v>1</v>
      </c>
      <c r="M47" s="1107">
        <f t="shared" si="6"/>
        <v>1</v>
      </c>
      <c r="N47" s="1106">
        <f t="shared" si="7"/>
        <v>0</v>
      </c>
      <c r="O47" s="1105">
        <f t="shared" si="10"/>
        <v>26</v>
      </c>
      <c r="P47" s="1104">
        <f t="shared" si="8"/>
        <v>26</v>
      </c>
      <c r="Q47" s="918"/>
    </row>
    <row r="48" spans="2:17" s="914" customFormat="1" ht="14.1" customHeight="1" thickBot="1" x14ac:dyDescent="0.3">
      <c r="B48" s="2790"/>
      <c r="C48" s="1143">
        <v>18</v>
      </c>
      <c r="D48" s="1142" t="s">
        <v>682</v>
      </c>
      <c r="E48" s="1141"/>
      <c r="F48" s="1141"/>
      <c r="G48" s="1141"/>
      <c r="H48" s="1140">
        <v>1</v>
      </c>
      <c r="I48" s="1140">
        <v>1</v>
      </c>
      <c r="J48" s="1140">
        <v>1</v>
      </c>
      <c r="K48" s="1140">
        <v>1</v>
      </c>
      <c r="L48" s="1140">
        <v>1</v>
      </c>
      <c r="M48" s="1139">
        <f t="shared" si="6"/>
        <v>5</v>
      </c>
      <c r="N48" s="1120">
        <f t="shared" si="7"/>
        <v>0</v>
      </c>
      <c r="O48" s="1119">
        <f t="shared" si="10"/>
        <v>130</v>
      </c>
      <c r="P48" s="1118">
        <f t="shared" si="8"/>
        <v>130</v>
      </c>
      <c r="Q48" s="1129"/>
    </row>
    <row r="49" spans="2:17" s="914" customFormat="1" ht="20.25" hidden="1" customHeight="1" thickTop="1" x14ac:dyDescent="0.25">
      <c r="B49" s="2766" t="s">
        <v>773</v>
      </c>
      <c r="C49" s="2767"/>
      <c r="D49" s="2768"/>
      <c r="E49" s="1736">
        <f t="shared" ref="E49:L49" si="11">SUM(E50:E56)</f>
        <v>0</v>
      </c>
      <c r="F49" s="1736">
        <f t="shared" si="11"/>
        <v>0</v>
      </c>
      <c r="G49" s="1736">
        <f t="shared" si="11"/>
        <v>0</v>
      </c>
      <c r="H49" s="1736">
        <f t="shared" si="11"/>
        <v>0</v>
      </c>
      <c r="I49" s="1736">
        <f t="shared" si="11"/>
        <v>0</v>
      </c>
      <c r="J49" s="1736">
        <f t="shared" si="11"/>
        <v>0</v>
      </c>
      <c r="K49" s="1736">
        <f t="shared" si="11"/>
        <v>0</v>
      </c>
      <c r="L49" s="1736">
        <f t="shared" si="11"/>
        <v>0</v>
      </c>
      <c r="M49" s="1128">
        <f t="shared" si="6"/>
        <v>0</v>
      </c>
      <c r="N49" s="1824">
        <f t="shared" si="7"/>
        <v>0</v>
      </c>
      <c r="O49" s="1737">
        <f>H49*$H$9+K49*$K$9+L49*$L$9</f>
        <v>0</v>
      </c>
      <c r="P49" s="1738">
        <f t="shared" si="8"/>
        <v>0</v>
      </c>
      <c r="Q49" s="1138"/>
    </row>
    <row r="50" spans="2:17" s="914" customFormat="1" ht="14.1" hidden="1" customHeight="1" x14ac:dyDescent="0.25">
      <c r="B50" s="989"/>
      <c r="C50" s="1127">
        <v>1</v>
      </c>
      <c r="D50" s="891"/>
      <c r="E50" s="1036"/>
      <c r="F50" s="1036"/>
      <c r="G50" s="1036"/>
      <c r="H50" s="946"/>
      <c r="I50" s="946"/>
      <c r="J50" s="946"/>
      <c r="K50" s="946"/>
      <c r="L50" s="946"/>
      <c r="M50" s="1137">
        <f t="shared" si="6"/>
        <v>0</v>
      </c>
      <c r="N50" s="1136">
        <f t="shared" si="7"/>
        <v>0</v>
      </c>
      <c r="O50" s="1105">
        <f t="shared" ref="O50:O56" si="12">H50*$H$9+K50*$K$9+L50*$L$9+I50*I$9+J50*J$9</f>
        <v>0</v>
      </c>
      <c r="P50" s="1135">
        <f t="shared" si="8"/>
        <v>0</v>
      </c>
      <c r="Q50" s="991"/>
    </row>
    <row r="51" spans="2:17" s="914" customFormat="1" ht="14.1" hidden="1" customHeight="1" x14ac:dyDescent="0.25">
      <c r="B51" s="989"/>
      <c r="C51" s="1127">
        <v>2</v>
      </c>
      <c r="D51" s="891"/>
      <c r="E51" s="1032"/>
      <c r="F51" s="1032"/>
      <c r="G51" s="1032"/>
      <c r="H51" s="888"/>
      <c r="I51" s="888"/>
      <c r="J51" s="888"/>
      <c r="K51" s="888"/>
      <c r="L51" s="888"/>
      <c r="M51" s="1107">
        <f t="shared" si="6"/>
        <v>0</v>
      </c>
      <c r="N51" s="1106">
        <f t="shared" si="7"/>
        <v>0</v>
      </c>
      <c r="O51" s="1105">
        <f t="shared" si="12"/>
        <v>0</v>
      </c>
      <c r="P51" s="1104">
        <f t="shared" si="8"/>
        <v>0</v>
      </c>
      <c r="Q51" s="893"/>
    </row>
    <row r="52" spans="2:17" s="914" customFormat="1" ht="14.1" hidden="1" customHeight="1" x14ac:dyDescent="0.25">
      <c r="B52" s="989"/>
      <c r="C52" s="1127">
        <v>3</v>
      </c>
      <c r="D52" s="891"/>
      <c r="E52" s="1032"/>
      <c r="F52" s="1032"/>
      <c r="G52" s="1032"/>
      <c r="H52" s="888"/>
      <c r="I52" s="888"/>
      <c r="J52" s="888"/>
      <c r="K52" s="888"/>
      <c r="L52" s="888"/>
      <c r="M52" s="1107">
        <f t="shared" si="6"/>
        <v>0</v>
      </c>
      <c r="N52" s="1106">
        <f t="shared" si="7"/>
        <v>0</v>
      </c>
      <c r="O52" s="1105">
        <f t="shared" si="12"/>
        <v>0</v>
      </c>
      <c r="P52" s="1104">
        <f t="shared" si="8"/>
        <v>0</v>
      </c>
      <c r="Q52" s="893"/>
    </row>
    <row r="53" spans="2:17" s="914" customFormat="1" ht="14.1" hidden="1" customHeight="1" x14ac:dyDescent="0.25">
      <c r="B53" s="930"/>
      <c r="C53" s="1126">
        <v>4</v>
      </c>
      <c r="D53" s="891"/>
      <c r="E53" s="1032"/>
      <c r="F53" s="1032"/>
      <c r="G53" s="1032"/>
      <c r="H53" s="888"/>
      <c r="I53" s="888"/>
      <c r="J53" s="888"/>
      <c r="K53" s="888"/>
      <c r="L53" s="888"/>
      <c r="M53" s="1107">
        <f t="shared" si="6"/>
        <v>0</v>
      </c>
      <c r="N53" s="1106">
        <f t="shared" si="7"/>
        <v>0</v>
      </c>
      <c r="O53" s="1105">
        <f t="shared" si="12"/>
        <v>0</v>
      </c>
      <c r="P53" s="1104">
        <f t="shared" si="8"/>
        <v>0</v>
      </c>
      <c r="Q53" s="893"/>
    </row>
    <row r="54" spans="2:17" s="914" customFormat="1" ht="14.1" hidden="1" customHeight="1" x14ac:dyDescent="0.25">
      <c r="B54" s="930"/>
      <c r="C54" s="1126">
        <v>5</v>
      </c>
      <c r="D54" s="891"/>
      <c r="E54" s="1032"/>
      <c r="F54" s="1032"/>
      <c r="G54" s="1032"/>
      <c r="H54" s="888"/>
      <c r="I54" s="888"/>
      <c r="J54" s="888"/>
      <c r="K54" s="888"/>
      <c r="L54" s="888"/>
      <c r="M54" s="1107">
        <f t="shared" si="6"/>
        <v>0</v>
      </c>
      <c r="N54" s="1106">
        <f t="shared" si="7"/>
        <v>0</v>
      </c>
      <c r="O54" s="1105">
        <f t="shared" si="12"/>
        <v>0</v>
      </c>
      <c r="P54" s="1104">
        <f t="shared" si="8"/>
        <v>0</v>
      </c>
      <c r="Q54" s="893"/>
    </row>
    <row r="55" spans="2:17" s="914" customFormat="1" ht="14.1" hidden="1" customHeight="1" x14ac:dyDescent="0.25">
      <c r="B55" s="1134"/>
      <c r="C55" s="1133">
        <v>6</v>
      </c>
      <c r="D55" s="891"/>
      <c r="E55" s="1032"/>
      <c r="F55" s="1032"/>
      <c r="G55" s="1032"/>
      <c r="H55" s="888"/>
      <c r="I55" s="888"/>
      <c r="J55" s="888"/>
      <c r="K55" s="888"/>
      <c r="L55" s="888"/>
      <c r="M55" s="1107">
        <f t="shared" si="6"/>
        <v>0</v>
      </c>
      <c r="N55" s="1106">
        <f t="shared" si="7"/>
        <v>0</v>
      </c>
      <c r="O55" s="1105">
        <f t="shared" si="12"/>
        <v>0</v>
      </c>
      <c r="P55" s="1104">
        <f t="shared" si="8"/>
        <v>0</v>
      </c>
      <c r="Q55" s="893"/>
    </row>
    <row r="56" spans="2:17" s="914" customFormat="1" ht="14.1" hidden="1" customHeight="1" thickBot="1" x14ac:dyDescent="0.3">
      <c r="B56" s="1132"/>
      <c r="C56" s="1131">
        <v>7</v>
      </c>
      <c r="D56" s="891"/>
      <c r="E56" s="1130"/>
      <c r="F56" s="1130"/>
      <c r="G56" s="1130"/>
      <c r="H56" s="1123"/>
      <c r="I56" s="1123"/>
      <c r="J56" s="1123"/>
      <c r="K56" s="1123"/>
      <c r="L56" s="1123"/>
      <c r="M56" s="1121">
        <f t="shared" si="6"/>
        <v>0</v>
      </c>
      <c r="N56" s="1120">
        <f t="shared" si="7"/>
        <v>0</v>
      </c>
      <c r="O56" s="1119">
        <f t="shared" si="12"/>
        <v>0</v>
      </c>
      <c r="P56" s="1118">
        <f t="shared" si="8"/>
        <v>0</v>
      </c>
      <c r="Q56" s="1129"/>
    </row>
    <row r="57" spans="2:17" ht="17.25" customHeight="1" thickTop="1" x14ac:dyDescent="0.2">
      <c r="B57" s="2754" t="s">
        <v>772</v>
      </c>
      <c r="C57" s="2755"/>
      <c r="D57" s="2756"/>
      <c r="E57" s="1739">
        <f t="shared" ref="E57:L57" si="13">SUM(E58:E62)</f>
        <v>0</v>
      </c>
      <c r="F57" s="1739">
        <f t="shared" si="13"/>
        <v>0</v>
      </c>
      <c r="G57" s="1739">
        <f t="shared" si="13"/>
        <v>0</v>
      </c>
      <c r="H57" s="1739">
        <f t="shared" si="13"/>
        <v>0</v>
      </c>
      <c r="I57" s="1739">
        <f t="shared" si="13"/>
        <v>0</v>
      </c>
      <c r="J57" s="1739">
        <f t="shared" si="13"/>
        <v>0</v>
      </c>
      <c r="K57" s="1739">
        <f t="shared" si="13"/>
        <v>0</v>
      </c>
      <c r="L57" s="1739">
        <f t="shared" si="13"/>
        <v>0</v>
      </c>
      <c r="M57" s="1128">
        <f t="shared" si="6"/>
        <v>0</v>
      </c>
      <c r="N57" s="1825">
        <f t="shared" si="7"/>
        <v>0</v>
      </c>
      <c r="O57" s="1740">
        <f>H57*$H$9+K57*$K$9+L57*$L$9</f>
        <v>0</v>
      </c>
      <c r="P57" s="1738">
        <f t="shared" si="8"/>
        <v>0</v>
      </c>
      <c r="Q57" s="1656"/>
    </row>
    <row r="58" spans="2:17" ht="14.1" customHeight="1" x14ac:dyDescent="0.2">
      <c r="B58" s="989"/>
      <c r="C58" s="1127">
        <v>1</v>
      </c>
      <c r="D58" s="1215"/>
      <c r="E58" s="894"/>
      <c r="F58" s="894"/>
      <c r="G58" s="894"/>
      <c r="H58" s="894"/>
      <c r="I58" s="894"/>
      <c r="J58" s="894"/>
      <c r="K58" s="894"/>
      <c r="L58" s="890"/>
      <c r="M58" s="1107">
        <f t="shared" si="6"/>
        <v>0</v>
      </c>
      <c r="N58" s="1114">
        <f t="shared" si="7"/>
        <v>0</v>
      </c>
      <c r="O58" s="1105">
        <f t="shared" ref="O58:O66" si="14">H58*$H$9+K58*$K$9+L58*$L$9+I58*I$9+J58*J$9</f>
        <v>0</v>
      </c>
      <c r="P58" s="1113">
        <f t="shared" si="8"/>
        <v>0</v>
      </c>
      <c r="Q58" s="1112"/>
    </row>
    <row r="59" spans="2:17" ht="14.1" customHeight="1" x14ac:dyDescent="0.2">
      <c r="B59" s="989"/>
      <c r="C59" s="1127">
        <v>2</v>
      </c>
      <c r="D59" s="1214"/>
      <c r="E59" s="888"/>
      <c r="F59" s="888"/>
      <c r="G59" s="888"/>
      <c r="H59" s="888"/>
      <c r="I59" s="888"/>
      <c r="J59" s="888"/>
      <c r="K59" s="888"/>
      <c r="L59" s="887"/>
      <c r="M59" s="1107">
        <f t="shared" si="6"/>
        <v>0</v>
      </c>
      <c r="N59" s="1106">
        <f t="shared" si="7"/>
        <v>0</v>
      </c>
      <c r="O59" s="1105">
        <f t="shared" si="14"/>
        <v>0</v>
      </c>
      <c r="P59" s="1104">
        <f t="shared" si="8"/>
        <v>0</v>
      </c>
      <c r="Q59" s="884"/>
    </row>
    <row r="60" spans="2:17" ht="14.1" customHeight="1" x14ac:dyDescent="0.2">
      <c r="B60" s="989"/>
      <c r="C60" s="1127">
        <v>3</v>
      </c>
      <c r="D60" s="1214"/>
      <c r="E60" s="888"/>
      <c r="F60" s="888"/>
      <c r="G60" s="888"/>
      <c r="H60" s="888"/>
      <c r="I60" s="888"/>
      <c r="J60" s="888"/>
      <c r="K60" s="888"/>
      <c r="L60" s="887"/>
      <c r="M60" s="1107">
        <f t="shared" si="6"/>
        <v>0</v>
      </c>
      <c r="N60" s="1106">
        <f t="shared" si="7"/>
        <v>0</v>
      </c>
      <c r="O60" s="1105">
        <f t="shared" si="14"/>
        <v>0</v>
      </c>
      <c r="P60" s="1104">
        <f t="shared" si="8"/>
        <v>0</v>
      </c>
      <c r="Q60" s="884"/>
    </row>
    <row r="61" spans="2:17" ht="14.1" customHeight="1" x14ac:dyDescent="0.2">
      <c r="B61" s="930"/>
      <c r="C61" s="1126">
        <v>4</v>
      </c>
      <c r="D61" s="1214"/>
      <c r="E61" s="888"/>
      <c r="F61" s="888"/>
      <c r="G61" s="888"/>
      <c r="H61" s="888"/>
      <c r="I61" s="888"/>
      <c r="J61" s="888"/>
      <c r="K61" s="888"/>
      <c r="L61" s="887"/>
      <c r="M61" s="1107">
        <f t="shared" si="6"/>
        <v>0</v>
      </c>
      <c r="N61" s="1106">
        <f t="shared" si="7"/>
        <v>0</v>
      </c>
      <c r="O61" s="1105">
        <f t="shared" si="14"/>
        <v>0</v>
      </c>
      <c r="P61" s="1104">
        <f t="shared" si="8"/>
        <v>0</v>
      </c>
      <c r="Q61" s="884"/>
    </row>
    <row r="62" spans="2:17" ht="14.1" customHeight="1" thickBot="1" x14ac:dyDescent="0.25">
      <c r="B62" s="1125"/>
      <c r="C62" s="1124">
        <v>5</v>
      </c>
      <c r="D62" s="1213"/>
      <c r="E62" s="1123"/>
      <c r="F62" s="1123"/>
      <c r="G62" s="1123"/>
      <c r="H62" s="1123"/>
      <c r="I62" s="1123"/>
      <c r="J62" s="1123"/>
      <c r="K62" s="1123"/>
      <c r="L62" s="1122"/>
      <c r="M62" s="1121">
        <f t="shared" si="6"/>
        <v>0</v>
      </c>
      <c r="N62" s="1120">
        <f t="shared" si="7"/>
        <v>0</v>
      </c>
      <c r="O62" s="1119">
        <f t="shared" si="14"/>
        <v>0</v>
      </c>
      <c r="P62" s="1118">
        <f t="shared" si="8"/>
        <v>0</v>
      </c>
      <c r="Q62" s="1117"/>
    </row>
    <row r="63" spans="2:17" ht="16.5" customHeight="1" thickTop="1" x14ac:dyDescent="0.2">
      <c r="B63" s="2763" t="s">
        <v>828</v>
      </c>
      <c r="C63" s="2764"/>
      <c r="D63" s="2765"/>
      <c r="E63" s="1116"/>
      <c r="F63" s="1115"/>
      <c r="G63" s="1115"/>
      <c r="H63" s="1115"/>
      <c r="I63" s="1115"/>
      <c r="J63" s="1115"/>
      <c r="K63" s="1115"/>
      <c r="L63" s="1100"/>
      <c r="M63" s="1107">
        <f t="shared" si="6"/>
        <v>0</v>
      </c>
      <c r="N63" s="1114">
        <f t="shared" si="7"/>
        <v>0</v>
      </c>
      <c r="O63" s="1105">
        <f t="shared" si="14"/>
        <v>0</v>
      </c>
      <c r="P63" s="1113">
        <f t="shared" si="8"/>
        <v>0</v>
      </c>
      <c r="Q63" s="1112"/>
    </row>
    <row r="64" spans="2:17" ht="14.1" customHeight="1" x14ac:dyDescent="0.2">
      <c r="B64" s="2760" t="s">
        <v>721</v>
      </c>
      <c r="C64" s="2761"/>
      <c r="D64" s="2762"/>
      <c r="E64" s="1095"/>
      <c r="F64" s="888"/>
      <c r="G64" s="888"/>
      <c r="H64" s="888"/>
      <c r="I64" s="888"/>
      <c r="J64" s="888"/>
      <c r="K64" s="888"/>
      <c r="L64" s="1111"/>
      <c r="M64" s="1107">
        <f t="shared" si="6"/>
        <v>0</v>
      </c>
      <c r="N64" s="1106">
        <f t="shared" si="7"/>
        <v>0</v>
      </c>
      <c r="O64" s="1105">
        <f t="shared" si="14"/>
        <v>0</v>
      </c>
      <c r="P64" s="1104">
        <f t="shared" si="8"/>
        <v>0</v>
      </c>
      <c r="Q64" s="884"/>
    </row>
    <row r="65" spans="2:17" ht="14.1" customHeight="1" x14ac:dyDescent="0.2">
      <c r="B65" s="2760" t="s">
        <v>829</v>
      </c>
      <c r="C65" s="2761"/>
      <c r="D65" s="2762"/>
      <c r="E65" s="1095"/>
      <c r="F65" s="888"/>
      <c r="G65" s="888"/>
      <c r="H65" s="888"/>
      <c r="I65" s="888"/>
      <c r="J65" s="888"/>
      <c r="K65" s="888"/>
      <c r="L65" s="1111"/>
      <c r="M65" s="1107">
        <f t="shared" si="6"/>
        <v>0</v>
      </c>
      <c r="N65" s="1106">
        <f t="shared" si="7"/>
        <v>0</v>
      </c>
      <c r="O65" s="1105">
        <f t="shared" si="14"/>
        <v>0</v>
      </c>
      <c r="P65" s="1104">
        <f t="shared" si="8"/>
        <v>0</v>
      </c>
      <c r="Q65" s="1110"/>
    </row>
    <row r="66" spans="2:17" ht="14.1" customHeight="1" thickBot="1" x14ac:dyDescent="0.25">
      <c r="B66" s="2757" t="s">
        <v>830</v>
      </c>
      <c r="C66" s="2758"/>
      <c r="D66" s="2759"/>
      <c r="E66" s="1109"/>
      <c r="F66" s="1108"/>
      <c r="G66" s="1108"/>
      <c r="H66" s="1108"/>
      <c r="I66" s="1108"/>
      <c r="J66" s="1108"/>
      <c r="K66" s="1108"/>
      <c r="L66" s="1100"/>
      <c r="M66" s="1107">
        <f t="shared" si="6"/>
        <v>0</v>
      </c>
      <c r="N66" s="1106">
        <f t="shared" si="7"/>
        <v>0</v>
      </c>
      <c r="O66" s="1105">
        <f t="shared" si="14"/>
        <v>0</v>
      </c>
      <c r="P66" s="1104">
        <f t="shared" si="8"/>
        <v>0</v>
      </c>
      <c r="Q66" s="1103"/>
    </row>
    <row r="67" spans="2:17" x14ac:dyDescent="0.2">
      <c r="D67" s="2015"/>
      <c r="E67" s="2015"/>
      <c r="F67" s="2015"/>
      <c r="G67" s="2015"/>
      <c r="H67" s="2015"/>
      <c r="I67" s="2015"/>
      <c r="J67" s="2015"/>
      <c r="K67" s="2015"/>
      <c r="L67" s="2015"/>
      <c r="M67" s="2016"/>
      <c r="N67" s="2016"/>
      <c r="O67" s="2016"/>
      <c r="P67" s="2016"/>
    </row>
    <row r="68" spans="2:17" ht="15.75" x14ac:dyDescent="0.2">
      <c r="C68" s="1741" t="s">
        <v>479</v>
      </c>
      <c r="D68" s="1102" t="s">
        <v>685</v>
      </c>
      <c r="E68" s="1101">
        <f>SUM(E69:E72)</f>
        <v>0</v>
      </c>
      <c r="F68" s="1101">
        <f>SUM(F69:F72)</f>
        <v>0</v>
      </c>
      <c r="G68" s="1101">
        <f>SUM(G69:G72)</f>
        <v>0</v>
      </c>
    </row>
    <row r="69" spans="2:17" x14ac:dyDescent="0.2">
      <c r="C69" s="1094">
        <v>1</v>
      </c>
      <c r="D69" s="651" t="s">
        <v>687</v>
      </c>
      <c r="E69" s="1095"/>
      <c r="F69" s="1095"/>
      <c r="G69" s="1095"/>
    </row>
    <row r="70" spans="2:17" x14ac:dyDescent="0.2">
      <c r="C70" s="1094">
        <v>2</v>
      </c>
      <c r="D70" s="651" t="s">
        <v>99</v>
      </c>
      <c r="E70" s="1095"/>
      <c r="F70" s="1095"/>
      <c r="G70" s="1095"/>
    </row>
    <row r="71" spans="2:17" x14ac:dyDescent="0.2">
      <c r="C71" s="1094">
        <v>3</v>
      </c>
      <c r="D71" s="651" t="s">
        <v>86</v>
      </c>
      <c r="E71" s="1095"/>
      <c r="F71" s="1095"/>
      <c r="G71" s="1095"/>
    </row>
    <row r="72" spans="2:17" x14ac:dyDescent="0.2">
      <c r="C72" s="1094">
        <v>4</v>
      </c>
      <c r="D72" s="649" t="s">
        <v>311</v>
      </c>
      <c r="E72" s="1093"/>
      <c r="F72" s="1093"/>
      <c r="G72" s="1093"/>
    </row>
  </sheetData>
  <sheetProtection algorithmName="SHA-512" hashValue="AfhFvWzzXpNEeGwcCwdVlZHsiOM9GezfFhZRBdhyEvj/Zbnni303R5dvN6FNzSht1olxMdxCjhVok85We9Oa4g==" saltValue="9mDDClVSIz79k7TiGSQS9Q==" spinCount="100000" sheet="1" objects="1" scenarios="1"/>
  <mergeCells count="25">
    <mergeCell ref="P1:Q1"/>
    <mergeCell ref="B63:D63"/>
    <mergeCell ref="B64:D64"/>
    <mergeCell ref="B65:D65"/>
    <mergeCell ref="B66:D66"/>
    <mergeCell ref="Q5:Q10"/>
    <mergeCell ref="E6:L6"/>
    <mergeCell ref="E8:L8"/>
    <mergeCell ref="N8:N10"/>
    <mergeCell ref="O8:O10"/>
    <mergeCell ref="P8:P10"/>
    <mergeCell ref="E10:L10"/>
    <mergeCell ref="N5:P7"/>
    <mergeCell ref="B11:D11"/>
    <mergeCell ref="B17:D17"/>
    <mergeCell ref="B18:D18"/>
    <mergeCell ref="B19:B30"/>
    <mergeCell ref="B31:B48"/>
    <mergeCell ref="B49:D49"/>
    <mergeCell ref="B57:D57"/>
    <mergeCell ref="D2:M2"/>
    <mergeCell ref="D3:P3"/>
    <mergeCell ref="B5:D10"/>
    <mergeCell ref="E5:L5"/>
    <mergeCell ref="M5:M10"/>
  </mergeCells>
  <printOptions horizontalCentered="1"/>
  <pageMargins left="0.59055118110236227" right="0.51181102362204722" top="1.1811023622047245" bottom="0.98425196850393704" header="0.51181102362204722" footer="0.51181102362204722"/>
  <pageSetup paperSize="9" scale="49" orientation="landscape"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r:uid="{E341A06F-9941-4034-B1CC-54939E903F30}">
          <x14:formula1>
            <xm:f>słownik!$A$2:$A$175</xm:f>
          </x14:formula1>
          <xm:sqref>D50:D56 D58:D62</xm:sqref>
        </x14:dataValidation>
      </x14:dataValidations>
    </ext>
  </extLst>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60702F-127B-466A-8732-304DA329D4C9}">
  <sheetPr>
    <pageSetUpPr fitToPage="1"/>
  </sheetPr>
  <dimension ref="B1:T77"/>
  <sheetViews>
    <sheetView view="pageBreakPreview" zoomScaleNormal="100" zoomScaleSheetLayoutView="100" workbookViewId="0">
      <selection activeCell="O1" sqref="O1:Q1"/>
    </sheetView>
  </sheetViews>
  <sheetFormatPr defaultColWidth="9.28515625" defaultRowHeight="12.75" x14ac:dyDescent="0.2"/>
  <cols>
    <col min="1" max="1" width="4" style="875" customWidth="1"/>
    <col min="2" max="2" width="5.7109375" style="875" customWidth="1"/>
    <col min="3" max="3" width="4.42578125" style="875" customWidth="1"/>
    <col min="4" max="4" width="40.28515625" style="875" customWidth="1"/>
    <col min="5" max="12" width="5.7109375" style="875" customWidth="1"/>
    <col min="13" max="13" width="8" style="875" customWidth="1"/>
    <col min="14" max="15" width="7.7109375" style="875" customWidth="1"/>
    <col min="16" max="16" width="9.42578125" style="875" customWidth="1"/>
    <col min="17" max="17" width="10.5703125" style="875" customWidth="1"/>
    <col min="18" max="16384" width="9.28515625" style="875"/>
  </cols>
  <sheetData>
    <row r="1" spans="2:18" ht="18" x14ac:dyDescent="0.2">
      <c r="C1" s="967"/>
      <c r="D1" s="966" t="str">
        <f>wizyt!C3</f>
        <v>??</v>
      </c>
      <c r="E1" s="966"/>
      <c r="F1" s="966"/>
      <c r="G1" s="966"/>
      <c r="H1" s="966"/>
      <c r="I1" s="966"/>
      <c r="J1" s="966"/>
      <c r="K1" s="966"/>
      <c r="L1" s="966"/>
      <c r="M1" s="1018"/>
      <c r="N1" s="1018"/>
      <c r="O1" s="2040" t="str">
        <f>wizyt!$B$1</f>
        <v xml:space="preserve"> </v>
      </c>
      <c r="P1" s="2698" t="str">
        <f>wizyt!$D$1</f>
        <v xml:space="preserve"> </v>
      </c>
      <c r="Q1" s="2699"/>
    </row>
    <row r="2" spans="2:18" ht="20.25" x14ac:dyDescent="0.2">
      <c r="C2" s="962"/>
      <c r="D2" s="2700" t="s">
        <v>755</v>
      </c>
      <c r="E2" s="2700"/>
      <c r="F2" s="2700"/>
      <c r="G2" s="2700"/>
      <c r="H2" s="2700"/>
      <c r="I2" s="2700"/>
      <c r="J2" s="2700"/>
      <c r="K2" s="2700"/>
      <c r="L2" s="2700"/>
      <c r="M2" s="2700"/>
      <c r="N2" s="1198" t="str">
        <f>wizyt!H3</f>
        <v>2023/2024</v>
      </c>
      <c r="O2" s="1198"/>
      <c r="P2" s="330"/>
      <c r="Q2" s="962"/>
    </row>
    <row r="3" spans="2:18" ht="18.75" customHeight="1" x14ac:dyDescent="0.2">
      <c r="C3" s="964"/>
      <c r="D3" s="2791" t="s">
        <v>815</v>
      </c>
      <c r="E3" s="2791"/>
      <c r="F3" s="2791"/>
      <c r="G3" s="2791"/>
      <c r="H3" s="2791"/>
      <c r="I3" s="2791"/>
      <c r="J3" s="2791"/>
      <c r="K3" s="2791"/>
      <c r="L3" s="2791"/>
      <c r="M3" s="2791"/>
      <c r="N3" s="2791"/>
      <c r="O3" s="2791"/>
      <c r="P3" s="2791"/>
      <c r="Q3" s="962"/>
    </row>
    <row r="4" spans="2:18" ht="12.75" customHeight="1" thickBot="1" x14ac:dyDescent="0.25">
      <c r="C4" s="963"/>
      <c r="D4" s="330"/>
      <c r="E4" s="330"/>
      <c r="F4" s="330"/>
      <c r="G4" s="330"/>
      <c r="H4" s="330"/>
      <c r="I4" s="330"/>
      <c r="J4" s="330"/>
      <c r="K4" s="330"/>
      <c r="L4" s="330"/>
      <c r="M4" s="1197"/>
      <c r="N4" s="1017"/>
      <c r="O4" s="1017"/>
      <c r="P4" s="330"/>
      <c r="Q4" s="962"/>
    </row>
    <row r="5" spans="2:18" ht="12.75" customHeight="1" x14ac:dyDescent="0.2">
      <c r="B5" s="2703" t="s">
        <v>2</v>
      </c>
      <c r="C5" s="2800"/>
      <c r="D5" s="2704"/>
      <c r="E5" s="2792" t="s">
        <v>816</v>
      </c>
      <c r="F5" s="2792"/>
      <c r="G5" s="2792"/>
      <c r="H5" s="2792"/>
      <c r="I5" s="2792"/>
      <c r="J5" s="2792"/>
      <c r="K5" s="2792"/>
      <c r="L5" s="2792"/>
      <c r="M5" s="2793" t="s">
        <v>790</v>
      </c>
      <c r="N5" s="2796" t="s">
        <v>757</v>
      </c>
      <c r="O5" s="2796"/>
      <c r="P5" s="2797"/>
      <c r="Q5" s="2711" t="s">
        <v>758</v>
      </c>
    </row>
    <row r="6" spans="2:18" ht="12.75" customHeight="1" x14ac:dyDescent="0.2">
      <c r="B6" s="2705"/>
      <c r="C6" s="2801"/>
      <c r="D6" s="2706"/>
      <c r="E6" s="2716" t="s">
        <v>817</v>
      </c>
      <c r="F6" s="2716"/>
      <c r="G6" s="2716"/>
      <c r="H6" s="2716"/>
      <c r="I6" s="2716"/>
      <c r="J6" s="2716"/>
      <c r="K6" s="2716"/>
      <c r="L6" s="2716"/>
      <c r="M6" s="2794"/>
      <c r="N6" s="2798"/>
      <c r="O6" s="2798"/>
      <c r="P6" s="2799"/>
      <c r="Q6" s="2712"/>
    </row>
    <row r="7" spans="2:18" ht="12.75" customHeight="1" x14ac:dyDescent="0.2">
      <c r="B7" s="2705"/>
      <c r="C7" s="2801"/>
      <c r="D7" s="2706"/>
      <c r="E7" s="959" t="s">
        <v>523</v>
      </c>
      <c r="F7" s="959" t="s">
        <v>524</v>
      </c>
      <c r="G7" s="959" t="s">
        <v>525</v>
      </c>
      <c r="H7" s="961" t="s">
        <v>526</v>
      </c>
      <c r="I7" s="961" t="s">
        <v>527</v>
      </c>
      <c r="J7" s="961" t="s">
        <v>528</v>
      </c>
      <c r="K7" s="961" t="s">
        <v>529</v>
      </c>
      <c r="L7" s="958" t="s">
        <v>530</v>
      </c>
      <c r="M7" s="2794"/>
      <c r="N7" s="2798"/>
      <c r="O7" s="2798"/>
      <c r="P7" s="2799"/>
      <c r="Q7" s="2712"/>
    </row>
    <row r="8" spans="2:18" ht="12.75" customHeight="1" x14ac:dyDescent="0.2">
      <c r="B8" s="2705"/>
      <c r="C8" s="2801"/>
      <c r="D8" s="2706"/>
      <c r="E8" s="2724" t="s">
        <v>763</v>
      </c>
      <c r="F8" s="2724"/>
      <c r="G8" s="2724"/>
      <c r="H8" s="2724"/>
      <c r="I8" s="2724"/>
      <c r="J8" s="2724"/>
      <c r="K8" s="2724"/>
      <c r="L8" s="2725"/>
      <c r="M8" s="2794"/>
      <c r="N8" s="2769" t="s">
        <v>379</v>
      </c>
      <c r="O8" s="2772" t="s">
        <v>380</v>
      </c>
      <c r="P8" s="2775" t="s">
        <v>572</v>
      </c>
      <c r="Q8" s="2712"/>
    </row>
    <row r="9" spans="2:18" ht="12.75" customHeight="1" x14ac:dyDescent="0.2">
      <c r="B9" s="2705"/>
      <c r="C9" s="2801"/>
      <c r="D9" s="2706"/>
      <c r="E9" s="1728">
        <f>'kalendarz  A'!$F$30</f>
        <v>26</v>
      </c>
      <c r="F9" s="1728">
        <f>'kalendarz  A'!$F$30</f>
        <v>26</v>
      </c>
      <c r="G9" s="1728">
        <f>'kalendarz  A'!$F$30</f>
        <v>26</v>
      </c>
      <c r="H9" s="1728">
        <f>'kalendarz  A'!$F$30</f>
        <v>26</v>
      </c>
      <c r="I9" s="1728">
        <f>'kalendarz  A'!$F$30</f>
        <v>26</v>
      </c>
      <c r="J9" s="1728">
        <f>'kalendarz  A'!$F$30</f>
        <v>26</v>
      </c>
      <c r="K9" s="1728">
        <f>'kalendarz  A'!$F$30</f>
        <v>26</v>
      </c>
      <c r="L9" s="1728">
        <f>'kalendarz  A'!$F$30</f>
        <v>26</v>
      </c>
      <c r="M9" s="2794"/>
      <c r="N9" s="2770"/>
      <c r="O9" s="2773"/>
      <c r="P9" s="2776"/>
      <c r="Q9" s="2712"/>
    </row>
    <row r="10" spans="2:18" ht="16.5" customHeight="1" thickBot="1" x14ac:dyDescent="0.25">
      <c r="B10" s="2707"/>
      <c r="C10" s="2802"/>
      <c r="D10" s="2708"/>
      <c r="E10" s="2726" t="s">
        <v>764</v>
      </c>
      <c r="F10" s="2726"/>
      <c r="G10" s="2726"/>
      <c r="H10" s="2726"/>
      <c r="I10" s="2726"/>
      <c r="J10" s="2726"/>
      <c r="K10" s="2726"/>
      <c r="L10" s="2727"/>
      <c r="M10" s="2795"/>
      <c r="N10" s="2771"/>
      <c r="O10" s="2774"/>
      <c r="P10" s="2777"/>
      <c r="Q10" s="2713"/>
    </row>
    <row r="11" spans="2:18" ht="27" customHeight="1" thickBot="1" x14ac:dyDescent="0.25">
      <c r="B11" s="2780" t="s">
        <v>818</v>
      </c>
      <c r="C11" s="2781"/>
      <c r="D11" s="2782"/>
      <c r="E11" s="1220">
        <f t="shared" ref="E11:L11" si="0">E17+E12+E15+E16</f>
        <v>0</v>
      </c>
      <c r="F11" s="1220">
        <f t="shared" si="0"/>
        <v>0</v>
      </c>
      <c r="G11" s="1220">
        <f t="shared" si="0"/>
        <v>0</v>
      </c>
      <c r="H11" s="1220">
        <f t="shared" si="0"/>
        <v>23</v>
      </c>
      <c r="I11" s="1194">
        <f t="shared" si="0"/>
        <v>24</v>
      </c>
      <c r="J11" s="1195">
        <f t="shared" si="0"/>
        <v>23</v>
      </c>
      <c r="K11" s="1220">
        <f t="shared" si="0"/>
        <v>30</v>
      </c>
      <c r="L11" s="1194">
        <f t="shared" si="0"/>
        <v>33</v>
      </c>
      <c r="M11" s="1193">
        <f>M17+M12</f>
        <v>133</v>
      </c>
      <c r="N11" s="1192">
        <f>N12+N15+N16+N17</f>
        <v>0</v>
      </c>
      <c r="O11" s="1191">
        <f>O12+O15+O16+O17</f>
        <v>3458</v>
      </c>
      <c r="P11" s="1190">
        <f>P12+P15+P16+P17</f>
        <v>3458</v>
      </c>
      <c r="Q11" s="1189"/>
    </row>
    <row r="12" spans="2:18" ht="21" customHeight="1" x14ac:dyDescent="0.2">
      <c r="B12" s="2010"/>
      <c r="C12" s="1184"/>
      <c r="D12" s="1184" t="s">
        <v>819</v>
      </c>
      <c r="E12" s="1218">
        <f t="shared" ref="E12:L12" si="1">SUM(E13:E14)</f>
        <v>0</v>
      </c>
      <c r="F12" s="1218">
        <f t="shared" si="1"/>
        <v>0</v>
      </c>
      <c r="G12" s="1218">
        <f t="shared" si="1"/>
        <v>0</v>
      </c>
      <c r="H12" s="1218">
        <f t="shared" si="1"/>
        <v>23</v>
      </c>
      <c r="I12" s="1183">
        <f t="shared" si="1"/>
        <v>24</v>
      </c>
      <c r="J12" s="1183">
        <f t="shared" si="1"/>
        <v>23</v>
      </c>
      <c r="K12" s="1218">
        <f t="shared" si="1"/>
        <v>30</v>
      </c>
      <c r="L12" s="1183">
        <f t="shared" si="1"/>
        <v>33</v>
      </c>
      <c r="M12" s="2011">
        <f>SUM(E12:L12)</f>
        <v>133</v>
      </c>
      <c r="N12" s="1188">
        <f>SUM(N13:N14)</f>
        <v>0</v>
      </c>
      <c r="O12" s="1188">
        <f>SUM(O13:O14)</f>
        <v>3458</v>
      </c>
      <c r="P12" s="2012">
        <f>SUM(N12:O12)</f>
        <v>3458</v>
      </c>
      <c r="Q12" s="2013"/>
      <c r="R12" s="914"/>
    </row>
    <row r="13" spans="2:18" ht="14.25" customHeight="1" x14ac:dyDescent="0.2">
      <c r="B13" s="1185"/>
      <c r="C13" s="1184"/>
      <c r="D13" s="1184" t="s">
        <v>820</v>
      </c>
      <c r="E13" s="1219">
        <f t="shared" ref="E13:L13" si="2">SUM(E19:E30)</f>
        <v>0</v>
      </c>
      <c r="F13" s="1219">
        <f t="shared" si="2"/>
        <v>0</v>
      </c>
      <c r="G13" s="1219">
        <f t="shared" si="2"/>
        <v>0</v>
      </c>
      <c r="H13" s="1219">
        <f t="shared" si="2"/>
        <v>0</v>
      </c>
      <c r="I13" s="1186">
        <f t="shared" si="2"/>
        <v>0</v>
      </c>
      <c r="J13" s="1186">
        <f t="shared" si="2"/>
        <v>0</v>
      </c>
      <c r="K13" s="1219">
        <f t="shared" si="2"/>
        <v>0</v>
      </c>
      <c r="L13" s="1186">
        <f t="shared" si="2"/>
        <v>0</v>
      </c>
      <c r="M13" s="1182">
        <f>SUM(E13:L13)</f>
        <v>0</v>
      </c>
      <c r="N13" s="1179">
        <f>E13*E9+F13*$F$9+G13*$G$9</f>
        <v>0</v>
      </c>
      <c r="O13" s="1179">
        <f>H13*$H$9+K13*$K$9+L13*$L$9+I13*I$9+J13*J$9</f>
        <v>0</v>
      </c>
      <c r="P13" s="1181">
        <f>SUM(N13:O13)</f>
        <v>0</v>
      </c>
      <c r="Q13" s="1038"/>
    </row>
    <row r="14" spans="2:18" ht="14.25" customHeight="1" x14ac:dyDescent="0.2">
      <c r="B14" s="1185"/>
      <c r="C14" s="1184"/>
      <c r="D14" s="1184" t="s">
        <v>821</v>
      </c>
      <c r="E14" s="1219">
        <f>SUM(E31:E48)</f>
        <v>0</v>
      </c>
      <c r="F14" s="1219">
        <f>SUM(F31:F48)</f>
        <v>0</v>
      </c>
      <c r="G14" s="1219">
        <f>SUM(G31:G48)</f>
        <v>0</v>
      </c>
      <c r="H14" s="1219">
        <f>SUM(H31:H48)</f>
        <v>23</v>
      </c>
      <c r="I14" s="1186">
        <f>SUM(I32:I48)</f>
        <v>24</v>
      </c>
      <c r="J14" s="1186">
        <f>SUM(J32:J48)</f>
        <v>23</v>
      </c>
      <c r="K14" s="1219">
        <f>SUM(K31:K48)</f>
        <v>30</v>
      </c>
      <c r="L14" s="1186">
        <f>SUM(L31:L48)</f>
        <v>33</v>
      </c>
      <c r="M14" s="1182">
        <f>SUM(E14:L14)</f>
        <v>133</v>
      </c>
      <c r="N14" s="1179">
        <f>E14*E9+F14*$F$9+G14*$G$9</f>
        <v>0</v>
      </c>
      <c r="O14" s="1179">
        <f>H14*$H$9+K14*$K$9+L14*$L$9+I14*I$9+J14*J$9</f>
        <v>3458</v>
      </c>
      <c r="P14" s="1181">
        <f>SUM(N14:O14)</f>
        <v>3458</v>
      </c>
      <c r="Q14" s="1187"/>
    </row>
    <row r="15" spans="2:18" ht="14.25" customHeight="1" x14ac:dyDescent="0.2">
      <c r="B15" s="1185"/>
      <c r="C15" s="1184"/>
      <c r="D15" s="1184" t="s">
        <v>822</v>
      </c>
      <c r="E15" s="1218">
        <f t="shared" ref="E15:L15" si="3">E49</f>
        <v>0</v>
      </c>
      <c r="F15" s="1218">
        <f t="shared" si="3"/>
        <v>0</v>
      </c>
      <c r="G15" s="1218">
        <f t="shared" si="3"/>
        <v>0</v>
      </c>
      <c r="H15" s="1218">
        <f t="shared" si="3"/>
        <v>0</v>
      </c>
      <c r="I15" s="1186">
        <f t="shared" si="3"/>
        <v>0</v>
      </c>
      <c r="J15" s="1186">
        <f t="shared" si="3"/>
        <v>0</v>
      </c>
      <c r="K15" s="1218">
        <f t="shared" si="3"/>
        <v>0</v>
      </c>
      <c r="L15" s="1183">
        <f t="shared" si="3"/>
        <v>0</v>
      </c>
      <c r="M15" s="1182">
        <f>SUM(E15:L15)</f>
        <v>0</v>
      </c>
      <c r="N15" s="1179">
        <f>E15*E9+F15*$F$9+G15*$G$9</f>
        <v>0</v>
      </c>
      <c r="O15" s="1179">
        <f>H15*$H$9+K15*$K$9+L15*$L$9+I15*I$9+J15*J$9</f>
        <v>0</v>
      </c>
      <c r="P15" s="1181">
        <f>SUM(N15:O15)</f>
        <v>0</v>
      </c>
      <c r="Q15" s="1038"/>
    </row>
    <row r="16" spans="2:18" ht="14.25" customHeight="1" x14ac:dyDescent="0.2">
      <c r="B16" s="1185"/>
      <c r="C16" s="1184"/>
      <c r="D16" s="1184" t="s">
        <v>823</v>
      </c>
      <c r="E16" s="1218">
        <f t="shared" ref="E16:L16" si="4">E57</f>
        <v>0</v>
      </c>
      <c r="F16" s="1218">
        <f t="shared" si="4"/>
        <v>0</v>
      </c>
      <c r="G16" s="1218">
        <f t="shared" si="4"/>
        <v>0</v>
      </c>
      <c r="H16" s="1218">
        <f t="shared" si="4"/>
        <v>0</v>
      </c>
      <c r="I16" s="1183">
        <f t="shared" si="4"/>
        <v>0</v>
      </c>
      <c r="J16" s="1183">
        <f t="shared" si="4"/>
        <v>0</v>
      </c>
      <c r="K16" s="1218">
        <f t="shared" si="4"/>
        <v>0</v>
      </c>
      <c r="L16" s="1183">
        <f t="shared" si="4"/>
        <v>0</v>
      </c>
      <c r="M16" s="1182">
        <v>0</v>
      </c>
      <c r="N16" s="1179">
        <f>E16*E9+F16*$F$9+G16*$G$9</f>
        <v>0</v>
      </c>
      <c r="O16" s="1179">
        <f>H16*$H$9+K16*$K$9+L16*$L$9+I16*I$9+J16*J$9</f>
        <v>0</v>
      </c>
      <c r="P16" s="1181">
        <v>0</v>
      </c>
      <c r="Q16" s="1038"/>
    </row>
    <row r="17" spans="2:20" ht="15.75" customHeight="1" x14ac:dyDescent="0.2">
      <c r="B17" s="2783" t="s">
        <v>824</v>
      </c>
      <c r="C17" s="2784"/>
      <c r="D17" s="2785"/>
      <c r="E17" s="1742">
        <f t="shared" ref="E17:L17" si="5">SUM(E63:E66)</f>
        <v>0</v>
      </c>
      <c r="F17" s="1742">
        <f t="shared" si="5"/>
        <v>0</v>
      </c>
      <c r="G17" s="1742">
        <f t="shared" si="5"/>
        <v>0</v>
      </c>
      <c r="H17" s="1742">
        <f t="shared" si="5"/>
        <v>0</v>
      </c>
      <c r="I17" s="1735">
        <f t="shared" si="5"/>
        <v>0</v>
      </c>
      <c r="J17" s="1735">
        <f t="shared" si="5"/>
        <v>0</v>
      </c>
      <c r="K17" s="1742">
        <f t="shared" si="5"/>
        <v>0</v>
      </c>
      <c r="L17" s="1735">
        <f t="shared" si="5"/>
        <v>0</v>
      </c>
      <c r="M17" s="1180">
        <f>SUM(M57:M57)</f>
        <v>0</v>
      </c>
      <c r="N17" s="1157">
        <f>E17*E9+F17*$F$9+G17*$G$9</f>
        <v>0</v>
      </c>
      <c r="O17" s="1179">
        <f>H17*$H$9+K17*$K$9+L17*$L$9+I17*I$9+J17*J$9</f>
        <v>0</v>
      </c>
      <c r="P17" s="1113">
        <f>SUM(N17:O17)</f>
        <v>0</v>
      </c>
      <c r="Q17" s="954"/>
    </row>
    <row r="18" spans="2:20" ht="19.5" customHeight="1" x14ac:dyDescent="0.2">
      <c r="B18" s="2778" t="s">
        <v>766</v>
      </c>
      <c r="C18" s="2779"/>
      <c r="D18" s="2779"/>
      <c r="E18" s="1217"/>
      <c r="F18" s="1217"/>
      <c r="G18" s="1217"/>
      <c r="H18" s="1217"/>
      <c r="I18" s="1178"/>
      <c r="J18" s="1178"/>
      <c r="K18" s="1217" t="s">
        <v>825</v>
      </c>
      <c r="L18" s="1178"/>
      <c r="M18" s="1178"/>
      <c r="N18" s="1177"/>
      <c r="O18" s="1177"/>
      <c r="P18" s="1176"/>
      <c r="Q18" s="1175"/>
      <c r="T18" s="914"/>
    </row>
    <row r="19" spans="2:20" s="914" customFormat="1" ht="14.1" customHeight="1" x14ac:dyDescent="0.25">
      <c r="B19" s="2786" t="s">
        <v>826</v>
      </c>
      <c r="C19" s="2014">
        <v>1</v>
      </c>
      <c r="D19" s="1174" t="s">
        <v>733</v>
      </c>
      <c r="E19" s="1554"/>
      <c r="F19" s="1554"/>
      <c r="G19" s="1554"/>
      <c r="H19" s="1413"/>
      <c r="I19" s="948"/>
      <c r="J19" s="948"/>
      <c r="K19" s="1413"/>
      <c r="L19" s="948"/>
      <c r="M19" s="1173">
        <f t="shared" ref="M19:M66" si="6">SUM(E19:L19)</f>
        <v>0</v>
      </c>
      <c r="N19" s="1136">
        <f t="shared" ref="N19:N66" si="7">F19*$F$9+G19*$G$9+E19*$E$9</f>
        <v>0</v>
      </c>
      <c r="O19" s="1172">
        <f>H19*$H$9+K19*$K$9+L19*$L$9</f>
        <v>0</v>
      </c>
      <c r="P19" s="1135">
        <f t="shared" ref="P19:P66" si="8">SUM(N19:O19)</f>
        <v>0</v>
      </c>
      <c r="Q19" s="991"/>
    </row>
    <row r="20" spans="2:20" s="914" customFormat="1" ht="14.1" customHeight="1" x14ac:dyDescent="0.25">
      <c r="B20" s="2787"/>
      <c r="C20" s="1147">
        <v>2</v>
      </c>
      <c r="D20" s="1169" t="s">
        <v>833</v>
      </c>
      <c r="E20" s="1045"/>
      <c r="F20" s="1045"/>
      <c r="G20" s="1045"/>
      <c r="H20" s="1394"/>
      <c r="I20" s="899"/>
      <c r="J20" s="899"/>
      <c r="K20" s="1394"/>
      <c r="L20" s="899"/>
      <c r="M20" s="1167">
        <f t="shared" si="6"/>
        <v>0</v>
      </c>
      <c r="N20" s="1106">
        <f t="shared" si="7"/>
        <v>0</v>
      </c>
      <c r="O20" s="1105">
        <f t="shared" ref="O20:O30" si="9">H20*$H$9+K20*$K$9+L20*$L$9+I20*I$9+J20*J$9</f>
        <v>0</v>
      </c>
      <c r="P20" s="1104">
        <f t="shared" si="8"/>
        <v>0</v>
      </c>
      <c r="Q20" s="898"/>
    </row>
    <row r="21" spans="2:20" s="914" customFormat="1" ht="14.1" customHeight="1" x14ac:dyDescent="0.25">
      <c r="B21" s="2787"/>
      <c r="C21" s="1147">
        <v>3</v>
      </c>
      <c r="D21" s="1169" t="s">
        <v>768</v>
      </c>
      <c r="E21" s="1045"/>
      <c r="F21" s="1045"/>
      <c r="G21" s="1045"/>
      <c r="H21" s="1394"/>
      <c r="I21" s="899"/>
      <c r="J21" s="899"/>
      <c r="K21" s="1394"/>
      <c r="L21" s="899"/>
      <c r="M21" s="1167">
        <f t="shared" si="6"/>
        <v>0</v>
      </c>
      <c r="N21" s="1106">
        <f t="shared" si="7"/>
        <v>0</v>
      </c>
      <c r="O21" s="1105">
        <f t="shared" si="9"/>
        <v>0</v>
      </c>
      <c r="P21" s="1104">
        <f t="shared" si="8"/>
        <v>0</v>
      </c>
      <c r="Q21" s="898"/>
      <c r="R21" s="1170"/>
    </row>
    <row r="22" spans="2:20" s="914" customFormat="1" ht="14.1" customHeight="1" x14ac:dyDescent="0.25">
      <c r="B22" s="2787"/>
      <c r="C22" s="1147">
        <v>4</v>
      </c>
      <c r="D22" s="1169" t="s">
        <v>796</v>
      </c>
      <c r="E22" s="1045"/>
      <c r="F22" s="1045"/>
      <c r="G22" s="1045"/>
      <c r="H22" s="1394"/>
      <c r="I22" s="899"/>
      <c r="J22" s="899"/>
      <c r="K22" s="1394"/>
      <c r="L22" s="899"/>
      <c r="M22" s="1167">
        <f t="shared" si="6"/>
        <v>0</v>
      </c>
      <c r="N22" s="1106">
        <f t="shared" si="7"/>
        <v>0</v>
      </c>
      <c r="O22" s="1105">
        <f t="shared" si="9"/>
        <v>0</v>
      </c>
      <c r="P22" s="1104">
        <f t="shared" si="8"/>
        <v>0</v>
      </c>
      <c r="Q22" s="898"/>
      <c r="R22" s="1170"/>
    </row>
    <row r="23" spans="2:20" s="914" customFormat="1" ht="14.1" customHeight="1" x14ac:dyDescent="0.25">
      <c r="B23" s="2787"/>
      <c r="C23" s="1147">
        <v>5</v>
      </c>
      <c r="D23" s="1169" t="s">
        <v>797</v>
      </c>
      <c r="E23" s="1045"/>
      <c r="F23" s="1045"/>
      <c r="G23" s="1045"/>
      <c r="H23" s="1394"/>
      <c r="I23" s="899"/>
      <c r="J23" s="899"/>
      <c r="K23" s="1394"/>
      <c r="L23" s="899"/>
      <c r="M23" s="1167">
        <f t="shared" si="6"/>
        <v>0</v>
      </c>
      <c r="N23" s="1106">
        <f t="shared" si="7"/>
        <v>0</v>
      </c>
      <c r="O23" s="1105">
        <f t="shared" si="9"/>
        <v>0</v>
      </c>
      <c r="P23" s="1104">
        <f t="shared" si="8"/>
        <v>0</v>
      </c>
      <c r="Q23" s="898"/>
      <c r="R23" s="1170"/>
    </row>
    <row r="24" spans="2:20" s="914" customFormat="1" ht="14.1" customHeight="1" x14ac:dyDescent="0.25">
      <c r="B24" s="2787"/>
      <c r="C24" s="1147">
        <v>6</v>
      </c>
      <c r="D24" s="1169" t="s">
        <v>662</v>
      </c>
      <c r="E24" s="1045"/>
      <c r="F24" s="1045"/>
      <c r="G24" s="1045"/>
      <c r="H24" s="1394"/>
      <c r="I24" s="899"/>
      <c r="J24" s="899"/>
      <c r="K24" s="1394"/>
      <c r="L24" s="899"/>
      <c r="M24" s="1167">
        <f t="shared" si="6"/>
        <v>0</v>
      </c>
      <c r="N24" s="1106">
        <f t="shared" si="7"/>
        <v>0</v>
      </c>
      <c r="O24" s="1105">
        <f t="shared" si="9"/>
        <v>0</v>
      </c>
      <c r="P24" s="1104">
        <f t="shared" si="8"/>
        <v>0</v>
      </c>
      <c r="Q24" s="898"/>
      <c r="R24" s="1170"/>
    </row>
    <row r="25" spans="2:20" s="914" customFormat="1" ht="14.1" customHeight="1" x14ac:dyDescent="0.25">
      <c r="B25" s="2787"/>
      <c r="C25" s="1147">
        <v>7</v>
      </c>
      <c r="D25" s="1169" t="s">
        <v>769</v>
      </c>
      <c r="E25" s="1045"/>
      <c r="F25" s="1045"/>
      <c r="G25" s="1045"/>
      <c r="H25" s="1394"/>
      <c r="I25" s="899"/>
      <c r="J25" s="899"/>
      <c r="K25" s="1394"/>
      <c r="L25" s="899"/>
      <c r="M25" s="1167">
        <f t="shared" si="6"/>
        <v>0</v>
      </c>
      <c r="N25" s="1106">
        <f t="shared" si="7"/>
        <v>0</v>
      </c>
      <c r="O25" s="1105">
        <f t="shared" si="9"/>
        <v>0</v>
      </c>
      <c r="P25" s="1104">
        <f t="shared" si="8"/>
        <v>0</v>
      </c>
      <c r="Q25" s="898"/>
    </row>
    <row r="26" spans="2:20" s="914" customFormat="1" ht="14.1" customHeight="1" x14ac:dyDescent="0.25">
      <c r="B26" s="2787"/>
      <c r="C26" s="1147">
        <v>8</v>
      </c>
      <c r="D26" s="1169" t="s">
        <v>774</v>
      </c>
      <c r="E26" s="1045"/>
      <c r="F26" s="1045"/>
      <c r="G26" s="1045"/>
      <c r="H26" s="1394"/>
      <c r="I26" s="899"/>
      <c r="J26" s="899"/>
      <c r="K26" s="1394"/>
      <c r="L26" s="899"/>
      <c r="M26" s="1167">
        <f t="shared" si="6"/>
        <v>0</v>
      </c>
      <c r="N26" s="1106">
        <f t="shared" si="7"/>
        <v>0</v>
      </c>
      <c r="O26" s="1105">
        <f t="shared" si="9"/>
        <v>0</v>
      </c>
      <c r="P26" s="1104">
        <f t="shared" si="8"/>
        <v>0</v>
      </c>
      <c r="Q26" s="898"/>
    </row>
    <row r="27" spans="2:20" s="914" customFormat="1" ht="14.1" customHeight="1" x14ac:dyDescent="0.25">
      <c r="B27" s="2787"/>
      <c r="C27" s="1147">
        <v>9</v>
      </c>
      <c r="D27" s="1169" t="s">
        <v>651</v>
      </c>
      <c r="E27" s="1045"/>
      <c r="F27" s="1045"/>
      <c r="G27" s="1045"/>
      <c r="H27" s="1394"/>
      <c r="I27" s="899"/>
      <c r="J27" s="899"/>
      <c r="K27" s="1394"/>
      <c r="L27" s="899"/>
      <c r="M27" s="1167">
        <f t="shared" si="6"/>
        <v>0</v>
      </c>
      <c r="N27" s="1106">
        <f t="shared" si="7"/>
        <v>0</v>
      </c>
      <c r="O27" s="1105">
        <f t="shared" si="9"/>
        <v>0</v>
      </c>
      <c r="P27" s="1104">
        <f t="shared" si="8"/>
        <v>0</v>
      </c>
      <c r="Q27" s="898"/>
    </row>
    <row r="28" spans="2:20" s="914" customFormat="1" ht="14.1" customHeight="1" x14ac:dyDescent="0.25">
      <c r="B28" s="2787"/>
      <c r="C28" s="1147">
        <v>10</v>
      </c>
      <c r="D28" s="1168" t="s">
        <v>771</v>
      </c>
      <c r="E28" s="1045"/>
      <c r="F28" s="1045"/>
      <c r="G28" s="1045"/>
      <c r="H28" s="1394"/>
      <c r="I28" s="899"/>
      <c r="J28" s="899"/>
      <c r="K28" s="1394"/>
      <c r="L28" s="899"/>
      <c r="M28" s="1167">
        <f t="shared" si="6"/>
        <v>0</v>
      </c>
      <c r="N28" s="1106">
        <f t="shared" si="7"/>
        <v>0</v>
      </c>
      <c r="O28" s="1105">
        <f t="shared" si="9"/>
        <v>0</v>
      </c>
      <c r="P28" s="1104">
        <f t="shared" si="8"/>
        <v>0</v>
      </c>
      <c r="Q28" s="1067"/>
    </row>
    <row r="29" spans="2:20" s="914" customFormat="1" ht="14.1" customHeight="1" x14ac:dyDescent="0.25">
      <c r="B29" s="2787"/>
      <c r="C29" s="1147">
        <v>11</v>
      </c>
      <c r="D29" s="1168" t="s">
        <v>699</v>
      </c>
      <c r="E29" s="1045"/>
      <c r="F29" s="1045"/>
      <c r="G29" s="1045"/>
      <c r="H29" s="1394"/>
      <c r="I29" s="899"/>
      <c r="J29" s="899"/>
      <c r="K29" s="1394"/>
      <c r="L29" s="899"/>
      <c r="M29" s="1167">
        <f t="shared" si="6"/>
        <v>0</v>
      </c>
      <c r="N29" s="1106">
        <f t="shared" si="7"/>
        <v>0</v>
      </c>
      <c r="O29" s="1105">
        <f t="shared" si="9"/>
        <v>0</v>
      </c>
      <c r="P29" s="1104">
        <f t="shared" si="8"/>
        <v>0</v>
      </c>
      <c r="Q29" s="1067"/>
    </row>
    <row r="30" spans="2:20" s="914" customFormat="1" ht="15" customHeight="1" thickBot="1" x14ac:dyDescent="0.3">
      <c r="B30" s="2788"/>
      <c r="C30" s="1143">
        <v>12</v>
      </c>
      <c r="D30" s="1165" t="s">
        <v>782</v>
      </c>
      <c r="E30" s="1577"/>
      <c r="F30" s="1577"/>
      <c r="G30" s="1577"/>
      <c r="H30" s="1390"/>
      <c r="I30" s="1140"/>
      <c r="J30" s="1140"/>
      <c r="K30" s="1390"/>
      <c r="L30" s="1140"/>
      <c r="M30" s="1121">
        <f t="shared" si="6"/>
        <v>0</v>
      </c>
      <c r="N30" s="1120">
        <f t="shared" si="7"/>
        <v>0</v>
      </c>
      <c r="O30" s="1119">
        <f t="shared" si="9"/>
        <v>0</v>
      </c>
      <c r="P30" s="1118">
        <f t="shared" si="8"/>
        <v>0</v>
      </c>
      <c r="Q30" s="1129"/>
    </row>
    <row r="31" spans="2:20" s="914" customFormat="1" ht="14.1" customHeight="1" thickTop="1" x14ac:dyDescent="0.25">
      <c r="B31" s="2803" t="s">
        <v>827</v>
      </c>
      <c r="C31" s="1161">
        <v>1</v>
      </c>
      <c r="D31" s="1156" t="s">
        <v>665</v>
      </c>
      <c r="E31" s="1049">
        <f>E68</f>
        <v>0</v>
      </c>
      <c r="F31" s="1049">
        <f>F68</f>
        <v>0</v>
      </c>
      <c r="G31" s="1049">
        <f>G68</f>
        <v>0</v>
      </c>
      <c r="H31" s="1044"/>
      <c r="I31" s="1159"/>
      <c r="J31" s="1159"/>
      <c r="K31" s="1044"/>
      <c r="L31" s="1158"/>
      <c r="M31" s="1107">
        <f t="shared" si="6"/>
        <v>0</v>
      </c>
      <c r="N31" s="1114">
        <f t="shared" si="7"/>
        <v>0</v>
      </c>
      <c r="O31" s="1157"/>
      <c r="P31" s="1113">
        <f t="shared" si="8"/>
        <v>0</v>
      </c>
      <c r="Q31" s="898"/>
    </row>
    <row r="32" spans="2:20" s="914" customFormat="1" ht="14.1" customHeight="1" x14ac:dyDescent="0.25">
      <c r="B32" s="2789"/>
      <c r="C32" s="1147">
        <v>2</v>
      </c>
      <c r="D32" s="1156" t="s">
        <v>666</v>
      </c>
      <c r="E32" s="1049"/>
      <c r="F32" s="1049"/>
      <c r="G32" s="1049"/>
      <c r="H32" s="1044">
        <v>5</v>
      </c>
      <c r="I32" s="894">
        <v>5</v>
      </c>
      <c r="J32" s="899">
        <v>5</v>
      </c>
      <c r="K32" s="1044">
        <v>5</v>
      </c>
      <c r="L32" s="899">
        <v>5</v>
      </c>
      <c r="M32" s="1107">
        <f t="shared" si="6"/>
        <v>25</v>
      </c>
      <c r="N32" s="1106">
        <f t="shared" si="7"/>
        <v>0</v>
      </c>
      <c r="O32" s="1105">
        <f t="shared" ref="O32:O48" si="10">H32*$H$9+K32*$K$9+L32*$L$9+I32*I$9+J32*J$9</f>
        <v>650</v>
      </c>
      <c r="P32" s="1104">
        <f t="shared" si="8"/>
        <v>650</v>
      </c>
      <c r="Q32" s="898"/>
    </row>
    <row r="33" spans="2:17" s="914" customFormat="1" ht="14.1" customHeight="1" x14ac:dyDescent="0.25">
      <c r="B33" s="2789"/>
      <c r="C33" s="1147">
        <v>3</v>
      </c>
      <c r="D33" s="1154" t="s">
        <v>667</v>
      </c>
      <c r="E33" s="1048"/>
      <c r="F33" s="1048"/>
      <c r="G33" s="1048"/>
      <c r="H33" s="1043">
        <v>3</v>
      </c>
      <c r="I33" s="888">
        <v>3</v>
      </c>
      <c r="J33" s="931">
        <v>3</v>
      </c>
      <c r="K33" s="1043">
        <v>3</v>
      </c>
      <c r="L33" s="931">
        <v>3</v>
      </c>
      <c r="M33" s="1107">
        <f t="shared" si="6"/>
        <v>15</v>
      </c>
      <c r="N33" s="1106">
        <f t="shared" si="7"/>
        <v>0</v>
      </c>
      <c r="O33" s="1105">
        <f t="shared" si="10"/>
        <v>390</v>
      </c>
      <c r="P33" s="1104">
        <f t="shared" si="8"/>
        <v>390</v>
      </c>
      <c r="Q33" s="893"/>
    </row>
    <row r="34" spans="2:17" s="914" customFormat="1" ht="14.1" customHeight="1" x14ac:dyDescent="0.25">
      <c r="B34" s="2789"/>
      <c r="C34" s="1147">
        <v>4</v>
      </c>
      <c r="D34" s="1154" t="s">
        <v>668</v>
      </c>
      <c r="E34" s="1048"/>
      <c r="F34" s="1048"/>
      <c r="G34" s="1048"/>
      <c r="H34" s="1043"/>
      <c r="I34" s="888"/>
      <c r="J34" s="931"/>
      <c r="K34" s="1043">
        <v>2</v>
      </c>
      <c r="L34" s="931">
        <v>2</v>
      </c>
      <c r="M34" s="1107">
        <f t="shared" si="6"/>
        <v>4</v>
      </c>
      <c r="N34" s="1106">
        <f t="shared" si="7"/>
        <v>0</v>
      </c>
      <c r="O34" s="1105">
        <f t="shared" si="10"/>
        <v>104</v>
      </c>
      <c r="P34" s="1104">
        <f t="shared" si="8"/>
        <v>104</v>
      </c>
      <c r="Q34" s="893"/>
    </row>
    <row r="35" spans="2:17" s="914" customFormat="1" ht="14.1" customHeight="1" x14ac:dyDescent="0.25">
      <c r="B35" s="2789"/>
      <c r="C35" s="1147">
        <v>5</v>
      </c>
      <c r="D35" s="1153" t="s">
        <v>669</v>
      </c>
      <c r="E35" s="1557"/>
      <c r="F35" s="1557"/>
      <c r="G35" s="1557"/>
      <c r="H35" s="1392">
        <v>1</v>
      </c>
      <c r="I35" s="931">
        <v>1</v>
      </c>
      <c r="J35" s="931">
        <v>1</v>
      </c>
      <c r="K35" s="1392">
        <v>1</v>
      </c>
      <c r="L35" s="931">
        <v>1</v>
      </c>
      <c r="M35" s="1107">
        <f t="shared" si="6"/>
        <v>5</v>
      </c>
      <c r="N35" s="1106">
        <f t="shared" si="7"/>
        <v>0</v>
      </c>
      <c r="O35" s="1105">
        <f t="shared" si="10"/>
        <v>130</v>
      </c>
      <c r="P35" s="1104">
        <f t="shared" si="8"/>
        <v>130</v>
      </c>
      <c r="Q35" s="893"/>
    </row>
    <row r="36" spans="2:17" s="914" customFormat="1" ht="14.1" customHeight="1" x14ac:dyDescent="0.25">
      <c r="B36" s="2789"/>
      <c r="C36" s="1147">
        <v>6</v>
      </c>
      <c r="D36" s="1151" t="s">
        <v>670</v>
      </c>
      <c r="E36" s="1048"/>
      <c r="F36" s="1048"/>
      <c r="G36" s="1048"/>
      <c r="H36" s="1043">
        <v>1</v>
      </c>
      <c r="I36" s="888">
        <v>2</v>
      </c>
      <c r="J36" s="931">
        <v>2</v>
      </c>
      <c r="K36" s="1043">
        <v>2</v>
      </c>
      <c r="L36" s="931">
        <v>2</v>
      </c>
      <c r="M36" s="1107">
        <f t="shared" si="6"/>
        <v>9</v>
      </c>
      <c r="N36" s="1106">
        <f t="shared" si="7"/>
        <v>0</v>
      </c>
      <c r="O36" s="1105">
        <f t="shared" si="10"/>
        <v>234</v>
      </c>
      <c r="P36" s="1104">
        <f t="shared" si="8"/>
        <v>234</v>
      </c>
      <c r="Q36" s="893"/>
    </row>
    <row r="37" spans="2:17" s="914" customFormat="1" ht="14.1" customHeight="1" x14ac:dyDescent="0.25">
      <c r="B37" s="2789"/>
      <c r="C37" s="1147">
        <v>7</v>
      </c>
      <c r="D37" s="1151" t="s">
        <v>671</v>
      </c>
      <c r="E37" s="1557"/>
      <c r="F37" s="1557"/>
      <c r="G37" s="1557"/>
      <c r="H37" s="1392"/>
      <c r="I37" s="931"/>
      <c r="J37" s="931"/>
      <c r="K37" s="1392"/>
      <c r="L37" s="931">
        <v>2</v>
      </c>
      <c r="M37" s="1107">
        <f t="shared" si="6"/>
        <v>2</v>
      </c>
      <c r="N37" s="1106">
        <f t="shared" si="7"/>
        <v>0</v>
      </c>
      <c r="O37" s="1105">
        <f t="shared" si="10"/>
        <v>52</v>
      </c>
      <c r="P37" s="1104">
        <f t="shared" si="8"/>
        <v>52</v>
      </c>
      <c r="Q37" s="893"/>
    </row>
    <row r="38" spans="2:17" s="914" customFormat="1" ht="14.1" customHeight="1" x14ac:dyDescent="0.25">
      <c r="B38" s="2789"/>
      <c r="C38" s="1147">
        <v>8</v>
      </c>
      <c r="D38" s="1151" t="s">
        <v>672</v>
      </c>
      <c r="E38" s="1557"/>
      <c r="F38" s="1557"/>
      <c r="G38" s="1557"/>
      <c r="H38" s="1392">
        <v>2</v>
      </c>
      <c r="I38" s="931"/>
      <c r="J38" s="931"/>
      <c r="K38" s="1392"/>
      <c r="L38" s="931"/>
      <c r="M38" s="1107">
        <f t="shared" si="6"/>
        <v>2</v>
      </c>
      <c r="N38" s="1106">
        <f t="shared" si="7"/>
        <v>0</v>
      </c>
      <c r="O38" s="1105">
        <f t="shared" si="10"/>
        <v>52</v>
      </c>
      <c r="P38" s="1104">
        <f t="shared" si="8"/>
        <v>52</v>
      </c>
      <c r="Q38" s="893"/>
    </row>
    <row r="39" spans="2:17" s="914" customFormat="1" ht="14.1" customHeight="1" x14ac:dyDescent="0.25">
      <c r="B39" s="2789"/>
      <c r="C39" s="1147">
        <v>9</v>
      </c>
      <c r="D39" s="1151" t="s">
        <v>673</v>
      </c>
      <c r="E39" s="1557"/>
      <c r="F39" s="1557"/>
      <c r="G39" s="1557"/>
      <c r="H39" s="1392"/>
      <c r="I39" s="931">
        <v>1</v>
      </c>
      <c r="J39" s="931">
        <v>1</v>
      </c>
      <c r="K39" s="1392">
        <v>2</v>
      </c>
      <c r="L39" s="931">
        <v>1</v>
      </c>
      <c r="M39" s="1107">
        <f t="shared" si="6"/>
        <v>5</v>
      </c>
      <c r="N39" s="1106">
        <f t="shared" si="7"/>
        <v>0</v>
      </c>
      <c r="O39" s="1105">
        <f t="shared" si="10"/>
        <v>130</v>
      </c>
      <c r="P39" s="1104">
        <f t="shared" si="8"/>
        <v>130</v>
      </c>
      <c r="Q39" s="893"/>
    </row>
    <row r="40" spans="2:17" s="914" customFormat="1" ht="14.1" customHeight="1" x14ac:dyDescent="0.25">
      <c r="B40" s="2789"/>
      <c r="C40" s="1147">
        <v>10</v>
      </c>
      <c r="D40" s="1151" t="s">
        <v>674</v>
      </c>
      <c r="E40" s="1557"/>
      <c r="F40" s="1557"/>
      <c r="G40" s="1557"/>
      <c r="H40" s="1392"/>
      <c r="I40" s="931">
        <v>1</v>
      </c>
      <c r="J40" s="931">
        <v>1</v>
      </c>
      <c r="K40" s="1392">
        <v>1</v>
      </c>
      <c r="L40" s="931">
        <v>2</v>
      </c>
      <c r="M40" s="1107">
        <f t="shared" si="6"/>
        <v>5</v>
      </c>
      <c r="N40" s="1106">
        <f t="shared" si="7"/>
        <v>0</v>
      </c>
      <c r="O40" s="1105">
        <f t="shared" si="10"/>
        <v>130</v>
      </c>
      <c r="P40" s="1104">
        <f t="shared" si="8"/>
        <v>130</v>
      </c>
      <c r="Q40" s="893"/>
    </row>
    <row r="41" spans="2:17" s="914" customFormat="1" ht="14.1" customHeight="1" x14ac:dyDescent="0.25">
      <c r="B41" s="2789"/>
      <c r="C41" s="1147">
        <v>11</v>
      </c>
      <c r="D41" s="1151" t="s">
        <v>675</v>
      </c>
      <c r="E41" s="1557"/>
      <c r="F41" s="1557"/>
      <c r="G41" s="1557"/>
      <c r="H41" s="1392"/>
      <c r="I41" s="931"/>
      <c r="J41" s="931"/>
      <c r="K41" s="1392">
        <v>2</v>
      </c>
      <c r="L41" s="931">
        <v>2</v>
      </c>
      <c r="M41" s="1107">
        <f t="shared" si="6"/>
        <v>4</v>
      </c>
      <c r="N41" s="1106">
        <f t="shared" si="7"/>
        <v>0</v>
      </c>
      <c r="O41" s="1105">
        <f t="shared" si="10"/>
        <v>104</v>
      </c>
      <c r="P41" s="1104">
        <f t="shared" si="8"/>
        <v>104</v>
      </c>
      <c r="Q41" s="893"/>
    </row>
    <row r="42" spans="2:17" s="914" customFormat="1" ht="14.1" customHeight="1" x14ac:dyDescent="0.25">
      <c r="B42" s="2789"/>
      <c r="C42" s="1147">
        <v>12</v>
      </c>
      <c r="D42" s="1151" t="s">
        <v>676</v>
      </c>
      <c r="E42" s="1557"/>
      <c r="F42" s="1557"/>
      <c r="G42" s="1557"/>
      <c r="H42" s="1392"/>
      <c r="I42" s="931"/>
      <c r="J42" s="931"/>
      <c r="K42" s="1392">
        <v>2</v>
      </c>
      <c r="L42" s="931">
        <v>2</v>
      </c>
      <c r="M42" s="1107">
        <f t="shared" si="6"/>
        <v>4</v>
      </c>
      <c r="N42" s="1106">
        <f t="shared" si="7"/>
        <v>0</v>
      </c>
      <c r="O42" s="1105">
        <f t="shared" si="10"/>
        <v>104</v>
      </c>
      <c r="P42" s="1104">
        <f t="shared" si="8"/>
        <v>104</v>
      </c>
      <c r="Q42" s="893"/>
    </row>
    <row r="43" spans="2:17" s="914" customFormat="1" ht="14.1" customHeight="1" x14ac:dyDescent="0.25">
      <c r="B43" s="2789"/>
      <c r="C43" s="1147">
        <v>13</v>
      </c>
      <c r="D43" s="1151" t="s">
        <v>677</v>
      </c>
      <c r="E43" s="1557"/>
      <c r="F43" s="1557"/>
      <c r="G43" s="1557"/>
      <c r="H43" s="1392">
        <v>4</v>
      </c>
      <c r="I43" s="931">
        <v>4</v>
      </c>
      <c r="J43" s="931">
        <v>4</v>
      </c>
      <c r="K43" s="1392">
        <v>4</v>
      </c>
      <c r="L43" s="931">
        <v>4</v>
      </c>
      <c r="M43" s="1107">
        <f t="shared" si="6"/>
        <v>20</v>
      </c>
      <c r="N43" s="1106">
        <f t="shared" si="7"/>
        <v>0</v>
      </c>
      <c r="O43" s="1105">
        <f t="shared" si="10"/>
        <v>520</v>
      </c>
      <c r="P43" s="1104">
        <f t="shared" si="8"/>
        <v>520</v>
      </c>
      <c r="Q43" s="893"/>
    </row>
    <row r="44" spans="2:17" s="914" customFormat="1" ht="14.1" customHeight="1" x14ac:dyDescent="0.25">
      <c r="B44" s="2789"/>
      <c r="C44" s="1147">
        <v>14</v>
      </c>
      <c r="D44" s="1150" t="s">
        <v>678</v>
      </c>
      <c r="E44" s="1557"/>
      <c r="F44" s="1557"/>
      <c r="G44" s="1557"/>
      <c r="H44" s="1392">
        <v>1</v>
      </c>
      <c r="I44" s="931">
        <v>1</v>
      </c>
      <c r="J44" s="931">
        <v>1</v>
      </c>
      <c r="K44" s="1392">
        <v>1</v>
      </c>
      <c r="L44" s="931">
        <v>1</v>
      </c>
      <c r="M44" s="1107">
        <f t="shared" si="6"/>
        <v>5</v>
      </c>
      <c r="N44" s="1106">
        <f t="shared" si="7"/>
        <v>0</v>
      </c>
      <c r="O44" s="1105">
        <f t="shared" si="10"/>
        <v>130</v>
      </c>
      <c r="P44" s="1104">
        <f t="shared" si="8"/>
        <v>130</v>
      </c>
      <c r="Q44" s="893"/>
    </row>
    <row r="45" spans="2:17" s="914" customFormat="1" ht="14.1" customHeight="1" x14ac:dyDescent="0.25">
      <c r="B45" s="2789"/>
      <c r="C45" s="1147">
        <v>15</v>
      </c>
      <c r="D45" s="1149" t="s">
        <v>679</v>
      </c>
      <c r="E45" s="1557"/>
      <c r="F45" s="1557"/>
      <c r="G45" s="1557"/>
      <c r="H45" s="1392">
        <v>1</v>
      </c>
      <c r="I45" s="931">
        <v>1</v>
      </c>
      <c r="J45" s="931"/>
      <c r="K45" s="1392"/>
      <c r="L45" s="931"/>
      <c r="M45" s="1107">
        <f t="shared" si="6"/>
        <v>2</v>
      </c>
      <c r="N45" s="1106">
        <f t="shared" si="7"/>
        <v>0</v>
      </c>
      <c r="O45" s="1105">
        <f t="shared" si="10"/>
        <v>52</v>
      </c>
      <c r="P45" s="1104">
        <f t="shared" si="8"/>
        <v>52</v>
      </c>
      <c r="Q45" s="893"/>
    </row>
    <row r="46" spans="2:17" s="914" customFormat="1" ht="14.1" customHeight="1" x14ac:dyDescent="0.25">
      <c r="B46" s="2789"/>
      <c r="C46" s="1147">
        <v>16</v>
      </c>
      <c r="D46" s="1146" t="s">
        <v>680</v>
      </c>
      <c r="E46" s="1578"/>
      <c r="F46" s="1578"/>
      <c r="G46" s="1578"/>
      <c r="H46" s="1400">
        <v>4</v>
      </c>
      <c r="I46" s="1144">
        <v>4</v>
      </c>
      <c r="J46" s="1144">
        <v>4</v>
      </c>
      <c r="K46" s="1400">
        <v>4</v>
      </c>
      <c r="L46" s="1144">
        <v>4</v>
      </c>
      <c r="M46" s="1107">
        <f t="shared" si="6"/>
        <v>20</v>
      </c>
      <c r="N46" s="1106">
        <f t="shared" si="7"/>
        <v>0</v>
      </c>
      <c r="O46" s="1105">
        <f t="shared" si="10"/>
        <v>520</v>
      </c>
      <c r="P46" s="1104">
        <f t="shared" si="8"/>
        <v>520</v>
      </c>
      <c r="Q46" s="918"/>
    </row>
    <row r="47" spans="2:17" s="914" customFormat="1" ht="14.1" customHeight="1" x14ac:dyDescent="0.25">
      <c r="B47" s="2789"/>
      <c r="C47" s="1147">
        <v>17</v>
      </c>
      <c r="D47" s="1146" t="s">
        <v>681</v>
      </c>
      <c r="E47" s="1578"/>
      <c r="F47" s="1578"/>
      <c r="G47" s="1578"/>
      <c r="H47" s="1400"/>
      <c r="I47" s="1144"/>
      <c r="J47" s="1144"/>
      <c r="K47" s="1400"/>
      <c r="L47" s="1144">
        <v>1</v>
      </c>
      <c r="M47" s="1107">
        <f t="shared" si="6"/>
        <v>1</v>
      </c>
      <c r="N47" s="1106">
        <f t="shared" si="7"/>
        <v>0</v>
      </c>
      <c r="O47" s="1105">
        <f t="shared" si="10"/>
        <v>26</v>
      </c>
      <c r="P47" s="1104">
        <f t="shared" si="8"/>
        <v>26</v>
      </c>
      <c r="Q47" s="918"/>
    </row>
    <row r="48" spans="2:17" s="914" customFormat="1" ht="14.1" customHeight="1" thickBot="1" x14ac:dyDescent="0.3">
      <c r="B48" s="2790"/>
      <c r="C48" s="1143">
        <v>18</v>
      </c>
      <c r="D48" s="1142" t="s">
        <v>682</v>
      </c>
      <c r="E48" s="1577"/>
      <c r="F48" s="1577"/>
      <c r="G48" s="1577"/>
      <c r="H48" s="1390">
        <v>1</v>
      </c>
      <c r="I48" s="1140">
        <v>1</v>
      </c>
      <c r="J48" s="1140">
        <v>1</v>
      </c>
      <c r="K48" s="1390">
        <v>1</v>
      </c>
      <c r="L48" s="1140">
        <v>1</v>
      </c>
      <c r="M48" s="1139">
        <f t="shared" si="6"/>
        <v>5</v>
      </c>
      <c r="N48" s="1120">
        <f t="shared" si="7"/>
        <v>0</v>
      </c>
      <c r="O48" s="1119">
        <f t="shared" si="10"/>
        <v>130</v>
      </c>
      <c r="P48" s="1118">
        <f t="shared" si="8"/>
        <v>130</v>
      </c>
      <c r="Q48" s="1129"/>
    </row>
    <row r="49" spans="2:17" s="914" customFormat="1" ht="20.25" customHeight="1" thickTop="1" x14ac:dyDescent="0.25">
      <c r="B49" s="2766" t="s">
        <v>773</v>
      </c>
      <c r="C49" s="2767"/>
      <c r="D49" s="2768"/>
      <c r="E49" s="1742">
        <f t="shared" ref="E49:L49" si="11">SUM(E50:E56)</f>
        <v>0</v>
      </c>
      <c r="F49" s="1742">
        <f t="shared" si="11"/>
        <v>0</v>
      </c>
      <c r="G49" s="1742">
        <f t="shared" si="11"/>
        <v>0</v>
      </c>
      <c r="H49" s="1742">
        <f t="shared" si="11"/>
        <v>0</v>
      </c>
      <c r="I49" s="1736">
        <f t="shared" si="11"/>
        <v>0</v>
      </c>
      <c r="J49" s="1736">
        <f t="shared" si="11"/>
        <v>0</v>
      </c>
      <c r="K49" s="1742">
        <f t="shared" si="11"/>
        <v>0</v>
      </c>
      <c r="L49" s="1736">
        <f t="shared" si="11"/>
        <v>0</v>
      </c>
      <c r="M49" s="1128">
        <f t="shared" si="6"/>
        <v>0</v>
      </c>
      <c r="N49" s="1824">
        <f t="shared" si="7"/>
        <v>0</v>
      </c>
      <c r="O49" s="1737">
        <f>H49*$H$9+K49*$K$9+L49*$L$9</f>
        <v>0</v>
      </c>
      <c r="P49" s="1738">
        <f t="shared" si="8"/>
        <v>0</v>
      </c>
      <c r="Q49" s="1138"/>
    </row>
    <row r="50" spans="2:17" s="914" customFormat="1" ht="14.1" customHeight="1" x14ac:dyDescent="0.25">
      <c r="B50" s="989"/>
      <c r="C50" s="1127">
        <v>1</v>
      </c>
      <c r="D50" s="1215"/>
      <c r="E50" s="1051"/>
      <c r="F50" s="1051"/>
      <c r="G50" s="1051"/>
      <c r="H50" s="1561"/>
      <c r="I50" s="946"/>
      <c r="J50" s="946"/>
      <c r="K50" s="1561"/>
      <c r="L50" s="946"/>
      <c r="M50" s="1137">
        <f t="shared" si="6"/>
        <v>0</v>
      </c>
      <c r="N50" s="1136">
        <f t="shared" si="7"/>
        <v>0</v>
      </c>
      <c r="O50" s="1105">
        <f t="shared" ref="O50:O56" si="12">H50*$H$9+K50*$K$9+L50*$L$9+I50*I$9+J50*J$9</f>
        <v>0</v>
      </c>
      <c r="P50" s="1135">
        <f t="shared" si="8"/>
        <v>0</v>
      </c>
      <c r="Q50" s="991"/>
    </row>
    <row r="51" spans="2:17" s="914" customFormat="1" ht="14.1" customHeight="1" x14ac:dyDescent="0.25">
      <c r="B51" s="989"/>
      <c r="C51" s="1127">
        <v>2</v>
      </c>
      <c r="D51" s="1214"/>
      <c r="E51" s="1048"/>
      <c r="F51" s="1048"/>
      <c r="G51" s="1048"/>
      <c r="H51" s="1043"/>
      <c r="I51" s="888"/>
      <c r="J51" s="888"/>
      <c r="K51" s="1043"/>
      <c r="L51" s="888"/>
      <c r="M51" s="1107">
        <f t="shared" si="6"/>
        <v>0</v>
      </c>
      <c r="N51" s="1106">
        <f t="shared" si="7"/>
        <v>0</v>
      </c>
      <c r="O51" s="1105">
        <f t="shared" si="12"/>
        <v>0</v>
      </c>
      <c r="P51" s="1104">
        <f t="shared" si="8"/>
        <v>0</v>
      </c>
      <c r="Q51" s="893"/>
    </row>
    <row r="52" spans="2:17" s="914" customFormat="1" ht="14.1" customHeight="1" x14ac:dyDescent="0.25">
      <c r="B52" s="989"/>
      <c r="C52" s="1127">
        <v>3</v>
      </c>
      <c r="D52" s="1214"/>
      <c r="E52" s="1048"/>
      <c r="F52" s="1048"/>
      <c r="G52" s="1048"/>
      <c r="H52" s="1043"/>
      <c r="I52" s="888"/>
      <c r="J52" s="888"/>
      <c r="K52" s="1043"/>
      <c r="L52" s="888"/>
      <c r="M52" s="1107">
        <f t="shared" si="6"/>
        <v>0</v>
      </c>
      <c r="N52" s="1106">
        <f t="shared" si="7"/>
        <v>0</v>
      </c>
      <c r="O52" s="1105">
        <f t="shared" si="12"/>
        <v>0</v>
      </c>
      <c r="P52" s="1104">
        <f t="shared" si="8"/>
        <v>0</v>
      </c>
      <c r="Q52" s="893"/>
    </row>
    <row r="53" spans="2:17" s="914" customFormat="1" ht="14.1" customHeight="1" x14ac:dyDescent="0.25">
      <c r="B53" s="930"/>
      <c r="C53" s="1126">
        <v>4</v>
      </c>
      <c r="D53" s="1214"/>
      <c r="E53" s="1048"/>
      <c r="F53" s="1048"/>
      <c r="G53" s="1048"/>
      <c r="H53" s="1043"/>
      <c r="I53" s="888"/>
      <c r="J53" s="888"/>
      <c r="K53" s="1043"/>
      <c r="L53" s="888"/>
      <c r="M53" s="1107">
        <f t="shared" si="6"/>
        <v>0</v>
      </c>
      <c r="N53" s="1106">
        <f t="shared" si="7"/>
        <v>0</v>
      </c>
      <c r="O53" s="1105">
        <f t="shared" si="12"/>
        <v>0</v>
      </c>
      <c r="P53" s="1104">
        <f t="shared" si="8"/>
        <v>0</v>
      </c>
      <c r="Q53" s="893"/>
    </row>
    <row r="54" spans="2:17" s="914" customFormat="1" ht="14.1" customHeight="1" x14ac:dyDescent="0.25">
      <c r="B54" s="930"/>
      <c r="C54" s="1126">
        <v>5</v>
      </c>
      <c r="D54" s="1214"/>
      <c r="E54" s="1048"/>
      <c r="F54" s="1048"/>
      <c r="G54" s="1048"/>
      <c r="H54" s="1043"/>
      <c r="I54" s="888"/>
      <c r="J54" s="888"/>
      <c r="K54" s="1043"/>
      <c r="L54" s="888"/>
      <c r="M54" s="1107">
        <f t="shared" si="6"/>
        <v>0</v>
      </c>
      <c r="N54" s="1106">
        <f t="shared" si="7"/>
        <v>0</v>
      </c>
      <c r="O54" s="1105">
        <f t="shared" si="12"/>
        <v>0</v>
      </c>
      <c r="P54" s="1104">
        <f t="shared" si="8"/>
        <v>0</v>
      </c>
      <c r="Q54" s="893"/>
    </row>
    <row r="55" spans="2:17" s="914" customFormat="1" ht="14.1" customHeight="1" x14ac:dyDescent="0.25">
      <c r="B55" s="1134"/>
      <c r="C55" s="1133">
        <v>6</v>
      </c>
      <c r="D55" s="1214"/>
      <c r="E55" s="1048"/>
      <c r="F55" s="1048"/>
      <c r="G55" s="1048"/>
      <c r="H55" s="1043"/>
      <c r="I55" s="888"/>
      <c r="J55" s="888"/>
      <c r="K55" s="1043"/>
      <c r="L55" s="888"/>
      <c r="M55" s="1107">
        <f t="shared" si="6"/>
        <v>0</v>
      </c>
      <c r="N55" s="1106">
        <f t="shared" si="7"/>
        <v>0</v>
      </c>
      <c r="O55" s="1105">
        <f t="shared" si="12"/>
        <v>0</v>
      </c>
      <c r="P55" s="1104">
        <f t="shared" si="8"/>
        <v>0</v>
      </c>
      <c r="Q55" s="893"/>
    </row>
    <row r="56" spans="2:17" s="914" customFormat="1" ht="14.1" customHeight="1" thickBot="1" x14ac:dyDescent="0.3">
      <c r="B56" s="1132"/>
      <c r="C56" s="1124">
        <v>7</v>
      </c>
      <c r="D56" s="1213"/>
      <c r="E56" s="1579"/>
      <c r="F56" s="1579"/>
      <c r="G56" s="1579"/>
      <c r="H56" s="1580"/>
      <c r="I56" s="1123"/>
      <c r="J56" s="1123"/>
      <c r="K56" s="1580"/>
      <c r="L56" s="1123"/>
      <c r="M56" s="1121">
        <f t="shared" si="6"/>
        <v>0</v>
      </c>
      <c r="N56" s="1120">
        <f t="shared" si="7"/>
        <v>0</v>
      </c>
      <c r="O56" s="1119">
        <f t="shared" si="12"/>
        <v>0</v>
      </c>
      <c r="P56" s="1118">
        <f t="shared" si="8"/>
        <v>0</v>
      </c>
      <c r="Q56" s="1129"/>
    </row>
    <row r="57" spans="2:17" ht="17.25" customHeight="1" thickTop="1" x14ac:dyDescent="0.2">
      <c r="B57" s="2754" t="s">
        <v>772</v>
      </c>
      <c r="C57" s="2755"/>
      <c r="D57" s="2756"/>
      <c r="E57" s="1743">
        <f t="shared" ref="E57:L57" si="13">SUM(E58:E62)</f>
        <v>0</v>
      </c>
      <c r="F57" s="1743">
        <f t="shared" si="13"/>
        <v>0</v>
      </c>
      <c r="G57" s="1743">
        <f t="shared" si="13"/>
        <v>0</v>
      </c>
      <c r="H57" s="1743">
        <f t="shared" si="13"/>
        <v>0</v>
      </c>
      <c r="I57" s="1739">
        <f t="shared" si="13"/>
        <v>0</v>
      </c>
      <c r="J57" s="1739">
        <f t="shared" si="13"/>
        <v>0</v>
      </c>
      <c r="K57" s="1743">
        <f t="shared" si="13"/>
        <v>0</v>
      </c>
      <c r="L57" s="1739">
        <f t="shared" si="13"/>
        <v>0</v>
      </c>
      <c r="M57" s="1128">
        <f t="shared" si="6"/>
        <v>0</v>
      </c>
      <c r="N57" s="1825">
        <f t="shared" si="7"/>
        <v>0</v>
      </c>
      <c r="O57" s="1740">
        <f>H57*$H$9+K57*$K$9+L57*$L$9</f>
        <v>0</v>
      </c>
      <c r="P57" s="1738">
        <f t="shared" si="8"/>
        <v>0</v>
      </c>
      <c r="Q57" s="1656"/>
    </row>
    <row r="58" spans="2:17" ht="14.1" customHeight="1" x14ac:dyDescent="0.2">
      <c r="B58" s="989"/>
      <c r="C58" s="1127">
        <v>1</v>
      </c>
      <c r="D58" s="1215"/>
      <c r="E58" s="1044"/>
      <c r="F58" s="1044"/>
      <c r="G58" s="1044"/>
      <c r="H58" s="1044"/>
      <c r="I58" s="894"/>
      <c r="J58" s="894"/>
      <c r="K58" s="1044"/>
      <c r="L58" s="890"/>
      <c r="M58" s="1107">
        <f t="shared" si="6"/>
        <v>0</v>
      </c>
      <c r="N58" s="1114">
        <f t="shared" si="7"/>
        <v>0</v>
      </c>
      <c r="O58" s="1105">
        <f t="shared" ref="O58:O66" si="14">H58*$H$9+K58*$K$9+L58*$L$9+I58*I$9+J58*J$9</f>
        <v>0</v>
      </c>
      <c r="P58" s="1113">
        <f t="shared" si="8"/>
        <v>0</v>
      </c>
      <c r="Q58" s="1112"/>
    </row>
    <row r="59" spans="2:17" ht="14.1" customHeight="1" x14ac:dyDescent="0.2">
      <c r="B59" s="989"/>
      <c r="C59" s="1127">
        <v>2</v>
      </c>
      <c r="D59" s="1214"/>
      <c r="E59" s="1043"/>
      <c r="F59" s="1043"/>
      <c r="G59" s="1043"/>
      <c r="H59" s="1043"/>
      <c r="I59" s="888"/>
      <c r="J59" s="888"/>
      <c r="K59" s="1043"/>
      <c r="L59" s="887"/>
      <c r="M59" s="1107">
        <f t="shared" si="6"/>
        <v>0</v>
      </c>
      <c r="N59" s="1106">
        <f t="shared" si="7"/>
        <v>0</v>
      </c>
      <c r="O59" s="1105">
        <f t="shared" si="14"/>
        <v>0</v>
      </c>
      <c r="P59" s="1104">
        <f t="shared" si="8"/>
        <v>0</v>
      </c>
      <c r="Q59" s="884"/>
    </row>
    <row r="60" spans="2:17" ht="14.1" customHeight="1" x14ac:dyDescent="0.2">
      <c r="B60" s="989"/>
      <c r="C60" s="1127">
        <v>3</v>
      </c>
      <c r="D60" s="1214"/>
      <c r="E60" s="1043"/>
      <c r="F60" s="1043"/>
      <c r="G60" s="1043"/>
      <c r="H60" s="1043"/>
      <c r="I60" s="888"/>
      <c r="J60" s="888"/>
      <c r="K60" s="1043"/>
      <c r="L60" s="887"/>
      <c r="M60" s="1107">
        <f t="shared" si="6"/>
        <v>0</v>
      </c>
      <c r="N60" s="1106">
        <f t="shared" si="7"/>
        <v>0</v>
      </c>
      <c r="O60" s="1105">
        <f t="shared" si="14"/>
        <v>0</v>
      </c>
      <c r="P60" s="1104">
        <f t="shared" si="8"/>
        <v>0</v>
      </c>
      <c r="Q60" s="884"/>
    </row>
    <row r="61" spans="2:17" ht="14.1" customHeight="1" x14ac:dyDescent="0.2">
      <c r="B61" s="930"/>
      <c r="C61" s="1126">
        <v>4</v>
      </c>
      <c r="D61" s="1214"/>
      <c r="E61" s="1043"/>
      <c r="F61" s="1043"/>
      <c r="G61" s="1043"/>
      <c r="H61" s="1043"/>
      <c r="I61" s="888"/>
      <c r="J61" s="888"/>
      <c r="K61" s="1043"/>
      <c r="L61" s="887"/>
      <c r="M61" s="1107">
        <f t="shared" si="6"/>
        <v>0</v>
      </c>
      <c r="N61" s="1106">
        <f t="shared" si="7"/>
        <v>0</v>
      </c>
      <c r="O61" s="1105">
        <f t="shared" si="14"/>
        <v>0</v>
      </c>
      <c r="P61" s="1104">
        <f t="shared" si="8"/>
        <v>0</v>
      </c>
      <c r="Q61" s="884"/>
    </row>
    <row r="62" spans="2:17" ht="14.1" customHeight="1" thickBot="1" x14ac:dyDescent="0.25">
      <c r="B62" s="1125"/>
      <c r="C62" s="1124">
        <v>5</v>
      </c>
      <c r="D62" s="1213"/>
      <c r="E62" s="1580"/>
      <c r="F62" s="1580"/>
      <c r="G62" s="1580"/>
      <c r="H62" s="1580"/>
      <c r="I62" s="1123"/>
      <c r="J62" s="1123"/>
      <c r="K62" s="1580"/>
      <c r="L62" s="1122"/>
      <c r="M62" s="1121">
        <f t="shared" si="6"/>
        <v>0</v>
      </c>
      <c r="N62" s="1120">
        <f t="shared" si="7"/>
        <v>0</v>
      </c>
      <c r="O62" s="1119">
        <f t="shared" si="14"/>
        <v>0</v>
      </c>
      <c r="P62" s="1118">
        <f t="shared" si="8"/>
        <v>0</v>
      </c>
      <c r="Q62" s="1117"/>
    </row>
    <row r="63" spans="2:17" ht="16.5" customHeight="1" thickTop="1" x14ac:dyDescent="0.2">
      <c r="B63" s="2763" t="s">
        <v>828</v>
      </c>
      <c r="C63" s="2764"/>
      <c r="D63" s="2765"/>
      <c r="E63" s="1583"/>
      <c r="F63" s="1581"/>
      <c r="G63" s="1581"/>
      <c r="H63" s="1581"/>
      <c r="I63" s="1115"/>
      <c r="J63" s="1115"/>
      <c r="K63" s="1581"/>
      <c r="L63" s="1100"/>
      <c r="M63" s="1107">
        <f t="shared" si="6"/>
        <v>0</v>
      </c>
      <c r="N63" s="1114">
        <f t="shared" si="7"/>
        <v>0</v>
      </c>
      <c r="O63" s="1105">
        <f t="shared" si="14"/>
        <v>0</v>
      </c>
      <c r="P63" s="1113">
        <f t="shared" si="8"/>
        <v>0</v>
      </c>
      <c r="Q63" s="1112"/>
    </row>
    <row r="64" spans="2:17" ht="14.1" customHeight="1" x14ac:dyDescent="0.2">
      <c r="B64" s="2760" t="s">
        <v>721</v>
      </c>
      <c r="C64" s="2761"/>
      <c r="D64" s="2762"/>
      <c r="E64" s="1584"/>
      <c r="F64" s="1043"/>
      <c r="G64" s="1043"/>
      <c r="H64" s="1043"/>
      <c r="I64" s="888"/>
      <c r="J64" s="888"/>
      <c r="K64" s="1043"/>
      <c r="L64" s="1111"/>
      <c r="M64" s="1107">
        <f t="shared" si="6"/>
        <v>0</v>
      </c>
      <c r="N64" s="1106">
        <f t="shared" si="7"/>
        <v>0</v>
      </c>
      <c r="O64" s="1105">
        <f t="shared" si="14"/>
        <v>0</v>
      </c>
      <c r="P64" s="1104">
        <f t="shared" si="8"/>
        <v>0</v>
      </c>
      <c r="Q64" s="884"/>
    </row>
    <row r="65" spans="2:17" ht="14.1" customHeight="1" x14ac:dyDescent="0.2">
      <c r="B65" s="2760" t="s">
        <v>829</v>
      </c>
      <c r="C65" s="2761"/>
      <c r="D65" s="2762"/>
      <c r="E65" s="1584"/>
      <c r="F65" s="1043"/>
      <c r="G65" s="1043"/>
      <c r="H65" s="1043"/>
      <c r="I65" s="888"/>
      <c r="J65" s="888"/>
      <c r="K65" s="1043"/>
      <c r="L65" s="1111"/>
      <c r="M65" s="1107">
        <f t="shared" si="6"/>
        <v>0</v>
      </c>
      <c r="N65" s="1106">
        <f t="shared" si="7"/>
        <v>0</v>
      </c>
      <c r="O65" s="1105">
        <f t="shared" si="14"/>
        <v>0</v>
      </c>
      <c r="P65" s="1104">
        <f t="shared" si="8"/>
        <v>0</v>
      </c>
      <c r="Q65" s="1110"/>
    </row>
    <row r="66" spans="2:17" ht="14.1" customHeight="1" thickBot="1" x14ac:dyDescent="0.25">
      <c r="B66" s="2757" t="s">
        <v>830</v>
      </c>
      <c r="C66" s="2758"/>
      <c r="D66" s="2759"/>
      <c r="E66" s="1585"/>
      <c r="F66" s="1582"/>
      <c r="G66" s="1582"/>
      <c r="H66" s="1582"/>
      <c r="I66" s="1108"/>
      <c r="J66" s="1108"/>
      <c r="K66" s="1582"/>
      <c r="L66" s="1100"/>
      <c r="M66" s="1107">
        <f t="shared" si="6"/>
        <v>0</v>
      </c>
      <c r="N66" s="1106">
        <f t="shared" si="7"/>
        <v>0</v>
      </c>
      <c r="O66" s="1105">
        <f t="shared" si="14"/>
        <v>0</v>
      </c>
      <c r="P66" s="1104">
        <f t="shared" si="8"/>
        <v>0</v>
      </c>
      <c r="Q66" s="1103"/>
    </row>
    <row r="67" spans="2:17" x14ac:dyDescent="0.2">
      <c r="D67" s="2015"/>
      <c r="E67" s="2015"/>
      <c r="F67" s="2015"/>
      <c r="G67" s="2015"/>
      <c r="H67" s="2015"/>
      <c r="I67" s="2015"/>
      <c r="J67" s="2015"/>
      <c r="K67" s="2015"/>
      <c r="L67" s="2015"/>
      <c r="M67" s="2016"/>
      <c r="N67" s="2016"/>
      <c r="O67" s="2016"/>
      <c r="P67" s="2016"/>
    </row>
    <row r="68" spans="2:17" ht="15.75" x14ac:dyDescent="0.2">
      <c r="C68" s="1741" t="s">
        <v>479</v>
      </c>
      <c r="D68" s="1102" t="s">
        <v>685</v>
      </c>
      <c r="E68" s="1101">
        <f>SUM(E69:E77)</f>
        <v>0</v>
      </c>
      <c r="F68" s="1101">
        <f>SUM(F69:F77)</f>
        <v>0</v>
      </c>
      <c r="G68" s="1101">
        <f>SUM(G69:G77)</f>
        <v>0</v>
      </c>
      <c r="H68" s="923"/>
      <c r="I68" s="1100"/>
      <c r="J68" s="1100"/>
      <c r="K68" s="1100"/>
      <c r="L68" s="1100"/>
      <c r="M68" s="1099"/>
      <c r="N68" s="1098"/>
      <c r="O68" s="1098"/>
      <c r="P68" s="1097"/>
      <c r="Q68" s="1096"/>
    </row>
    <row r="69" spans="2:17" ht="14.1" customHeight="1" x14ac:dyDescent="0.2">
      <c r="C69" s="1212">
        <v>1</v>
      </c>
      <c r="D69" s="1211" t="s">
        <v>834</v>
      </c>
      <c r="E69" s="1210"/>
      <c r="F69" s="1210"/>
      <c r="G69" s="1210"/>
      <c r="H69" s="1206"/>
      <c r="I69" s="1206"/>
      <c r="J69" s="1206"/>
      <c r="K69" s="1206"/>
      <c r="L69" s="1206"/>
      <c r="M69" s="1209"/>
      <c r="N69" s="1209"/>
      <c r="O69" s="1209"/>
      <c r="P69" s="1209"/>
    </row>
    <row r="70" spans="2:17" ht="14.1" customHeight="1" x14ac:dyDescent="0.2">
      <c r="C70" s="1094">
        <v>2</v>
      </c>
      <c r="D70" s="651" t="s">
        <v>835</v>
      </c>
      <c r="E70" s="1208"/>
      <c r="F70" s="1208"/>
      <c r="G70" s="1208"/>
      <c r="H70" s="1206"/>
      <c r="I70" s="1206"/>
      <c r="J70" s="1206"/>
      <c r="K70" s="1206"/>
      <c r="L70" s="1206"/>
      <c r="M70" s="1207"/>
      <c r="N70" s="1206"/>
      <c r="O70" s="1206"/>
      <c r="P70" s="1206"/>
    </row>
    <row r="71" spans="2:17" ht="14.1" customHeight="1" x14ac:dyDescent="0.2">
      <c r="C71" s="1094">
        <v>3</v>
      </c>
      <c r="D71" s="651" t="s">
        <v>836</v>
      </c>
      <c r="E71" s="1205"/>
      <c r="F71" s="1205"/>
      <c r="G71" s="1205"/>
      <c r="H71" s="1096"/>
      <c r="I71" s="1096"/>
      <c r="J71" s="1096"/>
      <c r="K71" s="1096"/>
      <c r="L71" s="1096"/>
      <c r="M71" s="1204"/>
      <c r="N71" s="1096"/>
      <c r="O71" s="1096"/>
      <c r="P71" s="1096"/>
    </row>
    <row r="72" spans="2:17" ht="14.1" customHeight="1" x14ac:dyDescent="0.2">
      <c r="C72" s="1094">
        <v>4</v>
      </c>
      <c r="D72" s="651" t="s">
        <v>837</v>
      </c>
      <c r="E72" s="1205"/>
      <c r="F72" s="1205"/>
      <c r="G72" s="1205"/>
      <c r="H72" s="1096"/>
      <c r="I72" s="1096"/>
      <c r="J72" s="1096"/>
      <c r="K72" s="1096"/>
      <c r="L72" s="1096"/>
      <c r="M72" s="1204"/>
      <c r="N72" s="1096"/>
      <c r="O72" s="1096"/>
      <c r="P72" s="1096"/>
    </row>
    <row r="73" spans="2:17" ht="14.1" customHeight="1" x14ac:dyDescent="0.2">
      <c r="C73" s="1094">
        <v>5</v>
      </c>
      <c r="D73" s="651" t="s">
        <v>838</v>
      </c>
      <c r="E73" s="1205"/>
      <c r="F73" s="1205"/>
      <c r="G73" s="1205"/>
      <c r="H73" s="1096"/>
      <c r="I73" s="1096"/>
      <c r="J73" s="1096"/>
      <c r="K73" s="1096"/>
      <c r="L73" s="1096"/>
      <c r="M73" s="1204"/>
      <c r="N73" s="1096"/>
      <c r="O73" s="1096"/>
      <c r="P73" s="1096"/>
    </row>
    <row r="74" spans="2:17" ht="14.1" customHeight="1" x14ac:dyDescent="0.2">
      <c r="C74" s="1094">
        <v>6</v>
      </c>
      <c r="D74" s="651" t="s">
        <v>839</v>
      </c>
      <c r="E74" s="1095"/>
      <c r="F74" s="1095"/>
      <c r="G74" s="1095"/>
    </row>
    <row r="75" spans="2:17" ht="14.1" customHeight="1" x14ac:dyDescent="0.2">
      <c r="C75" s="1094">
        <v>7</v>
      </c>
      <c r="D75" s="651" t="s">
        <v>840</v>
      </c>
      <c r="E75" s="1095"/>
      <c r="F75" s="1095"/>
      <c r="G75" s="1095"/>
    </row>
    <row r="76" spans="2:17" ht="14.1" customHeight="1" x14ac:dyDescent="0.2">
      <c r="C76" s="1094">
        <v>8</v>
      </c>
      <c r="D76" s="651" t="s">
        <v>86</v>
      </c>
      <c r="E76" s="1095"/>
      <c r="F76" s="1095"/>
      <c r="G76" s="1095"/>
    </row>
    <row r="77" spans="2:17" ht="14.1" customHeight="1" x14ac:dyDescent="0.2">
      <c r="C77" s="1203">
        <v>9</v>
      </c>
      <c r="D77" s="649" t="s">
        <v>311</v>
      </c>
      <c r="E77" s="1093"/>
      <c r="F77" s="1093"/>
      <c r="G77" s="1093"/>
    </row>
  </sheetData>
  <sheetProtection algorithmName="SHA-512" hashValue="AVzPYmt7qaqIw/PZ38TI1X+Ay5ZWMpl5FLAoJzuEdXZ4+U7dnoTFeAF2AqpNm611GGIrtSKnU5T7zT5fBJr34w==" saltValue="cNPP/hG4vQJkBxNBkRuOWA==" spinCount="100000" sheet="1" objects="1" scenarios="1"/>
  <mergeCells count="25">
    <mergeCell ref="P1:Q1"/>
    <mergeCell ref="B63:D63"/>
    <mergeCell ref="B64:D64"/>
    <mergeCell ref="B65:D65"/>
    <mergeCell ref="B66:D66"/>
    <mergeCell ref="P8:P10"/>
    <mergeCell ref="E10:L10"/>
    <mergeCell ref="B11:D11"/>
    <mergeCell ref="B17:D17"/>
    <mergeCell ref="B18:D18"/>
    <mergeCell ref="B19:B30"/>
    <mergeCell ref="B31:B48"/>
    <mergeCell ref="B49:D49"/>
    <mergeCell ref="B57:D57"/>
    <mergeCell ref="B5:D10"/>
    <mergeCell ref="D2:M2"/>
    <mergeCell ref="D3:P3"/>
    <mergeCell ref="Q5:Q10"/>
    <mergeCell ref="E6:L6"/>
    <mergeCell ref="E8:L8"/>
    <mergeCell ref="N8:N10"/>
    <mergeCell ref="O8:O10"/>
    <mergeCell ref="E5:L5"/>
    <mergeCell ref="M5:M10"/>
    <mergeCell ref="N5:P7"/>
  </mergeCells>
  <printOptions horizontalCentered="1"/>
  <pageMargins left="0.59055118110236227" right="0.51181102362204722" top="1.1811023622047245" bottom="0.98425196850393704" header="0.51181102362204722" footer="0.51181102362204722"/>
  <pageSetup paperSize="9" scale="40" orientation="landscape"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r:uid="{74A7A890-20AE-440A-B513-33649349F7D7}">
          <x14:formula1>
            <xm:f>słownik!$A$2:$A$175</xm:f>
          </x14:formula1>
          <xm:sqref>D50:D56 D58:D62</xm:sqref>
        </x14:dataValidation>
      </x14:dataValidations>
    </ext>
  </extLst>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A16AC4-C564-43DB-BCE3-2F97DAF95AF5}">
  <sheetPr>
    <tabColor rgb="FFFF0000"/>
    <pageSetUpPr fitToPage="1"/>
  </sheetPr>
  <dimension ref="B1:Q70"/>
  <sheetViews>
    <sheetView view="pageBreakPreview" zoomScaleNormal="100" zoomScaleSheetLayoutView="100" workbookViewId="0">
      <selection activeCell="H1" sqref="H1:J1"/>
    </sheetView>
  </sheetViews>
  <sheetFormatPr defaultColWidth="9.28515625" defaultRowHeight="12.75" x14ac:dyDescent="0.2"/>
  <cols>
    <col min="1" max="1" width="2.85546875" style="875" customWidth="1"/>
    <col min="2" max="2" width="8.140625" style="875" customWidth="1"/>
    <col min="3" max="3" width="4.42578125" style="875" customWidth="1"/>
    <col min="4" max="4" width="44.42578125" style="875" customWidth="1"/>
    <col min="5" max="8" width="7.7109375" style="875" customWidth="1"/>
    <col min="9" max="9" width="9" style="875" customWidth="1"/>
    <col min="10" max="10" width="12.140625" style="875" customWidth="1"/>
    <col min="11" max="11" width="3.5703125" style="875" customWidth="1"/>
    <col min="12" max="12" width="6.7109375" style="875" customWidth="1"/>
    <col min="13" max="13" width="8.5703125" style="875" customWidth="1"/>
    <col min="14" max="15" width="7.7109375" style="875" customWidth="1"/>
    <col min="16" max="16" width="8.42578125" style="875" customWidth="1"/>
    <col min="17" max="17" width="12.28515625" style="875" customWidth="1"/>
    <col min="18" max="18" width="5.42578125" style="875" customWidth="1"/>
    <col min="19" max="16384" width="9.28515625" style="875"/>
  </cols>
  <sheetData>
    <row r="1" spans="2:17" s="1224" customFormat="1" ht="18" x14ac:dyDescent="0.2">
      <c r="B1" s="967"/>
      <c r="C1" s="967"/>
      <c r="D1" s="966" t="str">
        <f>wizyt!C3</f>
        <v>??</v>
      </c>
      <c r="E1" s="1018"/>
      <c r="F1" s="1018"/>
      <c r="G1" s="1018"/>
      <c r="H1" s="2040" t="str">
        <f>wizyt!$B$1</f>
        <v xml:space="preserve"> </v>
      </c>
      <c r="I1" s="2698" t="str">
        <f>wizyt!$D$1</f>
        <v xml:space="preserve"> </v>
      </c>
      <c r="J1" s="2699"/>
      <c r="K1" s="1018"/>
      <c r="L1" s="1018"/>
      <c r="M1" s="1018"/>
      <c r="N1" s="1018"/>
      <c r="O1" s="1018"/>
      <c r="P1" s="1199"/>
      <c r="Q1" s="270"/>
    </row>
    <row r="2" spans="2:17" s="1224" customFormat="1" ht="20.25" x14ac:dyDescent="0.2">
      <c r="B2" s="270"/>
      <c r="C2" s="270"/>
      <c r="D2" s="2700" t="s">
        <v>755</v>
      </c>
      <c r="E2" s="2700"/>
      <c r="F2" s="2700"/>
      <c r="G2" s="2700"/>
      <c r="H2" s="2700"/>
      <c r="I2" s="2808" t="str">
        <f>wizyt!H3</f>
        <v>2023/2024</v>
      </c>
      <c r="J2" s="2808"/>
      <c r="K2" s="999"/>
      <c r="L2" s="999"/>
      <c r="M2" s="999"/>
      <c r="N2" s="1198"/>
      <c r="O2" s="1198"/>
      <c r="P2" s="1326"/>
      <c r="Q2" s="270"/>
    </row>
    <row r="3" spans="2:17" s="1224" customFormat="1" ht="18.75" customHeight="1" x14ac:dyDescent="0.2">
      <c r="B3" s="1324" t="s">
        <v>841</v>
      </c>
      <c r="C3" s="964"/>
      <c r="D3" s="997"/>
      <c r="E3" s="1325" t="s">
        <v>842</v>
      </c>
      <c r="F3" s="997"/>
      <c r="G3" s="997"/>
      <c r="H3" s="997"/>
      <c r="I3" s="997"/>
      <c r="J3" s="1325"/>
      <c r="K3" s="997"/>
      <c r="L3" s="997"/>
      <c r="M3" s="996"/>
      <c r="N3" s="996"/>
      <c r="O3" s="996"/>
      <c r="P3" s="996"/>
      <c r="Q3" s="270"/>
    </row>
    <row r="4" spans="2:17" s="1224" customFormat="1" ht="27" customHeight="1" thickBot="1" x14ac:dyDescent="0.25">
      <c r="B4" s="1324" t="s">
        <v>776</v>
      </c>
      <c r="C4" s="1323"/>
      <c r="D4" s="330"/>
      <c r="E4" s="1017"/>
      <c r="F4" s="1017"/>
      <c r="G4" s="1322"/>
      <c r="H4" s="1017"/>
      <c r="I4" s="1017"/>
      <c r="J4" s="1321"/>
      <c r="K4" s="1321"/>
      <c r="L4" s="1321"/>
      <c r="M4" s="1321"/>
      <c r="N4" s="1017"/>
      <c r="O4" s="1017"/>
      <c r="P4" s="330"/>
      <c r="Q4" s="270"/>
    </row>
    <row r="5" spans="2:17" s="1224" customFormat="1" ht="12.75" customHeight="1" thickTop="1" x14ac:dyDescent="0.2">
      <c r="B5" s="2809" t="s">
        <v>843</v>
      </c>
      <c r="C5" s="2810"/>
      <c r="D5" s="2810"/>
      <c r="E5" s="2813" t="s">
        <v>817</v>
      </c>
      <c r="F5" s="2814"/>
      <c r="G5" s="2814"/>
      <c r="H5" s="2815"/>
      <c r="I5" s="1320"/>
      <c r="J5" s="2816" t="s">
        <v>758</v>
      </c>
    </row>
    <row r="6" spans="2:17" s="1224" customFormat="1" ht="12.75" customHeight="1" x14ac:dyDescent="0.2">
      <c r="B6" s="2811"/>
      <c r="C6" s="2801"/>
      <c r="D6" s="2801"/>
      <c r="E6" s="959" t="s">
        <v>523</v>
      </c>
      <c r="F6" s="959" t="s">
        <v>524</v>
      </c>
      <c r="G6" s="959" t="s">
        <v>525</v>
      </c>
      <c r="H6" s="961" t="s">
        <v>526</v>
      </c>
      <c r="I6" s="2819" t="s">
        <v>572</v>
      </c>
      <c r="J6" s="2817"/>
    </row>
    <row r="7" spans="2:17" s="1224" customFormat="1" ht="12.75" customHeight="1" x14ac:dyDescent="0.2">
      <c r="B7" s="2811"/>
      <c r="C7" s="2801"/>
      <c r="D7" s="2801"/>
      <c r="E7" s="2822" t="s">
        <v>761</v>
      </c>
      <c r="F7" s="2823"/>
      <c r="G7" s="2823"/>
      <c r="H7" s="2824"/>
      <c r="I7" s="2820"/>
      <c r="J7" s="2817"/>
      <c r="M7" s="1319"/>
    </row>
    <row r="8" spans="2:17" s="1224" customFormat="1" ht="12.75" customHeight="1" x14ac:dyDescent="0.2">
      <c r="B8" s="2811"/>
      <c r="C8" s="2801"/>
      <c r="D8" s="2801"/>
      <c r="E8" s="2752" t="s">
        <v>844</v>
      </c>
      <c r="F8" s="2724"/>
      <c r="G8" s="2724"/>
      <c r="H8" s="2807"/>
      <c r="I8" s="2820"/>
      <c r="J8" s="2817"/>
    </row>
    <row r="9" spans="2:17" s="1224" customFormat="1" ht="12.75" customHeight="1" x14ac:dyDescent="0.2">
      <c r="B9" s="2811"/>
      <c r="C9" s="2801"/>
      <c r="D9" s="2801"/>
      <c r="E9" s="1728">
        <f>'kalendarz  A'!$F$30</f>
        <v>26</v>
      </c>
      <c r="F9" s="1728">
        <f>'kalendarz  A'!$F$30</f>
        <v>26</v>
      </c>
      <c r="G9" s="1728">
        <f>'kalendarz  A'!$F$30</f>
        <v>26</v>
      </c>
      <c r="H9" s="1728">
        <f>'kalendarz  A'!$F$31</f>
        <v>16</v>
      </c>
      <c r="I9" s="2820"/>
      <c r="J9" s="2817"/>
    </row>
    <row r="10" spans="2:17" s="1224" customFormat="1" ht="16.5" customHeight="1" thickBot="1" x14ac:dyDescent="0.25">
      <c r="B10" s="2812"/>
      <c r="C10" s="2802"/>
      <c r="D10" s="2802"/>
      <c r="E10" s="2825" t="s">
        <v>845</v>
      </c>
      <c r="F10" s="2826"/>
      <c r="G10" s="2826"/>
      <c r="H10" s="2827"/>
      <c r="I10" s="2821"/>
      <c r="J10" s="2818"/>
    </row>
    <row r="11" spans="2:17" s="1224" customFormat="1" ht="27" customHeight="1" thickBot="1" x14ac:dyDescent="0.25">
      <c r="B11" s="1318"/>
      <c r="C11" s="1317"/>
      <c r="D11" s="1316" t="s">
        <v>818</v>
      </c>
      <c r="E11" s="1315">
        <f>SUM(E15:E17)+E12</f>
        <v>41</v>
      </c>
      <c r="F11" s="1315">
        <f>SUM(F15:F17)+F12</f>
        <v>33</v>
      </c>
      <c r="G11" s="1315">
        <f>SUM(G15:G17)+G12</f>
        <v>32</v>
      </c>
      <c r="H11" s="1315">
        <f>SUM(H15:H17)+H12</f>
        <v>28</v>
      </c>
      <c r="I11" s="1314">
        <f t="shared" ref="I11:I17" si="0">SUM(E11:H11)</f>
        <v>134</v>
      </c>
      <c r="J11" s="2828"/>
      <c r="K11" s="1244"/>
    </row>
    <row r="12" spans="2:17" s="1224" customFormat="1" ht="14.25" customHeight="1" x14ac:dyDescent="0.2">
      <c r="B12" s="1310"/>
      <c r="C12" s="1309"/>
      <c r="D12" s="1184" t="s">
        <v>819</v>
      </c>
      <c r="E12" s="1308">
        <f>SUM(E13:E14)</f>
        <v>41</v>
      </c>
      <c r="F12" s="1308">
        <f>SUM(F13:F14)</f>
        <v>33</v>
      </c>
      <c r="G12" s="1308">
        <f>SUM(G13:G14)</f>
        <v>32</v>
      </c>
      <c r="H12" s="1308">
        <f>SUM(H13:H14)</f>
        <v>28</v>
      </c>
      <c r="I12" s="1311">
        <f t="shared" si="0"/>
        <v>134</v>
      </c>
      <c r="J12" s="2829"/>
      <c r="K12" s="1244"/>
    </row>
    <row r="13" spans="2:17" s="1224" customFormat="1" ht="14.25" customHeight="1" x14ac:dyDescent="0.2">
      <c r="B13" s="1310"/>
      <c r="C13" s="1309"/>
      <c r="D13" s="1184" t="s">
        <v>820</v>
      </c>
      <c r="E13" s="1308">
        <f>SUM(E19:E28)</f>
        <v>8</v>
      </c>
      <c r="F13" s="1308">
        <f>SUM(F19:F28)</f>
        <v>8</v>
      </c>
      <c r="G13" s="1308">
        <f>SUM(G19:G28)</f>
        <v>9</v>
      </c>
      <c r="H13" s="1308">
        <f>SUM(H19:H28)</f>
        <v>10</v>
      </c>
      <c r="I13" s="1311">
        <f t="shared" si="0"/>
        <v>35</v>
      </c>
      <c r="J13" s="2829"/>
      <c r="K13" s="1244"/>
    </row>
    <row r="14" spans="2:17" s="1224" customFormat="1" ht="14.25" customHeight="1" x14ac:dyDescent="0.2">
      <c r="B14" s="1310"/>
      <c r="C14" s="1309"/>
      <c r="D14" s="1184" t="s">
        <v>821</v>
      </c>
      <c r="E14" s="1308">
        <f>SUM(E29:E45)</f>
        <v>33</v>
      </c>
      <c r="F14" s="1308">
        <f>SUM(F29:F45)</f>
        <v>25</v>
      </c>
      <c r="G14" s="1308">
        <f>SUM(G29:G45)</f>
        <v>23</v>
      </c>
      <c r="H14" s="1308">
        <f>SUM(H29:H45)</f>
        <v>18</v>
      </c>
      <c r="I14" s="1311">
        <f t="shared" si="0"/>
        <v>99</v>
      </c>
      <c r="J14" s="2829"/>
      <c r="K14" s="1244"/>
    </row>
    <row r="15" spans="2:17" s="1224" customFormat="1" ht="14.25" hidden="1" customHeight="1" x14ac:dyDescent="0.2">
      <c r="B15" s="1310"/>
      <c r="C15" s="1309"/>
      <c r="D15" s="1184" t="s">
        <v>822</v>
      </c>
      <c r="E15" s="1308">
        <f>E46</f>
        <v>0</v>
      </c>
      <c r="F15" s="1312">
        <f>F46</f>
        <v>0</v>
      </c>
      <c r="G15" s="1312">
        <f>G46</f>
        <v>0</v>
      </c>
      <c r="H15" s="1313">
        <f>H46</f>
        <v>0</v>
      </c>
      <c r="I15" s="1311">
        <f t="shared" si="0"/>
        <v>0</v>
      </c>
      <c r="J15" s="2829"/>
      <c r="K15" s="1244"/>
    </row>
    <row r="16" spans="2:17" s="1224" customFormat="1" ht="14.25" customHeight="1" x14ac:dyDescent="0.2">
      <c r="B16" s="1310"/>
      <c r="C16" s="1309"/>
      <c r="D16" s="1184" t="s">
        <v>823</v>
      </c>
      <c r="E16" s="1308">
        <f>E56</f>
        <v>0</v>
      </c>
      <c r="F16" s="1312">
        <f>F56</f>
        <v>0</v>
      </c>
      <c r="G16" s="1312">
        <f>G56</f>
        <v>0</v>
      </c>
      <c r="H16" s="1312">
        <f>H56</f>
        <v>0</v>
      </c>
      <c r="I16" s="1311">
        <f t="shared" si="0"/>
        <v>0</v>
      </c>
      <c r="J16" s="2829"/>
      <c r="K16" s="1244"/>
    </row>
    <row r="17" spans="2:11" s="1224" customFormat="1" ht="13.5" customHeight="1" thickBot="1" x14ac:dyDescent="0.25">
      <c r="B17" s="1310"/>
      <c r="C17" s="1309"/>
      <c r="D17" s="1040" t="s">
        <v>846</v>
      </c>
      <c r="E17" s="1308">
        <f>SUM(E64:E67)</f>
        <v>0</v>
      </c>
      <c r="F17" s="1308">
        <f>SUM(F64:F67)</f>
        <v>0</v>
      </c>
      <c r="G17" s="1308">
        <f>SUM(G64:G67)</f>
        <v>0</v>
      </c>
      <c r="H17" s="1308">
        <f>SUM(H64:H67)</f>
        <v>0</v>
      </c>
      <c r="I17" s="1307">
        <f t="shared" si="0"/>
        <v>0</v>
      </c>
      <c r="J17" s="2830"/>
      <c r="K17" s="1244"/>
    </row>
    <row r="18" spans="2:11" s="1224" customFormat="1" ht="19.5" customHeight="1" x14ac:dyDescent="0.2">
      <c r="B18" s="1306"/>
      <c r="C18" s="1865" t="s">
        <v>766</v>
      </c>
      <c r="D18" s="1865"/>
      <c r="E18" s="1866"/>
      <c r="F18" s="1866"/>
      <c r="G18" s="1866"/>
      <c r="H18" s="1866"/>
      <c r="I18" s="1867"/>
      <c r="J18" s="1868"/>
      <c r="K18" s="1244"/>
    </row>
    <row r="19" spans="2:11" s="992" customFormat="1" ht="14.1" customHeight="1" x14ac:dyDescent="0.2">
      <c r="B19" s="2804" t="s">
        <v>826</v>
      </c>
      <c r="C19" s="1304">
        <v>1</v>
      </c>
      <c r="D19" s="1305" t="s">
        <v>847</v>
      </c>
      <c r="E19" s="1297">
        <v>2</v>
      </c>
      <c r="F19" s="1296">
        <v>2</v>
      </c>
      <c r="G19" s="946">
        <v>2</v>
      </c>
      <c r="H19" s="948">
        <v>3</v>
      </c>
      <c r="I19" s="2017">
        <f t="shared" ref="I19:I45" si="1">SUM(E19:H19)</f>
        <v>9</v>
      </c>
      <c r="J19" s="1294"/>
      <c r="K19" s="1244"/>
    </row>
    <row r="20" spans="2:11" s="992" customFormat="1" ht="14.1" customHeight="1" x14ac:dyDescent="0.2">
      <c r="B20" s="2805"/>
      <c r="C20" s="1126">
        <v>2</v>
      </c>
      <c r="D20" s="1303" t="s">
        <v>778</v>
      </c>
      <c r="E20" s="1258"/>
      <c r="F20" s="895"/>
      <c r="G20" s="894"/>
      <c r="H20" s="931"/>
      <c r="I20" s="1233">
        <f t="shared" si="1"/>
        <v>0</v>
      </c>
      <c r="J20" s="1257"/>
      <c r="K20" s="1244"/>
    </row>
    <row r="21" spans="2:11" s="992" customFormat="1" ht="14.1" customHeight="1" x14ac:dyDescent="0.2">
      <c r="B21" s="2805"/>
      <c r="C21" s="1304">
        <v>3</v>
      </c>
      <c r="D21" s="1303" t="s">
        <v>770</v>
      </c>
      <c r="E21" s="1258"/>
      <c r="F21" s="895"/>
      <c r="G21" s="894"/>
      <c r="H21" s="899"/>
      <c r="I21" s="1233">
        <f t="shared" si="1"/>
        <v>0</v>
      </c>
      <c r="J21" s="1257"/>
      <c r="K21" s="1244"/>
    </row>
    <row r="22" spans="2:11" s="992" customFormat="1" ht="14.1" customHeight="1" x14ac:dyDescent="0.2">
      <c r="B22" s="2805"/>
      <c r="C22" s="1126">
        <v>4</v>
      </c>
      <c r="D22" s="1303" t="s">
        <v>779</v>
      </c>
      <c r="E22" s="1258"/>
      <c r="F22" s="895"/>
      <c r="G22" s="1004">
        <v>1</v>
      </c>
      <c r="H22" s="1202">
        <v>1</v>
      </c>
      <c r="I22" s="1233">
        <f t="shared" si="1"/>
        <v>2</v>
      </c>
      <c r="J22" s="1257"/>
      <c r="K22" s="1244"/>
    </row>
    <row r="23" spans="2:11" s="992" customFormat="1" ht="14.1" customHeight="1" x14ac:dyDescent="0.2">
      <c r="B23" s="2805"/>
      <c r="C23" s="1304">
        <v>5</v>
      </c>
      <c r="D23" s="1303" t="s">
        <v>780</v>
      </c>
      <c r="E23" s="1302">
        <v>1</v>
      </c>
      <c r="F23" s="1005">
        <v>1</v>
      </c>
      <c r="G23" s="894"/>
      <c r="H23" s="899"/>
      <c r="I23" s="1233">
        <f t="shared" si="1"/>
        <v>2</v>
      </c>
      <c r="J23" s="1257"/>
      <c r="K23" s="1244"/>
    </row>
    <row r="24" spans="2:11" s="992" customFormat="1" ht="14.1" customHeight="1" x14ac:dyDescent="0.2">
      <c r="B24" s="2805"/>
      <c r="C24" s="1126">
        <v>6</v>
      </c>
      <c r="D24" s="1303" t="s">
        <v>781</v>
      </c>
      <c r="E24" s="1258"/>
      <c r="F24" s="895"/>
      <c r="G24" s="894"/>
      <c r="H24" s="899"/>
      <c r="I24" s="1233">
        <f t="shared" si="1"/>
        <v>0</v>
      </c>
      <c r="J24" s="1257"/>
      <c r="K24" s="1244"/>
    </row>
    <row r="25" spans="2:11" s="992" customFormat="1" ht="14.1" customHeight="1" x14ac:dyDescent="0.2">
      <c r="B25" s="2805"/>
      <c r="C25" s="1304">
        <v>7</v>
      </c>
      <c r="D25" s="1303" t="s">
        <v>769</v>
      </c>
      <c r="E25" s="1258">
        <v>2</v>
      </c>
      <c r="F25" s="895">
        <v>2</v>
      </c>
      <c r="G25" s="894">
        <v>2</v>
      </c>
      <c r="H25" s="899">
        <v>2</v>
      </c>
      <c r="I25" s="1233">
        <f t="shared" si="1"/>
        <v>8</v>
      </c>
      <c r="J25" s="1257"/>
      <c r="K25" s="1244"/>
    </row>
    <row r="26" spans="2:11" s="992" customFormat="1" ht="14.1" customHeight="1" x14ac:dyDescent="0.2">
      <c r="B26" s="2805"/>
      <c r="C26" s="1126">
        <v>8</v>
      </c>
      <c r="D26" s="1303" t="s">
        <v>694</v>
      </c>
      <c r="E26" s="1302">
        <v>1</v>
      </c>
      <c r="F26" s="1005">
        <v>1</v>
      </c>
      <c r="G26" s="1004">
        <v>1</v>
      </c>
      <c r="H26" s="1202">
        <v>1</v>
      </c>
      <c r="I26" s="1233">
        <f t="shared" si="1"/>
        <v>4</v>
      </c>
      <c r="J26" s="1257"/>
      <c r="K26" s="1244"/>
    </row>
    <row r="27" spans="2:11" s="992" customFormat="1" ht="14.1" customHeight="1" x14ac:dyDescent="0.2">
      <c r="B27" s="2805"/>
      <c r="C27" s="1304">
        <v>9</v>
      </c>
      <c r="D27" s="1303" t="s">
        <v>716</v>
      </c>
      <c r="E27" s="1302">
        <v>2</v>
      </c>
      <c r="F27" s="1005">
        <v>2</v>
      </c>
      <c r="G27" s="1004">
        <v>1</v>
      </c>
      <c r="H27" s="1202">
        <v>1</v>
      </c>
      <c r="I27" s="1233">
        <f t="shared" si="1"/>
        <v>6</v>
      </c>
      <c r="J27" s="1257"/>
      <c r="K27" s="1244"/>
    </row>
    <row r="28" spans="2:11" s="992" customFormat="1" ht="14.1" customHeight="1" x14ac:dyDescent="0.2">
      <c r="B28" s="2831"/>
      <c r="C28" s="1126">
        <v>10</v>
      </c>
      <c r="D28" s="1301" t="s">
        <v>702</v>
      </c>
      <c r="E28" s="1287"/>
      <c r="F28" s="1286"/>
      <c r="G28" s="1300">
        <v>2</v>
      </c>
      <c r="H28" s="1299">
        <v>2</v>
      </c>
      <c r="I28" s="1283">
        <f t="shared" si="1"/>
        <v>4</v>
      </c>
      <c r="J28" s="1282"/>
      <c r="K28" s="1244"/>
    </row>
    <row r="29" spans="2:11" s="992" customFormat="1" ht="14.1" customHeight="1" x14ac:dyDescent="0.2">
      <c r="B29" s="2804" t="s">
        <v>848</v>
      </c>
      <c r="C29" s="1289">
        <v>1</v>
      </c>
      <c r="D29" s="1298" t="s">
        <v>666</v>
      </c>
      <c r="E29" s="1297">
        <v>4</v>
      </c>
      <c r="F29" s="1296">
        <v>4</v>
      </c>
      <c r="G29" s="946">
        <v>4</v>
      </c>
      <c r="H29" s="948">
        <v>4</v>
      </c>
      <c r="I29" s="1295">
        <f t="shared" si="1"/>
        <v>16</v>
      </c>
      <c r="J29" s="1294"/>
      <c r="K29" s="1244"/>
    </row>
    <row r="30" spans="2:11" s="992" customFormat="1" ht="14.1" customHeight="1" x14ac:dyDescent="0.2">
      <c r="B30" s="2805"/>
      <c r="C30" s="1147">
        <v>2</v>
      </c>
      <c r="D30" s="1154" t="s">
        <v>849</v>
      </c>
      <c r="E30" s="1253">
        <v>3</v>
      </c>
      <c r="F30" s="889">
        <v>3</v>
      </c>
      <c r="G30" s="888">
        <v>3</v>
      </c>
      <c r="H30" s="931">
        <v>3</v>
      </c>
      <c r="I30" s="1233">
        <f t="shared" si="1"/>
        <v>12</v>
      </c>
      <c r="J30" s="1252"/>
      <c r="K30" s="1244"/>
    </row>
    <row r="31" spans="2:11" s="992" customFormat="1" ht="14.1" customHeight="1" x14ac:dyDescent="0.2">
      <c r="B31" s="2805"/>
      <c r="C31" s="1289">
        <v>3</v>
      </c>
      <c r="D31" s="1154" t="s">
        <v>850</v>
      </c>
      <c r="E31" s="1253">
        <v>2</v>
      </c>
      <c r="F31" s="889">
        <v>2</v>
      </c>
      <c r="G31" s="888">
        <v>2</v>
      </c>
      <c r="H31" s="931">
        <v>2</v>
      </c>
      <c r="I31" s="1233">
        <f t="shared" si="1"/>
        <v>8</v>
      </c>
      <c r="J31" s="1252"/>
      <c r="K31" s="1244"/>
    </row>
    <row r="32" spans="2:11" s="992" customFormat="1" ht="14.1" customHeight="1" x14ac:dyDescent="0.2">
      <c r="B32" s="2805"/>
      <c r="C32" s="1147">
        <v>4</v>
      </c>
      <c r="D32" s="1293" t="s">
        <v>851</v>
      </c>
      <c r="E32" s="1271">
        <v>1</v>
      </c>
      <c r="F32" s="912"/>
      <c r="G32" s="911"/>
      <c r="H32" s="1144"/>
      <c r="I32" s="1233">
        <f t="shared" si="1"/>
        <v>1</v>
      </c>
      <c r="J32" s="1252"/>
      <c r="K32" s="1244"/>
    </row>
    <row r="33" spans="2:11" s="992" customFormat="1" ht="14.1" customHeight="1" x14ac:dyDescent="0.2">
      <c r="B33" s="2805"/>
      <c r="C33" s="1289">
        <v>5</v>
      </c>
      <c r="D33" s="1151" t="s">
        <v>670</v>
      </c>
      <c r="E33" s="1253">
        <v>2</v>
      </c>
      <c r="F33" s="889">
        <v>2</v>
      </c>
      <c r="G33" s="888">
        <v>2</v>
      </c>
      <c r="H33" s="931">
        <v>1</v>
      </c>
      <c r="I33" s="1233">
        <f t="shared" si="1"/>
        <v>7</v>
      </c>
      <c r="J33" s="1252"/>
      <c r="K33" s="1244"/>
    </row>
    <row r="34" spans="2:11" s="992" customFormat="1" ht="14.1" customHeight="1" x14ac:dyDescent="0.2">
      <c r="B34" s="2805"/>
      <c r="C34" s="1147">
        <v>6</v>
      </c>
      <c r="D34" s="1150" t="s">
        <v>715</v>
      </c>
      <c r="E34" s="1253">
        <v>2</v>
      </c>
      <c r="F34" s="889">
        <v>1</v>
      </c>
      <c r="G34" s="888"/>
      <c r="H34" s="931"/>
      <c r="I34" s="1233">
        <f t="shared" si="1"/>
        <v>3</v>
      </c>
      <c r="J34" s="1252"/>
      <c r="K34" s="1244"/>
    </row>
    <row r="35" spans="2:11" s="992" customFormat="1" ht="14.1" customHeight="1" x14ac:dyDescent="0.2">
      <c r="B35" s="2805"/>
      <c r="C35" s="1289">
        <v>7</v>
      </c>
      <c r="D35" s="1292" t="s">
        <v>711</v>
      </c>
      <c r="E35" s="1291">
        <v>2</v>
      </c>
      <c r="F35" s="889"/>
      <c r="G35" s="888"/>
      <c r="H35" s="931"/>
      <c r="I35" s="1233">
        <f t="shared" si="1"/>
        <v>2</v>
      </c>
      <c r="J35" s="1252"/>
      <c r="K35" s="1244"/>
    </row>
    <row r="36" spans="2:11" s="992" customFormat="1" ht="14.1" customHeight="1" x14ac:dyDescent="0.2">
      <c r="B36" s="2805"/>
      <c r="C36" s="1147">
        <v>8</v>
      </c>
      <c r="D36" s="1151" t="s">
        <v>673</v>
      </c>
      <c r="E36" s="1253">
        <v>2</v>
      </c>
      <c r="F36" s="889">
        <v>1</v>
      </c>
      <c r="G36" s="888">
        <v>1</v>
      </c>
      <c r="H36" s="931"/>
      <c r="I36" s="1233">
        <f t="shared" si="1"/>
        <v>4</v>
      </c>
      <c r="J36" s="1252"/>
      <c r="K36" s="1244"/>
    </row>
    <row r="37" spans="2:11" s="992" customFormat="1" ht="14.1" customHeight="1" x14ac:dyDescent="0.2">
      <c r="B37" s="2805"/>
      <c r="C37" s="1289">
        <v>9</v>
      </c>
      <c r="D37" s="1151" t="s">
        <v>674</v>
      </c>
      <c r="E37" s="1253">
        <v>2</v>
      </c>
      <c r="F37" s="889">
        <v>1</v>
      </c>
      <c r="G37" s="888">
        <v>1</v>
      </c>
      <c r="H37" s="931"/>
      <c r="I37" s="1233">
        <f t="shared" si="1"/>
        <v>4</v>
      </c>
      <c r="J37" s="1252"/>
      <c r="K37" s="1244"/>
    </row>
    <row r="38" spans="2:11" s="992" customFormat="1" ht="14.1" customHeight="1" x14ac:dyDescent="0.2">
      <c r="B38" s="2805"/>
      <c r="C38" s="1147">
        <v>10</v>
      </c>
      <c r="D38" s="1151" t="s">
        <v>712</v>
      </c>
      <c r="E38" s="1253">
        <v>2</v>
      </c>
      <c r="F38" s="889">
        <v>1</v>
      </c>
      <c r="G38" s="888">
        <v>1</v>
      </c>
      <c r="H38" s="931"/>
      <c r="I38" s="1233">
        <f t="shared" si="1"/>
        <v>4</v>
      </c>
      <c r="J38" s="1252"/>
      <c r="K38" s="1244"/>
    </row>
    <row r="39" spans="2:11" s="992" customFormat="1" ht="14.1" customHeight="1" x14ac:dyDescent="0.2">
      <c r="B39" s="2805"/>
      <c r="C39" s="1289">
        <v>11</v>
      </c>
      <c r="D39" s="1151" t="s">
        <v>676</v>
      </c>
      <c r="E39" s="1253">
        <v>2</v>
      </c>
      <c r="F39" s="889">
        <v>1</v>
      </c>
      <c r="G39" s="888">
        <v>1</v>
      </c>
      <c r="H39" s="931"/>
      <c r="I39" s="1233">
        <f t="shared" si="1"/>
        <v>4</v>
      </c>
      <c r="J39" s="1252"/>
      <c r="K39" s="1244"/>
    </row>
    <row r="40" spans="2:11" s="992" customFormat="1" ht="14.1" customHeight="1" x14ac:dyDescent="0.2">
      <c r="B40" s="2805"/>
      <c r="C40" s="1147">
        <v>12</v>
      </c>
      <c r="D40" s="1290" t="s">
        <v>677</v>
      </c>
      <c r="E40" s="1253">
        <v>3</v>
      </c>
      <c r="F40" s="889">
        <v>4</v>
      </c>
      <c r="G40" s="888">
        <v>3</v>
      </c>
      <c r="H40" s="931">
        <v>4</v>
      </c>
      <c r="I40" s="1233">
        <f t="shared" si="1"/>
        <v>14</v>
      </c>
      <c r="J40" s="1252"/>
      <c r="K40" s="1244"/>
    </row>
    <row r="41" spans="2:11" s="992" customFormat="1" ht="14.1" customHeight="1" x14ac:dyDescent="0.2">
      <c r="B41" s="2805"/>
      <c r="C41" s="1289">
        <v>13</v>
      </c>
      <c r="D41" s="1151" t="s">
        <v>678</v>
      </c>
      <c r="E41" s="1253">
        <v>1</v>
      </c>
      <c r="F41" s="889">
        <v>1</v>
      </c>
      <c r="G41" s="888">
        <v>1</v>
      </c>
      <c r="H41" s="931"/>
      <c r="I41" s="1233">
        <f t="shared" si="1"/>
        <v>3</v>
      </c>
      <c r="J41" s="1252"/>
      <c r="K41" s="1244"/>
    </row>
    <row r="42" spans="2:11" s="992" customFormat="1" ht="14.1" customHeight="1" x14ac:dyDescent="0.2">
      <c r="B42" s="2805"/>
      <c r="C42" s="1147">
        <v>14</v>
      </c>
      <c r="D42" s="1151" t="s">
        <v>680</v>
      </c>
      <c r="E42" s="1253">
        <v>3</v>
      </c>
      <c r="F42" s="889">
        <v>3</v>
      </c>
      <c r="G42" s="888">
        <v>3</v>
      </c>
      <c r="H42" s="931">
        <v>3</v>
      </c>
      <c r="I42" s="1233">
        <f t="shared" si="1"/>
        <v>12</v>
      </c>
      <c r="J42" s="1252"/>
      <c r="K42" s="1244"/>
    </row>
    <row r="43" spans="2:11" s="992" customFormat="1" ht="14.1" customHeight="1" x14ac:dyDescent="0.2">
      <c r="B43" s="2805"/>
      <c r="C43" s="1289">
        <v>15</v>
      </c>
      <c r="D43" s="1151" t="s">
        <v>681</v>
      </c>
      <c r="E43" s="1253">
        <v>1</v>
      </c>
      <c r="F43" s="889"/>
      <c r="G43" s="888"/>
      <c r="H43" s="931"/>
      <c r="I43" s="1233">
        <f t="shared" si="1"/>
        <v>1</v>
      </c>
      <c r="J43" s="1252"/>
      <c r="K43" s="1244"/>
    </row>
    <row r="44" spans="2:11" s="992" customFormat="1" ht="14.1" customHeight="1" x14ac:dyDescent="0.2">
      <c r="B44" s="2805"/>
      <c r="C44" s="1147">
        <v>16</v>
      </c>
      <c r="D44" s="1288" t="s">
        <v>682</v>
      </c>
      <c r="E44" s="1287">
        <v>1</v>
      </c>
      <c r="F44" s="1286">
        <v>1</v>
      </c>
      <c r="G44" s="1285">
        <v>1</v>
      </c>
      <c r="H44" s="1284">
        <v>1</v>
      </c>
      <c r="I44" s="1283">
        <f t="shared" si="1"/>
        <v>4</v>
      </c>
      <c r="J44" s="1282"/>
      <c r="K44" s="1244"/>
    </row>
    <row r="45" spans="2:11" s="992" customFormat="1" ht="19.350000000000001" customHeight="1" thickBot="1" x14ac:dyDescent="0.25">
      <c r="B45" s="2805"/>
      <c r="C45" s="1281" t="s">
        <v>852</v>
      </c>
      <c r="D45" s="1280"/>
      <c r="E45" s="1279"/>
      <c r="F45" s="922"/>
      <c r="G45" s="921"/>
      <c r="H45" s="923"/>
      <c r="I45" s="1278">
        <f t="shared" si="1"/>
        <v>0</v>
      </c>
      <c r="J45" s="2018"/>
      <c r="K45" s="1244"/>
    </row>
    <row r="46" spans="2:11" s="1224" customFormat="1" ht="19.5" hidden="1" customHeight="1" thickTop="1" x14ac:dyDescent="0.2">
      <c r="B46" s="1277"/>
      <c r="C46" s="1267" t="s">
        <v>773</v>
      </c>
      <c r="D46" s="1276"/>
      <c r="E46" s="1274">
        <f>SUM(E47:E55)</f>
        <v>0</v>
      </c>
      <c r="F46" s="1274">
        <f>SUM(F47:F55)</f>
        <v>0</v>
      </c>
      <c r="G46" s="1274">
        <f>SUM(G47:G55)</f>
        <v>0</v>
      </c>
      <c r="H46" s="1275">
        <f>SUM(H47:H55)</f>
        <v>0</v>
      </c>
      <c r="I46" s="1274">
        <f>SUM(I47:I55)</f>
        <v>0</v>
      </c>
      <c r="J46" s="1273"/>
      <c r="K46" s="1244"/>
    </row>
    <row r="47" spans="2:11" s="1224" customFormat="1" ht="14.1" hidden="1" customHeight="1" x14ac:dyDescent="0.2">
      <c r="B47" s="1259"/>
      <c r="C47" s="1127">
        <v>1</v>
      </c>
      <c r="D47" s="1260"/>
      <c r="E47" s="1258"/>
      <c r="F47" s="895"/>
      <c r="G47" s="894"/>
      <c r="H47" s="899"/>
      <c r="I47" s="1239">
        <f t="shared" ref="I47:I55" si="2">SUM(E47:H47)</f>
        <v>0</v>
      </c>
      <c r="J47" s="1257"/>
      <c r="K47" s="1244"/>
    </row>
    <row r="48" spans="2:11" s="1224" customFormat="1" ht="14.1" hidden="1" customHeight="1" x14ac:dyDescent="0.2">
      <c r="B48" s="1259"/>
      <c r="C48" s="1127">
        <v>2</v>
      </c>
      <c r="D48" s="1254"/>
      <c r="E48" s="1258"/>
      <c r="F48" s="895"/>
      <c r="G48" s="894"/>
      <c r="H48" s="899"/>
      <c r="I48" s="1233">
        <f t="shared" si="2"/>
        <v>0</v>
      </c>
      <c r="J48" s="1257"/>
      <c r="K48" s="1244"/>
    </row>
    <row r="49" spans="2:11" s="1224" customFormat="1" ht="14.1" hidden="1" customHeight="1" x14ac:dyDescent="0.2">
      <c r="B49" s="1259"/>
      <c r="C49" s="1127">
        <v>3</v>
      </c>
      <c r="D49" s="1254"/>
      <c r="E49" s="1258"/>
      <c r="F49" s="895"/>
      <c r="G49" s="894"/>
      <c r="H49" s="899"/>
      <c r="I49" s="1233">
        <f t="shared" si="2"/>
        <v>0</v>
      </c>
      <c r="J49" s="1257"/>
      <c r="K49" s="1244"/>
    </row>
    <row r="50" spans="2:11" s="1224" customFormat="1" ht="14.1" hidden="1" customHeight="1" x14ac:dyDescent="0.2">
      <c r="B50" s="1259"/>
      <c r="C50" s="1127">
        <v>4</v>
      </c>
      <c r="D50" s="1254"/>
      <c r="E50" s="1258"/>
      <c r="F50" s="895"/>
      <c r="G50" s="894"/>
      <c r="H50" s="899"/>
      <c r="I50" s="1233">
        <f t="shared" si="2"/>
        <v>0</v>
      </c>
      <c r="J50" s="1257"/>
      <c r="K50" s="1244"/>
    </row>
    <row r="51" spans="2:11" s="1224" customFormat="1" ht="14.1" hidden="1" customHeight="1" x14ac:dyDescent="0.2">
      <c r="B51" s="1259"/>
      <c r="C51" s="1127">
        <v>5</v>
      </c>
      <c r="D51" s="1254"/>
      <c r="E51" s="1258"/>
      <c r="F51" s="895"/>
      <c r="G51" s="894"/>
      <c r="H51" s="899"/>
      <c r="I51" s="1233">
        <f t="shared" si="2"/>
        <v>0</v>
      </c>
      <c r="J51" s="1257"/>
      <c r="K51" s="1244"/>
    </row>
    <row r="52" spans="2:11" s="1224" customFormat="1" ht="14.1" hidden="1" customHeight="1" x14ac:dyDescent="0.2">
      <c r="B52" s="1259"/>
      <c r="C52" s="1127">
        <v>6</v>
      </c>
      <c r="D52" s="1254"/>
      <c r="E52" s="1258"/>
      <c r="F52" s="895"/>
      <c r="G52" s="894"/>
      <c r="H52" s="899"/>
      <c r="I52" s="1233">
        <f t="shared" si="2"/>
        <v>0</v>
      </c>
      <c r="J52" s="1257"/>
      <c r="K52" s="1244"/>
    </row>
    <row r="53" spans="2:11" s="1224" customFormat="1" ht="14.1" hidden="1" customHeight="1" x14ac:dyDescent="0.2">
      <c r="B53" s="1255"/>
      <c r="C53" s="1127">
        <v>7</v>
      </c>
      <c r="D53" s="1254"/>
      <c r="E53" s="1253"/>
      <c r="F53" s="889"/>
      <c r="G53" s="888"/>
      <c r="H53" s="931"/>
      <c r="I53" s="1233">
        <f t="shared" si="2"/>
        <v>0</v>
      </c>
      <c r="J53" s="1252"/>
      <c r="K53" s="1244"/>
    </row>
    <row r="54" spans="2:11" s="1224" customFormat="1" ht="14.1" hidden="1" customHeight="1" x14ac:dyDescent="0.2">
      <c r="B54" s="1255"/>
      <c r="C54" s="1127">
        <v>8</v>
      </c>
      <c r="D54" s="1254"/>
      <c r="E54" s="1253"/>
      <c r="F54" s="889"/>
      <c r="G54" s="888"/>
      <c r="H54" s="931"/>
      <c r="I54" s="1233">
        <f t="shared" si="2"/>
        <v>0</v>
      </c>
      <c r="J54" s="1252"/>
      <c r="K54" s="1244"/>
    </row>
    <row r="55" spans="2:11" s="1224" customFormat="1" ht="14.1" hidden="1" customHeight="1" thickBot="1" x14ac:dyDescent="0.25">
      <c r="B55" s="1272"/>
      <c r="C55" s="1133">
        <v>9</v>
      </c>
      <c r="D55" s="1249"/>
      <c r="E55" s="1271"/>
      <c r="F55" s="912"/>
      <c r="G55" s="911"/>
      <c r="H55" s="1144"/>
      <c r="I55" s="1270">
        <f t="shared" si="2"/>
        <v>0</v>
      </c>
      <c r="J55" s="1269"/>
      <c r="K55" s="1244"/>
    </row>
    <row r="56" spans="2:11" s="1224" customFormat="1" ht="19.350000000000001" customHeight="1" thickTop="1" x14ac:dyDescent="0.2">
      <c r="B56" s="1268"/>
      <c r="C56" s="1267" t="s">
        <v>772</v>
      </c>
      <c r="D56" s="1266"/>
      <c r="E56" s="1264">
        <f>SUM(E57:E63)</f>
        <v>0</v>
      </c>
      <c r="F56" s="1265">
        <f>SUM(F57:F63)</f>
        <v>0</v>
      </c>
      <c r="G56" s="1264">
        <f>SUM(G57:G63)</f>
        <v>0</v>
      </c>
      <c r="H56" s="1263">
        <f>SUM(H57:H63)</f>
        <v>0</v>
      </c>
      <c r="I56" s="1262">
        <f>SUM(I57:I63)</f>
        <v>0</v>
      </c>
      <c r="J56" s="1261"/>
      <c r="K56" s="1244"/>
    </row>
    <row r="57" spans="2:11" s="1224" customFormat="1" ht="14.1" customHeight="1" x14ac:dyDescent="0.2">
      <c r="B57" s="1259"/>
      <c r="C57" s="1127">
        <v>1</v>
      </c>
      <c r="D57" s="1254"/>
      <c r="E57" s="1258"/>
      <c r="F57" s="895"/>
      <c r="G57" s="894"/>
      <c r="H57" s="899"/>
      <c r="I57" s="1239">
        <f t="shared" ref="I57:I67" si="3">SUM(E57:H57)</f>
        <v>0</v>
      </c>
      <c r="J57" s="1257"/>
      <c r="K57" s="1244"/>
    </row>
    <row r="58" spans="2:11" s="1224" customFormat="1" ht="14.1" customHeight="1" x14ac:dyDescent="0.2">
      <c r="B58" s="1259"/>
      <c r="C58" s="1127">
        <v>2</v>
      </c>
      <c r="D58" s="1254"/>
      <c r="E58" s="1258"/>
      <c r="F58" s="895"/>
      <c r="G58" s="894"/>
      <c r="H58" s="899"/>
      <c r="I58" s="1233">
        <f t="shared" si="3"/>
        <v>0</v>
      </c>
      <c r="J58" s="1257"/>
      <c r="K58" s="1244"/>
    </row>
    <row r="59" spans="2:11" s="1224" customFormat="1" ht="14.1" customHeight="1" x14ac:dyDescent="0.2">
      <c r="B59" s="1259"/>
      <c r="C59" s="1127">
        <v>3</v>
      </c>
      <c r="D59" s="1254"/>
      <c r="E59" s="1258"/>
      <c r="F59" s="895"/>
      <c r="G59" s="894"/>
      <c r="H59" s="899"/>
      <c r="I59" s="1233">
        <f t="shared" si="3"/>
        <v>0</v>
      </c>
      <c r="J59" s="1257"/>
      <c r="K59" s="1244"/>
    </row>
    <row r="60" spans="2:11" s="1224" customFormat="1" ht="14.1" customHeight="1" x14ac:dyDescent="0.2">
      <c r="B60" s="1255"/>
      <c r="C60" s="1126">
        <v>4</v>
      </c>
      <c r="D60" s="1254"/>
      <c r="E60" s="1253"/>
      <c r="F60" s="889"/>
      <c r="G60" s="888"/>
      <c r="H60" s="931"/>
      <c r="I60" s="1233">
        <f t="shared" si="3"/>
        <v>0</v>
      </c>
      <c r="J60" s="1252"/>
      <c r="K60" s="1244"/>
    </row>
    <row r="61" spans="2:11" s="1224" customFormat="1" ht="14.1" customHeight="1" x14ac:dyDescent="0.2">
      <c r="B61" s="1256"/>
      <c r="C61" s="1126">
        <v>5</v>
      </c>
      <c r="D61" s="1254"/>
      <c r="E61" s="1253"/>
      <c r="F61" s="889"/>
      <c r="G61" s="888"/>
      <c r="H61" s="931"/>
      <c r="I61" s="1233">
        <f t="shared" si="3"/>
        <v>0</v>
      </c>
      <c r="J61" s="1252"/>
      <c r="K61" s="1244"/>
    </row>
    <row r="62" spans="2:11" s="1224" customFormat="1" ht="14.1" customHeight="1" x14ac:dyDescent="0.2">
      <c r="B62" s="1255"/>
      <c r="C62" s="1126">
        <v>6</v>
      </c>
      <c r="D62" s="1254"/>
      <c r="E62" s="1253"/>
      <c r="F62" s="889"/>
      <c r="G62" s="888"/>
      <c r="H62" s="931"/>
      <c r="I62" s="1233">
        <f t="shared" si="3"/>
        <v>0</v>
      </c>
      <c r="J62" s="1252"/>
      <c r="K62" s="1244"/>
    </row>
    <row r="63" spans="2:11" s="1224" customFormat="1" ht="14.1" customHeight="1" thickBot="1" x14ac:dyDescent="0.25">
      <c r="B63" s="1251"/>
      <c r="C63" s="1250">
        <v>7</v>
      </c>
      <c r="D63" s="1467"/>
      <c r="E63" s="1248"/>
      <c r="F63" s="1247"/>
      <c r="G63" s="1123"/>
      <c r="H63" s="1140"/>
      <c r="I63" s="1246">
        <f t="shared" si="3"/>
        <v>0</v>
      </c>
      <c r="J63" s="1245"/>
      <c r="K63" s="1244"/>
    </row>
    <row r="64" spans="2:11" s="1224" customFormat="1" ht="14.1" customHeight="1" thickTop="1" x14ac:dyDescent="0.2">
      <c r="B64" s="1243"/>
      <c r="C64" s="1242" t="s">
        <v>828</v>
      </c>
      <c r="D64" s="1242"/>
      <c r="E64" s="1241"/>
      <c r="F64" s="1241"/>
      <c r="G64" s="1241"/>
      <c r="H64" s="1240"/>
      <c r="I64" s="1239">
        <f t="shared" si="3"/>
        <v>0</v>
      </c>
      <c r="J64" s="1238"/>
    </row>
    <row r="65" spans="2:16" s="1224" customFormat="1" ht="14.1" customHeight="1" x14ac:dyDescent="0.2">
      <c r="B65" s="1237"/>
      <c r="C65" s="1236" t="s">
        <v>721</v>
      </c>
      <c r="D65" s="1236"/>
      <c r="E65" s="1235"/>
      <c r="F65" s="1235"/>
      <c r="G65" s="1235"/>
      <c r="H65" s="1234"/>
      <c r="I65" s="1233">
        <f t="shared" si="3"/>
        <v>0</v>
      </c>
      <c r="J65" s="1232"/>
    </row>
    <row r="66" spans="2:16" s="1224" customFormat="1" ht="14.1" customHeight="1" x14ac:dyDescent="0.2">
      <c r="B66" s="1237"/>
      <c r="C66" s="1236" t="s">
        <v>829</v>
      </c>
      <c r="D66" s="1236"/>
      <c r="E66" s="1235"/>
      <c r="F66" s="1235"/>
      <c r="G66" s="1235"/>
      <c r="H66" s="1234"/>
      <c r="I66" s="1233">
        <f t="shared" si="3"/>
        <v>0</v>
      </c>
      <c r="J66" s="1232"/>
    </row>
    <row r="67" spans="2:16" s="1224" customFormat="1" ht="14.1" customHeight="1" thickBot="1" x14ac:dyDescent="0.25">
      <c r="B67" s="1231"/>
      <c r="C67" s="1230" t="s">
        <v>853</v>
      </c>
      <c r="D67" s="1229"/>
      <c r="E67" s="1228"/>
      <c r="F67" s="1228"/>
      <c r="G67" s="1228"/>
      <c r="H67" s="1227"/>
      <c r="I67" s="1226">
        <f t="shared" si="3"/>
        <v>0</v>
      </c>
      <c r="J67" s="1225"/>
    </row>
    <row r="68" spans="2:16" ht="22.15" customHeight="1" thickTop="1" x14ac:dyDescent="0.2">
      <c r="C68" s="1223" t="s">
        <v>479</v>
      </c>
      <c r="D68" s="2806" t="s">
        <v>854</v>
      </c>
      <c r="E68" s="2806"/>
      <c r="F68" s="2806"/>
      <c r="G68" s="2806"/>
      <c r="H68" s="1096"/>
      <c r="I68" s="1096"/>
      <c r="J68" s="1204"/>
      <c r="K68" s="1204"/>
      <c r="L68" s="1204"/>
      <c r="M68" s="1096"/>
      <c r="N68" s="1096"/>
      <c r="O68" s="1096"/>
      <c r="P68" s="1096"/>
    </row>
    <row r="69" spans="2:16" x14ac:dyDescent="0.2">
      <c r="D69" s="1096"/>
      <c r="E69" s="1222"/>
      <c r="F69" s="1221"/>
      <c r="G69" s="1221"/>
      <c r="H69" s="1096"/>
      <c r="I69" s="1096"/>
      <c r="J69" s="1204"/>
      <c r="K69" s="1204"/>
      <c r="L69" s="1204"/>
      <c r="M69" s="1096"/>
      <c r="N69" s="1096"/>
      <c r="O69" s="1096"/>
      <c r="P69" s="1096"/>
    </row>
    <row r="70" spans="2:16" x14ac:dyDescent="0.2">
      <c r="D70" s="1096"/>
      <c r="E70" s="1221"/>
      <c r="F70" s="1221"/>
      <c r="G70" s="1221"/>
      <c r="H70" s="1096"/>
      <c r="I70" s="1096"/>
      <c r="J70" s="1204"/>
      <c r="K70" s="1204"/>
      <c r="L70" s="1204"/>
      <c r="M70" s="1096"/>
      <c r="N70" s="1096"/>
      <c r="O70" s="1096"/>
      <c r="P70" s="1096"/>
    </row>
  </sheetData>
  <sheetProtection algorithmName="SHA-512" hashValue="Zt+zMp4gmyx0ieuZdEjG1rI/fIYA4KqzdN024AJUFBhIElEvWQnQOZk0JGlbdLFD/Yu3LXGwmMZhu0moga3tZQ==" saltValue="SLgQ10xI88/NxmGIpPFJSA==" spinCount="100000" sheet="1" objects="1" scenarios="1"/>
  <mergeCells count="14">
    <mergeCell ref="I1:J1"/>
    <mergeCell ref="B29:B45"/>
    <mergeCell ref="D68:G68"/>
    <mergeCell ref="E8:H8"/>
    <mergeCell ref="D2:H2"/>
    <mergeCell ref="I2:J2"/>
    <mergeCell ref="B5:D10"/>
    <mergeCell ref="E5:H5"/>
    <mergeCell ref="J5:J10"/>
    <mergeCell ref="I6:I10"/>
    <mergeCell ref="E7:H7"/>
    <mergeCell ref="E10:H10"/>
    <mergeCell ref="J11:J17"/>
    <mergeCell ref="B19:B28"/>
  </mergeCells>
  <printOptions horizontalCentered="1"/>
  <pageMargins left="0.59055118110236227" right="0.51181102362204722" top="1.1811023622047245" bottom="0.98425196850393704" header="0.51181102362204722" footer="0.51181102362204722"/>
  <pageSetup paperSize="9" scale="54" orientation="landscape"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r:uid="{8F8EF2E3-74AA-4974-92A6-7ED663C2F2A3}">
          <x14:formula1>
            <xm:f>słownik!$A$2:$A$175</xm:f>
          </x14:formula1>
          <xm:sqref>D47:D55 D57:D63</xm:sqref>
        </x14:dataValidation>
      </x14:dataValidations>
    </ext>
  </extLst>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609C71-1A3D-4D97-83A2-E9ECBAA449EE}">
  <sheetPr>
    <tabColor rgb="FFFF0000"/>
    <pageSetUpPr fitToPage="1"/>
  </sheetPr>
  <dimension ref="B1:Q73"/>
  <sheetViews>
    <sheetView showGridLines="0" view="pageBreakPreview" zoomScale="90" zoomScaleNormal="100" zoomScaleSheetLayoutView="90" workbookViewId="0">
      <selection activeCell="H2" sqref="H2:J2"/>
    </sheetView>
  </sheetViews>
  <sheetFormatPr defaultColWidth="9.28515625" defaultRowHeight="12.75" x14ac:dyDescent="0.2"/>
  <cols>
    <col min="1" max="1" width="2.85546875" style="875" customWidth="1"/>
    <col min="2" max="2" width="8.140625" style="875" customWidth="1"/>
    <col min="3" max="3" width="4.42578125" style="875" customWidth="1"/>
    <col min="4" max="4" width="44.42578125" style="875" customWidth="1"/>
    <col min="5" max="8" width="7.7109375" style="875" customWidth="1"/>
    <col min="9" max="9" width="9" style="875" customWidth="1"/>
    <col min="10" max="10" width="12.140625" style="875" customWidth="1"/>
    <col min="11" max="11" width="3.5703125" style="875" customWidth="1"/>
    <col min="12" max="12" width="6.7109375" style="875" customWidth="1"/>
    <col min="13" max="13" width="8.5703125" style="875" customWidth="1"/>
    <col min="14" max="15" width="7.7109375" style="875" customWidth="1"/>
    <col min="16" max="16" width="8.42578125" style="875" customWidth="1"/>
    <col min="17" max="17" width="12.28515625" style="875" customWidth="1"/>
    <col min="18" max="18" width="5.42578125" style="875" customWidth="1"/>
    <col min="19" max="16384" width="9.28515625" style="875"/>
  </cols>
  <sheetData>
    <row r="1" spans="2:17" ht="32.25" customHeight="1" x14ac:dyDescent="0.2">
      <c r="B1" s="644"/>
      <c r="C1" s="644"/>
      <c r="D1" s="978"/>
      <c r="E1" s="978"/>
      <c r="F1" s="978"/>
      <c r="G1" s="978"/>
      <c r="H1" s="978"/>
      <c r="I1" s="978"/>
      <c r="J1" s="978"/>
      <c r="K1" s="978"/>
      <c r="L1" s="978"/>
      <c r="M1" s="978"/>
      <c r="N1" s="978"/>
      <c r="O1" s="1338"/>
      <c r="P1" s="978"/>
      <c r="Q1" s="978"/>
    </row>
    <row r="2" spans="2:17" s="1224" customFormat="1" ht="18" x14ac:dyDescent="0.2">
      <c r="B2" s="967"/>
      <c r="C2" s="967"/>
      <c r="D2" s="966" t="str">
        <f>wizyt!C3</f>
        <v>??</v>
      </c>
      <c r="E2" s="1018"/>
      <c r="F2" s="1018"/>
      <c r="G2" s="1018"/>
      <c r="H2" s="2040" t="str">
        <f>wizyt!$B$1</f>
        <v xml:space="preserve"> </v>
      </c>
      <c r="I2" s="2698" t="str">
        <f>wizyt!$D$1</f>
        <v xml:space="preserve"> </v>
      </c>
      <c r="J2" s="2699"/>
      <c r="K2" s="1018"/>
      <c r="L2" s="1018"/>
      <c r="M2" s="1018"/>
      <c r="N2" s="1018"/>
      <c r="O2" s="1018"/>
      <c r="P2" s="1199"/>
      <c r="Q2" s="270"/>
    </row>
    <row r="3" spans="2:17" s="1224" customFormat="1" ht="20.25" x14ac:dyDescent="0.2">
      <c r="B3" s="270"/>
      <c r="C3" s="270"/>
      <c r="D3" s="2700" t="s">
        <v>755</v>
      </c>
      <c r="E3" s="2700"/>
      <c r="F3" s="2700"/>
      <c r="G3" s="2700"/>
      <c r="H3" s="2700"/>
      <c r="I3" s="2808" t="str">
        <f>wizyt!H3</f>
        <v>2023/2024</v>
      </c>
      <c r="J3" s="2808"/>
      <c r="K3" s="999"/>
      <c r="L3" s="999"/>
      <c r="M3" s="999"/>
      <c r="N3" s="1198"/>
      <c r="O3" s="1198"/>
      <c r="P3" s="1326"/>
      <c r="Q3" s="270"/>
    </row>
    <row r="4" spans="2:17" s="1224" customFormat="1" ht="18.75" customHeight="1" x14ac:dyDescent="0.2">
      <c r="B4" s="1324" t="s">
        <v>841</v>
      </c>
      <c r="C4" s="964"/>
      <c r="D4" s="997"/>
      <c r="E4" s="1325" t="s">
        <v>855</v>
      </c>
      <c r="F4" s="997"/>
      <c r="G4" s="997"/>
      <c r="H4" s="997"/>
      <c r="I4" s="997"/>
      <c r="J4" s="1325"/>
      <c r="K4" s="997"/>
      <c r="L4" s="997"/>
      <c r="M4" s="996"/>
      <c r="N4" s="996"/>
      <c r="O4" s="996"/>
      <c r="P4" s="996"/>
      <c r="Q4" s="270"/>
    </row>
    <row r="5" spans="2:17" s="1224" customFormat="1" ht="27" customHeight="1" thickBot="1" x14ac:dyDescent="0.25">
      <c r="B5" s="1324" t="s">
        <v>776</v>
      </c>
      <c r="C5" s="1323"/>
      <c r="D5" s="330"/>
      <c r="E5" s="1017"/>
      <c r="F5" s="1017"/>
      <c r="G5" s="1322"/>
      <c r="H5" s="1017"/>
      <c r="I5" s="1017"/>
      <c r="J5" s="1321"/>
      <c r="K5" s="1321"/>
      <c r="L5" s="1321"/>
      <c r="M5" s="1321"/>
      <c r="N5" s="1017"/>
      <c r="O5" s="1017"/>
      <c r="P5" s="330"/>
      <c r="Q5" s="270"/>
    </row>
    <row r="6" spans="2:17" s="1224" customFormat="1" ht="12.75" customHeight="1" thickTop="1" x14ac:dyDescent="0.2">
      <c r="B6" s="2809" t="s">
        <v>843</v>
      </c>
      <c r="C6" s="2810"/>
      <c r="D6" s="2810"/>
      <c r="E6" s="2813" t="s">
        <v>817</v>
      </c>
      <c r="F6" s="2814"/>
      <c r="G6" s="2814"/>
      <c r="H6" s="2815"/>
      <c r="I6" s="1320"/>
      <c r="J6" s="2816" t="s">
        <v>758</v>
      </c>
    </row>
    <row r="7" spans="2:17" s="1224" customFormat="1" ht="12.75" customHeight="1" x14ac:dyDescent="0.2">
      <c r="B7" s="2811"/>
      <c r="C7" s="2801"/>
      <c r="D7" s="2801"/>
      <c r="E7" s="959" t="s">
        <v>523</v>
      </c>
      <c r="F7" s="959" t="s">
        <v>524</v>
      </c>
      <c r="G7" s="959" t="s">
        <v>525</v>
      </c>
      <c r="H7" s="961" t="s">
        <v>526</v>
      </c>
      <c r="I7" s="2819" t="s">
        <v>572</v>
      </c>
      <c r="J7" s="2817"/>
    </row>
    <row r="8" spans="2:17" s="1224" customFormat="1" ht="12.75" customHeight="1" x14ac:dyDescent="0.2">
      <c r="B8" s="2811"/>
      <c r="C8" s="2801"/>
      <c r="D8" s="2801"/>
      <c r="E8" s="2822" t="s">
        <v>856</v>
      </c>
      <c r="F8" s="2823"/>
      <c r="G8" s="2823"/>
      <c r="H8" s="2824"/>
      <c r="I8" s="2820"/>
      <c r="J8" s="2817"/>
      <c r="M8" s="1319"/>
    </row>
    <row r="9" spans="2:17" s="1224" customFormat="1" ht="12.75" customHeight="1" x14ac:dyDescent="0.2">
      <c r="B9" s="2811"/>
      <c r="C9" s="2801"/>
      <c r="D9" s="2801"/>
      <c r="E9" s="1337" t="s">
        <v>844</v>
      </c>
      <c r="F9" s="1336"/>
      <c r="G9" s="1336"/>
      <c r="H9" s="1335"/>
      <c r="I9" s="2820"/>
      <c r="J9" s="2817"/>
    </row>
    <row r="10" spans="2:17" s="1224" customFormat="1" ht="12.75" customHeight="1" x14ac:dyDescent="0.2">
      <c r="B10" s="2811"/>
      <c r="C10" s="2801"/>
      <c r="D10" s="2801"/>
      <c r="E10" s="1728">
        <f>'kalendarz  A'!$F$30</f>
        <v>26</v>
      </c>
      <c r="F10" s="1728">
        <f>'kalendarz  A'!$F$30</f>
        <v>26</v>
      </c>
      <c r="G10" s="1728">
        <f>'kalendarz  A'!$F$30</f>
        <v>26</v>
      </c>
      <c r="H10" s="1728">
        <f>'kalendarz  A'!$F$31</f>
        <v>16</v>
      </c>
      <c r="I10" s="2820"/>
      <c r="J10" s="2817"/>
    </row>
    <row r="11" spans="2:17" s="1224" customFormat="1" ht="16.5" customHeight="1" thickBot="1" x14ac:dyDescent="0.25">
      <c r="B11" s="2812"/>
      <c r="C11" s="2802"/>
      <c r="D11" s="2802"/>
      <c r="E11" s="2825" t="s">
        <v>845</v>
      </c>
      <c r="F11" s="2826"/>
      <c r="G11" s="2826"/>
      <c r="H11" s="2827"/>
      <c r="I11" s="2821"/>
      <c r="J11" s="2818"/>
    </row>
    <row r="12" spans="2:17" s="1224" customFormat="1" ht="27" customHeight="1" thickBot="1" x14ac:dyDescent="0.25">
      <c r="B12" s="1318"/>
      <c r="C12" s="1317"/>
      <c r="D12" s="1316" t="s">
        <v>818</v>
      </c>
      <c r="E12" s="1315">
        <f>SUM(E16:E18)+E13</f>
        <v>32</v>
      </c>
      <c r="F12" s="1315">
        <f>SUM(F16:F18)+F13</f>
        <v>26</v>
      </c>
      <c r="G12" s="1315">
        <f>SUM(G16:G18)+G13</f>
        <v>23</v>
      </c>
      <c r="H12" s="1315">
        <f>SUM(H16:H18)+H13</f>
        <v>18</v>
      </c>
      <c r="I12" s="1314">
        <f t="shared" ref="I12:I18" si="0">SUM(E12:H12)</f>
        <v>99</v>
      </c>
      <c r="J12" s="2828"/>
      <c r="K12" s="1244"/>
    </row>
    <row r="13" spans="2:17" s="1224" customFormat="1" ht="14.25" customHeight="1" x14ac:dyDescent="0.2">
      <c r="B13" s="1310"/>
      <c r="C13" s="1309"/>
      <c r="D13" s="1184" t="s">
        <v>819</v>
      </c>
      <c r="E13" s="1308">
        <f>SUM(E14:E15)</f>
        <v>32</v>
      </c>
      <c r="F13" s="1308">
        <f>SUM(F14:F15)</f>
        <v>26</v>
      </c>
      <c r="G13" s="1308">
        <f>SUM(G14:G15)</f>
        <v>23</v>
      </c>
      <c r="H13" s="1308">
        <f>SUM(H14:H15)</f>
        <v>18</v>
      </c>
      <c r="I13" s="1311">
        <f t="shared" si="0"/>
        <v>99</v>
      </c>
      <c r="J13" s="2829"/>
      <c r="K13" s="1244"/>
    </row>
    <row r="14" spans="2:17" s="1224" customFormat="1" ht="14.25" customHeight="1" x14ac:dyDescent="0.2">
      <c r="B14" s="1310"/>
      <c r="C14" s="1309"/>
      <c r="D14" s="1184" t="s">
        <v>820</v>
      </c>
      <c r="E14" s="1308">
        <f>SUM(E20:E31)</f>
        <v>0</v>
      </c>
      <c r="F14" s="1308">
        <f>SUM(F20:F31)</f>
        <v>0</v>
      </c>
      <c r="G14" s="1308">
        <f>SUM(G20:G31)</f>
        <v>0</v>
      </c>
      <c r="H14" s="1308">
        <f>SUM(H20:H31)</f>
        <v>0</v>
      </c>
      <c r="I14" s="1311">
        <f t="shared" si="0"/>
        <v>0</v>
      </c>
      <c r="J14" s="2829"/>
      <c r="K14" s="1244"/>
    </row>
    <row r="15" spans="2:17" s="1224" customFormat="1" ht="14.25" customHeight="1" x14ac:dyDescent="0.2">
      <c r="B15" s="1310"/>
      <c r="C15" s="1309"/>
      <c r="D15" s="1184" t="s">
        <v>821</v>
      </c>
      <c r="E15" s="1308">
        <f>SUM(E32:E48)</f>
        <v>32</v>
      </c>
      <c r="F15" s="1308">
        <f>SUM(F32:F48)</f>
        <v>26</v>
      </c>
      <c r="G15" s="1308">
        <f>SUM(G32:G48)</f>
        <v>23</v>
      </c>
      <c r="H15" s="1308">
        <f>SUM(H32:H48)</f>
        <v>18</v>
      </c>
      <c r="I15" s="1311">
        <f t="shared" si="0"/>
        <v>99</v>
      </c>
      <c r="J15" s="2829"/>
      <c r="K15" s="1244"/>
    </row>
    <row r="16" spans="2:17" s="1224" customFormat="1" ht="14.25" customHeight="1" x14ac:dyDescent="0.2">
      <c r="B16" s="1310"/>
      <c r="C16" s="1309"/>
      <c r="D16" s="1184" t="s">
        <v>822</v>
      </c>
      <c r="E16" s="1308">
        <f>E49</f>
        <v>0</v>
      </c>
      <c r="F16" s="1312">
        <f>F49</f>
        <v>0</v>
      </c>
      <c r="G16" s="1312">
        <f>G49</f>
        <v>0</v>
      </c>
      <c r="H16" s="1313">
        <f>H49</f>
        <v>0</v>
      </c>
      <c r="I16" s="1311">
        <f t="shared" si="0"/>
        <v>0</v>
      </c>
      <c r="J16" s="2829"/>
      <c r="K16" s="1244"/>
    </row>
    <row r="17" spans="2:11" s="1224" customFormat="1" ht="14.25" customHeight="1" x14ac:dyDescent="0.2">
      <c r="B17" s="1310"/>
      <c r="C17" s="1309"/>
      <c r="D17" s="1184" t="s">
        <v>823</v>
      </c>
      <c r="E17" s="1308">
        <f>E59</f>
        <v>0</v>
      </c>
      <c r="F17" s="1312">
        <f>F59</f>
        <v>0</v>
      </c>
      <c r="G17" s="1312">
        <f>G59</f>
        <v>0</v>
      </c>
      <c r="H17" s="1312">
        <f>H59</f>
        <v>0</v>
      </c>
      <c r="I17" s="1311">
        <f t="shared" si="0"/>
        <v>0</v>
      </c>
      <c r="J17" s="2829"/>
      <c r="K17" s="1244"/>
    </row>
    <row r="18" spans="2:11" s="1224" customFormat="1" ht="13.5" customHeight="1" thickBot="1" x14ac:dyDescent="0.25">
      <c r="B18" s="1310"/>
      <c r="C18" s="1309"/>
      <c r="D18" s="1040" t="s">
        <v>846</v>
      </c>
      <c r="E18" s="1308">
        <f>SUM(E67:E70)</f>
        <v>0</v>
      </c>
      <c r="F18" s="1308">
        <f>SUM(F67:F70)</f>
        <v>0</v>
      </c>
      <c r="G18" s="1308">
        <f>SUM(G67:G70)</f>
        <v>0</v>
      </c>
      <c r="H18" s="1308">
        <f>SUM(H67:H70)</f>
        <v>0</v>
      </c>
      <c r="I18" s="1307">
        <f t="shared" si="0"/>
        <v>0</v>
      </c>
      <c r="J18" s="2830"/>
      <c r="K18" s="1244"/>
    </row>
    <row r="19" spans="2:11" s="1224" customFormat="1" ht="19.5" customHeight="1" x14ac:dyDescent="0.2">
      <c r="B19" s="1306"/>
      <c r="C19" s="1865" t="s">
        <v>766</v>
      </c>
      <c r="D19" s="1865"/>
      <c r="E19" s="1866"/>
      <c r="F19" s="1866"/>
      <c r="G19" s="1866"/>
      <c r="H19" s="1866"/>
      <c r="I19" s="1867"/>
      <c r="J19" s="1868"/>
      <c r="K19" s="1244"/>
    </row>
    <row r="20" spans="2:11" s="992" customFormat="1" ht="14.1" customHeight="1" x14ac:dyDescent="0.2">
      <c r="B20" s="2804" t="s">
        <v>826</v>
      </c>
      <c r="C20" s="1304">
        <v>1</v>
      </c>
      <c r="D20" s="1305" t="s">
        <v>733</v>
      </c>
      <c r="E20" s="1412"/>
      <c r="F20" s="1296"/>
      <c r="G20" s="946"/>
      <c r="H20" s="948"/>
      <c r="I20" s="2017">
        <f t="shared" ref="I20:I48" si="1">SUM(E20:H20)</f>
        <v>0</v>
      </c>
      <c r="J20" s="1294"/>
      <c r="K20" s="1244"/>
    </row>
    <row r="21" spans="2:11" s="992" customFormat="1" ht="14.1" customHeight="1" x14ac:dyDescent="0.2">
      <c r="B21" s="2805"/>
      <c r="C21" s="1126">
        <v>2</v>
      </c>
      <c r="D21" s="1303" t="s">
        <v>778</v>
      </c>
      <c r="E21" s="1393"/>
      <c r="F21" s="895"/>
      <c r="G21" s="894"/>
      <c r="H21" s="931"/>
      <c r="I21" s="1233">
        <f t="shared" si="1"/>
        <v>0</v>
      </c>
      <c r="J21" s="1257"/>
      <c r="K21" s="1244"/>
    </row>
    <row r="22" spans="2:11" s="992" customFormat="1" ht="14.1" customHeight="1" x14ac:dyDescent="0.2">
      <c r="B22" s="2805"/>
      <c r="C22" s="1126">
        <v>3</v>
      </c>
      <c r="D22" s="1303" t="s">
        <v>770</v>
      </c>
      <c r="E22" s="1393"/>
      <c r="F22" s="895"/>
      <c r="G22" s="894"/>
      <c r="H22" s="899"/>
      <c r="I22" s="1233">
        <f t="shared" si="1"/>
        <v>0</v>
      </c>
      <c r="J22" s="1257"/>
      <c r="K22" s="1244"/>
    </row>
    <row r="23" spans="2:11" s="992" customFormat="1" ht="14.1" customHeight="1" x14ac:dyDescent="0.2">
      <c r="B23" s="2805"/>
      <c r="C23" s="1126">
        <v>4</v>
      </c>
      <c r="D23" s="1303" t="s">
        <v>779</v>
      </c>
      <c r="E23" s="1393"/>
      <c r="F23" s="895"/>
      <c r="G23" s="894"/>
      <c r="H23" s="899"/>
      <c r="I23" s="1233">
        <f t="shared" si="1"/>
        <v>0</v>
      </c>
      <c r="J23" s="1257"/>
      <c r="K23" s="1244"/>
    </row>
    <row r="24" spans="2:11" s="992" customFormat="1" ht="14.1" customHeight="1" x14ac:dyDescent="0.2">
      <c r="B24" s="2805"/>
      <c r="C24" s="1126">
        <v>5</v>
      </c>
      <c r="D24" s="1303" t="s">
        <v>780</v>
      </c>
      <c r="E24" s="1393"/>
      <c r="F24" s="895"/>
      <c r="G24" s="894"/>
      <c r="H24" s="899"/>
      <c r="I24" s="1233">
        <f t="shared" si="1"/>
        <v>0</v>
      </c>
      <c r="J24" s="1257"/>
      <c r="K24" s="1244"/>
    </row>
    <row r="25" spans="2:11" s="992" customFormat="1" ht="14.1" customHeight="1" x14ac:dyDescent="0.2">
      <c r="B25" s="2805"/>
      <c r="C25" s="1126">
        <v>6</v>
      </c>
      <c r="D25" s="1303" t="s">
        <v>781</v>
      </c>
      <c r="E25" s="1393"/>
      <c r="F25" s="895"/>
      <c r="G25" s="894"/>
      <c r="H25" s="899"/>
      <c r="I25" s="1233">
        <f t="shared" si="1"/>
        <v>0</v>
      </c>
      <c r="J25" s="1257"/>
      <c r="K25" s="1244"/>
    </row>
    <row r="26" spans="2:11" s="992" customFormat="1" ht="14.1" customHeight="1" x14ac:dyDescent="0.2">
      <c r="B26" s="2805"/>
      <c r="C26" s="1126">
        <v>7</v>
      </c>
      <c r="D26" s="1303" t="s">
        <v>769</v>
      </c>
      <c r="E26" s="1393"/>
      <c r="F26" s="895"/>
      <c r="G26" s="894"/>
      <c r="H26" s="899"/>
      <c r="I26" s="1233">
        <f t="shared" si="1"/>
        <v>0</v>
      </c>
      <c r="J26" s="1257"/>
      <c r="K26" s="1244"/>
    </row>
    <row r="27" spans="2:11" s="992" customFormat="1" ht="14.1" customHeight="1" x14ac:dyDescent="0.2">
      <c r="B27" s="2805"/>
      <c r="C27" s="1126">
        <v>8</v>
      </c>
      <c r="D27" s="1303" t="s">
        <v>782</v>
      </c>
      <c r="E27" s="1393"/>
      <c r="F27" s="895"/>
      <c r="G27" s="894"/>
      <c r="H27" s="899"/>
      <c r="I27" s="1233">
        <f t="shared" si="1"/>
        <v>0</v>
      </c>
      <c r="J27" s="1257"/>
      <c r="K27" s="1244"/>
    </row>
    <row r="28" spans="2:11" s="992" customFormat="1" ht="14.1" customHeight="1" x14ac:dyDescent="0.2">
      <c r="B28" s="2805"/>
      <c r="C28" s="1126">
        <v>9</v>
      </c>
      <c r="D28" s="1303" t="s">
        <v>694</v>
      </c>
      <c r="E28" s="1393"/>
      <c r="F28" s="895"/>
      <c r="G28" s="894"/>
      <c r="H28" s="899"/>
      <c r="I28" s="1233">
        <f t="shared" si="1"/>
        <v>0</v>
      </c>
      <c r="J28" s="1257"/>
      <c r="K28" s="1244"/>
    </row>
    <row r="29" spans="2:11" s="992" customFormat="1" ht="14.1" customHeight="1" x14ac:dyDescent="0.2">
      <c r="B29" s="2805"/>
      <c r="C29" s="1126">
        <v>10</v>
      </c>
      <c r="D29" s="1303" t="s">
        <v>699</v>
      </c>
      <c r="E29" s="1393"/>
      <c r="F29" s="895"/>
      <c r="G29" s="894"/>
      <c r="H29" s="899"/>
      <c r="I29" s="1233">
        <f t="shared" si="1"/>
        <v>0</v>
      </c>
      <c r="J29" s="1257"/>
      <c r="K29" s="1244"/>
    </row>
    <row r="30" spans="2:11" s="992" customFormat="1" ht="14.1" customHeight="1" x14ac:dyDescent="0.2">
      <c r="B30" s="2805"/>
      <c r="C30" s="1126">
        <v>11</v>
      </c>
      <c r="D30" s="1303" t="s">
        <v>716</v>
      </c>
      <c r="E30" s="1393"/>
      <c r="F30" s="895"/>
      <c r="G30" s="894"/>
      <c r="H30" s="899"/>
      <c r="I30" s="1233">
        <f t="shared" si="1"/>
        <v>0</v>
      </c>
      <c r="J30" s="1257"/>
      <c r="K30" s="1244"/>
    </row>
    <row r="31" spans="2:11" s="992" customFormat="1" ht="14.1" customHeight="1" x14ac:dyDescent="0.2">
      <c r="B31" s="2831"/>
      <c r="C31" s="1334">
        <v>12</v>
      </c>
      <c r="D31" s="1301" t="s">
        <v>702</v>
      </c>
      <c r="E31" s="1408"/>
      <c r="F31" s="1286"/>
      <c r="G31" s="1285"/>
      <c r="H31" s="1284"/>
      <c r="I31" s="1283">
        <f t="shared" si="1"/>
        <v>0</v>
      </c>
      <c r="J31" s="1282"/>
      <c r="K31" s="1244"/>
    </row>
    <row r="32" spans="2:11" s="992" customFormat="1" ht="14.1" customHeight="1" x14ac:dyDescent="0.2">
      <c r="B32" s="2804" t="s">
        <v>848</v>
      </c>
      <c r="C32" s="1289">
        <v>1</v>
      </c>
      <c r="D32" s="1298" t="s">
        <v>666</v>
      </c>
      <c r="E32" s="1412">
        <v>4</v>
      </c>
      <c r="F32" s="1296">
        <v>4</v>
      </c>
      <c r="G32" s="946">
        <v>4</v>
      </c>
      <c r="H32" s="948">
        <v>4</v>
      </c>
      <c r="I32" s="1295">
        <f t="shared" si="1"/>
        <v>16</v>
      </c>
      <c r="J32" s="1294"/>
      <c r="K32" s="1244"/>
    </row>
    <row r="33" spans="2:11" s="992" customFormat="1" ht="14.1" customHeight="1" x14ac:dyDescent="0.2">
      <c r="B33" s="2805"/>
      <c r="C33" s="1147">
        <v>2</v>
      </c>
      <c r="D33" s="1154" t="s">
        <v>849</v>
      </c>
      <c r="E33" s="1391">
        <v>3</v>
      </c>
      <c r="F33" s="889">
        <v>3</v>
      </c>
      <c r="G33" s="888">
        <v>3</v>
      </c>
      <c r="H33" s="931">
        <v>3</v>
      </c>
      <c r="I33" s="1233">
        <f t="shared" si="1"/>
        <v>12</v>
      </c>
      <c r="J33" s="1252"/>
      <c r="K33" s="1244"/>
    </row>
    <row r="34" spans="2:11" s="992" customFormat="1" ht="14.1" customHeight="1" x14ac:dyDescent="0.2">
      <c r="B34" s="2805"/>
      <c r="C34" s="1161">
        <v>3</v>
      </c>
      <c r="D34" s="1154" t="s">
        <v>850</v>
      </c>
      <c r="E34" s="1391">
        <v>2</v>
      </c>
      <c r="F34" s="889">
        <v>2</v>
      </c>
      <c r="G34" s="888">
        <v>2</v>
      </c>
      <c r="H34" s="931">
        <v>2</v>
      </c>
      <c r="I34" s="1233">
        <f t="shared" si="1"/>
        <v>8</v>
      </c>
      <c r="J34" s="1252"/>
      <c r="K34" s="1244"/>
    </row>
    <row r="35" spans="2:11" s="992" customFormat="1" ht="14.1" customHeight="1" x14ac:dyDescent="0.2">
      <c r="B35" s="2805"/>
      <c r="C35" s="1147">
        <v>4</v>
      </c>
      <c r="D35" s="1293" t="s">
        <v>851</v>
      </c>
      <c r="E35" s="1399">
        <v>1</v>
      </c>
      <c r="F35" s="912"/>
      <c r="G35" s="911"/>
      <c r="H35" s="1144"/>
      <c r="I35" s="1233">
        <f t="shared" si="1"/>
        <v>1</v>
      </c>
      <c r="J35" s="1252"/>
      <c r="K35" s="1244"/>
    </row>
    <row r="36" spans="2:11" s="992" customFormat="1" ht="14.1" customHeight="1" x14ac:dyDescent="0.2">
      <c r="B36" s="2805"/>
      <c r="C36" s="1161">
        <v>5</v>
      </c>
      <c r="D36" s="1151" t="s">
        <v>670</v>
      </c>
      <c r="E36" s="1391">
        <v>2</v>
      </c>
      <c r="F36" s="889">
        <v>2</v>
      </c>
      <c r="G36" s="888">
        <v>2</v>
      </c>
      <c r="H36" s="931">
        <v>1</v>
      </c>
      <c r="I36" s="1233">
        <f t="shared" si="1"/>
        <v>7</v>
      </c>
      <c r="J36" s="1252"/>
      <c r="K36" s="1244"/>
    </row>
    <row r="37" spans="2:11" s="992" customFormat="1" ht="14.1" customHeight="1" x14ac:dyDescent="0.2">
      <c r="B37" s="2805"/>
      <c r="C37" s="1147">
        <v>6</v>
      </c>
      <c r="D37" s="1150" t="s">
        <v>715</v>
      </c>
      <c r="E37" s="1391">
        <v>2</v>
      </c>
      <c r="F37" s="889">
        <v>1</v>
      </c>
      <c r="G37" s="888"/>
      <c r="H37" s="931"/>
      <c r="I37" s="1233">
        <f t="shared" si="1"/>
        <v>3</v>
      </c>
      <c r="J37" s="1252"/>
      <c r="K37" s="1244"/>
    </row>
    <row r="38" spans="2:11" s="992" customFormat="1" ht="14.1" customHeight="1" x14ac:dyDescent="0.2">
      <c r="B38" s="2805"/>
      <c r="C38" s="1161">
        <v>7</v>
      </c>
      <c r="D38" s="1290" t="s">
        <v>677</v>
      </c>
      <c r="E38" s="1391">
        <v>3</v>
      </c>
      <c r="F38" s="889">
        <v>4</v>
      </c>
      <c r="G38" s="888">
        <v>3</v>
      </c>
      <c r="H38" s="931">
        <v>4</v>
      </c>
      <c r="I38" s="1233">
        <f t="shared" si="1"/>
        <v>14</v>
      </c>
      <c r="J38" s="1252"/>
      <c r="K38" s="1244"/>
    </row>
    <row r="39" spans="2:11" s="992" customFormat="1" ht="14.1" customHeight="1" x14ac:dyDescent="0.2">
      <c r="B39" s="2805"/>
      <c r="C39" s="1147">
        <v>8</v>
      </c>
      <c r="D39" s="1151" t="s">
        <v>676</v>
      </c>
      <c r="E39" s="1391">
        <v>2</v>
      </c>
      <c r="F39" s="889">
        <v>1</v>
      </c>
      <c r="G39" s="888">
        <v>1</v>
      </c>
      <c r="H39" s="931"/>
      <c r="I39" s="1233">
        <f t="shared" si="1"/>
        <v>4</v>
      </c>
      <c r="J39" s="1252"/>
      <c r="K39" s="1244"/>
    </row>
    <row r="40" spans="2:11" s="992" customFormat="1" ht="14.1" customHeight="1" x14ac:dyDescent="0.2">
      <c r="B40" s="2805"/>
      <c r="C40" s="1161">
        <v>9</v>
      </c>
      <c r="D40" s="1151" t="s">
        <v>712</v>
      </c>
      <c r="E40" s="1391">
        <v>2</v>
      </c>
      <c r="F40" s="889">
        <v>1</v>
      </c>
      <c r="G40" s="888">
        <v>1</v>
      </c>
      <c r="H40" s="931"/>
      <c r="I40" s="1233">
        <f t="shared" si="1"/>
        <v>4</v>
      </c>
      <c r="J40" s="1252"/>
      <c r="K40" s="1244"/>
    </row>
    <row r="41" spans="2:11" s="992" customFormat="1" ht="14.1" customHeight="1" x14ac:dyDescent="0.2">
      <c r="B41" s="2805"/>
      <c r="C41" s="1147">
        <v>10</v>
      </c>
      <c r="D41" s="1151" t="s">
        <v>673</v>
      </c>
      <c r="E41" s="1391">
        <v>2</v>
      </c>
      <c r="F41" s="889">
        <v>1</v>
      </c>
      <c r="G41" s="888">
        <v>1</v>
      </c>
      <c r="H41" s="931"/>
      <c r="I41" s="1233">
        <f t="shared" si="1"/>
        <v>4</v>
      </c>
      <c r="J41" s="1252"/>
      <c r="K41" s="1244"/>
    </row>
    <row r="42" spans="2:11" s="992" customFormat="1" ht="14.1" customHeight="1" x14ac:dyDescent="0.2">
      <c r="B42" s="2805"/>
      <c r="C42" s="1161">
        <v>11</v>
      </c>
      <c r="D42" s="1151" t="s">
        <v>674</v>
      </c>
      <c r="E42" s="1391">
        <v>2</v>
      </c>
      <c r="F42" s="889">
        <v>1</v>
      </c>
      <c r="G42" s="888">
        <v>1</v>
      </c>
      <c r="H42" s="931"/>
      <c r="I42" s="1233">
        <f t="shared" si="1"/>
        <v>4</v>
      </c>
      <c r="J42" s="1252"/>
      <c r="K42" s="1244"/>
    </row>
    <row r="43" spans="2:11" s="992" customFormat="1" ht="14.1" customHeight="1" x14ac:dyDescent="0.2">
      <c r="B43" s="2805"/>
      <c r="C43" s="1147">
        <v>12</v>
      </c>
      <c r="D43" s="1151" t="s">
        <v>681</v>
      </c>
      <c r="E43" s="1391">
        <v>1</v>
      </c>
      <c r="F43" s="889"/>
      <c r="G43" s="888"/>
      <c r="H43" s="931"/>
      <c r="I43" s="1233">
        <f t="shared" si="1"/>
        <v>1</v>
      </c>
      <c r="J43" s="1252"/>
      <c r="K43" s="1244"/>
    </row>
    <row r="44" spans="2:11" s="992" customFormat="1" ht="14.1" customHeight="1" x14ac:dyDescent="0.2">
      <c r="B44" s="2805"/>
      <c r="C44" s="1161">
        <v>13</v>
      </c>
      <c r="D44" s="1151" t="s">
        <v>680</v>
      </c>
      <c r="E44" s="1391">
        <v>3</v>
      </c>
      <c r="F44" s="889">
        <v>3</v>
      </c>
      <c r="G44" s="888">
        <v>3</v>
      </c>
      <c r="H44" s="931">
        <v>3</v>
      </c>
      <c r="I44" s="1233">
        <f t="shared" si="1"/>
        <v>12</v>
      </c>
      <c r="J44" s="1252"/>
      <c r="K44" s="1244"/>
    </row>
    <row r="45" spans="2:11" s="992" customFormat="1" ht="14.1" customHeight="1" x14ac:dyDescent="0.2">
      <c r="B45" s="2805"/>
      <c r="C45" s="1147">
        <v>14</v>
      </c>
      <c r="D45" s="1151" t="s">
        <v>678</v>
      </c>
      <c r="E45" s="1391">
        <v>1</v>
      </c>
      <c r="F45" s="889">
        <v>1</v>
      </c>
      <c r="G45" s="888">
        <v>1</v>
      </c>
      <c r="H45" s="931"/>
      <c r="I45" s="1233">
        <f t="shared" si="1"/>
        <v>3</v>
      </c>
      <c r="J45" s="1252"/>
      <c r="K45" s="1244"/>
    </row>
    <row r="46" spans="2:11" s="992" customFormat="1" ht="14.1" customHeight="1" x14ac:dyDescent="0.2">
      <c r="B46" s="2805"/>
      <c r="C46" s="1161">
        <v>15</v>
      </c>
      <c r="D46" s="1150" t="s">
        <v>719</v>
      </c>
      <c r="E46" s="1391">
        <v>1</v>
      </c>
      <c r="F46" s="889">
        <v>1</v>
      </c>
      <c r="G46" s="888"/>
      <c r="H46" s="931"/>
      <c r="I46" s="1233">
        <f t="shared" si="1"/>
        <v>2</v>
      </c>
      <c r="J46" s="1252"/>
      <c r="K46" s="1244"/>
    </row>
    <row r="47" spans="2:11" s="992" customFormat="1" ht="14.1" customHeight="1" x14ac:dyDescent="0.2">
      <c r="B47" s="2805"/>
      <c r="C47" s="1333">
        <v>16</v>
      </c>
      <c r="D47" s="1288" t="s">
        <v>682</v>
      </c>
      <c r="E47" s="1408">
        <v>1</v>
      </c>
      <c r="F47" s="1286">
        <v>1</v>
      </c>
      <c r="G47" s="1285">
        <v>1</v>
      </c>
      <c r="H47" s="1284">
        <v>1</v>
      </c>
      <c r="I47" s="1283">
        <f t="shared" si="1"/>
        <v>4</v>
      </c>
      <c r="J47" s="1282"/>
      <c r="K47" s="1244"/>
    </row>
    <row r="48" spans="2:11" s="992" customFormat="1" ht="19.350000000000001" customHeight="1" thickBot="1" x14ac:dyDescent="0.25">
      <c r="B48" s="2805"/>
      <c r="C48" s="1281" t="s">
        <v>857</v>
      </c>
      <c r="D48" s="1280"/>
      <c r="E48" s="1586"/>
      <c r="F48" s="922"/>
      <c r="G48" s="921"/>
      <c r="H48" s="923"/>
      <c r="I48" s="1278">
        <f t="shared" si="1"/>
        <v>0</v>
      </c>
      <c r="J48" s="2018"/>
      <c r="K48" s="1244"/>
    </row>
    <row r="49" spans="2:11" s="1224" customFormat="1" ht="19.5" customHeight="1" thickTop="1" x14ac:dyDescent="0.2">
      <c r="B49" s="1277"/>
      <c r="C49" s="1267" t="s">
        <v>773</v>
      </c>
      <c r="D49" s="1276"/>
      <c r="E49" s="1274">
        <f>SUM(E50:E58)</f>
        <v>0</v>
      </c>
      <c r="F49" s="1274">
        <f>SUM(F50:F58)</f>
        <v>0</v>
      </c>
      <c r="G49" s="1274">
        <f>SUM(G50:G58)</f>
        <v>0</v>
      </c>
      <c r="H49" s="1275">
        <f>SUM(H50:H58)</f>
        <v>0</v>
      </c>
      <c r="I49" s="1274">
        <f>SUM(I50:I58)</f>
        <v>0</v>
      </c>
      <c r="J49" s="1273"/>
      <c r="K49" s="1244"/>
    </row>
    <row r="50" spans="2:11" s="1224" customFormat="1" ht="14.1" customHeight="1" x14ac:dyDescent="0.2">
      <c r="B50" s="1259"/>
      <c r="C50" s="1127">
        <v>1</v>
      </c>
      <c r="D50" s="1260"/>
      <c r="E50" s="1393"/>
      <c r="F50" s="895"/>
      <c r="G50" s="894"/>
      <c r="H50" s="899"/>
      <c r="I50" s="1239">
        <f t="shared" ref="I50:I58" si="2">SUM(E50:H50)</f>
        <v>0</v>
      </c>
      <c r="J50" s="1257"/>
      <c r="K50" s="1244"/>
    </row>
    <row r="51" spans="2:11" s="1224" customFormat="1" ht="14.1" customHeight="1" x14ac:dyDescent="0.2">
      <c r="B51" s="1259"/>
      <c r="C51" s="1127">
        <v>2</v>
      </c>
      <c r="D51" s="1254"/>
      <c r="E51" s="1393"/>
      <c r="F51" s="895"/>
      <c r="G51" s="894"/>
      <c r="H51" s="899"/>
      <c r="I51" s="1233">
        <f t="shared" si="2"/>
        <v>0</v>
      </c>
      <c r="J51" s="1257"/>
      <c r="K51" s="1244"/>
    </row>
    <row r="52" spans="2:11" s="1224" customFormat="1" ht="14.1" customHeight="1" x14ac:dyDescent="0.2">
      <c r="B52" s="1259"/>
      <c r="C52" s="1127">
        <v>3</v>
      </c>
      <c r="D52" s="1254"/>
      <c r="E52" s="1393"/>
      <c r="F52" s="895"/>
      <c r="G52" s="894"/>
      <c r="H52" s="899"/>
      <c r="I52" s="1233">
        <f t="shared" si="2"/>
        <v>0</v>
      </c>
      <c r="J52" s="1257"/>
      <c r="K52" s="1244"/>
    </row>
    <row r="53" spans="2:11" s="1224" customFormat="1" ht="14.1" customHeight="1" x14ac:dyDescent="0.2">
      <c r="B53" s="1259"/>
      <c r="C53" s="1127">
        <v>4</v>
      </c>
      <c r="D53" s="1254"/>
      <c r="E53" s="1393"/>
      <c r="F53" s="895"/>
      <c r="G53" s="894"/>
      <c r="H53" s="899"/>
      <c r="I53" s="1233">
        <f t="shared" si="2"/>
        <v>0</v>
      </c>
      <c r="J53" s="1257"/>
      <c r="K53" s="1244"/>
    </row>
    <row r="54" spans="2:11" s="1224" customFormat="1" ht="14.1" customHeight="1" x14ac:dyDescent="0.2">
      <c r="B54" s="1259"/>
      <c r="C54" s="1127">
        <v>5</v>
      </c>
      <c r="D54" s="1254"/>
      <c r="E54" s="1393"/>
      <c r="F54" s="895"/>
      <c r="G54" s="894"/>
      <c r="H54" s="899"/>
      <c r="I54" s="1233">
        <f t="shared" si="2"/>
        <v>0</v>
      </c>
      <c r="J54" s="1257"/>
      <c r="K54" s="1244"/>
    </row>
    <row r="55" spans="2:11" s="1224" customFormat="1" ht="14.1" customHeight="1" x14ac:dyDescent="0.2">
      <c r="B55" s="1259"/>
      <c r="C55" s="1127">
        <v>6</v>
      </c>
      <c r="D55" s="1254"/>
      <c r="E55" s="1393"/>
      <c r="F55" s="895"/>
      <c r="G55" s="894"/>
      <c r="H55" s="899"/>
      <c r="I55" s="1233">
        <f t="shared" si="2"/>
        <v>0</v>
      </c>
      <c r="J55" s="1257"/>
      <c r="K55" s="1244"/>
    </row>
    <row r="56" spans="2:11" s="1224" customFormat="1" ht="14.1" customHeight="1" x14ac:dyDescent="0.2">
      <c r="B56" s="1255"/>
      <c r="C56" s="1127">
        <v>7</v>
      </c>
      <c r="D56" s="1254"/>
      <c r="E56" s="1391"/>
      <c r="F56" s="889"/>
      <c r="G56" s="888"/>
      <c r="H56" s="931"/>
      <c r="I56" s="1233">
        <f t="shared" si="2"/>
        <v>0</v>
      </c>
      <c r="J56" s="1252"/>
      <c r="K56" s="1244"/>
    </row>
    <row r="57" spans="2:11" s="1224" customFormat="1" ht="14.1" customHeight="1" x14ac:dyDescent="0.2">
      <c r="B57" s="1255"/>
      <c r="C57" s="1127">
        <v>8</v>
      </c>
      <c r="D57" s="1254"/>
      <c r="E57" s="1391"/>
      <c r="F57" s="889"/>
      <c r="G57" s="888"/>
      <c r="H57" s="931"/>
      <c r="I57" s="1233">
        <f t="shared" si="2"/>
        <v>0</v>
      </c>
      <c r="J57" s="1252"/>
      <c r="K57" s="1244"/>
    </row>
    <row r="58" spans="2:11" s="1224" customFormat="1" ht="14.1" customHeight="1" thickBot="1" x14ac:dyDescent="0.25">
      <c r="B58" s="1272"/>
      <c r="C58" s="1133">
        <v>9</v>
      </c>
      <c r="D58" s="1249"/>
      <c r="E58" s="1399"/>
      <c r="F58" s="912"/>
      <c r="G58" s="911"/>
      <c r="H58" s="1144"/>
      <c r="I58" s="1270">
        <f t="shared" si="2"/>
        <v>0</v>
      </c>
      <c r="J58" s="1269"/>
      <c r="K58" s="1244"/>
    </row>
    <row r="59" spans="2:11" s="1224" customFormat="1" ht="19.350000000000001" customHeight="1" thickTop="1" x14ac:dyDescent="0.2">
      <c r="B59" s="1268"/>
      <c r="C59" s="1267" t="s">
        <v>772</v>
      </c>
      <c r="D59" s="1266"/>
      <c r="E59" s="1264">
        <f>SUM(E60:E66)</f>
        <v>0</v>
      </c>
      <c r="F59" s="1265">
        <f>SUM(F60:F66)</f>
        <v>0</v>
      </c>
      <c r="G59" s="1264">
        <f>SUM(G60:G66)</f>
        <v>0</v>
      </c>
      <c r="H59" s="1263">
        <f>SUM(H60:H66)</f>
        <v>0</v>
      </c>
      <c r="I59" s="1262">
        <f>SUM(I60:I66)</f>
        <v>0</v>
      </c>
      <c r="J59" s="1261"/>
      <c r="K59" s="1244"/>
    </row>
    <row r="60" spans="2:11" s="1224" customFormat="1" ht="14.1" customHeight="1" x14ac:dyDescent="0.2">
      <c r="B60" s="1259"/>
      <c r="C60" s="1127">
        <v>1</v>
      </c>
      <c r="D60" s="1254"/>
      <c r="E60" s="1393"/>
      <c r="F60" s="895"/>
      <c r="G60" s="894"/>
      <c r="H60" s="899"/>
      <c r="I60" s="1239">
        <f t="shared" ref="I60:I70" si="3">SUM(E60:H60)</f>
        <v>0</v>
      </c>
      <c r="J60" s="1257"/>
      <c r="K60" s="1244"/>
    </row>
    <row r="61" spans="2:11" s="1224" customFormat="1" ht="14.1" customHeight="1" x14ac:dyDescent="0.2">
      <c r="B61" s="1259"/>
      <c r="C61" s="1127">
        <v>2</v>
      </c>
      <c r="D61" s="1254"/>
      <c r="E61" s="1393"/>
      <c r="F61" s="895"/>
      <c r="G61" s="894"/>
      <c r="H61" s="899"/>
      <c r="I61" s="1233">
        <f t="shared" si="3"/>
        <v>0</v>
      </c>
      <c r="J61" s="1257"/>
      <c r="K61" s="1244"/>
    </row>
    <row r="62" spans="2:11" s="1224" customFormat="1" ht="14.1" customHeight="1" x14ac:dyDescent="0.2">
      <c r="B62" s="1259"/>
      <c r="C62" s="1127">
        <v>3</v>
      </c>
      <c r="D62" s="1254"/>
      <c r="E62" s="1393"/>
      <c r="F62" s="895"/>
      <c r="G62" s="894"/>
      <c r="H62" s="899"/>
      <c r="I62" s="1233">
        <f t="shared" si="3"/>
        <v>0</v>
      </c>
      <c r="J62" s="1257"/>
      <c r="K62" s="1244"/>
    </row>
    <row r="63" spans="2:11" s="1224" customFormat="1" ht="14.1" customHeight="1" x14ac:dyDescent="0.2">
      <c r="B63" s="1255"/>
      <c r="C63" s="1126">
        <v>4</v>
      </c>
      <c r="D63" s="1254"/>
      <c r="E63" s="1391"/>
      <c r="F63" s="889"/>
      <c r="G63" s="888"/>
      <c r="H63" s="931"/>
      <c r="I63" s="1233">
        <f t="shared" si="3"/>
        <v>0</v>
      </c>
      <c r="J63" s="1252"/>
      <c r="K63" s="1244"/>
    </row>
    <row r="64" spans="2:11" s="1224" customFormat="1" ht="14.1" customHeight="1" x14ac:dyDescent="0.2">
      <c r="B64" s="1256"/>
      <c r="C64" s="1126">
        <v>5</v>
      </c>
      <c r="D64" s="1254"/>
      <c r="E64" s="1391"/>
      <c r="F64" s="889"/>
      <c r="G64" s="888"/>
      <c r="H64" s="931"/>
      <c r="I64" s="1233">
        <f t="shared" si="3"/>
        <v>0</v>
      </c>
      <c r="J64" s="1252"/>
      <c r="K64" s="1244"/>
    </row>
    <row r="65" spans="2:16" s="1224" customFormat="1" ht="14.1" customHeight="1" x14ac:dyDescent="0.2">
      <c r="B65" s="1255"/>
      <c r="C65" s="1126">
        <v>6</v>
      </c>
      <c r="D65" s="1254"/>
      <c r="E65" s="1391"/>
      <c r="F65" s="889"/>
      <c r="G65" s="888"/>
      <c r="H65" s="931"/>
      <c r="I65" s="1233">
        <f t="shared" si="3"/>
        <v>0</v>
      </c>
      <c r="J65" s="1252"/>
      <c r="K65" s="1244"/>
    </row>
    <row r="66" spans="2:16" s="1224" customFormat="1" ht="14.1" customHeight="1" thickBot="1" x14ac:dyDescent="0.25">
      <c r="B66" s="1251"/>
      <c r="C66" s="1250">
        <v>7</v>
      </c>
      <c r="D66" s="1467"/>
      <c r="E66" s="1389"/>
      <c r="F66" s="1247"/>
      <c r="G66" s="1123"/>
      <c r="H66" s="1140"/>
      <c r="I66" s="1246">
        <f t="shared" si="3"/>
        <v>0</v>
      </c>
      <c r="J66" s="1245"/>
      <c r="K66" s="1244"/>
    </row>
    <row r="67" spans="2:16" s="1224" customFormat="1" ht="14.1" customHeight="1" thickTop="1" x14ac:dyDescent="0.2">
      <c r="B67" s="1243"/>
      <c r="C67" s="1242" t="s">
        <v>828</v>
      </c>
      <c r="D67" s="1242"/>
      <c r="E67" s="1386"/>
      <c r="F67" s="1241"/>
      <c r="G67" s="1241"/>
      <c r="H67" s="1240"/>
      <c r="I67" s="1239">
        <f t="shared" si="3"/>
        <v>0</v>
      </c>
      <c r="J67" s="1238"/>
    </row>
    <row r="68" spans="2:16" s="1224" customFormat="1" ht="14.1" customHeight="1" x14ac:dyDescent="0.2">
      <c r="B68" s="1237"/>
      <c r="C68" s="1236" t="s">
        <v>721</v>
      </c>
      <c r="D68" s="1236"/>
      <c r="E68" s="1383"/>
      <c r="F68" s="1235"/>
      <c r="G68" s="1235"/>
      <c r="H68" s="1234"/>
      <c r="I68" s="1233">
        <f t="shared" si="3"/>
        <v>0</v>
      </c>
      <c r="J68" s="1232"/>
    </row>
    <row r="69" spans="2:16" s="1224" customFormat="1" ht="14.1" customHeight="1" x14ac:dyDescent="0.2">
      <c r="B69" s="1237"/>
      <c r="C69" s="1236" t="s">
        <v>829</v>
      </c>
      <c r="D69" s="1236"/>
      <c r="E69" s="1383"/>
      <c r="F69" s="1235"/>
      <c r="G69" s="1235"/>
      <c r="H69" s="1234"/>
      <c r="I69" s="1233">
        <f t="shared" si="3"/>
        <v>0</v>
      </c>
      <c r="J69" s="1232"/>
    </row>
    <row r="70" spans="2:16" s="1224" customFormat="1" ht="14.1" customHeight="1" thickBot="1" x14ac:dyDescent="0.25">
      <c r="B70" s="1231"/>
      <c r="C70" s="1230" t="s">
        <v>853</v>
      </c>
      <c r="D70" s="1229"/>
      <c r="E70" s="1587"/>
      <c r="F70" s="1228"/>
      <c r="G70" s="1228"/>
      <c r="H70" s="1227"/>
      <c r="I70" s="1226">
        <f t="shared" si="3"/>
        <v>0</v>
      </c>
      <c r="J70" s="1225"/>
    </row>
    <row r="71" spans="2:16" ht="22.15" customHeight="1" thickTop="1" x14ac:dyDescent="0.2">
      <c r="C71" s="1223" t="s">
        <v>479</v>
      </c>
      <c r="D71" s="2806" t="s">
        <v>854</v>
      </c>
      <c r="E71" s="2806"/>
      <c r="F71" s="2806"/>
      <c r="G71" s="2806"/>
      <c r="H71" s="1096"/>
      <c r="I71" s="1096"/>
      <c r="J71" s="1204"/>
      <c r="K71" s="1204"/>
      <c r="L71" s="1204"/>
      <c r="M71" s="1096"/>
      <c r="N71" s="1096"/>
      <c r="O71" s="1096"/>
      <c r="P71" s="1096"/>
    </row>
    <row r="72" spans="2:16" x14ac:dyDescent="0.2">
      <c r="D72" s="1096"/>
      <c r="E72" s="1222"/>
      <c r="F72" s="1221"/>
      <c r="G72" s="1221"/>
      <c r="H72" s="1096"/>
      <c r="I72" s="1096"/>
      <c r="J72" s="1204"/>
      <c r="K72" s="1204"/>
      <c r="L72" s="1204"/>
      <c r="M72" s="1096"/>
      <c r="N72" s="1096"/>
      <c r="O72" s="1096"/>
      <c r="P72" s="1096"/>
    </row>
    <row r="73" spans="2:16" x14ac:dyDescent="0.2">
      <c r="D73" s="1096"/>
      <c r="E73" s="1221"/>
      <c r="F73" s="1221"/>
      <c r="G73" s="1221"/>
      <c r="H73" s="1096"/>
      <c r="I73" s="1096"/>
      <c r="J73" s="1204"/>
      <c r="K73" s="1204"/>
      <c r="L73" s="1204"/>
      <c r="M73" s="1096"/>
      <c r="N73" s="1096"/>
      <c r="O73" s="1096"/>
      <c r="P73" s="1096"/>
    </row>
  </sheetData>
  <sheetProtection algorithmName="SHA-512" hashValue="oeIjXqDBPzX6nus9A/cyzE9Qifq4rRWqsj5mklwgSon2sOi6qBIqa1R2K2p0QtFU2jTinbzQo2puFFIoduFwuA==" saltValue="vZCuojYMqZqyWTyHR4atlg==" spinCount="100000" sheet="1" formatRows="0"/>
  <mergeCells count="13">
    <mergeCell ref="I2:J2"/>
    <mergeCell ref="I3:J3"/>
    <mergeCell ref="B20:B31"/>
    <mergeCell ref="B32:B48"/>
    <mergeCell ref="B6:D11"/>
    <mergeCell ref="E6:H6"/>
    <mergeCell ref="D3:H3"/>
    <mergeCell ref="D71:G71"/>
    <mergeCell ref="I7:I11"/>
    <mergeCell ref="J12:J18"/>
    <mergeCell ref="E8:H8"/>
    <mergeCell ref="E11:H11"/>
    <mergeCell ref="J6:J11"/>
  </mergeCells>
  <printOptions horizontalCentered="1"/>
  <pageMargins left="0.59055118110236227" right="0.51181102362204722" top="1.1811023622047245" bottom="0.98425196850393704" header="0.51181102362204722" footer="0.51181102362204722"/>
  <pageSetup paperSize="9" scale="44" orientation="landscape" horizontalDpi="4294967293" verticalDpi="4294967293"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r:uid="{D0C50052-24CB-40DF-A5E6-3D17532765C9}">
          <x14:formula1>
            <xm:f>słownik!$A$2:$A$175</xm:f>
          </x14:formula1>
          <xm:sqref>D50:D58 D60:D66</xm:sqref>
        </x14:dataValidation>
      </x14:dataValidations>
    </ext>
  </extLst>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0BB960-9BE7-4BBB-AFF1-79FFA296CBCD}">
  <sheetPr>
    <tabColor rgb="FFFF0000"/>
    <pageSetUpPr fitToPage="1"/>
  </sheetPr>
  <dimension ref="B1:M76"/>
  <sheetViews>
    <sheetView showGridLines="0" view="pageBreakPreview" zoomScaleNormal="100" zoomScaleSheetLayoutView="100" workbookViewId="0">
      <selection activeCell="J2" sqref="J2:L2"/>
    </sheetView>
  </sheetViews>
  <sheetFormatPr defaultColWidth="9.28515625" defaultRowHeight="12.75" x14ac:dyDescent="0.2"/>
  <cols>
    <col min="1" max="1" width="2.85546875" style="875" customWidth="1"/>
    <col min="2" max="2" width="6.42578125" style="875" customWidth="1"/>
    <col min="3" max="3" width="4.42578125" style="875" customWidth="1"/>
    <col min="4" max="4" width="43.85546875" style="875" customWidth="1"/>
    <col min="5" max="10" width="5.7109375" style="875" customWidth="1"/>
    <col min="11" max="11" width="8.5703125" style="875" customWidth="1"/>
    <col min="12" max="12" width="12.28515625" style="875" customWidth="1"/>
    <col min="13" max="13" width="5.42578125" style="875" customWidth="1"/>
    <col min="14" max="16384" width="9.28515625" style="875"/>
  </cols>
  <sheetData>
    <row r="1" spans="2:13" ht="32.25" customHeight="1" x14ac:dyDescent="0.2">
      <c r="B1" s="644"/>
      <c r="C1" s="644"/>
      <c r="D1" s="978"/>
      <c r="E1" s="978"/>
      <c r="F1" s="978"/>
      <c r="G1" s="978"/>
      <c r="H1" s="978"/>
      <c r="I1" s="978"/>
      <c r="J1" s="978"/>
      <c r="K1" s="978"/>
      <c r="L1" s="978"/>
    </row>
    <row r="2" spans="2:13" s="1224" customFormat="1" ht="18" x14ac:dyDescent="0.2">
      <c r="B2" s="967"/>
      <c r="C2" s="967"/>
      <c r="D2" s="966" t="str">
        <f>wizyt!C3</f>
        <v>??</v>
      </c>
      <c r="E2" s="1018"/>
      <c r="F2" s="1018"/>
      <c r="G2" s="1018"/>
      <c r="H2" s="1018"/>
      <c r="I2" s="1018"/>
      <c r="J2" s="2040" t="str">
        <f>wizyt!$B$1</f>
        <v xml:space="preserve"> </v>
      </c>
      <c r="K2" s="2698" t="str">
        <f>wizyt!$D$1</f>
        <v xml:space="preserve"> </v>
      </c>
      <c r="L2" s="2699"/>
    </row>
    <row r="3" spans="2:13" s="1224" customFormat="1" ht="20.25" x14ac:dyDescent="0.2">
      <c r="B3" s="270"/>
      <c r="C3" s="270"/>
      <c r="D3" s="2700" t="s">
        <v>755</v>
      </c>
      <c r="E3" s="2700"/>
      <c r="F3" s="2700"/>
      <c r="G3" s="2700"/>
      <c r="H3" s="2700"/>
      <c r="I3" s="2700"/>
      <c r="J3" s="2700"/>
      <c r="K3" s="999" t="str">
        <f>wizyt!H3</f>
        <v>2023/2024</v>
      </c>
      <c r="L3" s="270"/>
    </row>
    <row r="4" spans="2:13" s="1224" customFormat="1" ht="18.75" customHeight="1" x14ac:dyDescent="0.2">
      <c r="B4" s="1324" t="s">
        <v>841</v>
      </c>
      <c r="C4" s="964"/>
      <c r="D4" s="997"/>
      <c r="E4" s="997"/>
      <c r="F4" s="997" t="s">
        <v>858</v>
      </c>
      <c r="G4" s="997"/>
      <c r="H4" s="997"/>
      <c r="I4" s="997"/>
      <c r="J4" s="1325" t="s">
        <v>859</v>
      </c>
      <c r="K4" s="996"/>
      <c r="L4" s="270"/>
    </row>
    <row r="5" spans="2:13" s="1224" customFormat="1" ht="27" customHeight="1" thickBot="1" x14ac:dyDescent="0.25">
      <c r="B5" s="1324" t="s">
        <v>776</v>
      </c>
      <c r="C5" s="1323"/>
      <c r="D5" s="330"/>
      <c r="E5" s="1017"/>
      <c r="F5" s="1017"/>
      <c r="G5" s="1322"/>
      <c r="H5" s="1017"/>
      <c r="I5" s="1017"/>
      <c r="J5" s="2847"/>
      <c r="K5" s="2847"/>
      <c r="L5" s="270"/>
    </row>
    <row r="6" spans="2:13" s="1224" customFormat="1" ht="12.75" customHeight="1" x14ac:dyDescent="0.2">
      <c r="B6" s="2703" t="s">
        <v>756</v>
      </c>
      <c r="C6" s="2800"/>
      <c r="D6" s="2800"/>
      <c r="E6" s="2848" t="s">
        <v>691</v>
      </c>
      <c r="F6" s="2849"/>
      <c r="G6" s="2849"/>
      <c r="H6" s="2849"/>
      <c r="I6" s="2849"/>
      <c r="J6" s="2850"/>
      <c r="K6" s="2851" t="s">
        <v>790</v>
      </c>
      <c r="L6" s="2836" t="s">
        <v>758</v>
      </c>
    </row>
    <row r="7" spans="2:13" s="1224" customFormat="1" ht="12.75" customHeight="1" x14ac:dyDescent="0.2">
      <c r="B7" s="2705"/>
      <c r="C7" s="2801"/>
      <c r="D7" s="2801"/>
      <c r="E7" s="2839" t="s">
        <v>817</v>
      </c>
      <c r="F7" s="2839"/>
      <c r="G7" s="2839"/>
      <c r="H7" s="2839"/>
      <c r="I7" s="2839"/>
      <c r="J7" s="2840"/>
      <c r="K7" s="2852"/>
      <c r="L7" s="2837"/>
    </row>
    <row r="8" spans="2:13" s="1224" customFormat="1" ht="12.75" customHeight="1" x14ac:dyDescent="0.2">
      <c r="B8" s="2705"/>
      <c r="C8" s="2801"/>
      <c r="D8" s="2801"/>
      <c r="E8" s="1378" t="s">
        <v>523</v>
      </c>
      <c r="F8" s="959" t="s">
        <v>524</v>
      </c>
      <c r="G8" s="959" t="s">
        <v>525</v>
      </c>
      <c r="H8" s="961" t="s">
        <v>526</v>
      </c>
      <c r="I8" s="961" t="s">
        <v>527</v>
      </c>
      <c r="J8" s="1377" t="s">
        <v>528</v>
      </c>
      <c r="K8" s="2852"/>
      <c r="L8" s="2837"/>
    </row>
    <row r="9" spans="2:13" s="1224" customFormat="1" ht="12.75" customHeight="1" x14ac:dyDescent="0.2">
      <c r="B9" s="2705"/>
      <c r="C9" s="2801"/>
      <c r="D9" s="2801"/>
      <c r="E9" s="2844" t="s">
        <v>759</v>
      </c>
      <c r="F9" s="2845"/>
      <c r="G9" s="2845"/>
      <c r="H9" s="2845"/>
      <c r="I9" s="2845"/>
      <c r="J9" s="2846"/>
      <c r="K9" s="2852"/>
      <c r="L9" s="2837"/>
    </row>
    <row r="10" spans="2:13" s="1224" customFormat="1" ht="12.75" customHeight="1" x14ac:dyDescent="0.2">
      <c r="B10" s="2705"/>
      <c r="C10" s="2801"/>
      <c r="D10" s="2801"/>
      <c r="E10" s="2752" t="s">
        <v>844</v>
      </c>
      <c r="F10" s="2724"/>
      <c r="G10" s="2724"/>
      <c r="H10" s="2724"/>
      <c r="I10" s="2724"/>
      <c r="J10" s="2807"/>
      <c r="K10" s="2852"/>
      <c r="L10" s="2837"/>
    </row>
    <row r="11" spans="2:13" s="1224" customFormat="1" ht="12.75" customHeight="1" x14ac:dyDescent="0.2">
      <c r="B11" s="2705"/>
      <c r="C11" s="2801"/>
      <c r="D11" s="2801"/>
      <c r="E11" s="1744">
        <f>'kalendarz  A'!$F$30</f>
        <v>26</v>
      </c>
      <c r="F11" s="1728">
        <f>'kalendarz  A'!$F$30</f>
        <v>26</v>
      </c>
      <c r="G11" s="1728">
        <f>'kalendarz  A'!$F$30</f>
        <v>26</v>
      </c>
      <c r="H11" s="1728">
        <f>'kalendarz  A'!$F$30</f>
        <v>26</v>
      </c>
      <c r="I11" s="1728">
        <f>'kalendarz  A'!$F$30</f>
        <v>26</v>
      </c>
      <c r="J11" s="1728">
        <f>'kalendarz  A'!$F$31</f>
        <v>16</v>
      </c>
      <c r="K11" s="2852"/>
      <c r="L11" s="2837"/>
    </row>
    <row r="12" spans="2:13" s="1224" customFormat="1" ht="16.5" customHeight="1" thickBot="1" x14ac:dyDescent="0.25">
      <c r="B12" s="2707"/>
      <c r="C12" s="2802"/>
      <c r="D12" s="2802"/>
      <c r="E12" s="2825" t="s">
        <v>845</v>
      </c>
      <c r="F12" s="2826"/>
      <c r="G12" s="2826"/>
      <c r="H12" s="2826"/>
      <c r="I12" s="2826"/>
      <c r="J12" s="2827"/>
      <c r="K12" s="2853"/>
      <c r="L12" s="2838"/>
    </row>
    <row r="13" spans="2:13" s="1224" customFormat="1" ht="27" customHeight="1" thickBot="1" x14ac:dyDescent="0.25">
      <c r="B13" s="1376"/>
      <c r="C13" s="1317"/>
      <c r="D13" s="1316" t="s">
        <v>818</v>
      </c>
      <c r="E13" s="1315">
        <f t="shared" ref="E13:J13" si="0">SUM(E17:E19)+E14</f>
        <v>31</v>
      </c>
      <c r="F13" s="1315">
        <f t="shared" si="0"/>
        <v>31</v>
      </c>
      <c r="G13" s="1315">
        <f t="shared" si="0"/>
        <v>32</v>
      </c>
      <c r="H13" s="1315">
        <f t="shared" si="0"/>
        <v>26</v>
      </c>
      <c r="I13" s="1315">
        <f t="shared" si="0"/>
        <v>23</v>
      </c>
      <c r="J13" s="1315">
        <f t="shared" si="0"/>
        <v>18</v>
      </c>
      <c r="K13" s="1314">
        <f>SUM(K14:K19)</f>
        <v>322</v>
      </c>
      <c r="L13" s="2841"/>
      <c r="M13" s="1244"/>
    </row>
    <row r="14" spans="2:13" s="1224" customFormat="1" ht="14.25" customHeight="1" x14ac:dyDescent="0.2">
      <c r="B14" s="1373"/>
      <c r="C14" s="1309"/>
      <c r="D14" s="1184" t="s">
        <v>819</v>
      </c>
      <c r="E14" s="1375">
        <f t="shared" ref="E14:J14" si="1">SUM(E15:E16)</f>
        <v>31</v>
      </c>
      <c r="F14" s="1375">
        <f t="shared" si="1"/>
        <v>31</v>
      </c>
      <c r="G14" s="1308">
        <f t="shared" si="1"/>
        <v>32</v>
      </c>
      <c r="H14" s="1308">
        <f t="shared" si="1"/>
        <v>26</v>
      </c>
      <c r="I14" s="1308">
        <f t="shared" si="1"/>
        <v>23</v>
      </c>
      <c r="J14" s="1308">
        <f t="shared" si="1"/>
        <v>18</v>
      </c>
      <c r="K14" s="1374">
        <f t="shared" ref="K14:K19" si="2">SUM(E14:J14)</f>
        <v>161</v>
      </c>
      <c r="L14" s="2842"/>
      <c r="M14" s="1244"/>
    </row>
    <row r="15" spans="2:13" s="1224" customFormat="1" ht="14.25" customHeight="1" x14ac:dyDescent="0.2">
      <c r="B15" s="1373"/>
      <c r="C15" s="1309"/>
      <c r="D15" s="1184" t="s">
        <v>820</v>
      </c>
      <c r="E15" s="1375">
        <f t="shared" ref="E15:J15" si="3">SUM(E21:E32)</f>
        <v>0</v>
      </c>
      <c r="F15" s="1375">
        <f t="shared" si="3"/>
        <v>0</v>
      </c>
      <c r="G15" s="1308">
        <f t="shared" si="3"/>
        <v>0</v>
      </c>
      <c r="H15" s="1308">
        <f t="shared" si="3"/>
        <v>0</v>
      </c>
      <c r="I15" s="1308">
        <f t="shared" si="3"/>
        <v>0</v>
      </c>
      <c r="J15" s="1308">
        <f t="shared" si="3"/>
        <v>0</v>
      </c>
      <c r="K15" s="1374">
        <f t="shared" si="2"/>
        <v>0</v>
      </c>
      <c r="L15" s="2842"/>
      <c r="M15" s="1244"/>
    </row>
    <row r="16" spans="2:13" s="1224" customFormat="1" ht="14.25" customHeight="1" x14ac:dyDescent="0.2">
      <c r="B16" s="1373"/>
      <c r="C16" s="1309"/>
      <c r="D16" s="1184" t="s">
        <v>821</v>
      </c>
      <c r="E16" s="1375">
        <f t="shared" ref="E16:J16" si="4">SUM(E33:E51)</f>
        <v>31</v>
      </c>
      <c r="F16" s="1375">
        <f t="shared" si="4"/>
        <v>31</v>
      </c>
      <c r="G16" s="1308">
        <f t="shared" si="4"/>
        <v>32</v>
      </c>
      <c r="H16" s="1308">
        <f t="shared" si="4"/>
        <v>26</v>
      </c>
      <c r="I16" s="1308">
        <f t="shared" si="4"/>
        <v>23</v>
      </c>
      <c r="J16" s="1308">
        <f t="shared" si="4"/>
        <v>18</v>
      </c>
      <c r="K16" s="1374">
        <f t="shared" si="2"/>
        <v>161</v>
      </c>
      <c r="L16" s="2842"/>
      <c r="M16" s="1244"/>
    </row>
    <row r="17" spans="2:13" s="1224" customFormat="1" ht="14.25" customHeight="1" x14ac:dyDescent="0.2">
      <c r="B17" s="1373"/>
      <c r="C17" s="1309"/>
      <c r="D17" s="1184" t="s">
        <v>822</v>
      </c>
      <c r="E17" s="1375">
        <f t="shared" ref="E17:J17" si="5">E52</f>
        <v>0</v>
      </c>
      <c r="F17" s="1375">
        <f t="shared" si="5"/>
        <v>0</v>
      </c>
      <c r="G17" s="1308">
        <f t="shared" si="5"/>
        <v>0</v>
      </c>
      <c r="H17" s="1312">
        <f t="shared" si="5"/>
        <v>0</v>
      </c>
      <c r="I17" s="1312">
        <f t="shared" si="5"/>
        <v>0</v>
      </c>
      <c r="J17" s="1313">
        <f t="shared" si="5"/>
        <v>0</v>
      </c>
      <c r="K17" s="1374">
        <f t="shared" si="2"/>
        <v>0</v>
      </c>
      <c r="L17" s="2842"/>
      <c r="M17" s="1244"/>
    </row>
    <row r="18" spans="2:13" s="1224" customFormat="1" ht="14.25" customHeight="1" x14ac:dyDescent="0.2">
      <c r="B18" s="1373"/>
      <c r="C18" s="1309"/>
      <c r="D18" s="1184" t="s">
        <v>823</v>
      </c>
      <c r="E18" s="1372">
        <f t="shared" ref="E18:J18" si="6">E62</f>
        <v>0</v>
      </c>
      <c r="F18" s="1372">
        <f t="shared" si="6"/>
        <v>0</v>
      </c>
      <c r="G18" s="1308">
        <f t="shared" si="6"/>
        <v>0</v>
      </c>
      <c r="H18" s="1312">
        <f t="shared" si="6"/>
        <v>0</v>
      </c>
      <c r="I18" s="1312">
        <f t="shared" si="6"/>
        <v>0</v>
      </c>
      <c r="J18" s="1312">
        <f t="shared" si="6"/>
        <v>0</v>
      </c>
      <c r="K18" s="1374">
        <f t="shared" si="2"/>
        <v>0</v>
      </c>
      <c r="L18" s="2842"/>
      <c r="M18" s="1244"/>
    </row>
    <row r="19" spans="2:13" s="1224" customFormat="1" ht="13.5" customHeight="1" thickBot="1" x14ac:dyDescent="0.25">
      <c r="B19" s="1373"/>
      <c r="C19" s="1309"/>
      <c r="D19" s="1040" t="s">
        <v>846</v>
      </c>
      <c r="E19" s="1372">
        <f t="shared" ref="E19:J19" si="7">SUM(E70:E73)</f>
        <v>0</v>
      </c>
      <c r="F19" s="1372">
        <f t="shared" si="7"/>
        <v>0</v>
      </c>
      <c r="G19" s="1308">
        <f t="shared" si="7"/>
        <v>0</v>
      </c>
      <c r="H19" s="1308">
        <f t="shared" si="7"/>
        <v>0</v>
      </c>
      <c r="I19" s="1308">
        <f t="shared" si="7"/>
        <v>0</v>
      </c>
      <c r="J19" s="1308">
        <f t="shared" si="7"/>
        <v>0</v>
      </c>
      <c r="K19" s="1371">
        <f t="shared" si="2"/>
        <v>0</v>
      </c>
      <c r="L19" s="2843"/>
      <c r="M19" s="1244"/>
    </row>
    <row r="20" spans="2:13" s="1224" customFormat="1" ht="19.5" customHeight="1" x14ac:dyDescent="0.2">
      <c r="B20" s="1869"/>
      <c r="C20" s="1865" t="s">
        <v>766</v>
      </c>
      <c r="D20" s="1865"/>
      <c r="E20" s="1866"/>
      <c r="F20" s="1866"/>
      <c r="G20" s="1866"/>
      <c r="H20" s="1866"/>
      <c r="I20" s="1866"/>
      <c r="J20" s="1866"/>
      <c r="K20" s="1866"/>
      <c r="L20" s="1870"/>
      <c r="M20" s="1244"/>
    </row>
    <row r="21" spans="2:13" s="992" customFormat="1" ht="14.1" customHeight="1" x14ac:dyDescent="0.2">
      <c r="B21" s="2832" t="s">
        <v>826</v>
      </c>
      <c r="C21" s="1304">
        <v>1</v>
      </c>
      <c r="D21" s="1305" t="s">
        <v>733</v>
      </c>
      <c r="E21" s="1412"/>
      <c r="F21" s="1413"/>
      <c r="G21" s="1297"/>
      <c r="H21" s="1296"/>
      <c r="I21" s="946"/>
      <c r="J21" s="948"/>
      <c r="K21" s="1353">
        <f t="shared" ref="K21:K52" si="8">SUM(E21:J21)</f>
        <v>0</v>
      </c>
      <c r="L21" s="1368"/>
      <c r="M21" s="1244"/>
    </row>
    <row r="22" spans="2:13" s="992" customFormat="1" ht="14.1" customHeight="1" x14ac:dyDescent="0.2">
      <c r="B22" s="2833"/>
      <c r="C22" s="1126">
        <v>2</v>
      </c>
      <c r="D22" s="1303" t="s">
        <v>778</v>
      </c>
      <c r="E22" s="1393"/>
      <c r="F22" s="1394"/>
      <c r="G22" s="1258"/>
      <c r="H22" s="895"/>
      <c r="I22" s="894"/>
      <c r="J22" s="887"/>
      <c r="K22" s="1346">
        <f t="shared" si="8"/>
        <v>0</v>
      </c>
      <c r="L22" s="1370"/>
      <c r="M22" s="1244"/>
    </row>
    <row r="23" spans="2:13" s="992" customFormat="1" ht="14.1" customHeight="1" x14ac:dyDescent="0.2">
      <c r="B23" s="2833"/>
      <c r="C23" s="1126">
        <v>3</v>
      </c>
      <c r="D23" s="1303" t="s">
        <v>770</v>
      </c>
      <c r="E23" s="1393"/>
      <c r="F23" s="1394"/>
      <c r="G23" s="1258"/>
      <c r="H23" s="895"/>
      <c r="I23" s="894"/>
      <c r="J23" s="890"/>
      <c r="K23" s="1346">
        <f t="shared" si="8"/>
        <v>0</v>
      </c>
      <c r="L23" s="1370"/>
      <c r="M23" s="1244"/>
    </row>
    <row r="24" spans="2:13" s="992" customFormat="1" ht="14.1" customHeight="1" x14ac:dyDescent="0.2">
      <c r="B24" s="2833"/>
      <c r="C24" s="1126">
        <v>4</v>
      </c>
      <c r="D24" s="1303" t="s">
        <v>779</v>
      </c>
      <c r="E24" s="1393"/>
      <c r="F24" s="1394"/>
      <c r="G24" s="1258"/>
      <c r="H24" s="895"/>
      <c r="I24" s="894"/>
      <c r="J24" s="890"/>
      <c r="K24" s="1346">
        <f t="shared" si="8"/>
        <v>0</v>
      </c>
      <c r="L24" s="1370"/>
      <c r="M24" s="1244"/>
    </row>
    <row r="25" spans="2:13" s="992" customFormat="1" ht="14.1" customHeight="1" x14ac:dyDescent="0.2">
      <c r="B25" s="2833"/>
      <c r="C25" s="1126">
        <v>5</v>
      </c>
      <c r="D25" s="1303" t="s">
        <v>780</v>
      </c>
      <c r="E25" s="1393"/>
      <c r="F25" s="1394"/>
      <c r="G25" s="1258"/>
      <c r="H25" s="895"/>
      <c r="I25" s="894"/>
      <c r="J25" s="899"/>
      <c r="K25" s="1346">
        <f t="shared" si="8"/>
        <v>0</v>
      </c>
      <c r="L25" s="1370"/>
      <c r="M25" s="1244"/>
    </row>
    <row r="26" spans="2:13" s="992" customFormat="1" ht="14.1" customHeight="1" x14ac:dyDescent="0.2">
      <c r="B26" s="2833"/>
      <c r="C26" s="1126">
        <v>6</v>
      </c>
      <c r="D26" s="1303" t="s">
        <v>781</v>
      </c>
      <c r="E26" s="1393"/>
      <c r="F26" s="1394"/>
      <c r="G26" s="1258"/>
      <c r="H26" s="895"/>
      <c r="I26" s="894"/>
      <c r="J26" s="899"/>
      <c r="K26" s="1346">
        <f t="shared" si="8"/>
        <v>0</v>
      </c>
      <c r="L26" s="1370"/>
      <c r="M26" s="1244"/>
    </row>
    <row r="27" spans="2:13" s="992" customFormat="1" ht="14.1" customHeight="1" x14ac:dyDescent="0.2">
      <c r="B27" s="2833"/>
      <c r="C27" s="1126">
        <v>7</v>
      </c>
      <c r="D27" s="1303" t="s">
        <v>769</v>
      </c>
      <c r="E27" s="1393"/>
      <c r="F27" s="1394"/>
      <c r="G27" s="1258"/>
      <c r="H27" s="895"/>
      <c r="I27" s="894"/>
      <c r="J27" s="899"/>
      <c r="K27" s="1346">
        <f t="shared" si="8"/>
        <v>0</v>
      </c>
      <c r="L27" s="1370"/>
      <c r="M27" s="1244"/>
    </row>
    <row r="28" spans="2:13" s="992" customFormat="1" ht="14.1" customHeight="1" x14ac:dyDescent="0.2">
      <c r="B28" s="2833"/>
      <c r="C28" s="1126">
        <v>8</v>
      </c>
      <c r="D28" s="1303" t="s">
        <v>782</v>
      </c>
      <c r="E28" s="1393"/>
      <c r="F28" s="1394"/>
      <c r="G28" s="1258"/>
      <c r="H28" s="895"/>
      <c r="I28" s="894"/>
      <c r="J28" s="899"/>
      <c r="K28" s="1346">
        <f t="shared" si="8"/>
        <v>0</v>
      </c>
      <c r="L28" s="1370"/>
      <c r="M28" s="1244"/>
    </row>
    <row r="29" spans="2:13" s="992" customFormat="1" ht="14.1" customHeight="1" x14ac:dyDescent="0.2">
      <c r="B29" s="2833"/>
      <c r="C29" s="1126">
        <v>9</v>
      </c>
      <c r="D29" s="1303" t="s">
        <v>694</v>
      </c>
      <c r="E29" s="1393"/>
      <c r="F29" s="1394"/>
      <c r="G29" s="1258"/>
      <c r="H29" s="895"/>
      <c r="I29" s="894"/>
      <c r="J29" s="899"/>
      <c r="K29" s="1346">
        <f t="shared" si="8"/>
        <v>0</v>
      </c>
      <c r="L29" s="1370"/>
      <c r="M29" s="1244"/>
    </row>
    <row r="30" spans="2:13" s="992" customFormat="1" ht="14.1" customHeight="1" x14ac:dyDescent="0.2">
      <c r="B30" s="2833"/>
      <c r="C30" s="1126">
        <v>10</v>
      </c>
      <c r="D30" s="1303" t="s">
        <v>699</v>
      </c>
      <c r="E30" s="1393"/>
      <c r="F30" s="1394"/>
      <c r="G30" s="1258"/>
      <c r="H30" s="895"/>
      <c r="I30" s="894"/>
      <c r="J30" s="899"/>
      <c r="K30" s="1346">
        <f t="shared" si="8"/>
        <v>0</v>
      </c>
      <c r="L30" s="1370"/>
      <c r="M30" s="1244"/>
    </row>
    <row r="31" spans="2:13" s="992" customFormat="1" ht="14.1" customHeight="1" x14ac:dyDescent="0.2">
      <c r="B31" s="2833"/>
      <c r="C31" s="1126">
        <v>11</v>
      </c>
      <c r="D31" s="1303" t="s">
        <v>716</v>
      </c>
      <c r="E31" s="1393"/>
      <c r="F31" s="1394"/>
      <c r="G31" s="1258"/>
      <c r="H31" s="895"/>
      <c r="I31" s="894"/>
      <c r="J31" s="899"/>
      <c r="K31" s="1346">
        <f t="shared" si="8"/>
        <v>0</v>
      </c>
      <c r="L31" s="1370"/>
      <c r="M31" s="1244"/>
    </row>
    <row r="32" spans="2:13" s="992" customFormat="1" ht="14.1" customHeight="1" x14ac:dyDescent="0.2">
      <c r="B32" s="2834"/>
      <c r="C32" s="1334">
        <v>12</v>
      </c>
      <c r="D32" s="1301" t="s">
        <v>702</v>
      </c>
      <c r="E32" s="1408"/>
      <c r="F32" s="1409"/>
      <c r="G32" s="1287"/>
      <c r="H32" s="1286"/>
      <c r="I32" s="1285"/>
      <c r="J32" s="1284"/>
      <c r="K32" s="1369">
        <f t="shared" si="8"/>
        <v>0</v>
      </c>
      <c r="L32" s="1358"/>
      <c r="M32" s="1244"/>
    </row>
    <row r="33" spans="2:13" s="992" customFormat="1" ht="14.1" customHeight="1" x14ac:dyDescent="0.2">
      <c r="B33" s="2832" t="s">
        <v>848</v>
      </c>
      <c r="C33" s="1289">
        <v>1</v>
      </c>
      <c r="D33" s="1298" t="s">
        <v>666</v>
      </c>
      <c r="E33" s="1412">
        <v>5</v>
      </c>
      <c r="F33" s="1413">
        <v>5</v>
      </c>
      <c r="G33" s="1297">
        <v>4</v>
      </c>
      <c r="H33" s="1296">
        <v>4</v>
      </c>
      <c r="I33" s="946">
        <v>4</v>
      </c>
      <c r="J33" s="948">
        <v>4</v>
      </c>
      <c r="K33" s="1353">
        <f t="shared" si="8"/>
        <v>26</v>
      </c>
      <c r="L33" s="1368"/>
      <c r="M33" s="1244"/>
    </row>
    <row r="34" spans="2:13" s="992" customFormat="1" ht="14.1" customHeight="1" x14ac:dyDescent="0.2">
      <c r="B34" s="2833"/>
      <c r="C34" s="1147">
        <v>2</v>
      </c>
      <c r="D34" s="1154" t="s">
        <v>849</v>
      </c>
      <c r="E34" s="1391">
        <v>3</v>
      </c>
      <c r="F34" s="1392">
        <v>3</v>
      </c>
      <c r="G34" s="1253">
        <v>3</v>
      </c>
      <c r="H34" s="889">
        <v>3</v>
      </c>
      <c r="I34" s="888">
        <v>3</v>
      </c>
      <c r="J34" s="931">
        <v>3</v>
      </c>
      <c r="K34" s="1346">
        <f t="shared" si="8"/>
        <v>18</v>
      </c>
      <c r="L34" s="1110"/>
      <c r="M34" s="1244"/>
    </row>
    <row r="35" spans="2:13" s="992" customFormat="1" ht="14.1" customHeight="1" x14ac:dyDescent="0.2">
      <c r="B35" s="2833"/>
      <c r="C35" s="1161">
        <v>3</v>
      </c>
      <c r="D35" s="1154" t="s">
        <v>850</v>
      </c>
      <c r="E35" s="1391">
        <v>2</v>
      </c>
      <c r="F35" s="1392">
        <v>2</v>
      </c>
      <c r="G35" s="1253">
        <v>2</v>
      </c>
      <c r="H35" s="889">
        <v>2</v>
      </c>
      <c r="I35" s="888">
        <v>2</v>
      </c>
      <c r="J35" s="931">
        <v>2</v>
      </c>
      <c r="K35" s="1346">
        <f t="shared" si="8"/>
        <v>12</v>
      </c>
      <c r="L35" s="1110"/>
      <c r="M35" s="1244"/>
    </row>
    <row r="36" spans="2:13" s="992" customFormat="1" ht="14.1" customHeight="1" x14ac:dyDescent="0.2">
      <c r="B36" s="2833"/>
      <c r="C36" s="1147">
        <v>4</v>
      </c>
      <c r="D36" s="1151" t="s">
        <v>669</v>
      </c>
      <c r="E36" s="1391">
        <v>1</v>
      </c>
      <c r="F36" s="1392"/>
      <c r="G36" s="1367"/>
      <c r="H36" s="1366"/>
      <c r="I36" s="1365"/>
      <c r="J36" s="1364"/>
      <c r="K36" s="1346">
        <f t="shared" si="8"/>
        <v>1</v>
      </c>
      <c r="L36" s="1110"/>
      <c r="M36" s="1244"/>
    </row>
    <row r="37" spans="2:13" s="992" customFormat="1" ht="14.1" customHeight="1" x14ac:dyDescent="0.2">
      <c r="B37" s="2833"/>
      <c r="C37" s="1161">
        <v>5</v>
      </c>
      <c r="D37" s="1293" t="s">
        <v>860</v>
      </c>
      <c r="E37" s="1399"/>
      <c r="F37" s="1400"/>
      <c r="G37" s="1271">
        <v>1</v>
      </c>
      <c r="H37" s="912"/>
      <c r="I37" s="911"/>
      <c r="J37" s="1144"/>
      <c r="K37" s="1346">
        <f t="shared" si="8"/>
        <v>1</v>
      </c>
      <c r="L37" s="1110"/>
      <c r="M37" s="1244"/>
    </row>
    <row r="38" spans="2:13" s="992" customFormat="1" ht="14.1" customHeight="1" x14ac:dyDescent="0.2">
      <c r="B38" s="2833"/>
      <c r="C38" s="1147">
        <v>6</v>
      </c>
      <c r="D38" s="1151" t="s">
        <v>670</v>
      </c>
      <c r="E38" s="1391">
        <v>2</v>
      </c>
      <c r="F38" s="1392">
        <v>2</v>
      </c>
      <c r="G38" s="1253">
        <v>2</v>
      </c>
      <c r="H38" s="889">
        <v>2</v>
      </c>
      <c r="I38" s="888">
        <v>2</v>
      </c>
      <c r="J38" s="931">
        <v>1</v>
      </c>
      <c r="K38" s="1346">
        <f t="shared" si="8"/>
        <v>11</v>
      </c>
      <c r="L38" s="1110"/>
      <c r="M38" s="1244"/>
    </row>
    <row r="39" spans="2:13" s="992" customFormat="1" ht="14.1" customHeight="1" x14ac:dyDescent="0.2">
      <c r="B39" s="2833"/>
      <c r="C39" s="1161">
        <v>7</v>
      </c>
      <c r="D39" s="1151" t="s">
        <v>715</v>
      </c>
      <c r="E39" s="1363"/>
      <c r="F39" s="1362"/>
      <c r="G39" s="1253">
        <v>2</v>
      </c>
      <c r="H39" s="889">
        <v>1</v>
      </c>
      <c r="I39" s="888"/>
      <c r="J39" s="931"/>
      <c r="K39" s="1346">
        <f t="shared" si="8"/>
        <v>3</v>
      </c>
      <c r="L39" s="1110"/>
      <c r="M39" s="1244"/>
    </row>
    <row r="40" spans="2:13" s="992" customFormat="1" ht="14.1" customHeight="1" x14ac:dyDescent="0.2">
      <c r="B40" s="2833"/>
      <c r="C40" s="1147">
        <v>8</v>
      </c>
      <c r="D40" s="1150" t="s">
        <v>671</v>
      </c>
      <c r="E40" s="1391">
        <v>1</v>
      </c>
      <c r="F40" s="1392">
        <v>1</v>
      </c>
      <c r="G40" s="1253"/>
      <c r="H40" s="889"/>
      <c r="I40" s="888"/>
      <c r="J40" s="931"/>
      <c r="K40" s="1346">
        <f t="shared" si="8"/>
        <v>2</v>
      </c>
      <c r="L40" s="1110"/>
      <c r="M40" s="1244"/>
    </row>
    <row r="41" spans="2:13" s="992" customFormat="1" ht="14.1" customHeight="1" x14ac:dyDescent="0.2">
      <c r="B41" s="2833"/>
      <c r="C41" s="1161">
        <v>9</v>
      </c>
      <c r="D41" s="1290" t="s">
        <v>677</v>
      </c>
      <c r="E41" s="1391">
        <v>4</v>
      </c>
      <c r="F41" s="1392">
        <v>4</v>
      </c>
      <c r="G41" s="1253">
        <v>3</v>
      </c>
      <c r="H41" s="889">
        <v>4</v>
      </c>
      <c r="I41" s="888">
        <v>3</v>
      </c>
      <c r="J41" s="931">
        <v>4</v>
      </c>
      <c r="K41" s="1346">
        <f t="shared" si="8"/>
        <v>22</v>
      </c>
      <c r="L41" s="1110"/>
      <c r="M41" s="1244"/>
    </row>
    <row r="42" spans="2:13" s="992" customFormat="1" ht="14.1" customHeight="1" x14ac:dyDescent="0.2">
      <c r="B42" s="2833"/>
      <c r="C42" s="1147">
        <v>10</v>
      </c>
      <c r="D42" s="1151" t="s">
        <v>676</v>
      </c>
      <c r="E42" s="1391">
        <v>2</v>
      </c>
      <c r="F42" s="1392">
        <v>2</v>
      </c>
      <c r="G42" s="1253">
        <v>2</v>
      </c>
      <c r="H42" s="889">
        <v>1</v>
      </c>
      <c r="I42" s="888">
        <v>1</v>
      </c>
      <c r="J42" s="931"/>
      <c r="K42" s="1346">
        <f t="shared" si="8"/>
        <v>8</v>
      </c>
      <c r="L42" s="1110"/>
      <c r="M42" s="1244"/>
    </row>
    <row r="43" spans="2:13" s="992" customFormat="1" ht="14.1" customHeight="1" x14ac:dyDescent="0.2">
      <c r="B43" s="2833"/>
      <c r="C43" s="1161">
        <v>11</v>
      </c>
      <c r="D43" s="1151" t="s">
        <v>712</v>
      </c>
      <c r="E43" s="1391">
        <v>2</v>
      </c>
      <c r="F43" s="1392">
        <v>2</v>
      </c>
      <c r="G43" s="1253">
        <v>2</v>
      </c>
      <c r="H43" s="889">
        <v>1</v>
      </c>
      <c r="I43" s="888">
        <v>1</v>
      </c>
      <c r="J43" s="931"/>
      <c r="K43" s="1346">
        <f t="shared" si="8"/>
        <v>8</v>
      </c>
      <c r="L43" s="1110"/>
      <c r="M43" s="1244"/>
    </row>
    <row r="44" spans="2:13" s="992" customFormat="1" ht="14.1" customHeight="1" x14ac:dyDescent="0.2">
      <c r="B44" s="2833"/>
      <c r="C44" s="1147">
        <v>12</v>
      </c>
      <c r="D44" s="1151" t="s">
        <v>673</v>
      </c>
      <c r="E44" s="1391">
        <v>2</v>
      </c>
      <c r="F44" s="1392">
        <v>1</v>
      </c>
      <c r="G44" s="1253">
        <v>2</v>
      </c>
      <c r="H44" s="889">
        <v>1</v>
      </c>
      <c r="I44" s="888">
        <v>1</v>
      </c>
      <c r="J44" s="931"/>
      <c r="K44" s="1346">
        <f t="shared" si="8"/>
        <v>7</v>
      </c>
      <c r="L44" s="1110"/>
      <c r="M44" s="1244"/>
    </row>
    <row r="45" spans="2:13" s="992" customFormat="1" ht="14.1" customHeight="1" x14ac:dyDescent="0.2">
      <c r="B45" s="2833"/>
      <c r="C45" s="1161">
        <v>13</v>
      </c>
      <c r="D45" s="1151" t="s">
        <v>674</v>
      </c>
      <c r="E45" s="1391">
        <v>1</v>
      </c>
      <c r="F45" s="1392">
        <v>2</v>
      </c>
      <c r="G45" s="1253">
        <v>2</v>
      </c>
      <c r="H45" s="889">
        <v>1</v>
      </c>
      <c r="I45" s="888">
        <v>1</v>
      </c>
      <c r="J45" s="931"/>
      <c r="K45" s="1346">
        <f t="shared" si="8"/>
        <v>7</v>
      </c>
      <c r="L45" s="1110"/>
      <c r="M45" s="1244"/>
    </row>
    <row r="46" spans="2:13" s="992" customFormat="1" ht="14.1" customHeight="1" x14ac:dyDescent="0.2">
      <c r="B46" s="2833"/>
      <c r="C46" s="1147">
        <v>14</v>
      </c>
      <c r="D46" s="1151" t="s">
        <v>681</v>
      </c>
      <c r="E46" s="1391"/>
      <c r="F46" s="1392">
        <v>1</v>
      </c>
      <c r="G46" s="1253">
        <v>1</v>
      </c>
      <c r="H46" s="889"/>
      <c r="I46" s="888"/>
      <c r="J46" s="931"/>
      <c r="K46" s="1346">
        <f t="shared" si="8"/>
        <v>2</v>
      </c>
      <c r="L46" s="1110"/>
      <c r="M46" s="1244"/>
    </row>
    <row r="47" spans="2:13" s="992" customFormat="1" ht="14.1" customHeight="1" x14ac:dyDescent="0.2">
      <c r="B47" s="2833"/>
      <c r="C47" s="1161">
        <v>15</v>
      </c>
      <c r="D47" s="1151" t="s">
        <v>680</v>
      </c>
      <c r="E47" s="1391">
        <v>4</v>
      </c>
      <c r="F47" s="1392">
        <v>4</v>
      </c>
      <c r="G47" s="1253">
        <v>3</v>
      </c>
      <c r="H47" s="889">
        <v>3</v>
      </c>
      <c r="I47" s="888">
        <v>3</v>
      </c>
      <c r="J47" s="931">
        <v>3</v>
      </c>
      <c r="K47" s="1346">
        <f t="shared" si="8"/>
        <v>20</v>
      </c>
      <c r="L47" s="1110"/>
      <c r="M47" s="1244"/>
    </row>
    <row r="48" spans="2:13" s="992" customFormat="1" ht="14.1" customHeight="1" x14ac:dyDescent="0.2">
      <c r="B48" s="2833"/>
      <c r="C48" s="1147">
        <v>16</v>
      </c>
      <c r="D48" s="1151" t="s">
        <v>678</v>
      </c>
      <c r="E48" s="1391">
        <v>1</v>
      </c>
      <c r="F48" s="1392">
        <v>1</v>
      </c>
      <c r="G48" s="1253">
        <v>1</v>
      </c>
      <c r="H48" s="889">
        <v>1</v>
      </c>
      <c r="I48" s="888">
        <v>1</v>
      </c>
      <c r="J48" s="931"/>
      <c r="K48" s="1346">
        <f t="shared" si="8"/>
        <v>5</v>
      </c>
      <c r="L48" s="1110"/>
      <c r="M48" s="1244"/>
    </row>
    <row r="49" spans="2:13" s="992" customFormat="1" ht="14.1" customHeight="1" x14ac:dyDescent="0.2">
      <c r="B49" s="2833"/>
      <c r="C49" s="1161">
        <v>17</v>
      </c>
      <c r="D49" s="1150" t="s">
        <v>861</v>
      </c>
      <c r="E49" s="1391"/>
      <c r="F49" s="1392"/>
      <c r="G49" s="1361">
        <v>1</v>
      </c>
      <c r="H49" s="1360">
        <v>1</v>
      </c>
      <c r="I49" s="888"/>
      <c r="J49" s="931"/>
      <c r="K49" s="1346">
        <f t="shared" si="8"/>
        <v>2</v>
      </c>
      <c r="L49" s="1110"/>
      <c r="M49" s="1244"/>
    </row>
    <row r="50" spans="2:13" s="992" customFormat="1" ht="14.1" customHeight="1" x14ac:dyDescent="0.2">
      <c r="B50" s="2833"/>
      <c r="C50" s="1333">
        <v>18</v>
      </c>
      <c r="D50" s="1288" t="s">
        <v>682</v>
      </c>
      <c r="E50" s="1408">
        <v>1</v>
      </c>
      <c r="F50" s="1409">
        <v>1</v>
      </c>
      <c r="G50" s="1287">
        <v>1</v>
      </c>
      <c r="H50" s="1286">
        <v>1</v>
      </c>
      <c r="I50" s="1285">
        <v>1</v>
      </c>
      <c r="J50" s="1284">
        <v>1</v>
      </c>
      <c r="K50" s="1346">
        <f t="shared" si="8"/>
        <v>6</v>
      </c>
      <c r="L50" s="1358"/>
      <c r="M50" s="1244"/>
    </row>
    <row r="51" spans="2:13" s="992" customFormat="1" ht="19.350000000000001" customHeight="1" thickBot="1" x14ac:dyDescent="0.25">
      <c r="B51" s="2833"/>
      <c r="C51" s="1281" t="s">
        <v>857</v>
      </c>
      <c r="D51" s="1280"/>
      <c r="E51" s="1586"/>
      <c r="F51" s="1560"/>
      <c r="G51" s="1279"/>
      <c r="H51" s="922"/>
      <c r="I51" s="921"/>
      <c r="J51" s="921"/>
      <c r="K51" s="1340">
        <f t="shared" si="8"/>
        <v>0</v>
      </c>
      <c r="L51" s="2019"/>
      <c r="M51" s="1244"/>
    </row>
    <row r="52" spans="2:13" s="1224" customFormat="1" ht="19.5" customHeight="1" thickTop="1" x14ac:dyDescent="0.2">
      <c r="B52" s="1357"/>
      <c r="C52" s="1267" t="s">
        <v>773</v>
      </c>
      <c r="D52" s="1276"/>
      <c r="E52" s="1274">
        <f t="shared" ref="E52:J52" si="9">SUM(E53:E61)</f>
        <v>0</v>
      </c>
      <c r="F52" s="1274">
        <f t="shared" si="9"/>
        <v>0</v>
      </c>
      <c r="G52" s="1274">
        <f t="shared" si="9"/>
        <v>0</v>
      </c>
      <c r="H52" s="1274">
        <f t="shared" si="9"/>
        <v>0</v>
      </c>
      <c r="I52" s="1274">
        <f t="shared" si="9"/>
        <v>0</v>
      </c>
      <c r="J52" s="1275">
        <f t="shared" si="9"/>
        <v>0</v>
      </c>
      <c r="K52" s="1264">
        <f t="shared" si="8"/>
        <v>0</v>
      </c>
      <c r="L52" s="1356"/>
      <c r="M52" s="1244"/>
    </row>
    <row r="53" spans="2:13" s="1224" customFormat="1" ht="14.1" customHeight="1" x14ac:dyDescent="0.2">
      <c r="B53" s="989"/>
      <c r="C53" s="1127">
        <v>1</v>
      </c>
      <c r="D53" s="1260"/>
      <c r="E53" s="1393"/>
      <c r="F53" s="1394"/>
      <c r="G53" s="1258"/>
      <c r="H53" s="895"/>
      <c r="I53" s="894"/>
      <c r="J53" s="899"/>
      <c r="K53" s="1353">
        <f t="shared" ref="K53:K73" si="10">SUM(E53:J53)</f>
        <v>0</v>
      </c>
      <c r="L53" s="1112"/>
      <c r="M53" s="1244"/>
    </row>
    <row r="54" spans="2:13" s="1224" customFormat="1" ht="14.1" customHeight="1" x14ac:dyDescent="0.2">
      <c r="B54" s="989"/>
      <c r="C54" s="1127">
        <v>2</v>
      </c>
      <c r="D54" s="1254"/>
      <c r="E54" s="1393"/>
      <c r="F54" s="1394"/>
      <c r="G54" s="1258"/>
      <c r="H54" s="895"/>
      <c r="I54" s="894"/>
      <c r="J54" s="899"/>
      <c r="K54" s="1346">
        <f t="shared" si="10"/>
        <v>0</v>
      </c>
      <c r="L54" s="1112"/>
      <c r="M54" s="1244"/>
    </row>
    <row r="55" spans="2:13" s="1224" customFormat="1" ht="14.1" customHeight="1" x14ac:dyDescent="0.2">
      <c r="B55" s="989"/>
      <c r="C55" s="1127">
        <v>3</v>
      </c>
      <c r="D55" s="1254"/>
      <c r="E55" s="1393"/>
      <c r="F55" s="1394"/>
      <c r="G55" s="1258"/>
      <c r="H55" s="895"/>
      <c r="I55" s="894"/>
      <c r="J55" s="899"/>
      <c r="K55" s="1346">
        <f t="shared" si="10"/>
        <v>0</v>
      </c>
      <c r="L55" s="1112"/>
      <c r="M55" s="1244"/>
    </row>
    <row r="56" spans="2:13" s="1224" customFormat="1" ht="14.1" customHeight="1" x14ac:dyDescent="0.2">
      <c r="B56" s="989"/>
      <c r="C56" s="1127">
        <v>4</v>
      </c>
      <c r="D56" s="1254"/>
      <c r="E56" s="1393"/>
      <c r="F56" s="1394"/>
      <c r="G56" s="1258"/>
      <c r="H56" s="895"/>
      <c r="I56" s="894"/>
      <c r="J56" s="899"/>
      <c r="K56" s="1346">
        <f t="shared" si="10"/>
        <v>0</v>
      </c>
      <c r="L56" s="1112"/>
      <c r="M56" s="1244"/>
    </row>
    <row r="57" spans="2:13" s="1224" customFormat="1" ht="14.1" customHeight="1" x14ac:dyDescent="0.2">
      <c r="B57" s="989"/>
      <c r="C57" s="1127">
        <v>5</v>
      </c>
      <c r="D57" s="1254"/>
      <c r="E57" s="1393"/>
      <c r="F57" s="1394"/>
      <c r="G57" s="1258"/>
      <c r="H57" s="895"/>
      <c r="I57" s="894"/>
      <c r="J57" s="899"/>
      <c r="K57" s="1346">
        <f t="shared" si="10"/>
        <v>0</v>
      </c>
      <c r="L57" s="1112"/>
      <c r="M57" s="1244"/>
    </row>
    <row r="58" spans="2:13" s="1224" customFormat="1" ht="14.1" customHeight="1" x14ac:dyDescent="0.2">
      <c r="B58" s="989"/>
      <c r="C58" s="1127">
        <v>6</v>
      </c>
      <c r="D58" s="1254"/>
      <c r="E58" s="1393"/>
      <c r="F58" s="1394"/>
      <c r="G58" s="1258"/>
      <c r="H58" s="895"/>
      <c r="I58" s="894"/>
      <c r="J58" s="899"/>
      <c r="K58" s="1346">
        <f t="shared" si="10"/>
        <v>0</v>
      </c>
      <c r="L58" s="1112"/>
      <c r="M58" s="1244"/>
    </row>
    <row r="59" spans="2:13" s="1224" customFormat="1" ht="14.1" customHeight="1" x14ac:dyDescent="0.2">
      <c r="B59" s="930"/>
      <c r="C59" s="1127">
        <v>7</v>
      </c>
      <c r="D59" s="1254"/>
      <c r="E59" s="1391"/>
      <c r="F59" s="1392"/>
      <c r="G59" s="1253"/>
      <c r="H59" s="889"/>
      <c r="I59" s="888"/>
      <c r="J59" s="931"/>
      <c r="K59" s="1346">
        <f t="shared" si="10"/>
        <v>0</v>
      </c>
      <c r="L59" s="884"/>
      <c r="M59" s="1244"/>
    </row>
    <row r="60" spans="2:13" s="1224" customFormat="1" ht="14.1" customHeight="1" x14ac:dyDescent="0.2">
      <c r="B60" s="930"/>
      <c r="C60" s="1127">
        <v>8</v>
      </c>
      <c r="D60" s="1254"/>
      <c r="E60" s="1391"/>
      <c r="F60" s="1392"/>
      <c r="G60" s="1253"/>
      <c r="H60" s="889"/>
      <c r="I60" s="888"/>
      <c r="J60" s="931"/>
      <c r="K60" s="1346">
        <f t="shared" si="10"/>
        <v>0</v>
      </c>
      <c r="L60" s="884"/>
      <c r="M60" s="1244"/>
    </row>
    <row r="61" spans="2:13" s="1224" customFormat="1" ht="14.1" customHeight="1" thickBot="1" x14ac:dyDescent="0.25">
      <c r="B61" s="927"/>
      <c r="C61" s="1133">
        <v>9</v>
      </c>
      <c r="D61" s="1249"/>
      <c r="E61" s="1399"/>
      <c r="F61" s="1400"/>
      <c r="G61" s="1271"/>
      <c r="H61" s="912"/>
      <c r="I61" s="911"/>
      <c r="J61" s="1144"/>
      <c r="K61" s="1340">
        <f t="shared" si="10"/>
        <v>0</v>
      </c>
      <c r="L61" s="1355"/>
      <c r="M61" s="1244"/>
    </row>
    <row r="62" spans="2:13" s="1224" customFormat="1" ht="19.350000000000001" customHeight="1" thickTop="1" x14ac:dyDescent="0.2">
      <c r="B62" s="1266"/>
      <c r="C62" s="1267" t="s">
        <v>772</v>
      </c>
      <c r="D62" s="1266"/>
      <c r="E62" s="1264">
        <f t="shared" ref="E62:J62" si="11">SUM(E63:E69)</f>
        <v>0</v>
      </c>
      <c r="F62" s="1263">
        <f t="shared" si="11"/>
        <v>0</v>
      </c>
      <c r="G62" s="1264">
        <f t="shared" si="11"/>
        <v>0</v>
      </c>
      <c r="H62" s="1265">
        <f t="shared" si="11"/>
        <v>0</v>
      </c>
      <c r="I62" s="1264">
        <f t="shared" si="11"/>
        <v>0</v>
      </c>
      <c r="J62" s="1264">
        <f t="shared" si="11"/>
        <v>0</v>
      </c>
      <c r="K62" s="1264">
        <f t="shared" si="10"/>
        <v>0</v>
      </c>
      <c r="L62" s="1354"/>
      <c r="M62" s="1244"/>
    </row>
    <row r="63" spans="2:13" s="1224" customFormat="1" ht="14.1" customHeight="1" x14ac:dyDescent="0.2">
      <c r="B63" s="989"/>
      <c r="C63" s="1127">
        <v>1</v>
      </c>
      <c r="D63" s="1254"/>
      <c r="E63" s="1393"/>
      <c r="F63" s="1394"/>
      <c r="G63" s="1258"/>
      <c r="H63" s="895"/>
      <c r="I63" s="894"/>
      <c r="J63" s="899"/>
      <c r="K63" s="1353">
        <f t="shared" si="10"/>
        <v>0</v>
      </c>
      <c r="L63" s="1112"/>
      <c r="M63" s="1244"/>
    </row>
    <row r="64" spans="2:13" s="1224" customFormat="1" ht="14.1" customHeight="1" x14ac:dyDescent="0.2">
      <c r="B64" s="989"/>
      <c r="C64" s="1127">
        <v>2</v>
      </c>
      <c r="D64" s="1254"/>
      <c r="E64" s="1393"/>
      <c r="F64" s="1394"/>
      <c r="G64" s="1258"/>
      <c r="H64" s="895"/>
      <c r="I64" s="894"/>
      <c r="J64" s="899"/>
      <c r="K64" s="1346">
        <f t="shared" si="10"/>
        <v>0</v>
      </c>
      <c r="L64" s="1112"/>
      <c r="M64" s="1244"/>
    </row>
    <row r="65" spans="2:13" s="1224" customFormat="1" ht="14.1" customHeight="1" x14ac:dyDescent="0.2">
      <c r="B65" s="989"/>
      <c r="C65" s="1127">
        <v>3</v>
      </c>
      <c r="D65" s="1254"/>
      <c r="E65" s="1393"/>
      <c r="F65" s="1394"/>
      <c r="G65" s="1258"/>
      <c r="H65" s="895"/>
      <c r="I65" s="894"/>
      <c r="J65" s="899"/>
      <c r="K65" s="1346">
        <f t="shared" si="10"/>
        <v>0</v>
      </c>
      <c r="L65" s="1112"/>
      <c r="M65" s="1244"/>
    </row>
    <row r="66" spans="2:13" s="1224" customFormat="1" ht="14.1" customHeight="1" x14ac:dyDescent="0.2">
      <c r="B66" s="930"/>
      <c r="C66" s="1126">
        <v>4</v>
      </c>
      <c r="D66" s="1254"/>
      <c r="E66" s="1391"/>
      <c r="F66" s="1392"/>
      <c r="G66" s="1253"/>
      <c r="H66" s="889"/>
      <c r="I66" s="888"/>
      <c r="J66" s="931"/>
      <c r="K66" s="1346">
        <f t="shared" si="10"/>
        <v>0</v>
      </c>
      <c r="L66" s="884"/>
      <c r="M66" s="1244"/>
    </row>
    <row r="67" spans="2:13" s="1224" customFormat="1" ht="14.1" customHeight="1" x14ac:dyDescent="0.2">
      <c r="B67" s="1134"/>
      <c r="C67" s="1126">
        <v>5</v>
      </c>
      <c r="D67" s="1254"/>
      <c r="E67" s="1391"/>
      <c r="F67" s="1392"/>
      <c r="G67" s="1253"/>
      <c r="H67" s="889"/>
      <c r="I67" s="888"/>
      <c r="J67" s="931"/>
      <c r="K67" s="1346">
        <f t="shared" si="10"/>
        <v>0</v>
      </c>
      <c r="L67" s="884"/>
      <c r="M67" s="1244"/>
    </row>
    <row r="68" spans="2:13" s="1224" customFormat="1" ht="14.1" customHeight="1" x14ac:dyDescent="0.2">
      <c r="B68" s="930"/>
      <c r="C68" s="1126">
        <v>6</v>
      </c>
      <c r="D68" s="1254"/>
      <c r="E68" s="1391"/>
      <c r="F68" s="1392"/>
      <c r="G68" s="1253"/>
      <c r="H68" s="889"/>
      <c r="I68" s="888"/>
      <c r="J68" s="931"/>
      <c r="K68" s="1346">
        <f t="shared" si="10"/>
        <v>0</v>
      </c>
      <c r="L68" s="884"/>
      <c r="M68" s="1244"/>
    </row>
    <row r="69" spans="2:13" s="1224" customFormat="1" ht="14.1" customHeight="1" thickBot="1" x14ac:dyDescent="0.25">
      <c r="B69" s="1352"/>
      <c r="C69" s="1250">
        <v>7</v>
      </c>
      <c r="D69" s="1467"/>
      <c r="E69" s="1389"/>
      <c r="F69" s="1390"/>
      <c r="G69" s="1248"/>
      <c r="H69" s="1247"/>
      <c r="I69" s="1123"/>
      <c r="J69" s="1140"/>
      <c r="K69" s="1340">
        <f t="shared" si="10"/>
        <v>0</v>
      </c>
      <c r="L69" s="1351"/>
      <c r="M69" s="1244"/>
    </row>
    <row r="70" spans="2:13" s="1224" customFormat="1" ht="14.1" customHeight="1" thickTop="1" x14ac:dyDescent="0.2">
      <c r="B70" s="1350"/>
      <c r="C70" s="1242" t="s">
        <v>828</v>
      </c>
      <c r="D70" s="1242"/>
      <c r="E70" s="1386"/>
      <c r="F70" s="1386"/>
      <c r="G70" s="1241"/>
      <c r="H70" s="1241"/>
      <c r="I70" s="1241"/>
      <c r="J70" s="1241"/>
      <c r="K70" s="1349">
        <f t="shared" si="10"/>
        <v>0</v>
      </c>
      <c r="L70" s="1348"/>
    </row>
    <row r="71" spans="2:13" s="1224" customFormat="1" ht="14.1" customHeight="1" x14ac:dyDescent="0.2">
      <c r="B71" s="1347"/>
      <c r="C71" s="1236" t="s">
        <v>721</v>
      </c>
      <c r="D71" s="1236"/>
      <c r="E71" s="1383"/>
      <c r="F71" s="1383"/>
      <c r="G71" s="1235"/>
      <c r="H71" s="1235"/>
      <c r="I71" s="1235"/>
      <c r="J71" s="1235"/>
      <c r="K71" s="1346">
        <f t="shared" si="10"/>
        <v>0</v>
      </c>
      <c r="L71" s="1345"/>
    </row>
    <row r="72" spans="2:13" s="1224" customFormat="1" ht="14.1" customHeight="1" x14ac:dyDescent="0.2">
      <c r="B72" s="1347"/>
      <c r="C72" s="1236" t="s">
        <v>829</v>
      </c>
      <c r="D72" s="1236"/>
      <c r="E72" s="1383"/>
      <c r="F72" s="1383"/>
      <c r="G72" s="1235"/>
      <c r="H72" s="1235"/>
      <c r="I72" s="1235"/>
      <c r="J72" s="1235"/>
      <c r="K72" s="1346">
        <f t="shared" si="10"/>
        <v>0</v>
      </c>
      <c r="L72" s="1345"/>
    </row>
    <row r="73" spans="2:13" s="1224" customFormat="1" ht="14.1" customHeight="1" thickBot="1" x14ac:dyDescent="0.25">
      <c r="B73" s="1344"/>
      <c r="C73" s="1643" t="s">
        <v>853</v>
      </c>
      <c r="D73" s="1343"/>
      <c r="E73" s="1381"/>
      <c r="F73" s="1381"/>
      <c r="G73" s="1342"/>
      <c r="H73" s="1342"/>
      <c r="I73" s="1342"/>
      <c r="J73" s="1341"/>
      <c r="K73" s="1340">
        <f t="shared" si="10"/>
        <v>0</v>
      </c>
      <c r="L73" s="1339"/>
    </row>
    <row r="74" spans="2:13" ht="22.15" customHeight="1" x14ac:dyDescent="0.2">
      <c r="C74" s="1223" t="s">
        <v>479</v>
      </c>
      <c r="D74" s="2835" t="s">
        <v>854</v>
      </c>
      <c r="E74" s="2835"/>
      <c r="F74" s="2835"/>
      <c r="G74" s="2835"/>
      <c r="H74" s="1096"/>
      <c r="I74" s="1096"/>
      <c r="J74" s="1204"/>
      <c r="K74" s="1096"/>
    </row>
    <row r="75" spans="2:13" x14ac:dyDescent="0.2">
      <c r="D75" s="1096"/>
      <c r="E75" s="1222"/>
      <c r="F75" s="1221"/>
      <c r="G75" s="1221"/>
      <c r="H75" s="1096"/>
      <c r="I75" s="1096"/>
      <c r="J75" s="1204"/>
      <c r="K75" s="1096"/>
    </row>
    <row r="76" spans="2:13" x14ac:dyDescent="0.2">
      <c r="D76" s="1096"/>
      <c r="E76" s="1221"/>
      <c r="F76" s="1221"/>
      <c r="G76" s="1221"/>
      <c r="H76" s="1096"/>
      <c r="I76" s="1096"/>
      <c r="J76" s="1204"/>
      <c r="K76" s="1096"/>
    </row>
  </sheetData>
  <sheetProtection algorithmName="SHA-512" hashValue="VAizuycBUFaQUNRWsSFDhk8BijjuLsENRAu9WP/+vmuHcTB4kPxDH+S/mohzsH+C4+Mxqno8YY1evG6zO8rv2g==" saltValue="e3xES+UVV7icZFPwXNlGKg==" spinCount="100000" sheet="1" formatRows="0"/>
  <mergeCells count="15">
    <mergeCell ref="K2:L2"/>
    <mergeCell ref="B21:B32"/>
    <mergeCell ref="B33:B51"/>
    <mergeCell ref="D74:G74"/>
    <mergeCell ref="L6:L12"/>
    <mergeCell ref="E7:J7"/>
    <mergeCell ref="E10:J10"/>
    <mergeCell ref="E12:J12"/>
    <mergeCell ref="L13:L19"/>
    <mergeCell ref="E9:J9"/>
    <mergeCell ref="D3:J3"/>
    <mergeCell ref="J5:K5"/>
    <mergeCell ref="B6:D12"/>
    <mergeCell ref="E6:J6"/>
    <mergeCell ref="K6:K12"/>
  </mergeCells>
  <printOptions horizontalCentered="1"/>
  <pageMargins left="0.59055118110236227" right="0.51181102362204722" top="1.1811023622047245" bottom="0.98425196850393704" header="0.51181102362204722" footer="0.51181102362204722"/>
  <pageSetup paperSize="9" scale="42" orientation="landscape" horizontalDpi="4294967293" verticalDpi="4294967293"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r:uid="{8BC0D95A-23BE-42FA-BE4A-84ED35992F40}">
          <x14:formula1>
            <xm:f>słownik!$A$2:$A$175</xm:f>
          </x14:formula1>
          <xm:sqref>D53:D61 D63:D69</xm:sqref>
        </x14:dataValidation>
      </x14:dataValidations>
    </ext>
  </extLst>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E0D43E-1550-483D-80DD-9A28FFF2796C}">
  <sheetPr>
    <pageSetUpPr fitToPage="1"/>
  </sheetPr>
  <dimension ref="B1:O75"/>
  <sheetViews>
    <sheetView view="pageBreakPreview" zoomScaleNormal="100" zoomScaleSheetLayoutView="100" workbookViewId="0">
      <selection activeCell="L1" sqref="L1:N1"/>
    </sheetView>
  </sheetViews>
  <sheetFormatPr defaultColWidth="9.28515625" defaultRowHeight="12.75" x14ac:dyDescent="0.2"/>
  <cols>
    <col min="1" max="1" width="2.85546875" style="875" customWidth="1"/>
    <col min="2" max="2" width="6.42578125" style="875" customWidth="1"/>
    <col min="3" max="3" width="4.42578125" style="875" customWidth="1"/>
    <col min="4" max="4" width="43.85546875" style="875" customWidth="1"/>
    <col min="5" max="10" width="5.7109375" style="875" customWidth="1"/>
    <col min="11" max="11" width="6.5703125" style="875" customWidth="1"/>
    <col min="12" max="12" width="6.7109375" style="875" customWidth="1"/>
    <col min="13" max="13" width="8.5703125" style="875" customWidth="1"/>
    <col min="14" max="14" width="12.28515625" style="875" customWidth="1"/>
    <col min="15" max="15" width="5.42578125" style="875" customWidth="1"/>
    <col min="16" max="16384" width="9.28515625" style="875"/>
  </cols>
  <sheetData>
    <row r="1" spans="2:15" s="1224" customFormat="1" ht="18" x14ac:dyDescent="0.2">
      <c r="B1" s="967"/>
      <c r="C1" s="967"/>
      <c r="D1" s="966" t="str">
        <f>wizyt!C3</f>
        <v>??</v>
      </c>
      <c r="E1" s="1018"/>
      <c r="F1" s="1018"/>
      <c r="G1" s="1018"/>
      <c r="H1" s="1018"/>
      <c r="I1" s="1018"/>
      <c r="J1" s="1018"/>
      <c r="K1" s="1018"/>
      <c r="L1" s="2040" t="str">
        <f>wizyt!$B$1</f>
        <v xml:space="preserve"> </v>
      </c>
      <c r="M1" s="2698" t="str">
        <f>wizyt!$D$1</f>
        <v xml:space="preserve"> </v>
      </c>
      <c r="N1" s="2699"/>
    </row>
    <row r="2" spans="2:15" s="1224" customFormat="1" ht="20.25" x14ac:dyDescent="0.2">
      <c r="B2" s="270"/>
      <c r="C2" s="270"/>
      <c r="D2" s="2700" t="s">
        <v>755</v>
      </c>
      <c r="E2" s="2700"/>
      <c r="F2" s="2700"/>
      <c r="G2" s="2700"/>
      <c r="H2" s="2700"/>
      <c r="I2" s="2700"/>
      <c r="J2" s="2700"/>
      <c r="K2" s="2700"/>
      <c r="L2" s="2700"/>
      <c r="M2" s="999" t="str">
        <f>wizyt!H3</f>
        <v>2023/2024</v>
      </c>
      <c r="N2" s="270"/>
    </row>
    <row r="3" spans="2:15" s="1224" customFormat="1" ht="18.75" customHeight="1" x14ac:dyDescent="0.2">
      <c r="B3" s="1324" t="s">
        <v>841</v>
      </c>
      <c r="C3" s="964"/>
      <c r="D3" s="997"/>
      <c r="E3" s="997"/>
      <c r="F3" s="997" t="s">
        <v>858</v>
      </c>
      <c r="G3" s="997"/>
      <c r="H3" s="997"/>
      <c r="I3" s="997"/>
      <c r="J3" s="1325" t="s">
        <v>859</v>
      </c>
      <c r="K3" s="997"/>
      <c r="L3" s="997"/>
      <c r="M3" s="996"/>
      <c r="N3" s="270"/>
    </row>
    <row r="4" spans="2:15" s="1224" customFormat="1" ht="27" customHeight="1" thickBot="1" x14ac:dyDescent="0.25">
      <c r="B4" s="1324" t="s">
        <v>776</v>
      </c>
      <c r="C4" s="1323"/>
      <c r="D4" s="330"/>
      <c r="E4" s="1017"/>
      <c r="F4" s="1017"/>
      <c r="G4" s="1322"/>
      <c r="H4" s="1017"/>
      <c r="I4" s="1017"/>
      <c r="J4" s="2847"/>
      <c r="K4" s="2847"/>
      <c r="L4" s="2847"/>
      <c r="M4" s="2847"/>
      <c r="N4" s="270"/>
    </row>
    <row r="5" spans="2:15" s="1224" customFormat="1" ht="12.75" customHeight="1" x14ac:dyDescent="0.2">
      <c r="B5" s="2703" t="s">
        <v>756</v>
      </c>
      <c r="C5" s="2800"/>
      <c r="D5" s="2800"/>
      <c r="E5" s="2848" t="s">
        <v>691</v>
      </c>
      <c r="F5" s="2849"/>
      <c r="G5" s="2849"/>
      <c r="H5" s="2849"/>
      <c r="I5" s="2849"/>
      <c r="J5" s="2850"/>
      <c r="K5" s="2860" t="s">
        <v>109</v>
      </c>
      <c r="L5" s="2861"/>
      <c r="M5" s="2851" t="s">
        <v>790</v>
      </c>
      <c r="N5" s="2836" t="s">
        <v>758</v>
      </c>
    </row>
    <row r="6" spans="2:15" s="1224" customFormat="1" ht="12.75" customHeight="1" x14ac:dyDescent="0.2">
      <c r="B6" s="2705"/>
      <c r="C6" s="2801"/>
      <c r="D6" s="2801"/>
      <c r="E6" s="2839" t="s">
        <v>817</v>
      </c>
      <c r="F6" s="2839"/>
      <c r="G6" s="2839"/>
      <c r="H6" s="2839"/>
      <c r="I6" s="2839"/>
      <c r="J6" s="2840"/>
      <c r="K6" s="2862"/>
      <c r="L6" s="2863"/>
      <c r="M6" s="2852"/>
      <c r="N6" s="2837"/>
    </row>
    <row r="7" spans="2:15" s="1224" customFormat="1" ht="12.75" customHeight="1" x14ac:dyDescent="0.2">
      <c r="B7" s="2705"/>
      <c r="C7" s="2801"/>
      <c r="D7" s="2801"/>
      <c r="E7" s="1378" t="s">
        <v>523</v>
      </c>
      <c r="F7" s="1744" t="s">
        <v>524</v>
      </c>
      <c r="G7" s="1744" t="s">
        <v>525</v>
      </c>
      <c r="H7" s="961" t="s">
        <v>526</v>
      </c>
      <c r="I7" s="961" t="s">
        <v>527</v>
      </c>
      <c r="J7" s="1377" t="s">
        <v>528</v>
      </c>
      <c r="K7" s="2854" t="s">
        <v>862</v>
      </c>
      <c r="L7" s="2857" t="s">
        <v>856</v>
      </c>
      <c r="M7" s="2852"/>
      <c r="N7" s="2837"/>
    </row>
    <row r="8" spans="2:15" s="1224" customFormat="1" ht="12.75" customHeight="1" x14ac:dyDescent="0.2">
      <c r="B8" s="2705"/>
      <c r="C8" s="2801"/>
      <c r="D8" s="2801"/>
      <c r="E8" s="2844" t="s">
        <v>759</v>
      </c>
      <c r="F8" s="2845"/>
      <c r="G8" s="2845"/>
      <c r="H8" s="2845"/>
      <c r="I8" s="2845"/>
      <c r="J8" s="2846"/>
      <c r="K8" s="2855"/>
      <c r="L8" s="2858"/>
      <c r="M8" s="2852"/>
      <c r="N8" s="2837"/>
    </row>
    <row r="9" spans="2:15" s="1224" customFormat="1" ht="12.75" customHeight="1" x14ac:dyDescent="0.2">
      <c r="B9" s="2705"/>
      <c r="C9" s="2801"/>
      <c r="D9" s="2801"/>
      <c r="E9" s="2752" t="s">
        <v>844</v>
      </c>
      <c r="F9" s="2724"/>
      <c r="G9" s="2724"/>
      <c r="H9" s="2724"/>
      <c r="I9" s="2724"/>
      <c r="J9" s="2807"/>
      <c r="K9" s="2855"/>
      <c r="L9" s="2858"/>
      <c r="M9" s="2852"/>
      <c r="N9" s="2837"/>
    </row>
    <row r="10" spans="2:15" s="1224" customFormat="1" ht="12.75" customHeight="1" x14ac:dyDescent="0.2">
      <c r="B10" s="2705"/>
      <c r="C10" s="2801"/>
      <c r="D10" s="2801"/>
      <c r="E10" s="1744">
        <f>'kalendarz  A'!$F$30</f>
        <v>26</v>
      </c>
      <c r="F10" s="1744">
        <f>'kalendarz  A'!$F$30</f>
        <v>26</v>
      </c>
      <c r="G10" s="1744">
        <f>'kalendarz  A'!$F$30</f>
        <v>26</v>
      </c>
      <c r="H10" s="1728">
        <f>'kalendarz  A'!$F$30</f>
        <v>26</v>
      </c>
      <c r="I10" s="1728">
        <f>'kalendarz  A'!$F$30</f>
        <v>26</v>
      </c>
      <c r="J10" s="1728">
        <f>'kalendarz  A'!$F$31</f>
        <v>16</v>
      </c>
      <c r="K10" s="2855"/>
      <c r="L10" s="2858"/>
      <c r="M10" s="2852"/>
      <c r="N10" s="2837"/>
    </row>
    <row r="11" spans="2:15" s="1224" customFormat="1" ht="16.5" customHeight="1" thickBot="1" x14ac:dyDescent="0.25">
      <c r="B11" s="2707"/>
      <c r="C11" s="2802"/>
      <c r="D11" s="2802"/>
      <c r="E11" s="2825" t="s">
        <v>845</v>
      </c>
      <c r="F11" s="2826"/>
      <c r="G11" s="2826"/>
      <c r="H11" s="2826"/>
      <c r="I11" s="2826"/>
      <c r="J11" s="2827"/>
      <c r="K11" s="2856"/>
      <c r="L11" s="2859"/>
      <c r="M11" s="2853"/>
      <c r="N11" s="2838"/>
    </row>
    <row r="12" spans="2:15" s="1224" customFormat="1" ht="27" customHeight="1" thickBot="1" x14ac:dyDescent="0.25">
      <c r="B12" s="1376"/>
      <c r="C12" s="1317"/>
      <c r="D12" s="1316" t="s">
        <v>818</v>
      </c>
      <c r="E12" s="1315">
        <f t="shared" ref="E12:J12" si="0">SUM(E16:E18)+E13</f>
        <v>31</v>
      </c>
      <c r="F12" s="1315">
        <f t="shared" si="0"/>
        <v>31</v>
      </c>
      <c r="G12" s="1315">
        <f t="shared" si="0"/>
        <v>32</v>
      </c>
      <c r="H12" s="1315">
        <f t="shared" si="0"/>
        <v>26</v>
      </c>
      <c r="I12" s="1315">
        <f t="shared" si="0"/>
        <v>23</v>
      </c>
      <c r="J12" s="1315">
        <f t="shared" si="0"/>
        <v>18</v>
      </c>
      <c r="K12" s="1419">
        <f>SUM(K13:K18)</f>
        <v>124</v>
      </c>
      <c r="L12" s="1314">
        <f>SUM(L13:L18)</f>
        <v>198</v>
      </c>
      <c r="M12" s="1314">
        <f>SUM(M13:M18)</f>
        <v>322</v>
      </c>
      <c r="N12" s="2841"/>
      <c r="O12" s="1244"/>
    </row>
    <row r="13" spans="2:15" s="1224" customFormat="1" ht="14.25" customHeight="1" x14ac:dyDescent="0.2">
      <c r="B13" s="1373"/>
      <c r="C13" s="1309"/>
      <c r="D13" s="1184" t="s">
        <v>819</v>
      </c>
      <c r="E13" s="1375">
        <f t="shared" ref="E13:J13" si="1">SUM(E14:E15)</f>
        <v>31</v>
      </c>
      <c r="F13" s="1375">
        <f t="shared" si="1"/>
        <v>31</v>
      </c>
      <c r="G13" s="1308">
        <f t="shared" si="1"/>
        <v>32</v>
      </c>
      <c r="H13" s="1308">
        <f t="shared" si="1"/>
        <v>26</v>
      </c>
      <c r="I13" s="1308">
        <f t="shared" si="1"/>
        <v>23</v>
      </c>
      <c r="J13" s="1308">
        <f t="shared" si="1"/>
        <v>18</v>
      </c>
      <c r="K13" s="1417">
        <f t="shared" ref="K13:K18" si="2">SUM(E13:F13)</f>
        <v>62</v>
      </c>
      <c r="L13" s="1311">
        <f t="shared" ref="L13:L18" si="3">SUM(G13:J13)</f>
        <v>99</v>
      </c>
      <c r="M13" s="1374">
        <f>SUM(E13:J13)</f>
        <v>161</v>
      </c>
      <c r="N13" s="2842"/>
      <c r="O13" s="1244"/>
    </row>
    <row r="14" spans="2:15" s="1224" customFormat="1" ht="14.25" customHeight="1" x14ac:dyDescent="0.2">
      <c r="B14" s="1373"/>
      <c r="C14" s="1309"/>
      <c r="D14" s="1184" t="s">
        <v>820</v>
      </c>
      <c r="E14" s="1375">
        <f t="shared" ref="E14:J14" si="4">SUM(E20:E31)</f>
        <v>0</v>
      </c>
      <c r="F14" s="1375">
        <f t="shared" si="4"/>
        <v>0</v>
      </c>
      <c r="G14" s="1308">
        <f t="shared" si="4"/>
        <v>0</v>
      </c>
      <c r="H14" s="1308">
        <f t="shared" si="4"/>
        <v>0</v>
      </c>
      <c r="I14" s="1308">
        <f t="shared" si="4"/>
        <v>0</v>
      </c>
      <c r="J14" s="1308">
        <f t="shared" si="4"/>
        <v>0</v>
      </c>
      <c r="K14" s="1418">
        <f t="shared" si="2"/>
        <v>0</v>
      </c>
      <c r="L14" s="1311">
        <f t="shared" si="3"/>
        <v>0</v>
      </c>
      <c r="M14" s="1374">
        <f>SUM(E14:J14)</f>
        <v>0</v>
      </c>
      <c r="N14" s="2842"/>
      <c r="O14" s="1244"/>
    </row>
    <row r="15" spans="2:15" s="1224" customFormat="1" ht="14.25" customHeight="1" x14ac:dyDescent="0.2">
      <c r="B15" s="1373"/>
      <c r="C15" s="1309"/>
      <c r="D15" s="1184" t="s">
        <v>821</v>
      </c>
      <c r="E15" s="1375">
        <f t="shared" ref="E15:J15" si="5">SUM(E32:E50)</f>
        <v>31</v>
      </c>
      <c r="F15" s="1375">
        <f t="shared" si="5"/>
        <v>31</v>
      </c>
      <c r="G15" s="1308">
        <f t="shared" si="5"/>
        <v>32</v>
      </c>
      <c r="H15" s="1308">
        <f t="shared" si="5"/>
        <v>26</v>
      </c>
      <c r="I15" s="1308">
        <f t="shared" si="5"/>
        <v>23</v>
      </c>
      <c r="J15" s="1308">
        <f t="shared" si="5"/>
        <v>18</v>
      </c>
      <c r="K15" s="1418">
        <f t="shared" si="2"/>
        <v>62</v>
      </c>
      <c r="L15" s="1311">
        <f t="shared" si="3"/>
        <v>99</v>
      </c>
      <c r="M15" s="1374">
        <f>SUM(E15:J15)</f>
        <v>161</v>
      </c>
      <c r="N15" s="2842"/>
      <c r="O15" s="1244"/>
    </row>
    <row r="16" spans="2:15" s="1224" customFormat="1" ht="14.25" customHeight="1" x14ac:dyDescent="0.2">
      <c r="B16" s="1373"/>
      <c r="C16" s="1309"/>
      <c r="D16" s="1184" t="s">
        <v>822</v>
      </c>
      <c r="E16" s="1375">
        <f t="shared" ref="E16:J16" si="6">E51</f>
        <v>0</v>
      </c>
      <c r="F16" s="1375">
        <f t="shared" si="6"/>
        <v>0</v>
      </c>
      <c r="G16" s="1308">
        <f t="shared" si="6"/>
        <v>0</v>
      </c>
      <c r="H16" s="1312">
        <f t="shared" si="6"/>
        <v>0</v>
      </c>
      <c r="I16" s="1312">
        <f t="shared" si="6"/>
        <v>0</v>
      </c>
      <c r="J16" s="1313">
        <f t="shared" si="6"/>
        <v>0</v>
      </c>
      <c r="K16" s="1417">
        <f t="shared" si="2"/>
        <v>0</v>
      </c>
      <c r="L16" s="1311">
        <f t="shared" si="3"/>
        <v>0</v>
      </c>
      <c r="M16" s="1374">
        <f>SUM(E16:J16)</f>
        <v>0</v>
      </c>
      <c r="N16" s="2842"/>
      <c r="O16" s="1244"/>
    </row>
    <row r="17" spans="2:15" s="1224" customFormat="1" ht="14.25" customHeight="1" x14ac:dyDescent="0.2">
      <c r="B17" s="1373"/>
      <c r="C17" s="1309"/>
      <c r="D17" s="1184" t="s">
        <v>823</v>
      </c>
      <c r="E17" s="1372">
        <f t="shared" ref="E17:J17" si="7">E61</f>
        <v>0</v>
      </c>
      <c r="F17" s="1372">
        <f t="shared" si="7"/>
        <v>0</v>
      </c>
      <c r="G17" s="1308">
        <f t="shared" si="7"/>
        <v>0</v>
      </c>
      <c r="H17" s="1312">
        <f t="shared" si="7"/>
        <v>0</v>
      </c>
      <c r="I17" s="1312">
        <f t="shared" si="7"/>
        <v>0</v>
      </c>
      <c r="J17" s="1312">
        <f t="shared" si="7"/>
        <v>0</v>
      </c>
      <c r="K17" s="1417">
        <f t="shared" si="2"/>
        <v>0</v>
      </c>
      <c r="L17" s="1311">
        <f t="shared" si="3"/>
        <v>0</v>
      </c>
      <c r="M17" s="1374">
        <f>SUM(E17:J17)</f>
        <v>0</v>
      </c>
      <c r="N17" s="2842"/>
      <c r="O17" s="1244"/>
    </row>
    <row r="18" spans="2:15" s="1224" customFormat="1" ht="13.5" customHeight="1" thickBot="1" x14ac:dyDescent="0.25">
      <c r="B18" s="1373"/>
      <c r="C18" s="1309"/>
      <c r="D18" s="1040" t="s">
        <v>846</v>
      </c>
      <c r="E18" s="1372">
        <f t="shared" ref="E18:J18" si="8">SUM(E69:E72)</f>
        <v>0</v>
      </c>
      <c r="F18" s="1372">
        <f t="shared" si="8"/>
        <v>0</v>
      </c>
      <c r="G18" s="1308">
        <f t="shared" si="8"/>
        <v>0</v>
      </c>
      <c r="H18" s="1308">
        <f t="shared" si="8"/>
        <v>0</v>
      </c>
      <c r="I18" s="1308">
        <f t="shared" si="8"/>
        <v>0</v>
      </c>
      <c r="J18" s="1308">
        <f t="shared" si="8"/>
        <v>0</v>
      </c>
      <c r="K18" s="1417">
        <f t="shared" si="2"/>
        <v>0</v>
      </c>
      <c r="L18" s="1307">
        <f t="shared" si="3"/>
        <v>0</v>
      </c>
      <c r="M18" s="1416">
        <f>SUM(K18:L18)</f>
        <v>0</v>
      </c>
      <c r="N18" s="2843"/>
      <c r="O18" s="1244"/>
    </row>
    <row r="19" spans="2:15" s="1224" customFormat="1" ht="19.5" customHeight="1" x14ac:dyDescent="0.2">
      <c r="B19" s="1869"/>
      <c r="C19" s="1865" t="s">
        <v>766</v>
      </c>
      <c r="D19" s="1865"/>
      <c r="E19" s="1866"/>
      <c r="F19" s="1866"/>
      <c r="G19" s="1866"/>
      <c r="H19" s="1866"/>
      <c r="I19" s="1866"/>
      <c r="J19" s="1866"/>
      <c r="K19" s="1867"/>
      <c r="L19" s="1867"/>
      <c r="M19" s="1866"/>
      <c r="N19" s="1870"/>
      <c r="O19" s="1244"/>
    </row>
    <row r="20" spans="2:15" s="992" customFormat="1" ht="14.1" customHeight="1" x14ac:dyDescent="0.2">
      <c r="B20" s="2832" t="s">
        <v>826</v>
      </c>
      <c r="C20" s="1304">
        <v>1</v>
      </c>
      <c r="D20" s="1305" t="s">
        <v>733</v>
      </c>
      <c r="E20" s="1412"/>
      <c r="F20" s="1413"/>
      <c r="G20" s="1412"/>
      <c r="H20" s="1296"/>
      <c r="I20" s="946"/>
      <c r="J20" s="948"/>
      <c r="K20" s="944">
        <f t="shared" ref="K20:K49" si="9">SUM(E20:F20)</f>
        <v>0</v>
      </c>
      <c r="L20" s="1415">
        <f t="shared" ref="L20:L49" si="10">SUM(G20:J20)</f>
        <v>0</v>
      </c>
      <c r="M20" s="1414">
        <f t="shared" ref="M20:M50" si="11">SUM(K20:L20)</f>
        <v>0</v>
      </c>
      <c r="N20" s="1368"/>
      <c r="O20" s="1244"/>
    </row>
    <row r="21" spans="2:15" s="992" customFormat="1" ht="14.1" customHeight="1" x14ac:dyDescent="0.2">
      <c r="B21" s="2833"/>
      <c r="C21" s="1126">
        <v>2</v>
      </c>
      <c r="D21" s="1303" t="s">
        <v>778</v>
      </c>
      <c r="E21" s="1393"/>
      <c r="F21" s="1394"/>
      <c r="G21" s="1393"/>
      <c r="H21" s="895"/>
      <c r="I21" s="894"/>
      <c r="J21" s="887"/>
      <c r="K21" s="886">
        <f t="shared" si="9"/>
        <v>0</v>
      </c>
      <c r="L21" s="1382">
        <f t="shared" si="10"/>
        <v>0</v>
      </c>
      <c r="M21" s="1346">
        <f t="shared" si="11"/>
        <v>0</v>
      </c>
      <c r="N21" s="1370"/>
      <c r="O21" s="1244"/>
    </row>
    <row r="22" spans="2:15" s="992" customFormat="1" ht="14.1" customHeight="1" x14ac:dyDescent="0.2">
      <c r="B22" s="2833"/>
      <c r="C22" s="1126">
        <v>3</v>
      </c>
      <c r="D22" s="1303" t="s">
        <v>770</v>
      </c>
      <c r="E22" s="1393"/>
      <c r="F22" s="1394"/>
      <c r="G22" s="1393"/>
      <c r="H22" s="895"/>
      <c r="I22" s="894"/>
      <c r="J22" s="890"/>
      <c r="K22" s="886">
        <f t="shared" si="9"/>
        <v>0</v>
      </c>
      <c r="L22" s="1382">
        <f t="shared" si="10"/>
        <v>0</v>
      </c>
      <c r="M22" s="1346">
        <f t="shared" si="11"/>
        <v>0</v>
      </c>
      <c r="N22" s="1370"/>
      <c r="O22" s="1244"/>
    </row>
    <row r="23" spans="2:15" s="992" customFormat="1" ht="14.1" customHeight="1" x14ac:dyDescent="0.2">
      <c r="B23" s="2833"/>
      <c r="C23" s="1126">
        <v>4</v>
      </c>
      <c r="D23" s="1303" t="s">
        <v>779</v>
      </c>
      <c r="E23" s="1393"/>
      <c r="F23" s="1394"/>
      <c r="G23" s="1393"/>
      <c r="H23" s="895"/>
      <c r="I23" s="894"/>
      <c r="J23" s="890"/>
      <c r="K23" s="886">
        <f t="shared" si="9"/>
        <v>0</v>
      </c>
      <c r="L23" s="1382">
        <f t="shared" si="10"/>
        <v>0</v>
      </c>
      <c r="M23" s="1346">
        <f t="shared" si="11"/>
        <v>0</v>
      </c>
      <c r="N23" s="1370"/>
      <c r="O23" s="1244"/>
    </row>
    <row r="24" spans="2:15" s="992" customFormat="1" ht="14.1" customHeight="1" x14ac:dyDescent="0.2">
      <c r="B24" s="2833"/>
      <c r="C24" s="1126">
        <v>5</v>
      </c>
      <c r="D24" s="1303" t="s">
        <v>780</v>
      </c>
      <c r="E24" s="1393"/>
      <c r="F24" s="1394"/>
      <c r="G24" s="1393"/>
      <c r="H24" s="895"/>
      <c r="I24" s="894"/>
      <c r="J24" s="899"/>
      <c r="K24" s="886">
        <f t="shared" si="9"/>
        <v>0</v>
      </c>
      <c r="L24" s="1382">
        <f t="shared" si="10"/>
        <v>0</v>
      </c>
      <c r="M24" s="1346">
        <f t="shared" si="11"/>
        <v>0</v>
      </c>
      <c r="N24" s="1370"/>
      <c r="O24" s="1244"/>
    </row>
    <row r="25" spans="2:15" s="992" customFormat="1" ht="14.1" customHeight="1" x14ac:dyDescent="0.2">
      <c r="B25" s="2833"/>
      <c r="C25" s="1126">
        <v>6</v>
      </c>
      <c r="D25" s="1303" t="s">
        <v>781</v>
      </c>
      <c r="E25" s="1393"/>
      <c r="F25" s="1394"/>
      <c r="G25" s="1393"/>
      <c r="H25" s="895"/>
      <c r="I25" s="894"/>
      <c r="J25" s="899"/>
      <c r="K25" s="886">
        <f t="shared" si="9"/>
        <v>0</v>
      </c>
      <c r="L25" s="1382">
        <f t="shared" si="10"/>
        <v>0</v>
      </c>
      <c r="M25" s="1346">
        <f t="shared" si="11"/>
        <v>0</v>
      </c>
      <c r="N25" s="1370"/>
      <c r="O25" s="1244"/>
    </row>
    <row r="26" spans="2:15" s="992" customFormat="1" ht="14.1" customHeight="1" x14ac:dyDescent="0.2">
      <c r="B26" s="2833"/>
      <c r="C26" s="1126">
        <v>7</v>
      </c>
      <c r="D26" s="1303" t="s">
        <v>769</v>
      </c>
      <c r="E26" s="1393"/>
      <c r="F26" s="1394"/>
      <c r="G26" s="1393"/>
      <c r="H26" s="895"/>
      <c r="I26" s="894"/>
      <c r="J26" s="899"/>
      <c r="K26" s="886">
        <f t="shared" si="9"/>
        <v>0</v>
      </c>
      <c r="L26" s="1382">
        <f t="shared" si="10"/>
        <v>0</v>
      </c>
      <c r="M26" s="1346">
        <f t="shared" si="11"/>
        <v>0</v>
      </c>
      <c r="N26" s="1370"/>
      <c r="O26" s="1244"/>
    </row>
    <row r="27" spans="2:15" s="992" customFormat="1" ht="14.1" customHeight="1" x14ac:dyDescent="0.2">
      <c r="B27" s="2833"/>
      <c r="C27" s="1126">
        <v>8</v>
      </c>
      <c r="D27" s="1303" t="s">
        <v>782</v>
      </c>
      <c r="E27" s="1393"/>
      <c r="F27" s="1394"/>
      <c r="G27" s="1393"/>
      <c r="H27" s="895"/>
      <c r="I27" s="894"/>
      <c r="J27" s="899"/>
      <c r="K27" s="886">
        <f t="shared" si="9"/>
        <v>0</v>
      </c>
      <c r="L27" s="1382">
        <f t="shared" si="10"/>
        <v>0</v>
      </c>
      <c r="M27" s="1346">
        <f t="shared" si="11"/>
        <v>0</v>
      </c>
      <c r="N27" s="1370"/>
      <c r="O27" s="1244"/>
    </row>
    <row r="28" spans="2:15" s="992" customFormat="1" ht="14.1" customHeight="1" x14ac:dyDescent="0.2">
      <c r="B28" s="2833"/>
      <c r="C28" s="1126">
        <v>9</v>
      </c>
      <c r="D28" s="1303" t="s">
        <v>694</v>
      </c>
      <c r="E28" s="1393"/>
      <c r="F28" s="1394"/>
      <c r="G28" s="1393"/>
      <c r="H28" s="895"/>
      <c r="I28" s="894"/>
      <c r="J28" s="899"/>
      <c r="K28" s="886">
        <f t="shared" si="9"/>
        <v>0</v>
      </c>
      <c r="L28" s="1382">
        <f t="shared" si="10"/>
        <v>0</v>
      </c>
      <c r="M28" s="1346">
        <f t="shared" si="11"/>
        <v>0</v>
      </c>
      <c r="N28" s="1370"/>
      <c r="O28" s="1244"/>
    </row>
    <row r="29" spans="2:15" s="992" customFormat="1" ht="14.1" customHeight="1" x14ac:dyDescent="0.2">
      <c r="B29" s="2833"/>
      <c r="C29" s="1126">
        <v>10</v>
      </c>
      <c r="D29" s="1303" t="s">
        <v>699</v>
      </c>
      <c r="E29" s="1393"/>
      <c r="F29" s="1394"/>
      <c r="G29" s="1393"/>
      <c r="H29" s="895"/>
      <c r="I29" s="894"/>
      <c r="J29" s="899"/>
      <c r="K29" s="886">
        <f t="shared" si="9"/>
        <v>0</v>
      </c>
      <c r="L29" s="1382">
        <f t="shared" si="10"/>
        <v>0</v>
      </c>
      <c r="M29" s="1346">
        <f t="shared" si="11"/>
        <v>0</v>
      </c>
      <c r="N29" s="1370"/>
      <c r="O29" s="1244"/>
    </row>
    <row r="30" spans="2:15" s="992" customFormat="1" ht="14.1" customHeight="1" x14ac:dyDescent="0.2">
      <c r="B30" s="2833"/>
      <c r="C30" s="1126">
        <v>11</v>
      </c>
      <c r="D30" s="1303" t="s">
        <v>716</v>
      </c>
      <c r="E30" s="1393"/>
      <c r="F30" s="1394"/>
      <c r="G30" s="1393"/>
      <c r="H30" s="895"/>
      <c r="I30" s="894"/>
      <c r="J30" s="899"/>
      <c r="K30" s="886">
        <f t="shared" si="9"/>
        <v>0</v>
      </c>
      <c r="L30" s="1382">
        <f t="shared" si="10"/>
        <v>0</v>
      </c>
      <c r="M30" s="1346">
        <f t="shared" si="11"/>
        <v>0</v>
      </c>
      <c r="N30" s="1370"/>
      <c r="O30" s="1244"/>
    </row>
    <row r="31" spans="2:15" s="992" customFormat="1" ht="14.1" customHeight="1" x14ac:dyDescent="0.2">
      <c r="B31" s="2834"/>
      <c r="C31" s="1334">
        <v>12</v>
      </c>
      <c r="D31" s="1301" t="s">
        <v>702</v>
      </c>
      <c r="E31" s="1408"/>
      <c r="F31" s="1409"/>
      <c r="G31" s="1408"/>
      <c r="H31" s="1286"/>
      <c r="I31" s="1285"/>
      <c r="J31" s="1284"/>
      <c r="K31" s="1407">
        <f t="shared" si="9"/>
        <v>0</v>
      </c>
      <c r="L31" s="1406">
        <f t="shared" si="10"/>
        <v>0</v>
      </c>
      <c r="M31" s="1369">
        <f t="shared" si="11"/>
        <v>0</v>
      </c>
      <c r="N31" s="1358"/>
      <c r="O31" s="1244"/>
    </row>
    <row r="32" spans="2:15" s="992" customFormat="1" ht="14.1" customHeight="1" x14ac:dyDescent="0.2">
      <c r="B32" s="2832" t="s">
        <v>848</v>
      </c>
      <c r="C32" s="1289">
        <v>1</v>
      </c>
      <c r="D32" s="1298" t="s">
        <v>666</v>
      </c>
      <c r="E32" s="1412">
        <v>5</v>
      </c>
      <c r="F32" s="1413">
        <v>5</v>
      </c>
      <c r="G32" s="1412">
        <v>4</v>
      </c>
      <c r="H32" s="1296">
        <v>4</v>
      </c>
      <c r="I32" s="946">
        <v>4</v>
      </c>
      <c r="J32" s="948">
        <v>4</v>
      </c>
      <c r="K32" s="1411">
        <f t="shared" si="9"/>
        <v>10</v>
      </c>
      <c r="L32" s="1410">
        <f t="shared" si="10"/>
        <v>16</v>
      </c>
      <c r="M32" s="1353">
        <f t="shared" si="11"/>
        <v>26</v>
      </c>
      <c r="N32" s="1368"/>
      <c r="O32" s="1244"/>
    </row>
    <row r="33" spans="2:15" s="992" customFormat="1" ht="14.1" customHeight="1" x14ac:dyDescent="0.2">
      <c r="B33" s="2833"/>
      <c r="C33" s="1147">
        <v>2</v>
      </c>
      <c r="D33" s="1154" t="s">
        <v>849</v>
      </c>
      <c r="E33" s="1391">
        <v>3</v>
      </c>
      <c r="F33" s="1392">
        <v>3</v>
      </c>
      <c r="G33" s="1391">
        <v>3</v>
      </c>
      <c r="H33" s="889">
        <v>3</v>
      </c>
      <c r="I33" s="888">
        <v>3</v>
      </c>
      <c r="J33" s="931">
        <v>3</v>
      </c>
      <c r="K33" s="886">
        <f t="shared" si="9"/>
        <v>6</v>
      </c>
      <c r="L33" s="1382">
        <f t="shared" si="10"/>
        <v>12</v>
      </c>
      <c r="M33" s="1346">
        <f t="shared" si="11"/>
        <v>18</v>
      </c>
      <c r="N33" s="1110"/>
      <c r="O33" s="1244"/>
    </row>
    <row r="34" spans="2:15" s="992" customFormat="1" ht="14.1" customHeight="1" x14ac:dyDescent="0.2">
      <c r="B34" s="2833"/>
      <c r="C34" s="1161">
        <v>3</v>
      </c>
      <c r="D34" s="1154" t="s">
        <v>850</v>
      </c>
      <c r="E34" s="1391">
        <v>2</v>
      </c>
      <c r="F34" s="1392">
        <v>2</v>
      </c>
      <c r="G34" s="1391">
        <v>2</v>
      </c>
      <c r="H34" s="889">
        <v>2</v>
      </c>
      <c r="I34" s="888">
        <v>2</v>
      </c>
      <c r="J34" s="931">
        <v>2</v>
      </c>
      <c r="K34" s="886">
        <f t="shared" si="9"/>
        <v>4</v>
      </c>
      <c r="L34" s="1382">
        <f t="shared" si="10"/>
        <v>8</v>
      </c>
      <c r="M34" s="1346">
        <f t="shared" si="11"/>
        <v>12</v>
      </c>
      <c r="N34" s="1110"/>
      <c r="O34" s="1244"/>
    </row>
    <row r="35" spans="2:15" s="992" customFormat="1" ht="14.1" customHeight="1" x14ac:dyDescent="0.2">
      <c r="B35" s="2833"/>
      <c r="C35" s="1147">
        <v>4</v>
      </c>
      <c r="D35" s="1151" t="s">
        <v>669</v>
      </c>
      <c r="E35" s="1391">
        <v>1</v>
      </c>
      <c r="F35" s="1392"/>
      <c r="G35" s="1328"/>
      <c r="H35" s="1366"/>
      <c r="I35" s="1365"/>
      <c r="J35" s="1364"/>
      <c r="K35" s="886">
        <f t="shared" si="9"/>
        <v>1</v>
      </c>
      <c r="L35" s="1382">
        <f t="shared" si="10"/>
        <v>0</v>
      </c>
      <c r="M35" s="1346">
        <f t="shared" si="11"/>
        <v>1</v>
      </c>
      <c r="N35" s="1110"/>
      <c r="O35" s="1244"/>
    </row>
    <row r="36" spans="2:15" s="992" customFormat="1" ht="14.1" customHeight="1" x14ac:dyDescent="0.2">
      <c r="B36" s="2833"/>
      <c r="C36" s="1161">
        <v>5</v>
      </c>
      <c r="D36" s="1293" t="s">
        <v>860</v>
      </c>
      <c r="E36" s="1330"/>
      <c r="F36" s="1216"/>
      <c r="G36" s="1399">
        <v>1</v>
      </c>
      <c r="H36" s="912"/>
      <c r="I36" s="911"/>
      <c r="J36" s="1144"/>
      <c r="K36" s="886">
        <f t="shared" si="9"/>
        <v>0</v>
      </c>
      <c r="L36" s="1382">
        <f t="shared" si="10"/>
        <v>1</v>
      </c>
      <c r="M36" s="1346">
        <f t="shared" si="11"/>
        <v>1</v>
      </c>
      <c r="N36" s="1110"/>
      <c r="O36" s="1244"/>
    </row>
    <row r="37" spans="2:15" s="992" customFormat="1" ht="14.1" customHeight="1" x14ac:dyDescent="0.2">
      <c r="B37" s="2833"/>
      <c r="C37" s="1147">
        <v>6</v>
      </c>
      <c r="D37" s="1151" t="s">
        <v>670</v>
      </c>
      <c r="E37" s="1391">
        <v>2</v>
      </c>
      <c r="F37" s="1392">
        <v>2</v>
      </c>
      <c r="G37" s="1391">
        <v>2</v>
      </c>
      <c r="H37" s="889">
        <v>2</v>
      </c>
      <c r="I37" s="888">
        <v>2</v>
      </c>
      <c r="J37" s="931">
        <v>1</v>
      </c>
      <c r="K37" s="886">
        <f t="shared" si="9"/>
        <v>4</v>
      </c>
      <c r="L37" s="1382">
        <f t="shared" si="10"/>
        <v>7</v>
      </c>
      <c r="M37" s="1346">
        <f t="shared" si="11"/>
        <v>11</v>
      </c>
      <c r="N37" s="1110"/>
      <c r="O37" s="1244"/>
    </row>
    <row r="38" spans="2:15" s="992" customFormat="1" ht="14.1" customHeight="1" x14ac:dyDescent="0.2">
      <c r="B38" s="2833"/>
      <c r="C38" s="1161">
        <v>7</v>
      </c>
      <c r="D38" s="1151" t="s">
        <v>715</v>
      </c>
      <c r="E38" s="1391"/>
      <c r="F38" s="1392"/>
      <c r="G38" s="1391">
        <v>2</v>
      </c>
      <c r="H38" s="889">
        <v>1</v>
      </c>
      <c r="I38" s="888"/>
      <c r="J38" s="931"/>
      <c r="K38" s="886">
        <f t="shared" si="9"/>
        <v>0</v>
      </c>
      <c r="L38" s="1382">
        <f t="shared" si="10"/>
        <v>3</v>
      </c>
      <c r="M38" s="1346">
        <f t="shared" si="11"/>
        <v>3</v>
      </c>
      <c r="N38" s="1110"/>
      <c r="O38" s="1244"/>
    </row>
    <row r="39" spans="2:15" s="992" customFormat="1" ht="14.1" customHeight="1" x14ac:dyDescent="0.2">
      <c r="B39" s="2833"/>
      <c r="C39" s="1147">
        <v>8</v>
      </c>
      <c r="D39" s="1150" t="s">
        <v>671</v>
      </c>
      <c r="E39" s="1391">
        <v>1</v>
      </c>
      <c r="F39" s="1392">
        <v>1</v>
      </c>
      <c r="G39" s="1391"/>
      <c r="H39" s="889"/>
      <c r="I39" s="888"/>
      <c r="J39" s="931"/>
      <c r="K39" s="886">
        <f t="shared" si="9"/>
        <v>2</v>
      </c>
      <c r="L39" s="1382">
        <f t="shared" si="10"/>
        <v>0</v>
      </c>
      <c r="M39" s="1346">
        <f t="shared" si="11"/>
        <v>2</v>
      </c>
      <c r="N39" s="1110"/>
      <c r="O39" s="1244"/>
    </row>
    <row r="40" spans="2:15" s="992" customFormat="1" ht="14.1" customHeight="1" x14ac:dyDescent="0.2">
      <c r="B40" s="2833"/>
      <c r="C40" s="1161">
        <v>9</v>
      </c>
      <c r="D40" s="1290" t="s">
        <v>677</v>
      </c>
      <c r="E40" s="1391">
        <v>4</v>
      </c>
      <c r="F40" s="1392">
        <v>4</v>
      </c>
      <c r="G40" s="1391">
        <v>3</v>
      </c>
      <c r="H40" s="889">
        <v>4</v>
      </c>
      <c r="I40" s="888">
        <v>3</v>
      </c>
      <c r="J40" s="931">
        <v>4</v>
      </c>
      <c r="K40" s="886">
        <f t="shared" si="9"/>
        <v>8</v>
      </c>
      <c r="L40" s="1382">
        <f t="shared" si="10"/>
        <v>14</v>
      </c>
      <c r="M40" s="1346">
        <f t="shared" si="11"/>
        <v>22</v>
      </c>
      <c r="N40" s="1110"/>
      <c r="O40" s="1244"/>
    </row>
    <row r="41" spans="2:15" s="992" customFormat="1" ht="14.1" customHeight="1" x14ac:dyDescent="0.2">
      <c r="B41" s="2833"/>
      <c r="C41" s="1147">
        <v>10</v>
      </c>
      <c r="D41" s="1151" t="s">
        <v>676</v>
      </c>
      <c r="E41" s="1391">
        <v>2</v>
      </c>
      <c r="F41" s="1392">
        <v>2</v>
      </c>
      <c r="G41" s="1391">
        <v>2</v>
      </c>
      <c r="H41" s="889">
        <v>1</v>
      </c>
      <c r="I41" s="888">
        <v>1</v>
      </c>
      <c r="J41" s="931"/>
      <c r="K41" s="886">
        <f t="shared" si="9"/>
        <v>4</v>
      </c>
      <c r="L41" s="1382">
        <f t="shared" si="10"/>
        <v>4</v>
      </c>
      <c r="M41" s="1346">
        <f t="shared" si="11"/>
        <v>8</v>
      </c>
      <c r="N41" s="1110"/>
      <c r="O41" s="1244"/>
    </row>
    <row r="42" spans="2:15" s="992" customFormat="1" ht="14.1" customHeight="1" x14ac:dyDescent="0.2">
      <c r="B42" s="2833"/>
      <c r="C42" s="1161">
        <v>11</v>
      </c>
      <c r="D42" s="1151" t="s">
        <v>712</v>
      </c>
      <c r="E42" s="1391">
        <v>2</v>
      </c>
      <c r="F42" s="1392">
        <v>2</v>
      </c>
      <c r="G42" s="1391">
        <v>2</v>
      </c>
      <c r="H42" s="889">
        <v>1</v>
      </c>
      <c r="I42" s="888">
        <v>1</v>
      </c>
      <c r="J42" s="931"/>
      <c r="K42" s="886">
        <f t="shared" si="9"/>
        <v>4</v>
      </c>
      <c r="L42" s="1382">
        <f t="shared" si="10"/>
        <v>4</v>
      </c>
      <c r="M42" s="1346">
        <f t="shared" si="11"/>
        <v>8</v>
      </c>
      <c r="N42" s="1110"/>
      <c r="O42" s="1244"/>
    </row>
    <row r="43" spans="2:15" s="992" customFormat="1" ht="14.1" customHeight="1" x14ac:dyDescent="0.2">
      <c r="B43" s="2833"/>
      <c r="C43" s="1147">
        <v>12</v>
      </c>
      <c r="D43" s="1151" t="s">
        <v>673</v>
      </c>
      <c r="E43" s="1391">
        <v>2</v>
      </c>
      <c r="F43" s="1392">
        <v>1</v>
      </c>
      <c r="G43" s="1391">
        <v>2</v>
      </c>
      <c r="H43" s="889">
        <v>1</v>
      </c>
      <c r="I43" s="888">
        <v>1</v>
      </c>
      <c r="J43" s="931"/>
      <c r="K43" s="886">
        <f t="shared" si="9"/>
        <v>3</v>
      </c>
      <c r="L43" s="1382">
        <f t="shared" si="10"/>
        <v>4</v>
      </c>
      <c r="M43" s="1346">
        <f t="shared" si="11"/>
        <v>7</v>
      </c>
      <c r="N43" s="1110"/>
      <c r="O43" s="1244"/>
    </row>
    <row r="44" spans="2:15" s="992" customFormat="1" ht="14.1" customHeight="1" x14ac:dyDescent="0.2">
      <c r="B44" s="2833"/>
      <c r="C44" s="1161">
        <v>13</v>
      </c>
      <c r="D44" s="1151" t="s">
        <v>674</v>
      </c>
      <c r="E44" s="1391">
        <v>1</v>
      </c>
      <c r="F44" s="1392">
        <v>2</v>
      </c>
      <c r="G44" s="1391">
        <v>2</v>
      </c>
      <c r="H44" s="889">
        <v>1</v>
      </c>
      <c r="I44" s="888">
        <v>1</v>
      </c>
      <c r="J44" s="931"/>
      <c r="K44" s="886">
        <f t="shared" si="9"/>
        <v>3</v>
      </c>
      <c r="L44" s="1382">
        <f t="shared" si="10"/>
        <v>4</v>
      </c>
      <c r="M44" s="1346">
        <f t="shared" si="11"/>
        <v>7</v>
      </c>
      <c r="N44" s="1110"/>
      <c r="O44" s="1244"/>
    </row>
    <row r="45" spans="2:15" s="992" customFormat="1" ht="14.1" customHeight="1" x14ac:dyDescent="0.2">
      <c r="B45" s="2833"/>
      <c r="C45" s="1147">
        <v>14</v>
      </c>
      <c r="D45" s="1151" t="s">
        <v>681</v>
      </c>
      <c r="E45" s="1391"/>
      <c r="F45" s="1392">
        <v>1</v>
      </c>
      <c r="G45" s="1391">
        <v>1</v>
      </c>
      <c r="H45" s="889"/>
      <c r="I45" s="888"/>
      <c r="J45" s="931"/>
      <c r="K45" s="886">
        <f t="shared" si="9"/>
        <v>1</v>
      </c>
      <c r="L45" s="1382">
        <f t="shared" si="10"/>
        <v>1</v>
      </c>
      <c r="M45" s="1346">
        <f t="shared" si="11"/>
        <v>2</v>
      </c>
      <c r="N45" s="1110"/>
      <c r="O45" s="1244"/>
    </row>
    <row r="46" spans="2:15" s="992" customFormat="1" ht="14.1" customHeight="1" x14ac:dyDescent="0.2">
      <c r="B46" s="2833"/>
      <c r="C46" s="1161">
        <v>15</v>
      </c>
      <c r="D46" s="1151" t="s">
        <v>680</v>
      </c>
      <c r="E46" s="1391">
        <v>4</v>
      </c>
      <c r="F46" s="1392">
        <v>4</v>
      </c>
      <c r="G46" s="1391">
        <v>3</v>
      </c>
      <c r="H46" s="889">
        <v>3</v>
      </c>
      <c r="I46" s="888">
        <v>3</v>
      </c>
      <c r="J46" s="931">
        <v>3</v>
      </c>
      <c r="K46" s="886">
        <f t="shared" si="9"/>
        <v>8</v>
      </c>
      <c r="L46" s="1382">
        <f t="shared" si="10"/>
        <v>12</v>
      </c>
      <c r="M46" s="1346">
        <f t="shared" si="11"/>
        <v>20</v>
      </c>
      <c r="N46" s="1110"/>
      <c r="O46" s="1244"/>
    </row>
    <row r="47" spans="2:15" s="992" customFormat="1" ht="14.1" customHeight="1" x14ac:dyDescent="0.2">
      <c r="B47" s="2833"/>
      <c r="C47" s="1147">
        <v>16</v>
      </c>
      <c r="D47" s="1151" t="s">
        <v>678</v>
      </c>
      <c r="E47" s="1391">
        <v>1</v>
      </c>
      <c r="F47" s="1392">
        <v>1</v>
      </c>
      <c r="G47" s="1391">
        <v>1</v>
      </c>
      <c r="H47" s="889">
        <v>1</v>
      </c>
      <c r="I47" s="888">
        <v>1</v>
      </c>
      <c r="J47" s="931"/>
      <c r="K47" s="886">
        <f t="shared" si="9"/>
        <v>2</v>
      </c>
      <c r="L47" s="1382">
        <f t="shared" si="10"/>
        <v>3</v>
      </c>
      <c r="M47" s="1346">
        <f t="shared" si="11"/>
        <v>5</v>
      </c>
      <c r="N47" s="1110"/>
      <c r="O47" s="1244"/>
    </row>
    <row r="48" spans="2:15" s="992" customFormat="1" ht="14.1" customHeight="1" x14ac:dyDescent="0.2">
      <c r="B48" s="2833"/>
      <c r="C48" s="1161">
        <v>17</v>
      </c>
      <c r="D48" s="1150" t="s">
        <v>719</v>
      </c>
      <c r="E48" s="1328"/>
      <c r="F48" s="977"/>
      <c r="G48" s="1391">
        <v>1</v>
      </c>
      <c r="H48" s="889">
        <v>1</v>
      </c>
      <c r="I48" s="888"/>
      <c r="J48" s="931"/>
      <c r="K48" s="886">
        <f t="shared" si="9"/>
        <v>0</v>
      </c>
      <c r="L48" s="1382">
        <f t="shared" si="10"/>
        <v>2</v>
      </c>
      <c r="M48" s="1346">
        <f t="shared" si="11"/>
        <v>2</v>
      </c>
      <c r="N48" s="1110"/>
      <c r="O48" s="1244"/>
    </row>
    <row r="49" spans="2:15" s="992" customFormat="1" ht="14.1" customHeight="1" x14ac:dyDescent="0.2">
      <c r="B49" s="2833"/>
      <c r="C49" s="1333">
        <v>18</v>
      </c>
      <c r="D49" s="1288" t="s">
        <v>682</v>
      </c>
      <c r="E49" s="1408">
        <v>1</v>
      </c>
      <c r="F49" s="1409">
        <v>1</v>
      </c>
      <c r="G49" s="1408">
        <v>1</v>
      </c>
      <c r="H49" s="1286">
        <v>1</v>
      </c>
      <c r="I49" s="1285">
        <v>1</v>
      </c>
      <c r="J49" s="1284">
        <v>1</v>
      </c>
      <c r="K49" s="1407">
        <f t="shared" si="9"/>
        <v>2</v>
      </c>
      <c r="L49" s="1406">
        <f t="shared" si="10"/>
        <v>4</v>
      </c>
      <c r="M49" s="1369">
        <f t="shared" si="11"/>
        <v>6</v>
      </c>
      <c r="N49" s="1358"/>
      <c r="O49" s="1244"/>
    </row>
    <row r="50" spans="2:15" s="992" customFormat="1" ht="19.350000000000001" customHeight="1" thickBot="1" x14ac:dyDescent="0.25">
      <c r="B50" s="2833"/>
      <c r="C50" s="1281" t="s">
        <v>857</v>
      </c>
      <c r="D50" s="1280"/>
      <c r="E50" s="1331"/>
      <c r="F50" s="976"/>
      <c r="G50" s="1331"/>
      <c r="H50" s="922"/>
      <c r="I50" s="921"/>
      <c r="J50" s="921"/>
      <c r="K50" s="1405">
        <f>SUM(E50:G50)</f>
        <v>0</v>
      </c>
      <c r="L50" s="1404">
        <f>SUM(H50:J50)</f>
        <v>0</v>
      </c>
      <c r="M50" s="1403">
        <f t="shared" si="11"/>
        <v>0</v>
      </c>
      <c r="N50" s="2019"/>
      <c r="O50" s="1244"/>
    </row>
    <row r="51" spans="2:15" s="1224" customFormat="1" ht="19.5" customHeight="1" thickTop="1" x14ac:dyDescent="0.2">
      <c r="B51" s="1357"/>
      <c r="C51" s="1267" t="s">
        <v>773</v>
      </c>
      <c r="D51" s="1276"/>
      <c r="E51" s="1274">
        <f t="shared" ref="E51:M51" si="12">SUM(E52:E60)</f>
        <v>0</v>
      </c>
      <c r="F51" s="1274">
        <f t="shared" si="12"/>
        <v>0</v>
      </c>
      <c r="G51" s="1274">
        <f t="shared" si="12"/>
        <v>0</v>
      </c>
      <c r="H51" s="1274">
        <f t="shared" si="12"/>
        <v>0</v>
      </c>
      <c r="I51" s="1274">
        <f t="shared" si="12"/>
        <v>0</v>
      </c>
      <c r="J51" s="1275">
        <f t="shared" si="12"/>
        <v>0</v>
      </c>
      <c r="K51" s="1402">
        <f t="shared" si="12"/>
        <v>0</v>
      </c>
      <c r="L51" s="1402">
        <f t="shared" si="12"/>
        <v>0</v>
      </c>
      <c r="M51" s="1401">
        <f t="shared" si="12"/>
        <v>0</v>
      </c>
      <c r="N51" s="1356"/>
      <c r="O51" s="1244"/>
    </row>
    <row r="52" spans="2:15" s="1224" customFormat="1" ht="14.1" customHeight="1" x14ac:dyDescent="0.2">
      <c r="B52" s="989"/>
      <c r="C52" s="1127">
        <v>1</v>
      </c>
      <c r="D52" s="1260"/>
      <c r="E52" s="1393"/>
      <c r="F52" s="1394"/>
      <c r="G52" s="1393"/>
      <c r="H52" s="895"/>
      <c r="I52" s="894"/>
      <c r="J52" s="899"/>
      <c r="K52" s="896">
        <f t="shared" ref="K52:K60" si="13">SUM(E52:F52)</f>
        <v>0</v>
      </c>
      <c r="L52" s="1385">
        <f t="shared" ref="L52:L60" si="14">SUM(G52:J52)</f>
        <v>0</v>
      </c>
      <c r="M52" s="1384">
        <f t="shared" ref="M52:M60" si="15">SUM(K52:L52)</f>
        <v>0</v>
      </c>
      <c r="N52" s="1112"/>
      <c r="O52" s="1244"/>
    </row>
    <row r="53" spans="2:15" s="1224" customFormat="1" ht="14.1" customHeight="1" x14ac:dyDescent="0.2">
      <c r="B53" s="989"/>
      <c r="C53" s="1127">
        <v>2</v>
      </c>
      <c r="D53" s="1254"/>
      <c r="E53" s="1393"/>
      <c r="F53" s="1394"/>
      <c r="G53" s="1393"/>
      <c r="H53" s="895"/>
      <c r="I53" s="894"/>
      <c r="J53" s="899"/>
      <c r="K53" s="886">
        <f t="shared" si="13"/>
        <v>0</v>
      </c>
      <c r="L53" s="1382">
        <f t="shared" si="14"/>
        <v>0</v>
      </c>
      <c r="M53" s="1346">
        <f t="shared" si="15"/>
        <v>0</v>
      </c>
      <c r="N53" s="1112"/>
      <c r="O53" s="1244"/>
    </row>
    <row r="54" spans="2:15" s="1224" customFormat="1" ht="14.1" customHeight="1" x14ac:dyDescent="0.2">
      <c r="B54" s="989"/>
      <c r="C54" s="1127">
        <v>3</v>
      </c>
      <c r="D54" s="1254"/>
      <c r="E54" s="1393"/>
      <c r="F54" s="1394"/>
      <c r="G54" s="1393"/>
      <c r="H54" s="895"/>
      <c r="I54" s="894"/>
      <c r="J54" s="899"/>
      <c r="K54" s="886">
        <f t="shared" si="13"/>
        <v>0</v>
      </c>
      <c r="L54" s="1382">
        <f t="shared" si="14"/>
        <v>0</v>
      </c>
      <c r="M54" s="1346">
        <f t="shared" si="15"/>
        <v>0</v>
      </c>
      <c r="N54" s="1112"/>
      <c r="O54" s="1244"/>
    </row>
    <row r="55" spans="2:15" s="1224" customFormat="1" ht="14.1" customHeight="1" x14ac:dyDescent="0.2">
      <c r="B55" s="989"/>
      <c r="C55" s="1127">
        <v>4</v>
      </c>
      <c r="D55" s="1254"/>
      <c r="E55" s="1393"/>
      <c r="F55" s="1394"/>
      <c r="G55" s="1393"/>
      <c r="H55" s="895"/>
      <c r="I55" s="894"/>
      <c r="J55" s="899"/>
      <c r="K55" s="886">
        <f t="shared" si="13"/>
        <v>0</v>
      </c>
      <c r="L55" s="1382">
        <f t="shared" si="14"/>
        <v>0</v>
      </c>
      <c r="M55" s="1346">
        <f t="shared" si="15"/>
        <v>0</v>
      </c>
      <c r="N55" s="1112"/>
      <c r="O55" s="1244"/>
    </row>
    <row r="56" spans="2:15" s="1224" customFormat="1" ht="14.1" customHeight="1" x14ac:dyDescent="0.2">
      <c r="B56" s="989"/>
      <c r="C56" s="1127">
        <v>5</v>
      </c>
      <c r="D56" s="1254"/>
      <c r="E56" s="1393"/>
      <c r="F56" s="1394"/>
      <c r="G56" s="1393"/>
      <c r="H56" s="895"/>
      <c r="I56" s="894"/>
      <c r="J56" s="899"/>
      <c r="K56" s="886">
        <f t="shared" si="13"/>
        <v>0</v>
      </c>
      <c r="L56" s="1382">
        <f t="shared" si="14"/>
        <v>0</v>
      </c>
      <c r="M56" s="1346">
        <f t="shared" si="15"/>
        <v>0</v>
      </c>
      <c r="N56" s="1112"/>
      <c r="O56" s="1244"/>
    </row>
    <row r="57" spans="2:15" s="1224" customFormat="1" ht="14.1" customHeight="1" x14ac:dyDescent="0.2">
      <c r="B57" s="989"/>
      <c r="C57" s="1127">
        <v>6</v>
      </c>
      <c r="D57" s="1254"/>
      <c r="E57" s="1393"/>
      <c r="F57" s="1394"/>
      <c r="G57" s="1393"/>
      <c r="H57" s="895"/>
      <c r="I57" s="894"/>
      <c r="J57" s="899"/>
      <c r="K57" s="886">
        <f t="shared" si="13"/>
        <v>0</v>
      </c>
      <c r="L57" s="1382">
        <f t="shared" si="14"/>
        <v>0</v>
      </c>
      <c r="M57" s="1346">
        <f t="shared" si="15"/>
        <v>0</v>
      </c>
      <c r="N57" s="1112"/>
      <c r="O57" s="1244"/>
    </row>
    <row r="58" spans="2:15" s="1224" customFormat="1" ht="14.1" customHeight="1" x14ac:dyDescent="0.2">
      <c r="B58" s="930"/>
      <c r="C58" s="1127">
        <v>7</v>
      </c>
      <c r="D58" s="1254"/>
      <c r="E58" s="1391"/>
      <c r="F58" s="1392"/>
      <c r="G58" s="1391"/>
      <c r="H58" s="889"/>
      <c r="I58" s="888"/>
      <c r="J58" s="931"/>
      <c r="K58" s="886">
        <f t="shared" si="13"/>
        <v>0</v>
      </c>
      <c r="L58" s="1382">
        <f t="shared" si="14"/>
        <v>0</v>
      </c>
      <c r="M58" s="1346">
        <f t="shared" si="15"/>
        <v>0</v>
      </c>
      <c r="N58" s="884"/>
      <c r="O58" s="1244"/>
    </row>
    <row r="59" spans="2:15" s="1224" customFormat="1" ht="14.1" customHeight="1" x14ac:dyDescent="0.2">
      <c r="B59" s="930"/>
      <c r="C59" s="1127">
        <v>8</v>
      </c>
      <c r="D59" s="1254"/>
      <c r="E59" s="1391"/>
      <c r="F59" s="1392"/>
      <c r="G59" s="1391"/>
      <c r="H59" s="889"/>
      <c r="I59" s="888"/>
      <c r="J59" s="931"/>
      <c r="K59" s="886">
        <f t="shared" si="13"/>
        <v>0</v>
      </c>
      <c r="L59" s="1382">
        <f t="shared" si="14"/>
        <v>0</v>
      </c>
      <c r="M59" s="1346">
        <f t="shared" si="15"/>
        <v>0</v>
      </c>
      <c r="N59" s="884"/>
      <c r="O59" s="1244"/>
    </row>
    <row r="60" spans="2:15" s="1224" customFormat="1" ht="14.1" customHeight="1" thickBot="1" x14ac:dyDescent="0.25">
      <c r="B60" s="927"/>
      <c r="C60" s="1133">
        <v>9</v>
      </c>
      <c r="D60" s="1249"/>
      <c r="E60" s="1399"/>
      <c r="F60" s="1400"/>
      <c r="G60" s="1399"/>
      <c r="H60" s="912"/>
      <c r="I60" s="911"/>
      <c r="J60" s="1144"/>
      <c r="K60" s="909">
        <f t="shared" si="13"/>
        <v>0</v>
      </c>
      <c r="L60" s="1398">
        <f t="shared" si="14"/>
        <v>0</v>
      </c>
      <c r="M60" s="1397">
        <f t="shared" si="15"/>
        <v>0</v>
      </c>
      <c r="N60" s="1355"/>
      <c r="O60" s="1244"/>
    </row>
    <row r="61" spans="2:15" s="1224" customFormat="1" ht="19.350000000000001" customHeight="1" thickTop="1" x14ac:dyDescent="0.2">
      <c r="B61" s="1266"/>
      <c r="C61" s="1267" t="s">
        <v>772</v>
      </c>
      <c r="D61" s="1266"/>
      <c r="E61" s="1264">
        <f t="shared" ref="E61:M61" si="16">SUM(E62:E68)</f>
        <v>0</v>
      </c>
      <c r="F61" s="1263">
        <f t="shared" si="16"/>
        <v>0</v>
      </c>
      <c r="G61" s="1264">
        <f t="shared" si="16"/>
        <v>0</v>
      </c>
      <c r="H61" s="1265">
        <f t="shared" si="16"/>
        <v>0</v>
      </c>
      <c r="I61" s="1264">
        <f t="shared" si="16"/>
        <v>0</v>
      </c>
      <c r="J61" s="1264">
        <f t="shared" si="16"/>
        <v>0</v>
      </c>
      <c r="K61" s="1396">
        <f t="shared" si="16"/>
        <v>0</v>
      </c>
      <c r="L61" s="1396">
        <f t="shared" si="16"/>
        <v>0</v>
      </c>
      <c r="M61" s="1395">
        <f t="shared" si="16"/>
        <v>0</v>
      </c>
      <c r="N61" s="1354"/>
      <c r="O61" s="1244"/>
    </row>
    <row r="62" spans="2:15" s="1224" customFormat="1" ht="14.1" customHeight="1" x14ac:dyDescent="0.2">
      <c r="B62" s="989"/>
      <c r="C62" s="1127">
        <v>1</v>
      </c>
      <c r="D62" s="1254"/>
      <c r="E62" s="1393"/>
      <c r="F62" s="1394"/>
      <c r="G62" s="1393"/>
      <c r="H62" s="895"/>
      <c r="I62" s="894"/>
      <c r="J62" s="899"/>
      <c r="K62" s="896">
        <f t="shared" ref="K62:K72" si="17">SUM(E62:F62)</f>
        <v>0</v>
      </c>
      <c r="L62" s="1385">
        <f t="shared" ref="L62:L72" si="18">SUM(G62:J62)</f>
        <v>0</v>
      </c>
      <c r="M62" s="1384">
        <f t="shared" ref="M62:M72" si="19">SUM(K62:L62)</f>
        <v>0</v>
      </c>
      <c r="N62" s="1112"/>
      <c r="O62" s="1244"/>
    </row>
    <row r="63" spans="2:15" s="1224" customFormat="1" ht="14.1" customHeight="1" x14ac:dyDescent="0.2">
      <c r="B63" s="989"/>
      <c r="C63" s="1127">
        <v>2</v>
      </c>
      <c r="D63" s="1254"/>
      <c r="E63" s="1393"/>
      <c r="F63" s="1394"/>
      <c r="G63" s="1393"/>
      <c r="H63" s="895"/>
      <c r="I63" s="894"/>
      <c r="J63" s="899"/>
      <c r="K63" s="886">
        <f t="shared" si="17"/>
        <v>0</v>
      </c>
      <c r="L63" s="1382">
        <f t="shared" si="18"/>
        <v>0</v>
      </c>
      <c r="M63" s="1346">
        <f t="shared" si="19"/>
        <v>0</v>
      </c>
      <c r="N63" s="1112"/>
      <c r="O63" s="1244"/>
    </row>
    <row r="64" spans="2:15" s="1224" customFormat="1" ht="14.1" customHeight="1" x14ac:dyDescent="0.2">
      <c r="B64" s="989"/>
      <c r="C64" s="1127">
        <v>3</v>
      </c>
      <c r="D64" s="1254"/>
      <c r="E64" s="1393"/>
      <c r="F64" s="1394"/>
      <c r="G64" s="1393"/>
      <c r="H64" s="895"/>
      <c r="I64" s="894"/>
      <c r="J64" s="899"/>
      <c r="K64" s="886">
        <f t="shared" si="17"/>
        <v>0</v>
      </c>
      <c r="L64" s="1382">
        <f t="shared" si="18"/>
        <v>0</v>
      </c>
      <c r="M64" s="1346">
        <f t="shared" si="19"/>
        <v>0</v>
      </c>
      <c r="N64" s="1112"/>
      <c r="O64" s="1244"/>
    </row>
    <row r="65" spans="2:15" s="1224" customFormat="1" ht="14.1" customHeight="1" x14ac:dyDescent="0.2">
      <c r="B65" s="930"/>
      <c r="C65" s="1126">
        <v>4</v>
      </c>
      <c r="D65" s="1254"/>
      <c r="E65" s="1391"/>
      <c r="F65" s="1392"/>
      <c r="G65" s="1391"/>
      <c r="H65" s="889"/>
      <c r="I65" s="888"/>
      <c r="J65" s="931"/>
      <c r="K65" s="886">
        <f t="shared" si="17"/>
        <v>0</v>
      </c>
      <c r="L65" s="1382">
        <f t="shared" si="18"/>
        <v>0</v>
      </c>
      <c r="M65" s="1346">
        <f t="shared" si="19"/>
        <v>0</v>
      </c>
      <c r="N65" s="884"/>
      <c r="O65" s="1244"/>
    </row>
    <row r="66" spans="2:15" s="1224" customFormat="1" ht="14.1" customHeight="1" x14ac:dyDescent="0.2">
      <c r="B66" s="1134"/>
      <c r="C66" s="1126">
        <v>5</v>
      </c>
      <c r="D66" s="1254"/>
      <c r="E66" s="1391"/>
      <c r="F66" s="1392"/>
      <c r="G66" s="1391"/>
      <c r="H66" s="889"/>
      <c r="I66" s="888"/>
      <c r="J66" s="931"/>
      <c r="K66" s="886">
        <f t="shared" si="17"/>
        <v>0</v>
      </c>
      <c r="L66" s="1382">
        <f t="shared" si="18"/>
        <v>0</v>
      </c>
      <c r="M66" s="1346">
        <f t="shared" si="19"/>
        <v>0</v>
      </c>
      <c r="N66" s="884"/>
      <c r="O66" s="1244"/>
    </row>
    <row r="67" spans="2:15" s="1224" customFormat="1" ht="14.1" customHeight="1" x14ac:dyDescent="0.2">
      <c r="B67" s="930"/>
      <c r="C67" s="1126">
        <v>6</v>
      </c>
      <c r="D67" s="1254"/>
      <c r="E67" s="1391"/>
      <c r="F67" s="1392"/>
      <c r="G67" s="1391"/>
      <c r="H67" s="889"/>
      <c r="I67" s="888"/>
      <c r="J67" s="931"/>
      <c r="K67" s="886">
        <f t="shared" si="17"/>
        <v>0</v>
      </c>
      <c r="L67" s="1382">
        <f t="shared" si="18"/>
        <v>0</v>
      </c>
      <c r="M67" s="1346">
        <f t="shared" si="19"/>
        <v>0</v>
      </c>
      <c r="N67" s="884"/>
      <c r="O67" s="1244"/>
    </row>
    <row r="68" spans="2:15" s="1224" customFormat="1" ht="14.1" customHeight="1" thickBot="1" x14ac:dyDescent="0.25">
      <c r="B68" s="1352"/>
      <c r="C68" s="1250">
        <v>7</v>
      </c>
      <c r="D68" s="1467"/>
      <c r="E68" s="1389"/>
      <c r="F68" s="1390"/>
      <c r="G68" s="1389"/>
      <c r="H68" s="1247"/>
      <c r="I68" s="1123"/>
      <c r="J68" s="1140"/>
      <c r="K68" s="1388">
        <f t="shared" si="17"/>
        <v>0</v>
      </c>
      <c r="L68" s="1387">
        <f t="shared" si="18"/>
        <v>0</v>
      </c>
      <c r="M68" s="1340">
        <f t="shared" si="19"/>
        <v>0</v>
      </c>
      <c r="N68" s="1351"/>
      <c r="O68" s="1244"/>
    </row>
    <row r="69" spans="2:15" s="1224" customFormat="1" ht="14.1" customHeight="1" thickTop="1" x14ac:dyDescent="0.2">
      <c r="B69" s="1350"/>
      <c r="C69" s="1242" t="s">
        <v>828</v>
      </c>
      <c r="D69" s="1242"/>
      <c r="E69" s="1386"/>
      <c r="F69" s="1386"/>
      <c r="G69" s="1386"/>
      <c r="H69" s="1241"/>
      <c r="I69" s="1241"/>
      <c r="J69" s="1241"/>
      <c r="K69" s="896">
        <f t="shared" si="17"/>
        <v>0</v>
      </c>
      <c r="L69" s="1385">
        <f t="shared" si="18"/>
        <v>0</v>
      </c>
      <c r="M69" s="1384">
        <f t="shared" si="19"/>
        <v>0</v>
      </c>
      <c r="N69" s="1348"/>
    </row>
    <row r="70" spans="2:15" s="1224" customFormat="1" ht="14.1" customHeight="1" x14ac:dyDescent="0.2">
      <c r="B70" s="1347"/>
      <c r="C70" s="1236" t="s">
        <v>721</v>
      </c>
      <c r="D70" s="1236"/>
      <c r="E70" s="1383"/>
      <c r="F70" s="1383"/>
      <c r="G70" s="1383"/>
      <c r="H70" s="1235"/>
      <c r="I70" s="1235"/>
      <c r="J70" s="1235"/>
      <c r="K70" s="886">
        <f t="shared" si="17"/>
        <v>0</v>
      </c>
      <c r="L70" s="1382">
        <f t="shared" si="18"/>
        <v>0</v>
      </c>
      <c r="M70" s="1346">
        <f t="shared" si="19"/>
        <v>0</v>
      </c>
      <c r="N70" s="1345"/>
    </row>
    <row r="71" spans="2:15" s="1224" customFormat="1" ht="14.1" customHeight="1" x14ac:dyDescent="0.2">
      <c r="B71" s="1347"/>
      <c r="C71" s="1236" t="s">
        <v>829</v>
      </c>
      <c r="D71" s="1236"/>
      <c r="E71" s="1383"/>
      <c r="F71" s="1383"/>
      <c r="G71" s="1383"/>
      <c r="H71" s="1235"/>
      <c r="I71" s="1235"/>
      <c r="J71" s="1235"/>
      <c r="K71" s="886">
        <f t="shared" si="17"/>
        <v>0</v>
      </c>
      <c r="L71" s="1382">
        <f t="shared" si="18"/>
        <v>0</v>
      </c>
      <c r="M71" s="1346">
        <f t="shared" si="19"/>
        <v>0</v>
      </c>
      <c r="N71" s="1345"/>
    </row>
    <row r="72" spans="2:15" s="1224" customFormat="1" ht="14.1" customHeight="1" thickBot="1" x14ac:dyDescent="0.25">
      <c r="B72" s="1344"/>
      <c r="C72" s="1643" t="s">
        <v>853</v>
      </c>
      <c r="D72" s="1343"/>
      <c r="E72" s="1381"/>
      <c r="F72" s="1381"/>
      <c r="G72" s="1381"/>
      <c r="H72" s="1342"/>
      <c r="I72" s="1342"/>
      <c r="J72" s="1341"/>
      <c r="K72" s="878">
        <f t="shared" si="17"/>
        <v>0</v>
      </c>
      <c r="L72" s="1380">
        <f t="shared" si="18"/>
        <v>0</v>
      </c>
      <c r="M72" s="1379">
        <f t="shared" si="19"/>
        <v>0</v>
      </c>
      <c r="N72" s="1339"/>
    </row>
    <row r="73" spans="2:15" ht="22.15" customHeight="1" x14ac:dyDescent="0.2">
      <c r="C73" s="1223" t="s">
        <v>479</v>
      </c>
      <c r="D73" s="2835" t="s">
        <v>854</v>
      </c>
      <c r="E73" s="2835"/>
      <c r="F73" s="2835"/>
      <c r="G73" s="2835"/>
      <c r="H73" s="1096"/>
      <c r="I73" s="1096"/>
      <c r="J73" s="1204"/>
      <c r="K73" s="1204"/>
      <c r="L73" s="1204"/>
      <c r="M73" s="1096"/>
    </row>
    <row r="74" spans="2:15" x14ac:dyDescent="0.2">
      <c r="D74" s="1096"/>
      <c r="E74" s="1222"/>
      <c r="F74" s="1221"/>
      <c r="G74" s="1221"/>
      <c r="H74" s="1096"/>
      <c r="I74" s="1096"/>
      <c r="J74" s="1204"/>
      <c r="K74" s="1204"/>
      <c r="L74" s="1204"/>
      <c r="M74" s="1096"/>
    </row>
    <row r="75" spans="2:15" x14ac:dyDescent="0.2">
      <c r="D75" s="1096"/>
      <c r="E75" s="1221"/>
      <c r="F75" s="1221"/>
      <c r="G75" s="1221"/>
      <c r="H75" s="1096"/>
      <c r="I75" s="1096"/>
      <c r="J75" s="1204"/>
      <c r="K75" s="1204"/>
      <c r="L75" s="1204"/>
      <c r="M75" s="1096"/>
    </row>
  </sheetData>
  <sheetProtection algorithmName="SHA-512" hashValue="JIcdCMoaR5F9Oy2CGS/5GP9JN86/3CGu/5OaQ9FGuhjSLlNTQ1F0Cp6YiNfrgQVscoxQGyN+3SZj3eU8KtWVEA==" saltValue="5eIz0KQu/1SYRH7QbGPF7w==" spinCount="100000" sheet="1" objects="1" scenarios="1"/>
  <mergeCells count="18">
    <mergeCell ref="B32:B50"/>
    <mergeCell ref="D73:G73"/>
    <mergeCell ref="E8:J8"/>
    <mergeCell ref="N5:N11"/>
    <mergeCell ref="E6:J6"/>
    <mergeCell ref="K7:K11"/>
    <mergeCell ref="L7:L11"/>
    <mergeCell ref="E9:J9"/>
    <mergeCell ref="E11:J11"/>
    <mergeCell ref="B5:D11"/>
    <mergeCell ref="E5:J5"/>
    <mergeCell ref="K5:L6"/>
    <mergeCell ref="M5:M11"/>
    <mergeCell ref="M1:N1"/>
    <mergeCell ref="N12:N18"/>
    <mergeCell ref="B20:B31"/>
    <mergeCell ref="D2:L2"/>
    <mergeCell ref="J4:M4"/>
  </mergeCells>
  <printOptions horizontalCentered="1"/>
  <pageMargins left="0.59055118110236227" right="0.51181102362204722" top="1.1811023622047245" bottom="0.98425196850393704" header="0.51181102362204722" footer="0.51181102362204722"/>
  <pageSetup paperSize="9" scale="42" orientation="landscape" r:id="rId1"/>
  <headerFooter alignWithMargins="0"/>
  <rowBreaks count="1" manualBreakCount="1">
    <brk id="72"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690230F-9861-40A2-9824-8C58B910D7DB}">
          <x14:formula1>
            <xm:f>słownik!$A$2:$A$175</xm:f>
          </x14:formula1>
          <xm:sqref>D52:D60 D62:D68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C51E65-0C9B-4D55-AE43-C233143BE906}">
  <sheetPr>
    <tabColor rgb="FFFFFF00"/>
  </sheetPr>
  <dimension ref="A1:L61"/>
  <sheetViews>
    <sheetView view="pageBreakPreview" zoomScaleNormal="100" zoomScaleSheetLayoutView="100" workbookViewId="0">
      <selection activeCell="F20" sqref="F20"/>
    </sheetView>
  </sheetViews>
  <sheetFormatPr defaultColWidth="10" defaultRowHeight="14.25" x14ac:dyDescent="0.25"/>
  <cols>
    <col min="1" max="1" width="1.5703125" style="191" customWidth="1"/>
    <col min="2" max="2" width="4.140625" style="191" customWidth="1"/>
    <col min="3" max="3" width="10" style="191" customWidth="1"/>
    <col min="4" max="4" width="18.85546875" style="191" customWidth="1"/>
    <col min="5" max="5" width="24.42578125" style="191" customWidth="1"/>
    <col min="6" max="6" width="8.85546875" style="191" customWidth="1"/>
    <col min="7" max="7" width="23.28515625" style="191" customWidth="1"/>
    <col min="8" max="16384" width="10" style="191"/>
  </cols>
  <sheetData>
    <row r="1" spans="1:12" s="225" customFormat="1" ht="13.5" customHeight="1" x14ac:dyDescent="0.2">
      <c r="A1" s="194"/>
      <c r="B1" s="2246" t="str">
        <f>wizyt!B6</f>
        <v>??</v>
      </c>
      <c r="C1" s="2246"/>
      <c r="D1" s="2246"/>
      <c r="E1" s="2246"/>
      <c r="F1" s="2246"/>
      <c r="G1" s="2246"/>
    </row>
    <row r="2" spans="1:12" ht="24.75" customHeight="1" x14ac:dyDescent="0.25">
      <c r="A2" s="192"/>
      <c r="B2" s="2261" t="s">
        <v>445</v>
      </c>
      <c r="C2" s="2261"/>
      <c r="D2" s="2261"/>
      <c r="E2" s="2261"/>
      <c r="F2" s="2261"/>
      <c r="G2" s="260" t="str">
        <f>wizyt!H3</f>
        <v>2023/2024</v>
      </c>
    </row>
    <row r="3" spans="1:12" ht="13.5" customHeight="1" x14ac:dyDescent="0.25">
      <c r="B3" s="259"/>
      <c r="C3" s="258" t="str">
        <f>IF(wizyt!$B$1&lt;&gt;0,wizyt!$B$1," ")</f>
        <v xml:space="preserve"> </v>
      </c>
      <c r="D3" s="187" t="str">
        <f>IF(wizyt!$D$1&lt;&gt;0,wizyt!$D$1," ")</f>
        <v xml:space="preserve"> </v>
      </c>
      <c r="E3" s="1678"/>
      <c r="F3" s="2247" t="s">
        <v>446</v>
      </c>
      <c r="G3" s="2247"/>
    </row>
    <row r="4" spans="1:12" ht="14.1" customHeight="1" x14ac:dyDescent="0.25">
      <c r="B4" s="248">
        <v>1</v>
      </c>
      <c r="C4" s="256" t="s">
        <v>447</v>
      </c>
      <c r="D4" s="255"/>
      <c r="E4" s="254"/>
      <c r="F4" s="2242" t="s">
        <v>448</v>
      </c>
      <c r="G4" s="2218"/>
    </row>
    <row r="5" spans="1:12" ht="14.1" customHeight="1" x14ac:dyDescent="0.25">
      <c r="B5" s="248">
        <v>2</v>
      </c>
      <c r="C5" s="256" t="s">
        <v>449</v>
      </c>
      <c r="D5" s="255"/>
      <c r="E5" s="254"/>
      <c r="F5" s="2242" t="s">
        <v>448</v>
      </c>
      <c r="G5" s="2218"/>
    </row>
    <row r="6" spans="1:12" ht="14.1" customHeight="1" x14ac:dyDescent="0.25">
      <c r="B6" s="2240">
        <v>3</v>
      </c>
      <c r="C6" s="2236" t="s">
        <v>450</v>
      </c>
      <c r="D6" s="2237"/>
      <c r="E6" s="257" t="s">
        <v>451</v>
      </c>
      <c r="F6" s="2242" t="s">
        <v>452</v>
      </c>
      <c r="G6" s="2218"/>
    </row>
    <row r="7" spans="1:12" ht="14.1" customHeight="1" x14ac:dyDescent="0.25">
      <c r="B7" s="2241"/>
      <c r="C7" s="2238"/>
      <c r="D7" s="2239"/>
      <c r="E7" s="257" t="s">
        <v>453</v>
      </c>
      <c r="F7" s="2242" t="s">
        <v>454</v>
      </c>
      <c r="G7" s="2218"/>
    </row>
    <row r="8" spans="1:12" ht="14.1" customHeight="1" x14ac:dyDescent="0.25">
      <c r="B8" s="2240">
        <v>4</v>
      </c>
      <c r="C8" s="2236" t="s">
        <v>455</v>
      </c>
      <c r="D8" s="2237"/>
      <c r="E8" s="257" t="s">
        <v>456</v>
      </c>
      <c r="F8" s="2242" t="s">
        <v>457</v>
      </c>
      <c r="G8" s="2218"/>
    </row>
    <row r="9" spans="1:12" ht="14.1" customHeight="1" x14ac:dyDescent="0.25">
      <c r="B9" s="2241"/>
      <c r="C9" s="2238"/>
      <c r="D9" s="2239"/>
      <c r="E9" s="257" t="s">
        <v>458</v>
      </c>
      <c r="F9" s="2242" t="s">
        <v>459</v>
      </c>
      <c r="G9" s="2218"/>
    </row>
    <row r="10" spans="1:12" ht="14.1" customHeight="1" x14ac:dyDescent="0.25">
      <c r="B10" s="248">
        <v>5</v>
      </c>
      <c r="C10" s="256" t="s">
        <v>460</v>
      </c>
      <c r="D10" s="255"/>
      <c r="E10" s="254"/>
      <c r="F10" s="2242" t="s">
        <v>457</v>
      </c>
      <c r="G10" s="2218"/>
    </row>
    <row r="11" spans="1:12" ht="14.1" customHeight="1" x14ac:dyDescent="0.25">
      <c r="B11" s="248">
        <v>6</v>
      </c>
      <c r="C11" s="2258" t="s">
        <v>461</v>
      </c>
      <c r="D11" s="2259"/>
      <c r="E11" s="2260"/>
      <c r="F11" s="2242" t="s">
        <v>457</v>
      </c>
      <c r="G11" s="2218"/>
    </row>
    <row r="12" spans="1:12" ht="14.1" customHeight="1" x14ac:dyDescent="0.25">
      <c r="B12" s="248">
        <v>7</v>
      </c>
      <c r="C12" s="2255" t="s">
        <v>462</v>
      </c>
      <c r="D12" s="2256"/>
      <c r="E12" s="2257"/>
      <c r="F12" s="2243" t="s">
        <v>457</v>
      </c>
      <c r="G12" s="2244"/>
    </row>
    <row r="13" spans="1:12" ht="14.1" customHeight="1" x14ac:dyDescent="0.25">
      <c r="B13" s="253">
        <v>8</v>
      </c>
      <c r="C13" s="252" t="s">
        <v>252</v>
      </c>
      <c r="D13" s="251"/>
      <c r="E13" s="250"/>
      <c r="F13" s="2217"/>
      <c r="G13" s="2218"/>
      <c r="J13" s="249"/>
      <c r="K13" s="249"/>
    </row>
    <row r="14" spans="1:12" ht="14.1" customHeight="1" x14ac:dyDescent="0.25">
      <c r="B14" s="248">
        <v>9</v>
      </c>
      <c r="C14" s="247" t="s">
        <v>463</v>
      </c>
      <c r="D14" s="246"/>
      <c r="E14" s="246"/>
      <c r="F14" s="2253"/>
      <c r="G14" s="2253"/>
    </row>
    <row r="15" spans="1:12" ht="14.1" customHeight="1" x14ac:dyDescent="0.25">
      <c r="B15" s="245">
        <v>10</v>
      </c>
      <c r="C15" s="244" t="s">
        <v>464</v>
      </c>
      <c r="D15" s="243"/>
      <c r="E15" s="242"/>
      <c r="F15" s="2248"/>
      <c r="G15" s="2248"/>
    </row>
    <row r="16" spans="1:12" s="238" customFormat="1" ht="24.75" customHeight="1" x14ac:dyDescent="0.25">
      <c r="B16" s="2254" t="s">
        <v>465</v>
      </c>
      <c r="C16" s="2254"/>
      <c r="D16" s="2254"/>
      <c r="E16" s="2254"/>
      <c r="F16" s="2254"/>
      <c r="G16" s="2254"/>
      <c r="L16" s="239"/>
    </row>
    <row r="17" spans="2:12" s="238" customFormat="1" ht="19.5" customHeight="1" x14ac:dyDescent="0.25">
      <c r="B17" s="2219" t="s">
        <v>466</v>
      </c>
      <c r="C17" s="2220"/>
      <c r="D17" s="2220"/>
      <c r="E17" s="2221"/>
      <c r="F17" s="241" t="s">
        <v>467</v>
      </c>
      <c r="G17" s="240" t="s">
        <v>468</v>
      </c>
      <c r="L17" s="239"/>
    </row>
    <row r="18" spans="2:12" ht="15" x14ac:dyDescent="0.25">
      <c r="B18" s="2222" t="s">
        <v>469</v>
      </c>
      <c r="C18" s="2223"/>
      <c r="D18" s="2224"/>
      <c r="E18" s="234" t="s">
        <v>470</v>
      </c>
      <c r="F18" s="233">
        <f>SUM(F19:F21)</f>
        <v>14</v>
      </c>
      <c r="G18" s="226"/>
    </row>
    <row r="19" spans="2:12" ht="12.95" customHeight="1" x14ac:dyDescent="0.25">
      <c r="B19" s="2230" t="s">
        <v>471</v>
      </c>
      <c r="C19" s="2249" t="s">
        <v>472</v>
      </c>
      <c r="D19" s="2250"/>
      <c r="E19" s="232" t="s">
        <v>342</v>
      </c>
      <c r="F19" s="237">
        <v>12</v>
      </c>
      <c r="G19" s="226"/>
    </row>
    <row r="20" spans="2:12" ht="12.95" customHeight="1" x14ac:dyDescent="0.25">
      <c r="B20" s="2231"/>
      <c r="C20" s="2251" t="s">
        <v>220</v>
      </c>
      <c r="D20" s="2252"/>
      <c r="E20" s="234"/>
      <c r="F20" s="236">
        <v>2</v>
      </c>
      <c r="G20" s="226"/>
    </row>
    <row r="21" spans="2:12" ht="12.95" customHeight="1" x14ac:dyDescent="0.25">
      <c r="B21" s="2232"/>
      <c r="C21" s="2251"/>
      <c r="D21" s="2252"/>
      <c r="E21" s="234"/>
      <c r="F21" s="235"/>
      <c r="G21" s="226"/>
    </row>
    <row r="22" spans="2:12" ht="18.75" customHeight="1" x14ac:dyDescent="0.25">
      <c r="B22" s="2222" t="s">
        <v>473</v>
      </c>
      <c r="C22" s="2223"/>
      <c r="D22" s="2224"/>
      <c r="E22" s="234" t="s">
        <v>342</v>
      </c>
      <c r="F22" s="233">
        <f>SUM(F23:F29)-F24</f>
        <v>12</v>
      </c>
      <c r="G22" s="226"/>
    </row>
    <row r="23" spans="2:12" ht="12.95" customHeight="1" x14ac:dyDescent="0.25">
      <c r="B23" s="2262" t="s">
        <v>474</v>
      </c>
      <c r="C23" s="2249" t="s">
        <v>472</v>
      </c>
      <c r="D23" s="2250"/>
      <c r="E23" s="232" t="s">
        <v>342</v>
      </c>
      <c r="F23" s="227">
        <v>12</v>
      </c>
      <c r="G23" s="226"/>
    </row>
    <row r="24" spans="2:12" ht="12.95" customHeight="1" x14ac:dyDescent="0.25">
      <c r="B24" s="2262"/>
      <c r="C24" s="2263" t="s">
        <v>475</v>
      </c>
      <c r="D24" s="2250"/>
      <c r="E24" s="232" t="s">
        <v>342</v>
      </c>
      <c r="F24" s="230">
        <v>2</v>
      </c>
      <c r="G24" s="226"/>
    </row>
    <row r="25" spans="2:12" ht="12.95" customHeight="1" x14ac:dyDescent="0.25">
      <c r="B25" s="2262"/>
      <c r="C25" s="2228" t="s">
        <v>220</v>
      </c>
      <c r="D25" s="2228"/>
      <c r="E25" s="232" t="s">
        <v>342</v>
      </c>
      <c r="F25" s="230"/>
      <c r="G25" s="226"/>
    </row>
    <row r="26" spans="2:12" ht="12.95" customHeight="1" x14ac:dyDescent="0.25">
      <c r="B26" s="2262"/>
      <c r="C26" s="2228"/>
      <c r="D26" s="2228"/>
      <c r="E26" s="232"/>
      <c r="F26" s="230"/>
      <c r="G26" s="226"/>
    </row>
    <row r="27" spans="2:12" ht="12.95" customHeight="1" x14ac:dyDescent="0.25">
      <c r="B27" s="2262"/>
      <c r="C27" s="2228"/>
      <c r="D27" s="2228"/>
      <c r="E27" s="231"/>
      <c r="F27" s="230"/>
      <c r="G27" s="226"/>
      <c r="H27" s="229"/>
    </row>
    <row r="28" spans="2:12" ht="12.95" customHeight="1" x14ac:dyDescent="0.25">
      <c r="B28" s="2262"/>
      <c r="C28" s="2229"/>
      <c r="D28" s="2229"/>
      <c r="E28" s="228"/>
      <c r="F28" s="227"/>
      <c r="G28" s="226"/>
    </row>
    <row r="29" spans="2:12" ht="12.95" customHeight="1" x14ac:dyDescent="0.25">
      <c r="B29" s="2262"/>
      <c r="C29" s="2229"/>
      <c r="D29" s="2229"/>
      <c r="E29" s="228"/>
      <c r="F29" s="227"/>
      <c r="G29" s="226"/>
    </row>
    <row r="30" spans="2:12" ht="21.95" customHeight="1" x14ac:dyDescent="0.25">
      <c r="B30" s="225"/>
      <c r="C30" s="224"/>
      <c r="D30" s="223"/>
      <c r="E30" s="222" t="s">
        <v>476</v>
      </c>
      <c r="F30" s="221">
        <f>F18+F22</f>
        <v>26</v>
      </c>
      <c r="G30" s="220" t="s">
        <v>477</v>
      </c>
    </row>
    <row r="31" spans="2:12" ht="15" customHeight="1" x14ac:dyDescent="0.25">
      <c r="C31" s="2268" t="s">
        <v>478</v>
      </c>
      <c r="D31" s="2269"/>
      <c r="E31" s="2269"/>
      <c r="F31" s="219">
        <f>IF(F10="","",F24+F18)</f>
        <v>16</v>
      </c>
      <c r="G31" s="218" t="s">
        <v>477</v>
      </c>
    </row>
    <row r="32" spans="2:12" ht="15" customHeight="1" x14ac:dyDescent="0.25">
      <c r="B32" s="217" t="s">
        <v>479</v>
      </c>
      <c r="C32" s="216" t="s">
        <v>480</v>
      </c>
      <c r="D32" s="192"/>
      <c r="E32" s="192"/>
      <c r="F32" s="215"/>
      <c r="G32" s="214"/>
    </row>
    <row r="33" spans="1:7" ht="28.5" customHeight="1" x14ac:dyDescent="0.25">
      <c r="A33" s="213"/>
      <c r="B33" s="2245" t="s">
        <v>481</v>
      </c>
      <c r="C33" s="2245"/>
      <c r="D33" s="2245"/>
      <c r="E33" s="2245"/>
      <c r="F33" s="2245"/>
      <c r="G33" s="2245"/>
    </row>
    <row r="34" spans="1:7" ht="15" customHeight="1" x14ac:dyDescent="0.2">
      <c r="A34" s="213"/>
      <c r="B34" s="2270" t="s">
        <v>482</v>
      </c>
      <c r="C34" s="2270"/>
      <c r="D34" s="2270"/>
      <c r="E34" s="212" t="s">
        <v>483</v>
      </c>
      <c r="F34" s="211"/>
      <c r="G34" s="211"/>
    </row>
    <row r="35" spans="1:7" s="207" customFormat="1" ht="12.95" customHeight="1" x14ac:dyDescent="0.25">
      <c r="B35" s="2233" t="s">
        <v>484</v>
      </c>
      <c r="C35" s="2234"/>
      <c r="D35" s="2235"/>
      <c r="E35" s="208">
        <f>$F$30*3</f>
        <v>78</v>
      </c>
      <c r="F35" s="2271"/>
      <c r="G35" s="2272"/>
    </row>
    <row r="36" spans="1:7" s="207" customFormat="1" ht="12.95" customHeight="1" x14ac:dyDescent="0.25">
      <c r="B36" s="2233" t="s">
        <v>485</v>
      </c>
      <c r="C36" s="2234"/>
      <c r="D36" s="2235"/>
      <c r="E36" s="208">
        <f>$F$30*7</f>
        <v>182</v>
      </c>
      <c r="F36" s="2271"/>
      <c r="G36" s="2272"/>
    </row>
    <row r="37" spans="1:7" s="207" customFormat="1" ht="12.95" customHeight="1" x14ac:dyDescent="0.25">
      <c r="B37" s="2233" t="s">
        <v>486</v>
      </c>
      <c r="C37" s="2234"/>
      <c r="D37" s="2235"/>
      <c r="E37" s="208">
        <f>$F$30*10</f>
        <v>260</v>
      </c>
      <c r="F37" s="210"/>
      <c r="G37" s="209"/>
    </row>
    <row r="38" spans="1:7" s="207" customFormat="1" ht="12.95" customHeight="1" x14ac:dyDescent="0.25">
      <c r="B38" s="2233" t="s">
        <v>487</v>
      </c>
      <c r="C38" s="2234"/>
      <c r="D38" s="2235"/>
      <c r="E38" s="208">
        <f>$F$30*12</f>
        <v>312</v>
      </c>
      <c r="F38" s="210"/>
      <c r="G38" s="209"/>
    </row>
    <row r="39" spans="1:7" s="207" customFormat="1" ht="12.95" customHeight="1" x14ac:dyDescent="0.25">
      <c r="B39" s="2233" t="s">
        <v>488</v>
      </c>
      <c r="C39" s="2234"/>
      <c r="D39" s="2235"/>
      <c r="E39" s="208">
        <f>$F$30*14</f>
        <v>364</v>
      </c>
      <c r="F39" s="210"/>
      <c r="G39" s="209"/>
    </row>
    <row r="40" spans="1:7" s="207" customFormat="1" ht="12.95" customHeight="1" x14ac:dyDescent="0.25">
      <c r="B40" s="2233" t="s">
        <v>489</v>
      </c>
      <c r="C40" s="2234"/>
      <c r="D40" s="2235"/>
      <c r="E40" s="208">
        <f>$F$30*15</f>
        <v>390</v>
      </c>
      <c r="F40" s="2271"/>
      <c r="G40" s="2272"/>
    </row>
    <row r="41" spans="1:7" s="207" customFormat="1" ht="12.95" customHeight="1" x14ac:dyDescent="0.25">
      <c r="B41" s="2233" t="s">
        <v>490</v>
      </c>
      <c r="C41" s="2234"/>
      <c r="D41" s="2235"/>
      <c r="E41" s="208">
        <f>$F$30*18</f>
        <v>468</v>
      </c>
      <c r="F41" s="2271"/>
      <c r="G41" s="2272"/>
    </row>
    <row r="42" spans="1:7" s="207" customFormat="1" ht="12.95" customHeight="1" x14ac:dyDescent="0.25">
      <c r="B42" s="2233" t="s">
        <v>491</v>
      </c>
      <c r="C42" s="2234"/>
      <c r="D42" s="2235"/>
      <c r="E42" s="208">
        <f>$F$30*20</f>
        <v>520</v>
      </c>
      <c r="F42" s="2271"/>
      <c r="G42" s="2272"/>
    </row>
    <row r="43" spans="1:7" s="207" customFormat="1" ht="12.95" customHeight="1" x14ac:dyDescent="0.25">
      <c r="B43" s="2233" t="s">
        <v>492</v>
      </c>
      <c r="C43" s="2234"/>
      <c r="D43" s="2235"/>
      <c r="E43" s="208">
        <f>$F$30*22</f>
        <v>572</v>
      </c>
      <c r="F43" s="2271"/>
      <c r="G43" s="2272"/>
    </row>
    <row r="44" spans="1:7" s="207" customFormat="1" ht="12.95" customHeight="1" x14ac:dyDescent="0.25">
      <c r="B44" s="2233" t="s">
        <v>493</v>
      </c>
      <c r="C44" s="2234"/>
      <c r="D44" s="2235"/>
      <c r="E44" s="208">
        <f>$F$30*30</f>
        <v>780</v>
      </c>
      <c r="F44" s="2271"/>
      <c r="G44" s="2272"/>
    </row>
    <row r="45" spans="1:7" ht="8.25" customHeight="1" x14ac:dyDescent="0.25">
      <c r="B45" s="192"/>
      <c r="C45" s="192"/>
      <c r="D45" s="192"/>
      <c r="E45" s="192"/>
      <c r="F45" s="192"/>
      <c r="G45" s="192"/>
    </row>
    <row r="46" spans="1:7" ht="15" customHeight="1" x14ac:dyDescent="0.25">
      <c r="B46" s="2267" t="s">
        <v>494</v>
      </c>
      <c r="C46" s="2267"/>
      <c r="D46" s="2267"/>
      <c r="E46" s="2267"/>
      <c r="F46" s="2267"/>
      <c r="G46" s="2267"/>
    </row>
    <row r="47" spans="1:7" ht="15" customHeight="1" x14ac:dyDescent="0.25">
      <c r="B47" s="2264" t="s">
        <v>495</v>
      </c>
      <c r="C47" s="2265"/>
      <c r="D47" s="2265"/>
      <c r="E47" s="2266"/>
      <c r="F47" s="206" t="s">
        <v>496</v>
      </c>
      <c r="G47" s="205" t="s">
        <v>497</v>
      </c>
    </row>
    <row r="48" spans="1:7" ht="12.95" customHeight="1" x14ac:dyDescent="0.25">
      <c r="B48" s="200">
        <v>1</v>
      </c>
      <c r="C48" s="2225"/>
      <c r="D48" s="2226"/>
      <c r="E48" s="2227"/>
      <c r="F48" s="202"/>
      <c r="G48" s="204"/>
    </row>
    <row r="49" spans="2:7" ht="12.95" customHeight="1" x14ac:dyDescent="0.25">
      <c r="B49" s="200">
        <v>2</v>
      </c>
      <c r="C49" s="2225"/>
      <c r="D49" s="2226"/>
      <c r="E49" s="2227"/>
      <c r="F49" s="202"/>
      <c r="G49" s="204"/>
    </row>
    <row r="50" spans="2:7" ht="12.95" customHeight="1" x14ac:dyDescent="0.25">
      <c r="B50" s="200">
        <v>3</v>
      </c>
      <c r="C50" s="2225"/>
      <c r="D50" s="2226"/>
      <c r="E50" s="2227"/>
      <c r="F50" s="202"/>
      <c r="G50" s="204"/>
    </row>
    <row r="51" spans="2:7" ht="12.95" customHeight="1" x14ac:dyDescent="0.25">
      <c r="B51" s="200">
        <v>4</v>
      </c>
      <c r="C51" s="2225"/>
      <c r="D51" s="2226"/>
      <c r="E51" s="2227"/>
      <c r="F51" s="202"/>
      <c r="G51" s="203"/>
    </row>
    <row r="52" spans="2:7" ht="12.95" customHeight="1" x14ac:dyDescent="0.25">
      <c r="B52" s="200"/>
      <c r="C52" s="2225"/>
      <c r="D52" s="2226"/>
      <c r="E52" s="2227"/>
      <c r="F52" s="202"/>
      <c r="G52" s="201"/>
    </row>
    <row r="53" spans="2:7" ht="12.95" customHeight="1" x14ac:dyDescent="0.25">
      <c r="B53" s="200"/>
      <c r="C53" s="2225"/>
      <c r="D53" s="2226"/>
      <c r="E53" s="2227"/>
      <c r="F53" s="199"/>
      <c r="G53" s="198"/>
    </row>
    <row r="54" spans="2:7" ht="12.95" customHeight="1" x14ac:dyDescent="0.25">
      <c r="B54" s="200"/>
      <c r="C54" s="2225"/>
      <c r="D54" s="2226"/>
      <c r="E54" s="2227"/>
      <c r="F54" s="202"/>
      <c r="G54" s="201"/>
    </row>
    <row r="55" spans="2:7" ht="12.95" customHeight="1" x14ac:dyDescent="0.25">
      <c r="B55" s="200"/>
      <c r="C55" s="2225"/>
      <c r="D55" s="2226"/>
      <c r="E55" s="2227"/>
      <c r="F55" s="199"/>
      <c r="G55" s="198"/>
    </row>
    <row r="56" spans="2:7" ht="15" x14ac:dyDescent="0.2">
      <c r="B56" s="197" t="s">
        <v>479</v>
      </c>
      <c r="C56" s="196" t="s">
        <v>498</v>
      </c>
      <c r="D56" s="192"/>
      <c r="E56" s="192"/>
      <c r="F56" s="195">
        <f>SUM(F48:F55)</f>
        <v>0</v>
      </c>
      <c r="G56" s="192" t="s">
        <v>499</v>
      </c>
    </row>
    <row r="57" spans="2:7" x14ac:dyDescent="0.25">
      <c r="B57" s="194"/>
      <c r="C57" s="193"/>
      <c r="D57" s="192"/>
      <c r="E57" s="192"/>
      <c r="F57" s="192"/>
      <c r="G57" s="192"/>
    </row>
    <row r="58" spans="2:7" ht="3.75" customHeight="1" x14ac:dyDescent="0.25">
      <c r="B58" s="192"/>
      <c r="C58" s="192"/>
      <c r="D58" s="192"/>
      <c r="E58" s="192"/>
      <c r="F58" s="192"/>
      <c r="G58" s="192"/>
    </row>
    <row r="59" spans="2:7" hidden="1" x14ac:dyDescent="0.25">
      <c r="B59" s="192"/>
      <c r="C59" s="192"/>
      <c r="D59" s="192"/>
      <c r="E59" s="192"/>
      <c r="F59" s="192"/>
      <c r="G59" s="192"/>
    </row>
    <row r="60" spans="2:7" hidden="1" x14ac:dyDescent="0.25">
      <c r="B60" s="192"/>
      <c r="C60" s="192"/>
      <c r="D60" s="192"/>
      <c r="E60" s="192"/>
      <c r="F60" s="192"/>
      <c r="G60" s="192"/>
    </row>
    <row r="61" spans="2:7" x14ac:dyDescent="0.25">
      <c r="B61" s="192"/>
      <c r="C61" s="192"/>
      <c r="D61" s="192"/>
      <c r="E61" s="192"/>
      <c r="F61" s="192"/>
      <c r="G61" s="192"/>
    </row>
  </sheetData>
  <sheetProtection algorithmName="SHA-512" hashValue="qwSkSZksP4zLLFXzag8yfNTv9NRadLa3Uwt2keMNJ4pzOZiVXtQc3N0RjJte0a9Wqm9oXXps48EcMaMillpvgg==" saltValue="WaxPr7s+qWHqkJHAd8Zk5A==" spinCount="100000" sheet="1" objects="1" scenarios="1"/>
  <mergeCells count="67">
    <mergeCell ref="B47:E47"/>
    <mergeCell ref="B46:G46"/>
    <mergeCell ref="C31:E31"/>
    <mergeCell ref="B36:D36"/>
    <mergeCell ref="B35:D35"/>
    <mergeCell ref="B34:D34"/>
    <mergeCell ref="F44:G44"/>
    <mergeCell ref="F43:G43"/>
    <mergeCell ref="F42:G42"/>
    <mergeCell ref="F41:G41"/>
    <mergeCell ref="F40:G40"/>
    <mergeCell ref="F36:G36"/>
    <mergeCell ref="F35:G35"/>
    <mergeCell ref="B44:D44"/>
    <mergeCell ref="B43:D43"/>
    <mergeCell ref="B42:D42"/>
    <mergeCell ref="C21:D21"/>
    <mergeCell ref="C25:D25"/>
    <mergeCell ref="B38:D38"/>
    <mergeCell ref="B23:B29"/>
    <mergeCell ref="C23:D23"/>
    <mergeCell ref="C24:D24"/>
    <mergeCell ref="C26:D26"/>
    <mergeCell ref="B22:D22"/>
    <mergeCell ref="B37:D37"/>
    <mergeCell ref="F4:G4"/>
    <mergeCell ref="F5:G5"/>
    <mergeCell ref="F6:G6"/>
    <mergeCell ref="F7:G7"/>
    <mergeCell ref="C6:D7"/>
    <mergeCell ref="B40:D40"/>
    <mergeCell ref="B39:D39"/>
    <mergeCell ref="B33:G33"/>
    <mergeCell ref="B1:G1"/>
    <mergeCell ref="F3:G3"/>
    <mergeCell ref="F15:G15"/>
    <mergeCell ref="C19:D19"/>
    <mergeCell ref="C20:D20"/>
    <mergeCell ref="F14:G14"/>
    <mergeCell ref="B16:G16"/>
    <mergeCell ref="C12:E12"/>
    <mergeCell ref="C11:E11"/>
    <mergeCell ref="F8:G8"/>
    <mergeCell ref="F10:G10"/>
    <mergeCell ref="F9:G9"/>
    <mergeCell ref="B2:F2"/>
    <mergeCell ref="C8:D9"/>
    <mergeCell ref="B6:B7"/>
    <mergeCell ref="B8:B9"/>
    <mergeCell ref="F11:G11"/>
    <mergeCell ref="F12:G12"/>
    <mergeCell ref="F13:G13"/>
    <mergeCell ref="B17:E17"/>
    <mergeCell ref="B18:D18"/>
    <mergeCell ref="C55:E55"/>
    <mergeCell ref="C54:E54"/>
    <mergeCell ref="C53:E53"/>
    <mergeCell ref="C52:E52"/>
    <mergeCell ref="C51:E51"/>
    <mergeCell ref="C27:D27"/>
    <mergeCell ref="C28:D28"/>
    <mergeCell ref="C29:D29"/>
    <mergeCell ref="B19:B21"/>
    <mergeCell ref="C50:E50"/>
    <mergeCell ref="C49:E49"/>
    <mergeCell ref="C48:E48"/>
    <mergeCell ref="B41:D41"/>
  </mergeCells>
  <dataValidations count="2">
    <dataValidation type="list" allowBlank="1" showInputMessage="1" showErrorMessage="1" sqref="C25:D29" xr:uid="{C683E96D-3812-4645-B01D-FD46B600F912}">
      <formula1>#REF!</formula1>
    </dataValidation>
    <dataValidation type="list" allowBlank="1" showInputMessage="1" showErrorMessage="1" sqref="C20:D21" xr:uid="{69174073-C048-4C2F-9DB2-3DEDA7D5E70A}">
      <formula1>$E$50:$E$60</formula1>
    </dataValidation>
  </dataValidations>
  <printOptions horizontalCentered="1"/>
  <pageMargins left="0.9055118110236221" right="0.39370078740157483" top="0.98425196850393704" bottom="0.98425196850393704" header="0.51181102362204722" footer="0.51181102362204722"/>
  <pageSetup paperSize="9" scale="82" orientation="portrait" verticalDpi="300" r:id="rId1"/>
  <headerFooter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FDD1B2-ECC2-4A00-B838-89792C22468D}">
  <sheetPr>
    <tabColor rgb="FFFF0000"/>
    <pageSetUpPr fitToPage="1"/>
  </sheetPr>
  <dimension ref="B1:K68"/>
  <sheetViews>
    <sheetView view="pageBreakPreview" zoomScaleNormal="100" zoomScaleSheetLayoutView="100" workbookViewId="0">
      <selection activeCell="H1" sqref="H1:J1"/>
    </sheetView>
  </sheetViews>
  <sheetFormatPr defaultColWidth="9.28515625" defaultRowHeight="12.75" x14ac:dyDescent="0.2"/>
  <cols>
    <col min="1" max="1" width="2.85546875" style="875" customWidth="1"/>
    <col min="2" max="2" width="6.42578125" style="875" customWidth="1"/>
    <col min="3" max="3" width="4.42578125" style="875" customWidth="1"/>
    <col min="4" max="4" width="44.42578125" style="875" customWidth="1"/>
    <col min="5" max="8" width="6.7109375" style="875" customWidth="1"/>
    <col min="9" max="9" width="10.28515625" style="875" customWidth="1"/>
    <col min="10" max="10" width="12.28515625" style="875" customWidth="1"/>
    <col min="11" max="11" width="5.42578125" style="875" customWidth="1"/>
    <col min="12" max="16384" width="9.28515625" style="875"/>
  </cols>
  <sheetData>
    <row r="1" spans="2:11" s="1224" customFormat="1" ht="18" x14ac:dyDescent="0.2">
      <c r="B1" s="967"/>
      <c r="C1" s="967"/>
      <c r="D1" s="966" t="str">
        <f>wizyt!C3</f>
        <v>??</v>
      </c>
      <c r="E1" s="1018"/>
      <c r="F1" s="1018"/>
      <c r="G1" s="1018"/>
      <c r="H1" s="2040" t="str">
        <f>wizyt!$B$1</f>
        <v xml:space="preserve"> </v>
      </c>
      <c r="I1" s="2698" t="str">
        <f>wizyt!$D$1</f>
        <v xml:space="preserve"> </v>
      </c>
      <c r="J1" s="2699"/>
    </row>
    <row r="2" spans="2:11" s="1224" customFormat="1" ht="20.25" x14ac:dyDescent="0.2">
      <c r="B2" s="270"/>
      <c r="C2" s="270"/>
      <c r="D2" s="2700" t="s">
        <v>755</v>
      </c>
      <c r="E2" s="2700"/>
      <c r="F2" s="2700"/>
      <c r="G2" s="2700"/>
      <c r="H2" s="2700"/>
      <c r="I2" s="999" t="str">
        <f>wizyt!H3</f>
        <v>2023/2024</v>
      </c>
      <c r="J2" s="270"/>
    </row>
    <row r="3" spans="2:11" s="1224" customFormat="1" ht="18.75" customHeight="1" x14ac:dyDescent="0.2">
      <c r="B3" s="998" t="s">
        <v>775</v>
      </c>
      <c r="C3" s="964"/>
      <c r="D3" s="997"/>
      <c r="E3" s="997"/>
      <c r="F3" s="997"/>
      <c r="G3" s="997"/>
      <c r="H3" s="997" t="s">
        <v>30</v>
      </c>
      <c r="I3" s="996"/>
      <c r="J3" s="270"/>
    </row>
    <row r="4" spans="2:11" s="1224" customFormat="1" ht="27" customHeight="1" thickBot="1" x14ac:dyDescent="0.25">
      <c r="B4" s="1324" t="s">
        <v>863</v>
      </c>
      <c r="C4" s="1323"/>
      <c r="D4" s="330"/>
      <c r="E4" s="1322"/>
      <c r="F4" s="1017"/>
      <c r="G4" s="1017"/>
      <c r="H4" s="2847"/>
      <c r="I4" s="2847"/>
      <c r="J4" s="270"/>
    </row>
    <row r="5" spans="2:11" s="1224" customFormat="1" ht="12.75" customHeight="1" x14ac:dyDescent="0.2">
      <c r="B5" s="2703" t="s">
        <v>756</v>
      </c>
      <c r="C5" s="2800"/>
      <c r="D5" s="2800"/>
      <c r="E5" s="2867" t="s">
        <v>864</v>
      </c>
      <c r="F5" s="2868"/>
      <c r="G5" s="2868"/>
      <c r="H5" s="2869"/>
      <c r="I5" s="2851" t="s">
        <v>790</v>
      </c>
      <c r="J5" s="2836" t="s">
        <v>758</v>
      </c>
    </row>
    <row r="6" spans="2:11" s="1224" customFormat="1" ht="12.75" customHeight="1" x14ac:dyDescent="0.2">
      <c r="B6" s="2705"/>
      <c r="C6" s="2801"/>
      <c r="D6" s="2801"/>
      <c r="E6" s="2839" t="s">
        <v>865</v>
      </c>
      <c r="F6" s="2839"/>
      <c r="G6" s="2839"/>
      <c r="H6" s="2840"/>
      <c r="I6" s="2852"/>
      <c r="J6" s="2837"/>
    </row>
    <row r="7" spans="2:11" s="1224" customFormat="1" ht="12.75" customHeight="1" x14ac:dyDescent="0.2">
      <c r="B7" s="2705"/>
      <c r="C7" s="2801"/>
      <c r="D7" s="2801"/>
      <c r="E7" s="959" t="s">
        <v>523</v>
      </c>
      <c r="F7" s="959" t="s">
        <v>524</v>
      </c>
      <c r="G7" s="959" t="s">
        <v>525</v>
      </c>
      <c r="H7" s="1377" t="s">
        <v>526</v>
      </c>
      <c r="I7" s="2852"/>
      <c r="J7" s="2837"/>
    </row>
    <row r="8" spans="2:11" s="1224" customFormat="1" ht="12.75" customHeight="1" x14ac:dyDescent="0.2">
      <c r="B8" s="2705"/>
      <c r="C8" s="2801"/>
      <c r="D8" s="2801"/>
      <c r="E8" s="2822" t="s">
        <v>856</v>
      </c>
      <c r="F8" s="2823"/>
      <c r="G8" s="2823"/>
      <c r="H8" s="2824"/>
      <c r="I8" s="2852"/>
      <c r="J8" s="2837"/>
    </row>
    <row r="9" spans="2:11" s="1224" customFormat="1" ht="12.75" customHeight="1" x14ac:dyDescent="0.2">
      <c r="B9" s="2705"/>
      <c r="C9" s="2801"/>
      <c r="D9" s="2801"/>
      <c r="E9" s="2752" t="s">
        <v>844</v>
      </c>
      <c r="F9" s="2724"/>
      <c r="G9" s="2724"/>
      <c r="H9" s="2807"/>
      <c r="I9" s="2852"/>
      <c r="J9" s="2837"/>
    </row>
    <row r="10" spans="2:11" s="1224" customFormat="1" ht="12.75" customHeight="1" x14ac:dyDescent="0.2">
      <c r="B10" s="2705"/>
      <c r="C10" s="2801"/>
      <c r="D10" s="2801"/>
      <c r="E10" s="1728">
        <f>'kalendarz  A'!$F$30</f>
        <v>26</v>
      </c>
      <c r="F10" s="1728">
        <f>'kalendarz  A'!$F$30</f>
        <v>26</v>
      </c>
      <c r="G10" s="1728">
        <f>'kalendarz  A'!$F$30</f>
        <v>26</v>
      </c>
      <c r="H10" s="1425">
        <f>'kalendarz  A'!$F$31</f>
        <v>16</v>
      </c>
      <c r="I10" s="2852"/>
      <c r="J10" s="2837"/>
    </row>
    <row r="11" spans="2:11" s="1224" customFormat="1" ht="16.5" customHeight="1" thickBot="1" x14ac:dyDescent="0.25">
      <c r="B11" s="2707"/>
      <c r="C11" s="2802"/>
      <c r="D11" s="2802"/>
      <c r="E11" s="2753" t="s">
        <v>866</v>
      </c>
      <c r="F11" s="2726"/>
      <c r="G11" s="2726"/>
      <c r="H11" s="2870"/>
      <c r="I11" s="2853"/>
      <c r="J11" s="2838"/>
    </row>
    <row r="12" spans="2:11" s="1224" customFormat="1" ht="27" customHeight="1" thickBot="1" x14ac:dyDescent="0.25">
      <c r="B12" s="1376"/>
      <c r="C12" s="1317"/>
      <c r="D12" s="1316" t="s">
        <v>818</v>
      </c>
      <c r="E12" s="1315">
        <f>SUM(E16:E18)+E13</f>
        <v>41</v>
      </c>
      <c r="F12" s="1315">
        <f>SUM(F16:F18)+F13</f>
        <v>35</v>
      </c>
      <c r="G12" s="1315">
        <f>SUM(G16:G18)+G13</f>
        <v>34</v>
      </c>
      <c r="H12" s="1315">
        <f>SUM(H16:H18)+H13</f>
        <v>28</v>
      </c>
      <c r="I12" s="1424">
        <f t="shared" ref="I12:I18" si="0">SUM(E12:H12)</f>
        <v>138</v>
      </c>
      <c r="J12" s="2841"/>
      <c r="K12" s="1244"/>
    </row>
    <row r="13" spans="2:11" s="1224" customFormat="1" ht="14.25" customHeight="1" x14ac:dyDescent="0.2">
      <c r="B13" s="1373"/>
      <c r="C13" s="1309"/>
      <c r="D13" s="1184" t="s">
        <v>819</v>
      </c>
      <c r="E13" s="1308">
        <f>SUM(E14:E15)</f>
        <v>41</v>
      </c>
      <c r="F13" s="1308">
        <f>SUM(F14:F15)</f>
        <v>35</v>
      </c>
      <c r="G13" s="1308">
        <f>SUM(G14:G15)</f>
        <v>34</v>
      </c>
      <c r="H13" s="1308">
        <f>SUM(H14:H15)</f>
        <v>28</v>
      </c>
      <c r="I13" s="1374">
        <f t="shared" si="0"/>
        <v>138</v>
      </c>
      <c r="J13" s="2842"/>
      <c r="K13" s="1244"/>
    </row>
    <row r="14" spans="2:11" s="1224" customFormat="1" ht="14.25" customHeight="1" x14ac:dyDescent="0.2">
      <c r="B14" s="1373"/>
      <c r="C14" s="1309"/>
      <c r="D14" s="1184" t="s">
        <v>820</v>
      </c>
      <c r="E14" s="1308">
        <f>SUM(E20:E28)</f>
        <v>8</v>
      </c>
      <c r="F14" s="1308">
        <f>SUM(F20:F28)</f>
        <v>10</v>
      </c>
      <c r="G14" s="1308">
        <f>SUM(G20:G28)</f>
        <v>11</v>
      </c>
      <c r="H14" s="1308">
        <f>SUM(H20:H28)</f>
        <v>10</v>
      </c>
      <c r="I14" s="1374">
        <f t="shared" si="0"/>
        <v>39</v>
      </c>
      <c r="J14" s="2842"/>
      <c r="K14" s="1244"/>
    </row>
    <row r="15" spans="2:11" s="1224" customFormat="1" ht="14.25" customHeight="1" x14ac:dyDescent="0.2">
      <c r="B15" s="1373"/>
      <c r="C15" s="1309"/>
      <c r="D15" s="1184" t="s">
        <v>821</v>
      </c>
      <c r="E15" s="1308">
        <f>SUM(E29:E45)</f>
        <v>33</v>
      </c>
      <c r="F15" s="1308">
        <f>SUM(F29:F45)</f>
        <v>25</v>
      </c>
      <c r="G15" s="1308">
        <f>SUM(G29:G45)</f>
        <v>23</v>
      </c>
      <c r="H15" s="1308">
        <f>SUM(H29:H45)</f>
        <v>18</v>
      </c>
      <c r="I15" s="1374">
        <f t="shared" si="0"/>
        <v>99</v>
      </c>
      <c r="J15" s="2842"/>
      <c r="K15" s="1244"/>
    </row>
    <row r="16" spans="2:11" s="1224" customFormat="1" ht="14.25" hidden="1" customHeight="1" x14ac:dyDescent="0.2">
      <c r="B16" s="1373"/>
      <c r="C16" s="1309"/>
      <c r="D16" s="1184" t="s">
        <v>822</v>
      </c>
      <c r="E16" s="1308">
        <f>E46</f>
        <v>0</v>
      </c>
      <c r="F16" s="1312">
        <f>F46</f>
        <v>0</v>
      </c>
      <c r="G16" s="1312">
        <f>G46</f>
        <v>0</v>
      </c>
      <c r="H16" s="1313">
        <f>H46</f>
        <v>0</v>
      </c>
      <c r="I16" s="1374">
        <f t="shared" si="0"/>
        <v>0</v>
      </c>
      <c r="J16" s="2842"/>
      <c r="K16" s="1244"/>
    </row>
    <row r="17" spans="2:11" s="1224" customFormat="1" ht="14.25" customHeight="1" x14ac:dyDescent="0.2">
      <c r="B17" s="1373"/>
      <c r="C17" s="1309"/>
      <c r="D17" s="1184" t="s">
        <v>823</v>
      </c>
      <c r="E17" s="1308">
        <f>E56</f>
        <v>0</v>
      </c>
      <c r="F17" s="1312">
        <f>F56</f>
        <v>0</v>
      </c>
      <c r="G17" s="1312">
        <f>G56</f>
        <v>0</v>
      </c>
      <c r="H17" s="1312">
        <f>H56</f>
        <v>0</v>
      </c>
      <c r="I17" s="1374">
        <f t="shared" si="0"/>
        <v>0</v>
      </c>
      <c r="J17" s="2842"/>
      <c r="K17" s="1244"/>
    </row>
    <row r="18" spans="2:11" s="1224" customFormat="1" ht="13.5" customHeight="1" thickBot="1" x14ac:dyDescent="0.25">
      <c r="B18" s="1373"/>
      <c r="C18" s="1309"/>
      <c r="D18" s="1040" t="s">
        <v>846</v>
      </c>
      <c r="E18" s="1308">
        <f>SUM(E62:E65)</f>
        <v>0</v>
      </c>
      <c r="F18" s="1308">
        <f>SUM(F62:F65)</f>
        <v>0</v>
      </c>
      <c r="G18" s="1308">
        <f>SUM(G62:G65)</f>
        <v>0</v>
      </c>
      <c r="H18" s="1308">
        <f>SUM(H62:H65)</f>
        <v>0</v>
      </c>
      <c r="I18" s="1374">
        <f t="shared" si="0"/>
        <v>0</v>
      </c>
      <c r="J18" s="2843"/>
      <c r="K18" s="1244"/>
    </row>
    <row r="19" spans="2:11" s="1224" customFormat="1" ht="19.5" customHeight="1" x14ac:dyDescent="0.2">
      <c r="B19" s="1869"/>
      <c r="C19" s="1865" t="s">
        <v>766</v>
      </c>
      <c r="D19" s="1865"/>
      <c r="E19" s="1866"/>
      <c r="F19" s="1866"/>
      <c r="G19" s="1866"/>
      <c r="H19" s="1866"/>
      <c r="I19" s="1866"/>
      <c r="J19" s="1870"/>
      <c r="K19" s="1244"/>
    </row>
    <row r="20" spans="2:11" s="992" customFormat="1" ht="14.1" customHeight="1" x14ac:dyDescent="0.2">
      <c r="B20" s="2832" t="s">
        <v>826</v>
      </c>
      <c r="C20" s="1304">
        <v>1</v>
      </c>
      <c r="D20" s="1305" t="s">
        <v>847</v>
      </c>
      <c r="E20" s="1297">
        <v>2</v>
      </c>
      <c r="F20" s="1296">
        <v>2</v>
      </c>
      <c r="G20" s="946">
        <v>2</v>
      </c>
      <c r="H20" s="948">
        <v>3</v>
      </c>
      <c r="I20" s="1414">
        <f t="shared" ref="I20:I65" si="1">SUM(E20:H20)</f>
        <v>9</v>
      </c>
      <c r="J20" s="1368"/>
      <c r="K20" s="1244"/>
    </row>
    <row r="21" spans="2:11" s="992" customFormat="1" ht="14.1" customHeight="1" x14ac:dyDescent="0.2">
      <c r="B21" s="2833"/>
      <c r="C21" s="1126">
        <v>2</v>
      </c>
      <c r="D21" s="1303" t="s">
        <v>786</v>
      </c>
      <c r="E21" s="1258"/>
      <c r="F21" s="895"/>
      <c r="G21" s="894"/>
      <c r="H21" s="887"/>
      <c r="I21" s="1414">
        <f t="shared" si="1"/>
        <v>0</v>
      </c>
      <c r="J21" s="1370"/>
      <c r="K21" s="1244"/>
    </row>
    <row r="22" spans="2:11" s="992" customFormat="1" ht="14.1" customHeight="1" x14ac:dyDescent="0.2">
      <c r="B22" s="2833"/>
      <c r="C22" s="1126">
        <v>3</v>
      </c>
      <c r="D22" s="1303" t="s">
        <v>769</v>
      </c>
      <c r="E22" s="1258">
        <v>2</v>
      </c>
      <c r="F22" s="895">
        <v>2</v>
      </c>
      <c r="G22" s="894">
        <v>2</v>
      </c>
      <c r="H22" s="890">
        <v>2</v>
      </c>
      <c r="I22" s="1414">
        <f t="shared" si="1"/>
        <v>8</v>
      </c>
      <c r="J22" s="1370"/>
      <c r="K22" s="1244"/>
    </row>
    <row r="23" spans="2:11" s="992" customFormat="1" ht="14.1" customHeight="1" x14ac:dyDescent="0.2">
      <c r="B23" s="2833"/>
      <c r="C23" s="1126">
        <v>4</v>
      </c>
      <c r="D23" s="1303" t="s">
        <v>787</v>
      </c>
      <c r="E23" s="1423">
        <v>2</v>
      </c>
      <c r="F23" s="1422">
        <v>2</v>
      </c>
      <c r="G23" s="940">
        <v>2</v>
      </c>
      <c r="H23" s="890"/>
      <c r="I23" s="1414">
        <f t="shared" si="1"/>
        <v>6</v>
      </c>
      <c r="J23" s="1370"/>
      <c r="K23" s="1244"/>
    </row>
    <row r="24" spans="2:11" s="992" customFormat="1" ht="14.1" customHeight="1" x14ac:dyDescent="0.2">
      <c r="B24" s="2833"/>
      <c r="C24" s="1126">
        <v>5</v>
      </c>
      <c r="D24" s="1303" t="s">
        <v>697</v>
      </c>
      <c r="E24" s="1258"/>
      <c r="F24" s="1422">
        <v>2</v>
      </c>
      <c r="G24" s="940">
        <v>2</v>
      </c>
      <c r="H24" s="941">
        <v>2</v>
      </c>
      <c r="I24" s="1414">
        <f t="shared" si="1"/>
        <v>6</v>
      </c>
      <c r="J24" s="1370"/>
      <c r="K24" s="1244"/>
    </row>
    <row r="25" spans="2:11" s="992" customFormat="1" ht="14.1" customHeight="1" x14ac:dyDescent="0.2">
      <c r="B25" s="2833"/>
      <c r="C25" s="1126">
        <v>6</v>
      </c>
      <c r="D25" s="1303" t="s">
        <v>867</v>
      </c>
      <c r="E25" s="1258"/>
      <c r="F25" s="895"/>
      <c r="G25" s="894"/>
      <c r="H25" s="899"/>
      <c r="I25" s="1414">
        <f t="shared" si="1"/>
        <v>0</v>
      </c>
      <c r="J25" s="1370"/>
      <c r="K25" s="1244"/>
    </row>
    <row r="26" spans="2:11" s="992" customFormat="1" ht="14.1" customHeight="1" x14ac:dyDescent="0.2">
      <c r="B26" s="2833"/>
      <c r="C26" s="1126">
        <v>7</v>
      </c>
      <c r="D26" s="1303" t="s">
        <v>716</v>
      </c>
      <c r="E26" s="1423">
        <v>1</v>
      </c>
      <c r="F26" s="1422">
        <v>1</v>
      </c>
      <c r="G26" s="940">
        <v>1</v>
      </c>
      <c r="H26" s="941">
        <v>1</v>
      </c>
      <c r="I26" s="1414">
        <f t="shared" si="1"/>
        <v>4</v>
      </c>
      <c r="J26" s="1370"/>
      <c r="K26" s="1244"/>
    </row>
    <row r="27" spans="2:11" s="992" customFormat="1" ht="14.1" customHeight="1" x14ac:dyDescent="0.2">
      <c r="B27" s="2833"/>
      <c r="C27" s="1126">
        <v>8</v>
      </c>
      <c r="D27" s="1303" t="s">
        <v>702</v>
      </c>
      <c r="E27" s="1423"/>
      <c r="F27" s="1422"/>
      <c r="G27" s="940">
        <v>2</v>
      </c>
      <c r="H27" s="941">
        <v>2</v>
      </c>
      <c r="I27" s="1414">
        <f t="shared" si="1"/>
        <v>4</v>
      </c>
      <c r="J27" s="1370"/>
      <c r="K27" s="1244"/>
    </row>
    <row r="28" spans="2:11" s="992" customFormat="1" ht="14.1" customHeight="1" x14ac:dyDescent="0.2">
      <c r="B28" s="2833"/>
      <c r="C28" s="1126">
        <v>9</v>
      </c>
      <c r="D28" s="1303" t="s">
        <v>698</v>
      </c>
      <c r="E28" s="1423">
        <v>1</v>
      </c>
      <c r="F28" s="1422">
        <v>1</v>
      </c>
      <c r="G28" s="940"/>
      <c r="H28" s="941"/>
      <c r="I28" s="1414">
        <f t="shared" si="1"/>
        <v>2</v>
      </c>
      <c r="J28" s="1370"/>
      <c r="K28" s="1244"/>
    </row>
    <row r="29" spans="2:11" s="992" customFormat="1" ht="14.1" customHeight="1" x14ac:dyDescent="0.2">
      <c r="B29" s="2832" t="s">
        <v>848</v>
      </c>
      <c r="C29" s="1289">
        <v>1</v>
      </c>
      <c r="D29" s="1298" t="s">
        <v>666</v>
      </c>
      <c r="E29" s="1297">
        <v>4</v>
      </c>
      <c r="F29" s="1296">
        <v>4</v>
      </c>
      <c r="G29" s="946">
        <v>4</v>
      </c>
      <c r="H29" s="948">
        <v>4</v>
      </c>
      <c r="I29" s="1414">
        <f t="shared" si="1"/>
        <v>16</v>
      </c>
      <c r="J29" s="1368"/>
      <c r="K29" s="1244"/>
    </row>
    <row r="30" spans="2:11" s="992" customFormat="1" ht="14.1" customHeight="1" x14ac:dyDescent="0.2">
      <c r="B30" s="2833"/>
      <c r="C30" s="1147">
        <v>2</v>
      </c>
      <c r="D30" s="1154" t="s">
        <v>849</v>
      </c>
      <c r="E30" s="1253">
        <v>3</v>
      </c>
      <c r="F30" s="889">
        <v>3</v>
      </c>
      <c r="G30" s="888">
        <v>3</v>
      </c>
      <c r="H30" s="931">
        <v>3</v>
      </c>
      <c r="I30" s="1414">
        <f t="shared" si="1"/>
        <v>12</v>
      </c>
      <c r="J30" s="1110"/>
      <c r="K30" s="1244"/>
    </row>
    <row r="31" spans="2:11" s="992" customFormat="1" ht="14.1" customHeight="1" x14ac:dyDescent="0.2">
      <c r="B31" s="2833"/>
      <c r="C31" s="1161">
        <v>3</v>
      </c>
      <c r="D31" s="1154" t="s">
        <v>850</v>
      </c>
      <c r="E31" s="1253">
        <v>2</v>
      </c>
      <c r="F31" s="889">
        <v>2</v>
      </c>
      <c r="G31" s="888">
        <v>2</v>
      </c>
      <c r="H31" s="931">
        <v>2</v>
      </c>
      <c r="I31" s="1414">
        <f t="shared" si="1"/>
        <v>8</v>
      </c>
      <c r="J31" s="1110"/>
      <c r="K31" s="1244"/>
    </row>
    <row r="32" spans="2:11" s="992" customFormat="1" ht="14.1" customHeight="1" x14ac:dyDescent="0.2">
      <c r="B32" s="2833"/>
      <c r="C32" s="1147">
        <v>4</v>
      </c>
      <c r="D32" s="1151" t="s">
        <v>851</v>
      </c>
      <c r="E32" s="1253">
        <v>1</v>
      </c>
      <c r="F32" s="889"/>
      <c r="G32" s="888"/>
      <c r="H32" s="931"/>
      <c r="I32" s="1414">
        <f t="shared" si="1"/>
        <v>1</v>
      </c>
      <c r="J32" s="1110"/>
      <c r="K32" s="1244"/>
    </row>
    <row r="33" spans="2:11" s="992" customFormat="1" ht="14.1" customHeight="1" x14ac:dyDescent="0.2">
      <c r="B33" s="2833"/>
      <c r="C33" s="1161">
        <v>5</v>
      </c>
      <c r="D33" s="1151" t="s">
        <v>670</v>
      </c>
      <c r="E33" s="1253">
        <v>2</v>
      </c>
      <c r="F33" s="889">
        <v>2</v>
      </c>
      <c r="G33" s="888">
        <v>2</v>
      </c>
      <c r="H33" s="931">
        <v>1</v>
      </c>
      <c r="I33" s="1414">
        <f t="shared" si="1"/>
        <v>7</v>
      </c>
      <c r="J33" s="1110"/>
      <c r="K33" s="1244"/>
    </row>
    <row r="34" spans="2:11" s="992" customFormat="1" ht="14.1" customHeight="1" x14ac:dyDescent="0.2">
      <c r="B34" s="2833"/>
      <c r="C34" s="1147">
        <v>6</v>
      </c>
      <c r="D34" s="1150" t="s">
        <v>715</v>
      </c>
      <c r="E34" s="1253">
        <v>2</v>
      </c>
      <c r="F34" s="889">
        <v>1</v>
      </c>
      <c r="G34" s="888"/>
      <c r="H34" s="931"/>
      <c r="I34" s="1414">
        <f t="shared" si="1"/>
        <v>3</v>
      </c>
      <c r="J34" s="1110"/>
      <c r="K34" s="1244"/>
    </row>
    <row r="35" spans="2:11" s="992" customFormat="1" ht="14.1" customHeight="1" x14ac:dyDescent="0.2">
      <c r="B35" s="2833"/>
      <c r="C35" s="1161">
        <v>7</v>
      </c>
      <c r="D35" s="1292" t="s">
        <v>711</v>
      </c>
      <c r="E35" s="1291">
        <v>2</v>
      </c>
      <c r="F35" s="889"/>
      <c r="G35" s="888"/>
      <c r="H35" s="931"/>
      <c r="I35" s="1414">
        <f t="shared" si="1"/>
        <v>2</v>
      </c>
      <c r="J35" s="1110"/>
      <c r="K35" s="1244"/>
    </row>
    <row r="36" spans="2:11" s="992" customFormat="1" ht="14.1" customHeight="1" x14ac:dyDescent="0.2">
      <c r="B36" s="2833"/>
      <c r="C36" s="1147">
        <v>8</v>
      </c>
      <c r="D36" s="1151" t="s">
        <v>673</v>
      </c>
      <c r="E36" s="1253">
        <v>2</v>
      </c>
      <c r="F36" s="889">
        <v>1</v>
      </c>
      <c r="G36" s="888">
        <v>1</v>
      </c>
      <c r="H36" s="931"/>
      <c r="I36" s="1414">
        <f t="shared" si="1"/>
        <v>4</v>
      </c>
      <c r="J36" s="1110"/>
      <c r="K36" s="1244"/>
    </row>
    <row r="37" spans="2:11" s="992" customFormat="1" ht="14.1" customHeight="1" x14ac:dyDescent="0.2">
      <c r="B37" s="2833"/>
      <c r="C37" s="1161">
        <v>9</v>
      </c>
      <c r="D37" s="1151" t="s">
        <v>674</v>
      </c>
      <c r="E37" s="1253">
        <v>2</v>
      </c>
      <c r="F37" s="889">
        <v>1</v>
      </c>
      <c r="G37" s="888">
        <v>1</v>
      </c>
      <c r="H37" s="931"/>
      <c r="I37" s="1414">
        <f t="shared" si="1"/>
        <v>4</v>
      </c>
      <c r="J37" s="1110"/>
      <c r="K37" s="1244"/>
    </row>
    <row r="38" spans="2:11" s="992" customFormat="1" ht="14.1" customHeight="1" x14ac:dyDescent="0.2">
      <c r="B38" s="2833"/>
      <c r="C38" s="1147">
        <v>10</v>
      </c>
      <c r="D38" s="1151" t="s">
        <v>712</v>
      </c>
      <c r="E38" s="1253">
        <v>2</v>
      </c>
      <c r="F38" s="889">
        <v>1</v>
      </c>
      <c r="G38" s="888">
        <v>1</v>
      </c>
      <c r="H38" s="931"/>
      <c r="I38" s="1414">
        <f t="shared" si="1"/>
        <v>4</v>
      </c>
      <c r="J38" s="1110"/>
      <c r="K38" s="1244"/>
    </row>
    <row r="39" spans="2:11" s="992" customFormat="1" ht="14.1" customHeight="1" x14ac:dyDescent="0.2">
      <c r="B39" s="2833"/>
      <c r="C39" s="1161">
        <v>11</v>
      </c>
      <c r="D39" s="1151" t="s">
        <v>676</v>
      </c>
      <c r="E39" s="1253">
        <v>2</v>
      </c>
      <c r="F39" s="889">
        <v>1</v>
      </c>
      <c r="G39" s="888">
        <v>1</v>
      </c>
      <c r="H39" s="931"/>
      <c r="I39" s="1414">
        <f t="shared" si="1"/>
        <v>4</v>
      </c>
      <c r="J39" s="1110"/>
      <c r="K39" s="1244"/>
    </row>
    <row r="40" spans="2:11" s="992" customFormat="1" ht="14.1" customHeight="1" x14ac:dyDescent="0.2">
      <c r="B40" s="2833"/>
      <c r="C40" s="1147">
        <v>12</v>
      </c>
      <c r="D40" s="1290" t="s">
        <v>677</v>
      </c>
      <c r="E40" s="1253">
        <v>3</v>
      </c>
      <c r="F40" s="889">
        <v>4</v>
      </c>
      <c r="G40" s="888">
        <v>3</v>
      </c>
      <c r="H40" s="931">
        <v>4</v>
      </c>
      <c r="I40" s="1414">
        <f t="shared" si="1"/>
        <v>14</v>
      </c>
      <c r="J40" s="1110"/>
      <c r="K40" s="1244"/>
    </row>
    <row r="41" spans="2:11" s="992" customFormat="1" ht="14.1" customHeight="1" x14ac:dyDescent="0.2">
      <c r="B41" s="2833"/>
      <c r="C41" s="1161">
        <v>13</v>
      </c>
      <c r="D41" s="1151" t="s">
        <v>678</v>
      </c>
      <c r="E41" s="1253">
        <v>1</v>
      </c>
      <c r="F41" s="889">
        <v>1</v>
      </c>
      <c r="G41" s="888">
        <v>1</v>
      </c>
      <c r="H41" s="931"/>
      <c r="I41" s="1414">
        <f t="shared" si="1"/>
        <v>3</v>
      </c>
      <c r="J41" s="1110"/>
      <c r="K41" s="1244"/>
    </row>
    <row r="42" spans="2:11" s="992" customFormat="1" ht="14.1" customHeight="1" x14ac:dyDescent="0.2">
      <c r="B42" s="2833"/>
      <c r="C42" s="1147">
        <v>14</v>
      </c>
      <c r="D42" s="1151" t="s">
        <v>680</v>
      </c>
      <c r="E42" s="1253">
        <v>3</v>
      </c>
      <c r="F42" s="889">
        <v>3</v>
      </c>
      <c r="G42" s="888">
        <v>3</v>
      </c>
      <c r="H42" s="931">
        <v>3</v>
      </c>
      <c r="I42" s="1414">
        <f t="shared" si="1"/>
        <v>12</v>
      </c>
      <c r="J42" s="1110"/>
      <c r="K42" s="1244"/>
    </row>
    <row r="43" spans="2:11" s="992" customFormat="1" ht="14.1" customHeight="1" x14ac:dyDescent="0.2">
      <c r="B43" s="2833"/>
      <c r="C43" s="1161">
        <v>15</v>
      </c>
      <c r="D43" s="1151" t="s">
        <v>681</v>
      </c>
      <c r="E43" s="1253">
        <v>1</v>
      </c>
      <c r="F43" s="889"/>
      <c r="G43" s="888"/>
      <c r="H43" s="931"/>
      <c r="I43" s="1414">
        <f t="shared" si="1"/>
        <v>1</v>
      </c>
      <c r="J43" s="1110"/>
      <c r="K43" s="1244"/>
    </row>
    <row r="44" spans="2:11" s="992" customFormat="1" ht="14.1" customHeight="1" x14ac:dyDescent="0.2">
      <c r="B44" s="2833"/>
      <c r="C44" s="1333">
        <v>16</v>
      </c>
      <c r="D44" s="1288" t="s">
        <v>682</v>
      </c>
      <c r="E44" s="1287">
        <v>1</v>
      </c>
      <c r="F44" s="1286">
        <v>1</v>
      </c>
      <c r="G44" s="1285">
        <v>1</v>
      </c>
      <c r="H44" s="1284">
        <v>1</v>
      </c>
      <c r="I44" s="1414">
        <f t="shared" si="1"/>
        <v>4</v>
      </c>
      <c r="J44" s="1358"/>
      <c r="K44" s="1244"/>
    </row>
    <row r="45" spans="2:11" s="992" customFormat="1" ht="19.350000000000001" customHeight="1" thickBot="1" x14ac:dyDescent="0.25">
      <c r="B45" s="2833"/>
      <c r="C45" s="1281" t="s">
        <v>857</v>
      </c>
      <c r="D45" s="1280"/>
      <c r="E45" s="1279"/>
      <c r="F45" s="922"/>
      <c r="G45" s="921"/>
      <c r="H45" s="921"/>
      <c r="I45" s="1414">
        <f t="shared" si="1"/>
        <v>0</v>
      </c>
      <c r="J45" s="2019"/>
      <c r="K45" s="1244"/>
    </row>
    <row r="46" spans="2:11" s="1224" customFormat="1" ht="19.5" hidden="1" customHeight="1" thickTop="1" x14ac:dyDescent="0.2">
      <c r="B46" s="1357"/>
      <c r="C46" s="1267" t="s">
        <v>773</v>
      </c>
      <c r="D46" s="1276"/>
      <c r="E46" s="1274">
        <f>SUM(E47:E55)</f>
        <v>0</v>
      </c>
      <c r="F46" s="1274">
        <f>SUM(F47:F55)</f>
        <v>0</v>
      </c>
      <c r="G46" s="1274">
        <f>SUM(G47:G55)</f>
        <v>0</v>
      </c>
      <c r="H46" s="1275">
        <f>SUM(H47:H55)</f>
        <v>0</v>
      </c>
      <c r="I46" s="1401">
        <f t="shared" si="1"/>
        <v>0</v>
      </c>
      <c r="J46" s="1356"/>
      <c r="K46" s="1244"/>
    </row>
    <row r="47" spans="2:11" s="1224" customFormat="1" ht="14.1" hidden="1" customHeight="1" x14ac:dyDescent="0.2">
      <c r="B47" s="989"/>
      <c r="C47" s="1127">
        <v>1</v>
      </c>
      <c r="D47" s="1260"/>
      <c r="E47" s="1258"/>
      <c r="F47" s="895"/>
      <c r="G47" s="894"/>
      <c r="H47" s="899"/>
      <c r="I47" s="1384">
        <f t="shared" si="1"/>
        <v>0</v>
      </c>
      <c r="J47" s="1112"/>
      <c r="K47" s="1244"/>
    </row>
    <row r="48" spans="2:11" s="1224" customFormat="1" ht="14.1" hidden="1" customHeight="1" x14ac:dyDescent="0.2">
      <c r="B48" s="989"/>
      <c r="C48" s="1127">
        <v>2</v>
      </c>
      <c r="D48" s="1254"/>
      <c r="E48" s="1258"/>
      <c r="F48" s="895"/>
      <c r="G48" s="894"/>
      <c r="H48" s="899"/>
      <c r="I48" s="1384">
        <f t="shared" si="1"/>
        <v>0</v>
      </c>
      <c r="J48" s="1112"/>
      <c r="K48" s="1244"/>
    </row>
    <row r="49" spans="2:11" s="1224" customFormat="1" ht="14.1" hidden="1" customHeight="1" x14ac:dyDescent="0.2">
      <c r="B49" s="989"/>
      <c r="C49" s="1127">
        <v>3</v>
      </c>
      <c r="D49" s="1254"/>
      <c r="E49" s="1258"/>
      <c r="F49" s="895"/>
      <c r="G49" s="894"/>
      <c r="H49" s="899"/>
      <c r="I49" s="1384">
        <f t="shared" si="1"/>
        <v>0</v>
      </c>
      <c r="J49" s="1112"/>
      <c r="K49" s="1244"/>
    </row>
    <row r="50" spans="2:11" s="1224" customFormat="1" ht="14.1" hidden="1" customHeight="1" x14ac:dyDescent="0.2">
      <c r="B50" s="989"/>
      <c r="C50" s="1127">
        <v>4</v>
      </c>
      <c r="D50" s="1254"/>
      <c r="E50" s="1258"/>
      <c r="F50" s="895"/>
      <c r="G50" s="894"/>
      <c r="H50" s="899"/>
      <c r="I50" s="1384">
        <f t="shared" si="1"/>
        <v>0</v>
      </c>
      <c r="J50" s="1112"/>
      <c r="K50" s="1244"/>
    </row>
    <row r="51" spans="2:11" s="1224" customFormat="1" ht="14.1" hidden="1" customHeight="1" x14ac:dyDescent="0.2">
      <c r="B51" s="989"/>
      <c r="C51" s="1127">
        <v>5</v>
      </c>
      <c r="D51" s="1254"/>
      <c r="E51" s="1258"/>
      <c r="F51" s="895"/>
      <c r="G51" s="894"/>
      <c r="H51" s="899"/>
      <c r="I51" s="1384">
        <f t="shared" si="1"/>
        <v>0</v>
      </c>
      <c r="J51" s="1112"/>
      <c r="K51" s="1244"/>
    </row>
    <row r="52" spans="2:11" s="1224" customFormat="1" ht="14.1" hidden="1" customHeight="1" x14ac:dyDescent="0.2">
      <c r="B52" s="989"/>
      <c r="C52" s="1127">
        <v>6</v>
      </c>
      <c r="D52" s="1254"/>
      <c r="E52" s="1258"/>
      <c r="F52" s="895"/>
      <c r="G52" s="894"/>
      <c r="H52" s="899"/>
      <c r="I52" s="1384">
        <f t="shared" si="1"/>
        <v>0</v>
      </c>
      <c r="J52" s="1112"/>
      <c r="K52" s="1244"/>
    </row>
    <row r="53" spans="2:11" s="1224" customFormat="1" ht="14.1" hidden="1" customHeight="1" x14ac:dyDescent="0.2">
      <c r="B53" s="930"/>
      <c r="C53" s="1126">
        <v>7</v>
      </c>
      <c r="D53" s="1254"/>
      <c r="E53" s="1253"/>
      <c r="F53" s="889"/>
      <c r="G53" s="888"/>
      <c r="H53" s="931"/>
      <c r="I53" s="1384">
        <f t="shared" si="1"/>
        <v>0</v>
      </c>
      <c r="J53" s="884"/>
      <c r="K53" s="1244"/>
    </row>
    <row r="54" spans="2:11" s="1224" customFormat="1" ht="14.1" hidden="1" customHeight="1" x14ac:dyDescent="0.2">
      <c r="B54" s="930"/>
      <c r="C54" s="1126">
        <v>8</v>
      </c>
      <c r="D54" s="1254"/>
      <c r="E54" s="1253"/>
      <c r="F54" s="889"/>
      <c r="G54" s="888"/>
      <c r="H54" s="931"/>
      <c r="I54" s="1384">
        <f t="shared" si="1"/>
        <v>0</v>
      </c>
      <c r="J54" s="884"/>
      <c r="K54" s="1244"/>
    </row>
    <row r="55" spans="2:11" s="1224" customFormat="1" ht="14.1" hidden="1" customHeight="1" thickBot="1" x14ac:dyDescent="0.25">
      <c r="B55" s="927"/>
      <c r="C55" s="1133">
        <v>9</v>
      </c>
      <c r="D55" s="1249"/>
      <c r="E55" s="1271"/>
      <c r="F55" s="912"/>
      <c r="G55" s="911"/>
      <c r="H55" s="1144"/>
      <c r="I55" s="1384">
        <f t="shared" si="1"/>
        <v>0</v>
      </c>
      <c r="J55" s="1355"/>
      <c r="K55" s="1244"/>
    </row>
    <row r="56" spans="2:11" s="1224" customFormat="1" ht="19.350000000000001" customHeight="1" thickTop="1" x14ac:dyDescent="0.2">
      <c r="B56" s="1266"/>
      <c r="C56" s="1267" t="s">
        <v>772</v>
      </c>
      <c r="D56" s="1266"/>
      <c r="E56" s="1264">
        <f>SUM(E57:E61)</f>
        <v>0</v>
      </c>
      <c r="F56" s="1265">
        <f>SUM(F57:F61)</f>
        <v>0</v>
      </c>
      <c r="G56" s="1264">
        <f>SUM(G57:G61)</f>
        <v>0</v>
      </c>
      <c r="H56" s="1264">
        <f>SUM(H57:H61)</f>
        <v>0</v>
      </c>
      <c r="I56" s="1396">
        <f t="shared" si="1"/>
        <v>0</v>
      </c>
      <c r="J56" s="1354"/>
      <c r="K56" s="1244"/>
    </row>
    <row r="57" spans="2:11" s="1224" customFormat="1" ht="14.1" customHeight="1" x14ac:dyDescent="0.2">
      <c r="B57" s="989"/>
      <c r="C57" s="1127">
        <v>1</v>
      </c>
      <c r="D57" s="1254"/>
      <c r="E57" s="1258"/>
      <c r="F57" s="895"/>
      <c r="G57" s="894"/>
      <c r="H57" s="899"/>
      <c r="I57" s="1384">
        <f t="shared" si="1"/>
        <v>0</v>
      </c>
      <c r="J57" s="1112"/>
      <c r="K57" s="1244"/>
    </row>
    <row r="58" spans="2:11" s="1224" customFormat="1" ht="14.1" customHeight="1" x14ac:dyDescent="0.2">
      <c r="B58" s="930"/>
      <c r="C58" s="1126">
        <v>2</v>
      </c>
      <c r="D58" s="1254"/>
      <c r="E58" s="1253"/>
      <c r="F58" s="889"/>
      <c r="G58" s="888"/>
      <c r="H58" s="931"/>
      <c r="I58" s="1384">
        <f t="shared" si="1"/>
        <v>0</v>
      </c>
      <c r="J58" s="884"/>
      <c r="K58" s="1244"/>
    </row>
    <row r="59" spans="2:11" s="1224" customFormat="1" ht="14.1" customHeight="1" x14ac:dyDescent="0.2">
      <c r="B59" s="1134"/>
      <c r="C59" s="1126">
        <v>3</v>
      </c>
      <c r="D59" s="1254"/>
      <c r="E59" s="1253"/>
      <c r="F59" s="889"/>
      <c r="G59" s="888"/>
      <c r="H59" s="931"/>
      <c r="I59" s="1384">
        <f t="shared" si="1"/>
        <v>0</v>
      </c>
      <c r="J59" s="884"/>
      <c r="K59" s="1244"/>
    </row>
    <row r="60" spans="2:11" s="1224" customFormat="1" ht="14.1" customHeight="1" x14ac:dyDescent="0.2">
      <c r="B60" s="930"/>
      <c r="C60" s="1126">
        <v>4</v>
      </c>
      <c r="D60" s="1254"/>
      <c r="E60" s="1253"/>
      <c r="F60" s="889"/>
      <c r="G60" s="888"/>
      <c r="H60" s="931"/>
      <c r="I60" s="1384">
        <f t="shared" si="1"/>
        <v>0</v>
      </c>
      <c r="J60" s="884"/>
      <c r="K60" s="1244"/>
    </row>
    <row r="61" spans="2:11" s="1224" customFormat="1" ht="14.1" customHeight="1" thickBot="1" x14ac:dyDescent="0.25">
      <c r="B61" s="1352"/>
      <c r="C61" s="1250">
        <v>5</v>
      </c>
      <c r="D61" s="1467"/>
      <c r="E61" s="1248"/>
      <c r="F61" s="1247"/>
      <c r="G61" s="1123"/>
      <c r="H61" s="1140"/>
      <c r="I61" s="1384">
        <f t="shared" si="1"/>
        <v>0</v>
      </c>
      <c r="J61" s="1351"/>
      <c r="K61" s="1244"/>
    </row>
    <row r="62" spans="2:11" s="1224" customFormat="1" ht="14.1" customHeight="1" thickTop="1" x14ac:dyDescent="0.2">
      <c r="B62" s="1350"/>
      <c r="C62" s="1242" t="s">
        <v>828</v>
      </c>
      <c r="D62" s="1242"/>
      <c r="E62" s="1241"/>
      <c r="F62" s="1241"/>
      <c r="G62" s="1241"/>
      <c r="H62" s="1241"/>
      <c r="I62" s="1384">
        <f t="shared" si="1"/>
        <v>0</v>
      </c>
      <c r="J62" s="1348"/>
    </row>
    <row r="63" spans="2:11" s="1224" customFormat="1" ht="14.1" customHeight="1" x14ac:dyDescent="0.2">
      <c r="B63" s="1347"/>
      <c r="C63" s="1236" t="s">
        <v>721</v>
      </c>
      <c r="D63" s="1236"/>
      <c r="E63" s="1235"/>
      <c r="F63" s="1235"/>
      <c r="G63" s="1235"/>
      <c r="H63" s="1235"/>
      <c r="I63" s="1384">
        <f t="shared" si="1"/>
        <v>0</v>
      </c>
      <c r="J63" s="1345"/>
    </row>
    <row r="64" spans="2:11" s="1224" customFormat="1" ht="14.1" customHeight="1" x14ac:dyDescent="0.2">
      <c r="B64" s="1347"/>
      <c r="C64" s="1236" t="s">
        <v>829</v>
      </c>
      <c r="D64" s="1236"/>
      <c r="E64" s="1235"/>
      <c r="F64" s="1235"/>
      <c r="G64" s="1235"/>
      <c r="H64" s="1235"/>
      <c r="I64" s="1384">
        <f t="shared" si="1"/>
        <v>0</v>
      </c>
      <c r="J64" s="1345"/>
    </row>
    <row r="65" spans="2:10" s="1224" customFormat="1" ht="14.1" customHeight="1" thickBot="1" x14ac:dyDescent="0.25">
      <c r="B65" s="1344"/>
      <c r="C65" s="1643" t="s">
        <v>853</v>
      </c>
      <c r="D65" s="1343"/>
      <c r="E65" s="1342"/>
      <c r="F65" s="1342"/>
      <c r="G65" s="1342"/>
      <c r="H65" s="1341"/>
      <c r="I65" s="1384">
        <f t="shared" si="1"/>
        <v>0</v>
      </c>
      <c r="J65" s="1339"/>
    </row>
    <row r="66" spans="2:10" ht="16.5" customHeight="1" x14ac:dyDescent="0.2">
      <c r="C66" s="1421" t="s">
        <v>479</v>
      </c>
      <c r="D66" s="2020" t="s">
        <v>868</v>
      </c>
      <c r="E66" s="2021"/>
      <c r="F66" s="2021"/>
      <c r="G66" s="2021"/>
      <c r="H66" s="2021"/>
      <c r="I66" s="2021"/>
    </row>
    <row r="67" spans="2:10" ht="13.5" customHeight="1" x14ac:dyDescent="0.25">
      <c r="C67" s="1420" t="s">
        <v>869</v>
      </c>
      <c r="D67" s="2864" t="s">
        <v>870</v>
      </c>
      <c r="E67" s="2865"/>
      <c r="F67" s="2865"/>
      <c r="G67" s="2865"/>
      <c r="H67" s="2865"/>
      <c r="I67" s="2866"/>
    </row>
    <row r="68" spans="2:10" x14ac:dyDescent="0.2">
      <c r="D68" s="1096"/>
      <c r="E68" s="1221"/>
      <c r="F68" s="1096"/>
      <c r="G68" s="1096"/>
      <c r="H68" s="1204"/>
      <c r="I68" s="1096"/>
    </row>
  </sheetData>
  <sheetProtection algorithmName="SHA-512" hashValue="88hvEu7IZt/AeCh3k4JSoDWRPYpv7Fo5HmAMi33cy1DV2x0t4Otjlam2xVY+b7r0ACC8JLEiPNyVe2uzBLk6gw==" saltValue="q/3qcUGCPYx8/HHc8EXSBA==" spinCount="100000" sheet="1" objects="1" scenarios="1"/>
  <mergeCells count="15">
    <mergeCell ref="I1:J1"/>
    <mergeCell ref="D2:H2"/>
    <mergeCell ref="H4:I4"/>
    <mergeCell ref="B5:D11"/>
    <mergeCell ref="E5:H5"/>
    <mergeCell ref="I5:I11"/>
    <mergeCell ref="E6:H6"/>
    <mergeCell ref="E8:H8"/>
    <mergeCell ref="E9:H9"/>
    <mergeCell ref="E11:H11"/>
    <mergeCell ref="J12:J18"/>
    <mergeCell ref="J5:J11"/>
    <mergeCell ref="B20:B28"/>
    <mergeCell ref="B29:B45"/>
    <mergeCell ref="D67:I67"/>
  </mergeCells>
  <printOptions horizontalCentered="1"/>
  <pageMargins left="0.59055118110236227" right="0.51181102362204722" top="1.1811023622047245" bottom="0.98425196850393704" header="0.51181102362204722" footer="0.51181102362204722"/>
  <pageSetup paperSize="9" scale="56" orientation="landscape" r:id="rId1"/>
  <headerFooter alignWithMargins="0"/>
  <rowBreaks count="1" manualBreakCount="1">
    <brk id="65"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5091F5D4-8AF5-4E7A-B7B8-CD80ACCB40A6}">
          <x14:formula1>
            <xm:f>słownik!$A$2:$A$175</xm:f>
          </x14:formula1>
          <xm:sqref>D47:D55 D57:D61</xm:sqref>
        </x14:dataValidation>
      </x14:dataValidations>
    </ext>
  </extLst>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028976-747A-475D-A2F3-52C543D0416A}">
  <sheetPr>
    <pageSetUpPr fitToPage="1"/>
  </sheetPr>
  <dimension ref="B1:M74"/>
  <sheetViews>
    <sheetView view="pageBreakPreview" zoomScaleNormal="100" zoomScaleSheetLayoutView="100" workbookViewId="0">
      <selection activeCell="B5" sqref="B5:D11"/>
    </sheetView>
  </sheetViews>
  <sheetFormatPr defaultColWidth="9.28515625" defaultRowHeight="12.75" x14ac:dyDescent="0.2"/>
  <cols>
    <col min="1" max="1" width="2.85546875" style="875" customWidth="1"/>
    <col min="2" max="2" width="6.42578125" style="875" customWidth="1"/>
    <col min="3" max="3" width="4.42578125" style="875" customWidth="1"/>
    <col min="4" max="4" width="48.5703125" style="875" customWidth="1"/>
    <col min="5" max="10" width="5.7109375" style="875" customWidth="1"/>
    <col min="11" max="11" width="8.5703125" style="875" customWidth="1"/>
    <col min="12" max="12" width="12.28515625" style="875" customWidth="1"/>
    <col min="13" max="13" width="5.42578125" style="875" customWidth="1"/>
    <col min="14" max="16384" width="9.28515625" style="875"/>
  </cols>
  <sheetData>
    <row r="1" spans="2:13" s="1224" customFormat="1" ht="18" x14ac:dyDescent="0.2">
      <c r="B1" s="967"/>
      <c r="C1" s="967"/>
      <c r="D1" s="966" t="str">
        <f>wizyt!C3</f>
        <v>??</v>
      </c>
      <c r="E1" s="1018"/>
      <c r="F1" s="1018"/>
      <c r="G1" s="1018"/>
      <c r="H1" s="1018"/>
      <c r="I1" s="1018"/>
      <c r="J1" s="2040" t="str">
        <f>wizyt!$B$1</f>
        <v xml:space="preserve"> </v>
      </c>
      <c r="K1" s="2698" t="str">
        <f>wizyt!$D$1</f>
        <v xml:space="preserve"> </v>
      </c>
      <c r="L1" s="2699"/>
    </row>
    <row r="2" spans="2:13" s="1224" customFormat="1" ht="20.25" x14ac:dyDescent="0.2">
      <c r="B2" s="270"/>
      <c r="C2" s="270"/>
      <c r="D2" s="2700" t="s">
        <v>755</v>
      </c>
      <c r="E2" s="2700"/>
      <c r="F2" s="2700"/>
      <c r="G2" s="2700"/>
      <c r="H2" s="2700"/>
      <c r="I2" s="2700"/>
      <c r="J2" s="2700"/>
      <c r="K2" s="999" t="str">
        <f>wizyt!H3</f>
        <v>2023/2024</v>
      </c>
      <c r="L2" s="270"/>
    </row>
    <row r="3" spans="2:13" s="1224" customFormat="1" ht="18.75" customHeight="1" x14ac:dyDescent="0.2">
      <c r="B3" s="1324" t="s">
        <v>841</v>
      </c>
      <c r="C3" s="964"/>
      <c r="D3" s="997"/>
      <c r="E3" s="997"/>
      <c r="F3" s="997" t="s">
        <v>858</v>
      </c>
      <c r="G3" s="997"/>
      <c r="H3" s="997"/>
      <c r="I3" s="997"/>
      <c r="J3" s="1325" t="s">
        <v>859</v>
      </c>
      <c r="K3" s="996"/>
      <c r="L3" s="270"/>
    </row>
    <row r="4" spans="2:13" s="1224" customFormat="1" ht="27" customHeight="1" thickBot="1" x14ac:dyDescent="0.25">
      <c r="B4" s="1324" t="s">
        <v>776</v>
      </c>
      <c r="C4" s="1323"/>
      <c r="D4" s="330"/>
      <c r="E4" s="1017"/>
      <c r="F4" s="1017"/>
      <c r="G4" s="1322"/>
      <c r="H4" s="1017"/>
      <c r="I4" s="1017"/>
      <c r="J4" s="2847"/>
      <c r="K4" s="2847"/>
      <c r="L4" s="270"/>
    </row>
    <row r="5" spans="2:13" s="1224" customFormat="1" ht="12.75" customHeight="1" x14ac:dyDescent="0.2">
      <c r="B5" s="2703" t="s">
        <v>756</v>
      </c>
      <c r="C5" s="2800"/>
      <c r="D5" s="2800"/>
      <c r="E5" s="2848" t="s">
        <v>691</v>
      </c>
      <c r="F5" s="2849"/>
      <c r="G5" s="2849"/>
      <c r="H5" s="2849"/>
      <c r="I5" s="2849"/>
      <c r="J5" s="2850"/>
      <c r="K5" s="2851" t="s">
        <v>790</v>
      </c>
      <c r="L5" s="2836" t="s">
        <v>758</v>
      </c>
    </row>
    <row r="6" spans="2:13" s="1224" customFormat="1" ht="12.75" customHeight="1" x14ac:dyDescent="0.2">
      <c r="B6" s="2705"/>
      <c r="C6" s="2801"/>
      <c r="D6" s="2801"/>
      <c r="E6" s="2839" t="s">
        <v>817</v>
      </c>
      <c r="F6" s="2839"/>
      <c r="G6" s="2839"/>
      <c r="H6" s="2839"/>
      <c r="I6" s="2839"/>
      <c r="J6" s="2840"/>
      <c r="K6" s="2852"/>
      <c r="L6" s="2837"/>
    </row>
    <row r="7" spans="2:13" s="1224" customFormat="1" ht="12.75" customHeight="1" x14ac:dyDescent="0.2">
      <c r="B7" s="2705"/>
      <c r="C7" s="2801"/>
      <c r="D7" s="2801"/>
      <c r="E7" s="1378" t="s">
        <v>523</v>
      </c>
      <c r="F7" s="959" t="s">
        <v>524</v>
      </c>
      <c r="G7" s="959" t="s">
        <v>525</v>
      </c>
      <c r="H7" s="961" t="s">
        <v>526</v>
      </c>
      <c r="I7" s="961" t="s">
        <v>527</v>
      </c>
      <c r="J7" s="1377" t="s">
        <v>528</v>
      </c>
      <c r="K7" s="2852"/>
      <c r="L7" s="2837"/>
    </row>
    <row r="8" spans="2:13" s="1224" customFormat="1" ht="12.75" customHeight="1" x14ac:dyDescent="0.2">
      <c r="B8" s="2705"/>
      <c r="C8" s="2801"/>
      <c r="D8" s="2801"/>
      <c r="E8" s="2844" t="s">
        <v>759</v>
      </c>
      <c r="F8" s="2845"/>
      <c r="G8" s="2845"/>
      <c r="H8" s="2845"/>
      <c r="I8" s="2845"/>
      <c r="J8" s="2846"/>
      <c r="K8" s="2852"/>
      <c r="L8" s="2837"/>
    </row>
    <row r="9" spans="2:13" s="1224" customFormat="1" ht="12.75" customHeight="1" x14ac:dyDescent="0.2">
      <c r="B9" s="2705"/>
      <c r="C9" s="2801"/>
      <c r="D9" s="2801"/>
      <c r="E9" s="2752" t="s">
        <v>844</v>
      </c>
      <c r="F9" s="2724"/>
      <c r="G9" s="2724"/>
      <c r="H9" s="2724"/>
      <c r="I9" s="2724"/>
      <c r="J9" s="2807"/>
      <c r="K9" s="2852"/>
      <c r="L9" s="2837"/>
    </row>
    <row r="10" spans="2:13" s="1224" customFormat="1" ht="12.75" customHeight="1" x14ac:dyDescent="0.2">
      <c r="B10" s="2705"/>
      <c r="C10" s="2801"/>
      <c r="D10" s="2801"/>
      <c r="E10" s="1744">
        <f>'kalendarz  A'!$F$30</f>
        <v>26</v>
      </c>
      <c r="F10" s="1728">
        <f>'kalendarz  A'!$F$30</f>
        <v>26</v>
      </c>
      <c r="G10" s="1728">
        <f>'kalendarz  A'!$F$30</f>
        <v>26</v>
      </c>
      <c r="H10" s="1728">
        <f>'kalendarz  A'!$F$30</f>
        <v>26</v>
      </c>
      <c r="I10" s="1728">
        <f>'kalendarz  A'!$F$30</f>
        <v>26</v>
      </c>
      <c r="J10" s="1728">
        <f>'kalendarz  A'!$F$31</f>
        <v>16</v>
      </c>
      <c r="K10" s="2852"/>
      <c r="L10" s="2837"/>
    </row>
    <row r="11" spans="2:13" s="1224" customFormat="1" ht="16.5" customHeight="1" thickBot="1" x14ac:dyDescent="0.25">
      <c r="B11" s="2707"/>
      <c r="C11" s="2802"/>
      <c r="D11" s="2802"/>
      <c r="E11" s="2825" t="s">
        <v>845</v>
      </c>
      <c r="F11" s="2826"/>
      <c r="G11" s="2826"/>
      <c r="H11" s="2826"/>
      <c r="I11" s="2826"/>
      <c r="J11" s="2827"/>
      <c r="K11" s="2853"/>
      <c r="L11" s="2838"/>
    </row>
    <row r="12" spans="2:13" s="1224" customFormat="1" ht="27" customHeight="1" thickBot="1" x14ac:dyDescent="0.25">
      <c r="B12" s="1376"/>
      <c r="C12" s="1317"/>
      <c r="D12" s="1316" t="s">
        <v>818</v>
      </c>
      <c r="E12" s="1315">
        <f t="shared" ref="E12:J12" si="0">SUM(E16:E18)+E13</f>
        <v>30</v>
      </c>
      <c r="F12" s="1315">
        <f t="shared" si="0"/>
        <v>32</v>
      </c>
      <c r="G12" s="1315">
        <f t="shared" si="0"/>
        <v>31</v>
      </c>
      <c r="H12" s="1315">
        <f t="shared" si="0"/>
        <v>26</v>
      </c>
      <c r="I12" s="1315">
        <f t="shared" si="0"/>
        <v>23</v>
      </c>
      <c r="J12" s="1315">
        <f t="shared" si="0"/>
        <v>19</v>
      </c>
      <c r="K12" s="1314">
        <f>SUM(K13:K18)</f>
        <v>322</v>
      </c>
      <c r="L12" s="2841"/>
      <c r="M12" s="1244"/>
    </row>
    <row r="13" spans="2:13" s="1224" customFormat="1" ht="14.25" customHeight="1" x14ac:dyDescent="0.2">
      <c r="B13" s="1373"/>
      <c r="C13" s="1309"/>
      <c r="D13" s="1184" t="s">
        <v>819</v>
      </c>
      <c r="E13" s="1375">
        <f t="shared" ref="E13:J13" si="1">SUM(E14:E15)</f>
        <v>30</v>
      </c>
      <c r="F13" s="1375">
        <f t="shared" si="1"/>
        <v>32</v>
      </c>
      <c r="G13" s="1308">
        <f t="shared" si="1"/>
        <v>31</v>
      </c>
      <c r="H13" s="1308">
        <f t="shared" si="1"/>
        <v>26</v>
      </c>
      <c r="I13" s="1308">
        <f t="shared" si="1"/>
        <v>23</v>
      </c>
      <c r="J13" s="1308">
        <f t="shared" si="1"/>
        <v>19</v>
      </c>
      <c r="K13" s="1374">
        <f t="shared" ref="K13:K18" si="2">SUM(E13:J13)</f>
        <v>161</v>
      </c>
      <c r="L13" s="2842"/>
      <c r="M13" s="1244"/>
    </row>
    <row r="14" spans="2:13" s="1224" customFormat="1" ht="14.25" customHeight="1" x14ac:dyDescent="0.2">
      <c r="B14" s="1373"/>
      <c r="C14" s="1309"/>
      <c r="D14" s="1184" t="s">
        <v>820</v>
      </c>
      <c r="E14" s="1375">
        <f t="shared" ref="E14:J14" si="3">SUM(E20:E31)</f>
        <v>0</v>
      </c>
      <c r="F14" s="1375">
        <f t="shared" si="3"/>
        <v>0</v>
      </c>
      <c r="G14" s="1308">
        <f t="shared" si="3"/>
        <v>0</v>
      </c>
      <c r="H14" s="1308">
        <f t="shared" si="3"/>
        <v>0</v>
      </c>
      <c r="I14" s="1308">
        <f t="shared" si="3"/>
        <v>0</v>
      </c>
      <c r="J14" s="1308">
        <f t="shared" si="3"/>
        <v>0</v>
      </c>
      <c r="K14" s="1374">
        <f t="shared" si="2"/>
        <v>0</v>
      </c>
      <c r="L14" s="2842"/>
      <c r="M14" s="1244"/>
    </row>
    <row r="15" spans="2:13" s="1224" customFormat="1" ht="14.25" customHeight="1" x14ac:dyDescent="0.2">
      <c r="B15" s="1373"/>
      <c r="C15" s="1309"/>
      <c r="D15" s="1184" t="s">
        <v>821</v>
      </c>
      <c r="E15" s="1375">
        <f t="shared" ref="E15:J15" si="4">SUM(E32:E49)</f>
        <v>30</v>
      </c>
      <c r="F15" s="1375">
        <f t="shared" si="4"/>
        <v>32</v>
      </c>
      <c r="G15" s="1308">
        <f t="shared" si="4"/>
        <v>31</v>
      </c>
      <c r="H15" s="1308">
        <f t="shared" si="4"/>
        <v>26</v>
      </c>
      <c r="I15" s="1308">
        <f t="shared" si="4"/>
        <v>23</v>
      </c>
      <c r="J15" s="1308">
        <f t="shared" si="4"/>
        <v>19</v>
      </c>
      <c r="K15" s="1374">
        <f t="shared" si="2"/>
        <v>161</v>
      </c>
      <c r="L15" s="2842"/>
      <c r="M15" s="1244"/>
    </row>
    <row r="16" spans="2:13" s="1224" customFormat="1" ht="14.25" customHeight="1" x14ac:dyDescent="0.2">
      <c r="B16" s="1373"/>
      <c r="C16" s="1309"/>
      <c r="D16" s="1184" t="s">
        <v>822</v>
      </c>
      <c r="E16" s="1375">
        <f t="shared" ref="E16:J16" si="5">E50</f>
        <v>0</v>
      </c>
      <c r="F16" s="1375">
        <f t="shared" si="5"/>
        <v>0</v>
      </c>
      <c r="G16" s="1308">
        <f t="shared" si="5"/>
        <v>0</v>
      </c>
      <c r="H16" s="1312">
        <f t="shared" si="5"/>
        <v>0</v>
      </c>
      <c r="I16" s="1312">
        <f t="shared" si="5"/>
        <v>0</v>
      </c>
      <c r="J16" s="1313">
        <f t="shared" si="5"/>
        <v>0</v>
      </c>
      <c r="K16" s="1374">
        <f t="shared" si="2"/>
        <v>0</v>
      </c>
      <c r="L16" s="2842"/>
      <c r="M16" s="1244"/>
    </row>
    <row r="17" spans="2:13" s="1224" customFormat="1" ht="14.25" customHeight="1" x14ac:dyDescent="0.2">
      <c r="B17" s="1373"/>
      <c r="C17" s="1309"/>
      <c r="D17" s="1184" t="s">
        <v>823</v>
      </c>
      <c r="E17" s="1372">
        <f t="shared" ref="E17:J17" si="6">E60</f>
        <v>0</v>
      </c>
      <c r="F17" s="1372">
        <f t="shared" si="6"/>
        <v>0</v>
      </c>
      <c r="G17" s="1308">
        <f t="shared" si="6"/>
        <v>0</v>
      </c>
      <c r="H17" s="1312">
        <f t="shared" si="6"/>
        <v>0</v>
      </c>
      <c r="I17" s="1312">
        <f t="shared" si="6"/>
        <v>0</v>
      </c>
      <c r="J17" s="1312">
        <f t="shared" si="6"/>
        <v>0</v>
      </c>
      <c r="K17" s="1374">
        <f t="shared" si="2"/>
        <v>0</v>
      </c>
      <c r="L17" s="2842"/>
      <c r="M17" s="1244"/>
    </row>
    <row r="18" spans="2:13" s="1224" customFormat="1" ht="13.5" customHeight="1" thickBot="1" x14ac:dyDescent="0.25">
      <c r="B18" s="1373"/>
      <c r="C18" s="1309"/>
      <c r="D18" s="1040" t="s">
        <v>846</v>
      </c>
      <c r="E18" s="1372">
        <f t="shared" ref="E18:J18" si="7">SUM(E68:E71)</f>
        <v>0</v>
      </c>
      <c r="F18" s="1372">
        <f t="shared" si="7"/>
        <v>0</v>
      </c>
      <c r="G18" s="1308">
        <f t="shared" si="7"/>
        <v>0</v>
      </c>
      <c r="H18" s="1308">
        <f t="shared" si="7"/>
        <v>0</v>
      </c>
      <c r="I18" s="1308">
        <f t="shared" si="7"/>
        <v>0</v>
      </c>
      <c r="J18" s="1308">
        <f t="shared" si="7"/>
        <v>0</v>
      </c>
      <c r="K18" s="1374">
        <f t="shared" si="2"/>
        <v>0</v>
      </c>
      <c r="L18" s="2843"/>
      <c r="M18" s="1244"/>
    </row>
    <row r="19" spans="2:13" s="1224" customFormat="1" ht="19.5" customHeight="1" x14ac:dyDescent="0.2">
      <c r="B19" s="1869"/>
      <c r="C19" s="1865" t="s">
        <v>766</v>
      </c>
      <c r="D19" s="1865"/>
      <c r="E19" s="1866"/>
      <c r="F19" s="1866"/>
      <c r="G19" s="1866"/>
      <c r="H19" s="1866"/>
      <c r="I19" s="1866"/>
      <c r="J19" s="1866"/>
      <c r="K19" s="1866"/>
      <c r="L19" s="1870"/>
      <c r="M19" s="1244"/>
    </row>
    <row r="20" spans="2:13" s="992" customFormat="1" ht="14.1" customHeight="1" x14ac:dyDescent="0.2">
      <c r="B20" s="2832" t="s">
        <v>826</v>
      </c>
      <c r="C20" s="1304">
        <v>1</v>
      </c>
      <c r="D20" s="1305" t="s">
        <v>733</v>
      </c>
      <c r="E20" s="1412"/>
      <c r="F20" s="1413"/>
      <c r="G20" s="1412"/>
      <c r="H20" s="1588"/>
      <c r="I20" s="946"/>
      <c r="J20" s="948"/>
      <c r="K20" s="1414">
        <f t="shared" ref="K20:K51" si="8">SUM(E20:J20)</f>
        <v>0</v>
      </c>
      <c r="L20" s="1368"/>
      <c r="M20" s="1244"/>
    </row>
    <row r="21" spans="2:13" s="992" customFormat="1" ht="14.1" customHeight="1" x14ac:dyDescent="0.2">
      <c r="B21" s="2833"/>
      <c r="C21" s="1126">
        <v>2</v>
      </c>
      <c r="D21" s="1303" t="s">
        <v>778</v>
      </c>
      <c r="E21" s="1393"/>
      <c r="F21" s="1394"/>
      <c r="G21" s="1393"/>
      <c r="H21" s="1562"/>
      <c r="I21" s="894"/>
      <c r="J21" s="887"/>
      <c r="K21" s="1346">
        <f t="shared" si="8"/>
        <v>0</v>
      </c>
      <c r="L21" s="1370"/>
      <c r="M21" s="1244"/>
    </row>
    <row r="22" spans="2:13" s="992" customFormat="1" ht="14.1" customHeight="1" x14ac:dyDescent="0.2">
      <c r="B22" s="2833"/>
      <c r="C22" s="1126">
        <v>3</v>
      </c>
      <c r="D22" s="1303" t="s">
        <v>770</v>
      </c>
      <c r="E22" s="1393"/>
      <c r="F22" s="1394"/>
      <c r="G22" s="1393"/>
      <c r="H22" s="1562"/>
      <c r="I22" s="894"/>
      <c r="J22" s="890"/>
      <c r="K22" s="1346">
        <f t="shared" si="8"/>
        <v>0</v>
      </c>
      <c r="L22" s="1370"/>
      <c r="M22" s="1244"/>
    </row>
    <row r="23" spans="2:13" s="992" customFormat="1" ht="14.1" customHeight="1" x14ac:dyDescent="0.2">
      <c r="B23" s="2833"/>
      <c r="C23" s="1126">
        <v>4</v>
      </c>
      <c r="D23" s="1303" t="s">
        <v>779</v>
      </c>
      <c r="E23" s="1393"/>
      <c r="F23" s="1394"/>
      <c r="G23" s="1393"/>
      <c r="H23" s="1562"/>
      <c r="I23" s="894"/>
      <c r="J23" s="890"/>
      <c r="K23" s="1346">
        <f t="shared" si="8"/>
        <v>0</v>
      </c>
      <c r="L23" s="1370"/>
      <c r="M23" s="1244"/>
    </row>
    <row r="24" spans="2:13" s="992" customFormat="1" ht="14.1" customHeight="1" x14ac:dyDescent="0.2">
      <c r="B24" s="2833"/>
      <c r="C24" s="1126">
        <v>5</v>
      </c>
      <c r="D24" s="1303" t="s">
        <v>780</v>
      </c>
      <c r="E24" s="1393"/>
      <c r="F24" s="1394"/>
      <c r="G24" s="1393"/>
      <c r="H24" s="1562"/>
      <c r="I24" s="894"/>
      <c r="J24" s="899"/>
      <c r="K24" s="1346">
        <f t="shared" si="8"/>
        <v>0</v>
      </c>
      <c r="L24" s="1370"/>
      <c r="M24" s="1244"/>
    </row>
    <row r="25" spans="2:13" s="992" customFormat="1" ht="14.1" customHeight="1" x14ac:dyDescent="0.2">
      <c r="B25" s="2833"/>
      <c r="C25" s="1126">
        <v>6</v>
      </c>
      <c r="D25" s="1303" t="s">
        <v>781</v>
      </c>
      <c r="E25" s="1393"/>
      <c r="F25" s="1394"/>
      <c r="G25" s="1393"/>
      <c r="H25" s="1562"/>
      <c r="I25" s="894"/>
      <c r="J25" s="899"/>
      <c r="K25" s="1346">
        <f t="shared" si="8"/>
        <v>0</v>
      </c>
      <c r="L25" s="1370"/>
      <c r="M25" s="1244"/>
    </row>
    <row r="26" spans="2:13" s="992" customFormat="1" ht="14.1" customHeight="1" x14ac:dyDescent="0.2">
      <c r="B26" s="2833"/>
      <c r="C26" s="1126">
        <v>7</v>
      </c>
      <c r="D26" s="1303" t="s">
        <v>769</v>
      </c>
      <c r="E26" s="1393"/>
      <c r="F26" s="1394"/>
      <c r="G26" s="1393"/>
      <c r="H26" s="1562"/>
      <c r="I26" s="894"/>
      <c r="J26" s="899"/>
      <c r="K26" s="1346">
        <f t="shared" si="8"/>
        <v>0</v>
      </c>
      <c r="L26" s="1370"/>
      <c r="M26" s="1244"/>
    </row>
    <row r="27" spans="2:13" s="992" customFormat="1" ht="14.1" customHeight="1" x14ac:dyDescent="0.2">
      <c r="B27" s="2833"/>
      <c r="C27" s="1126">
        <v>8</v>
      </c>
      <c r="D27" s="1303" t="s">
        <v>782</v>
      </c>
      <c r="E27" s="1393"/>
      <c r="F27" s="1394"/>
      <c r="G27" s="1393"/>
      <c r="H27" s="1562"/>
      <c r="I27" s="894"/>
      <c r="J27" s="899"/>
      <c r="K27" s="1346">
        <f t="shared" si="8"/>
        <v>0</v>
      </c>
      <c r="L27" s="1370"/>
      <c r="M27" s="1244"/>
    </row>
    <row r="28" spans="2:13" s="992" customFormat="1" ht="14.1" customHeight="1" x14ac:dyDescent="0.2">
      <c r="B28" s="2833"/>
      <c r="C28" s="1126">
        <v>9</v>
      </c>
      <c r="D28" s="1303" t="s">
        <v>694</v>
      </c>
      <c r="E28" s="1393"/>
      <c r="F28" s="1394"/>
      <c r="G28" s="1393"/>
      <c r="H28" s="1562"/>
      <c r="I28" s="894"/>
      <c r="J28" s="899"/>
      <c r="K28" s="1346">
        <f t="shared" si="8"/>
        <v>0</v>
      </c>
      <c r="L28" s="1370"/>
      <c r="M28" s="1244"/>
    </row>
    <row r="29" spans="2:13" s="992" customFormat="1" ht="14.1" customHeight="1" x14ac:dyDescent="0.2">
      <c r="B29" s="2833"/>
      <c r="C29" s="1126">
        <v>10</v>
      </c>
      <c r="D29" s="1303" t="s">
        <v>699</v>
      </c>
      <c r="E29" s="1393"/>
      <c r="F29" s="1394"/>
      <c r="G29" s="1393"/>
      <c r="H29" s="1562"/>
      <c r="I29" s="894"/>
      <c r="J29" s="899"/>
      <c r="K29" s="1346">
        <f t="shared" si="8"/>
        <v>0</v>
      </c>
      <c r="L29" s="1370"/>
      <c r="M29" s="1244"/>
    </row>
    <row r="30" spans="2:13" s="992" customFormat="1" ht="14.1" customHeight="1" x14ac:dyDescent="0.2">
      <c r="B30" s="2833"/>
      <c r="C30" s="1126">
        <v>11</v>
      </c>
      <c r="D30" s="1303" t="s">
        <v>716</v>
      </c>
      <c r="E30" s="1393"/>
      <c r="F30" s="1394"/>
      <c r="G30" s="1393"/>
      <c r="H30" s="1562"/>
      <c r="I30" s="894"/>
      <c r="J30" s="899"/>
      <c r="K30" s="1346">
        <f t="shared" si="8"/>
        <v>0</v>
      </c>
      <c r="L30" s="1370"/>
      <c r="M30" s="1244"/>
    </row>
    <row r="31" spans="2:13" s="992" customFormat="1" ht="14.1" customHeight="1" x14ac:dyDescent="0.2">
      <c r="B31" s="2834"/>
      <c r="C31" s="1334">
        <v>12</v>
      </c>
      <c r="D31" s="1301" t="s">
        <v>702</v>
      </c>
      <c r="E31" s="1408"/>
      <c r="F31" s="1409"/>
      <c r="G31" s="1408"/>
      <c r="H31" s="1589"/>
      <c r="I31" s="1285"/>
      <c r="J31" s="1284"/>
      <c r="K31" s="1369">
        <f t="shared" si="8"/>
        <v>0</v>
      </c>
      <c r="L31" s="1358"/>
      <c r="M31" s="1244"/>
    </row>
    <row r="32" spans="2:13" s="992" customFormat="1" ht="14.1" customHeight="1" x14ac:dyDescent="0.2">
      <c r="B32" s="2832" t="s">
        <v>848</v>
      </c>
      <c r="C32" s="1289">
        <v>1</v>
      </c>
      <c r="D32" s="1298" t="s">
        <v>666</v>
      </c>
      <c r="E32" s="1412">
        <v>5</v>
      </c>
      <c r="F32" s="1413">
        <v>5</v>
      </c>
      <c r="G32" s="1412">
        <v>4</v>
      </c>
      <c r="H32" s="1588">
        <v>4</v>
      </c>
      <c r="I32" s="946">
        <v>4</v>
      </c>
      <c r="J32" s="948">
        <v>4</v>
      </c>
      <c r="K32" s="1353">
        <f t="shared" si="8"/>
        <v>26</v>
      </c>
      <c r="L32" s="1368"/>
      <c r="M32" s="1244"/>
    </row>
    <row r="33" spans="2:13" s="992" customFormat="1" ht="14.1" customHeight="1" x14ac:dyDescent="0.2">
      <c r="B33" s="2833"/>
      <c r="C33" s="1147">
        <v>2</v>
      </c>
      <c r="D33" s="1154" t="s">
        <v>849</v>
      </c>
      <c r="E33" s="1391">
        <v>3</v>
      </c>
      <c r="F33" s="1392">
        <v>3</v>
      </c>
      <c r="G33" s="1391">
        <v>3</v>
      </c>
      <c r="H33" s="1565">
        <v>3</v>
      </c>
      <c r="I33" s="888">
        <v>3</v>
      </c>
      <c r="J33" s="931">
        <v>3</v>
      </c>
      <c r="K33" s="1346">
        <f t="shared" si="8"/>
        <v>18</v>
      </c>
      <c r="L33" s="1110"/>
      <c r="M33" s="1244"/>
    </row>
    <row r="34" spans="2:13" s="992" customFormat="1" ht="14.1" customHeight="1" x14ac:dyDescent="0.2">
      <c r="B34" s="2833"/>
      <c r="C34" s="1289">
        <v>3</v>
      </c>
      <c r="D34" s="1154" t="s">
        <v>850</v>
      </c>
      <c r="E34" s="1391">
        <v>2</v>
      </c>
      <c r="F34" s="1392">
        <v>2</v>
      </c>
      <c r="G34" s="1391">
        <v>2</v>
      </c>
      <c r="H34" s="1565">
        <v>2</v>
      </c>
      <c r="I34" s="888">
        <v>2</v>
      </c>
      <c r="J34" s="931">
        <v>2</v>
      </c>
      <c r="K34" s="1346">
        <f t="shared" si="8"/>
        <v>12</v>
      </c>
      <c r="L34" s="1110"/>
      <c r="M34" s="1244"/>
    </row>
    <row r="35" spans="2:13" s="992" customFormat="1" ht="14.1" customHeight="1" x14ac:dyDescent="0.2">
      <c r="B35" s="2833"/>
      <c r="C35" s="1147">
        <v>4</v>
      </c>
      <c r="D35" s="1151" t="s">
        <v>669</v>
      </c>
      <c r="E35" s="1391">
        <v>1</v>
      </c>
      <c r="F35" s="1392"/>
      <c r="G35" s="1391"/>
      <c r="H35" s="1565"/>
      <c r="I35" s="1365"/>
      <c r="J35" s="1364"/>
      <c r="K35" s="1346">
        <f t="shared" si="8"/>
        <v>1</v>
      </c>
      <c r="L35" s="1110"/>
      <c r="M35" s="1244"/>
    </row>
    <row r="36" spans="2:13" s="992" customFormat="1" ht="14.1" customHeight="1" x14ac:dyDescent="0.2">
      <c r="B36" s="2833"/>
      <c r="C36" s="1289">
        <v>5</v>
      </c>
      <c r="D36" s="1293" t="s">
        <v>860</v>
      </c>
      <c r="E36" s="1399"/>
      <c r="F36" s="1400"/>
      <c r="G36" s="1399">
        <v>1</v>
      </c>
      <c r="H36" s="1566"/>
      <c r="I36" s="911"/>
      <c r="J36" s="1144"/>
      <c r="K36" s="1346">
        <f t="shared" si="8"/>
        <v>1</v>
      </c>
      <c r="L36" s="1110"/>
      <c r="M36" s="1244"/>
    </row>
    <row r="37" spans="2:13" s="992" customFormat="1" ht="14.1" customHeight="1" x14ac:dyDescent="0.2">
      <c r="B37" s="2833"/>
      <c r="C37" s="1147">
        <v>6</v>
      </c>
      <c r="D37" s="1151" t="s">
        <v>670</v>
      </c>
      <c r="E37" s="1391">
        <v>2</v>
      </c>
      <c r="F37" s="1392">
        <v>2</v>
      </c>
      <c r="G37" s="1391">
        <v>2</v>
      </c>
      <c r="H37" s="1565">
        <v>2</v>
      </c>
      <c r="I37" s="888">
        <v>2</v>
      </c>
      <c r="J37" s="931">
        <v>2</v>
      </c>
      <c r="K37" s="1346">
        <f t="shared" si="8"/>
        <v>12</v>
      </c>
      <c r="L37" s="1110"/>
      <c r="M37" s="1244"/>
    </row>
    <row r="38" spans="2:13" s="992" customFormat="1" ht="14.1" customHeight="1" x14ac:dyDescent="0.2">
      <c r="B38" s="2833"/>
      <c r="C38" s="1289">
        <v>7</v>
      </c>
      <c r="D38" s="1150" t="s">
        <v>671</v>
      </c>
      <c r="E38" s="1391"/>
      <c r="F38" s="1392">
        <v>2</v>
      </c>
      <c r="G38" s="1391">
        <v>1</v>
      </c>
      <c r="H38" s="1565">
        <v>1</v>
      </c>
      <c r="I38" s="888"/>
      <c r="J38" s="931"/>
      <c r="K38" s="1346">
        <f t="shared" si="8"/>
        <v>4</v>
      </c>
      <c r="L38" s="1110"/>
      <c r="M38" s="1244"/>
    </row>
    <row r="39" spans="2:13" s="992" customFormat="1" ht="14.1" customHeight="1" x14ac:dyDescent="0.2">
      <c r="B39" s="2833"/>
      <c r="C39" s="1147">
        <v>8</v>
      </c>
      <c r="D39" s="1290" t="s">
        <v>677</v>
      </c>
      <c r="E39" s="1391">
        <v>4</v>
      </c>
      <c r="F39" s="1392">
        <v>4</v>
      </c>
      <c r="G39" s="1391">
        <v>3</v>
      </c>
      <c r="H39" s="1565">
        <v>4</v>
      </c>
      <c r="I39" s="888">
        <v>3</v>
      </c>
      <c r="J39" s="931">
        <v>4</v>
      </c>
      <c r="K39" s="1346">
        <f t="shared" si="8"/>
        <v>22</v>
      </c>
      <c r="L39" s="1110"/>
      <c r="M39" s="1244"/>
    </row>
    <row r="40" spans="2:13" s="992" customFormat="1" ht="14.1" customHeight="1" x14ac:dyDescent="0.2">
      <c r="B40" s="2833"/>
      <c r="C40" s="1289">
        <v>9</v>
      </c>
      <c r="D40" s="1151" t="s">
        <v>676</v>
      </c>
      <c r="E40" s="1391">
        <v>2</v>
      </c>
      <c r="F40" s="1392">
        <v>2</v>
      </c>
      <c r="G40" s="1391">
        <v>2</v>
      </c>
      <c r="H40" s="1565">
        <v>1</v>
      </c>
      <c r="I40" s="888">
        <v>1</v>
      </c>
      <c r="J40" s="931"/>
      <c r="K40" s="1346">
        <f t="shared" si="8"/>
        <v>8</v>
      </c>
      <c r="L40" s="1110"/>
      <c r="M40" s="1244"/>
    </row>
    <row r="41" spans="2:13" s="992" customFormat="1" ht="14.1" customHeight="1" x14ac:dyDescent="0.2">
      <c r="B41" s="2833"/>
      <c r="C41" s="1147">
        <v>10</v>
      </c>
      <c r="D41" s="1151" t="s">
        <v>712</v>
      </c>
      <c r="E41" s="1391">
        <v>2</v>
      </c>
      <c r="F41" s="1392">
        <v>2</v>
      </c>
      <c r="G41" s="1391">
        <v>2</v>
      </c>
      <c r="H41" s="1565">
        <v>1</v>
      </c>
      <c r="I41" s="888">
        <v>1</v>
      </c>
      <c r="J41" s="931"/>
      <c r="K41" s="1346">
        <f t="shared" si="8"/>
        <v>8</v>
      </c>
      <c r="L41" s="1110"/>
      <c r="M41" s="1244"/>
    </row>
    <row r="42" spans="2:13" s="992" customFormat="1" ht="14.1" customHeight="1" x14ac:dyDescent="0.2">
      <c r="B42" s="2833"/>
      <c r="C42" s="1289">
        <v>11</v>
      </c>
      <c r="D42" s="1151" t="s">
        <v>673</v>
      </c>
      <c r="E42" s="1391">
        <v>2</v>
      </c>
      <c r="F42" s="1392">
        <v>1</v>
      </c>
      <c r="G42" s="1391">
        <v>2</v>
      </c>
      <c r="H42" s="1565">
        <v>1</v>
      </c>
      <c r="I42" s="888">
        <v>1</v>
      </c>
      <c r="J42" s="931"/>
      <c r="K42" s="1346">
        <f t="shared" si="8"/>
        <v>7</v>
      </c>
      <c r="L42" s="1110"/>
      <c r="M42" s="1244"/>
    </row>
    <row r="43" spans="2:13" s="992" customFormat="1" ht="14.1" customHeight="1" x14ac:dyDescent="0.2">
      <c r="B43" s="2833"/>
      <c r="C43" s="1147">
        <v>12</v>
      </c>
      <c r="D43" s="1151" t="s">
        <v>674</v>
      </c>
      <c r="E43" s="1391">
        <v>1</v>
      </c>
      <c r="F43" s="1392">
        <v>2</v>
      </c>
      <c r="G43" s="1391">
        <v>2</v>
      </c>
      <c r="H43" s="1565">
        <v>1</v>
      </c>
      <c r="I43" s="888">
        <v>1</v>
      </c>
      <c r="J43" s="931"/>
      <c r="K43" s="1346">
        <f t="shared" si="8"/>
        <v>7</v>
      </c>
      <c r="L43" s="1110"/>
      <c r="M43" s="1244"/>
    </row>
    <row r="44" spans="2:13" s="992" customFormat="1" ht="14.1" customHeight="1" x14ac:dyDescent="0.2">
      <c r="B44" s="2833"/>
      <c r="C44" s="1289">
        <v>13</v>
      </c>
      <c r="D44" s="1151" t="s">
        <v>681</v>
      </c>
      <c r="E44" s="1391"/>
      <c r="F44" s="1392">
        <v>1</v>
      </c>
      <c r="G44" s="1391">
        <v>1</v>
      </c>
      <c r="H44" s="1565"/>
      <c r="I44" s="888"/>
      <c r="J44" s="931"/>
      <c r="K44" s="1346">
        <f t="shared" si="8"/>
        <v>2</v>
      </c>
      <c r="L44" s="1110"/>
      <c r="M44" s="1244"/>
    </row>
    <row r="45" spans="2:13" s="992" customFormat="1" ht="14.1" customHeight="1" x14ac:dyDescent="0.2">
      <c r="B45" s="2833"/>
      <c r="C45" s="1147">
        <v>14</v>
      </c>
      <c r="D45" s="1151" t="s">
        <v>680</v>
      </c>
      <c r="E45" s="1391">
        <v>4</v>
      </c>
      <c r="F45" s="1392">
        <v>4</v>
      </c>
      <c r="G45" s="1391">
        <v>3</v>
      </c>
      <c r="H45" s="1565">
        <v>3</v>
      </c>
      <c r="I45" s="888">
        <v>3</v>
      </c>
      <c r="J45" s="931">
        <v>3</v>
      </c>
      <c r="K45" s="1346">
        <f t="shared" si="8"/>
        <v>20</v>
      </c>
      <c r="L45" s="1110"/>
      <c r="M45" s="1244"/>
    </row>
    <row r="46" spans="2:13" s="992" customFormat="1" ht="14.1" customHeight="1" x14ac:dyDescent="0.2">
      <c r="B46" s="2833"/>
      <c r="C46" s="1289">
        <v>15</v>
      </c>
      <c r="D46" s="1151" t="s">
        <v>678</v>
      </c>
      <c r="E46" s="1391">
        <v>1</v>
      </c>
      <c r="F46" s="1392">
        <v>1</v>
      </c>
      <c r="G46" s="1391">
        <v>1</v>
      </c>
      <c r="H46" s="1565">
        <v>1</v>
      </c>
      <c r="I46" s="888">
        <v>1</v>
      </c>
      <c r="J46" s="931"/>
      <c r="K46" s="1346">
        <f t="shared" si="8"/>
        <v>5</v>
      </c>
      <c r="L46" s="1110"/>
      <c r="M46" s="1244"/>
    </row>
    <row r="47" spans="2:13" s="992" customFormat="1" ht="14.1" customHeight="1" x14ac:dyDescent="0.2">
      <c r="B47" s="2833"/>
      <c r="C47" s="1147">
        <v>16</v>
      </c>
      <c r="D47" s="1150" t="s">
        <v>719</v>
      </c>
      <c r="E47" s="1391"/>
      <c r="F47" s="1392"/>
      <c r="G47" s="1391">
        <v>1</v>
      </c>
      <c r="H47" s="1565">
        <v>1</v>
      </c>
      <c r="I47" s="888"/>
      <c r="J47" s="931"/>
      <c r="K47" s="1346">
        <f t="shared" si="8"/>
        <v>2</v>
      </c>
      <c r="L47" s="1110"/>
      <c r="M47" s="1244"/>
    </row>
    <row r="48" spans="2:13" s="992" customFormat="1" ht="14.1" customHeight="1" x14ac:dyDescent="0.2">
      <c r="B48" s="2833"/>
      <c r="C48" s="1289">
        <v>17</v>
      </c>
      <c r="D48" s="1288" t="s">
        <v>682</v>
      </c>
      <c r="E48" s="1408">
        <v>1</v>
      </c>
      <c r="F48" s="1409">
        <v>1</v>
      </c>
      <c r="G48" s="1408">
        <v>1</v>
      </c>
      <c r="H48" s="1589">
        <v>1</v>
      </c>
      <c r="I48" s="1285">
        <v>1</v>
      </c>
      <c r="J48" s="1284">
        <v>1</v>
      </c>
      <c r="K48" s="1369">
        <f t="shared" si="8"/>
        <v>6</v>
      </c>
      <c r="L48" s="1358"/>
      <c r="M48" s="1244"/>
    </row>
    <row r="49" spans="2:13" s="992" customFormat="1" ht="19.350000000000001" customHeight="1" thickBot="1" x14ac:dyDescent="0.25">
      <c r="B49" s="2833"/>
      <c r="C49" s="1281" t="s">
        <v>857</v>
      </c>
      <c r="D49" s="1280"/>
      <c r="E49" s="1586"/>
      <c r="F49" s="1560"/>
      <c r="G49" s="1586"/>
      <c r="H49" s="1563"/>
      <c r="I49" s="921"/>
      <c r="J49" s="921"/>
      <c r="K49" s="1353">
        <f t="shared" si="8"/>
        <v>0</v>
      </c>
      <c r="L49" s="2019"/>
      <c r="M49" s="1244"/>
    </row>
    <row r="50" spans="2:13" s="1224" customFormat="1" ht="19.5" customHeight="1" thickTop="1" x14ac:dyDescent="0.2">
      <c r="B50" s="1357"/>
      <c r="C50" s="1267" t="s">
        <v>773</v>
      </c>
      <c r="D50" s="1276"/>
      <c r="E50" s="1274">
        <f t="shared" ref="E50:J50" si="9">SUM(E51:E59)</f>
        <v>0</v>
      </c>
      <c r="F50" s="1274">
        <f t="shared" si="9"/>
        <v>0</v>
      </c>
      <c r="G50" s="1274">
        <f t="shared" si="9"/>
        <v>0</v>
      </c>
      <c r="H50" s="1274">
        <f t="shared" si="9"/>
        <v>0</v>
      </c>
      <c r="I50" s="1274">
        <f t="shared" si="9"/>
        <v>0</v>
      </c>
      <c r="J50" s="1275">
        <f t="shared" si="9"/>
        <v>0</v>
      </c>
      <c r="K50" s="1264">
        <f t="shared" si="8"/>
        <v>0</v>
      </c>
      <c r="L50" s="1356"/>
      <c r="M50" s="1244"/>
    </row>
    <row r="51" spans="2:13" s="1224" customFormat="1" ht="14.1" customHeight="1" x14ac:dyDescent="0.2">
      <c r="B51" s="989"/>
      <c r="C51" s="1127">
        <v>1</v>
      </c>
      <c r="D51" s="1260"/>
      <c r="E51" s="1393"/>
      <c r="F51" s="1394"/>
      <c r="G51" s="1393"/>
      <c r="H51" s="1562"/>
      <c r="I51" s="894"/>
      <c r="J51" s="899"/>
      <c r="K51" s="1346">
        <f t="shared" si="8"/>
        <v>0</v>
      </c>
      <c r="L51" s="1112"/>
      <c r="M51" s="1244"/>
    </row>
    <row r="52" spans="2:13" s="1224" customFormat="1" ht="14.1" customHeight="1" x14ac:dyDescent="0.2">
      <c r="B52" s="989"/>
      <c r="C52" s="1127">
        <v>2</v>
      </c>
      <c r="D52" s="1254"/>
      <c r="E52" s="1393"/>
      <c r="F52" s="1394"/>
      <c r="G52" s="1393"/>
      <c r="H52" s="1562"/>
      <c r="I52" s="894"/>
      <c r="J52" s="899"/>
      <c r="K52" s="1346">
        <f t="shared" ref="K52:K71" si="10">SUM(E52:J52)</f>
        <v>0</v>
      </c>
      <c r="L52" s="1112"/>
      <c r="M52" s="1244"/>
    </row>
    <row r="53" spans="2:13" s="1224" customFormat="1" ht="14.1" customHeight="1" x14ac:dyDescent="0.2">
      <c r="B53" s="989"/>
      <c r="C53" s="1127">
        <v>3</v>
      </c>
      <c r="D53" s="1254"/>
      <c r="E53" s="1393"/>
      <c r="F53" s="1394"/>
      <c r="G53" s="1393"/>
      <c r="H53" s="1562"/>
      <c r="I53" s="894"/>
      <c r="J53" s="899"/>
      <c r="K53" s="1346">
        <f t="shared" si="10"/>
        <v>0</v>
      </c>
      <c r="L53" s="1112"/>
      <c r="M53" s="1244"/>
    </row>
    <row r="54" spans="2:13" s="1224" customFormat="1" ht="14.1" customHeight="1" x14ac:dyDescent="0.2">
      <c r="B54" s="989"/>
      <c r="C54" s="1127">
        <v>4</v>
      </c>
      <c r="D54" s="1254"/>
      <c r="E54" s="1393"/>
      <c r="F54" s="1394"/>
      <c r="G54" s="1393"/>
      <c r="H54" s="1562"/>
      <c r="I54" s="894"/>
      <c r="J54" s="899"/>
      <c r="K54" s="1346">
        <f t="shared" si="10"/>
        <v>0</v>
      </c>
      <c r="L54" s="1112"/>
      <c r="M54" s="1244"/>
    </row>
    <row r="55" spans="2:13" s="1224" customFormat="1" ht="14.1" customHeight="1" x14ac:dyDescent="0.2">
      <c r="B55" s="989"/>
      <c r="C55" s="1127">
        <v>5</v>
      </c>
      <c r="D55" s="1254"/>
      <c r="E55" s="1393"/>
      <c r="F55" s="1394"/>
      <c r="G55" s="1393"/>
      <c r="H55" s="1562"/>
      <c r="I55" s="894"/>
      <c r="J55" s="899"/>
      <c r="K55" s="1346">
        <f t="shared" si="10"/>
        <v>0</v>
      </c>
      <c r="L55" s="1112"/>
      <c r="M55" s="1244"/>
    </row>
    <row r="56" spans="2:13" s="1224" customFormat="1" ht="14.1" customHeight="1" x14ac:dyDescent="0.2">
      <c r="B56" s="989"/>
      <c r="C56" s="1127">
        <v>6</v>
      </c>
      <c r="D56" s="1254"/>
      <c r="E56" s="1393"/>
      <c r="F56" s="1394"/>
      <c r="G56" s="1393"/>
      <c r="H56" s="1562"/>
      <c r="I56" s="894"/>
      <c r="J56" s="899"/>
      <c r="K56" s="1346">
        <f t="shared" si="10"/>
        <v>0</v>
      </c>
      <c r="L56" s="1112"/>
      <c r="M56" s="1244"/>
    </row>
    <row r="57" spans="2:13" s="1224" customFormat="1" ht="14.1" customHeight="1" x14ac:dyDescent="0.2">
      <c r="B57" s="930"/>
      <c r="C57" s="1127">
        <v>7</v>
      </c>
      <c r="D57" s="1254"/>
      <c r="E57" s="1391"/>
      <c r="F57" s="1392"/>
      <c r="G57" s="1391"/>
      <c r="H57" s="1565"/>
      <c r="I57" s="888"/>
      <c r="J57" s="931"/>
      <c r="K57" s="1346">
        <f t="shared" si="10"/>
        <v>0</v>
      </c>
      <c r="L57" s="884"/>
      <c r="M57" s="1244"/>
    </row>
    <row r="58" spans="2:13" s="1224" customFormat="1" ht="14.1" customHeight="1" x14ac:dyDescent="0.2">
      <c r="B58" s="930"/>
      <c r="C58" s="1127">
        <v>8</v>
      </c>
      <c r="D58" s="1254"/>
      <c r="E58" s="1391"/>
      <c r="F58" s="1392"/>
      <c r="G58" s="1391"/>
      <c r="H58" s="1565"/>
      <c r="I58" s="888"/>
      <c r="J58" s="931"/>
      <c r="K58" s="1346">
        <f t="shared" si="10"/>
        <v>0</v>
      </c>
      <c r="L58" s="884"/>
      <c r="M58" s="1244"/>
    </row>
    <row r="59" spans="2:13" s="1224" customFormat="1" ht="14.1" customHeight="1" thickBot="1" x14ac:dyDescent="0.25">
      <c r="B59" s="927"/>
      <c r="C59" s="1133">
        <v>9</v>
      </c>
      <c r="D59" s="1249"/>
      <c r="E59" s="1399"/>
      <c r="F59" s="1400"/>
      <c r="G59" s="1399"/>
      <c r="H59" s="1566"/>
      <c r="I59" s="911"/>
      <c r="J59" s="1144"/>
      <c r="K59" s="1346">
        <f t="shared" si="10"/>
        <v>0</v>
      </c>
      <c r="L59" s="1355"/>
      <c r="M59" s="1244"/>
    </row>
    <row r="60" spans="2:13" s="1224" customFormat="1" ht="19.350000000000001" customHeight="1" thickTop="1" x14ac:dyDescent="0.2">
      <c r="B60" s="1266"/>
      <c r="C60" s="1267" t="s">
        <v>772</v>
      </c>
      <c r="D60" s="1266"/>
      <c r="E60" s="1264">
        <f t="shared" ref="E60:J60" si="11">SUM(E61:E67)</f>
        <v>0</v>
      </c>
      <c r="F60" s="1263">
        <f t="shared" si="11"/>
        <v>0</v>
      </c>
      <c r="G60" s="1264">
        <f t="shared" si="11"/>
        <v>0</v>
      </c>
      <c r="H60" s="1265">
        <f t="shared" si="11"/>
        <v>0</v>
      </c>
      <c r="I60" s="1264">
        <f t="shared" si="11"/>
        <v>0</v>
      </c>
      <c r="J60" s="1264">
        <f t="shared" si="11"/>
        <v>0</v>
      </c>
      <c r="K60" s="1264">
        <f t="shared" si="10"/>
        <v>0</v>
      </c>
      <c r="L60" s="1354"/>
      <c r="M60" s="1244"/>
    </row>
    <row r="61" spans="2:13" s="1224" customFormat="1" ht="14.1" customHeight="1" x14ac:dyDescent="0.2">
      <c r="B61" s="989"/>
      <c r="C61" s="1127">
        <v>1</v>
      </c>
      <c r="D61" s="1254"/>
      <c r="E61" s="1393"/>
      <c r="F61" s="1394"/>
      <c r="G61" s="1393"/>
      <c r="H61" s="1562"/>
      <c r="I61" s="894"/>
      <c r="J61" s="899"/>
      <c r="K61" s="1346">
        <f t="shared" si="10"/>
        <v>0</v>
      </c>
      <c r="L61" s="1112"/>
      <c r="M61" s="1244"/>
    </row>
    <row r="62" spans="2:13" s="1224" customFormat="1" ht="14.1" customHeight="1" x14ac:dyDescent="0.2">
      <c r="B62" s="989"/>
      <c r="C62" s="1127">
        <v>2</v>
      </c>
      <c r="D62" s="1254"/>
      <c r="E62" s="1393"/>
      <c r="F62" s="1394"/>
      <c r="G62" s="1393"/>
      <c r="H62" s="1562"/>
      <c r="I62" s="894"/>
      <c r="J62" s="899"/>
      <c r="K62" s="1346">
        <f t="shared" si="10"/>
        <v>0</v>
      </c>
      <c r="L62" s="1112"/>
      <c r="M62" s="1244"/>
    </row>
    <row r="63" spans="2:13" s="1224" customFormat="1" ht="14.1" customHeight="1" x14ac:dyDescent="0.2">
      <c r="B63" s="989"/>
      <c r="C63" s="1127">
        <v>3</v>
      </c>
      <c r="D63" s="1254"/>
      <c r="E63" s="1393"/>
      <c r="F63" s="1394"/>
      <c r="G63" s="1393"/>
      <c r="H63" s="1562"/>
      <c r="I63" s="894"/>
      <c r="J63" s="899"/>
      <c r="K63" s="1346">
        <f t="shared" si="10"/>
        <v>0</v>
      </c>
      <c r="L63" s="1112"/>
      <c r="M63" s="1244"/>
    </row>
    <row r="64" spans="2:13" s="1224" customFormat="1" ht="14.1" customHeight="1" x14ac:dyDescent="0.2">
      <c r="B64" s="930"/>
      <c r="C64" s="1126">
        <v>4</v>
      </c>
      <c r="D64" s="1254"/>
      <c r="E64" s="1391"/>
      <c r="F64" s="1392"/>
      <c r="G64" s="1391"/>
      <c r="H64" s="1565"/>
      <c r="I64" s="888"/>
      <c r="J64" s="931"/>
      <c r="K64" s="1346">
        <f t="shared" si="10"/>
        <v>0</v>
      </c>
      <c r="L64" s="884"/>
      <c r="M64" s="1244"/>
    </row>
    <row r="65" spans="2:13" s="1224" customFormat="1" ht="14.1" customHeight="1" x14ac:dyDescent="0.2">
      <c r="B65" s="1134"/>
      <c r="C65" s="1126">
        <v>5</v>
      </c>
      <c r="D65" s="1254"/>
      <c r="E65" s="1391"/>
      <c r="F65" s="1392"/>
      <c r="G65" s="1391"/>
      <c r="H65" s="1565"/>
      <c r="I65" s="888"/>
      <c r="J65" s="931"/>
      <c r="K65" s="1346">
        <f t="shared" si="10"/>
        <v>0</v>
      </c>
      <c r="L65" s="884"/>
      <c r="M65" s="1244"/>
    </row>
    <row r="66" spans="2:13" s="1224" customFormat="1" ht="14.1" customHeight="1" x14ac:dyDescent="0.2">
      <c r="B66" s="930"/>
      <c r="C66" s="1126">
        <v>6</v>
      </c>
      <c r="D66" s="1254"/>
      <c r="E66" s="1391"/>
      <c r="F66" s="1392"/>
      <c r="G66" s="1391"/>
      <c r="H66" s="1565"/>
      <c r="I66" s="888"/>
      <c r="J66" s="931"/>
      <c r="K66" s="1346">
        <f t="shared" si="10"/>
        <v>0</v>
      </c>
      <c r="L66" s="884"/>
      <c r="M66" s="1244"/>
    </row>
    <row r="67" spans="2:13" s="1224" customFormat="1" ht="14.1" customHeight="1" thickBot="1" x14ac:dyDescent="0.25">
      <c r="B67" s="1352"/>
      <c r="C67" s="1250">
        <v>7</v>
      </c>
      <c r="D67" s="1467"/>
      <c r="E67" s="1389"/>
      <c r="F67" s="1390"/>
      <c r="G67" s="1389"/>
      <c r="H67" s="1590"/>
      <c r="I67" s="1123"/>
      <c r="J67" s="1140"/>
      <c r="K67" s="1340">
        <f t="shared" si="10"/>
        <v>0</v>
      </c>
      <c r="L67" s="1351"/>
      <c r="M67" s="1244"/>
    </row>
    <row r="68" spans="2:13" s="1224" customFormat="1" ht="14.1" customHeight="1" thickTop="1" x14ac:dyDescent="0.2">
      <c r="B68" s="1350"/>
      <c r="C68" s="1242" t="s">
        <v>828</v>
      </c>
      <c r="D68" s="1242"/>
      <c r="E68" s="1386"/>
      <c r="F68" s="1386"/>
      <c r="G68" s="1386"/>
      <c r="H68" s="1386"/>
      <c r="I68" s="1241"/>
      <c r="J68" s="1241"/>
      <c r="K68" s="1349">
        <f t="shared" si="10"/>
        <v>0</v>
      </c>
      <c r="L68" s="1348"/>
    </row>
    <row r="69" spans="2:13" s="1224" customFormat="1" ht="14.1" customHeight="1" x14ac:dyDescent="0.2">
      <c r="B69" s="1347"/>
      <c r="C69" s="1236" t="s">
        <v>721</v>
      </c>
      <c r="D69" s="1236"/>
      <c r="E69" s="1383"/>
      <c r="F69" s="1383"/>
      <c r="G69" s="1383"/>
      <c r="H69" s="1383"/>
      <c r="I69" s="1235"/>
      <c r="J69" s="1235"/>
      <c r="K69" s="1346">
        <f t="shared" si="10"/>
        <v>0</v>
      </c>
      <c r="L69" s="1345"/>
    </row>
    <row r="70" spans="2:13" s="1224" customFormat="1" ht="14.1" customHeight="1" x14ac:dyDescent="0.2">
      <c r="B70" s="1347"/>
      <c r="C70" s="1236" t="s">
        <v>829</v>
      </c>
      <c r="D70" s="1236"/>
      <c r="E70" s="1383"/>
      <c r="F70" s="1383"/>
      <c r="G70" s="1383"/>
      <c r="H70" s="1383"/>
      <c r="I70" s="1235"/>
      <c r="J70" s="1235"/>
      <c r="K70" s="1346">
        <f t="shared" si="10"/>
        <v>0</v>
      </c>
      <c r="L70" s="1345"/>
    </row>
    <row r="71" spans="2:13" s="1224" customFormat="1" ht="14.1" customHeight="1" thickBot="1" x14ac:dyDescent="0.25">
      <c r="B71" s="1344"/>
      <c r="C71" s="1643" t="s">
        <v>853</v>
      </c>
      <c r="D71" s="1343"/>
      <c r="E71" s="1381"/>
      <c r="F71" s="1381"/>
      <c r="G71" s="1381"/>
      <c r="H71" s="1381"/>
      <c r="I71" s="1342"/>
      <c r="J71" s="1341"/>
      <c r="K71" s="1346">
        <f t="shared" si="10"/>
        <v>0</v>
      </c>
      <c r="L71" s="1339"/>
    </row>
    <row r="72" spans="2:13" ht="22.15" customHeight="1" x14ac:dyDescent="0.2">
      <c r="C72" s="1223" t="s">
        <v>479</v>
      </c>
      <c r="D72" s="2835" t="s">
        <v>854</v>
      </c>
      <c r="E72" s="2835"/>
      <c r="F72" s="2835"/>
      <c r="G72" s="2835"/>
      <c r="H72" s="1096"/>
      <c r="I72" s="1096"/>
      <c r="J72" s="1204"/>
      <c r="K72" s="1096"/>
    </row>
    <row r="73" spans="2:13" x14ac:dyDescent="0.2">
      <c r="D73" s="1096"/>
      <c r="E73" s="1222"/>
      <c r="F73" s="1221"/>
      <c r="G73" s="1221"/>
      <c r="H73" s="1096"/>
      <c r="I73" s="1096"/>
      <c r="J73" s="1204"/>
      <c r="K73" s="1096"/>
    </row>
    <row r="74" spans="2:13" x14ac:dyDescent="0.2">
      <c r="D74" s="1096"/>
      <c r="E74" s="1221"/>
      <c r="F74" s="1221"/>
      <c r="G74" s="1221"/>
      <c r="H74" s="1096"/>
      <c r="I74" s="1096"/>
      <c r="J74" s="1204"/>
      <c r="K74" s="1096"/>
    </row>
  </sheetData>
  <sheetProtection algorithmName="SHA-512" hashValue="7YoMe4/GcHaZg4DqWpyn+p3/QbjOsIYFmN9kURyT3qfnpej1cwA32mJ0Oc+iTJ0Vg3XTu41+s4KaEXZhrVGUVA==" saltValue="M1gYMdDYWR8v0YCK80UOzQ==" spinCount="100000" sheet="1" objects="1" scenarios="1"/>
  <mergeCells count="15">
    <mergeCell ref="K1:L1"/>
    <mergeCell ref="L12:L18"/>
    <mergeCell ref="B20:B31"/>
    <mergeCell ref="B32:B49"/>
    <mergeCell ref="D72:G72"/>
    <mergeCell ref="L5:L11"/>
    <mergeCell ref="E6:J6"/>
    <mergeCell ref="E8:J8"/>
    <mergeCell ref="E9:J9"/>
    <mergeCell ref="E11:J11"/>
    <mergeCell ref="D2:J2"/>
    <mergeCell ref="J4:K4"/>
    <mergeCell ref="B5:D11"/>
    <mergeCell ref="E5:J5"/>
    <mergeCell ref="K5:K11"/>
  </mergeCells>
  <printOptions horizontalCentered="1"/>
  <pageMargins left="0.59055118110236227" right="0.51181102362204722" top="1.1811023622047245" bottom="0.98425196850393704" header="0.51181102362204722" footer="0.51181102362204722"/>
  <pageSetup paperSize="9" scale="42" orientation="landscape"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r:uid="{745BEC6A-BD4C-41C4-8221-D59F5F54C6C9}">
          <x14:formula1>
            <xm:f>słownik!$A$2:$A$175</xm:f>
          </x14:formula1>
          <xm:sqref>D51:D59 D61:D67</xm:sqref>
        </x14:dataValidation>
      </x14:dataValidations>
    </ext>
  </extLst>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C3F822-999C-41C7-BE10-AAE483C951D9}">
  <sheetPr>
    <tabColor rgb="FFFF0000"/>
    <pageSetUpPr fitToPage="1"/>
  </sheetPr>
  <dimension ref="B1:K70"/>
  <sheetViews>
    <sheetView showGridLines="0" view="pageBreakPreview" zoomScale="90" zoomScaleNormal="100" zoomScaleSheetLayoutView="90" workbookViewId="0">
      <selection activeCell="H2" sqref="H2:J2"/>
    </sheetView>
  </sheetViews>
  <sheetFormatPr defaultColWidth="9.28515625" defaultRowHeight="12.75" x14ac:dyDescent="0.2"/>
  <cols>
    <col min="1" max="1" width="2.85546875" style="875" customWidth="1"/>
    <col min="2" max="2" width="6.42578125" style="875" customWidth="1"/>
    <col min="3" max="3" width="4.42578125" style="875" customWidth="1"/>
    <col min="4" max="4" width="44.42578125" style="875" customWidth="1"/>
    <col min="5" max="8" width="6.7109375" style="875" customWidth="1"/>
    <col min="9" max="9" width="10.28515625" style="875" customWidth="1"/>
    <col min="10" max="10" width="12.28515625" style="875" customWidth="1"/>
    <col min="11" max="11" width="5.42578125" style="875" customWidth="1"/>
    <col min="12" max="16384" width="9.28515625" style="875"/>
  </cols>
  <sheetData>
    <row r="1" spans="2:11" ht="32.25" customHeight="1" x14ac:dyDescent="0.2">
      <c r="B1" s="644"/>
      <c r="C1" s="644"/>
      <c r="D1" s="978"/>
      <c r="E1" s="978"/>
      <c r="F1" s="978"/>
      <c r="G1" s="978"/>
      <c r="H1" s="978"/>
      <c r="I1" s="978"/>
      <c r="J1" s="978"/>
    </row>
    <row r="2" spans="2:11" s="1224" customFormat="1" ht="18" x14ac:dyDescent="0.2">
      <c r="B2" s="967"/>
      <c r="C2" s="967"/>
      <c r="D2" s="966" t="str">
        <f>wizyt!C3</f>
        <v>??</v>
      </c>
      <c r="E2" s="1018"/>
      <c r="F2" s="1018"/>
      <c r="G2" s="1018"/>
      <c r="H2" s="2040" t="str">
        <f>wizyt!$B$1</f>
        <v xml:space="preserve"> </v>
      </c>
      <c r="I2" s="2698" t="str">
        <f>wizyt!$D$1</f>
        <v xml:space="preserve"> </v>
      </c>
      <c r="J2" s="2699"/>
    </row>
    <row r="3" spans="2:11" s="1224" customFormat="1" ht="20.25" x14ac:dyDescent="0.2">
      <c r="B3" s="270"/>
      <c r="C3" s="270"/>
      <c r="D3" s="2700" t="s">
        <v>755</v>
      </c>
      <c r="E3" s="2700"/>
      <c r="F3" s="2700"/>
      <c r="G3" s="2700"/>
      <c r="H3" s="2700"/>
      <c r="I3" s="999" t="str">
        <f>wizyt!H3</f>
        <v>2023/2024</v>
      </c>
      <c r="J3" s="270"/>
    </row>
    <row r="4" spans="2:11" s="1224" customFormat="1" ht="18.75" customHeight="1" x14ac:dyDescent="0.2">
      <c r="B4" s="998" t="s">
        <v>775</v>
      </c>
      <c r="C4" s="964"/>
      <c r="D4" s="997"/>
      <c r="E4" s="997"/>
      <c r="F4" s="997"/>
      <c r="G4" s="997"/>
      <c r="H4" s="997" t="s">
        <v>30</v>
      </c>
      <c r="I4" s="996"/>
      <c r="J4" s="270"/>
    </row>
    <row r="5" spans="2:11" s="1224" customFormat="1" ht="27" customHeight="1" thickBot="1" x14ac:dyDescent="0.25">
      <c r="B5" s="1324" t="s">
        <v>863</v>
      </c>
      <c r="C5" s="1323"/>
      <c r="D5" s="330"/>
      <c r="E5" s="1322"/>
      <c r="F5" s="1017"/>
      <c r="G5" s="1017"/>
      <c r="H5" s="2847"/>
      <c r="I5" s="2847"/>
      <c r="J5" s="270"/>
    </row>
    <row r="6" spans="2:11" s="1224" customFormat="1" ht="12.75" customHeight="1" x14ac:dyDescent="0.2">
      <c r="B6" s="2703" t="s">
        <v>756</v>
      </c>
      <c r="C6" s="2800"/>
      <c r="D6" s="2800"/>
      <c r="E6" s="2867" t="s">
        <v>864</v>
      </c>
      <c r="F6" s="2868"/>
      <c r="G6" s="2868"/>
      <c r="H6" s="2869"/>
      <c r="I6" s="2851" t="s">
        <v>790</v>
      </c>
      <c r="J6" s="2836" t="s">
        <v>758</v>
      </c>
    </row>
    <row r="7" spans="2:11" s="1224" customFormat="1" ht="12.75" customHeight="1" x14ac:dyDescent="0.2">
      <c r="B7" s="2705"/>
      <c r="C7" s="2801"/>
      <c r="D7" s="2801"/>
      <c r="E7" s="2839" t="s">
        <v>865</v>
      </c>
      <c r="F7" s="2839"/>
      <c r="G7" s="2839"/>
      <c r="H7" s="2840"/>
      <c r="I7" s="2852"/>
      <c r="J7" s="2837"/>
    </row>
    <row r="8" spans="2:11" s="1224" customFormat="1" ht="12.75" customHeight="1" x14ac:dyDescent="0.2">
      <c r="B8" s="2705"/>
      <c r="C8" s="2801"/>
      <c r="D8" s="2801"/>
      <c r="E8" s="959" t="s">
        <v>523</v>
      </c>
      <c r="F8" s="959" t="s">
        <v>524</v>
      </c>
      <c r="G8" s="959" t="s">
        <v>525</v>
      </c>
      <c r="H8" s="1377" t="s">
        <v>526</v>
      </c>
      <c r="I8" s="2852"/>
      <c r="J8" s="2837"/>
    </row>
    <row r="9" spans="2:11" s="1224" customFormat="1" ht="12.75" customHeight="1" x14ac:dyDescent="0.2">
      <c r="B9" s="2705"/>
      <c r="C9" s="2801"/>
      <c r="D9" s="2801"/>
      <c r="E9" s="2822" t="s">
        <v>856</v>
      </c>
      <c r="F9" s="2823"/>
      <c r="G9" s="2823"/>
      <c r="H9" s="2824"/>
      <c r="I9" s="2852"/>
      <c r="J9" s="2837"/>
    </row>
    <row r="10" spans="2:11" s="1224" customFormat="1" ht="12.75" customHeight="1" x14ac:dyDescent="0.2">
      <c r="B10" s="2705"/>
      <c r="C10" s="2801"/>
      <c r="D10" s="2801"/>
      <c r="E10" s="2752" t="s">
        <v>844</v>
      </c>
      <c r="F10" s="2724"/>
      <c r="G10" s="2724"/>
      <c r="H10" s="2807"/>
      <c r="I10" s="2852"/>
      <c r="J10" s="2837"/>
    </row>
    <row r="11" spans="2:11" s="1224" customFormat="1" ht="12.75" customHeight="1" x14ac:dyDescent="0.2">
      <c r="B11" s="2705"/>
      <c r="C11" s="2801"/>
      <c r="D11" s="2801"/>
      <c r="E11" s="1728">
        <f>'kalendarz  A'!$F$30</f>
        <v>26</v>
      </c>
      <c r="F11" s="1728">
        <f>'kalendarz  A'!$F$30</f>
        <v>26</v>
      </c>
      <c r="G11" s="1728">
        <f>'kalendarz  A'!$F$30</f>
        <v>26</v>
      </c>
      <c r="H11" s="1425">
        <f>'kalendarz  A'!$F$31</f>
        <v>16</v>
      </c>
      <c r="I11" s="2852"/>
      <c r="J11" s="2837"/>
    </row>
    <row r="12" spans="2:11" s="1224" customFormat="1" ht="16.5" customHeight="1" thickBot="1" x14ac:dyDescent="0.25">
      <c r="B12" s="2707"/>
      <c r="C12" s="2802"/>
      <c r="D12" s="2802"/>
      <c r="E12" s="2753" t="s">
        <v>866</v>
      </c>
      <c r="F12" s="2726"/>
      <c r="G12" s="2726"/>
      <c r="H12" s="2870"/>
      <c r="I12" s="2853"/>
      <c r="J12" s="2838"/>
    </row>
    <row r="13" spans="2:11" s="1224" customFormat="1" ht="27" customHeight="1" thickBot="1" x14ac:dyDescent="0.25">
      <c r="B13" s="1376"/>
      <c r="C13" s="1317"/>
      <c r="D13" s="1316" t="s">
        <v>818</v>
      </c>
      <c r="E13" s="1315">
        <f>SUM(E17:E19)+E14</f>
        <v>32</v>
      </c>
      <c r="F13" s="1315">
        <f>SUM(F17:F19)+F14</f>
        <v>26</v>
      </c>
      <c r="G13" s="1315">
        <f>SUM(G17:G19)+G14</f>
        <v>23</v>
      </c>
      <c r="H13" s="1315">
        <f>SUM(H17:H19)+H14</f>
        <v>18</v>
      </c>
      <c r="I13" s="1424">
        <f t="shared" ref="I13:I19" si="0">SUM(E13:H13)</f>
        <v>99</v>
      </c>
      <c r="J13" s="2841"/>
      <c r="K13" s="1244"/>
    </row>
    <row r="14" spans="2:11" s="1224" customFormat="1" ht="14.25" customHeight="1" x14ac:dyDescent="0.2">
      <c r="B14" s="1373"/>
      <c r="C14" s="1309"/>
      <c r="D14" s="1184" t="s">
        <v>819</v>
      </c>
      <c r="E14" s="1308">
        <f>SUM(E15:E16)</f>
        <v>32</v>
      </c>
      <c r="F14" s="1308">
        <f>SUM(F15:F16)</f>
        <v>26</v>
      </c>
      <c r="G14" s="1308">
        <f>SUM(G15:G16)</f>
        <v>23</v>
      </c>
      <c r="H14" s="1308">
        <f>SUM(H15:H16)</f>
        <v>18</v>
      </c>
      <c r="I14" s="1374">
        <f t="shared" si="0"/>
        <v>99</v>
      </c>
      <c r="J14" s="2842"/>
      <c r="K14" s="1244"/>
    </row>
    <row r="15" spans="2:11" s="1224" customFormat="1" ht="14.25" customHeight="1" x14ac:dyDescent="0.2">
      <c r="B15" s="1373"/>
      <c r="C15" s="1309"/>
      <c r="D15" s="1184" t="s">
        <v>820</v>
      </c>
      <c r="E15" s="1308">
        <f>SUM(E21:E30)</f>
        <v>0</v>
      </c>
      <c r="F15" s="1308">
        <f>SUM(F21:F30)</f>
        <v>0</v>
      </c>
      <c r="G15" s="1308">
        <f>SUM(G21:G30)</f>
        <v>0</v>
      </c>
      <c r="H15" s="1308">
        <f>SUM(H21:H30)</f>
        <v>0</v>
      </c>
      <c r="I15" s="1374">
        <f t="shared" si="0"/>
        <v>0</v>
      </c>
      <c r="J15" s="2842"/>
      <c r="K15" s="1244"/>
    </row>
    <row r="16" spans="2:11" s="1224" customFormat="1" ht="14.25" customHeight="1" x14ac:dyDescent="0.2">
      <c r="B16" s="1373"/>
      <c r="C16" s="1309"/>
      <c r="D16" s="1184" t="s">
        <v>821</v>
      </c>
      <c r="E16" s="1308">
        <f>SUM(E31:E47)</f>
        <v>32</v>
      </c>
      <c r="F16" s="1308">
        <f>SUM(F31:F47)</f>
        <v>26</v>
      </c>
      <c r="G16" s="1308">
        <f>SUM(G31:G47)</f>
        <v>23</v>
      </c>
      <c r="H16" s="1308">
        <f>SUM(H31:H47)</f>
        <v>18</v>
      </c>
      <c r="I16" s="1374">
        <f t="shared" si="0"/>
        <v>99</v>
      </c>
      <c r="J16" s="2842"/>
      <c r="K16" s="1244"/>
    </row>
    <row r="17" spans="2:11" s="1224" customFormat="1" ht="14.25" customHeight="1" x14ac:dyDescent="0.2">
      <c r="B17" s="1373"/>
      <c r="C17" s="1309"/>
      <c r="D17" s="1184" t="s">
        <v>822</v>
      </c>
      <c r="E17" s="1308">
        <f>E48</f>
        <v>0</v>
      </c>
      <c r="F17" s="1312">
        <f>F48</f>
        <v>0</v>
      </c>
      <c r="G17" s="1312">
        <f>G48</f>
        <v>0</v>
      </c>
      <c r="H17" s="1313">
        <f>H48</f>
        <v>0</v>
      </c>
      <c r="I17" s="1374">
        <f t="shared" si="0"/>
        <v>0</v>
      </c>
      <c r="J17" s="2842"/>
      <c r="K17" s="1244"/>
    </row>
    <row r="18" spans="2:11" s="1224" customFormat="1" ht="14.25" customHeight="1" x14ac:dyDescent="0.2">
      <c r="B18" s="1373"/>
      <c r="C18" s="1309"/>
      <c r="D18" s="1184" t="s">
        <v>823</v>
      </c>
      <c r="E18" s="1308">
        <f>E58</f>
        <v>0</v>
      </c>
      <c r="F18" s="1312">
        <f>F58</f>
        <v>0</v>
      </c>
      <c r="G18" s="1312">
        <f>G58</f>
        <v>0</v>
      </c>
      <c r="H18" s="1312">
        <f>H58</f>
        <v>0</v>
      </c>
      <c r="I18" s="1374">
        <f t="shared" si="0"/>
        <v>0</v>
      </c>
      <c r="J18" s="2842"/>
      <c r="K18" s="1244"/>
    </row>
    <row r="19" spans="2:11" s="1224" customFormat="1" ht="13.5" customHeight="1" thickBot="1" x14ac:dyDescent="0.25">
      <c r="B19" s="1373"/>
      <c r="C19" s="1309"/>
      <c r="D19" s="1040" t="s">
        <v>846</v>
      </c>
      <c r="E19" s="1308">
        <f>SUM(E64:E67)</f>
        <v>0</v>
      </c>
      <c r="F19" s="1308">
        <f>SUM(F64:F67)</f>
        <v>0</v>
      </c>
      <c r="G19" s="1308">
        <f>SUM(G64:G67)</f>
        <v>0</v>
      </c>
      <c r="H19" s="1308">
        <f>SUM(H64:H67)</f>
        <v>0</v>
      </c>
      <c r="I19" s="1374">
        <f t="shared" si="0"/>
        <v>0</v>
      </c>
      <c r="J19" s="2843"/>
      <c r="K19" s="1244"/>
    </row>
    <row r="20" spans="2:11" s="1224" customFormat="1" ht="19.5" customHeight="1" x14ac:dyDescent="0.2">
      <c r="B20" s="1869"/>
      <c r="C20" s="1865" t="s">
        <v>766</v>
      </c>
      <c r="D20" s="1865"/>
      <c r="E20" s="1866"/>
      <c r="F20" s="1866"/>
      <c r="G20" s="1866"/>
      <c r="H20" s="1866"/>
      <c r="I20" s="1866"/>
      <c r="J20" s="1870"/>
      <c r="K20" s="1244"/>
    </row>
    <row r="21" spans="2:11" s="992" customFormat="1" ht="14.1" customHeight="1" x14ac:dyDescent="0.2">
      <c r="B21" s="2832" t="s">
        <v>826</v>
      </c>
      <c r="C21" s="1304">
        <v>1</v>
      </c>
      <c r="D21" s="1305" t="s">
        <v>791</v>
      </c>
      <c r="E21" s="1591"/>
      <c r="F21" s="1296"/>
      <c r="G21" s="946"/>
      <c r="H21" s="948"/>
      <c r="I21" s="1414">
        <f t="shared" ref="I21:I67" si="1">SUM(E21:H21)</f>
        <v>0</v>
      </c>
      <c r="J21" s="1368"/>
      <c r="K21" s="1244"/>
    </row>
    <row r="22" spans="2:11" s="992" customFormat="1" ht="14.1" customHeight="1" x14ac:dyDescent="0.2">
      <c r="B22" s="2833"/>
      <c r="C22" s="1126">
        <v>2</v>
      </c>
      <c r="D22" s="1303" t="s">
        <v>786</v>
      </c>
      <c r="E22" s="1592"/>
      <c r="F22" s="895"/>
      <c r="G22" s="894"/>
      <c r="H22" s="887"/>
      <c r="I22" s="1414">
        <f t="shared" si="1"/>
        <v>0</v>
      </c>
      <c r="J22" s="1370"/>
      <c r="K22" s="1244"/>
    </row>
    <row r="23" spans="2:11" s="992" customFormat="1" ht="14.1" customHeight="1" x14ac:dyDescent="0.2">
      <c r="B23" s="2833"/>
      <c r="C23" s="1126">
        <v>3</v>
      </c>
      <c r="D23" s="1303" t="s">
        <v>769</v>
      </c>
      <c r="E23" s="1592"/>
      <c r="F23" s="895"/>
      <c r="G23" s="894"/>
      <c r="H23" s="890"/>
      <c r="I23" s="1414">
        <f t="shared" si="1"/>
        <v>0</v>
      </c>
      <c r="J23" s="1370"/>
      <c r="K23" s="1244"/>
    </row>
    <row r="24" spans="2:11" s="992" customFormat="1" ht="14.1" customHeight="1" x14ac:dyDescent="0.2">
      <c r="B24" s="2833"/>
      <c r="C24" s="1126">
        <v>4</v>
      </c>
      <c r="D24" s="1303" t="s">
        <v>787</v>
      </c>
      <c r="E24" s="1592"/>
      <c r="F24" s="895"/>
      <c r="G24" s="894"/>
      <c r="H24" s="890"/>
      <c r="I24" s="1414">
        <f t="shared" si="1"/>
        <v>0</v>
      </c>
      <c r="J24" s="1370"/>
      <c r="K24" s="1244"/>
    </row>
    <row r="25" spans="2:11" s="992" customFormat="1" ht="14.1" customHeight="1" x14ac:dyDescent="0.2">
      <c r="B25" s="2833"/>
      <c r="C25" s="1126">
        <v>5</v>
      </c>
      <c r="D25" s="1303" t="s">
        <v>697</v>
      </c>
      <c r="E25" s="1592"/>
      <c r="F25" s="895"/>
      <c r="G25" s="894"/>
      <c r="H25" s="899"/>
      <c r="I25" s="1414">
        <f t="shared" si="1"/>
        <v>0</v>
      </c>
      <c r="J25" s="1370"/>
      <c r="K25" s="1244"/>
    </row>
    <row r="26" spans="2:11" s="992" customFormat="1" ht="14.1" customHeight="1" x14ac:dyDescent="0.2">
      <c r="B26" s="2833"/>
      <c r="C26" s="1126">
        <v>6</v>
      </c>
      <c r="D26" s="1303" t="s">
        <v>871</v>
      </c>
      <c r="E26" s="1592"/>
      <c r="F26" s="895"/>
      <c r="G26" s="894"/>
      <c r="H26" s="899"/>
      <c r="I26" s="1414">
        <f t="shared" si="1"/>
        <v>0</v>
      </c>
      <c r="J26" s="1370"/>
      <c r="K26" s="1244"/>
    </row>
    <row r="27" spans="2:11" s="992" customFormat="1" ht="14.1" customHeight="1" x14ac:dyDescent="0.2">
      <c r="B27" s="2833"/>
      <c r="C27" s="1126">
        <v>7</v>
      </c>
      <c r="D27" s="1303" t="s">
        <v>793</v>
      </c>
      <c r="E27" s="1592"/>
      <c r="F27" s="895"/>
      <c r="G27" s="894"/>
      <c r="H27" s="899"/>
      <c r="I27" s="1414">
        <f t="shared" si="1"/>
        <v>0</v>
      </c>
      <c r="J27" s="1370"/>
      <c r="K27" s="1244"/>
    </row>
    <row r="28" spans="2:11" s="992" customFormat="1" ht="14.1" customHeight="1" x14ac:dyDescent="0.2">
      <c r="B28" s="2833"/>
      <c r="C28" s="1126">
        <v>8</v>
      </c>
      <c r="D28" s="1303" t="s">
        <v>716</v>
      </c>
      <c r="E28" s="1592"/>
      <c r="F28" s="895"/>
      <c r="G28" s="894"/>
      <c r="H28" s="899"/>
      <c r="I28" s="1414">
        <f t="shared" si="1"/>
        <v>0</v>
      </c>
      <c r="J28" s="1370"/>
      <c r="K28" s="1244"/>
    </row>
    <row r="29" spans="2:11" s="992" customFormat="1" ht="14.1" customHeight="1" x14ac:dyDescent="0.2">
      <c r="B29" s="2833"/>
      <c r="C29" s="1126">
        <v>9</v>
      </c>
      <c r="D29" s="1303" t="s">
        <v>702</v>
      </c>
      <c r="E29" s="1592"/>
      <c r="F29" s="895"/>
      <c r="G29" s="894"/>
      <c r="H29" s="899"/>
      <c r="I29" s="1414">
        <f t="shared" si="1"/>
        <v>0</v>
      </c>
      <c r="J29" s="1370"/>
      <c r="K29" s="1244"/>
    </row>
    <row r="30" spans="2:11" s="992" customFormat="1" ht="14.1" customHeight="1" x14ac:dyDescent="0.2">
      <c r="B30" s="2833"/>
      <c r="C30" s="1126">
        <v>10</v>
      </c>
      <c r="D30" s="1303" t="s">
        <v>698</v>
      </c>
      <c r="E30" s="1592"/>
      <c r="F30" s="895"/>
      <c r="G30" s="894"/>
      <c r="H30" s="899"/>
      <c r="I30" s="1414">
        <f t="shared" si="1"/>
        <v>0</v>
      </c>
      <c r="J30" s="1370"/>
      <c r="K30" s="1244"/>
    </row>
    <row r="31" spans="2:11" s="992" customFormat="1" ht="14.1" customHeight="1" x14ac:dyDescent="0.2">
      <c r="B31" s="2832" t="s">
        <v>848</v>
      </c>
      <c r="C31" s="1289">
        <v>1</v>
      </c>
      <c r="D31" s="1298" t="s">
        <v>666</v>
      </c>
      <c r="E31" s="1591">
        <v>4</v>
      </c>
      <c r="F31" s="1296">
        <v>4</v>
      </c>
      <c r="G31" s="946">
        <v>4</v>
      </c>
      <c r="H31" s="948">
        <v>4</v>
      </c>
      <c r="I31" s="1414">
        <f t="shared" si="1"/>
        <v>16</v>
      </c>
      <c r="J31" s="1368"/>
      <c r="K31" s="1244"/>
    </row>
    <row r="32" spans="2:11" s="992" customFormat="1" ht="14.1" customHeight="1" x14ac:dyDescent="0.2">
      <c r="B32" s="2833"/>
      <c r="C32" s="1147">
        <v>2</v>
      </c>
      <c r="D32" s="1154" t="s">
        <v>849</v>
      </c>
      <c r="E32" s="1593">
        <v>3</v>
      </c>
      <c r="F32" s="889">
        <v>3</v>
      </c>
      <c r="G32" s="888">
        <v>3</v>
      </c>
      <c r="H32" s="931">
        <v>3</v>
      </c>
      <c r="I32" s="1414">
        <f t="shared" si="1"/>
        <v>12</v>
      </c>
      <c r="J32" s="1110"/>
      <c r="K32" s="1244"/>
    </row>
    <row r="33" spans="2:11" s="992" customFormat="1" ht="14.1" customHeight="1" x14ac:dyDescent="0.2">
      <c r="B33" s="2833"/>
      <c r="C33" s="1161">
        <v>3</v>
      </c>
      <c r="D33" s="1154" t="s">
        <v>850</v>
      </c>
      <c r="E33" s="1593">
        <v>2</v>
      </c>
      <c r="F33" s="889">
        <v>2</v>
      </c>
      <c r="G33" s="888">
        <v>2</v>
      </c>
      <c r="H33" s="931">
        <v>2</v>
      </c>
      <c r="I33" s="1414">
        <f t="shared" si="1"/>
        <v>8</v>
      </c>
      <c r="J33" s="1110"/>
      <c r="K33" s="1244"/>
    </row>
    <row r="34" spans="2:11" s="992" customFormat="1" ht="14.1" customHeight="1" x14ac:dyDescent="0.2">
      <c r="B34" s="2833"/>
      <c r="C34" s="1147">
        <v>4</v>
      </c>
      <c r="D34" s="1151" t="s">
        <v>851</v>
      </c>
      <c r="E34" s="1593">
        <v>1</v>
      </c>
      <c r="F34" s="889"/>
      <c r="G34" s="888"/>
      <c r="H34" s="931"/>
      <c r="I34" s="1414">
        <f t="shared" si="1"/>
        <v>1</v>
      </c>
      <c r="J34" s="1110"/>
      <c r="K34" s="1244"/>
    </row>
    <row r="35" spans="2:11" s="992" customFormat="1" ht="14.1" customHeight="1" x14ac:dyDescent="0.2">
      <c r="B35" s="2833"/>
      <c r="C35" s="1161">
        <v>5</v>
      </c>
      <c r="D35" s="1151" t="s">
        <v>670</v>
      </c>
      <c r="E35" s="1593">
        <v>2</v>
      </c>
      <c r="F35" s="889">
        <v>2</v>
      </c>
      <c r="G35" s="888">
        <v>2</v>
      </c>
      <c r="H35" s="931">
        <v>1</v>
      </c>
      <c r="I35" s="1414">
        <f t="shared" si="1"/>
        <v>7</v>
      </c>
      <c r="J35" s="1110"/>
      <c r="K35" s="1244"/>
    </row>
    <row r="36" spans="2:11" s="992" customFormat="1" ht="14.1" customHeight="1" x14ac:dyDescent="0.2">
      <c r="B36" s="2833"/>
      <c r="C36" s="1147">
        <v>6</v>
      </c>
      <c r="D36" s="1150" t="s">
        <v>715</v>
      </c>
      <c r="E36" s="1593">
        <v>2</v>
      </c>
      <c r="F36" s="889">
        <v>1</v>
      </c>
      <c r="G36" s="888"/>
      <c r="H36" s="931"/>
      <c r="I36" s="1414">
        <f t="shared" si="1"/>
        <v>3</v>
      </c>
      <c r="J36" s="1110"/>
      <c r="K36" s="1244"/>
    </row>
    <row r="37" spans="2:11" s="992" customFormat="1" ht="14.1" customHeight="1" x14ac:dyDescent="0.2">
      <c r="B37" s="2833"/>
      <c r="C37" s="1161">
        <v>7</v>
      </c>
      <c r="D37" s="1290" t="s">
        <v>677</v>
      </c>
      <c r="E37" s="1593">
        <v>3</v>
      </c>
      <c r="F37" s="889">
        <v>4</v>
      </c>
      <c r="G37" s="888">
        <v>3</v>
      </c>
      <c r="H37" s="931">
        <v>4</v>
      </c>
      <c r="I37" s="1414">
        <f t="shared" si="1"/>
        <v>14</v>
      </c>
      <c r="J37" s="1110"/>
      <c r="K37" s="1244"/>
    </row>
    <row r="38" spans="2:11" s="992" customFormat="1" ht="14.1" customHeight="1" x14ac:dyDescent="0.2">
      <c r="B38" s="2833"/>
      <c r="C38" s="1147">
        <v>8</v>
      </c>
      <c r="D38" s="1151" t="s">
        <v>676</v>
      </c>
      <c r="E38" s="1593">
        <v>2</v>
      </c>
      <c r="F38" s="889">
        <v>1</v>
      </c>
      <c r="G38" s="888">
        <v>1</v>
      </c>
      <c r="H38" s="931"/>
      <c r="I38" s="1414">
        <f t="shared" si="1"/>
        <v>4</v>
      </c>
      <c r="J38" s="1110"/>
      <c r="K38" s="1244"/>
    </row>
    <row r="39" spans="2:11" s="992" customFormat="1" ht="14.1" customHeight="1" x14ac:dyDescent="0.2">
      <c r="B39" s="2833"/>
      <c r="C39" s="1161">
        <v>9</v>
      </c>
      <c r="D39" s="1151" t="s">
        <v>712</v>
      </c>
      <c r="E39" s="1593">
        <v>2</v>
      </c>
      <c r="F39" s="889">
        <v>1</v>
      </c>
      <c r="G39" s="888">
        <v>1</v>
      </c>
      <c r="H39" s="931"/>
      <c r="I39" s="1414">
        <f t="shared" si="1"/>
        <v>4</v>
      </c>
      <c r="J39" s="1110"/>
      <c r="K39" s="1244"/>
    </row>
    <row r="40" spans="2:11" s="992" customFormat="1" ht="14.1" customHeight="1" x14ac:dyDescent="0.2">
      <c r="B40" s="2833"/>
      <c r="C40" s="1147">
        <v>10</v>
      </c>
      <c r="D40" s="1151" t="s">
        <v>673</v>
      </c>
      <c r="E40" s="1593">
        <v>2</v>
      </c>
      <c r="F40" s="889">
        <v>1</v>
      </c>
      <c r="G40" s="888">
        <v>1</v>
      </c>
      <c r="H40" s="931"/>
      <c r="I40" s="1414">
        <f t="shared" si="1"/>
        <v>4</v>
      </c>
      <c r="J40" s="1110"/>
      <c r="K40" s="1244"/>
    </row>
    <row r="41" spans="2:11" s="992" customFormat="1" ht="14.1" customHeight="1" x14ac:dyDescent="0.2">
      <c r="B41" s="2833"/>
      <c r="C41" s="1161">
        <v>11</v>
      </c>
      <c r="D41" s="1151" t="s">
        <v>674</v>
      </c>
      <c r="E41" s="1593">
        <v>2</v>
      </c>
      <c r="F41" s="889">
        <v>1</v>
      </c>
      <c r="G41" s="888">
        <v>1</v>
      </c>
      <c r="H41" s="931"/>
      <c r="I41" s="1414">
        <f t="shared" si="1"/>
        <v>4</v>
      </c>
      <c r="J41" s="1110"/>
      <c r="K41" s="1244"/>
    </row>
    <row r="42" spans="2:11" s="992" customFormat="1" ht="14.1" customHeight="1" x14ac:dyDescent="0.2">
      <c r="B42" s="2833"/>
      <c r="C42" s="1147">
        <v>12</v>
      </c>
      <c r="D42" s="1151" t="s">
        <v>681</v>
      </c>
      <c r="E42" s="1593">
        <v>1</v>
      </c>
      <c r="F42" s="889"/>
      <c r="G42" s="888"/>
      <c r="H42" s="931"/>
      <c r="I42" s="1414">
        <f t="shared" si="1"/>
        <v>1</v>
      </c>
      <c r="J42" s="1110"/>
      <c r="K42" s="1244"/>
    </row>
    <row r="43" spans="2:11" s="992" customFormat="1" ht="14.1" customHeight="1" x14ac:dyDescent="0.2">
      <c r="B43" s="2833"/>
      <c r="C43" s="1161">
        <v>13</v>
      </c>
      <c r="D43" s="1151" t="s">
        <v>680</v>
      </c>
      <c r="E43" s="1593">
        <v>3</v>
      </c>
      <c r="F43" s="889">
        <v>3</v>
      </c>
      <c r="G43" s="888">
        <v>3</v>
      </c>
      <c r="H43" s="931">
        <v>3</v>
      </c>
      <c r="I43" s="1414">
        <f t="shared" si="1"/>
        <v>12</v>
      </c>
      <c r="J43" s="1110"/>
      <c r="K43" s="1244"/>
    </row>
    <row r="44" spans="2:11" s="992" customFormat="1" ht="14.1" customHeight="1" x14ac:dyDescent="0.2">
      <c r="B44" s="2833"/>
      <c r="C44" s="1147">
        <v>14</v>
      </c>
      <c r="D44" s="1151" t="s">
        <v>678</v>
      </c>
      <c r="E44" s="1593">
        <v>1</v>
      </c>
      <c r="F44" s="889">
        <v>1</v>
      </c>
      <c r="G44" s="888">
        <v>1</v>
      </c>
      <c r="H44" s="931"/>
      <c r="I44" s="1414">
        <f t="shared" si="1"/>
        <v>3</v>
      </c>
      <c r="J44" s="1110"/>
      <c r="K44" s="1244"/>
    </row>
    <row r="45" spans="2:11" s="992" customFormat="1" ht="14.1" customHeight="1" x14ac:dyDescent="0.2">
      <c r="B45" s="2833"/>
      <c r="C45" s="1161">
        <v>15</v>
      </c>
      <c r="D45" s="1150" t="s">
        <v>719</v>
      </c>
      <c r="E45" s="1593">
        <v>1</v>
      </c>
      <c r="F45" s="889">
        <v>1</v>
      </c>
      <c r="G45" s="888"/>
      <c r="H45" s="931"/>
      <c r="I45" s="1414">
        <f t="shared" si="1"/>
        <v>2</v>
      </c>
      <c r="J45" s="1110"/>
      <c r="K45" s="1244"/>
    </row>
    <row r="46" spans="2:11" s="992" customFormat="1" ht="14.1" customHeight="1" x14ac:dyDescent="0.2">
      <c r="B46" s="2833"/>
      <c r="C46" s="1333">
        <v>16</v>
      </c>
      <c r="D46" s="1288" t="s">
        <v>682</v>
      </c>
      <c r="E46" s="1594">
        <v>1</v>
      </c>
      <c r="F46" s="1286">
        <v>1</v>
      </c>
      <c r="G46" s="1285">
        <v>1</v>
      </c>
      <c r="H46" s="1284">
        <v>1</v>
      </c>
      <c r="I46" s="1414">
        <f t="shared" si="1"/>
        <v>4</v>
      </c>
      <c r="J46" s="1358"/>
      <c r="K46" s="1244"/>
    </row>
    <row r="47" spans="2:11" s="992" customFormat="1" ht="19.350000000000001" customHeight="1" thickBot="1" x14ac:dyDescent="0.25">
      <c r="B47" s="2833"/>
      <c r="C47" s="1281" t="s">
        <v>857</v>
      </c>
      <c r="D47" s="1280"/>
      <c r="E47" s="1595"/>
      <c r="F47" s="922"/>
      <c r="G47" s="921"/>
      <c r="H47" s="921"/>
      <c r="I47" s="1414">
        <f t="shared" si="1"/>
        <v>0</v>
      </c>
      <c r="J47" s="2019"/>
      <c r="K47" s="1244"/>
    </row>
    <row r="48" spans="2:11" s="1224" customFormat="1" ht="19.5" customHeight="1" thickTop="1" x14ac:dyDescent="0.2">
      <c r="B48" s="1357"/>
      <c r="C48" s="1267" t="s">
        <v>773</v>
      </c>
      <c r="D48" s="1276"/>
      <c r="E48" s="1274">
        <f>SUM(E49:E57)</f>
        <v>0</v>
      </c>
      <c r="F48" s="1274">
        <f>SUM(F49:F57)</f>
        <v>0</v>
      </c>
      <c r="G48" s="1274">
        <f>SUM(G49:G57)</f>
        <v>0</v>
      </c>
      <c r="H48" s="1275">
        <f>SUM(H49:H57)</f>
        <v>0</v>
      </c>
      <c r="I48" s="1401">
        <f t="shared" si="1"/>
        <v>0</v>
      </c>
      <c r="J48" s="1356"/>
      <c r="K48" s="1244"/>
    </row>
    <row r="49" spans="2:11" s="1224" customFormat="1" ht="14.1" customHeight="1" x14ac:dyDescent="0.2">
      <c r="B49" s="989"/>
      <c r="C49" s="1127">
        <v>1</v>
      </c>
      <c r="D49" s="1260"/>
      <c r="E49" s="1592"/>
      <c r="F49" s="895"/>
      <c r="G49" s="894"/>
      <c r="H49" s="899"/>
      <c r="I49" s="1384">
        <f t="shared" si="1"/>
        <v>0</v>
      </c>
      <c r="J49" s="1112"/>
      <c r="K49" s="1244"/>
    </row>
    <row r="50" spans="2:11" s="1224" customFormat="1" ht="14.1" customHeight="1" x14ac:dyDescent="0.2">
      <c r="B50" s="989"/>
      <c r="C50" s="1127">
        <v>2</v>
      </c>
      <c r="D50" s="1254"/>
      <c r="E50" s="1592"/>
      <c r="F50" s="895"/>
      <c r="G50" s="894"/>
      <c r="H50" s="899"/>
      <c r="I50" s="1384">
        <f t="shared" si="1"/>
        <v>0</v>
      </c>
      <c r="J50" s="1112"/>
      <c r="K50" s="1244"/>
    </row>
    <row r="51" spans="2:11" s="1224" customFormat="1" ht="14.1" customHeight="1" x14ac:dyDescent="0.2">
      <c r="B51" s="989"/>
      <c r="C51" s="1127">
        <v>3</v>
      </c>
      <c r="D51" s="1254"/>
      <c r="E51" s="1592"/>
      <c r="F51" s="895"/>
      <c r="G51" s="894"/>
      <c r="H51" s="899"/>
      <c r="I51" s="1384">
        <f t="shared" si="1"/>
        <v>0</v>
      </c>
      <c r="J51" s="1112"/>
      <c r="K51" s="1244"/>
    </row>
    <row r="52" spans="2:11" s="1224" customFormat="1" ht="14.1" customHeight="1" x14ac:dyDescent="0.2">
      <c r="B52" s="989"/>
      <c r="C52" s="1127">
        <v>4</v>
      </c>
      <c r="D52" s="1254"/>
      <c r="E52" s="1592"/>
      <c r="F52" s="895"/>
      <c r="G52" s="894"/>
      <c r="H52" s="899"/>
      <c r="I52" s="1384">
        <f t="shared" si="1"/>
        <v>0</v>
      </c>
      <c r="J52" s="1112"/>
      <c r="K52" s="1244"/>
    </row>
    <row r="53" spans="2:11" s="1224" customFormat="1" ht="14.1" customHeight="1" x14ac:dyDescent="0.2">
      <c r="B53" s="989"/>
      <c r="C53" s="1127">
        <v>5</v>
      </c>
      <c r="D53" s="1254"/>
      <c r="E53" s="1592"/>
      <c r="F53" s="895"/>
      <c r="G53" s="894"/>
      <c r="H53" s="899"/>
      <c r="I53" s="1384">
        <f t="shared" si="1"/>
        <v>0</v>
      </c>
      <c r="J53" s="1112"/>
      <c r="K53" s="1244"/>
    </row>
    <row r="54" spans="2:11" s="1224" customFormat="1" ht="14.1" customHeight="1" x14ac:dyDescent="0.2">
      <c r="B54" s="989"/>
      <c r="C54" s="1127">
        <v>6</v>
      </c>
      <c r="D54" s="1254"/>
      <c r="E54" s="1592"/>
      <c r="F54" s="895"/>
      <c r="G54" s="894"/>
      <c r="H54" s="899"/>
      <c r="I54" s="1384">
        <f t="shared" si="1"/>
        <v>0</v>
      </c>
      <c r="J54" s="1112"/>
      <c r="K54" s="1244"/>
    </row>
    <row r="55" spans="2:11" s="1224" customFormat="1" ht="14.1" customHeight="1" x14ac:dyDescent="0.2">
      <c r="B55" s="930"/>
      <c r="C55" s="1126">
        <v>7</v>
      </c>
      <c r="D55" s="1254"/>
      <c r="E55" s="1593"/>
      <c r="F55" s="889"/>
      <c r="G55" s="888"/>
      <c r="H55" s="931"/>
      <c r="I55" s="1384">
        <f t="shared" si="1"/>
        <v>0</v>
      </c>
      <c r="J55" s="884"/>
      <c r="K55" s="1244"/>
    </row>
    <row r="56" spans="2:11" s="1224" customFormat="1" ht="14.1" customHeight="1" x14ac:dyDescent="0.2">
      <c r="B56" s="930"/>
      <c r="C56" s="1126">
        <v>8</v>
      </c>
      <c r="D56" s="1254"/>
      <c r="E56" s="1593"/>
      <c r="F56" s="889"/>
      <c r="G56" s="888"/>
      <c r="H56" s="931"/>
      <c r="I56" s="1384">
        <f t="shared" si="1"/>
        <v>0</v>
      </c>
      <c r="J56" s="884"/>
      <c r="K56" s="1244"/>
    </row>
    <row r="57" spans="2:11" s="1224" customFormat="1" ht="14.1" customHeight="1" thickBot="1" x14ac:dyDescent="0.25">
      <c r="B57" s="927"/>
      <c r="C57" s="1133">
        <v>9</v>
      </c>
      <c r="D57" s="1249"/>
      <c r="E57" s="1596"/>
      <c r="F57" s="912"/>
      <c r="G57" s="911"/>
      <c r="H57" s="1144"/>
      <c r="I57" s="1384">
        <f t="shared" si="1"/>
        <v>0</v>
      </c>
      <c r="J57" s="1355"/>
      <c r="K57" s="1244"/>
    </row>
    <row r="58" spans="2:11" s="1224" customFormat="1" ht="19.350000000000001" customHeight="1" thickTop="1" x14ac:dyDescent="0.2">
      <c r="B58" s="1266"/>
      <c r="C58" s="1267" t="s">
        <v>772</v>
      </c>
      <c r="D58" s="1266"/>
      <c r="E58" s="1264">
        <f>SUM(E59:E63)</f>
        <v>0</v>
      </c>
      <c r="F58" s="1265">
        <f>SUM(F59:F63)</f>
        <v>0</v>
      </c>
      <c r="G58" s="1264">
        <f>SUM(G59:G63)</f>
        <v>0</v>
      </c>
      <c r="H58" s="1264">
        <f>SUM(H59:H63)</f>
        <v>0</v>
      </c>
      <c r="I58" s="1396">
        <f t="shared" si="1"/>
        <v>0</v>
      </c>
      <c r="J58" s="1354"/>
      <c r="K58" s="1244"/>
    </row>
    <row r="59" spans="2:11" s="1224" customFormat="1" ht="14.1" customHeight="1" x14ac:dyDescent="0.2">
      <c r="B59" s="989"/>
      <c r="C59" s="1127">
        <v>1</v>
      </c>
      <c r="D59" s="1254"/>
      <c r="E59" s="1592"/>
      <c r="F59" s="895"/>
      <c r="G59" s="894"/>
      <c r="H59" s="899"/>
      <c r="I59" s="1384">
        <f t="shared" si="1"/>
        <v>0</v>
      </c>
      <c r="J59" s="1112"/>
      <c r="K59" s="1244"/>
    </row>
    <row r="60" spans="2:11" s="1224" customFormat="1" ht="14.1" customHeight="1" x14ac:dyDescent="0.2">
      <c r="B60" s="930"/>
      <c r="C60" s="1126">
        <v>2</v>
      </c>
      <c r="D60" s="1254"/>
      <c r="E60" s="1593"/>
      <c r="F60" s="889"/>
      <c r="G60" s="888"/>
      <c r="H60" s="931"/>
      <c r="I60" s="1384">
        <f t="shared" si="1"/>
        <v>0</v>
      </c>
      <c r="J60" s="884"/>
      <c r="K60" s="1244"/>
    </row>
    <row r="61" spans="2:11" s="1224" customFormat="1" ht="14.1" customHeight="1" x14ac:dyDescent="0.2">
      <c r="B61" s="1134"/>
      <c r="C61" s="1126">
        <v>3</v>
      </c>
      <c r="D61" s="1254"/>
      <c r="E61" s="1593"/>
      <c r="F61" s="889"/>
      <c r="G61" s="888"/>
      <c r="H61" s="931"/>
      <c r="I61" s="1384">
        <f t="shared" si="1"/>
        <v>0</v>
      </c>
      <c r="J61" s="884"/>
      <c r="K61" s="1244"/>
    </row>
    <row r="62" spans="2:11" s="1224" customFormat="1" ht="14.1" customHeight="1" x14ac:dyDescent="0.2">
      <c r="B62" s="930"/>
      <c r="C62" s="1126">
        <v>4</v>
      </c>
      <c r="D62" s="1254"/>
      <c r="E62" s="1593"/>
      <c r="F62" s="889"/>
      <c r="G62" s="888"/>
      <c r="H62" s="931"/>
      <c r="I62" s="1384">
        <f t="shared" si="1"/>
        <v>0</v>
      </c>
      <c r="J62" s="884"/>
      <c r="K62" s="1244"/>
    </row>
    <row r="63" spans="2:11" s="1224" customFormat="1" ht="14.1" customHeight="1" thickBot="1" x14ac:dyDescent="0.25">
      <c r="B63" s="1352"/>
      <c r="C63" s="1250">
        <v>5</v>
      </c>
      <c r="D63" s="1467"/>
      <c r="E63" s="1597"/>
      <c r="F63" s="1247"/>
      <c r="G63" s="1123"/>
      <c r="H63" s="1140"/>
      <c r="I63" s="1384">
        <f t="shared" si="1"/>
        <v>0</v>
      </c>
      <c r="J63" s="1351"/>
      <c r="K63" s="1244"/>
    </row>
    <row r="64" spans="2:11" s="1224" customFormat="1" ht="14.1" customHeight="1" thickTop="1" x14ac:dyDescent="0.2">
      <c r="B64" s="1350"/>
      <c r="C64" s="1242" t="s">
        <v>828</v>
      </c>
      <c r="D64" s="1242"/>
      <c r="E64" s="1598"/>
      <c r="F64" s="1241"/>
      <c r="G64" s="1241"/>
      <c r="H64" s="1241"/>
      <c r="I64" s="1384">
        <f t="shared" si="1"/>
        <v>0</v>
      </c>
      <c r="J64" s="1348"/>
    </row>
    <row r="65" spans="2:10" s="1224" customFormat="1" ht="14.1" customHeight="1" x14ac:dyDescent="0.2">
      <c r="B65" s="1347"/>
      <c r="C65" s="1236" t="s">
        <v>721</v>
      </c>
      <c r="D65" s="1236"/>
      <c r="E65" s="1599"/>
      <c r="F65" s="1235"/>
      <c r="G65" s="1235"/>
      <c r="H65" s="1235"/>
      <c r="I65" s="1384">
        <f t="shared" si="1"/>
        <v>0</v>
      </c>
      <c r="J65" s="1345"/>
    </row>
    <row r="66" spans="2:10" s="1224" customFormat="1" ht="14.1" customHeight="1" x14ac:dyDescent="0.2">
      <c r="B66" s="1347"/>
      <c r="C66" s="1236" t="s">
        <v>829</v>
      </c>
      <c r="D66" s="1236"/>
      <c r="E66" s="1599"/>
      <c r="F66" s="1235"/>
      <c r="G66" s="1235"/>
      <c r="H66" s="1235"/>
      <c r="I66" s="1384">
        <f t="shared" si="1"/>
        <v>0</v>
      </c>
      <c r="J66" s="1345"/>
    </row>
    <row r="67" spans="2:10" s="1224" customFormat="1" ht="14.1" customHeight="1" thickBot="1" x14ac:dyDescent="0.25">
      <c r="B67" s="1344"/>
      <c r="C67" s="1643" t="s">
        <v>853</v>
      </c>
      <c r="D67" s="1343"/>
      <c r="E67" s="1600"/>
      <c r="F67" s="1342"/>
      <c r="G67" s="1342"/>
      <c r="H67" s="1341"/>
      <c r="I67" s="1384">
        <f t="shared" si="1"/>
        <v>0</v>
      </c>
      <c r="J67" s="1339"/>
    </row>
    <row r="68" spans="2:10" ht="16.5" customHeight="1" x14ac:dyDescent="0.2">
      <c r="C68" s="1421" t="s">
        <v>479</v>
      </c>
      <c r="D68" s="2020" t="s">
        <v>868</v>
      </c>
      <c r="E68" s="2021"/>
      <c r="F68" s="2021"/>
      <c r="G68" s="2021"/>
      <c r="H68" s="2021"/>
      <c r="I68" s="2021"/>
    </row>
    <row r="69" spans="2:10" ht="13.5" customHeight="1" x14ac:dyDescent="0.25">
      <c r="C69" s="1420" t="s">
        <v>869</v>
      </c>
      <c r="D69" s="2864" t="s">
        <v>870</v>
      </c>
      <c r="E69" s="2865"/>
      <c r="F69" s="2865"/>
      <c r="G69" s="2865"/>
      <c r="H69" s="2865"/>
      <c r="I69" s="2866"/>
    </row>
    <row r="70" spans="2:10" x14ac:dyDescent="0.2">
      <c r="D70" s="1096"/>
      <c r="E70" s="1221"/>
      <c r="F70" s="1096"/>
      <c r="G70" s="1096"/>
      <c r="H70" s="1204"/>
      <c r="I70" s="1096"/>
    </row>
  </sheetData>
  <sheetProtection algorithmName="SHA-512" hashValue="rz4WXky9z8MAxjFm2sT2qIbp0eslLSqZrcnm5YsKmtXhavqqAm8Q0GTXSstsLZmm/ORjtYdnQeePw+NVSfZNeQ==" saltValue="tH/uVQhPo+4WZ4nJrZK//Q==" spinCount="100000" sheet="1" formatRows="0"/>
  <mergeCells count="15">
    <mergeCell ref="D69:I69"/>
    <mergeCell ref="E12:H12"/>
    <mergeCell ref="J13:J19"/>
    <mergeCell ref="I2:J2"/>
    <mergeCell ref="B21:B30"/>
    <mergeCell ref="B31:B47"/>
    <mergeCell ref="D3:H3"/>
    <mergeCell ref="H5:I5"/>
    <mergeCell ref="B6:D12"/>
    <mergeCell ref="E6:H6"/>
    <mergeCell ref="I6:I12"/>
    <mergeCell ref="J6:J12"/>
    <mergeCell ref="E7:H7"/>
    <mergeCell ref="E9:H9"/>
    <mergeCell ref="E10:H10"/>
  </mergeCells>
  <printOptions horizontalCentered="1"/>
  <pageMargins left="0.59055118110236227" right="0.51181102362204722" top="1.1811023622047245" bottom="0.98425196850393704" header="0.51181102362204722" footer="0.51181102362204722"/>
  <pageSetup paperSize="9" scale="44" orientation="landscape" horizontalDpi="4294967293" verticalDpi="4294967293"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r:uid="{256BA91B-ACB1-45ED-9B7C-F5EAF5AB383A}">
          <x14:formula1>
            <xm:f>słownik!$A$2:$A$175</xm:f>
          </x14:formula1>
          <xm:sqref>D49:D57 D59:D63</xm:sqref>
        </x14:dataValidation>
      </x14:dataValidations>
    </ext>
  </extLst>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4F3147-CE65-465B-B6F3-C80912242EC4}">
  <sheetPr>
    <tabColor rgb="FFFF0000"/>
    <pageSetUpPr fitToPage="1"/>
  </sheetPr>
  <dimension ref="B1:Q72"/>
  <sheetViews>
    <sheetView showGridLines="0" view="pageBreakPreview" zoomScaleNormal="100" zoomScaleSheetLayoutView="100" workbookViewId="0">
      <selection activeCell="L2" sqref="L2:N2"/>
    </sheetView>
  </sheetViews>
  <sheetFormatPr defaultColWidth="9.28515625" defaultRowHeight="12.75" x14ac:dyDescent="0.2"/>
  <cols>
    <col min="1" max="1" width="2.85546875" style="875" customWidth="1"/>
    <col min="2" max="2" width="6.42578125" style="875" customWidth="1"/>
    <col min="3" max="3" width="4.42578125" style="875" customWidth="1"/>
    <col min="4" max="4" width="44.42578125" style="875" customWidth="1"/>
    <col min="5" max="10" width="5.7109375" style="875" customWidth="1"/>
    <col min="11" max="11" width="6.5703125" style="875" customWidth="1"/>
    <col min="12" max="12" width="6.7109375" style="875" customWidth="1"/>
    <col min="13" max="13" width="8.5703125" style="875" customWidth="1"/>
    <col min="14" max="14" width="14.28515625" style="875" customWidth="1"/>
    <col min="15" max="15" width="5.42578125" style="875" customWidth="1"/>
    <col min="16" max="16384" width="9.28515625" style="875"/>
  </cols>
  <sheetData>
    <row r="1" spans="2:15" ht="32.25" customHeight="1" x14ac:dyDescent="0.2">
      <c r="B1" s="644"/>
      <c r="C1" s="644"/>
      <c r="D1" s="978"/>
      <c r="E1" s="978"/>
      <c r="F1" s="978"/>
      <c r="G1" s="978"/>
      <c r="H1" s="978"/>
      <c r="I1" s="978"/>
      <c r="J1" s="978"/>
      <c r="K1" s="978"/>
      <c r="L1" s="978"/>
      <c r="M1" s="978"/>
      <c r="N1" s="978"/>
    </row>
    <row r="2" spans="2:15" s="1224" customFormat="1" ht="18" x14ac:dyDescent="0.2">
      <c r="B2" s="967"/>
      <c r="C2" s="967"/>
      <c r="D2" s="966" t="str">
        <f>wizyt!C3</f>
        <v>??</v>
      </c>
      <c r="E2" s="1018"/>
      <c r="F2" s="1018"/>
      <c r="G2" s="1018"/>
      <c r="H2" s="1018"/>
      <c r="I2" s="1018"/>
      <c r="J2" s="1018"/>
      <c r="K2" s="1018"/>
      <c r="L2" s="2040" t="str">
        <f>wizyt!$B$1</f>
        <v xml:space="preserve"> </v>
      </c>
      <c r="M2" s="2698" t="str">
        <f>wizyt!$D$1</f>
        <v xml:space="preserve"> </v>
      </c>
      <c r="N2" s="2699"/>
    </row>
    <row r="3" spans="2:15" s="1224" customFormat="1" ht="20.25" x14ac:dyDescent="0.2">
      <c r="B3" s="270"/>
      <c r="C3" s="270"/>
      <c r="D3" s="2700" t="s">
        <v>755</v>
      </c>
      <c r="E3" s="2700"/>
      <c r="F3" s="2700"/>
      <c r="G3" s="2700"/>
      <c r="H3" s="2700"/>
      <c r="I3" s="2700"/>
      <c r="J3" s="2700"/>
      <c r="K3" s="2700"/>
      <c r="L3" s="2700"/>
      <c r="M3" s="999" t="str">
        <f>wizyt!H3</f>
        <v>2023/2024</v>
      </c>
      <c r="N3" s="270"/>
    </row>
    <row r="4" spans="2:15" s="1224" customFormat="1" ht="18.75" customHeight="1" x14ac:dyDescent="0.2">
      <c r="B4" s="998" t="s">
        <v>775</v>
      </c>
      <c r="C4" s="964"/>
      <c r="D4" s="997"/>
      <c r="E4" s="997"/>
      <c r="F4" s="997"/>
      <c r="G4" s="997"/>
      <c r="H4" s="1446" t="s">
        <v>858</v>
      </c>
      <c r="I4" s="997"/>
      <c r="J4" s="997" t="s">
        <v>859</v>
      </c>
      <c r="K4" s="997"/>
      <c r="L4" s="997"/>
      <c r="M4" s="996"/>
      <c r="N4" s="270"/>
    </row>
    <row r="5" spans="2:15" s="1224" customFormat="1" ht="27" customHeight="1" thickBot="1" x14ac:dyDescent="0.25">
      <c r="B5" s="1324" t="s">
        <v>863</v>
      </c>
      <c r="C5" s="1323"/>
      <c r="D5" s="330"/>
      <c r="E5" s="1017"/>
      <c r="F5" s="1017"/>
      <c r="G5" s="1322"/>
      <c r="H5" s="1017"/>
      <c r="I5" s="1017"/>
      <c r="J5" s="2847"/>
      <c r="K5" s="2847"/>
      <c r="L5" s="2847"/>
      <c r="M5" s="2847"/>
      <c r="N5" s="270"/>
    </row>
    <row r="6" spans="2:15" s="1224" customFormat="1" ht="12.75" customHeight="1" x14ac:dyDescent="0.2">
      <c r="B6" s="2703" t="s">
        <v>756</v>
      </c>
      <c r="C6" s="2800"/>
      <c r="D6" s="2800"/>
      <c r="E6" s="2848" t="s">
        <v>691</v>
      </c>
      <c r="F6" s="2849"/>
      <c r="G6" s="2849"/>
      <c r="H6" s="2849"/>
      <c r="I6" s="2849"/>
      <c r="J6" s="2850"/>
      <c r="K6" s="2860" t="s">
        <v>109</v>
      </c>
      <c r="L6" s="2861"/>
      <c r="M6" s="2851" t="s">
        <v>790</v>
      </c>
      <c r="N6" s="2836" t="s">
        <v>758</v>
      </c>
    </row>
    <row r="7" spans="2:15" s="1224" customFormat="1" ht="12.75" customHeight="1" x14ac:dyDescent="0.2">
      <c r="B7" s="2705"/>
      <c r="C7" s="2801"/>
      <c r="D7" s="2801"/>
      <c r="E7" s="2839" t="s">
        <v>817</v>
      </c>
      <c r="F7" s="2839"/>
      <c r="G7" s="2839"/>
      <c r="H7" s="2839"/>
      <c r="I7" s="2839"/>
      <c r="J7" s="2840"/>
      <c r="K7" s="2862"/>
      <c r="L7" s="2863"/>
      <c r="M7" s="2852"/>
      <c r="N7" s="2837"/>
    </row>
    <row r="8" spans="2:15" s="1224" customFormat="1" ht="12.75" customHeight="1" x14ac:dyDescent="0.2">
      <c r="B8" s="2705"/>
      <c r="C8" s="2801"/>
      <c r="D8" s="2801"/>
      <c r="E8" s="959" t="s">
        <v>523</v>
      </c>
      <c r="F8" s="959" t="s">
        <v>524</v>
      </c>
      <c r="G8" s="959" t="s">
        <v>525</v>
      </c>
      <c r="H8" s="961" t="s">
        <v>526</v>
      </c>
      <c r="I8" s="961" t="s">
        <v>527</v>
      </c>
      <c r="J8" s="1377" t="s">
        <v>528</v>
      </c>
      <c r="K8" s="2854" t="s">
        <v>862</v>
      </c>
      <c r="L8" s="2857" t="s">
        <v>856</v>
      </c>
      <c r="M8" s="2852"/>
      <c r="N8" s="2837"/>
    </row>
    <row r="9" spans="2:15" s="1224" customFormat="1" ht="12.75" customHeight="1" x14ac:dyDescent="0.2">
      <c r="B9" s="2705"/>
      <c r="C9" s="2801"/>
      <c r="D9" s="2801"/>
      <c r="E9" s="2871" t="s">
        <v>872</v>
      </c>
      <c r="F9" s="2872"/>
      <c r="G9" s="2822" t="s">
        <v>856</v>
      </c>
      <c r="H9" s="2823"/>
      <c r="I9" s="2823"/>
      <c r="J9" s="2824"/>
      <c r="K9" s="2855"/>
      <c r="L9" s="2858"/>
      <c r="M9" s="2852"/>
      <c r="N9" s="2837"/>
    </row>
    <row r="10" spans="2:15" s="1224" customFormat="1" ht="12.75" customHeight="1" x14ac:dyDescent="0.2">
      <c r="B10" s="2705"/>
      <c r="C10" s="2801"/>
      <c r="D10" s="2801"/>
      <c r="E10" s="2752" t="s">
        <v>844</v>
      </c>
      <c r="F10" s="2724"/>
      <c r="G10" s="2724"/>
      <c r="H10" s="2724"/>
      <c r="I10" s="2724"/>
      <c r="J10" s="2807"/>
      <c r="K10" s="2855"/>
      <c r="L10" s="2858"/>
      <c r="M10" s="2852"/>
      <c r="N10" s="2837"/>
    </row>
    <row r="11" spans="2:15" s="1224" customFormat="1" ht="12.75" customHeight="1" x14ac:dyDescent="0.2">
      <c r="B11" s="2705"/>
      <c r="C11" s="2801"/>
      <c r="D11" s="2801"/>
      <c r="E11" s="1728">
        <f>'kalendarz  A'!$F$30</f>
        <v>26</v>
      </c>
      <c r="F11" s="1728">
        <f>'kalendarz  A'!$F$30</f>
        <v>26</v>
      </c>
      <c r="G11" s="1728">
        <f>'kalendarz  A'!$F$30</f>
        <v>26</v>
      </c>
      <c r="H11" s="1728">
        <f>'kalendarz  A'!$F$30</f>
        <v>26</v>
      </c>
      <c r="I11" s="1728">
        <f>'kalendarz  A'!$F$30</f>
        <v>26</v>
      </c>
      <c r="J11" s="1728">
        <f>'kalendarz  A'!$F$31</f>
        <v>16</v>
      </c>
      <c r="K11" s="2855"/>
      <c r="L11" s="2858"/>
      <c r="M11" s="2852"/>
      <c r="N11" s="2837"/>
    </row>
    <row r="12" spans="2:15" s="1224" customFormat="1" ht="16.5" customHeight="1" thickBot="1" x14ac:dyDescent="0.25">
      <c r="B12" s="2707"/>
      <c r="C12" s="2802"/>
      <c r="D12" s="2802"/>
      <c r="E12" s="2825" t="s">
        <v>845</v>
      </c>
      <c r="F12" s="2826"/>
      <c r="G12" s="2826"/>
      <c r="H12" s="2826"/>
      <c r="I12" s="2826"/>
      <c r="J12" s="2827"/>
      <c r="K12" s="2856"/>
      <c r="L12" s="2859"/>
      <c r="M12" s="2853"/>
      <c r="N12" s="2838"/>
    </row>
    <row r="13" spans="2:15" s="1224" customFormat="1" ht="27" customHeight="1" thickBot="1" x14ac:dyDescent="0.25">
      <c r="B13" s="1376"/>
      <c r="C13" s="1317"/>
      <c r="D13" s="1316" t="s">
        <v>818</v>
      </c>
      <c r="E13" s="1315">
        <f t="shared" ref="E13:J13" si="0">SUM(E17:E19)+E14</f>
        <v>30</v>
      </c>
      <c r="F13" s="1315">
        <f t="shared" si="0"/>
        <v>32</v>
      </c>
      <c r="G13" s="1315">
        <f t="shared" si="0"/>
        <v>31</v>
      </c>
      <c r="H13" s="1315">
        <f t="shared" si="0"/>
        <v>26</v>
      </c>
      <c r="I13" s="1315">
        <f t="shared" si="0"/>
        <v>23</v>
      </c>
      <c r="J13" s="1315">
        <f t="shared" si="0"/>
        <v>19</v>
      </c>
      <c r="K13" s="1419">
        <f t="shared" ref="K13:K19" si="1">SUM(E13:F13)</f>
        <v>62</v>
      </c>
      <c r="L13" s="1314">
        <f t="shared" ref="L13:L19" si="2">SUM(G13:J13)</f>
        <v>99</v>
      </c>
      <c r="M13" s="1314">
        <f>SUM(K13:L13)</f>
        <v>161</v>
      </c>
      <c r="N13" s="2841"/>
      <c r="O13" s="1244"/>
    </row>
    <row r="14" spans="2:15" s="1224" customFormat="1" ht="14.25" customHeight="1" x14ac:dyDescent="0.2">
      <c r="B14" s="1373"/>
      <c r="C14" s="1309"/>
      <c r="D14" s="1184" t="s">
        <v>819</v>
      </c>
      <c r="E14" s="1445">
        <f t="shared" ref="E14:J14" si="3">SUM(E15:E16)</f>
        <v>30</v>
      </c>
      <c r="F14" s="1445">
        <f t="shared" si="3"/>
        <v>32</v>
      </c>
      <c r="G14" s="1308">
        <f t="shared" si="3"/>
        <v>31</v>
      </c>
      <c r="H14" s="1308">
        <f t="shared" si="3"/>
        <v>26</v>
      </c>
      <c r="I14" s="1308">
        <f t="shared" si="3"/>
        <v>23</v>
      </c>
      <c r="J14" s="1308">
        <f t="shared" si="3"/>
        <v>19</v>
      </c>
      <c r="K14" s="1417">
        <f t="shared" si="1"/>
        <v>62</v>
      </c>
      <c r="L14" s="1311">
        <f t="shared" si="2"/>
        <v>99</v>
      </c>
      <c r="M14" s="1374">
        <f>SUM(E14:J14)</f>
        <v>161</v>
      </c>
      <c r="N14" s="2842"/>
      <c r="O14" s="1244"/>
    </row>
    <row r="15" spans="2:15" s="1224" customFormat="1" ht="14.25" customHeight="1" x14ac:dyDescent="0.2">
      <c r="B15" s="1373"/>
      <c r="C15" s="1309"/>
      <c r="D15" s="1184" t="s">
        <v>820</v>
      </c>
      <c r="E15" s="1445">
        <f t="shared" ref="E15:J15" si="4">SUM(E21:E31)</f>
        <v>0</v>
      </c>
      <c r="F15" s="1445">
        <f t="shared" si="4"/>
        <v>0</v>
      </c>
      <c r="G15" s="1308">
        <f t="shared" si="4"/>
        <v>0</v>
      </c>
      <c r="H15" s="1308">
        <f t="shared" si="4"/>
        <v>0</v>
      </c>
      <c r="I15" s="1308">
        <f t="shared" si="4"/>
        <v>0</v>
      </c>
      <c r="J15" s="1308">
        <f t="shared" si="4"/>
        <v>0</v>
      </c>
      <c r="K15" s="1418">
        <f t="shared" si="1"/>
        <v>0</v>
      </c>
      <c r="L15" s="1311">
        <f t="shared" si="2"/>
        <v>0</v>
      </c>
      <c r="M15" s="1374">
        <f>SUM(E15:J15)</f>
        <v>0</v>
      </c>
      <c r="N15" s="2842"/>
      <c r="O15" s="1244"/>
    </row>
    <row r="16" spans="2:15" s="1224" customFormat="1" ht="14.25" customHeight="1" x14ac:dyDescent="0.2">
      <c r="B16" s="1373"/>
      <c r="C16" s="1309"/>
      <c r="D16" s="1184" t="s">
        <v>821</v>
      </c>
      <c r="E16" s="1445">
        <f t="shared" ref="E16:J16" si="5">SUM(E32:E49)</f>
        <v>30</v>
      </c>
      <c r="F16" s="1445">
        <f t="shared" si="5"/>
        <v>32</v>
      </c>
      <c r="G16" s="1308">
        <f t="shared" si="5"/>
        <v>31</v>
      </c>
      <c r="H16" s="1308">
        <f t="shared" si="5"/>
        <v>26</v>
      </c>
      <c r="I16" s="1308">
        <f t="shared" si="5"/>
        <v>23</v>
      </c>
      <c r="J16" s="1308">
        <f t="shared" si="5"/>
        <v>19</v>
      </c>
      <c r="K16" s="1418">
        <f t="shared" si="1"/>
        <v>62</v>
      </c>
      <c r="L16" s="1311">
        <f t="shared" si="2"/>
        <v>99</v>
      </c>
      <c r="M16" s="1374">
        <f>SUM(E16:J16)</f>
        <v>161</v>
      </c>
      <c r="N16" s="2842"/>
      <c r="O16" s="1244"/>
    </row>
    <row r="17" spans="2:15" s="1224" customFormat="1" ht="14.25" customHeight="1" x14ac:dyDescent="0.2">
      <c r="B17" s="1373"/>
      <c r="C17" s="1309"/>
      <c r="D17" s="1184" t="s">
        <v>822</v>
      </c>
      <c r="E17" s="1445">
        <f t="shared" ref="E17:J17" si="6">E50</f>
        <v>0</v>
      </c>
      <c r="F17" s="1445">
        <f t="shared" si="6"/>
        <v>0</v>
      </c>
      <c r="G17" s="1308">
        <f t="shared" si="6"/>
        <v>0</v>
      </c>
      <c r="H17" s="1312">
        <f t="shared" si="6"/>
        <v>0</v>
      </c>
      <c r="I17" s="1312">
        <f t="shared" si="6"/>
        <v>0</v>
      </c>
      <c r="J17" s="1313">
        <f t="shared" si="6"/>
        <v>0</v>
      </c>
      <c r="K17" s="1417">
        <f t="shared" si="1"/>
        <v>0</v>
      </c>
      <c r="L17" s="1311">
        <f t="shared" si="2"/>
        <v>0</v>
      </c>
      <c r="M17" s="1374">
        <f>SUM(E17:J17)</f>
        <v>0</v>
      </c>
      <c r="N17" s="2842"/>
      <c r="O17" s="1244"/>
    </row>
    <row r="18" spans="2:15" s="1224" customFormat="1" ht="14.25" customHeight="1" x14ac:dyDescent="0.2">
      <c r="B18" s="1373"/>
      <c r="C18" s="1309"/>
      <c r="D18" s="1184" t="s">
        <v>823</v>
      </c>
      <c r="E18" s="1445">
        <f t="shared" ref="E18:J18" si="7">E60</f>
        <v>0</v>
      </c>
      <c r="F18" s="1445">
        <f t="shared" si="7"/>
        <v>0</v>
      </c>
      <c r="G18" s="1308">
        <f t="shared" si="7"/>
        <v>0</v>
      </c>
      <c r="H18" s="1312">
        <f t="shared" si="7"/>
        <v>0</v>
      </c>
      <c r="I18" s="1312">
        <f t="shared" si="7"/>
        <v>0</v>
      </c>
      <c r="J18" s="1312">
        <f t="shared" si="7"/>
        <v>0</v>
      </c>
      <c r="K18" s="1417">
        <f t="shared" si="1"/>
        <v>0</v>
      </c>
      <c r="L18" s="1311">
        <f t="shared" si="2"/>
        <v>0</v>
      </c>
      <c r="M18" s="1374">
        <f>SUM(E18:J18)</f>
        <v>0</v>
      </c>
      <c r="N18" s="2842"/>
      <c r="O18" s="1244"/>
    </row>
    <row r="19" spans="2:15" s="1224" customFormat="1" ht="13.5" customHeight="1" thickBot="1" x14ac:dyDescent="0.25">
      <c r="B19" s="1373"/>
      <c r="C19" s="1309"/>
      <c r="D19" s="1040" t="s">
        <v>846</v>
      </c>
      <c r="E19" s="1445">
        <f t="shared" ref="E19:J19" si="8">SUM(E66:E69)</f>
        <v>0</v>
      </c>
      <c r="F19" s="1445">
        <f t="shared" si="8"/>
        <v>0</v>
      </c>
      <c r="G19" s="1308">
        <f t="shared" si="8"/>
        <v>0</v>
      </c>
      <c r="H19" s="1308">
        <f t="shared" si="8"/>
        <v>0</v>
      </c>
      <c r="I19" s="1308">
        <f t="shared" si="8"/>
        <v>0</v>
      </c>
      <c r="J19" s="1308">
        <f t="shared" si="8"/>
        <v>0</v>
      </c>
      <c r="K19" s="1417">
        <f t="shared" si="1"/>
        <v>0</v>
      </c>
      <c r="L19" s="1307">
        <f t="shared" si="2"/>
        <v>0</v>
      </c>
      <c r="M19" s="1416">
        <f>SUM(K19:L19)</f>
        <v>0</v>
      </c>
      <c r="N19" s="2843"/>
      <c r="O19" s="1244"/>
    </row>
    <row r="20" spans="2:15" s="1224" customFormat="1" ht="19.5" customHeight="1" x14ac:dyDescent="0.2">
      <c r="B20" s="1869"/>
      <c r="C20" s="1865" t="s">
        <v>766</v>
      </c>
      <c r="D20" s="1865"/>
      <c r="E20" s="1866"/>
      <c r="F20" s="1866"/>
      <c r="G20" s="1866"/>
      <c r="H20" s="1866"/>
      <c r="I20" s="1866"/>
      <c r="J20" s="1866"/>
      <c r="K20" s="1867"/>
      <c r="L20" s="1867"/>
      <c r="M20" s="1866"/>
      <c r="N20" s="1870"/>
      <c r="O20" s="1244"/>
    </row>
    <row r="21" spans="2:15" s="992" customFormat="1" ht="14.1" customHeight="1" x14ac:dyDescent="0.2">
      <c r="B21" s="2832" t="s">
        <v>826</v>
      </c>
      <c r="C21" s="1304">
        <v>1</v>
      </c>
      <c r="D21" s="1305" t="s">
        <v>791</v>
      </c>
      <c r="E21" s="1442"/>
      <c r="F21" s="1444"/>
      <c r="G21" s="1591"/>
      <c r="H21" s="1601"/>
      <c r="I21" s="946"/>
      <c r="J21" s="948"/>
      <c r="K21" s="944">
        <f t="shared" ref="K21:K48" si="9">SUM(E21:F21)</f>
        <v>0</v>
      </c>
      <c r="L21" s="1415">
        <f t="shared" ref="L21:L48" si="10">SUM(G21:J21)</f>
        <v>0</v>
      </c>
      <c r="M21" s="1414">
        <f t="shared" ref="M21:M49" si="11">SUM(K21:L21)</f>
        <v>0</v>
      </c>
      <c r="N21" s="1368"/>
      <c r="O21" s="1244"/>
    </row>
    <row r="22" spans="2:15" s="992" customFormat="1" ht="14.1" customHeight="1" x14ac:dyDescent="0.2">
      <c r="B22" s="2833"/>
      <c r="C22" s="1126">
        <v>2</v>
      </c>
      <c r="D22" s="1303" t="s">
        <v>786</v>
      </c>
      <c r="E22" s="1434"/>
      <c r="F22" s="1433"/>
      <c r="G22" s="1592"/>
      <c r="H22" s="1602"/>
      <c r="I22" s="894"/>
      <c r="J22" s="887"/>
      <c r="K22" s="886">
        <f t="shared" si="9"/>
        <v>0</v>
      </c>
      <c r="L22" s="1382">
        <f t="shared" si="10"/>
        <v>0</v>
      </c>
      <c r="M22" s="1346">
        <f t="shared" si="11"/>
        <v>0</v>
      </c>
      <c r="N22" s="1370"/>
      <c r="O22" s="1244"/>
    </row>
    <row r="23" spans="2:15" s="992" customFormat="1" ht="14.1" customHeight="1" x14ac:dyDescent="0.2">
      <c r="B23" s="2833"/>
      <c r="C23" s="1126">
        <v>3</v>
      </c>
      <c r="D23" s="1303" t="s">
        <v>769</v>
      </c>
      <c r="E23" s="1434"/>
      <c r="F23" s="1443"/>
      <c r="G23" s="1592"/>
      <c r="H23" s="1602"/>
      <c r="I23" s="894"/>
      <c r="J23" s="890"/>
      <c r="K23" s="886">
        <f t="shared" si="9"/>
        <v>0</v>
      </c>
      <c r="L23" s="1382">
        <f t="shared" si="10"/>
        <v>0</v>
      </c>
      <c r="M23" s="1346">
        <f t="shared" si="11"/>
        <v>0</v>
      </c>
      <c r="N23" s="1370"/>
      <c r="O23" s="1244"/>
    </row>
    <row r="24" spans="2:15" s="992" customFormat="1" ht="14.1" customHeight="1" x14ac:dyDescent="0.2">
      <c r="B24" s="2833"/>
      <c r="C24" s="1126">
        <v>4</v>
      </c>
      <c r="D24" s="1303" t="s">
        <v>787</v>
      </c>
      <c r="E24" s="1434"/>
      <c r="F24" s="1433"/>
      <c r="G24" s="1592"/>
      <c r="H24" s="1602"/>
      <c r="I24" s="894"/>
      <c r="J24" s="890"/>
      <c r="K24" s="886">
        <f t="shared" si="9"/>
        <v>0</v>
      </c>
      <c r="L24" s="1382">
        <f t="shared" si="10"/>
        <v>0</v>
      </c>
      <c r="M24" s="1346">
        <f t="shared" si="11"/>
        <v>0</v>
      </c>
      <c r="N24" s="1370"/>
      <c r="O24" s="1244"/>
    </row>
    <row r="25" spans="2:15" s="992" customFormat="1" ht="14.1" customHeight="1" x14ac:dyDescent="0.2">
      <c r="B25" s="2833"/>
      <c r="C25" s="1126">
        <v>5</v>
      </c>
      <c r="D25" s="1303" t="s">
        <v>697</v>
      </c>
      <c r="E25" s="1434"/>
      <c r="F25" s="1433"/>
      <c r="G25" s="1592"/>
      <c r="H25" s="1602"/>
      <c r="I25" s="894"/>
      <c r="J25" s="899"/>
      <c r="K25" s="886">
        <f t="shared" si="9"/>
        <v>0</v>
      </c>
      <c r="L25" s="1382">
        <f t="shared" si="10"/>
        <v>0</v>
      </c>
      <c r="M25" s="1346">
        <f t="shared" si="11"/>
        <v>0</v>
      </c>
      <c r="N25" s="1370"/>
      <c r="O25" s="1244"/>
    </row>
    <row r="26" spans="2:15" s="992" customFormat="1" ht="14.1" customHeight="1" x14ac:dyDescent="0.2">
      <c r="B26" s="2833"/>
      <c r="C26" s="1126">
        <v>6</v>
      </c>
      <c r="D26" s="1303" t="s">
        <v>871</v>
      </c>
      <c r="E26" s="1434"/>
      <c r="F26" s="1433"/>
      <c r="G26" s="1592"/>
      <c r="H26" s="1602"/>
      <c r="I26" s="894"/>
      <c r="J26" s="899"/>
      <c r="K26" s="886">
        <f t="shared" si="9"/>
        <v>0</v>
      </c>
      <c r="L26" s="1382">
        <f t="shared" si="10"/>
        <v>0</v>
      </c>
      <c r="M26" s="1346">
        <f t="shared" si="11"/>
        <v>0</v>
      </c>
      <c r="N26" s="1370"/>
      <c r="O26" s="1244"/>
    </row>
    <row r="27" spans="2:15" s="992" customFormat="1" ht="14.1" customHeight="1" x14ac:dyDescent="0.2">
      <c r="B27" s="2833"/>
      <c r="C27" s="1126">
        <v>7</v>
      </c>
      <c r="D27" s="1303" t="s">
        <v>793</v>
      </c>
      <c r="E27" s="1434"/>
      <c r="F27" s="1433"/>
      <c r="G27" s="1592"/>
      <c r="H27" s="1602"/>
      <c r="I27" s="894"/>
      <c r="J27" s="899"/>
      <c r="K27" s="886">
        <f t="shared" si="9"/>
        <v>0</v>
      </c>
      <c r="L27" s="1382">
        <f t="shared" si="10"/>
        <v>0</v>
      </c>
      <c r="M27" s="1346">
        <f t="shared" si="11"/>
        <v>0</v>
      </c>
      <c r="N27" s="1370"/>
      <c r="O27" s="1244"/>
    </row>
    <row r="28" spans="2:15" s="992" customFormat="1" ht="14.1" customHeight="1" x14ac:dyDescent="0.2">
      <c r="B28" s="2833"/>
      <c r="C28" s="1126">
        <v>8</v>
      </c>
      <c r="D28" s="1303" t="s">
        <v>716</v>
      </c>
      <c r="E28" s="1434"/>
      <c r="F28" s="1433"/>
      <c r="G28" s="1592"/>
      <c r="H28" s="1602"/>
      <c r="I28" s="894"/>
      <c r="J28" s="899"/>
      <c r="K28" s="886">
        <f t="shared" si="9"/>
        <v>0</v>
      </c>
      <c r="L28" s="1382">
        <f t="shared" si="10"/>
        <v>0</v>
      </c>
      <c r="M28" s="1346">
        <f t="shared" si="11"/>
        <v>0</v>
      </c>
      <c r="N28" s="1370"/>
      <c r="O28" s="1244"/>
    </row>
    <row r="29" spans="2:15" s="992" customFormat="1" ht="14.1" customHeight="1" x14ac:dyDescent="0.2">
      <c r="B29" s="2833"/>
      <c r="C29" s="1126">
        <v>9</v>
      </c>
      <c r="D29" s="1303" t="s">
        <v>702</v>
      </c>
      <c r="E29" s="1434"/>
      <c r="F29" s="1433"/>
      <c r="G29" s="1592"/>
      <c r="H29" s="1602"/>
      <c r="I29" s="894"/>
      <c r="J29" s="899"/>
      <c r="K29" s="886">
        <f t="shared" si="9"/>
        <v>0</v>
      </c>
      <c r="L29" s="1382">
        <f t="shared" si="10"/>
        <v>0</v>
      </c>
      <c r="M29" s="1346">
        <f t="shared" si="11"/>
        <v>0</v>
      </c>
      <c r="N29" s="1370"/>
      <c r="O29" s="1244"/>
    </row>
    <row r="30" spans="2:15" s="992" customFormat="1" ht="14.1" customHeight="1" x14ac:dyDescent="0.2">
      <c r="B30" s="2833"/>
      <c r="C30" s="1126">
        <v>10</v>
      </c>
      <c r="D30" s="1303" t="s">
        <v>698</v>
      </c>
      <c r="E30" s="1434"/>
      <c r="F30" s="1433"/>
      <c r="G30" s="1592"/>
      <c r="H30" s="1602"/>
      <c r="I30" s="894"/>
      <c r="J30" s="899"/>
      <c r="K30" s="886">
        <f t="shared" si="9"/>
        <v>0</v>
      </c>
      <c r="L30" s="1382">
        <f t="shared" si="10"/>
        <v>0</v>
      </c>
      <c r="M30" s="1346">
        <f t="shared" si="11"/>
        <v>0</v>
      </c>
      <c r="N30" s="1370"/>
      <c r="O30" s="1244"/>
    </row>
    <row r="31" spans="2:15" s="992" customFormat="1" ht="14.1" customHeight="1" x14ac:dyDescent="0.2">
      <c r="B31" s="2834"/>
      <c r="C31" s="1334">
        <v>11</v>
      </c>
      <c r="D31" s="1301" t="s">
        <v>782</v>
      </c>
      <c r="E31" s="1438"/>
      <c r="F31" s="1437"/>
      <c r="G31" s="1594"/>
      <c r="H31" s="1603"/>
      <c r="I31" s="1285"/>
      <c r="J31" s="1284"/>
      <c r="K31" s="1407">
        <f t="shared" si="9"/>
        <v>0</v>
      </c>
      <c r="L31" s="1406">
        <f t="shared" si="10"/>
        <v>0</v>
      </c>
      <c r="M31" s="1369">
        <f t="shared" si="11"/>
        <v>0</v>
      </c>
      <c r="N31" s="1358"/>
      <c r="O31" s="1244"/>
    </row>
    <row r="32" spans="2:15" s="992" customFormat="1" ht="14.1" customHeight="1" x14ac:dyDescent="0.2">
      <c r="B32" s="2832" t="s">
        <v>848</v>
      </c>
      <c r="C32" s="1289">
        <v>1</v>
      </c>
      <c r="D32" s="1298" t="s">
        <v>666</v>
      </c>
      <c r="E32" s="1442">
        <v>5</v>
      </c>
      <c r="F32" s="1441">
        <v>5</v>
      </c>
      <c r="G32" s="1591">
        <v>4</v>
      </c>
      <c r="H32" s="1601">
        <v>4</v>
      </c>
      <c r="I32" s="946">
        <v>4</v>
      </c>
      <c r="J32" s="948">
        <v>4</v>
      </c>
      <c r="K32" s="1411">
        <f t="shared" si="9"/>
        <v>10</v>
      </c>
      <c r="L32" s="1410">
        <f t="shared" si="10"/>
        <v>16</v>
      </c>
      <c r="M32" s="1353">
        <f t="shared" si="11"/>
        <v>26</v>
      </c>
      <c r="N32" s="1368"/>
      <c r="O32" s="1244"/>
    </row>
    <row r="33" spans="2:17" s="992" customFormat="1" ht="14.1" customHeight="1" x14ac:dyDescent="0.2">
      <c r="B33" s="2833"/>
      <c r="C33" s="1147">
        <v>2</v>
      </c>
      <c r="D33" s="1154" t="s">
        <v>849</v>
      </c>
      <c r="E33" s="1432">
        <v>3</v>
      </c>
      <c r="F33" s="1431">
        <v>3</v>
      </c>
      <c r="G33" s="1593">
        <v>3</v>
      </c>
      <c r="H33" s="1604">
        <v>3</v>
      </c>
      <c r="I33" s="888">
        <v>3</v>
      </c>
      <c r="J33" s="931">
        <v>3</v>
      </c>
      <c r="K33" s="886">
        <f t="shared" si="9"/>
        <v>6</v>
      </c>
      <c r="L33" s="1382">
        <f t="shared" si="10"/>
        <v>12</v>
      </c>
      <c r="M33" s="1346">
        <f t="shared" si="11"/>
        <v>18</v>
      </c>
      <c r="N33" s="1110"/>
      <c r="O33" s="1244"/>
      <c r="Q33" s="992" t="s">
        <v>873</v>
      </c>
    </row>
    <row r="34" spans="2:17" s="992" customFormat="1" ht="14.1" customHeight="1" x14ac:dyDescent="0.2">
      <c r="B34" s="2833"/>
      <c r="C34" s="1161">
        <v>3</v>
      </c>
      <c r="D34" s="1154" t="s">
        <v>850</v>
      </c>
      <c r="E34" s="1432">
        <v>2</v>
      </c>
      <c r="F34" s="1431">
        <v>2</v>
      </c>
      <c r="G34" s="1593">
        <v>2</v>
      </c>
      <c r="H34" s="1604">
        <v>2</v>
      </c>
      <c r="I34" s="888">
        <v>2</v>
      </c>
      <c r="J34" s="931">
        <v>2</v>
      </c>
      <c r="K34" s="886">
        <f t="shared" si="9"/>
        <v>4</v>
      </c>
      <c r="L34" s="1382">
        <f t="shared" si="10"/>
        <v>8</v>
      </c>
      <c r="M34" s="1346">
        <f t="shared" si="11"/>
        <v>12</v>
      </c>
      <c r="N34" s="1110"/>
      <c r="O34" s="1244"/>
    </row>
    <row r="35" spans="2:17" s="992" customFormat="1" ht="14.1" customHeight="1" x14ac:dyDescent="0.2">
      <c r="B35" s="2833"/>
      <c r="C35" s="1147">
        <v>4</v>
      </c>
      <c r="D35" s="1151" t="s">
        <v>669</v>
      </c>
      <c r="E35" s="1432">
        <v>1</v>
      </c>
      <c r="F35" s="1431"/>
      <c r="G35" s="1605"/>
      <c r="H35" s="1497"/>
      <c r="I35" s="1439"/>
      <c r="J35" s="1362"/>
      <c r="K35" s="886">
        <f t="shared" si="9"/>
        <v>1</v>
      </c>
      <c r="L35" s="1382">
        <f t="shared" si="10"/>
        <v>0</v>
      </c>
      <c r="M35" s="1346">
        <f t="shared" si="11"/>
        <v>1</v>
      </c>
      <c r="N35" s="1110"/>
      <c r="O35" s="1244"/>
    </row>
    <row r="36" spans="2:17" s="992" customFormat="1" ht="14.1" customHeight="1" x14ac:dyDescent="0.2">
      <c r="B36" s="2833"/>
      <c r="C36" s="1161">
        <v>5</v>
      </c>
      <c r="D36" s="1151" t="s">
        <v>851</v>
      </c>
      <c r="E36" s="1432"/>
      <c r="F36" s="1431"/>
      <c r="G36" s="1593">
        <v>1</v>
      </c>
      <c r="H36" s="1604"/>
      <c r="I36" s="888"/>
      <c r="J36" s="931"/>
      <c r="K36" s="886">
        <f t="shared" si="9"/>
        <v>0</v>
      </c>
      <c r="L36" s="1382">
        <f t="shared" si="10"/>
        <v>1</v>
      </c>
      <c r="M36" s="1346">
        <f t="shared" si="11"/>
        <v>1</v>
      </c>
      <c r="N36" s="1110"/>
      <c r="O36" s="1244"/>
    </row>
    <row r="37" spans="2:17" s="992" customFormat="1" ht="14.1" customHeight="1" x14ac:dyDescent="0.2">
      <c r="B37" s="2833"/>
      <c r="C37" s="1147">
        <v>6</v>
      </c>
      <c r="D37" s="1151" t="s">
        <v>670</v>
      </c>
      <c r="E37" s="1432">
        <v>2</v>
      </c>
      <c r="F37" s="1431">
        <v>2</v>
      </c>
      <c r="G37" s="1593">
        <v>2</v>
      </c>
      <c r="H37" s="1604">
        <v>2</v>
      </c>
      <c r="I37" s="888">
        <v>2</v>
      </c>
      <c r="J37" s="931">
        <v>2</v>
      </c>
      <c r="K37" s="886">
        <f t="shared" si="9"/>
        <v>4</v>
      </c>
      <c r="L37" s="1382">
        <f t="shared" si="10"/>
        <v>8</v>
      </c>
      <c r="M37" s="1346">
        <f t="shared" si="11"/>
        <v>12</v>
      </c>
      <c r="N37" s="1110"/>
      <c r="O37" s="1244"/>
    </row>
    <row r="38" spans="2:17" s="992" customFormat="1" ht="14.1" customHeight="1" x14ac:dyDescent="0.2">
      <c r="B38" s="2833"/>
      <c r="C38" s="1161">
        <v>7</v>
      </c>
      <c r="D38" s="1150" t="s">
        <v>671</v>
      </c>
      <c r="E38" s="1432"/>
      <c r="F38" s="1431">
        <v>2</v>
      </c>
      <c r="G38" s="1593">
        <v>1</v>
      </c>
      <c r="H38" s="1604">
        <v>1</v>
      </c>
      <c r="I38" s="888"/>
      <c r="J38" s="931"/>
      <c r="K38" s="886">
        <f t="shared" si="9"/>
        <v>2</v>
      </c>
      <c r="L38" s="1382">
        <f t="shared" si="10"/>
        <v>2</v>
      </c>
      <c r="M38" s="1346">
        <f t="shared" si="11"/>
        <v>4</v>
      </c>
      <c r="N38" s="1110"/>
      <c r="O38" s="1244"/>
    </row>
    <row r="39" spans="2:17" s="992" customFormat="1" ht="14.1" customHeight="1" x14ac:dyDescent="0.2">
      <c r="B39" s="2833"/>
      <c r="C39" s="1147">
        <v>8</v>
      </c>
      <c r="D39" s="1290" t="s">
        <v>677</v>
      </c>
      <c r="E39" s="1432">
        <v>4</v>
      </c>
      <c r="F39" s="1431">
        <v>4</v>
      </c>
      <c r="G39" s="1593">
        <v>3</v>
      </c>
      <c r="H39" s="1604">
        <v>4</v>
      </c>
      <c r="I39" s="888">
        <v>3</v>
      </c>
      <c r="J39" s="931">
        <v>4</v>
      </c>
      <c r="K39" s="886">
        <f t="shared" si="9"/>
        <v>8</v>
      </c>
      <c r="L39" s="1382">
        <f t="shared" si="10"/>
        <v>14</v>
      </c>
      <c r="M39" s="1346">
        <f t="shared" si="11"/>
        <v>22</v>
      </c>
      <c r="N39" s="1110"/>
      <c r="O39" s="1244"/>
    </row>
    <row r="40" spans="2:17" s="992" customFormat="1" ht="14.1" customHeight="1" x14ac:dyDescent="0.2">
      <c r="B40" s="2833"/>
      <c r="C40" s="1161">
        <v>9</v>
      </c>
      <c r="D40" s="1151" t="s">
        <v>676</v>
      </c>
      <c r="E40" s="1432">
        <v>2</v>
      </c>
      <c r="F40" s="1431">
        <v>2</v>
      </c>
      <c r="G40" s="1593">
        <v>2</v>
      </c>
      <c r="H40" s="1604">
        <v>1</v>
      </c>
      <c r="I40" s="888">
        <v>1</v>
      </c>
      <c r="J40" s="931"/>
      <c r="K40" s="886">
        <f t="shared" si="9"/>
        <v>4</v>
      </c>
      <c r="L40" s="1382">
        <f t="shared" si="10"/>
        <v>4</v>
      </c>
      <c r="M40" s="1346">
        <f t="shared" si="11"/>
        <v>8</v>
      </c>
      <c r="N40" s="1110"/>
      <c r="O40" s="1244"/>
    </row>
    <row r="41" spans="2:17" s="992" customFormat="1" ht="14.1" customHeight="1" x14ac:dyDescent="0.2">
      <c r="B41" s="2833"/>
      <c r="C41" s="1147">
        <v>10</v>
      </c>
      <c r="D41" s="1151" t="s">
        <v>712</v>
      </c>
      <c r="E41" s="1432">
        <v>2</v>
      </c>
      <c r="F41" s="1431">
        <v>2</v>
      </c>
      <c r="G41" s="1593">
        <v>2</v>
      </c>
      <c r="H41" s="1604">
        <v>1</v>
      </c>
      <c r="I41" s="888">
        <v>1</v>
      </c>
      <c r="J41" s="931"/>
      <c r="K41" s="886">
        <f t="shared" si="9"/>
        <v>4</v>
      </c>
      <c r="L41" s="1382">
        <f t="shared" si="10"/>
        <v>4</v>
      </c>
      <c r="M41" s="1346">
        <f t="shared" si="11"/>
        <v>8</v>
      </c>
      <c r="N41" s="1110"/>
      <c r="O41" s="1244"/>
    </row>
    <row r="42" spans="2:17" s="992" customFormat="1" ht="14.1" customHeight="1" x14ac:dyDescent="0.2">
      <c r="B42" s="2833"/>
      <c r="C42" s="1161">
        <v>11</v>
      </c>
      <c r="D42" s="1151" t="s">
        <v>673</v>
      </c>
      <c r="E42" s="1432">
        <v>2</v>
      </c>
      <c r="F42" s="1431">
        <v>1</v>
      </c>
      <c r="G42" s="1593">
        <v>2</v>
      </c>
      <c r="H42" s="1604">
        <v>1</v>
      </c>
      <c r="I42" s="888">
        <v>1</v>
      </c>
      <c r="J42" s="931"/>
      <c r="K42" s="886">
        <f t="shared" si="9"/>
        <v>3</v>
      </c>
      <c r="L42" s="1382">
        <f t="shared" si="10"/>
        <v>4</v>
      </c>
      <c r="M42" s="1346">
        <f t="shared" si="11"/>
        <v>7</v>
      </c>
      <c r="N42" s="1110"/>
      <c r="O42" s="1244"/>
    </row>
    <row r="43" spans="2:17" s="992" customFormat="1" ht="14.1" customHeight="1" x14ac:dyDescent="0.2">
      <c r="B43" s="2833"/>
      <c r="C43" s="1147">
        <v>12</v>
      </c>
      <c r="D43" s="1151" t="s">
        <v>674</v>
      </c>
      <c r="E43" s="1432">
        <v>1</v>
      </c>
      <c r="F43" s="1431">
        <v>2</v>
      </c>
      <c r="G43" s="1593">
        <v>2</v>
      </c>
      <c r="H43" s="1604">
        <v>1</v>
      </c>
      <c r="I43" s="888">
        <v>1</v>
      </c>
      <c r="J43" s="931"/>
      <c r="K43" s="886">
        <f t="shared" si="9"/>
        <v>3</v>
      </c>
      <c r="L43" s="1382">
        <f t="shared" si="10"/>
        <v>4</v>
      </c>
      <c r="M43" s="1346">
        <f t="shared" si="11"/>
        <v>7</v>
      </c>
      <c r="N43" s="1110"/>
      <c r="O43" s="1244"/>
    </row>
    <row r="44" spans="2:17" s="992" customFormat="1" ht="14.1" customHeight="1" x14ac:dyDescent="0.2">
      <c r="B44" s="2833"/>
      <c r="C44" s="1161">
        <v>13</v>
      </c>
      <c r="D44" s="1151" t="s">
        <v>681</v>
      </c>
      <c r="E44" s="1432"/>
      <c r="F44" s="1431">
        <v>1</v>
      </c>
      <c r="G44" s="1593">
        <v>1</v>
      </c>
      <c r="H44" s="1604"/>
      <c r="I44" s="888"/>
      <c r="J44" s="931"/>
      <c r="K44" s="886">
        <f t="shared" si="9"/>
        <v>1</v>
      </c>
      <c r="L44" s="1382">
        <f t="shared" si="10"/>
        <v>1</v>
      </c>
      <c r="M44" s="1346">
        <f t="shared" si="11"/>
        <v>2</v>
      </c>
      <c r="N44" s="1110"/>
      <c r="O44" s="1244"/>
    </row>
    <row r="45" spans="2:17" s="992" customFormat="1" ht="14.1" customHeight="1" x14ac:dyDescent="0.2">
      <c r="B45" s="2833"/>
      <c r="C45" s="1147">
        <v>14</v>
      </c>
      <c r="D45" s="1151" t="s">
        <v>680</v>
      </c>
      <c r="E45" s="1432">
        <v>4</v>
      </c>
      <c r="F45" s="1431">
        <v>4</v>
      </c>
      <c r="G45" s="1593">
        <v>3</v>
      </c>
      <c r="H45" s="1604">
        <v>3</v>
      </c>
      <c r="I45" s="888">
        <v>3</v>
      </c>
      <c r="J45" s="931">
        <v>3</v>
      </c>
      <c r="K45" s="886">
        <f t="shared" si="9"/>
        <v>8</v>
      </c>
      <c r="L45" s="1382">
        <f t="shared" si="10"/>
        <v>12</v>
      </c>
      <c r="M45" s="1346">
        <f t="shared" si="11"/>
        <v>20</v>
      </c>
      <c r="N45" s="1110"/>
      <c r="O45" s="1244"/>
    </row>
    <row r="46" spans="2:17" s="992" customFormat="1" ht="14.1" customHeight="1" x14ac:dyDescent="0.2">
      <c r="B46" s="2833"/>
      <c r="C46" s="1161">
        <v>15</v>
      </c>
      <c r="D46" s="1151" t="s">
        <v>678</v>
      </c>
      <c r="E46" s="1432">
        <v>1</v>
      </c>
      <c r="F46" s="1431">
        <v>1</v>
      </c>
      <c r="G46" s="1593">
        <v>1</v>
      </c>
      <c r="H46" s="1604">
        <v>1</v>
      </c>
      <c r="I46" s="888">
        <v>1</v>
      </c>
      <c r="J46" s="931"/>
      <c r="K46" s="886">
        <f t="shared" si="9"/>
        <v>2</v>
      </c>
      <c r="L46" s="1382">
        <f t="shared" si="10"/>
        <v>3</v>
      </c>
      <c r="M46" s="1346">
        <f t="shared" si="11"/>
        <v>5</v>
      </c>
      <c r="N46" s="1110"/>
      <c r="O46" s="1244"/>
    </row>
    <row r="47" spans="2:17" s="992" customFormat="1" ht="14.1" customHeight="1" x14ac:dyDescent="0.2">
      <c r="B47" s="2833"/>
      <c r="C47" s="1147">
        <v>16</v>
      </c>
      <c r="D47" s="1150" t="s">
        <v>719</v>
      </c>
      <c r="E47" s="1432"/>
      <c r="F47" s="1431"/>
      <c r="G47" s="1593">
        <v>1</v>
      </c>
      <c r="H47" s="1604">
        <v>1</v>
      </c>
      <c r="I47" s="888"/>
      <c r="J47" s="931"/>
      <c r="K47" s="886">
        <f t="shared" si="9"/>
        <v>0</v>
      </c>
      <c r="L47" s="1382">
        <f t="shared" si="10"/>
        <v>2</v>
      </c>
      <c r="M47" s="1346">
        <f t="shared" si="11"/>
        <v>2</v>
      </c>
      <c r="N47" s="1110"/>
      <c r="O47" s="1244"/>
    </row>
    <row r="48" spans="2:17" s="992" customFormat="1" ht="14.1" customHeight="1" x14ac:dyDescent="0.2">
      <c r="B48" s="2833"/>
      <c r="C48" s="1333">
        <v>17</v>
      </c>
      <c r="D48" s="1288" t="s">
        <v>682</v>
      </c>
      <c r="E48" s="1438">
        <v>1</v>
      </c>
      <c r="F48" s="1437">
        <v>1</v>
      </c>
      <c r="G48" s="1594">
        <v>1</v>
      </c>
      <c r="H48" s="1603">
        <v>1</v>
      </c>
      <c r="I48" s="1285">
        <v>1</v>
      </c>
      <c r="J48" s="1284">
        <v>1</v>
      </c>
      <c r="K48" s="1407">
        <f t="shared" si="9"/>
        <v>2</v>
      </c>
      <c r="L48" s="1406">
        <f t="shared" si="10"/>
        <v>4</v>
      </c>
      <c r="M48" s="1369">
        <f t="shared" si="11"/>
        <v>6</v>
      </c>
      <c r="N48" s="1358"/>
      <c r="O48" s="1244"/>
    </row>
    <row r="49" spans="2:15" s="992" customFormat="1" ht="19.350000000000001" customHeight="1" thickBot="1" x14ac:dyDescent="0.25">
      <c r="B49" s="2833"/>
      <c r="C49" s="1281" t="s">
        <v>857</v>
      </c>
      <c r="D49" s="1280"/>
      <c r="E49" s="1606"/>
      <c r="F49" s="1607"/>
      <c r="G49" s="1595"/>
      <c r="H49" s="1608"/>
      <c r="I49" s="921"/>
      <c r="J49" s="921"/>
      <c r="K49" s="1405">
        <f>SUM(E49:G49)</f>
        <v>0</v>
      </c>
      <c r="L49" s="1404">
        <f>SUM(H49:J49)</f>
        <v>0</v>
      </c>
      <c r="M49" s="1403">
        <f t="shared" si="11"/>
        <v>0</v>
      </c>
      <c r="N49" s="2019"/>
      <c r="O49" s="1244"/>
    </row>
    <row r="50" spans="2:15" s="1224" customFormat="1" ht="19.5" customHeight="1" thickTop="1" x14ac:dyDescent="0.2">
      <c r="B50" s="1357"/>
      <c r="C50" s="1267" t="s">
        <v>773</v>
      </c>
      <c r="D50" s="1276"/>
      <c r="E50" s="1274">
        <f t="shared" ref="E50:M50" si="12">SUM(E51:E59)</f>
        <v>0</v>
      </c>
      <c r="F50" s="1274">
        <f t="shared" si="12"/>
        <v>0</v>
      </c>
      <c r="G50" s="1274">
        <f t="shared" si="12"/>
        <v>0</v>
      </c>
      <c r="H50" s="1274">
        <f t="shared" si="12"/>
        <v>0</v>
      </c>
      <c r="I50" s="1274">
        <f t="shared" si="12"/>
        <v>0</v>
      </c>
      <c r="J50" s="1275">
        <f t="shared" si="12"/>
        <v>0</v>
      </c>
      <c r="K50" s="1402">
        <f t="shared" si="12"/>
        <v>0</v>
      </c>
      <c r="L50" s="1402">
        <f t="shared" si="12"/>
        <v>0</v>
      </c>
      <c r="M50" s="1401">
        <f t="shared" si="12"/>
        <v>0</v>
      </c>
      <c r="N50" s="1356"/>
      <c r="O50" s="1244"/>
    </row>
    <row r="51" spans="2:15" s="1224" customFormat="1" ht="14.1" customHeight="1" x14ac:dyDescent="0.2">
      <c r="B51" s="989"/>
      <c r="C51" s="1127">
        <v>1</v>
      </c>
      <c r="D51" s="1260"/>
      <c r="E51" s="1434"/>
      <c r="F51" s="1433"/>
      <c r="G51" s="1592"/>
      <c r="H51" s="1602"/>
      <c r="I51" s="894"/>
      <c r="J51" s="899"/>
      <c r="K51" s="896">
        <f t="shared" ref="K51:K59" si="13">SUM(E51:F51)</f>
        <v>0</v>
      </c>
      <c r="L51" s="1385">
        <f t="shared" ref="L51:L59" si="14">SUM(G51:J51)</f>
        <v>0</v>
      </c>
      <c r="M51" s="1384">
        <f t="shared" ref="M51:M59" si="15">SUM(K51:L51)</f>
        <v>0</v>
      </c>
      <c r="N51" s="1112"/>
      <c r="O51" s="1244"/>
    </row>
    <row r="52" spans="2:15" s="1224" customFormat="1" ht="14.1" customHeight="1" x14ac:dyDescent="0.2">
      <c r="B52" s="989"/>
      <c r="C52" s="1127">
        <v>2</v>
      </c>
      <c r="D52" s="1254"/>
      <c r="E52" s="1434"/>
      <c r="F52" s="1433"/>
      <c r="G52" s="1592"/>
      <c r="H52" s="1602"/>
      <c r="I52" s="894"/>
      <c r="J52" s="899"/>
      <c r="K52" s="886">
        <f t="shared" si="13"/>
        <v>0</v>
      </c>
      <c r="L52" s="1382">
        <f t="shared" si="14"/>
        <v>0</v>
      </c>
      <c r="M52" s="1346">
        <f t="shared" si="15"/>
        <v>0</v>
      </c>
      <c r="N52" s="1112"/>
      <c r="O52" s="1244"/>
    </row>
    <row r="53" spans="2:15" s="1224" customFormat="1" ht="14.1" customHeight="1" x14ac:dyDescent="0.2">
      <c r="B53" s="989"/>
      <c r="C53" s="1127">
        <v>3</v>
      </c>
      <c r="D53" s="1254"/>
      <c r="E53" s="1434"/>
      <c r="F53" s="1433"/>
      <c r="G53" s="1592"/>
      <c r="H53" s="1602"/>
      <c r="I53" s="894"/>
      <c r="J53" s="899"/>
      <c r="K53" s="886">
        <f t="shared" si="13"/>
        <v>0</v>
      </c>
      <c r="L53" s="1382">
        <f t="shared" si="14"/>
        <v>0</v>
      </c>
      <c r="M53" s="1346">
        <f t="shared" si="15"/>
        <v>0</v>
      </c>
      <c r="N53" s="1112"/>
      <c r="O53" s="1244"/>
    </row>
    <row r="54" spans="2:15" s="1224" customFormat="1" ht="14.1" customHeight="1" x14ac:dyDescent="0.2">
      <c r="B54" s="989"/>
      <c r="C54" s="1127">
        <v>4</v>
      </c>
      <c r="D54" s="1254"/>
      <c r="E54" s="1434"/>
      <c r="F54" s="1433"/>
      <c r="G54" s="1592"/>
      <c r="H54" s="1602"/>
      <c r="I54" s="894"/>
      <c r="J54" s="899"/>
      <c r="K54" s="886">
        <f t="shared" si="13"/>
        <v>0</v>
      </c>
      <c r="L54" s="1382">
        <f t="shared" si="14"/>
        <v>0</v>
      </c>
      <c r="M54" s="1346">
        <f t="shared" si="15"/>
        <v>0</v>
      </c>
      <c r="N54" s="1112"/>
      <c r="O54" s="1244"/>
    </row>
    <row r="55" spans="2:15" s="1224" customFormat="1" ht="14.1" customHeight="1" x14ac:dyDescent="0.2">
      <c r="B55" s="989"/>
      <c r="C55" s="1127">
        <v>5</v>
      </c>
      <c r="D55" s="1254"/>
      <c r="E55" s="1434"/>
      <c r="F55" s="1433"/>
      <c r="G55" s="1592"/>
      <c r="H55" s="1602"/>
      <c r="I55" s="894"/>
      <c r="J55" s="899"/>
      <c r="K55" s="886">
        <f t="shared" si="13"/>
        <v>0</v>
      </c>
      <c r="L55" s="1382">
        <f t="shared" si="14"/>
        <v>0</v>
      </c>
      <c r="M55" s="1346">
        <f t="shared" si="15"/>
        <v>0</v>
      </c>
      <c r="N55" s="1112"/>
      <c r="O55" s="1244"/>
    </row>
    <row r="56" spans="2:15" s="1224" customFormat="1" ht="14.1" customHeight="1" x14ac:dyDescent="0.2">
      <c r="B56" s="989"/>
      <c r="C56" s="1127">
        <v>6</v>
      </c>
      <c r="D56" s="1254"/>
      <c r="E56" s="1434"/>
      <c r="F56" s="1433"/>
      <c r="G56" s="1592"/>
      <c r="H56" s="1602"/>
      <c r="I56" s="894"/>
      <c r="J56" s="899"/>
      <c r="K56" s="886">
        <f t="shared" si="13"/>
        <v>0</v>
      </c>
      <c r="L56" s="1382">
        <f t="shared" si="14"/>
        <v>0</v>
      </c>
      <c r="M56" s="1346">
        <f t="shared" si="15"/>
        <v>0</v>
      </c>
      <c r="N56" s="1112"/>
      <c r="O56" s="1244"/>
    </row>
    <row r="57" spans="2:15" s="1224" customFormat="1" ht="14.1" customHeight="1" x14ac:dyDescent="0.2">
      <c r="B57" s="930"/>
      <c r="C57" s="1126">
        <v>7</v>
      </c>
      <c r="D57" s="1254"/>
      <c r="E57" s="1432"/>
      <c r="F57" s="1431"/>
      <c r="G57" s="1593"/>
      <c r="H57" s="1604"/>
      <c r="I57" s="888"/>
      <c r="J57" s="931"/>
      <c r="K57" s="886">
        <f t="shared" si="13"/>
        <v>0</v>
      </c>
      <c r="L57" s="1382">
        <f t="shared" si="14"/>
        <v>0</v>
      </c>
      <c r="M57" s="1346">
        <f t="shared" si="15"/>
        <v>0</v>
      </c>
      <c r="N57" s="884"/>
      <c r="O57" s="1244"/>
    </row>
    <row r="58" spans="2:15" s="1224" customFormat="1" ht="14.1" customHeight="1" x14ac:dyDescent="0.2">
      <c r="B58" s="930"/>
      <c r="C58" s="1126">
        <v>8</v>
      </c>
      <c r="D58" s="1254"/>
      <c r="E58" s="1432"/>
      <c r="F58" s="1431"/>
      <c r="G58" s="1593"/>
      <c r="H58" s="1604"/>
      <c r="I58" s="888"/>
      <c r="J58" s="931"/>
      <c r="K58" s="886">
        <f t="shared" si="13"/>
        <v>0</v>
      </c>
      <c r="L58" s="1382">
        <f t="shared" si="14"/>
        <v>0</v>
      </c>
      <c r="M58" s="1346">
        <f t="shared" si="15"/>
        <v>0</v>
      </c>
      <c r="N58" s="884"/>
      <c r="O58" s="1244"/>
    </row>
    <row r="59" spans="2:15" s="1224" customFormat="1" ht="14.1" customHeight="1" thickBot="1" x14ac:dyDescent="0.25">
      <c r="B59" s="927"/>
      <c r="C59" s="1133">
        <v>9</v>
      </c>
      <c r="D59" s="1249"/>
      <c r="E59" s="1436"/>
      <c r="F59" s="1435"/>
      <c r="G59" s="1596"/>
      <c r="H59" s="1609"/>
      <c r="I59" s="911"/>
      <c r="J59" s="1144"/>
      <c r="K59" s="909">
        <f t="shared" si="13"/>
        <v>0</v>
      </c>
      <c r="L59" s="1398">
        <f t="shared" si="14"/>
        <v>0</v>
      </c>
      <c r="M59" s="1397">
        <f t="shared" si="15"/>
        <v>0</v>
      </c>
      <c r="N59" s="1355"/>
      <c r="O59" s="1244"/>
    </row>
    <row r="60" spans="2:15" s="1224" customFormat="1" ht="19.350000000000001" customHeight="1" thickTop="1" x14ac:dyDescent="0.2">
      <c r="B60" s="1266"/>
      <c r="C60" s="1267" t="s">
        <v>772</v>
      </c>
      <c r="D60" s="1266"/>
      <c r="E60" s="1264">
        <f t="shared" ref="E60:M60" si="16">SUM(E61:E65)</f>
        <v>0</v>
      </c>
      <c r="F60" s="1263">
        <f t="shared" si="16"/>
        <v>0</v>
      </c>
      <c r="G60" s="1264">
        <f t="shared" si="16"/>
        <v>0</v>
      </c>
      <c r="H60" s="1265">
        <f t="shared" si="16"/>
        <v>0</v>
      </c>
      <c r="I60" s="1264">
        <f t="shared" si="16"/>
        <v>0</v>
      </c>
      <c r="J60" s="1264">
        <f t="shared" si="16"/>
        <v>0</v>
      </c>
      <c r="K60" s="1396">
        <f t="shared" si="16"/>
        <v>0</v>
      </c>
      <c r="L60" s="1396">
        <f t="shared" si="16"/>
        <v>0</v>
      </c>
      <c r="M60" s="1396">
        <f t="shared" si="16"/>
        <v>0</v>
      </c>
      <c r="N60" s="1354"/>
      <c r="O60" s="1244"/>
    </row>
    <row r="61" spans="2:15" s="1224" customFormat="1" ht="14.1" customHeight="1" x14ac:dyDescent="0.2">
      <c r="B61" s="989"/>
      <c r="C61" s="1127">
        <v>1</v>
      </c>
      <c r="D61" s="1254"/>
      <c r="E61" s="1434"/>
      <c r="F61" s="1433"/>
      <c r="G61" s="1592"/>
      <c r="H61" s="1602"/>
      <c r="I61" s="894"/>
      <c r="J61" s="899"/>
      <c r="K61" s="896">
        <f t="shared" ref="K61:K69" si="17">SUM(E61:F61)</f>
        <v>0</v>
      </c>
      <c r="L61" s="1385">
        <f t="shared" ref="L61:L69" si="18">SUM(G61:J61)</f>
        <v>0</v>
      </c>
      <c r="M61" s="1384">
        <f t="shared" ref="M61:M69" si="19">SUM(K61:L61)</f>
        <v>0</v>
      </c>
      <c r="N61" s="1112"/>
      <c r="O61" s="1244"/>
    </row>
    <row r="62" spans="2:15" s="1224" customFormat="1" ht="14.1" customHeight="1" x14ac:dyDescent="0.2">
      <c r="B62" s="930"/>
      <c r="C62" s="1126">
        <v>2</v>
      </c>
      <c r="D62" s="1254"/>
      <c r="E62" s="1432"/>
      <c r="F62" s="1431"/>
      <c r="G62" s="1593"/>
      <c r="H62" s="1604"/>
      <c r="I62" s="888"/>
      <c r="J62" s="931"/>
      <c r="K62" s="886">
        <f t="shared" si="17"/>
        <v>0</v>
      </c>
      <c r="L62" s="1382">
        <f t="shared" si="18"/>
        <v>0</v>
      </c>
      <c r="M62" s="1346">
        <f t="shared" si="19"/>
        <v>0</v>
      </c>
      <c r="N62" s="884"/>
      <c r="O62" s="1244"/>
    </row>
    <row r="63" spans="2:15" s="1224" customFormat="1" ht="14.1" customHeight="1" x14ac:dyDescent="0.2">
      <c r="B63" s="1134"/>
      <c r="C63" s="1126">
        <v>3</v>
      </c>
      <c r="D63" s="1254"/>
      <c r="E63" s="1432"/>
      <c r="F63" s="1431"/>
      <c r="G63" s="1593"/>
      <c r="H63" s="1604"/>
      <c r="I63" s="888"/>
      <c r="J63" s="931"/>
      <c r="K63" s="886">
        <f t="shared" si="17"/>
        <v>0</v>
      </c>
      <c r="L63" s="1382">
        <f t="shared" si="18"/>
        <v>0</v>
      </c>
      <c r="M63" s="1346">
        <f t="shared" si="19"/>
        <v>0</v>
      </c>
      <c r="N63" s="884"/>
      <c r="O63" s="1244"/>
    </row>
    <row r="64" spans="2:15" s="1224" customFormat="1" ht="14.1" customHeight="1" x14ac:dyDescent="0.2">
      <c r="B64" s="930"/>
      <c r="C64" s="1126">
        <v>4</v>
      </c>
      <c r="D64" s="1254"/>
      <c r="E64" s="1432"/>
      <c r="F64" s="1431"/>
      <c r="G64" s="1593"/>
      <c r="H64" s="1604"/>
      <c r="I64" s="888"/>
      <c r="J64" s="931"/>
      <c r="K64" s="886">
        <f t="shared" si="17"/>
        <v>0</v>
      </c>
      <c r="L64" s="1382">
        <f t="shared" si="18"/>
        <v>0</v>
      </c>
      <c r="M64" s="1346">
        <f t="shared" si="19"/>
        <v>0</v>
      </c>
      <c r="N64" s="884"/>
      <c r="O64" s="1244"/>
    </row>
    <row r="65" spans="2:15" s="1224" customFormat="1" ht="14.1" customHeight="1" thickBot="1" x14ac:dyDescent="0.25">
      <c r="B65" s="1352"/>
      <c r="C65" s="1250">
        <v>5</v>
      </c>
      <c r="D65" s="1467"/>
      <c r="E65" s="1430"/>
      <c r="F65" s="1429"/>
      <c r="G65" s="1597"/>
      <c r="H65" s="1610"/>
      <c r="I65" s="1123"/>
      <c r="J65" s="1140"/>
      <c r="K65" s="1388">
        <f t="shared" si="17"/>
        <v>0</v>
      </c>
      <c r="L65" s="1387">
        <f t="shared" si="18"/>
        <v>0</v>
      </c>
      <c r="M65" s="1340">
        <f t="shared" si="19"/>
        <v>0</v>
      </c>
      <c r="N65" s="1351"/>
      <c r="O65" s="1244"/>
    </row>
    <row r="66" spans="2:15" s="1224" customFormat="1" ht="14.1" customHeight="1" thickTop="1" x14ac:dyDescent="0.2">
      <c r="B66" s="1350"/>
      <c r="C66" s="1242" t="s">
        <v>828</v>
      </c>
      <c r="D66" s="1242"/>
      <c r="E66" s="1428"/>
      <c r="F66" s="1428"/>
      <c r="G66" s="1598"/>
      <c r="H66" s="1598"/>
      <c r="I66" s="1241"/>
      <c r="J66" s="1241"/>
      <c r="K66" s="896">
        <f t="shared" si="17"/>
        <v>0</v>
      </c>
      <c r="L66" s="1385">
        <f t="shared" si="18"/>
        <v>0</v>
      </c>
      <c r="M66" s="1384">
        <f t="shared" si="19"/>
        <v>0</v>
      </c>
      <c r="N66" s="1348"/>
    </row>
    <row r="67" spans="2:15" s="1224" customFormat="1" ht="14.1" customHeight="1" x14ac:dyDescent="0.2">
      <c r="B67" s="1347"/>
      <c r="C67" s="1236" t="s">
        <v>721</v>
      </c>
      <c r="D67" s="1236"/>
      <c r="E67" s="1427"/>
      <c r="F67" s="1427"/>
      <c r="G67" s="1599"/>
      <c r="H67" s="1599"/>
      <c r="I67" s="1235"/>
      <c r="J67" s="1235"/>
      <c r="K67" s="886">
        <f t="shared" si="17"/>
        <v>0</v>
      </c>
      <c r="L67" s="1382">
        <f t="shared" si="18"/>
        <v>0</v>
      </c>
      <c r="M67" s="1346">
        <f t="shared" si="19"/>
        <v>0</v>
      </c>
      <c r="N67" s="1345"/>
    </row>
    <row r="68" spans="2:15" s="1224" customFormat="1" ht="14.1" customHeight="1" x14ac:dyDescent="0.2">
      <c r="B68" s="1347"/>
      <c r="C68" s="1236" t="s">
        <v>829</v>
      </c>
      <c r="D68" s="1236"/>
      <c r="E68" s="1427"/>
      <c r="F68" s="1427"/>
      <c r="G68" s="1599"/>
      <c r="H68" s="1599"/>
      <c r="I68" s="1235"/>
      <c r="J68" s="1235"/>
      <c r="K68" s="886">
        <f t="shared" si="17"/>
        <v>0</v>
      </c>
      <c r="L68" s="1382">
        <f t="shared" si="18"/>
        <v>0</v>
      </c>
      <c r="M68" s="1346">
        <f t="shared" si="19"/>
        <v>0</v>
      </c>
      <c r="N68" s="1345"/>
    </row>
    <row r="69" spans="2:15" s="1224" customFormat="1" ht="14.1" customHeight="1" thickBot="1" x14ac:dyDescent="0.25">
      <c r="B69" s="1344"/>
      <c r="C69" s="1643" t="s">
        <v>853</v>
      </c>
      <c r="D69" s="1343"/>
      <c r="E69" s="1426"/>
      <c r="F69" s="1426"/>
      <c r="G69" s="1600"/>
      <c r="H69" s="1600"/>
      <c r="I69" s="1342"/>
      <c r="J69" s="1341"/>
      <c r="K69" s="878">
        <f t="shared" si="17"/>
        <v>0</v>
      </c>
      <c r="L69" s="1380">
        <f t="shared" si="18"/>
        <v>0</v>
      </c>
      <c r="M69" s="1379">
        <f t="shared" si="19"/>
        <v>0</v>
      </c>
      <c r="N69" s="1339"/>
    </row>
    <row r="70" spans="2:15" ht="16.5" customHeight="1" x14ac:dyDescent="0.2">
      <c r="C70" s="1421"/>
      <c r="D70" s="2020"/>
      <c r="E70" s="2021"/>
      <c r="F70" s="2021"/>
      <c r="G70" s="2021"/>
      <c r="H70" s="2021"/>
      <c r="I70" s="2021"/>
      <c r="J70" s="2021"/>
      <c r="K70" s="2021"/>
      <c r="L70" s="2021"/>
      <c r="M70" s="2021"/>
    </row>
    <row r="71" spans="2:15" ht="13.5" customHeight="1" x14ac:dyDescent="0.25">
      <c r="C71" s="1420"/>
      <c r="D71" s="2864"/>
      <c r="E71" s="2865"/>
      <c r="F71" s="2865"/>
      <c r="G71" s="2865"/>
      <c r="H71" s="2865"/>
      <c r="I71" s="2865"/>
      <c r="J71" s="2865"/>
      <c r="K71" s="2865"/>
      <c r="L71" s="2865"/>
      <c r="M71" s="2866"/>
    </row>
    <row r="72" spans="2:15" x14ac:dyDescent="0.2">
      <c r="D72" s="1096"/>
      <c r="E72" s="1221"/>
      <c r="F72" s="1221"/>
      <c r="G72" s="1221"/>
      <c r="H72" s="1096"/>
      <c r="I72" s="1096"/>
      <c r="J72" s="1204"/>
      <c r="K72" s="1204"/>
      <c r="L72" s="1204"/>
      <c r="M72" s="1096"/>
    </row>
  </sheetData>
  <sheetProtection algorithmName="SHA-512" hashValue="C97jGw+0ZHi7hsOCfPDgX2BhBqq9LnIhrI58cXqhrlujXVrwn40rIb7kvb69BXbf9QGz2tDdW/OHIKem1JzFRA==" saltValue="dwB8PrEwq5ahvm7aRDpB5A==" spinCount="100000" sheet="1" formatRows="0"/>
  <mergeCells count="19">
    <mergeCell ref="B32:B49"/>
    <mergeCell ref="D71:M71"/>
    <mergeCell ref="N6:N12"/>
    <mergeCell ref="E7:J7"/>
    <mergeCell ref="K8:K12"/>
    <mergeCell ref="L8:L12"/>
    <mergeCell ref="E9:F9"/>
    <mergeCell ref="G9:J9"/>
    <mergeCell ref="E10:J10"/>
    <mergeCell ref="B6:D12"/>
    <mergeCell ref="E6:J6"/>
    <mergeCell ref="K6:L7"/>
    <mergeCell ref="M6:M12"/>
    <mergeCell ref="E12:J12"/>
    <mergeCell ref="M2:N2"/>
    <mergeCell ref="N13:N19"/>
    <mergeCell ref="D3:L3"/>
    <mergeCell ref="J5:M5"/>
    <mergeCell ref="B21:B31"/>
  </mergeCells>
  <printOptions horizontalCentered="1"/>
  <pageMargins left="0.59055118110236227" right="0.51181102362204722" top="1.1811023622047245" bottom="0.98425196850393704" header="0.51181102362204722" footer="0.51181102362204722"/>
  <pageSetup paperSize="9" scale="44" orientation="landscape" horizontalDpi="4294967293" verticalDpi="4294967293"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r:uid="{2875BBAE-48CA-4B1B-A1F8-F8F3281C6838}">
          <x14:formula1>
            <xm:f>słownik!$A$2:$A$175</xm:f>
          </x14:formula1>
          <xm:sqref>D51:D59 D61:D65</xm:sqref>
        </x14:dataValidation>
      </x14:dataValidations>
    </ext>
  </extLst>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4032E4-A754-4FF9-B352-F447151BC135}">
  <sheetPr>
    <tabColor rgb="FFFF0000"/>
    <pageSetUpPr fitToPage="1"/>
  </sheetPr>
  <dimension ref="B1:O69"/>
  <sheetViews>
    <sheetView view="pageBreakPreview" zoomScaleNormal="100" zoomScaleSheetLayoutView="100" workbookViewId="0">
      <selection activeCell="I1" sqref="I1:K1"/>
    </sheetView>
  </sheetViews>
  <sheetFormatPr defaultColWidth="9.28515625" defaultRowHeight="12.75" x14ac:dyDescent="0.2"/>
  <cols>
    <col min="1" max="1" width="2.85546875" style="875" customWidth="1"/>
    <col min="2" max="2" width="6.42578125" style="875" customWidth="1"/>
    <col min="3" max="3" width="4.42578125" style="875" customWidth="1"/>
    <col min="4" max="4" width="45.42578125" style="875" customWidth="1"/>
    <col min="5" max="8" width="7.5703125" style="875" customWidth="1"/>
    <col min="9" max="9" width="8.7109375" style="875" customWidth="1"/>
    <col min="10" max="10" width="8.5703125" style="875" customWidth="1"/>
    <col min="11" max="11" width="12.28515625" style="875" customWidth="1"/>
    <col min="12" max="12" width="5.42578125" style="875" customWidth="1"/>
    <col min="13" max="16384" width="9.28515625" style="875"/>
  </cols>
  <sheetData>
    <row r="1" spans="2:11" s="1224" customFormat="1" ht="18" x14ac:dyDescent="0.2">
      <c r="B1" s="967"/>
      <c r="C1" s="967"/>
      <c r="D1" s="966" t="str">
        <f>wizyt!C3</f>
        <v>??</v>
      </c>
      <c r="E1" s="1018"/>
      <c r="F1" s="1018"/>
      <c r="G1" s="1018"/>
      <c r="H1" s="1018"/>
      <c r="I1" s="2040" t="str">
        <f>wizyt!$B$1</f>
        <v xml:space="preserve"> </v>
      </c>
      <c r="J1" s="2698" t="str">
        <f>wizyt!$D$1</f>
        <v xml:space="preserve"> </v>
      </c>
      <c r="K1" s="2699"/>
    </row>
    <row r="2" spans="2:11" s="1224" customFormat="1" ht="20.25" x14ac:dyDescent="0.2">
      <c r="B2" s="270"/>
      <c r="C2" s="270"/>
      <c r="D2" s="2700" t="s">
        <v>755</v>
      </c>
      <c r="E2" s="2700"/>
      <c r="F2" s="2700"/>
      <c r="G2" s="2700"/>
      <c r="H2" s="999" t="str">
        <f>wizyt!H3</f>
        <v>2023/2024</v>
      </c>
      <c r="I2" s="999"/>
      <c r="J2" s="999"/>
      <c r="K2" s="270"/>
    </row>
    <row r="3" spans="2:11" s="1224" customFormat="1" ht="18.75" customHeight="1" x14ac:dyDescent="0.2">
      <c r="B3" s="998" t="s">
        <v>775</v>
      </c>
      <c r="C3" s="964"/>
      <c r="D3" s="997"/>
      <c r="E3" s="997" t="s">
        <v>30</v>
      </c>
      <c r="F3" s="997"/>
      <c r="G3" s="997"/>
      <c r="I3" s="997"/>
      <c r="J3" s="996"/>
      <c r="K3" s="270"/>
    </row>
    <row r="4" spans="2:11" s="1224" customFormat="1" ht="27" customHeight="1" thickBot="1" x14ac:dyDescent="0.25">
      <c r="B4" s="1324" t="s">
        <v>794</v>
      </c>
      <c r="C4" s="1323"/>
      <c r="D4" s="330"/>
      <c r="E4" s="1322"/>
      <c r="F4" s="1017"/>
      <c r="G4" s="1017"/>
      <c r="H4" s="2847"/>
      <c r="I4" s="2847"/>
      <c r="J4" s="2847"/>
      <c r="K4" s="270"/>
    </row>
    <row r="5" spans="2:11" s="1224" customFormat="1" ht="12.75" customHeight="1" x14ac:dyDescent="0.2">
      <c r="B5" s="2703" t="s">
        <v>756</v>
      </c>
      <c r="C5" s="2800"/>
      <c r="D5" s="2800"/>
      <c r="E5" s="2848" t="s">
        <v>691</v>
      </c>
      <c r="F5" s="2849"/>
      <c r="G5" s="2849"/>
      <c r="H5" s="2850"/>
      <c r="I5" s="2851" t="s">
        <v>790</v>
      </c>
      <c r="J5" s="2836" t="s">
        <v>758</v>
      </c>
    </row>
    <row r="6" spans="2:11" s="1224" customFormat="1" ht="12.75" customHeight="1" x14ac:dyDescent="0.2">
      <c r="B6" s="2705"/>
      <c r="C6" s="2801"/>
      <c r="D6" s="2801"/>
      <c r="E6" s="2873" t="s">
        <v>817</v>
      </c>
      <c r="F6" s="2874"/>
      <c r="G6" s="2874"/>
      <c r="H6" s="2875"/>
      <c r="I6" s="2852"/>
      <c r="J6" s="2837"/>
    </row>
    <row r="7" spans="2:11" s="1224" customFormat="1" ht="12.75" customHeight="1" x14ac:dyDescent="0.2">
      <c r="B7" s="2705"/>
      <c r="C7" s="2801"/>
      <c r="D7" s="2801"/>
      <c r="E7" s="959" t="s">
        <v>523</v>
      </c>
      <c r="F7" s="959" t="s">
        <v>524</v>
      </c>
      <c r="G7" s="959" t="s">
        <v>525</v>
      </c>
      <c r="H7" s="961" t="s">
        <v>526</v>
      </c>
      <c r="I7" s="2852"/>
      <c r="J7" s="2837"/>
    </row>
    <row r="8" spans="2:11" s="1224" customFormat="1" ht="12.75" customHeight="1" x14ac:dyDescent="0.2">
      <c r="B8" s="2705"/>
      <c r="C8" s="2801"/>
      <c r="D8" s="2801"/>
      <c r="E8" s="2822" t="s">
        <v>856</v>
      </c>
      <c r="F8" s="2823"/>
      <c r="G8" s="2823"/>
      <c r="H8" s="2824"/>
      <c r="I8" s="2852"/>
      <c r="J8" s="2837"/>
    </row>
    <row r="9" spans="2:11" s="1224" customFormat="1" ht="12.75" customHeight="1" x14ac:dyDescent="0.2">
      <c r="B9" s="2705"/>
      <c r="C9" s="2801"/>
      <c r="D9" s="2801"/>
      <c r="E9" s="2752" t="s">
        <v>844</v>
      </c>
      <c r="F9" s="2724"/>
      <c r="G9" s="2724"/>
      <c r="H9" s="2807"/>
      <c r="I9" s="2852"/>
      <c r="J9" s="2837"/>
    </row>
    <row r="10" spans="2:11" s="1224" customFormat="1" ht="12.75" customHeight="1" x14ac:dyDescent="0.2">
      <c r="B10" s="2705"/>
      <c r="C10" s="2801"/>
      <c r="D10" s="2801"/>
      <c r="E10" s="1728">
        <f>'kalendarz  A'!$F$30</f>
        <v>26</v>
      </c>
      <c r="F10" s="1728">
        <f>'kalendarz  A'!$F$30</f>
        <v>26</v>
      </c>
      <c r="G10" s="1728">
        <f>'kalendarz  A'!$F$30</f>
        <v>26</v>
      </c>
      <c r="H10" s="1728">
        <f>'kalendarz  A'!$F$31</f>
        <v>16</v>
      </c>
      <c r="I10" s="2852"/>
      <c r="J10" s="2837"/>
    </row>
    <row r="11" spans="2:11" s="1224" customFormat="1" ht="16.5" customHeight="1" thickBot="1" x14ac:dyDescent="0.25">
      <c r="B11" s="2707"/>
      <c r="C11" s="2802"/>
      <c r="D11" s="2802"/>
      <c r="E11" s="2825" t="s">
        <v>845</v>
      </c>
      <c r="F11" s="2826"/>
      <c r="G11" s="2826"/>
      <c r="H11" s="2827"/>
      <c r="I11" s="2853"/>
      <c r="J11" s="2838"/>
    </row>
    <row r="12" spans="2:11" s="1224" customFormat="1" ht="27" customHeight="1" thickBot="1" x14ac:dyDescent="0.25">
      <c r="B12" s="1376"/>
      <c r="C12" s="1317"/>
      <c r="D12" s="1316" t="s">
        <v>818</v>
      </c>
      <c r="E12" s="1315">
        <f>SUM(E16:E18)+E13</f>
        <v>44.33</v>
      </c>
      <c r="F12" s="1315">
        <f>SUM(F16:F18)+F13</f>
        <v>37</v>
      </c>
      <c r="G12" s="1315">
        <f>SUM(G16:G18)+G13</f>
        <v>35</v>
      </c>
      <c r="H12" s="1315">
        <f>SUM(H16:H18)+H13</f>
        <v>30</v>
      </c>
      <c r="I12" s="1314">
        <f t="shared" ref="I12:I18" si="0">SUM(E12:H12)</f>
        <v>146.32999999999998</v>
      </c>
      <c r="J12" s="2841"/>
      <c r="K12" s="1244"/>
    </row>
    <row r="13" spans="2:11" s="1224" customFormat="1" ht="14.25" customHeight="1" x14ac:dyDescent="0.2">
      <c r="B13" s="1373"/>
      <c r="C13" s="1309"/>
      <c r="D13" s="1184" t="s">
        <v>819</v>
      </c>
      <c r="E13" s="1308">
        <f>SUM(E14:E15)</f>
        <v>44.33</v>
      </c>
      <c r="F13" s="1308">
        <f>SUM(F14:F15)</f>
        <v>37</v>
      </c>
      <c r="G13" s="1460">
        <f>SUM(G14:G15)</f>
        <v>35</v>
      </c>
      <c r="H13" s="1308">
        <f>SUM(H14:H15)</f>
        <v>30</v>
      </c>
      <c r="I13" s="1374">
        <f t="shared" si="0"/>
        <v>146.32999999999998</v>
      </c>
      <c r="J13" s="2842"/>
      <c r="K13" s="1244"/>
    </row>
    <row r="14" spans="2:11" s="1224" customFormat="1" ht="14.25" customHeight="1" x14ac:dyDescent="0.2">
      <c r="B14" s="1373"/>
      <c r="C14" s="1309"/>
      <c r="D14" s="1184" t="s">
        <v>820</v>
      </c>
      <c r="E14" s="1308">
        <f>SUM(E20:E27)</f>
        <v>11.33</v>
      </c>
      <c r="F14" s="1308">
        <f>SUM(F20:F27)</f>
        <v>12</v>
      </c>
      <c r="G14" s="1460">
        <f>SUM(G20:G27)</f>
        <v>12</v>
      </c>
      <c r="H14" s="1308">
        <f>SUM(H20:H27)</f>
        <v>12</v>
      </c>
      <c r="I14" s="1374">
        <f t="shared" si="0"/>
        <v>47.33</v>
      </c>
      <c r="J14" s="2842"/>
      <c r="K14" s="1244"/>
    </row>
    <row r="15" spans="2:11" s="1224" customFormat="1" ht="14.25" customHeight="1" x14ac:dyDescent="0.2">
      <c r="B15" s="1373"/>
      <c r="C15" s="1309"/>
      <c r="D15" s="1184" t="s">
        <v>821</v>
      </c>
      <c r="E15" s="1308">
        <f>SUM(E28:E44)</f>
        <v>33</v>
      </c>
      <c r="F15" s="1308">
        <f>SUM(F28:F44)</f>
        <v>25</v>
      </c>
      <c r="G15" s="1460">
        <f>SUM(G28:G44)</f>
        <v>23</v>
      </c>
      <c r="H15" s="1308">
        <f>SUM(H28:H44)</f>
        <v>18</v>
      </c>
      <c r="I15" s="1374">
        <f t="shared" si="0"/>
        <v>99</v>
      </c>
      <c r="J15" s="2842"/>
      <c r="K15" s="1244"/>
    </row>
    <row r="16" spans="2:11" s="1224" customFormat="1" ht="14.25" hidden="1" customHeight="1" x14ac:dyDescent="0.2">
      <c r="B16" s="1373"/>
      <c r="C16" s="1309"/>
      <c r="D16" s="1184" t="s">
        <v>822</v>
      </c>
      <c r="E16" s="1308">
        <f>E45</f>
        <v>0</v>
      </c>
      <c r="F16" s="1312">
        <f>F45</f>
        <v>0</v>
      </c>
      <c r="G16" s="1459">
        <f>G45</f>
        <v>0</v>
      </c>
      <c r="H16" s="1308">
        <f>H45</f>
        <v>0</v>
      </c>
      <c r="I16" s="1374">
        <f t="shared" si="0"/>
        <v>0</v>
      </c>
      <c r="J16" s="2842"/>
      <c r="K16" s="1244"/>
    </row>
    <row r="17" spans="2:11" s="1224" customFormat="1" ht="14.25" customHeight="1" x14ac:dyDescent="0.2">
      <c r="B17" s="1373"/>
      <c r="C17" s="1309"/>
      <c r="D17" s="1184" t="s">
        <v>823</v>
      </c>
      <c r="E17" s="1308">
        <f>E55</f>
        <v>0</v>
      </c>
      <c r="F17" s="1312">
        <f>F55</f>
        <v>0</v>
      </c>
      <c r="G17" s="1459">
        <f>G55</f>
        <v>0</v>
      </c>
      <c r="H17" s="1308">
        <f>H55</f>
        <v>0</v>
      </c>
      <c r="I17" s="1374">
        <f t="shared" si="0"/>
        <v>0</v>
      </c>
      <c r="J17" s="2842"/>
      <c r="K17" s="1244"/>
    </row>
    <row r="18" spans="2:11" s="1224" customFormat="1" ht="13.5" customHeight="1" thickBot="1" x14ac:dyDescent="0.25">
      <c r="B18" s="1373"/>
      <c r="C18" s="1309"/>
      <c r="D18" s="1040" t="s">
        <v>846</v>
      </c>
      <c r="E18" s="1458">
        <f>SUM(E63:E66)</f>
        <v>0</v>
      </c>
      <c r="F18" s="1458">
        <f>SUM(F63:F66)</f>
        <v>0</v>
      </c>
      <c r="G18" s="1458">
        <f>SUM(G63:G66)</f>
        <v>0</v>
      </c>
      <c r="H18" s="1458">
        <f>SUM(H63:H66)</f>
        <v>0</v>
      </c>
      <c r="I18" s="1374">
        <f t="shared" si="0"/>
        <v>0</v>
      </c>
      <c r="J18" s="2843"/>
      <c r="K18" s="1244"/>
    </row>
    <row r="19" spans="2:11" s="1224" customFormat="1" ht="19.5" customHeight="1" x14ac:dyDescent="0.2">
      <c r="B19" s="1869"/>
      <c r="C19" s="1865" t="s">
        <v>766</v>
      </c>
      <c r="D19" s="1865"/>
      <c r="E19" s="1866"/>
      <c r="F19" s="1866"/>
      <c r="G19" s="1866"/>
      <c r="H19" s="1866"/>
      <c r="I19" s="1866"/>
      <c r="J19" s="1870"/>
      <c r="K19" s="1244"/>
    </row>
    <row r="20" spans="2:11" s="992" customFormat="1" ht="14.1" customHeight="1" x14ac:dyDescent="0.2">
      <c r="B20" s="2832" t="s">
        <v>826</v>
      </c>
      <c r="C20" s="1304">
        <v>1</v>
      </c>
      <c r="D20" s="1305" t="s">
        <v>795</v>
      </c>
      <c r="E20" s="1297">
        <v>2</v>
      </c>
      <c r="F20" s="1296">
        <v>2</v>
      </c>
      <c r="G20" s="948">
        <v>2</v>
      </c>
      <c r="H20" s="946">
        <v>2</v>
      </c>
      <c r="I20" s="1414">
        <f t="shared" ref="I20:I66" si="1">SUM(E20:H20)</f>
        <v>8</v>
      </c>
      <c r="J20" s="1368"/>
      <c r="K20" s="1244"/>
    </row>
    <row r="21" spans="2:11" s="992" customFormat="1" ht="14.1" customHeight="1" x14ac:dyDescent="0.2">
      <c r="B21" s="2833"/>
      <c r="C21" s="1126">
        <v>2</v>
      </c>
      <c r="D21" s="1303" t="s">
        <v>796</v>
      </c>
      <c r="E21" s="1258">
        <v>1.33</v>
      </c>
      <c r="F21" s="895">
        <v>2</v>
      </c>
      <c r="G21" s="899">
        <v>2</v>
      </c>
      <c r="H21" s="888">
        <v>2</v>
      </c>
      <c r="I21" s="1414">
        <f t="shared" si="1"/>
        <v>7.33</v>
      </c>
      <c r="J21" s="1370"/>
      <c r="K21" s="1244"/>
    </row>
    <row r="22" spans="2:11" s="992" customFormat="1" ht="14.1" customHeight="1" x14ac:dyDescent="0.2">
      <c r="B22" s="2833"/>
      <c r="C22" s="1126">
        <v>3</v>
      </c>
      <c r="D22" s="1303" t="s">
        <v>797</v>
      </c>
      <c r="E22" s="1258">
        <v>2</v>
      </c>
      <c r="F22" s="895">
        <v>2</v>
      </c>
      <c r="G22" s="899">
        <v>2</v>
      </c>
      <c r="H22" s="894">
        <v>2</v>
      </c>
      <c r="I22" s="1414">
        <f t="shared" si="1"/>
        <v>8</v>
      </c>
      <c r="J22" s="1370"/>
      <c r="K22" s="1244"/>
    </row>
    <row r="23" spans="2:11" s="992" customFormat="1" ht="14.1" customHeight="1" x14ac:dyDescent="0.2">
      <c r="B23" s="2833"/>
      <c r="C23" s="1126">
        <v>4</v>
      </c>
      <c r="D23" s="1303" t="s">
        <v>798</v>
      </c>
      <c r="E23" s="1258">
        <v>1</v>
      </c>
      <c r="F23" s="895">
        <v>1</v>
      </c>
      <c r="G23" s="899"/>
      <c r="H23" s="894"/>
      <c r="I23" s="1414">
        <f t="shared" si="1"/>
        <v>2</v>
      </c>
      <c r="J23" s="1370"/>
      <c r="K23" s="1244"/>
    </row>
    <row r="24" spans="2:11" s="992" customFormat="1" ht="14.1" customHeight="1" x14ac:dyDescent="0.2">
      <c r="B24" s="2833"/>
      <c r="C24" s="1126">
        <v>6</v>
      </c>
      <c r="D24" s="1303" t="s">
        <v>769</v>
      </c>
      <c r="E24" s="1258">
        <v>2</v>
      </c>
      <c r="F24" s="895">
        <v>2</v>
      </c>
      <c r="G24" s="899">
        <v>2</v>
      </c>
      <c r="H24" s="894">
        <v>2</v>
      </c>
      <c r="I24" s="1414">
        <f t="shared" si="1"/>
        <v>8</v>
      </c>
      <c r="J24" s="1370"/>
      <c r="K24" s="1244"/>
    </row>
    <row r="25" spans="2:11" s="992" customFormat="1" ht="14.1" customHeight="1" x14ac:dyDescent="0.2">
      <c r="B25" s="2833"/>
      <c r="C25" s="1126">
        <v>7</v>
      </c>
      <c r="D25" s="1303" t="s">
        <v>694</v>
      </c>
      <c r="E25" s="1457">
        <v>1</v>
      </c>
      <c r="F25" s="1456">
        <v>1</v>
      </c>
      <c r="G25" s="1455">
        <v>1</v>
      </c>
      <c r="H25" s="1008">
        <v>1</v>
      </c>
      <c r="I25" s="1414">
        <f t="shared" si="1"/>
        <v>4</v>
      </c>
      <c r="J25" s="1370"/>
      <c r="K25" s="1244"/>
    </row>
    <row r="26" spans="2:11" s="992" customFormat="1" ht="14.1" customHeight="1" x14ac:dyDescent="0.2">
      <c r="B26" s="2833"/>
      <c r="C26" s="1126">
        <v>8</v>
      </c>
      <c r="D26" s="1303" t="s">
        <v>716</v>
      </c>
      <c r="E26" s="1457">
        <v>2</v>
      </c>
      <c r="F26" s="1456">
        <v>2</v>
      </c>
      <c r="G26" s="1455">
        <v>1</v>
      </c>
      <c r="H26" s="1008">
        <v>1</v>
      </c>
      <c r="I26" s="1414">
        <f t="shared" si="1"/>
        <v>6</v>
      </c>
      <c r="J26" s="1370"/>
      <c r="K26" s="1244"/>
    </row>
    <row r="27" spans="2:11" s="992" customFormat="1" ht="14.1" customHeight="1" x14ac:dyDescent="0.2">
      <c r="B27" s="2834"/>
      <c r="C27" s="1334">
        <v>9</v>
      </c>
      <c r="D27" s="1301" t="s">
        <v>702</v>
      </c>
      <c r="E27" s="1454"/>
      <c r="F27" s="1453"/>
      <c r="G27" s="1452">
        <v>2</v>
      </c>
      <c r="H27" s="1451">
        <v>2</v>
      </c>
      <c r="I27" s="1414">
        <f t="shared" si="1"/>
        <v>4</v>
      </c>
      <c r="J27" s="1358"/>
      <c r="K27" s="1244"/>
    </row>
    <row r="28" spans="2:11" s="992" customFormat="1" ht="14.1" customHeight="1" x14ac:dyDescent="0.2">
      <c r="B28" s="2832" t="s">
        <v>848</v>
      </c>
      <c r="C28" s="1289">
        <v>1</v>
      </c>
      <c r="D28" s="1298" t="s">
        <v>666</v>
      </c>
      <c r="E28" s="1297">
        <v>4</v>
      </c>
      <c r="F28" s="1296">
        <v>4</v>
      </c>
      <c r="G28" s="946">
        <v>4</v>
      </c>
      <c r="H28" s="948">
        <v>4</v>
      </c>
      <c r="I28" s="1414">
        <f t="shared" si="1"/>
        <v>16</v>
      </c>
      <c r="J28" s="1368"/>
      <c r="K28" s="1244"/>
    </row>
    <row r="29" spans="2:11" s="992" customFormat="1" ht="14.1" customHeight="1" x14ac:dyDescent="0.2">
      <c r="B29" s="2833"/>
      <c r="C29" s="1147">
        <v>2</v>
      </c>
      <c r="D29" s="1154" t="s">
        <v>849</v>
      </c>
      <c r="E29" s="1253">
        <v>3</v>
      </c>
      <c r="F29" s="889">
        <v>3</v>
      </c>
      <c r="G29" s="888">
        <v>3</v>
      </c>
      <c r="H29" s="931">
        <v>3</v>
      </c>
      <c r="I29" s="1414">
        <f t="shared" si="1"/>
        <v>12</v>
      </c>
      <c r="J29" s="1110"/>
      <c r="K29" s="1244"/>
    </row>
    <row r="30" spans="2:11" s="992" customFormat="1" ht="14.1" customHeight="1" x14ac:dyDescent="0.2">
      <c r="B30" s="2833"/>
      <c r="C30" s="1161">
        <v>3</v>
      </c>
      <c r="D30" s="1154" t="s">
        <v>850</v>
      </c>
      <c r="E30" s="1253">
        <v>2</v>
      </c>
      <c r="F30" s="889">
        <v>2</v>
      </c>
      <c r="G30" s="888">
        <v>2</v>
      </c>
      <c r="H30" s="931">
        <v>2</v>
      </c>
      <c r="I30" s="1414">
        <f t="shared" si="1"/>
        <v>8</v>
      </c>
      <c r="J30" s="1110"/>
      <c r="K30" s="1244"/>
    </row>
    <row r="31" spans="2:11" s="992" customFormat="1" ht="14.1" customHeight="1" x14ac:dyDescent="0.2">
      <c r="B31" s="2833"/>
      <c r="C31" s="1147">
        <v>4</v>
      </c>
      <c r="D31" s="1151" t="s">
        <v>851</v>
      </c>
      <c r="E31" s="1253">
        <v>1</v>
      </c>
      <c r="F31" s="889"/>
      <c r="G31" s="888"/>
      <c r="H31" s="931"/>
      <c r="I31" s="1414">
        <f t="shared" si="1"/>
        <v>1</v>
      </c>
      <c r="J31" s="1110"/>
      <c r="K31" s="1244"/>
    </row>
    <row r="32" spans="2:11" s="992" customFormat="1" ht="14.1" customHeight="1" x14ac:dyDescent="0.2">
      <c r="B32" s="2833"/>
      <c r="C32" s="1161">
        <v>5</v>
      </c>
      <c r="D32" s="1151" t="s">
        <v>670</v>
      </c>
      <c r="E32" s="1253">
        <v>2</v>
      </c>
      <c r="F32" s="889">
        <v>2</v>
      </c>
      <c r="G32" s="888">
        <v>2</v>
      </c>
      <c r="H32" s="931">
        <v>1</v>
      </c>
      <c r="I32" s="1414">
        <f t="shared" si="1"/>
        <v>7</v>
      </c>
      <c r="J32" s="1110"/>
      <c r="K32" s="1244"/>
    </row>
    <row r="33" spans="2:15" s="992" customFormat="1" ht="14.1" customHeight="1" x14ac:dyDescent="0.2">
      <c r="B33" s="2833"/>
      <c r="C33" s="1147">
        <v>6</v>
      </c>
      <c r="D33" s="1150" t="s">
        <v>715</v>
      </c>
      <c r="E33" s="1253">
        <v>2</v>
      </c>
      <c r="F33" s="889">
        <v>1</v>
      </c>
      <c r="G33" s="888"/>
      <c r="H33" s="931"/>
      <c r="I33" s="1414">
        <f t="shared" si="1"/>
        <v>3</v>
      </c>
      <c r="J33" s="1110"/>
      <c r="K33" s="1244"/>
      <c r="O33" s="1450"/>
    </row>
    <row r="34" spans="2:15" s="992" customFormat="1" ht="14.1" customHeight="1" x14ac:dyDescent="0.2">
      <c r="B34" s="2833"/>
      <c r="C34" s="1161">
        <v>7</v>
      </c>
      <c r="D34" s="1292" t="s">
        <v>711</v>
      </c>
      <c r="E34" s="1291">
        <v>2</v>
      </c>
      <c r="F34" s="889"/>
      <c r="G34" s="888"/>
      <c r="H34" s="931"/>
      <c r="I34" s="1414">
        <f t="shared" si="1"/>
        <v>2</v>
      </c>
      <c r="J34" s="1110"/>
      <c r="K34" s="1244"/>
    </row>
    <row r="35" spans="2:15" s="992" customFormat="1" ht="14.1" customHeight="1" x14ac:dyDescent="0.2">
      <c r="B35" s="2833"/>
      <c r="C35" s="1147">
        <v>8</v>
      </c>
      <c r="D35" s="1151" t="s">
        <v>673</v>
      </c>
      <c r="E35" s="1253">
        <v>2</v>
      </c>
      <c r="F35" s="889">
        <v>1</v>
      </c>
      <c r="G35" s="888">
        <v>1</v>
      </c>
      <c r="H35" s="931"/>
      <c r="I35" s="1414">
        <f t="shared" si="1"/>
        <v>4</v>
      </c>
      <c r="J35" s="1110"/>
      <c r="K35" s="1244"/>
    </row>
    <row r="36" spans="2:15" s="992" customFormat="1" ht="14.1" customHeight="1" x14ac:dyDescent="0.2">
      <c r="B36" s="2833"/>
      <c r="C36" s="1161">
        <v>9</v>
      </c>
      <c r="D36" s="1151" t="s">
        <v>674</v>
      </c>
      <c r="E36" s="1253">
        <v>2</v>
      </c>
      <c r="F36" s="889">
        <v>1</v>
      </c>
      <c r="G36" s="888">
        <v>1</v>
      </c>
      <c r="H36" s="931"/>
      <c r="I36" s="1414">
        <f t="shared" si="1"/>
        <v>4</v>
      </c>
      <c r="J36" s="1110"/>
      <c r="K36" s="1244"/>
    </row>
    <row r="37" spans="2:15" s="992" customFormat="1" ht="14.1" customHeight="1" x14ac:dyDescent="0.2">
      <c r="B37" s="2833"/>
      <c r="C37" s="1147">
        <v>10</v>
      </c>
      <c r="D37" s="1151" t="s">
        <v>712</v>
      </c>
      <c r="E37" s="1253">
        <v>2</v>
      </c>
      <c r="F37" s="889">
        <v>1</v>
      </c>
      <c r="G37" s="888">
        <v>1</v>
      </c>
      <c r="H37" s="931"/>
      <c r="I37" s="1414">
        <f t="shared" si="1"/>
        <v>4</v>
      </c>
      <c r="J37" s="1110"/>
      <c r="K37" s="1244"/>
    </row>
    <row r="38" spans="2:15" s="992" customFormat="1" ht="14.1" customHeight="1" x14ac:dyDescent="0.2">
      <c r="B38" s="2833"/>
      <c r="C38" s="1161">
        <v>11</v>
      </c>
      <c r="D38" s="1151" t="s">
        <v>676</v>
      </c>
      <c r="E38" s="1253">
        <v>2</v>
      </c>
      <c r="F38" s="889">
        <v>1</v>
      </c>
      <c r="G38" s="888">
        <v>1</v>
      </c>
      <c r="H38" s="931"/>
      <c r="I38" s="1414">
        <f t="shared" si="1"/>
        <v>4</v>
      </c>
      <c r="J38" s="1110"/>
      <c r="K38" s="1244"/>
    </row>
    <row r="39" spans="2:15" s="992" customFormat="1" ht="14.1" customHeight="1" x14ac:dyDescent="0.2">
      <c r="B39" s="2833"/>
      <c r="C39" s="1147">
        <v>12</v>
      </c>
      <c r="D39" s="1290" t="s">
        <v>677</v>
      </c>
      <c r="E39" s="1253">
        <v>3</v>
      </c>
      <c r="F39" s="889">
        <v>4</v>
      </c>
      <c r="G39" s="888">
        <v>3</v>
      </c>
      <c r="H39" s="931">
        <v>4</v>
      </c>
      <c r="I39" s="1414">
        <f t="shared" si="1"/>
        <v>14</v>
      </c>
      <c r="J39" s="1110"/>
      <c r="K39" s="1244"/>
    </row>
    <row r="40" spans="2:15" s="992" customFormat="1" ht="14.1" customHeight="1" x14ac:dyDescent="0.2">
      <c r="B40" s="2833"/>
      <c r="C40" s="1161">
        <v>13</v>
      </c>
      <c r="D40" s="1151" t="s">
        <v>678</v>
      </c>
      <c r="E40" s="1253">
        <v>1</v>
      </c>
      <c r="F40" s="889">
        <v>1</v>
      </c>
      <c r="G40" s="888">
        <v>1</v>
      </c>
      <c r="H40" s="931"/>
      <c r="I40" s="1414">
        <f t="shared" si="1"/>
        <v>3</v>
      </c>
      <c r="J40" s="1110"/>
      <c r="K40" s="1244"/>
    </row>
    <row r="41" spans="2:15" s="992" customFormat="1" ht="14.1" customHeight="1" x14ac:dyDescent="0.2">
      <c r="B41" s="2833"/>
      <c r="C41" s="1147">
        <v>14</v>
      </c>
      <c r="D41" s="1151" t="s">
        <v>680</v>
      </c>
      <c r="E41" s="1253">
        <v>3</v>
      </c>
      <c r="F41" s="889">
        <v>3</v>
      </c>
      <c r="G41" s="888">
        <v>3</v>
      </c>
      <c r="H41" s="931">
        <v>3</v>
      </c>
      <c r="I41" s="1414">
        <f t="shared" si="1"/>
        <v>12</v>
      </c>
      <c r="J41" s="1110"/>
      <c r="K41" s="1244"/>
    </row>
    <row r="42" spans="2:15" s="992" customFormat="1" ht="14.1" customHeight="1" x14ac:dyDescent="0.2">
      <c r="B42" s="2833"/>
      <c r="C42" s="1161">
        <v>15</v>
      </c>
      <c r="D42" s="1151" t="s">
        <v>681</v>
      </c>
      <c r="E42" s="1253">
        <v>1</v>
      </c>
      <c r="F42" s="889"/>
      <c r="G42" s="888"/>
      <c r="H42" s="931"/>
      <c r="I42" s="1414">
        <f t="shared" si="1"/>
        <v>1</v>
      </c>
      <c r="J42" s="1110"/>
      <c r="K42" s="1244"/>
    </row>
    <row r="43" spans="2:15" s="992" customFormat="1" ht="14.1" customHeight="1" x14ac:dyDescent="0.2">
      <c r="B43" s="2833"/>
      <c r="C43" s="1333">
        <v>16</v>
      </c>
      <c r="D43" s="1288" t="s">
        <v>682</v>
      </c>
      <c r="E43" s="1287">
        <v>1</v>
      </c>
      <c r="F43" s="1286">
        <v>1</v>
      </c>
      <c r="G43" s="1285">
        <v>1</v>
      </c>
      <c r="H43" s="1284">
        <v>1</v>
      </c>
      <c r="I43" s="1414">
        <f t="shared" si="1"/>
        <v>4</v>
      </c>
      <c r="J43" s="1358"/>
      <c r="K43" s="1244"/>
    </row>
    <row r="44" spans="2:15" s="992" customFormat="1" ht="19.350000000000001" customHeight="1" thickBot="1" x14ac:dyDescent="0.25">
      <c r="B44" s="2833"/>
      <c r="C44" s="1281" t="s">
        <v>857</v>
      </c>
      <c r="D44" s="1280"/>
      <c r="E44" s="1279"/>
      <c r="F44" s="922"/>
      <c r="G44" s="923"/>
      <c r="H44" s="921"/>
      <c r="I44" s="1414">
        <f t="shared" si="1"/>
        <v>0</v>
      </c>
      <c r="J44" s="2019"/>
      <c r="K44" s="1244"/>
    </row>
    <row r="45" spans="2:15" s="1224" customFormat="1" ht="19.5" hidden="1" customHeight="1" thickTop="1" x14ac:dyDescent="0.2">
      <c r="B45" s="1357"/>
      <c r="C45" s="1267" t="s">
        <v>773</v>
      </c>
      <c r="D45" s="1276"/>
      <c r="E45" s="1274">
        <f>SUM(E46:E54)</f>
        <v>0</v>
      </c>
      <c r="F45" s="1274">
        <f>SUM(F46:F54)</f>
        <v>0</v>
      </c>
      <c r="G45" s="1275">
        <f>SUM(G46:G54)</f>
        <v>0</v>
      </c>
      <c r="H45" s="1274">
        <f>SUM(H46:H54)</f>
        <v>0</v>
      </c>
      <c r="I45" s="1401">
        <f t="shared" si="1"/>
        <v>0</v>
      </c>
      <c r="J45" s="1356"/>
      <c r="K45" s="1244"/>
    </row>
    <row r="46" spans="2:15" s="1224" customFormat="1" ht="14.1" hidden="1" customHeight="1" x14ac:dyDescent="0.2">
      <c r="B46" s="989"/>
      <c r="C46" s="1127">
        <v>1</v>
      </c>
      <c r="D46" s="1260"/>
      <c r="E46" s="1258"/>
      <c r="F46" s="895"/>
      <c r="G46" s="899"/>
      <c r="H46" s="894"/>
      <c r="I46" s="1384">
        <f t="shared" si="1"/>
        <v>0</v>
      </c>
      <c r="J46" s="1112"/>
      <c r="K46" s="1244"/>
    </row>
    <row r="47" spans="2:15" s="1224" customFormat="1" ht="14.1" hidden="1" customHeight="1" x14ac:dyDescent="0.2">
      <c r="B47" s="989"/>
      <c r="C47" s="1127">
        <v>2</v>
      </c>
      <c r="D47" s="1254"/>
      <c r="E47" s="1258"/>
      <c r="F47" s="895"/>
      <c r="G47" s="899"/>
      <c r="H47" s="894"/>
      <c r="I47" s="1384">
        <f t="shared" si="1"/>
        <v>0</v>
      </c>
      <c r="J47" s="1112"/>
      <c r="K47" s="1244"/>
    </row>
    <row r="48" spans="2:15" s="1224" customFormat="1" ht="14.1" hidden="1" customHeight="1" x14ac:dyDescent="0.2">
      <c r="B48" s="989"/>
      <c r="C48" s="1127">
        <v>3</v>
      </c>
      <c r="D48" s="1254"/>
      <c r="E48" s="1258"/>
      <c r="F48" s="895"/>
      <c r="G48" s="899"/>
      <c r="H48" s="894"/>
      <c r="I48" s="1384">
        <f t="shared" si="1"/>
        <v>0</v>
      </c>
      <c r="J48" s="1112"/>
      <c r="K48" s="1244"/>
    </row>
    <row r="49" spans="2:11" s="1224" customFormat="1" ht="14.1" hidden="1" customHeight="1" x14ac:dyDescent="0.2">
      <c r="B49" s="989"/>
      <c r="C49" s="1127">
        <v>4</v>
      </c>
      <c r="D49" s="1254"/>
      <c r="E49" s="1258"/>
      <c r="F49" s="895"/>
      <c r="G49" s="899"/>
      <c r="H49" s="894"/>
      <c r="I49" s="1384">
        <f t="shared" si="1"/>
        <v>0</v>
      </c>
      <c r="J49" s="1112"/>
      <c r="K49" s="1244"/>
    </row>
    <row r="50" spans="2:11" s="1224" customFormat="1" ht="14.1" hidden="1" customHeight="1" x14ac:dyDescent="0.2">
      <c r="B50" s="989"/>
      <c r="C50" s="1127">
        <v>5</v>
      </c>
      <c r="D50" s="1254"/>
      <c r="E50" s="1258"/>
      <c r="F50" s="895"/>
      <c r="G50" s="899"/>
      <c r="H50" s="894"/>
      <c r="I50" s="1384">
        <f t="shared" si="1"/>
        <v>0</v>
      </c>
      <c r="J50" s="1112"/>
      <c r="K50" s="1244"/>
    </row>
    <row r="51" spans="2:11" s="1224" customFormat="1" ht="14.1" hidden="1" customHeight="1" x14ac:dyDescent="0.2">
      <c r="B51" s="989"/>
      <c r="C51" s="1127">
        <v>6</v>
      </c>
      <c r="D51" s="1254"/>
      <c r="E51" s="1258"/>
      <c r="F51" s="895"/>
      <c r="G51" s="899"/>
      <c r="H51" s="894"/>
      <c r="I51" s="1384">
        <f t="shared" si="1"/>
        <v>0</v>
      </c>
      <c r="J51" s="1112"/>
      <c r="K51" s="1244"/>
    </row>
    <row r="52" spans="2:11" s="1224" customFormat="1" ht="14.1" hidden="1" customHeight="1" x14ac:dyDescent="0.2">
      <c r="B52" s="930"/>
      <c r="C52" s="1126">
        <v>7</v>
      </c>
      <c r="D52" s="1254"/>
      <c r="E52" s="1253"/>
      <c r="F52" s="889"/>
      <c r="G52" s="931"/>
      <c r="H52" s="888"/>
      <c r="I52" s="1384">
        <f t="shared" si="1"/>
        <v>0</v>
      </c>
      <c r="J52" s="884"/>
      <c r="K52" s="1244"/>
    </row>
    <row r="53" spans="2:11" s="1224" customFormat="1" ht="14.1" hidden="1" customHeight="1" x14ac:dyDescent="0.2">
      <c r="B53" s="930"/>
      <c r="C53" s="1126">
        <v>8</v>
      </c>
      <c r="D53" s="1254"/>
      <c r="E53" s="1253"/>
      <c r="F53" s="889"/>
      <c r="G53" s="931"/>
      <c r="H53" s="888"/>
      <c r="I53" s="1384">
        <f t="shared" si="1"/>
        <v>0</v>
      </c>
      <c r="J53" s="884"/>
      <c r="K53" s="1244"/>
    </row>
    <row r="54" spans="2:11" s="1224" customFormat="1" ht="14.1" hidden="1" customHeight="1" thickBot="1" x14ac:dyDescent="0.25">
      <c r="B54" s="927"/>
      <c r="C54" s="1133">
        <v>9</v>
      </c>
      <c r="D54" s="1249"/>
      <c r="E54" s="1271"/>
      <c r="F54" s="912"/>
      <c r="G54" s="1144"/>
      <c r="H54" s="911"/>
      <c r="I54" s="1384">
        <f t="shared" si="1"/>
        <v>0</v>
      </c>
      <c r="J54" s="1355"/>
      <c r="K54" s="1244"/>
    </row>
    <row r="55" spans="2:11" s="1224" customFormat="1" ht="19.350000000000001" customHeight="1" thickTop="1" x14ac:dyDescent="0.2">
      <c r="B55" s="1266"/>
      <c r="C55" s="1267" t="s">
        <v>772</v>
      </c>
      <c r="D55" s="1266"/>
      <c r="E55" s="1264">
        <f>SUM(E56:E62)</f>
        <v>0</v>
      </c>
      <c r="F55" s="1265">
        <f>SUM(F56:F62)</f>
        <v>0</v>
      </c>
      <c r="G55" s="1263">
        <f>SUM(G56:G62)</f>
        <v>0</v>
      </c>
      <c r="H55" s="1449">
        <f>SUM(H56:H62)</f>
        <v>0</v>
      </c>
      <c r="I55" s="1402">
        <f t="shared" si="1"/>
        <v>0</v>
      </c>
      <c r="J55" s="1354"/>
      <c r="K55" s="1244"/>
    </row>
    <row r="56" spans="2:11" s="1224" customFormat="1" ht="14.1" customHeight="1" x14ac:dyDescent="0.2">
      <c r="B56" s="989"/>
      <c r="C56" s="1127">
        <v>1</v>
      </c>
      <c r="D56" s="1254"/>
      <c r="E56" s="1258"/>
      <c r="F56" s="895"/>
      <c r="G56" s="899"/>
      <c r="H56" s="894"/>
      <c r="I56" s="1384">
        <f t="shared" si="1"/>
        <v>0</v>
      </c>
      <c r="J56" s="1112"/>
      <c r="K56" s="1244"/>
    </row>
    <row r="57" spans="2:11" s="1224" customFormat="1" ht="14.1" customHeight="1" x14ac:dyDescent="0.2">
      <c r="B57" s="989"/>
      <c r="C57" s="1127">
        <v>2</v>
      </c>
      <c r="D57" s="1254"/>
      <c r="E57" s="1258"/>
      <c r="F57" s="895"/>
      <c r="G57" s="899"/>
      <c r="H57" s="894"/>
      <c r="I57" s="1384">
        <f t="shared" si="1"/>
        <v>0</v>
      </c>
      <c r="J57" s="1112"/>
      <c r="K57" s="1244"/>
    </row>
    <row r="58" spans="2:11" s="1224" customFormat="1" ht="14.1" customHeight="1" x14ac:dyDescent="0.2">
      <c r="B58" s="989"/>
      <c r="C58" s="1127">
        <v>3</v>
      </c>
      <c r="D58" s="1254"/>
      <c r="E58" s="1258"/>
      <c r="F58" s="895"/>
      <c r="G58" s="899"/>
      <c r="H58" s="894"/>
      <c r="I58" s="1384">
        <f t="shared" si="1"/>
        <v>0</v>
      </c>
      <c r="J58" s="1112"/>
      <c r="K58" s="1244"/>
    </row>
    <row r="59" spans="2:11" s="1224" customFormat="1" ht="14.1" customHeight="1" x14ac:dyDescent="0.2">
      <c r="B59" s="930"/>
      <c r="C59" s="1126">
        <v>4</v>
      </c>
      <c r="D59" s="1254"/>
      <c r="E59" s="1253"/>
      <c r="F59" s="889"/>
      <c r="G59" s="931"/>
      <c r="H59" s="888"/>
      <c r="I59" s="1384">
        <f t="shared" si="1"/>
        <v>0</v>
      </c>
      <c r="J59" s="884"/>
      <c r="K59" s="1244"/>
    </row>
    <row r="60" spans="2:11" s="1224" customFormat="1" ht="14.1" customHeight="1" x14ac:dyDescent="0.2">
      <c r="B60" s="1134"/>
      <c r="C60" s="1126">
        <v>5</v>
      </c>
      <c r="D60" s="1254"/>
      <c r="E60" s="1253"/>
      <c r="F60" s="889"/>
      <c r="G60" s="931"/>
      <c r="H60" s="888"/>
      <c r="I60" s="1384">
        <f t="shared" si="1"/>
        <v>0</v>
      </c>
      <c r="J60" s="884"/>
      <c r="K60" s="1244"/>
    </row>
    <row r="61" spans="2:11" s="1224" customFormat="1" ht="14.1" customHeight="1" x14ac:dyDescent="0.2">
      <c r="B61" s="930"/>
      <c r="C61" s="1126">
        <v>6</v>
      </c>
      <c r="D61" s="1254"/>
      <c r="E61" s="1253"/>
      <c r="F61" s="889"/>
      <c r="G61" s="931"/>
      <c r="H61" s="888"/>
      <c r="I61" s="1384">
        <f t="shared" si="1"/>
        <v>0</v>
      </c>
      <c r="J61" s="884"/>
      <c r="K61" s="1244"/>
    </row>
    <row r="62" spans="2:11" s="1224" customFormat="1" ht="14.1" customHeight="1" thickBot="1" x14ac:dyDescent="0.25">
      <c r="B62" s="1352"/>
      <c r="C62" s="1250">
        <v>7</v>
      </c>
      <c r="D62" s="1467"/>
      <c r="E62" s="1248"/>
      <c r="F62" s="1247"/>
      <c r="G62" s="1140"/>
      <c r="H62" s="1123"/>
      <c r="I62" s="1340">
        <f t="shared" si="1"/>
        <v>0</v>
      </c>
      <c r="J62" s="1351"/>
      <c r="K62" s="1244"/>
    </row>
    <row r="63" spans="2:11" s="1224" customFormat="1" ht="14.1" customHeight="1" thickTop="1" x14ac:dyDescent="0.2">
      <c r="B63" s="1350"/>
      <c r="C63" s="1242" t="s">
        <v>828</v>
      </c>
      <c r="D63" s="1242"/>
      <c r="E63" s="1241"/>
      <c r="F63" s="1241"/>
      <c r="G63" s="1240"/>
      <c r="H63" s="1241"/>
      <c r="I63" s="1384">
        <f t="shared" si="1"/>
        <v>0</v>
      </c>
      <c r="J63" s="1348"/>
    </row>
    <row r="64" spans="2:11" s="1224" customFormat="1" ht="14.1" customHeight="1" x14ac:dyDescent="0.2">
      <c r="B64" s="1347"/>
      <c r="C64" s="1236" t="s">
        <v>721</v>
      </c>
      <c r="D64" s="1236"/>
      <c r="E64" s="1235"/>
      <c r="F64" s="1235"/>
      <c r="G64" s="1234"/>
      <c r="H64" s="1235"/>
      <c r="I64" s="1384">
        <f t="shared" si="1"/>
        <v>0</v>
      </c>
      <c r="J64" s="1345"/>
    </row>
    <row r="65" spans="2:10" s="1224" customFormat="1" ht="14.1" customHeight="1" x14ac:dyDescent="0.2">
      <c r="B65" s="1347"/>
      <c r="C65" s="1236" t="s">
        <v>829</v>
      </c>
      <c r="D65" s="1236"/>
      <c r="E65" s="1235"/>
      <c r="F65" s="1235"/>
      <c r="G65" s="1234"/>
      <c r="H65" s="1235"/>
      <c r="I65" s="1384">
        <f t="shared" si="1"/>
        <v>0</v>
      </c>
      <c r="J65" s="1345"/>
    </row>
    <row r="66" spans="2:10" s="1224" customFormat="1" ht="14.1" customHeight="1" thickBot="1" x14ac:dyDescent="0.25">
      <c r="B66" s="1344"/>
      <c r="C66" s="1643" t="s">
        <v>853</v>
      </c>
      <c r="D66" s="1343"/>
      <c r="E66" s="1342"/>
      <c r="F66" s="1342"/>
      <c r="G66" s="1448"/>
      <c r="H66" s="1341"/>
      <c r="I66" s="1447">
        <f t="shared" si="1"/>
        <v>0</v>
      </c>
      <c r="J66" s="1339"/>
    </row>
    <row r="67" spans="2:10" ht="22.15" customHeight="1" x14ac:dyDescent="0.2">
      <c r="C67" s="1223"/>
      <c r="D67" s="2806"/>
      <c r="E67" s="2806"/>
      <c r="F67" s="1096"/>
      <c r="G67" s="1096"/>
      <c r="H67" s="1204"/>
      <c r="I67" s="1204"/>
      <c r="J67" s="1096"/>
    </row>
    <row r="68" spans="2:10" x14ac:dyDescent="0.2">
      <c r="D68" s="1096"/>
      <c r="E68" s="1221"/>
      <c r="F68" s="1096"/>
      <c r="G68" s="1096"/>
      <c r="H68" s="1204"/>
      <c r="I68" s="1204"/>
      <c r="J68" s="1096"/>
    </row>
    <row r="69" spans="2:10" x14ac:dyDescent="0.2">
      <c r="D69" s="1096"/>
      <c r="E69" s="1221"/>
      <c r="F69" s="1096"/>
      <c r="G69" s="1096"/>
      <c r="H69" s="1204"/>
      <c r="I69" s="1204"/>
      <c r="J69" s="1096"/>
    </row>
  </sheetData>
  <sheetProtection algorithmName="SHA-512" hashValue="uZ6bpoDsvvyCdAR7+WSgpthDTvwkXQA70oO3xXunnxT/sunNL7wVM0Jqj4zbuedmaHtLtpjAuwb0cX8LNJFdVQ==" saltValue="+4Gds3LMEsvBf+14cUkO8w==" spinCount="100000" sheet="1" objects="1" scenarios="1"/>
  <mergeCells count="15">
    <mergeCell ref="J1:K1"/>
    <mergeCell ref="B20:B27"/>
    <mergeCell ref="B28:B44"/>
    <mergeCell ref="D67:E67"/>
    <mergeCell ref="D2:G2"/>
    <mergeCell ref="H4:J4"/>
    <mergeCell ref="B5:D11"/>
    <mergeCell ref="E5:H5"/>
    <mergeCell ref="I5:I11"/>
    <mergeCell ref="J5:J11"/>
    <mergeCell ref="E6:H6"/>
    <mergeCell ref="E8:H8"/>
    <mergeCell ref="E9:H9"/>
    <mergeCell ref="E11:H11"/>
    <mergeCell ref="J12:J18"/>
  </mergeCells>
  <printOptions horizontalCentered="1"/>
  <pageMargins left="0.59055118110236227" right="0.51181102362204722" top="1.1811023622047245" bottom="0.98425196850393704" header="0.51181102362204722" footer="0.51181102362204722"/>
  <pageSetup paperSize="9" scale="55" orientation="landscape"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r:uid="{D508DE41-E43F-4AA9-93B8-6A758659B11D}">
          <x14:formula1>
            <xm:f>słownik!$A$2:$A$175</xm:f>
          </x14:formula1>
          <xm:sqref>D46:D54 D56:D62</xm:sqref>
        </x14:dataValidation>
      </x14:dataValidations>
    </ext>
  </extLst>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879C3C-C32E-4FCF-8475-6D0C1311C941}">
  <sheetPr>
    <tabColor rgb="FFFF0000"/>
    <pageSetUpPr fitToPage="1"/>
  </sheetPr>
  <dimension ref="B1:K71"/>
  <sheetViews>
    <sheetView showGridLines="0" view="pageBreakPreview" topLeftCell="A4" zoomScale="90" zoomScaleNormal="100" zoomScaleSheetLayoutView="90" workbookViewId="0">
      <selection activeCell="I4" sqref="I4:K4"/>
    </sheetView>
  </sheetViews>
  <sheetFormatPr defaultColWidth="9.28515625" defaultRowHeight="12.75" x14ac:dyDescent="0.2"/>
  <cols>
    <col min="1" max="1" width="2.85546875" style="875" customWidth="1"/>
    <col min="2" max="2" width="6.42578125" style="875" customWidth="1"/>
    <col min="3" max="3" width="4.42578125" style="875" customWidth="1"/>
    <col min="4" max="4" width="45.42578125" style="875" customWidth="1"/>
    <col min="5" max="8" width="7.5703125" style="875" customWidth="1"/>
    <col min="9" max="9" width="8.7109375" style="875" customWidth="1"/>
    <col min="10" max="10" width="8.5703125" style="875" customWidth="1"/>
    <col min="11" max="11" width="12.28515625" style="875" customWidth="1"/>
    <col min="12" max="12" width="5.42578125" style="875" customWidth="1"/>
    <col min="13" max="16384" width="9.28515625" style="875"/>
  </cols>
  <sheetData>
    <row r="1" spans="2:11" ht="32.25" customHeight="1" x14ac:dyDescent="0.2">
      <c r="B1" s="644"/>
      <c r="C1" s="644"/>
      <c r="D1" s="978"/>
      <c r="E1" s="978"/>
      <c r="F1" s="978"/>
      <c r="G1" s="978"/>
      <c r="H1" s="978"/>
      <c r="I1" s="978"/>
      <c r="J1" s="978"/>
      <c r="K1" s="978"/>
    </row>
    <row r="2" spans="2:11" s="1224" customFormat="1" ht="18" x14ac:dyDescent="0.2">
      <c r="B2" s="967"/>
      <c r="C2" s="967"/>
      <c r="D2" s="966" t="str">
        <f>wizyt!C3</f>
        <v>??</v>
      </c>
      <c r="E2" s="1018"/>
      <c r="F2" s="1018"/>
      <c r="G2" s="1018"/>
      <c r="H2" s="1018"/>
      <c r="I2" s="1018"/>
      <c r="J2" s="1018"/>
      <c r="K2" s="270"/>
    </row>
    <row r="3" spans="2:11" s="1224" customFormat="1" ht="20.25" x14ac:dyDescent="0.2">
      <c r="B3" s="270"/>
      <c r="C3" s="270"/>
      <c r="D3" s="2700" t="s">
        <v>755</v>
      </c>
      <c r="E3" s="2700"/>
      <c r="F3" s="2700"/>
      <c r="G3" s="2700"/>
      <c r="H3" s="999" t="str">
        <f>wizyt!H3</f>
        <v>2023/2024</v>
      </c>
      <c r="I3" s="999"/>
      <c r="J3" s="999"/>
      <c r="K3" s="270"/>
    </row>
    <row r="4" spans="2:11" s="1224" customFormat="1" ht="18.75" customHeight="1" x14ac:dyDescent="0.2">
      <c r="B4" s="998" t="s">
        <v>775</v>
      </c>
      <c r="C4" s="964"/>
      <c r="D4" s="997"/>
      <c r="E4" s="997" t="s">
        <v>30</v>
      </c>
      <c r="F4" s="997"/>
      <c r="G4" s="997"/>
      <c r="I4" s="2040" t="str">
        <f>wizyt!$B$1</f>
        <v xml:space="preserve"> </v>
      </c>
      <c r="J4" s="2698" t="str">
        <f>wizyt!$D$1</f>
        <v xml:space="preserve"> </v>
      </c>
      <c r="K4" s="2699"/>
    </row>
    <row r="5" spans="2:11" s="1224" customFormat="1" ht="27" customHeight="1" thickBot="1" x14ac:dyDescent="0.25">
      <c r="B5" s="1324" t="s">
        <v>794</v>
      </c>
      <c r="C5" s="1323"/>
      <c r="D5" s="330"/>
      <c r="E5" s="1322"/>
      <c r="F5" s="1017"/>
      <c r="G5" s="1017"/>
      <c r="H5" s="2847"/>
      <c r="I5" s="2847"/>
      <c r="J5" s="2847"/>
      <c r="K5" s="270"/>
    </row>
    <row r="6" spans="2:11" s="1224" customFormat="1" ht="12.75" customHeight="1" x14ac:dyDescent="0.2">
      <c r="B6" s="2703" t="s">
        <v>756</v>
      </c>
      <c r="C6" s="2800"/>
      <c r="D6" s="2800"/>
      <c r="E6" s="2848" t="s">
        <v>691</v>
      </c>
      <c r="F6" s="2849"/>
      <c r="G6" s="2849"/>
      <c r="H6" s="2850"/>
      <c r="I6" s="2851" t="s">
        <v>790</v>
      </c>
      <c r="J6" s="2836" t="s">
        <v>758</v>
      </c>
    </row>
    <row r="7" spans="2:11" s="1224" customFormat="1" ht="12.75" customHeight="1" x14ac:dyDescent="0.2">
      <c r="B7" s="2705"/>
      <c r="C7" s="2801"/>
      <c r="D7" s="2801"/>
      <c r="E7" s="2873" t="s">
        <v>817</v>
      </c>
      <c r="F7" s="2874"/>
      <c r="G7" s="2874"/>
      <c r="H7" s="2875"/>
      <c r="I7" s="2852"/>
      <c r="J7" s="2837"/>
    </row>
    <row r="8" spans="2:11" s="1224" customFormat="1" ht="12.75" customHeight="1" x14ac:dyDescent="0.2">
      <c r="B8" s="2705"/>
      <c r="C8" s="2801"/>
      <c r="D8" s="2801"/>
      <c r="E8" s="959" t="s">
        <v>523</v>
      </c>
      <c r="F8" s="959" t="s">
        <v>524</v>
      </c>
      <c r="G8" s="959" t="s">
        <v>525</v>
      </c>
      <c r="H8" s="961" t="s">
        <v>526</v>
      </c>
      <c r="I8" s="2852"/>
      <c r="J8" s="2837"/>
    </row>
    <row r="9" spans="2:11" s="1224" customFormat="1" ht="12.75" customHeight="1" x14ac:dyDescent="0.2">
      <c r="B9" s="2705"/>
      <c r="C9" s="2801"/>
      <c r="D9" s="2801"/>
      <c r="E9" s="2822" t="s">
        <v>856</v>
      </c>
      <c r="F9" s="2823"/>
      <c r="G9" s="2823"/>
      <c r="H9" s="2824"/>
      <c r="I9" s="2852"/>
      <c r="J9" s="2837"/>
    </row>
    <row r="10" spans="2:11" s="1224" customFormat="1" ht="12.75" customHeight="1" x14ac:dyDescent="0.2">
      <c r="B10" s="2705"/>
      <c r="C10" s="2801"/>
      <c r="D10" s="2801"/>
      <c r="E10" s="2752" t="s">
        <v>844</v>
      </c>
      <c r="F10" s="2724"/>
      <c r="G10" s="2724"/>
      <c r="H10" s="2807"/>
      <c r="I10" s="2852"/>
      <c r="J10" s="2837"/>
    </row>
    <row r="11" spans="2:11" s="1224" customFormat="1" ht="12.75" customHeight="1" x14ac:dyDescent="0.2">
      <c r="B11" s="2705"/>
      <c r="C11" s="2801"/>
      <c r="D11" s="2801"/>
      <c r="E11" s="1728">
        <f>'kalendarz  A'!$F$30</f>
        <v>26</v>
      </c>
      <c r="F11" s="1728">
        <f>'kalendarz  A'!$F$30</f>
        <v>26</v>
      </c>
      <c r="G11" s="1728">
        <f>'kalendarz  A'!$F$30</f>
        <v>26</v>
      </c>
      <c r="H11" s="1728">
        <f>'kalendarz  A'!$F$31</f>
        <v>16</v>
      </c>
      <c r="I11" s="2852"/>
      <c r="J11" s="2837"/>
    </row>
    <row r="12" spans="2:11" s="1224" customFormat="1" ht="16.5" customHeight="1" thickBot="1" x14ac:dyDescent="0.25">
      <c r="B12" s="2707"/>
      <c r="C12" s="2802"/>
      <c r="D12" s="2802"/>
      <c r="E12" s="2825" t="s">
        <v>845</v>
      </c>
      <c r="F12" s="2826"/>
      <c r="G12" s="2826"/>
      <c r="H12" s="2827"/>
      <c r="I12" s="2853"/>
      <c r="J12" s="2838"/>
    </row>
    <row r="13" spans="2:11" s="1224" customFormat="1" ht="27" customHeight="1" thickBot="1" x14ac:dyDescent="0.25">
      <c r="B13" s="1376"/>
      <c r="C13" s="1317"/>
      <c r="D13" s="1316" t="s">
        <v>818</v>
      </c>
      <c r="E13" s="1315">
        <f>SUM(E17:E19)+E14</f>
        <v>32</v>
      </c>
      <c r="F13" s="1315">
        <f>SUM(F17:F19)+F14</f>
        <v>26</v>
      </c>
      <c r="G13" s="1315">
        <f>SUM(G17:G19)+G14</f>
        <v>23</v>
      </c>
      <c r="H13" s="1315">
        <f>SUM(H17:H19)+H14</f>
        <v>18</v>
      </c>
      <c r="I13" s="1314">
        <f t="shared" ref="I13:I19" si="0">SUM(E13:H13)</f>
        <v>99</v>
      </c>
      <c r="J13" s="2841"/>
      <c r="K13" s="1244"/>
    </row>
    <row r="14" spans="2:11" s="1224" customFormat="1" ht="14.25" customHeight="1" x14ac:dyDescent="0.2">
      <c r="B14" s="1373"/>
      <c r="C14" s="1309"/>
      <c r="D14" s="1184" t="s">
        <v>819</v>
      </c>
      <c r="E14" s="1308">
        <f>SUM(E15:E16)</f>
        <v>32</v>
      </c>
      <c r="F14" s="1308">
        <f>SUM(F15:F16)</f>
        <v>26</v>
      </c>
      <c r="G14" s="1460">
        <f>SUM(G15:G16)</f>
        <v>23</v>
      </c>
      <c r="H14" s="1308">
        <f>SUM(H15:H16)</f>
        <v>18</v>
      </c>
      <c r="I14" s="1374">
        <f t="shared" si="0"/>
        <v>99</v>
      </c>
      <c r="J14" s="2842"/>
      <c r="K14" s="1244"/>
    </row>
    <row r="15" spans="2:11" s="1224" customFormat="1" ht="14.25" customHeight="1" x14ac:dyDescent="0.2">
      <c r="B15" s="1373"/>
      <c r="C15" s="1309"/>
      <c r="D15" s="1184" t="s">
        <v>820</v>
      </c>
      <c r="E15" s="1308">
        <f>SUM(E21:E29)</f>
        <v>0</v>
      </c>
      <c r="F15" s="1308">
        <f>SUM(F21:F29)</f>
        <v>0</v>
      </c>
      <c r="G15" s="1460">
        <f>SUM(G21:G29)</f>
        <v>0</v>
      </c>
      <c r="H15" s="1308">
        <f>SUM(H21:H29)</f>
        <v>0</v>
      </c>
      <c r="I15" s="1374">
        <f t="shared" si="0"/>
        <v>0</v>
      </c>
      <c r="J15" s="2842"/>
      <c r="K15" s="1244"/>
    </row>
    <row r="16" spans="2:11" s="1224" customFormat="1" ht="14.25" customHeight="1" x14ac:dyDescent="0.2">
      <c r="B16" s="1373"/>
      <c r="C16" s="1309"/>
      <c r="D16" s="1184" t="s">
        <v>821</v>
      </c>
      <c r="E16" s="1308">
        <f>SUM(E30:E46)</f>
        <v>32</v>
      </c>
      <c r="F16" s="1308">
        <f>SUM(F30:F46)</f>
        <v>26</v>
      </c>
      <c r="G16" s="1460">
        <f>SUM(G30:G46)</f>
        <v>23</v>
      </c>
      <c r="H16" s="1308">
        <f>SUM(H30:H46)</f>
        <v>18</v>
      </c>
      <c r="I16" s="1374">
        <f t="shared" si="0"/>
        <v>99</v>
      </c>
      <c r="J16" s="2842"/>
      <c r="K16" s="1244"/>
    </row>
    <row r="17" spans="2:11" s="1224" customFormat="1" ht="14.25" customHeight="1" x14ac:dyDescent="0.2">
      <c r="B17" s="1373"/>
      <c r="C17" s="1309"/>
      <c r="D17" s="1184" t="s">
        <v>822</v>
      </c>
      <c r="E17" s="1308">
        <f>E47</f>
        <v>0</v>
      </c>
      <c r="F17" s="1312">
        <f>F47</f>
        <v>0</v>
      </c>
      <c r="G17" s="1459">
        <f>G47</f>
        <v>0</v>
      </c>
      <c r="H17" s="1308">
        <f>H47</f>
        <v>0</v>
      </c>
      <c r="I17" s="1374">
        <f t="shared" si="0"/>
        <v>0</v>
      </c>
      <c r="J17" s="2842"/>
      <c r="K17" s="1244"/>
    </row>
    <row r="18" spans="2:11" s="1224" customFormat="1" ht="14.25" customHeight="1" x14ac:dyDescent="0.2">
      <c r="B18" s="1373"/>
      <c r="C18" s="1309"/>
      <c r="D18" s="1184" t="s">
        <v>823</v>
      </c>
      <c r="E18" s="1308">
        <f>E57</f>
        <v>0</v>
      </c>
      <c r="F18" s="1312">
        <f>F57</f>
        <v>0</v>
      </c>
      <c r="G18" s="1459">
        <f>G57</f>
        <v>0</v>
      </c>
      <c r="H18" s="1308">
        <f>H57</f>
        <v>0</v>
      </c>
      <c r="I18" s="1374">
        <f t="shared" si="0"/>
        <v>0</v>
      </c>
      <c r="J18" s="2842"/>
      <c r="K18" s="1244"/>
    </row>
    <row r="19" spans="2:11" s="1224" customFormat="1" ht="13.5" customHeight="1" thickBot="1" x14ac:dyDescent="0.25">
      <c r="B19" s="1373"/>
      <c r="C19" s="1309"/>
      <c r="D19" s="1040" t="s">
        <v>846</v>
      </c>
      <c r="E19" s="1458">
        <f>SUM(E65:E68)</f>
        <v>0</v>
      </c>
      <c r="F19" s="1458">
        <f>SUM(F65:F68)</f>
        <v>0</v>
      </c>
      <c r="G19" s="1458">
        <f>SUM(G65:G68)</f>
        <v>0</v>
      </c>
      <c r="H19" s="1458">
        <f>SUM(H65:H68)</f>
        <v>0</v>
      </c>
      <c r="I19" s="1374">
        <f t="shared" si="0"/>
        <v>0</v>
      </c>
      <c r="J19" s="2843"/>
      <c r="K19" s="1244"/>
    </row>
    <row r="20" spans="2:11" s="1224" customFormat="1" ht="19.5" customHeight="1" x14ac:dyDescent="0.2">
      <c r="B20" s="1869"/>
      <c r="C20" s="1865" t="s">
        <v>766</v>
      </c>
      <c r="D20" s="1865"/>
      <c r="E20" s="1866"/>
      <c r="F20" s="1866"/>
      <c r="G20" s="1866"/>
      <c r="H20" s="1866"/>
      <c r="I20" s="1866"/>
      <c r="J20" s="1870"/>
      <c r="K20" s="1244"/>
    </row>
    <row r="21" spans="2:11" s="992" customFormat="1" ht="14.1" customHeight="1" x14ac:dyDescent="0.2">
      <c r="B21" s="2832" t="s">
        <v>826</v>
      </c>
      <c r="C21" s="1304">
        <v>1</v>
      </c>
      <c r="D21" s="1305" t="s">
        <v>795</v>
      </c>
      <c r="E21" s="1412"/>
      <c r="F21" s="1296"/>
      <c r="G21" s="948"/>
      <c r="H21" s="946"/>
      <c r="I21" s="1414">
        <f t="shared" ref="I21:I68" si="1">SUM(E21:H21)</f>
        <v>0</v>
      </c>
      <c r="J21" s="1368"/>
      <c r="K21" s="1244"/>
    </row>
    <row r="22" spans="2:11" s="992" customFormat="1" ht="14.1" customHeight="1" x14ac:dyDescent="0.2">
      <c r="B22" s="2833"/>
      <c r="C22" s="1126">
        <v>2</v>
      </c>
      <c r="D22" s="1303" t="s">
        <v>796</v>
      </c>
      <c r="E22" s="1393"/>
      <c r="F22" s="895"/>
      <c r="G22" s="899"/>
      <c r="H22" s="888"/>
      <c r="I22" s="1414">
        <f t="shared" si="1"/>
        <v>0</v>
      </c>
      <c r="J22" s="1370"/>
      <c r="K22" s="1244"/>
    </row>
    <row r="23" spans="2:11" s="992" customFormat="1" ht="14.1" customHeight="1" x14ac:dyDescent="0.2">
      <c r="B23" s="2833"/>
      <c r="C23" s="1126">
        <v>3</v>
      </c>
      <c r="D23" s="1303" t="s">
        <v>797</v>
      </c>
      <c r="E23" s="1393"/>
      <c r="F23" s="895"/>
      <c r="G23" s="899"/>
      <c r="H23" s="894"/>
      <c r="I23" s="1414">
        <f t="shared" si="1"/>
        <v>0</v>
      </c>
      <c r="J23" s="1370"/>
      <c r="K23" s="1244"/>
    </row>
    <row r="24" spans="2:11" s="992" customFormat="1" ht="14.1" customHeight="1" x14ac:dyDescent="0.2">
      <c r="B24" s="2833"/>
      <c r="C24" s="1126">
        <v>4</v>
      </c>
      <c r="D24" s="1303" t="s">
        <v>798</v>
      </c>
      <c r="E24" s="1393"/>
      <c r="F24" s="895"/>
      <c r="G24" s="899"/>
      <c r="H24" s="894"/>
      <c r="I24" s="1414">
        <f t="shared" si="1"/>
        <v>0</v>
      </c>
      <c r="J24" s="1370"/>
      <c r="K24" s="1244"/>
    </row>
    <row r="25" spans="2:11" s="992" customFormat="1" ht="14.1" customHeight="1" x14ac:dyDescent="0.2">
      <c r="B25" s="2833"/>
      <c r="C25" s="1126">
        <v>5</v>
      </c>
      <c r="D25" s="1303" t="s">
        <v>874</v>
      </c>
      <c r="E25" s="1393"/>
      <c r="F25" s="895"/>
      <c r="G25" s="899"/>
      <c r="H25" s="894"/>
      <c r="I25" s="1414">
        <f t="shared" si="1"/>
        <v>0</v>
      </c>
      <c r="J25" s="1370"/>
      <c r="K25" s="1244"/>
    </row>
    <row r="26" spans="2:11" s="992" customFormat="1" ht="14.1" customHeight="1" x14ac:dyDescent="0.2">
      <c r="B26" s="2833"/>
      <c r="C26" s="1126">
        <v>6</v>
      </c>
      <c r="D26" s="1303" t="s">
        <v>769</v>
      </c>
      <c r="E26" s="1393"/>
      <c r="F26" s="895"/>
      <c r="G26" s="899"/>
      <c r="H26" s="894"/>
      <c r="I26" s="1414">
        <f t="shared" si="1"/>
        <v>0</v>
      </c>
      <c r="J26" s="1370"/>
      <c r="K26" s="1244"/>
    </row>
    <row r="27" spans="2:11" s="992" customFormat="1" ht="14.1" customHeight="1" x14ac:dyDescent="0.2">
      <c r="B27" s="2833"/>
      <c r="C27" s="1126">
        <v>7</v>
      </c>
      <c r="D27" s="1303" t="s">
        <v>694</v>
      </c>
      <c r="E27" s="1393"/>
      <c r="F27" s="895"/>
      <c r="G27" s="899"/>
      <c r="H27" s="894"/>
      <c r="I27" s="1414">
        <f t="shared" si="1"/>
        <v>0</v>
      </c>
      <c r="J27" s="1370"/>
      <c r="K27" s="1244"/>
    </row>
    <row r="28" spans="2:11" s="992" customFormat="1" ht="14.1" customHeight="1" x14ac:dyDescent="0.2">
      <c r="B28" s="2833"/>
      <c r="C28" s="1126">
        <v>8</v>
      </c>
      <c r="D28" s="1303" t="s">
        <v>716</v>
      </c>
      <c r="E28" s="1393"/>
      <c r="F28" s="895"/>
      <c r="G28" s="899"/>
      <c r="H28" s="894"/>
      <c r="I28" s="1414">
        <f t="shared" si="1"/>
        <v>0</v>
      </c>
      <c r="J28" s="1370"/>
      <c r="K28" s="1244"/>
    </row>
    <row r="29" spans="2:11" s="992" customFormat="1" ht="14.1" customHeight="1" x14ac:dyDescent="0.2">
      <c r="B29" s="2834"/>
      <c r="C29" s="1334">
        <v>9</v>
      </c>
      <c r="D29" s="1301" t="s">
        <v>702</v>
      </c>
      <c r="E29" s="1408"/>
      <c r="F29" s="1286"/>
      <c r="G29" s="1284"/>
      <c r="H29" s="1285"/>
      <c r="I29" s="1414">
        <f t="shared" si="1"/>
        <v>0</v>
      </c>
      <c r="J29" s="1358"/>
      <c r="K29" s="1244"/>
    </row>
    <row r="30" spans="2:11" s="992" customFormat="1" ht="14.1" customHeight="1" x14ac:dyDescent="0.2">
      <c r="B30" s="2832" t="s">
        <v>848</v>
      </c>
      <c r="C30" s="1289">
        <v>1</v>
      </c>
      <c r="D30" s="1298" t="s">
        <v>666</v>
      </c>
      <c r="E30" s="1412">
        <v>4</v>
      </c>
      <c r="F30" s="1296">
        <v>4</v>
      </c>
      <c r="G30" s="948">
        <v>4</v>
      </c>
      <c r="H30" s="946">
        <v>4</v>
      </c>
      <c r="I30" s="1414">
        <f t="shared" si="1"/>
        <v>16</v>
      </c>
      <c r="J30" s="1368"/>
      <c r="K30" s="1244"/>
    </row>
    <row r="31" spans="2:11" s="992" customFormat="1" ht="14.1" customHeight="1" x14ac:dyDescent="0.2">
      <c r="B31" s="2833"/>
      <c r="C31" s="1147">
        <v>2</v>
      </c>
      <c r="D31" s="1154" t="s">
        <v>849</v>
      </c>
      <c r="E31" s="1391">
        <v>3</v>
      </c>
      <c r="F31" s="889">
        <v>3</v>
      </c>
      <c r="G31" s="931">
        <v>3</v>
      </c>
      <c r="H31" s="888">
        <v>3</v>
      </c>
      <c r="I31" s="1414">
        <f t="shared" si="1"/>
        <v>12</v>
      </c>
      <c r="J31" s="1110"/>
      <c r="K31" s="1244"/>
    </row>
    <row r="32" spans="2:11" s="992" customFormat="1" ht="14.1" customHeight="1" x14ac:dyDescent="0.2">
      <c r="B32" s="2833"/>
      <c r="C32" s="1161">
        <v>3</v>
      </c>
      <c r="D32" s="1154" t="s">
        <v>850</v>
      </c>
      <c r="E32" s="1391">
        <v>2</v>
      </c>
      <c r="F32" s="889">
        <v>2</v>
      </c>
      <c r="G32" s="931">
        <v>2</v>
      </c>
      <c r="H32" s="888">
        <v>2</v>
      </c>
      <c r="I32" s="1414">
        <f t="shared" si="1"/>
        <v>8</v>
      </c>
      <c r="J32" s="1110"/>
      <c r="K32" s="1244"/>
    </row>
    <row r="33" spans="2:11" s="992" customFormat="1" ht="14.1" customHeight="1" x14ac:dyDescent="0.2">
      <c r="B33" s="2833"/>
      <c r="C33" s="1147">
        <v>4</v>
      </c>
      <c r="D33" s="1151" t="s">
        <v>851</v>
      </c>
      <c r="E33" s="1408">
        <v>1</v>
      </c>
      <c r="F33" s="1286"/>
      <c r="G33" s="1284"/>
      <c r="H33" s="1285"/>
      <c r="I33" s="1414">
        <f t="shared" si="1"/>
        <v>1</v>
      </c>
      <c r="J33" s="1110"/>
      <c r="K33" s="1244"/>
    </row>
    <row r="34" spans="2:11" s="992" customFormat="1" ht="14.1" customHeight="1" x14ac:dyDescent="0.2">
      <c r="B34" s="2833"/>
      <c r="C34" s="1161">
        <v>5</v>
      </c>
      <c r="D34" s="1151" t="s">
        <v>670</v>
      </c>
      <c r="E34" s="1391">
        <v>2</v>
      </c>
      <c r="F34" s="889">
        <v>2</v>
      </c>
      <c r="G34" s="931">
        <v>2</v>
      </c>
      <c r="H34" s="888">
        <v>1</v>
      </c>
      <c r="I34" s="1414">
        <f t="shared" si="1"/>
        <v>7</v>
      </c>
      <c r="J34" s="1110"/>
      <c r="K34" s="1244"/>
    </row>
    <row r="35" spans="2:11" s="992" customFormat="1" ht="14.1" customHeight="1" x14ac:dyDescent="0.2">
      <c r="B35" s="2833"/>
      <c r="C35" s="1147">
        <v>6</v>
      </c>
      <c r="D35" s="1150" t="s">
        <v>715</v>
      </c>
      <c r="E35" s="1391">
        <v>2</v>
      </c>
      <c r="F35" s="889">
        <v>1</v>
      </c>
      <c r="G35" s="931"/>
      <c r="H35" s="888"/>
      <c r="I35" s="1414">
        <f t="shared" si="1"/>
        <v>3</v>
      </c>
      <c r="J35" s="1110"/>
      <c r="K35" s="1244"/>
    </row>
    <row r="36" spans="2:11" s="992" customFormat="1" ht="14.1" customHeight="1" x14ac:dyDescent="0.2">
      <c r="B36" s="2833"/>
      <c r="C36" s="1161">
        <v>7</v>
      </c>
      <c r="D36" s="1290" t="s">
        <v>677</v>
      </c>
      <c r="E36" s="1391">
        <v>3</v>
      </c>
      <c r="F36" s="889">
        <v>4</v>
      </c>
      <c r="G36" s="931">
        <v>3</v>
      </c>
      <c r="H36" s="888">
        <v>4</v>
      </c>
      <c r="I36" s="1414">
        <f t="shared" si="1"/>
        <v>14</v>
      </c>
      <c r="J36" s="1110"/>
      <c r="K36" s="1244"/>
    </row>
    <row r="37" spans="2:11" s="992" customFormat="1" ht="14.1" customHeight="1" x14ac:dyDescent="0.2">
      <c r="B37" s="2833"/>
      <c r="C37" s="1147">
        <v>8</v>
      </c>
      <c r="D37" s="1151" t="s">
        <v>676</v>
      </c>
      <c r="E37" s="1391">
        <v>2</v>
      </c>
      <c r="F37" s="889">
        <v>1</v>
      </c>
      <c r="G37" s="931">
        <v>1</v>
      </c>
      <c r="H37" s="888"/>
      <c r="I37" s="1414">
        <f t="shared" si="1"/>
        <v>4</v>
      </c>
      <c r="J37" s="1110"/>
      <c r="K37" s="1244"/>
    </row>
    <row r="38" spans="2:11" s="992" customFormat="1" ht="14.1" customHeight="1" x14ac:dyDescent="0.2">
      <c r="B38" s="2833"/>
      <c r="C38" s="1161">
        <v>9</v>
      </c>
      <c r="D38" s="1151" t="s">
        <v>712</v>
      </c>
      <c r="E38" s="1391">
        <v>2</v>
      </c>
      <c r="F38" s="889">
        <v>1</v>
      </c>
      <c r="G38" s="931">
        <v>1</v>
      </c>
      <c r="H38" s="888"/>
      <c r="I38" s="1414">
        <f t="shared" si="1"/>
        <v>4</v>
      </c>
      <c r="J38" s="1110"/>
      <c r="K38" s="1244"/>
    </row>
    <row r="39" spans="2:11" s="992" customFormat="1" ht="14.1" customHeight="1" x14ac:dyDescent="0.2">
      <c r="B39" s="2833"/>
      <c r="C39" s="1147">
        <v>10</v>
      </c>
      <c r="D39" s="1151" t="s">
        <v>673</v>
      </c>
      <c r="E39" s="1391">
        <v>2</v>
      </c>
      <c r="F39" s="889">
        <v>1</v>
      </c>
      <c r="G39" s="931">
        <v>1</v>
      </c>
      <c r="H39" s="888"/>
      <c r="I39" s="1414">
        <f t="shared" si="1"/>
        <v>4</v>
      </c>
      <c r="J39" s="1110"/>
      <c r="K39" s="1244"/>
    </row>
    <row r="40" spans="2:11" s="992" customFormat="1" ht="14.1" customHeight="1" x14ac:dyDescent="0.2">
      <c r="B40" s="2833"/>
      <c r="C40" s="1161">
        <v>11</v>
      </c>
      <c r="D40" s="1151" t="s">
        <v>674</v>
      </c>
      <c r="E40" s="1391">
        <v>2</v>
      </c>
      <c r="F40" s="889">
        <v>1</v>
      </c>
      <c r="G40" s="931">
        <v>1</v>
      </c>
      <c r="H40" s="888"/>
      <c r="I40" s="1414">
        <f t="shared" si="1"/>
        <v>4</v>
      </c>
      <c r="J40" s="1110"/>
      <c r="K40" s="1244"/>
    </row>
    <row r="41" spans="2:11" s="992" customFormat="1" ht="14.1" customHeight="1" x14ac:dyDescent="0.2">
      <c r="B41" s="2833"/>
      <c r="C41" s="1147">
        <v>12</v>
      </c>
      <c r="D41" s="1151" t="s">
        <v>681</v>
      </c>
      <c r="E41" s="1391">
        <v>1</v>
      </c>
      <c r="F41" s="889"/>
      <c r="G41" s="931"/>
      <c r="H41" s="888"/>
      <c r="I41" s="1414">
        <f t="shared" si="1"/>
        <v>1</v>
      </c>
      <c r="J41" s="1110"/>
      <c r="K41" s="1244"/>
    </row>
    <row r="42" spans="2:11" s="992" customFormat="1" ht="14.1" customHeight="1" x14ac:dyDescent="0.2">
      <c r="B42" s="2833"/>
      <c r="C42" s="1161">
        <v>13</v>
      </c>
      <c r="D42" s="1151" t="s">
        <v>680</v>
      </c>
      <c r="E42" s="1391">
        <v>3</v>
      </c>
      <c r="F42" s="889">
        <v>3</v>
      </c>
      <c r="G42" s="931">
        <v>3</v>
      </c>
      <c r="H42" s="888">
        <v>3</v>
      </c>
      <c r="I42" s="1414">
        <f t="shared" si="1"/>
        <v>12</v>
      </c>
      <c r="J42" s="1110"/>
      <c r="K42" s="1244"/>
    </row>
    <row r="43" spans="2:11" s="992" customFormat="1" ht="14.1" customHeight="1" x14ac:dyDescent="0.2">
      <c r="B43" s="2833"/>
      <c r="C43" s="1147">
        <v>14</v>
      </c>
      <c r="D43" s="1151" t="s">
        <v>678</v>
      </c>
      <c r="E43" s="1391">
        <v>1</v>
      </c>
      <c r="F43" s="889">
        <v>1</v>
      </c>
      <c r="G43" s="931">
        <v>1</v>
      </c>
      <c r="H43" s="888"/>
      <c r="I43" s="1414">
        <f t="shared" si="1"/>
        <v>3</v>
      </c>
      <c r="J43" s="1110"/>
      <c r="K43" s="1244"/>
    </row>
    <row r="44" spans="2:11" s="992" customFormat="1" ht="14.1" customHeight="1" x14ac:dyDescent="0.2">
      <c r="B44" s="2833"/>
      <c r="C44" s="1161">
        <v>15</v>
      </c>
      <c r="D44" s="1150" t="s">
        <v>719</v>
      </c>
      <c r="E44" s="1391">
        <v>1</v>
      </c>
      <c r="F44" s="889">
        <v>1</v>
      </c>
      <c r="G44" s="931"/>
      <c r="H44" s="888"/>
      <c r="I44" s="1414">
        <f t="shared" si="1"/>
        <v>2</v>
      </c>
      <c r="J44" s="1110"/>
      <c r="K44" s="1244"/>
    </row>
    <row r="45" spans="2:11" s="992" customFormat="1" ht="14.1" customHeight="1" x14ac:dyDescent="0.2">
      <c r="B45" s="2833"/>
      <c r="C45" s="1333">
        <v>16</v>
      </c>
      <c r="D45" s="1288" t="s">
        <v>682</v>
      </c>
      <c r="E45" s="1408">
        <v>1</v>
      </c>
      <c r="F45" s="1286">
        <v>1</v>
      </c>
      <c r="G45" s="1284">
        <v>1</v>
      </c>
      <c r="H45" s="1285">
        <v>1</v>
      </c>
      <c r="I45" s="1414">
        <f t="shared" si="1"/>
        <v>4</v>
      </c>
      <c r="J45" s="1358"/>
      <c r="K45" s="1244"/>
    </row>
    <row r="46" spans="2:11" s="992" customFormat="1" ht="19.350000000000001" customHeight="1" thickBot="1" x14ac:dyDescent="0.25">
      <c r="B46" s="2833"/>
      <c r="C46" s="1281" t="s">
        <v>857</v>
      </c>
      <c r="D46" s="1280"/>
      <c r="E46" s="1586"/>
      <c r="F46" s="922"/>
      <c r="G46" s="923"/>
      <c r="H46" s="921"/>
      <c r="I46" s="1414">
        <f t="shared" si="1"/>
        <v>0</v>
      </c>
      <c r="J46" s="2019"/>
      <c r="K46" s="1244"/>
    </row>
    <row r="47" spans="2:11" s="1224" customFormat="1" ht="19.5" customHeight="1" thickTop="1" x14ac:dyDescent="0.2">
      <c r="B47" s="1357"/>
      <c r="C47" s="1267" t="s">
        <v>773</v>
      </c>
      <c r="D47" s="1276"/>
      <c r="E47" s="1274">
        <f>SUM(E48:E56)</f>
        <v>0</v>
      </c>
      <c r="F47" s="1274">
        <f>SUM(F48:F56)</f>
        <v>0</v>
      </c>
      <c r="G47" s="1275">
        <f>SUM(G48:G56)</f>
        <v>0</v>
      </c>
      <c r="H47" s="1274">
        <f>SUM(H48:H56)</f>
        <v>0</v>
      </c>
      <c r="I47" s="1401">
        <f t="shared" si="1"/>
        <v>0</v>
      </c>
      <c r="J47" s="1356"/>
      <c r="K47" s="1244"/>
    </row>
    <row r="48" spans="2:11" s="1224" customFormat="1" ht="14.1" customHeight="1" x14ac:dyDescent="0.2">
      <c r="B48" s="989"/>
      <c r="C48" s="1127">
        <v>1</v>
      </c>
      <c r="D48" s="1260"/>
      <c r="E48" s="1393"/>
      <c r="F48" s="895"/>
      <c r="G48" s="899"/>
      <c r="H48" s="894"/>
      <c r="I48" s="1384">
        <f t="shared" si="1"/>
        <v>0</v>
      </c>
      <c r="J48" s="1112"/>
      <c r="K48" s="1244"/>
    </row>
    <row r="49" spans="2:11" s="1224" customFormat="1" ht="14.1" customHeight="1" x14ac:dyDescent="0.2">
      <c r="B49" s="989"/>
      <c r="C49" s="1127">
        <v>2</v>
      </c>
      <c r="D49" s="1254"/>
      <c r="E49" s="1393"/>
      <c r="F49" s="895"/>
      <c r="G49" s="899"/>
      <c r="H49" s="894"/>
      <c r="I49" s="1384">
        <f t="shared" si="1"/>
        <v>0</v>
      </c>
      <c r="J49" s="1112"/>
      <c r="K49" s="1244"/>
    </row>
    <row r="50" spans="2:11" s="1224" customFormat="1" ht="14.1" customHeight="1" x14ac:dyDescent="0.2">
      <c r="B50" s="989"/>
      <c r="C50" s="1127">
        <v>3</v>
      </c>
      <c r="D50" s="1254"/>
      <c r="E50" s="1393"/>
      <c r="F50" s="895"/>
      <c r="G50" s="899"/>
      <c r="H50" s="894"/>
      <c r="I50" s="1384">
        <f t="shared" si="1"/>
        <v>0</v>
      </c>
      <c r="J50" s="1112"/>
      <c r="K50" s="1244"/>
    </row>
    <row r="51" spans="2:11" s="1224" customFormat="1" ht="14.1" customHeight="1" x14ac:dyDescent="0.2">
      <c r="B51" s="989"/>
      <c r="C51" s="1127">
        <v>4</v>
      </c>
      <c r="D51" s="1254"/>
      <c r="E51" s="1393"/>
      <c r="F51" s="895"/>
      <c r="G51" s="899"/>
      <c r="H51" s="894"/>
      <c r="I51" s="1384">
        <f t="shared" si="1"/>
        <v>0</v>
      </c>
      <c r="J51" s="1112"/>
      <c r="K51" s="1244"/>
    </row>
    <row r="52" spans="2:11" s="1224" customFormat="1" ht="14.1" customHeight="1" x14ac:dyDescent="0.2">
      <c r="B52" s="989"/>
      <c r="C52" s="1127">
        <v>5</v>
      </c>
      <c r="D52" s="1254"/>
      <c r="E52" s="1393"/>
      <c r="F52" s="895"/>
      <c r="G52" s="899"/>
      <c r="H52" s="894"/>
      <c r="I52" s="1384">
        <f t="shared" si="1"/>
        <v>0</v>
      </c>
      <c r="J52" s="1112"/>
      <c r="K52" s="1244"/>
    </row>
    <row r="53" spans="2:11" s="1224" customFormat="1" ht="14.1" customHeight="1" x14ac:dyDescent="0.2">
      <c r="B53" s="989"/>
      <c r="C53" s="1127">
        <v>6</v>
      </c>
      <c r="D53" s="1254"/>
      <c r="E53" s="1393"/>
      <c r="F53" s="895"/>
      <c r="G53" s="899"/>
      <c r="H53" s="894"/>
      <c r="I53" s="1384">
        <f t="shared" si="1"/>
        <v>0</v>
      </c>
      <c r="J53" s="1112"/>
      <c r="K53" s="1244"/>
    </row>
    <row r="54" spans="2:11" s="1224" customFormat="1" ht="14.1" customHeight="1" x14ac:dyDescent="0.2">
      <c r="B54" s="930"/>
      <c r="C54" s="1126">
        <v>7</v>
      </c>
      <c r="D54" s="1254"/>
      <c r="E54" s="1391"/>
      <c r="F54" s="889"/>
      <c r="G54" s="931"/>
      <c r="H54" s="888"/>
      <c r="I54" s="1384">
        <f t="shared" si="1"/>
        <v>0</v>
      </c>
      <c r="J54" s="884"/>
      <c r="K54" s="1244"/>
    </row>
    <row r="55" spans="2:11" s="1224" customFormat="1" ht="14.1" customHeight="1" x14ac:dyDescent="0.2">
      <c r="B55" s="930"/>
      <c r="C55" s="1126">
        <v>8</v>
      </c>
      <c r="D55" s="1254"/>
      <c r="E55" s="1391"/>
      <c r="F55" s="889"/>
      <c r="G55" s="931"/>
      <c r="H55" s="888"/>
      <c r="I55" s="1384">
        <f t="shared" si="1"/>
        <v>0</v>
      </c>
      <c r="J55" s="884"/>
      <c r="K55" s="1244"/>
    </row>
    <row r="56" spans="2:11" s="1224" customFormat="1" ht="14.1" customHeight="1" thickBot="1" x14ac:dyDescent="0.25">
      <c r="B56" s="927"/>
      <c r="C56" s="1133">
        <v>9</v>
      </c>
      <c r="D56" s="1249"/>
      <c r="E56" s="1399"/>
      <c r="F56" s="912"/>
      <c r="G56" s="1144"/>
      <c r="H56" s="911"/>
      <c r="I56" s="1384">
        <f t="shared" si="1"/>
        <v>0</v>
      </c>
      <c r="J56" s="1355"/>
      <c r="K56" s="1244"/>
    </row>
    <row r="57" spans="2:11" s="1224" customFormat="1" ht="19.350000000000001" customHeight="1" thickTop="1" x14ac:dyDescent="0.2">
      <c r="B57" s="1266"/>
      <c r="C57" s="1267" t="s">
        <v>772</v>
      </c>
      <c r="D57" s="1266"/>
      <c r="E57" s="1264">
        <f>SUM(E58:E64)</f>
        <v>0</v>
      </c>
      <c r="F57" s="1265">
        <f>SUM(F58:F64)</f>
        <v>0</v>
      </c>
      <c r="G57" s="1263">
        <f>SUM(G58:G64)</f>
        <v>0</v>
      </c>
      <c r="H57" s="1449">
        <f>SUM(H58:H64)</f>
        <v>0</v>
      </c>
      <c r="I57" s="1402">
        <f t="shared" si="1"/>
        <v>0</v>
      </c>
      <c r="J57" s="1354"/>
      <c r="K57" s="1244"/>
    </row>
    <row r="58" spans="2:11" s="1224" customFormat="1" ht="14.1" customHeight="1" x14ac:dyDescent="0.2">
      <c r="B58" s="989"/>
      <c r="C58" s="1127">
        <v>1</v>
      </c>
      <c r="D58" s="1254"/>
      <c r="E58" s="1393"/>
      <c r="F58" s="895"/>
      <c r="G58" s="899"/>
      <c r="H58" s="894"/>
      <c r="I58" s="1384">
        <f t="shared" si="1"/>
        <v>0</v>
      </c>
      <c r="J58" s="1112"/>
      <c r="K58" s="1244"/>
    </row>
    <row r="59" spans="2:11" s="1224" customFormat="1" ht="14.1" customHeight="1" x14ac:dyDescent="0.2">
      <c r="B59" s="989"/>
      <c r="C59" s="1127">
        <v>2</v>
      </c>
      <c r="D59" s="1254"/>
      <c r="E59" s="1393"/>
      <c r="F59" s="895"/>
      <c r="G59" s="899"/>
      <c r="H59" s="894"/>
      <c r="I59" s="1384">
        <f t="shared" si="1"/>
        <v>0</v>
      </c>
      <c r="J59" s="1112"/>
      <c r="K59" s="1244"/>
    </row>
    <row r="60" spans="2:11" s="1224" customFormat="1" ht="14.1" customHeight="1" x14ac:dyDescent="0.2">
      <c r="B60" s="989"/>
      <c r="C60" s="1127">
        <v>3</v>
      </c>
      <c r="D60" s="1254"/>
      <c r="E60" s="1393"/>
      <c r="F60" s="895"/>
      <c r="G60" s="899"/>
      <c r="H60" s="894"/>
      <c r="I60" s="1384">
        <f t="shared" si="1"/>
        <v>0</v>
      </c>
      <c r="J60" s="1112"/>
      <c r="K60" s="1244"/>
    </row>
    <row r="61" spans="2:11" s="1224" customFormat="1" ht="14.1" customHeight="1" x14ac:dyDescent="0.2">
      <c r="B61" s="930"/>
      <c r="C61" s="1126">
        <v>4</v>
      </c>
      <c r="D61" s="1254"/>
      <c r="E61" s="1391"/>
      <c r="F61" s="889"/>
      <c r="G61" s="931"/>
      <c r="H61" s="888"/>
      <c r="I61" s="1384">
        <f t="shared" si="1"/>
        <v>0</v>
      </c>
      <c r="J61" s="884"/>
      <c r="K61" s="1244"/>
    </row>
    <row r="62" spans="2:11" s="1224" customFormat="1" ht="14.1" customHeight="1" x14ac:dyDescent="0.2">
      <c r="B62" s="1134"/>
      <c r="C62" s="1126">
        <v>5</v>
      </c>
      <c r="D62" s="1254"/>
      <c r="E62" s="1391"/>
      <c r="F62" s="889"/>
      <c r="G62" s="931"/>
      <c r="H62" s="888"/>
      <c r="I62" s="1384">
        <f t="shared" si="1"/>
        <v>0</v>
      </c>
      <c r="J62" s="884"/>
      <c r="K62" s="1244"/>
    </row>
    <row r="63" spans="2:11" s="1224" customFormat="1" ht="14.1" customHeight="1" x14ac:dyDescent="0.2">
      <c r="B63" s="930"/>
      <c r="C63" s="1126">
        <v>6</v>
      </c>
      <c r="D63" s="1254"/>
      <c r="E63" s="1391"/>
      <c r="F63" s="889"/>
      <c r="G63" s="931"/>
      <c r="H63" s="888"/>
      <c r="I63" s="1384">
        <f t="shared" si="1"/>
        <v>0</v>
      </c>
      <c r="J63" s="884"/>
      <c r="K63" s="1244"/>
    </row>
    <row r="64" spans="2:11" s="1224" customFormat="1" ht="14.1" customHeight="1" thickBot="1" x14ac:dyDescent="0.25">
      <c r="B64" s="1352"/>
      <c r="C64" s="1250">
        <v>7</v>
      </c>
      <c r="D64" s="1467"/>
      <c r="E64" s="1389"/>
      <c r="F64" s="1247"/>
      <c r="G64" s="1140"/>
      <c r="H64" s="1123"/>
      <c r="I64" s="1340">
        <f t="shared" si="1"/>
        <v>0</v>
      </c>
      <c r="J64" s="1351"/>
      <c r="K64" s="1244"/>
    </row>
    <row r="65" spans="2:10" s="1224" customFormat="1" ht="14.1" customHeight="1" thickTop="1" x14ac:dyDescent="0.2">
      <c r="B65" s="1350"/>
      <c r="C65" s="1242" t="s">
        <v>828</v>
      </c>
      <c r="D65" s="1242"/>
      <c r="E65" s="1386"/>
      <c r="F65" s="1241"/>
      <c r="G65" s="1240"/>
      <c r="H65" s="1241"/>
      <c r="I65" s="1384">
        <f t="shared" si="1"/>
        <v>0</v>
      </c>
      <c r="J65" s="1348"/>
    </row>
    <row r="66" spans="2:10" s="1224" customFormat="1" ht="14.1" customHeight="1" x14ac:dyDescent="0.2">
      <c r="B66" s="1347"/>
      <c r="C66" s="1236" t="s">
        <v>721</v>
      </c>
      <c r="D66" s="1236"/>
      <c r="E66" s="1383"/>
      <c r="F66" s="1235"/>
      <c r="G66" s="1234"/>
      <c r="H66" s="1235"/>
      <c r="I66" s="1384">
        <f t="shared" si="1"/>
        <v>0</v>
      </c>
      <c r="J66" s="1345"/>
    </row>
    <row r="67" spans="2:10" s="1224" customFormat="1" ht="14.1" customHeight="1" x14ac:dyDescent="0.2">
      <c r="B67" s="1347"/>
      <c r="C67" s="1236" t="s">
        <v>829</v>
      </c>
      <c r="D67" s="1236"/>
      <c r="E67" s="1383"/>
      <c r="F67" s="1235"/>
      <c r="G67" s="1234"/>
      <c r="H67" s="1235"/>
      <c r="I67" s="1384">
        <f t="shared" si="1"/>
        <v>0</v>
      </c>
      <c r="J67" s="1345"/>
    </row>
    <row r="68" spans="2:10" s="1224" customFormat="1" ht="14.1" customHeight="1" thickBot="1" x14ac:dyDescent="0.25">
      <c r="B68" s="1344"/>
      <c r="C68" s="1643" t="s">
        <v>853</v>
      </c>
      <c r="D68" s="1343"/>
      <c r="E68" s="1381"/>
      <c r="F68" s="1342"/>
      <c r="G68" s="1448"/>
      <c r="H68" s="1341"/>
      <c r="I68" s="1447">
        <f t="shared" si="1"/>
        <v>0</v>
      </c>
      <c r="J68" s="1339"/>
    </row>
    <row r="69" spans="2:10" ht="22.15" customHeight="1" x14ac:dyDescent="0.2">
      <c r="C69" s="1223" t="s">
        <v>479</v>
      </c>
      <c r="D69" s="2806" t="s">
        <v>868</v>
      </c>
      <c r="E69" s="2806"/>
      <c r="F69" s="1096"/>
      <c r="G69" s="1096"/>
      <c r="H69" s="1204"/>
      <c r="I69" s="1204"/>
      <c r="J69" s="1096"/>
    </row>
    <row r="70" spans="2:10" x14ac:dyDescent="0.2">
      <c r="D70" s="1096"/>
      <c r="E70" s="1221"/>
      <c r="F70" s="1096"/>
      <c r="G70" s="1096"/>
      <c r="H70" s="1204"/>
      <c r="I70" s="1204"/>
      <c r="J70" s="1096"/>
    </row>
    <row r="71" spans="2:10" x14ac:dyDescent="0.2">
      <c r="D71" s="1096"/>
      <c r="E71" s="1221"/>
      <c r="F71" s="1096"/>
      <c r="G71" s="1096"/>
      <c r="H71" s="1204"/>
      <c r="I71" s="1204"/>
      <c r="J71" s="1096"/>
    </row>
  </sheetData>
  <sheetProtection algorithmName="SHA-512" hashValue="LzgeNdSe6PRkFzsCCKSzH2AaJCoQekWbJuniPGUXziWnmy6Kc4c/YX+lLtVrFCVnyG+qGuMO2CiZ8xz/Xq0jkg==" saltValue="pUwg5iQfO976ZkOAftCJvA==" spinCount="100000" sheet="1" formatRows="0"/>
  <mergeCells count="15">
    <mergeCell ref="D3:G3"/>
    <mergeCell ref="H5:J5"/>
    <mergeCell ref="B21:B29"/>
    <mergeCell ref="B30:B46"/>
    <mergeCell ref="D69:E69"/>
    <mergeCell ref="J6:J12"/>
    <mergeCell ref="E9:H9"/>
    <mergeCell ref="J13:J19"/>
    <mergeCell ref="B6:D12"/>
    <mergeCell ref="I6:I12"/>
    <mergeCell ref="E6:H6"/>
    <mergeCell ref="E7:H7"/>
    <mergeCell ref="E10:H10"/>
    <mergeCell ref="E12:H12"/>
    <mergeCell ref="J4:K4"/>
  </mergeCells>
  <printOptions horizontalCentered="1"/>
  <pageMargins left="0.59055118110236227" right="0.51181102362204722" top="1.1811023622047245" bottom="0.98425196850393704" header="0.51181102362204722" footer="0.51181102362204722"/>
  <pageSetup paperSize="9" scale="45" orientation="landscape" horizontalDpi="4294967293" verticalDpi="4294967293"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r:uid="{35E2BED9-024A-48AF-979A-F48AFE1C9293}">
          <x14:formula1>
            <xm:f>słownik!$A$2:$A$175</xm:f>
          </x14:formula1>
          <xm:sqref>D48:D56 D58:D64</xm:sqref>
        </x14:dataValidation>
      </x14:dataValidations>
    </ext>
  </extLst>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F808F6-7EE9-472E-B0E9-4A92F1A68843}">
  <sheetPr>
    <tabColor rgb="FFFF0000"/>
    <pageSetUpPr fitToPage="1"/>
  </sheetPr>
  <dimension ref="B1:O74"/>
  <sheetViews>
    <sheetView view="pageBreakPreview" zoomScaleNormal="100" zoomScaleSheetLayoutView="100" workbookViewId="0">
      <selection activeCell="L1" sqref="L1:N1"/>
    </sheetView>
  </sheetViews>
  <sheetFormatPr defaultColWidth="9.28515625" defaultRowHeight="12.75" x14ac:dyDescent="0.2"/>
  <cols>
    <col min="1" max="1" width="2.85546875" style="875" customWidth="1"/>
    <col min="2" max="2" width="6.42578125" style="875" customWidth="1"/>
    <col min="3" max="3" width="4.42578125" style="875" customWidth="1"/>
    <col min="4" max="4" width="46.7109375" style="875" customWidth="1"/>
    <col min="5" max="10" width="5.7109375" style="875" customWidth="1"/>
    <col min="11" max="11" width="6.5703125" style="875" customWidth="1"/>
    <col min="12" max="12" width="6.7109375" style="875" customWidth="1"/>
    <col min="13" max="13" width="8.5703125" style="875" customWidth="1"/>
    <col min="14" max="14" width="12.28515625" style="875" customWidth="1"/>
    <col min="15" max="15" width="5.42578125" style="875" customWidth="1"/>
    <col min="16" max="16384" width="9.28515625" style="875"/>
  </cols>
  <sheetData>
    <row r="1" spans="2:15" s="1224" customFormat="1" ht="18" x14ac:dyDescent="0.2">
      <c r="B1" s="967"/>
      <c r="C1" s="967"/>
      <c r="D1" s="966" t="str">
        <f>wizyt!C3</f>
        <v>??</v>
      </c>
      <c r="E1" s="1018"/>
      <c r="F1" s="1018"/>
      <c r="G1" s="1018"/>
      <c r="H1" s="1018"/>
      <c r="I1" s="1018"/>
      <c r="J1" s="1018"/>
      <c r="K1" s="1018"/>
      <c r="L1" s="2040" t="str">
        <f>wizyt!$B$1</f>
        <v xml:space="preserve"> </v>
      </c>
      <c r="M1" s="2698" t="str">
        <f>wizyt!$D$1</f>
        <v xml:space="preserve"> </v>
      </c>
      <c r="N1" s="2699"/>
    </row>
    <row r="2" spans="2:15" s="1224" customFormat="1" ht="20.25" x14ac:dyDescent="0.2">
      <c r="B2" s="270"/>
      <c r="C2" s="270"/>
      <c r="D2" s="2700" t="s">
        <v>755</v>
      </c>
      <c r="E2" s="2700"/>
      <c r="F2" s="2700"/>
      <c r="G2" s="2700"/>
      <c r="H2" s="2700"/>
      <c r="I2" s="2700"/>
      <c r="J2" s="2700"/>
      <c r="K2" s="2700"/>
      <c r="L2" s="2700"/>
      <c r="M2" s="999" t="str">
        <f>wizyt!H3</f>
        <v>2023/2024</v>
      </c>
      <c r="N2" s="270"/>
    </row>
    <row r="3" spans="2:15" s="1224" customFormat="1" ht="18.75" customHeight="1" x14ac:dyDescent="0.2">
      <c r="B3" s="998" t="s">
        <v>775</v>
      </c>
      <c r="C3" s="964"/>
      <c r="D3" s="997"/>
      <c r="E3" s="997"/>
      <c r="F3" s="997"/>
      <c r="G3" s="997"/>
      <c r="H3" s="1446" t="s">
        <v>858</v>
      </c>
      <c r="I3" s="997"/>
      <c r="J3" s="997" t="s">
        <v>859</v>
      </c>
      <c r="K3" s="997"/>
      <c r="L3" s="997"/>
      <c r="M3" s="996"/>
      <c r="N3" s="270"/>
    </row>
    <row r="4" spans="2:15" s="1224" customFormat="1" ht="27" customHeight="1" thickBot="1" x14ac:dyDescent="0.25">
      <c r="B4" s="1324" t="s">
        <v>794</v>
      </c>
      <c r="C4" s="1323"/>
      <c r="D4" s="330"/>
      <c r="E4" s="1017"/>
      <c r="F4" s="1017"/>
      <c r="G4" s="1322"/>
      <c r="H4" s="1017"/>
      <c r="I4" s="1017"/>
      <c r="J4" s="2847"/>
      <c r="K4" s="2847"/>
      <c r="L4" s="2847"/>
      <c r="M4" s="2847"/>
      <c r="N4" s="270"/>
    </row>
    <row r="5" spans="2:15" s="1224" customFormat="1" ht="12.75" customHeight="1" x14ac:dyDescent="0.2">
      <c r="B5" s="2703" t="s">
        <v>756</v>
      </c>
      <c r="C5" s="2800"/>
      <c r="D5" s="2800"/>
      <c r="E5" s="2848" t="s">
        <v>691</v>
      </c>
      <c r="F5" s="2849"/>
      <c r="G5" s="2849"/>
      <c r="H5" s="2849"/>
      <c r="I5" s="2849"/>
      <c r="J5" s="2850"/>
      <c r="K5" s="2860" t="s">
        <v>109</v>
      </c>
      <c r="L5" s="2861"/>
      <c r="M5" s="2851" t="s">
        <v>790</v>
      </c>
      <c r="N5" s="2836" t="s">
        <v>758</v>
      </c>
    </row>
    <row r="6" spans="2:15" s="1224" customFormat="1" ht="12.75" customHeight="1" x14ac:dyDescent="0.2">
      <c r="B6" s="2705"/>
      <c r="C6" s="2801"/>
      <c r="D6" s="2801"/>
      <c r="E6" s="2839" t="s">
        <v>817</v>
      </c>
      <c r="F6" s="2839"/>
      <c r="G6" s="2839"/>
      <c r="H6" s="2839"/>
      <c r="I6" s="2839"/>
      <c r="J6" s="2840"/>
      <c r="K6" s="2862"/>
      <c r="L6" s="2863"/>
      <c r="M6" s="2852"/>
      <c r="N6" s="2837"/>
    </row>
    <row r="7" spans="2:15" s="1224" customFormat="1" ht="12.75" customHeight="1" x14ac:dyDescent="0.2">
      <c r="B7" s="2705"/>
      <c r="C7" s="2801"/>
      <c r="D7" s="2801"/>
      <c r="E7" s="959" t="s">
        <v>523</v>
      </c>
      <c r="F7" s="959" t="s">
        <v>524</v>
      </c>
      <c r="G7" s="959" t="s">
        <v>525</v>
      </c>
      <c r="H7" s="961" t="s">
        <v>526</v>
      </c>
      <c r="I7" s="961" t="s">
        <v>527</v>
      </c>
      <c r="J7" s="1377" t="s">
        <v>528</v>
      </c>
      <c r="K7" s="2854" t="s">
        <v>862</v>
      </c>
      <c r="L7" s="2857" t="s">
        <v>856</v>
      </c>
      <c r="M7" s="2852"/>
      <c r="N7" s="2837"/>
    </row>
    <row r="8" spans="2:15" s="1224" customFormat="1" ht="12.75" customHeight="1" x14ac:dyDescent="0.2">
      <c r="B8" s="2705"/>
      <c r="C8" s="2801"/>
      <c r="D8" s="2801"/>
      <c r="E8" s="2871" t="s">
        <v>872</v>
      </c>
      <c r="F8" s="2872"/>
      <c r="G8" s="2822" t="s">
        <v>856</v>
      </c>
      <c r="H8" s="2823"/>
      <c r="I8" s="2823"/>
      <c r="J8" s="2824"/>
      <c r="K8" s="2855"/>
      <c r="L8" s="2858"/>
      <c r="M8" s="2852"/>
      <c r="N8" s="2837"/>
    </row>
    <row r="9" spans="2:15" s="1224" customFormat="1" ht="12.75" customHeight="1" x14ac:dyDescent="0.2">
      <c r="B9" s="2705"/>
      <c r="C9" s="2801"/>
      <c r="D9" s="2801"/>
      <c r="E9" s="2752" t="s">
        <v>844</v>
      </c>
      <c r="F9" s="2724"/>
      <c r="G9" s="2724"/>
      <c r="H9" s="2724"/>
      <c r="I9" s="2724"/>
      <c r="J9" s="2807"/>
      <c r="K9" s="2855"/>
      <c r="L9" s="2858"/>
      <c r="M9" s="2852"/>
      <c r="N9" s="2837"/>
    </row>
    <row r="10" spans="2:15" s="1224" customFormat="1" ht="12.75" customHeight="1" x14ac:dyDescent="0.2">
      <c r="B10" s="2705"/>
      <c r="C10" s="2801"/>
      <c r="D10" s="2801"/>
      <c r="E10" s="1728">
        <f>'kalendarz  A'!$F$30</f>
        <v>26</v>
      </c>
      <c r="F10" s="1728">
        <f>'kalendarz  A'!$F$30</f>
        <v>26</v>
      </c>
      <c r="G10" s="1728">
        <f>'kalendarz  A'!$F$30</f>
        <v>26</v>
      </c>
      <c r="H10" s="1728">
        <f>'kalendarz  A'!$F$30</f>
        <v>26</v>
      </c>
      <c r="I10" s="1728">
        <f>'kalendarz  A'!$F$30</f>
        <v>26</v>
      </c>
      <c r="J10" s="1728">
        <f>'kalendarz  A'!$F$31</f>
        <v>16</v>
      </c>
      <c r="K10" s="2855"/>
      <c r="L10" s="2858"/>
      <c r="M10" s="2852"/>
      <c r="N10" s="2837"/>
    </row>
    <row r="11" spans="2:15" s="1224" customFormat="1" ht="16.5" customHeight="1" thickBot="1" x14ac:dyDescent="0.25">
      <c r="B11" s="2707"/>
      <c r="C11" s="2802"/>
      <c r="D11" s="2802"/>
      <c r="E11" s="2825" t="s">
        <v>845</v>
      </c>
      <c r="F11" s="2826"/>
      <c r="G11" s="2826"/>
      <c r="H11" s="2826"/>
      <c r="I11" s="2826"/>
      <c r="J11" s="2827"/>
      <c r="K11" s="2856"/>
      <c r="L11" s="2859"/>
      <c r="M11" s="2853"/>
      <c r="N11" s="2838"/>
    </row>
    <row r="12" spans="2:15" s="1224" customFormat="1" ht="27" customHeight="1" thickBot="1" x14ac:dyDescent="0.25">
      <c r="B12" s="1376"/>
      <c r="C12" s="1317"/>
      <c r="D12" s="1316" t="s">
        <v>818</v>
      </c>
      <c r="E12" s="1196">
        <f t="shared" ref="E12:J12" si="0">SUM(E16:E18)+E13</f>
        <v>31</v>
      </c>
      <c r="F12" s="1196">
        <f t="shared" si="0"/>
        <v>30</v>
      </c>
      <c r="G12" s="1196">
        <f t="shared" si="0"/>
        <v>32</v>
      </c>
      <c r="H12" s="1196">
        <f t="shared" si="0"/>
        <v>26</v>
      </c>
      <c r="I12" s="1196">
        <f t="shared" si="0"/>
        <v>23</v>
      </c>
      <c r="J12" s="1196">
        <f t="shared" si="0"/>
        <v>18</v>
      </c>
      <c r="K12" s="1419">
        <f t="shared" ref="K12:K18" si="1">SUM(E12:F12)</f>
        <v>61</v>
      </c>
      <c r="L12" s="1314">
        <f t="shared" ref="L12:L18" si="2">SUM(G12:J12)</f>
        <v>99</v>
      </c>
      <c r="M12" s="1314">
        <f>SUM(K12:L12)</f>
        <v>160</v>
      </c>
      <c r="N12" s="2841"/>
      <c r="O12" s="1244"/>
    </row>
    <row r="13" spans="2:15" s="1224" customFormat="1" ht="14.25" customHeight="1" x14ac:dyDescent="0.2">
      <c r="B13" s="1373"/>
      <c r="C13" s="1309"/>
      <c r="D13" s="1184" t="s">
        <v>819</v>
      </c>
      <c r="E13" s="1375">
        <f t="shared" ref="E13:J13" si="3">SUM(E14:E15)</f>
        <v>31</v>
      </c>
      <c r="F13" s="1375">
        <f t="shared" si="3"/>
        <v>30</v>
      </c>
      <c r="G13" s="1308">
        <f t="shared" si="3"/>
        <v>32</v>
      </c>
      <c r="H13" s="1308">
        <f t="shared" si="3"/>
        <v>26</v>
      </c>
      <c r="I13" s="1308">
        <f t="shared" si="3"/>
        <v>23</v>
      </c>
      <c r="J13" s="1308">
        <f t="shared" si="3"/>
        <v>18</v>
      </c>
      <c r="K13" s="1417">
        <f t="shared" si="1"/>
        <v>61</v>
      </c>
      <c r="L13" s="1311">
        <f t="shared" si="2"/>
        <v>99</v>
      </c>
      <c r="M13" s="1374">
        <f>SUM(E13:J13)</f>
        <v>160</v>
      </c>
      <c r="N13" s="2842"/>
      <c r="O13" s="1244"/>
    </row>
    <row r="14" spans="2:15" s="1224" customFormat="1" ht="14.25" customHeight="1" x14ac:dyDescent="0.2">
      <c r="B14" s="1373"/>
      <c r="C14" s="1309"/>
      <c r="D14" s="1184" t="s">
        <v>820</v>
      </c>
      <c r="E14" s="1375">
        <f t="shared" ref="E14:J14" si="4">SUM(E20:E30)</f>
        <v>0</v>
      </c>
      <c r="F14" s="1375">
        <f t="shared" si="4"/>
        <v>0</v>
      </c>
      <c r="G14" s="1308">
        <f t="shared" si="4"/>
        <v>0</v>
      </c>
      <c r="H14" s="1308">
        <f t="shared" si="4"/>
        <v>0</v>
      </c>
      <c r="I14" s="1308">
        <f t="shared" si="4"/>
        <v>0</v>
      </c>
      <c r="J14" s="1308">
        <f t="shared" si="4"/>
        <v>0</v>
      </c>
      <c r="K14" s="1418">
        <f t="shared" si="1"/>
        <v>0</v>
      </c>
      <c r="L14" s="1311">
        <f t="shared" si="2"/>
        <v>0</v>
      </c>
      <c r="M14" s="1374">
        <f>SUM(E14:J14)</f>
        <v>0</v>
      </c>
      <c r="N14" s="2842"/>
      <c r="O14" s="1244"/>
    </row>
    <row r="15" spans="2:15" s="1224" customFormat="1" ht="14.25" customHeight="1" x14ac:dyDescent="0.2">
      <c r="B15" s="1373"/>
      <c r="C15" s="1309"/>
      <c r="D15" s="1184" t="s">
        <v>821</v>
      </c>
      <c r="E15" s="1375">
        <f t="shared" ref="E15:J15" si="5">SUM(E31:E49)</f>
        <v>31</v>
      </c>
      <c r="F15" s="1375">
        <f t="shared" si="5"/>
        <v>30</v>
      </c>
      <c r="G15" s="1308">
        <f t="shared" si="5"/>
        <v>32</v>
      </c>
      <c r="H15" s="1308">
        <f t="shared" si="5"/>
        <v>26</v>
      </c>
      <c r="I15" s="1308">
        <f t="shared" si="5"/>
        <v>23</v>
      </c>
      <c r="J15" s="1308">
        <f t="shared" si="5"/>
        <v>18</v>
      </c>
      <c r="K15" s="1418">
        <f t="shared" si="1"/>
        <v>61</v>
      </c>
      <c r="L15" s="1311">
        <f t="shared" si="2"/>
        <v>99</v>
      </c>
      <c r="M15" s="1374">
        <f>SUM(E15:J15)</f>
        <v>160</v>
      </c>
      <c r="N15" s="2842"/>
      <c r="O15" s="1244"/>
    </row>
    <row r="16" spans="2:15" s="1224" customFormat="1" ht="14.25" customHeight="1" x14ac:dyDescent="0.2">
      <c r="B16" s="1373"/>
      <c r="C16" s="1309"/>
      <c r="D16" s="1184" t="s">
        <v>822</v>
      </c>
      <c r="E16" s="1375">
        <f t="shared" ref="E16:J16" si="6">E50</f>
        <v>0</v>
      </c>
      <c r="F16" s="1375">
        <f t="shared" si="6"/>
        <v>0</v>
      </c>
      <c r="G16" s="1308">
        <f t="shared" si="6"/>
        <v>0</v>
      </c>
      <c r="H16" s="1312">
        <f t="shared" si="6"/>
        <v>0</v>
      </c>
      <c r="I16" s="1312">
        <f t="shared" si="6"/>
        <v>0</v>
      </c>
      <c r="J16" s="1313">
        <f t="shared" si="6"/>
        <v>0</v>
      </c>
      <c r="K16" s="1417">
        <f t="shared" si="1"/>
        <v>0</v>
      </c>
      <c r="L16" s="1311">
        <f t="shared" si="2"/>
        <v>0</v>
      </c>
      <c r="M16" s="1374">
        <f>SUM(E16:J16)</f>
        <v>0</v>
      </c>
      <c r="N16" s="2842"/>
      <c r="O16" s="1244"/>
    </row>
    <row r="17" spans="2:15" s="1224" customFormat="1" ht="14.25" customHeight="1" x14ac:dyDescent="0.2">
      <c r="B17" s="1373"/>
      <c r="C17" s="1309"/>
      <c r="D17" s="1184" t="s">
        <v>823</v>
      </c>
      <c r="E17" s="1372">
        <f t="shared" ref="E17:J17" si="7">E60</f>
        <v>0</v>
      </c>
      <c r="F17" s="1372">
        <f t="shared" si="7"/>
        <v>0</v>
      </c>
      <c r="G17" s="1308">
        <f t="shared" si="7"/>
        <v>0</v>
      </c>
      <c r="H17" s="1312">
        <f t="shared" si="7"/>
        <v>0</v>
      </c>
      <c r="I17" s="1312">
        <f t="shared" si="7"/>
        <v>0</v>
      </c>
      <c r="J17" s="1312">
        <f t="shared" si="7"/>
        <v>0</v>
      </c>
      <c r="K17" s="1417">
        <f t="shared" si="1"/>
        <v>0</v>
      </c>
      <c r="L17" s="1311">
        <f t="shared" si="2"/>
        <v>0</v>
      </c>
      <c r="M17" s="1374">
        <f>SUM(E17:J17)</f>
        <v>0</v>
      </c>
      <c r="N17" s="2842"/>
      <c r="O17" s="1244"/>
    </row>
    <row r="18" spans="2:15" s="1224" customFormat="1" ht="13.5" customHeight="1" thickBot="1" x14ac:dyDescent="0.25">
      <c r="B18" s="1373"/>
      <c r="C18" s="1309"/>
      <c r="D18" s="1040" t="s">
        <v>846</v>
      </c>
      <c r="E18" s="1372">
        <f t="shared" ref="E18:J18" si="8">SUM(E68:E71)</f>
        <v>0</v>
      </c>
      <c r="F18" s="1372">
        <f t="shared" si="8"/>
        <v>0</v>
      </c>
      <c r="G18" s="1308">
        <f t="shared" si="8"/>
        <v>0</v>
      </c>
      <c r="H18" s="1308">
        <f t="shared" si="8"/>
        <v>0</v>
      </c>
      <c r="I18" s="1308">
        <f t="shared" si="8"/>
        <v>0</v>
      </c>
      <c r="J18" s="1308">
        <f t="shared" si="8"/>
        <v>0</v>
      </c>
      <c r="K18" s="1417">
        <f t="shared" si="1"/>
        <v>0</v>
      </c>
      <c r="L18" s="1307">
        <f t="shared" si="2"/>
        <v>0</v>
      </c>
      <c r="M18" s="1416">
        <f>SUM(K18:L18)</f>
        <v>0</v>
      </c>
      <c r="N18" s="2843"/>
      <c r="O18" s="1244"/>
    </row>
    <row r="19" spans="2:15" s="1224" customFormat="1" ht="19.5" customHeight="1" x14ac:dyDescent="0.2">
      <c r="B19" s="1869"/>
      <c r="C19" s="1865" t="s">
        <v>766</v>
      </c>
      <c r="D19" s="1865"/>
      <c r="E19" s="1866"/>
      <c r="F19" s="1866"/>
      <c r="G19" s="1866"/>
      <c r="H19" s="1866"/>
      <c r="I19" s="1866"/>
      <c r="J19" s="1866"/>
      <c r="K19" s="1867"/>
      <c r="L19" s="1867"/>
      <c r="M19" s="1866"/>
      <c r="N19" s="1870"/>
      <c r="O19" s="1244"/>
    </row>
    <row r="20" spans="2:15" s="992" customFormat="1" ht="14.1" customHeight="1" x14ac:dyDescent="0.2">
      <c r="B20" s="2832" t="s">
        <v>826</v>
      </c>
      <c r="C20" s="1304">
        <v>1</v>
      </c>
      <c r="D20" s="1305" t="s">
        <v>795</v>
      </c>
      <c r="E20" s="1412"/>
      <c r="F20" s="1413"/>
      <c r="G20" s="1412"/>
      <c r="H20" s="1296"/>
      <c r="I20" s="946"/>
      <c r="J20" s="948"/>
      <c r="K20" s="944">
        <f t="shared" ref="K20:K48" si="9">SUM(E20:F20)</f>
        <v>0</v>
      </c>
      <c r="L20" s="1415">
        <f t="shared" ref="L20:L48" si="10">SUM(G20:J20)</f>
        <v>0</v>
      </c>
      <c r="M20" s="1414">
        <f t="shared" ref="M20:M49" si="11">SUM(K20:L20)</f>
        <v>0</v>
      </c>
      <c r="N20" s="1368"/>
      <c r="O20" s="1244"/>
    </row>
    <row r="21" spans="2:15" s="992" customFormat="1" ht="14.1" customHeight="1" x14ac:dyDescent="0.2">
      <c r="B21" s="2833"/>
      <c r="C21" s="1126">
        <v>2</v>
      </c>
      <c r="D21" s="1303" t="s">
        <v>796</v>
      </c>
      <c r="E21" s="1393"/>
      <c r="F21" s="1394"/>
      <c r="G21" s="1393"/>
      <c r="H21" s="895"/>
      <c r="I21" s="894"/>
      <c r="J21" s="887"/>
      <c r="K21" s="886">
        <f t="shared" si="9"/>
        <v>0</v>
      </c>
      <c r="L21" s="1382">
        <f t="shared" si="10"/>
        <v>0</v>
      </c>
      <c r="M21" s="1346">
        <f t="shared" si="11"/>
        <v>0</v>
      </c>
      <c r="N21" s="1370"/>
      <c r="O21" s="1244"/>
    </row>
    <row r="22" spans="2:15" s="992" customFormat="1" ht="14.1" customHeight="1" x14ac:dyDescent="0.2">
      <c r="B22" s="2833"/>
      <c r="C22" s="1126">
        <v>3</v>
      </c>
      <c r="D22" s="1303" t="s">
        <v>797</v>
      </c>
      <c r="E22" s="1393"/>
      <c r="F22" s="1394"/>
      <c r="G22" s="1393"/>
      <c r="H22" s="895"/>
      <c r="I22" s="894"/>
      <c r="J22" s="890"/>
      <c r="K22" s="886">
        <f t="shared" si="9"/>
        <v>0</v>
      </c>
      <c r="L22" s="1382">
        <f t="shared" si="10"/>
        <v>0</v>
      </c>
      <c r="M22" s="1346">
        <f t="shared" si="11"/>
        <v>0</v>
      </c>
      <c r="N22" s="1370"/>
      <c r="O22" s="1244"/>
    </row>
    <row r="23" spans="2:15" s="992" customFormat="1" ht="14.1" customHeight="1" x14ac:dyDescent="0.2">
      <c r="B23" s="2833"/>
      <c r="C23" s="1126">
        <v>4</v>
      </c>
      <c r="D23" s="1303" t="s">
        <v>798</v>
      </c>
      <c r="E23" s="1393"/>
      <c r="F23" s="1394"/>
      <c r="G23" s="1393"/>
      <c r="H23" s="895"/>
      <c r="I23" s="894"/>
      <c r="J23" s="890"/>
      <c r="K23" s="886">
        <f t="shared" si="9"/>
        <v>0</v>
      </c>
      <c r="L23" s="1382">
        <f t="shared" si="10"/>
        <v>0</v>
      </c>
      <c r="M23" s="1346">
        <f t="shared" si="11"/>
        <v>0</v>
      </c>
      <c r="N23" s="1370"/>
      <c r="O23" s="1244"/>
    </row>
    <row r="24" spans="2:15" s="992" customFormat="1" ht="14.1" customHeight="1" x14ac:dyDescent="0.2">
      <c r="B24" s="2833"/>
      <c r="C24" s="1126">
        <v>5</v>
      </c>
      <c r="D24" s="1303" t="s">
        <v>874</v>
      </c>
      <c r="E24" s="1393"/>
      <c r="F24" s="1394"/>
      <c r="G24" s="1393"/>
      <c r="H24" s="895"/>
      <c r="I24" s="894"/>
      <c r="J24" s="899"/>
      <c r="K24" s="886">
        <f t="shared" si="9"/>
        <v>0</v>
      </c>
      <c r="L24" s="1382">
        <f t="shared" si="10"/>
        <v>0</v>
      </c>
      <c r="M24" s="1346">
        <f t="shared" si="11"/>
        <v>0</v>
      </c>
      <c r="N24" s="1370"/>
      <c r="O24" s="1244"/>
    </row>
    <row r="25" spans="2:15" s="992" customFormat="1" ht="14.1" customHeight="1" x14ac:dyDescent="0.2">
      <c r="B25" s="2833"/>
      <c r="C25" s="1126">
        <v>6</v>
      </c>
      <c r="D25" s="1303" t="s">
        <v>769</v>
      </c>
      <c r="E25" s="1393"/>
      <c r="F25" s="1394"/>
      <c r="G25" s="1393"/>
      <c r="H25" s="895"/>
      <c r="I25" s="894"/>
      <c r="J25" s="899"/>
      <c r="K25" s="886">
        <f t="shared" si="9"/>
        <v>0</v>
      </c>
      <c r="L25" s="1382">
        <f t="shared" si="10"/>
        <v>0</v>
      </c>
      <c r="M25" s="1346">
        <f t="shared" si="11"/>
        <v>0</v>
      </c>
      <c r="N25" s="1370"/>
      <c r="O25" s="1244"/>
    </row>
    <row r="26" spans="2:15" s="992" customFormat="1" ht="14.1" customHeight="1" x14ac:dyDescent="0.2">
      <c r="B26" s="2833"/>
      <c r="C26" s="1126">
        <v>7</v>
      </c>
      <c r="D26" s="1303" t="s">
        <v>782</v>
      </c>
      <c r="E26" s="1393"/>
      <c r="F26" s="1394"/>
      <c r="G26" s="1393"/>
      <c r="H26" s="895"/>
      <c r="I26" s="894"/>
      <c r="J26" s="899"/>
      <c r="K26" s="886">
        <f t="shared" si="9"/>
        <v>0</v>
      </c>
      <c r="L26" s="1382">
        <f t="shared" si="10"/>
        <v>0</v>
      </c>
      <c r="M26" s="1346">
        <f t="shared" si="11"/>
        <v>0</v>
      </c>
      <c r="N26" s="1370"/>
      <c r="O26" s="1244"/>
    </row>
    <row r="27" spans="2:15" s="992" customFormat="1" ht="14.1" customHeight="1" x14ac:dyDescent="0.2">
      <c r="B27" s="2833"/>
      <c r="C27" s="1126">
        <v>8</v>
      </c>
      <c r="D27" s="1303" t="s">
        <v>694</v>
      </c>
      <c r="E27" s="1393"/>
      <c r="F27" s="1394"/>
      <c r="G27" s="1393"/>
      <c r="H27" s="895"/>
      <c r="I27" s="894"/>
      <c r="J27" s="899"/>
      <c r="K27" s="886">
        <f t="shared" si="9"/>
        <v>0</v>
      </c>
      <c r="L27" s="1382">
        <f t="shared" si="10"/>
        <v>0</v>
      </c>
      <c r="M27" s="1346">
        <f t="shared" si="11"/>
        <v>0</v>
      </c>
      <c r="N27" s="1370"/>
      <c r="O27" s="1244"/>
    </row>
    <row r="28" spans="2:15" s="992" customFormat="1" ht="14.1" customHeight="1" x14ac:dyDescent="0.2">
      <c r="B28" s="2833"/>
      <c r="C28" s="1126">
        <v>9</v>
      </c>
      <c r="D28" s="1303" t="s">
        <v>699</v>
      </c>
      <c r="E28" s="1393"/>
      <c r="F28" s="1394"/>
      <c r="G28" s="1393"/>
      <c r="H28" s="895"/>
      <c r="I28" s="894"/>
      <c r="J28" s="899"/>
      <c r="K28" s="886">
        <f t="shared" si="9"/>
        <v>0</v>
      </c>
      <c r="L28" s="1382">
        <f t="shared" si="10"/>
        <v>0</v>
      </c>
      <c r="M28" s="1346">
        <f t="shared" si="11"/>
        <v>0</v>
      </c>
      <c r="N28" s="1370"/>
      <c r="O28" s="1244"/>
    </row>
    <row r="29" spans="2:15" s="992" customFormat="1" ht="14.1" customHeight="1" x14ac:dyDescent="0.2">
      <c r="B29" s="2833"/>
      <c r="C29" s="1126">
        <v>10</v>
      </c>
      <c r="D29" s="1303" t="s">
        <v>716</v>
      </c>
      <c r="E29" s="1393"/>
      <c r="F29" s="1394"/>
      <c r="G29" s="1393"/>
      <c r="H29" s="895"/>
      <c r="I29" s="894"/>
      <c r="J29" s="899"/>
      <c r="K29" s="886">
        <f t="shared" si="9"/>
        <v>0</v>
      </c>
      <c r="L29" s="1382">
        <f t="shared" si="10"/>
        <v>0</v>
      </c>
      <c r="M29" s="1346">
        <f t="shared" si="11"/>
        <v>0</v>
      </c>
      <c r="N29" s="1370"/>
      <c r="O29" s="1244"/>
    </row>
    <row r="30" spans="2:15" s="992" customFormat="1" ht="14.1" customHeight="1" x14ac:dyDescent="0.2">
      <c r="B30" s="2834"/>
      <c r="C30" s="1334">
        <v>11</v>
      </c>
      <c r="D30" s="1301" t="s">
        <v>702</v>
      </c>
      <c r="E30" s="1408"/>
      <c r="F30" s="1409"/>
      <c r="G30" s="1408"/>
      <c r="H30" s="1286"/>
      <c r="I30" s="1285"/>
      <c r="J30" s="1284"/>
      <c r="K30" s="1407">
        <f t="shared" si="9"/>
        <v>0</v>
      </c>
      <c r="L30" s="1406">
        <f t="shared" si="10"/>
        <v>0</v>
      </c>
      <c r="M30" s="1369">
        <f t="shared" si="11"/>
        <v>0</v>
      </c>
      <c r="N30" s="1358"/>
      <c r="O30" s="1244"/>
    </row>
    <row r="31" spans="2:15" s="992" customFormat="1" ht="14.1" customHeight="1" x14ac:dyDescent="0.2">
      <c r="B31" s="2832" t="s">
        <v>848</v>
      </c>
      <c r="C31" s="1289">
        <v>1</v>
      </c>
      <c r="D31" s="1298" t="s">
        <v>666</v>
      </c>
      <c r="E31" s="1412">
        <v>5</v>
      </c>
      <c r="F31" s="1413">
        <v>5</v>
      </c>
      <c r="G31" s="1412">
        <v>4</v>
      </c>
      <c r="H31" s="1296">
        <v>4</v>
      </c>
      <c r="I31" s="946">
        <v>4</v>
      </c>
      <c r="J31" s="948">
        <v>4</v>
      </c>
      <c r="K31" s="1411">
        <f t="shared" si="9"/>
        <v>10</v>
      </c>
      <c r="L31" s="1410">
        <f t="shared" si="10"/>
        <v>16</v>
      </c>
      <c r="M31" s="1353">
        <f t="shared" si="11"/>
        <v>26</v>
      </c>
      <c r="N31" s="1368"/>
      <c r="O31" s="1244"/>
    </row>
    <row r="32" spans="2:15" s="992" customFormat="1" ht="14.1" customHeight="1" x14ac:dyDescent="0.2">
      <c r="B32" s="2833"/>
      <c r="C32" s="1147">
        <v>2</v>
      </c>
      <c r="D32" s="1154" t="s">
        <v>849</v>
      </c>
      <c r="E32" s="1391">
        <v>3</v>
      </c>
      <c r="F32" s="1392">
        <v>3</v>
      </c>
      <c r="G32" s="1391">
        <v>3</v>
      </c>
      <c r="H32" s="889">
        <v>3</v>
      </c>
      <c r="I32" s="888">
        <v>3</v>
      </c>
      <c r="J32" s="931">
        <v>3</v>
      </c>
      <c r="K32" s="886">
        <f t="shared" si="9"/>
        <v>6</v>
      </c>
      <c r="L32" s="1382">
        <f t="shared" si="10"/>
        <v>12</v>
      </c>
      <c r="M32" s="1346">
        <f t="shared" si="11"/>
        <v>18</v>
      </c>
      <c r="N32" s="1110"/>
      <c r="O32" s="1244"/>
    </row>
    <row r="33" spans="2:15" s="992" customFormat="1" ht="14.1" customHeight="1" x14ac:dyDescent="0.2">
      <c r="B33" s="2833"/>
      <c r="C33" s="1161">
        <v>3</v>
      </c>
      <c r="D33" s="1154" t="s">
        <v>850</v>
      </c>
      <c r="E33" s="1391">
        <v>2</v>
      </c>
      <c r="F33" s="1392">
        <v>2</v>
      </c>
      <c r="G33" s="1391">
        <v>2</v>
      </c>
      <c r="H33" s="889">
        <v>2</v>
      </c>
      <c r="I33" s="888">
        <v>2</v>
      </c>
      <c r="J33" s="931">
        <v>2</v>
      </c>
      <c r="K33" s="886">
        <f t="shared" si="9"/>
        <v>4</v>
      </c>
      <c r="L33" s="1382">
        <f t="shared" si="10"/>
        <v>8</v>
      </c>
      <c r="M33" s="1346">
        <f t="shared" si="11"/>
        <v>12</v>
      </c>
      <c r="N33" s="1110"/>
      <c r="O33" s="1244"/>
    </row>
    <row r="34" spans="2:15" s="992" customFormat="1" ht="14.1" customHeight="1" x14ac:dyDescent="0.2">
      <c r="B34" s="2833"/>
      <c r="C34" s="1147">
        <v>4</v>
      </c>
      <c r="D34" s="1151" t="s">
        <v>669</v>
      </c>
      <c r="E34" s="1391">
        <v>1</v>
      </c>
      <c r="F34" s="1392"/>
      <c r="G34" s="1363"/>
      <c r="H34" s="1440"/>
      <c r="I34" s="1439"/>
      <c r="J34" s="1362"/>
      <c r="K34" s="886">
        <f t="shared" si="9"/>
        <v>1</v>
      </c>
      <c r="L34" s="1382">
        <f t="shared" si="10"/>
        <v>0</v>
      </c>
      <c r="M34" s="1346">
        <f t="shared" si="11"/>
        <v>1</v>
      </c>
      <c r="N34" s="1110"/>
      <c r="O34" s="1244"/>
    </row>
    <row r="35" spans="2:15" s="992" customFormat="1" ht="14.1" customHeight="1" x14ac:dyDescent="0.2">
      <c r="B35" s="2833"/>
      <c r="C35" s="1161">
        <v>5</v>
      </c>
      <c r="D35" s="1151" t="s">
        <v>851</v>
      </c>
      <c r="E35" s="1363"/>
      <c r="F35" s="1362"/>
      <c r="G35" s="1391">
        <v>1</v>
      </c>
      <c r="H35" s="889"/>
      <c r="I35" s="888"/>
      <c r="J35" s="931"/>
      <c r="K35" s="886">
        <f t="shared" si="9"/>
        <v>0</v>
      </c>
      <c r="L35" s="1382">
        <f t="shared" si="10"/>
        <v>1</v>
      </c>
      <c r="M35" s="1346">
        <f t="shared" si="11"/>
        <v>1</v>
      </c>
      <c r="N35" s="1110"/>
      <c r="O35" s="1244"/>
    </row>
    <row r="36" spans="2:15" s="992" customFormat="1" ht="14.1" customHeight="1" x14ac:dyDescent="0.2">
      <c r="B36" s="2833"/>
      <c r="C36" s="1147">
        <v>6</v>
      </c>
      <c r="D36" s="1151" t="s">
        <v>670</v>
      </c>
      <c r="E36" s="1393">
        <v>2</v>
      </c>
      <c r="F36" s="1394">
        <v>2</v>
      </c>
      <c r="G36" s="1393">
        <v>2</v>
      </c>
      <c r="H36" s="895">
        <v>2</v>
      </c>
      <c r="I36" s="894">
        <v>2</v>
      </c>
      <c r="J36" s="899">
        <v>1</v>
      </c>
      <c r="K36" s="896">
        <f t="shared" si="9"/>
        <v>4</v>
      </c>
      <c r="L36" s="1385">
        <f t="shared" si="10"/>
        <v>7</v>
      </c>
      <c r="M36" s="1384">
        <f t="shared" si="11"/>
        <v>11</v>
      </c>
      <c r="N36" s="1110"/>
      <c r="O36" s="1244"/>
    </row>
    <row r="37" spans="2:15" s="992" customFormat="1" ht="14.1" customHeight="1" x14ac:dyDescent="0.2">
      <c r="B37" s="2833"/>
      <c r="C37" s="1161">
        <v>7</v>
      </c>
      <c r="D37" s="1150" t="s">
        <v>715</v>
      </c>
      <c r="E37" s="1391"/>
      <c r="F37" s="1392"/>
      <c r="G37" s="1391">
        <v>2</v>
      </c>
      <c r="H37" s="889">
        <v>1</v>
      </c>
      <c r="I37" s="888"/>
      <c r="J37" s="931"/>
      <c r="K37" s="886">
        <f t="shared" si="9"/>
        <v>0</v>
      </c>
      <c r="L37" s="1382">
        <f t="shared" si="10"/>
        <v>3</v>
      </c>
      <c r="M37" s="1346">
        <f t="shared" si="11"/>
        <v>3</v>
      </c>
      <c r="N37" s="1110"/>
      <c r="O37" s="1244"/>
    </row>
    <row r="38" spans="2:15" s="992" customFormat="1" ht="14.1" customHeight="1" x14ac:dyDescent="0.2">
      <c r="B38" s="2833"/>
      <c r="C38" s="1147">
        <v>8</v>
      </c>
      <c r="D38" s="1150" t="s">
        <v>671</v>
      </c>
      <c r="E38" s="1391">
        <v>1</v>
      </c>
      <c r="F38" s="1392"/>
      <c r="G38" s="1391"/>
      <c r="H38" s="889"/>
      <c r="I38" s="888"/>
      <c r="J38" s="931"/>
      <c r="K38" s="886">
        <f t="shared" si="9"/>
        <v>1</v>
      </c>
      <c r="L38" s="1382">
        <f t="shared" si="10"/>
        <v>0</v>
      </c>
      <c r="M38" s="1346">
        <f t="shared" si="11"/>
        <v>1</v>
      </c>
      <c r="N38" s="1110"/>
      <c r="O38" s="1244"/>
    </row>
    <row r="39" spans="2:15" s="992" customFormat="1" ht="14.1" customHeight="1" x14ac:dyDescent="0.2">
      <c r="B39" s="2833"/>
      <c r="C39" s="1161">
        <v>9</v>
      </c>
      <c r="D39" s="1290" t="s">
        <v>677</v>
      </c>
      <c r="E39" s="1391">
        <v>4</v>
      </c>
      <c r="F39" s="1392">
        <v>4</v>
      </c>
      <c r="G39" s="1391">
        <v>3</v>
      </c>
      <c r="H39" s="889">
        <v>4</v>
      </c>
      <c r="I39" s="888">
        <v>3</v>
      </c>
      <c r="J39" s="931">
        <v>4</v>
      </c>
      <c r="K39" s="886">
        <f t="shared" si="9"/>
        <v>8</v>
      </c>
      <c r="L39" s="1382">
        <f t="shared" si="10"/>
        <v>14</v>
      </c>
      <c r="M39" s="1346">
        <f t="shared" si="11"/>
        <v>22</v>
      </c>
      <c r="N39" s="1110"/>
      <c r="O39" s="1244"/>
    </row>
    <row r="40" spans="2:15" s="992" customFormat="1" ht="14.1" customHeight="1" x14ac:dyDescent="0.2">
      <c r="B40" s="2833"/>
      <c r="C40" s="1147">
        <v>10</v>
      </c>
      <c r="D40" s="1151" t="s">
        <v>676</v>
      </c>
      <c r="E40" s="1391">
        <v>2</v>
      </c>
      <c r="F40" s="1392">
        <v>2</v>
      </c>
      <c r="G40" s="1391">
        <v>2</v>
      </c>
      <c r="H40" s="889">
        <v>1</v>
      </c>
      <c r="I40" s="888">
        <v>1</v>
      </c>
      <c r="J40" s="931"/>
      <c r="K40" s="886">
        <f t="shared" si="9"/>
        <v>4</v>
      </c>
      <c r="L40" s="1382">
        <f t="shared" si="10"/>
        <v>4</v>
      </c>
      <c r="M40" s="1346">
        <f t="shared" si="11"/>
        <v>8</v>
      </c>
      <c r="N40" s="1110"/>
      <c r="O40" s="1244"/>
    </row>
    <row r="41" spans="2:15" s="992" customFormat="1" ht="14.1" customHeight="1" x14ac:dyDescent="0.2">
      <c r="B41" s="2833"/>
      <c r="C41" s="1161">
        <v>11</v>
      </c>
      <c r="D41" s="1151" t="s">
        <v>712</v>
      </c>
      <c r="E41" s="1391">
        <v>2</v>
      </c>
      <c r="F41" s="1392">
        <v>2</v>
      </c>
      <c r="G41" s="1391">
        <v>2</v>
      </c>
      <c r="H41" s="889">
        <v>1</v>
      </c>
      <c r="I41" s="888">
        <v>1</v>
      </c>
      <c r="J41" s="931"/>
      <c r="K41" s="886">
        <f t="shared" si="9"/>
        <v>4</v>
      </c>
      <c r="L41" s="1382">
        <f t="shared" si="10"/>
        <v>4</v>
      </c>
      <c r="M41" s="1346">
        <f t="shared" si="11"/>
        <v>8</v>
      </c>
      <c r="N41" s="1110"/>
      <c r="O41" s="1244"/>
    </row>
    <row r="42" spans="2:15" s="992" customFormat="1" ht="14.1" customHeight="1" x14ac:dyDescent="0.2">
      <c r="B42" s="2833"/>
      <c r="C42" s="1147">
        <v>12</v>
      </c>
      <c r="D42" s="1151" t="s">
        <v>673</v>
      </c>
      <c r="E42" s="1391">
        <v>2</v>
      </c>
      <c r="F42" s="1392">
        <v>1</v>
      </c>
      <c r="G42" s="1391">
        <v>2</v>
      </c>
      <c r="H42" s="889">
        <v>1</v>
      </c>
      <c r="I42" s="888">
        <v>1</v>
      </c>
      <c r="J42" s="931"/>
      <c r="K42" s="886">
        <f t="shared" si="9"/>
        <v>3</v>
      </c>
      <c r="L42" s="1382">
        <f t="shared" si="10"/>
        <v>4</v>
      </c>
      <c r="M42" s="1346">
        <f t="shared" si="11"/>
        <v>7</v>
      </c>
      <c r="N42" s="1110"/>
      <c r="O42" s="1244"/>
    </row>
    <row r="43" spans="2:15" s="992" customFormat="1" ht="14.1" customHeight="1" x14ac:dyDescent="0.2">
      <c r="B43" s="2833"/>
      <c r="C43" s="1161">
        <v>13</v>
      </c>
      <c r="D43" s="1151" t="s">
        <v>674</v>
      </c>
      <c r="E43" s="1391">
        <v>1</v>
      </c>
      <c r="F43" s="1392">
        <v>2</v>
      </c>
      <c r="G43" s="1391">
        <v>2</v>
      </c>
      <c r="H43" s="889">
        <v>1</v>
      </c>
      <c r="I43" s="888">
        <v>1</v>
      </c>
      <c r="J43" s="931"/>
      <c r="K43" s="886">
        <f t="shared" si="9"/>
        <v>3</v>
      </c>
      <c r="L43" s="1382">
        <f t="shared" si="10"/>
        <v>4</v>
      </c>
      <c r="M43" s="1346">
        <f t="shared" si="11"/>
        <v>7</v>
      </c>
      <c r="N43" s="1110"/>
      <c r="O43" s="1244"/>
    </row>
    <row r="44" spans="2:15" s="992" customFormat="1" ht="14.1" customHeight="1" x14ac:dyDescent="0.2">
      <c r="B44" s="2833"/>
      <c r="C44" s="1147">
        <v>14</v>
      </c>
      <c r="D44" s="1151" t="s">
        <v>681</v>
      </c>
      <c r="E44" s="1391"/>
      <c r="F44" s="1392">
        <v>1</v>
      </c>
      <c r="G44" s="1391">
        <v>1</v>
      </c>
      <c r="H44" s="889"/>
      <c r="I44" s="888"/>
      <c r="J44" s="931"/>
      <c r="K44" s="886">
        <f t="shared" si="9"/>
        <v>1</v>
      </c>
      <c r="L44" s="1382">
        <f t="shared" si="10"/>
        <v>1</v>
      </c>
      <c r="M44" s="1346">
        <f t="shared" si="11"/>
        <v>2</v>
      </c>
      <c r="N44" s="1110"/>
      <c r="O44" s="1244"/>
    </row>
    <row r="45" spans="2:15" s="992" customFormat="1" ht="14.1" customHeight="1" x14ac:dyDescent="0.2">
      <c r="B45" s="2833"/>
      <c r="C45" s="1161">
        <v>15</v>
      </c>
      <c r="D45" s="1151" t="s">
        <v>680</v>
      </c>
      <c r="E45" s="1391">
        <v>4</v>
      </c>
      <c r="F45" s="1392">
        <v>4</v>
      </c>
      <c r="G45" s="1391">
        <v>3</v>
      </c>
      <c r="H45" s="889">
        <v>3</v>
      </c>
      <c r="I45" s="888">
        <v>3</v>
      </c>
      <c r="J45" s="931">
        <v>3</v>
      </c>
      <c r="K45" s="886">
        <f t="shared" si="9"/>
        <v>8</v>
      </c>
      <c r="L45" s="1382">
        <f t="shared" si="10"/>
        <v>12</v>
      </c>
      <c r="M45" s="1346">
        <f t="shared" si="11"/>
        <v>20</v>
      </c>
      <c r="N45" s="1110"/>
      <c r="O45" s="1244"/>
    </row>
    <row r="46" spans="2:15" s="992" customFormat="1" ht="14.1" customHeight="1" x14ac:dyDescent="0.2">
      <c r="B46" s="2833"/>
      <c r="C46" s="1147">
        <v>16</v>
      </c>
      <c r="D46" s="1151" t="s">
        <v>678</v>
      </c>
      <c r="E46" s="1391">
        <v>1</v>
      </c>
      <c r="F46" s="1392">
        <v>1</v>
      </c>
      <c r="G46" s="1391">
        <v>1</v>
      </c>
      <c r="H46" s="889">
        <v>1</v>
      </c>
      <c r="I46" s="888">
        <v>1</v>
      </c>
      <c r="J46" s="931"/>
      <c r="K46" s="886">
        <f t="shared" si="9"/>
        <v>2</v>
      </c>
      <c r="L46" s="1382">
        <f t="shared" si="10"/>
        <v>3</v>
      </c>
      <c r="M46" s="1346">
        <f t="shared" si="11"/>
        <v>5</v>
      </c>
      <c r="N46" s="1110"/>
      <c r="O46" s="1244"/>
    </row>
    <row r="47" spans="2:15" s="992" customFormat="1" ht="14.1" customHeight="1" x14ac:dyDescent="0.2">
      <c r="B47" s="2833"/>
      <c r="C47" s="1161">
        <v>17</v>
      </c>
      <c r="D47" s="1150" t="s">
        <v>719</v>
      </c>
      <c r="E47" s="1391"/>
      <c r="F47" s="1392"/>
      <c r="G47" s="1391">
        <v>1</v>
      </c>
      <c r="H47" s="889">
        <v>1</v>
      </c>
      <c r="I47" s="888"/>
      <c r="J47" s="931"/>
      <c r="K47" s="886">
        <f t="shared" si="9"/>
        <v>0</v>
      </c>
      <c r="L47" s="1382">
        <f t="shared" si="10"/>
        <v>2</v>
      </c>
      <c r="M47" s="1346">
        <f t="shared" si="11"/>
        <v>2</v>
      </c>
      <c r="N47" s="1110"/>
      <c r="O47" s="1244"/>
    </row>
    <row r="48" spans="2:15" s="992" customFormat="1" ht="14.1" customHeight="1" x14ac:dyDescent="0.2">
      <c r="B48" s="2833"/>
      <c r="C48" s="1333">
        <v>18</v>
      </c>
      <c r="D48" s="1288" t="s">
        <v>682</v>
      </c>
      <c r="E48" s="1408">
        <v>1</v>
      </c>
      <c r="F48" s="1409">
        <v>1</v>
      </c>
      <c r="G48" s="1408">
        <v>1</v>
      </c>
      <c r="H48" s="1286">
        <v>1</v>
      </c>
      <c r="I48" s="1285">
        <v>1</v>
      </c>
      <c r="J48" s="1284">
        <v>1</v>
      </c>
      <c r="K48" s="1407">
        <f t="shared" si="9"/>
        <v>2</v>
      </c>
      <c r="L48" s="1406">
        <f t="shared" si="10"/>
        <v>4</v>
      </c>
      <c r="M48" s="1369">
        <f t="shared" si="11"/>
        <v>6</v>
      </c>
      <c r="N48" s="1358"/>
      <c r="O48" s="1244"/>
    </row>
    <row r="49" spans="2:15" s="992" customFormat="1" ht="19.350000000000001" customHeight="1" thickBot="1" x14ac:dyDescent="0.25">
      <c r="B49" s="2833"/>
      <c r="C49" s="1281" t="s">
        <v>857</v>
      </c>
      <c r="D49" s="1280"/>
      <c r="E49" s="1586"/>
      <c r="F49" s="1611"/>
      <c r="G49" s="1586"/>
      <c r="H49" s="922"/>
      <c r="I49" s="921"/>
      <c r="J49" s="921"/>
      <c r="K49" s="1405">
        <f>SUM(E49:G49)</f>
        <v>0</v>
      </c>
      <c r="L49" s="1404">
        <f>SUM(H49:J49)</f>
        <v>0</v>
      </c>
      <c r="M49" s="1403">
        <f t="shared" si="11"/>
        <v>0</v>
      </c>
      <c r="N49" s="2019"/>
      <c r="O49" s="1244"/>
    </row>
    <row r="50" spans="2:15" s="1224" customFormat="1" ht="19.5" customHeight="1" thickTop="1" x14ac:dyDescent="0.2">
      <c r="B50" s="1357"/>
      <c r="C50" s="1267" t="s">
        <v>773</v>
      </c>
      <c r="D50" s="1276"/>
      <c r="E50" s="1274">
        <f t="shared" ref="E50:M50" si="12">SUM(E51:E59)</f>
        <v>0</v>
      </c>
      <c r="F50" s="1274">
        <f t="shared" si="12"/>
        <v>0</v>
      </c>
      <c r="G50" s="1274">
        <f t="shared" si="12"/>
        <v>0</v>
      </c>
      <c r="H50" s="1274">
        <f t="shared" si="12"/>
        <v>0</v>
      </c>
      <c r="I50" s="1274">
        <f t="shared" si="12"/>
        <v>0</v>
      </c>
      <c r="J50" s="1275">
        <f t="shared" si="12"/>
        <v>0</v>
      </c>
      <c r="K50" s="1402">
        <f t="shared" si="12"/>
        <v>0</v>
      </c>
      <c r="L50" s="1402">
        <f t="shared" si="12"/>
        <v>0</v>
      </c>
      <c r="M50" s="1401">
        <f t="shared" si="12"/>
        <v>0</v>
      </c>
      <c r="N50" s="1356"/>
      <c r="O50" s="1244"/>
    </row>
    <row r="51" spans="2:15" s="1224" customFormat="1" ht="14.1" customHeight="1" x14ac:dyDescent="0.2">
      <c r="B51" s="989"/>
      <c r="C51" s="1127">
        <v>1</v>
      </c>
      <c r="D51" s="1260"/>
      <c r="E51" s="1393"/>
      <c r="F51" s="1394"/>
      <c r="G51" s="1393"/>
      <c r="H51" s="895"/>
      <c r="I51" s="894"/>
      <c r="J51" s="899"/>
      <c r="K51" s="896">
        <f t="shared" ref="K51:K59" si="13">SUM(E51:F51)</f>
        <v>0</v>
      </c>
      <c r="L51" s="1385">
        <f t="shared" ref="L51:L59" si="14">SUM(G51:J51)</f>
        <v>0</v>
      </c>
      <c r="M51" s="1384">
        <f t="shared" ref="M51:M59" si="15">SUM(K51:L51)</f>
        <v>0</v>
      </c>
      <c r="N51" s="1112"/>
      <c r="O51" s="1244"/>
    </row>
    <row r="52" spans="2:15" s="1224" customFormat="1" ht="14.1" customHeight="1" x14ac:dyDescent="0.2">
      <c r="B52" s="989"/>
      <c r="C52" s="1127">
        <v>2</v>
      </c>
      <c r="D52" s="1254"/>
      <c r="E52" s="1393"/>
      <c r="F52" s="1394"/>
      <c r="G52" s="1393"/>
      <c r="H52" s="895"/>
      <c r="I52" s="894"/>
      <c r="J52" s="899"/>
      <c r="K52" s="886">
        <f t="shared" si="13"/>
        <v>0</v>
      </c>
      <c r="L52" s="1382">
        <f t="shared" si="14"/>
        <v>0</v>
      </c>
      <c r="M52" s="1346">
        <f t="shared" si="15"/>
        <v>0</v>
      </c>
      <c r="N52" s="1112"/>
      <c r="O52" s="1244"/>
    </row>
    <row r="53" spans="2:15" s="1224" customFormat="1" ht="14.1" customHeight="1" x14ac:dyDescent="0.2">
      <c r="B53" s="989"/>
      <c r="C53" s="1127">
        <v>3</v>
      </c>
      <c r="D53" s="1254"/>
      <c r="E53" s="1393"/>
      <c r="F53" s="1394"/>
      <c r="G53" s="1393"/>
      <c r="H53" s="895"/>
      <c r="I53" s="894"/>
      <c r="J53" s="899"/>
      <c r="K53" s="886">
        <f t="shared" si="13"/>
        <v>0</v>
      </c>
      <c r="L53" s="1382">
        <f t="shared" si="14"/>
        <v>0</v>
      </c>
      <c r="M53" s="1346">
        <f t="shared" si="15"/>
        <v>0</v>
      </c>
      <c r="N53" s="1112"/>
      <c r="O53" s="1244"/>
    </row>
    <row r="54" spans="2:15" s="1224" customFormat="1" ht="14.1" customHeight="1" x14ac:dyDescent="0.2">
      <c r="B54" s="989"/>
      <c r="C54" s="1127">
        <v>4</v>
      </c>
      <c r="D54" s="1254"/>
      <c r="E54" s="1393"/>
      <c r="F54" s="1394"/>
      <c r="G54" s="1393"/>
      <c r="H54" s="895"/>
      <c r="I54" s="894"/>
      <c r="J54" s="899"/>
      <c r="K54" s="886">
        <f t="shared" si="13"/>
        <v>0</v>
      </c>
      <c r="L54" s="1382">
        <f t="shared" si="14"/>
        <v>0</v>
      </c>
      <c r="M54" s="1346">
        <f t="shared" si="15"/>
        <v>0</v>
      </c>
      <c r="N54" s="1112"/>
      <c r="O54" s="1244"/>
    </row>
    <row r="55" spans="2:15" s="1224" customFormat="1" ht="14.1" customHeight="1" x14ac:dyDescent="0.2">
      <c r="B55" s="989"/>
      <c r="C55" s="1127">
        <v>5</v>
      </c>
      <c r="D55" s="1254"/>
      <c r="E55" s="1393"/>
      <c r="F55" s="1394"/>
      <c r="G55" s="1393"/>
      <c r="H55" s="895"/>
      <c r="I55" s="894"/>
      <c r="J55" s="899"/>
      <c r="K55" s="886">
        <f t="shared" si="13"/>
        <v>0</v>
      </c>
      <c r="L55" s="1382">
        <f t="shared" si="14"/>
        <v>0</v>
      </c>
      <c r="M55" s="1346">
        <f t="shared" si="15"/>
        <v>0</v>
      </c>
      <c r="N55" s="1112"/>
      <c r="O55" s="1244"/>
    </row>
    <row r="56" spans="2:15" s="1224" customFormat="1" ht="14.1" customHeight="1" x14ac:dyDescent="0.2">
      <c r="B56" s="989"/>
      <c r="C56" s="1127">
        <v>6</v>
      </c>
      <c r="D56" s="1254"/>
      <c r="E56" s="1393"/>
      <c r="F56" s="1394"/>
      <c r="G56" s="1393"/>
      <c r="H56" s="895"/>
      <c r="I56" s="894"/>
      <c r="J56" s="899"/>
      <c r="K56" s="886">
        <f t="shared" si="13"/>
        <v>0</v>
      </c>
      <c r="L56" s="1382">
        <f t="shared" si="14"/>
        <v>0</v>
      </c>
      <c r="M56" s="1346">
        <f t="shared" si="15"/>
        <v>0</v>
      </c>
      <c r="N56" s="1112"/>
      <c r="O56" s="1244"/>
    </row>
    <row r="57" spans="2:15" s="1224" customFormat="1" ht="14.1" customHeight="1" x14ac:dyDescent="0.2">
      <c r="B57" s="930"/>
      <c r="C57" s="1126">
        <v>7</v>
      </c>
      <c r="D57" s="1254"/>
      <c r="E57" s="1391"/>
      <c r="F57" s="1392"/>
      <c r="G57" s="1391"/>
      <c r="H57" s="889"/>
      <c r="I57" s="888"/>
      <c r="J57" s="931"/>
      <c r="K57" s="886">
        <f t="shared" si="13"/>
        <v>0</v>
      </c>
      <c r="L57" s="1382">
        <f t="shared" si="14"/>
        <v>0</v>
      </c>
      <c r="M57" s="1346">
        <f t="shared" si="15"/>
        <v>0</v>
      </c>
      <c r="N57" s="884"/>
      <c r="O57" s="1244"/>
    </row>
    <row r="58" spans="2:15" s="1224" customFormat="1" ht="14.1" customHeight="1" x14ac:dyDescent="0.2">
      <c r="B58" s="930"/>
      <c r="C58" s="1126">
        <v>8</v>
      </c>
      <c r="D58" s="1254"/>
      <c r="E58" s="1391"/>
      <c r="F58" s="1392"/>
      <c r="G58" s="1391"/>
      <c r="H58" s="889"/>
      <c r="I58" s="888"/>
      <c r="J58" s="931"/>
      <c r="K58" s="886">
        <f t="shared" si="13"/>
        <v>0</v>
      </c>
      <c r="L58" s="1382">
        <f t="shared" si="14"/>
        <v>0</v>
      </c>
      <c r="M58" s="1346">
        <f t="shared" si="15"/>
        <v>0</v>
      </c>
      <c r="N58" s="884"/>
      <c r="O58" s="1244"/>
    </row>
    <row r="59" spans="2:15" s="1224" customFormat="1" ht="14.1" customHeight="1" thickBot="1" x14ac:dyDescent="0.25">
      <c r="B59" s="927"/>
      <c r="C59" s="1133">
        <v>9</v>
      </c>
      <c r="D59" s="1249"/>
      <c r="E59" s="1399"/>
      <c r="F59" s="1400"/>
      <c r="G59" s="1399"/>
      <c r="H59" s="912"/>
      <c r="I59" s="911"/>
      <c r="J59" s="1144"/>
      <c r="K59" s="909">
        <f t="shared" si="13"/>
        <v>0</v>
      </c>
      <c r="L59" s="1398">
        <f t="shared" si="14"/>
        <v>0</v>
      </c>
      <c r="M59" s="1397">
        <f t="shared" si="15"/>
        <v>0</v>
      </c>
      <c r="N59" s="1355"/>
      <c r="O59" s="1244"/>
    </row>
    <row r="60" spans="2:15" s="1224" customFormat="1" ht="19.350000000000001" customHeight="1" thickTop="1" x14ac:dyDescent="0.2">
      <c r="B60" s="1266"/>
      <c r="C60" s="1267" t="s">
        <v>772</v>
      </c>
      <c r="D60" s="1266"/>
      <c r="E60" s="1264">
        <f t="shared" ref="E60:M60" si="16">SUM(E61:E67)</f>
        <v>0</v>
      </c>
      <c r="F60" s="1263">
        <f t="shared" si="16"/>
        <v>0</v>
      </c>
      <c r="G60" s="1264">
        <f t="shared" si="16"/>
        <v>0</v>
      </c>
      <c r="H60" s="1265">
        <f t="shared" si="16"/>
        <v>0</v>
      </c>
      <c r="I60" s="1264">
        <f t="shared" si="16"/>
        <v>0</v>
      </c>
      <c r="J60" s="1264">
        <f t="shared" si="16"/>
        <v>0</v>
      </c>
      <c r="K60" s="1396">
        <f t="shared" si="16"/>
        <v>0</v>
      </c>
      <c r="L60" s="1396">
        <f t="shared" si="16"/>
        <v>0</v>
      </c>
      <c r="M60" s="1396">
        <f t="shared" si="16"/>
        <v>0</v>
      </c>
      <c r="N60" s="1354"/>
      <c r="O60" s="1244"/>
    </row>
    <row r="61" spans="2:15" s="1224" customFormat="1" ht="14.1" customHeight="1" x14ac:dyDescent="0.2">
      <c r="B61" s="989"/>
      <c r="C61" s="1127">
        <v>1</v>
      </c>
      <c r="D61" s="1254"/>
      <c r="E61" s="1393"/>
      <c r="F61" s="1394"/>
      <c r="G61" s="1393"/>
      <c r="H61" s="895"/>
      <c r="I61" s="894"/>
      <c r="J61" s="899"/>
      <c r="K61" s="896">
        <f t="shared" ref="K61:K71" si="17">SUM(E61:F61)</f>
        <v>0</v>
      </c>
      <c r="L61" s="1385">
        <f t="shared" ref="L61:L71" si="18">SUM(G61:J61)</f>
        <v>0</v>
      </c>
      <c r="M61" s="1384">
        <f t="shared" ref="M61:M71" si="19">SUM(K61:L61)</f>
        <v>0</v>
      </c>
      <c r="N61" s="1112"/>
      <c r="O61" s="1244"/>
    </row>
    <row r="62" spans="2:15" s="1224" customFormat="1" ht="14.1" customHeight="1" x14ac:dyDescent="0.2">
      <c r="B62" s="989"/>
      <c r="C62" s="1127">
        <v>2</v>
      </c>
      <c r="D62" s="1254"/>
      <c r="E62" s="1393"/>
      <c r="F62" s="1394"/>
      <c r="G62" s="1393"/>
      <c r="H62" s="895"/>
      <c r="I62" s="894"/>
      <c r="J62" s="899"/>
      <c r="K62" s="886">
        <f t="shared" si="17"/>
        <v>0</v>
      </c>
      <c r="L62" s="1382">
        <f t="shared" si="18"/>
        <v>0</v>
      </c>
      <c r="M62" s="1346">
        <f t="shared" si="19"/>
        <v>0</v>
      </c>
      <c r="N62" s="1112"/>
      <c r="O62" s="1244"/>
    </row>
    <row r="63" spans="2:15" s="1224" customFormat="1" ht="14.1" customHeight="1" x14ac:dyDescent="0.2">
      <c r="B63" s="989"/>
      <c r="C63" s="1127">
        <v>3</v>
      </c>
      <c r="D63" s="1254"/>
      <c r="E63" s="1393"/>
      <c r="F63" s="1394"/>
      <c r="G63" s="1393"/>
      <c r="H63" s="895"/>
      <c r="I63" s="894"/>
      <c r="J63" s="899"/>
      <c r="K63" s="886">
        <f t="shared" si="17"/>
        <v>0</v>
      </c>
      <c r="L63" s="1382">
        <f t="shared" si="18"/>
        <v>0</v>
      </c>
      <c r="M63" s="1346">
        <f t="shared" si="19"/>
        <v>0</v>
      </c>
      <c r="N63" s="1112"/>
      <c r="O63" s="1244"/>
    </row>
    <row r="64" spans="2:15" s="1224" customFormat="1" ht="14.1" customHeight="1" x14ac:dyDescent="0.2">
      <c r="B64" s="930"/>
      <c r="C64" s="1126">
        <v>4</v>
      </c>
      <c r="D64" s="1254"/>
      <c r="E64" s="1391"/>
      <c r="F64" s="1392"/>
      <c r="G64" s="1391"/>
      <c r="H64" s="889"/>
      <c r="I64" s="888"/>
      <c r="J64" s="931"/>
      <c r="K64" s="886">
        <f t="shared" si="17"/>
        <v>0</v>
      </c>
      <c r="L64" s="1382">
        <f t="shared" si="18"/>
        <v>0</v>
      </c>
      <c r="M64" s="1346">
        <f t="shared" si="19"/>
        <v>0</v>
      </c>
      <c r="N64" s="884"/>
      <c r="O64" s="1244"/>
    </row>
    <row r="65" spans="2:15" s="1224" customFormat="1" ht="14.1" customHeight="1" x14ac:dyDescent="0.2">
      <c r="B65" s="1134"/>
      <c r="C65" s="1126">
        <v>5</v>
      </c>
      <c r="D65" s="1254"/>
      <c r="E65" s="1391"/>
      <c r="F65" s="1392"/>
      <c r="G65" s="1391"/>
      <c r="H65" s="889"/>
      <c r="I65" s="888"/>
      <c r="J65" s="931"/>
      <c r="K65" s="886">
        <f t="shared" si="17"/>
        <v>0</v>
      </c>
      <c r="L65" s="1382">
        <f t="shared" si="18"/>
        <v>0</v>
      </c>
      <c r="M65" s="1346">
        <f t="shared" si="19"/>
        <v>0</v>
      </c>
      <c r="N65" s="884"/>
      <c r="O65" s="1244"/>
    </row>
    <row r="66" spans="2:15" s="1224" customFormat="1" ht="14.1" customHeight="1" x14ac:dyDescent="0.2">
      <c r="B66" s="930"/>
      <c r="C66" s="1126">
        <v>6</v>
      </c>
      <c r="D66" s="1254"/>
      <c r="E66" s="1391"/>
      <c r="F66" s="1392"/>
      <c r="G66" s="1391"/>
      <c r="H66" s="889"/>
      <c r="I66" s="888"/>
      <c r="J66" s="931"/>
      <c r="K66" s="886">
        <f t="shared" si="17"/>
        <v>0</v>
      </c>
      <c r="L66" s="1382">
        <f t="shared" si="18"/>
        <v>0</v>
      </c>
      <c r="M66" s="1346">
        <f t="shared" si="19"/>
        <v>0</v>
      </c>
      <c r="N66" s="884"/>
      <c r="O66" s="1244"/>
    </row>
    <row r="67" spans="2:15" s="1224" customFormat="1" ht="14.1" customHeight="1" thickBot="1" x14ac:dyDescent="0.25">
      <c r="B67" s="1352"/>
      <c r="C67" s="1250">
        <v>7</v>
      </c>
      <c r="D67" s="1467"/>
      <c r="E67" s="1389"/>
      <c r="F67" s="1390"/>
      <c r="G67" s="1389"/>
      <c r="H67" s="1247"/>
      <c r="I67" s="1123"/>
      <c r="J67" s="1140"/>
      <c r="K67" s="1388">
        <f t="shared" si="17"/>
        <v>0</v>
      </c>
      <c r="L67" s="1387">
        <f t="shared" si="18"/>
        <v>0</v>
      </c>
      <c r="M67" s="1340">
        <f t="shared" si="19"/>
        <v>0</v>
      </c>
      <c r="N67" s="1351"/>
      <c r="O67" s="1244"/>
    </row>
    <row r="68" spans="2:15" s="1224" customFormat="1" ht="14.1" customHeight="1" thickTop="1" x14ac:dyDescent="0.2">
      <c r="B68" s="1350"/>
      <c r="C68" s="1242" t="s">
        <v>828</v>
      </c>
      <c r="D68" s="1242"/>
      <c r="E68" s="1386"/>
      <c r="F68" s="1386"/>
      <c r="G68" s="1386"/>
      <c r="H68" s="1241"/>
      <c r="I68" s="1241"/>
      <c r="J68" s="1241"/>
      <c r="K68" s="896">
        <f t="shared" si="17"/>
        <v>0</v>
      </c>
      <c r="L68" s="1385">
        <f t="shared" si="18"/>
        <v>0</v>
      </c>
      <c r="M68" s="1384">
        <f t="shared" si="19"/>
        <v>0</v>
      </c>
      <c r="N68" s="1348"/>
    </row>
    <row r="69" spans="2:15" s="1224" customFormat="1" ht="14.1" customHeight="1" x14ac:dyDescent="0.2">
      <c r="B69" s="1347"/>
      <c r="C69" s="1236" t="s">
        <v>721</v>
      </c>
      <c r="D69" s="1236"/>
      <c r="E69" s="1383"/>
      <c r="F69" s="1383"/>
      <c r="G69" s="1383"/>
      <c r="H69" s="1235"/>
      <c r="I69" s="1235"/>
      <c r="J69" s="1235"/>
      <c r="K69" s="886">
        <f t="shared" si="17"/>
        <v>0</v>
      </c>
      <c r="L69" s="1382">
        <f t="shared" si="18"/>
        <v>0</v>
      </c>
      <c r="M69" s="1346">
        <f t="shared" si="19"/>
        <v>0</v>
      </c>
      <c r="N69" s="1345"/>
    </row>
    <row r="70" spans="2:15" s="1224" customFormat="1" ht="14.1" customHeight="1" x14ac:dyDescent="0.2">
      <c r="B70" s="1347"/>
      <c r="C70" s="1236" t="s">
        <v>829</v>
      </c>
      <c r="D70" s="1236"/>
      <c r="E70" s="1383"/>
      <c r="F70" s="1383"/>
      <c r="G70" s="1383"/>
      <c r="H70" s="1235"/>
      <c r="I70" s="1235"/>
      <c r="J70" s="1235"/>
      <c r="K70" s="886">
        <f t="shared" si="17"/>
        <v>0</v>
      </c>
      <c r="L70" s="1382">
        <f t="shared" si="18"/>
        <v>0</v>
      </c>
      <c r="M70" s="1346">
        <f t="shared" si="19"/>
        <v>0</v>
      </c>
      <c r="N70" s="1345"/>
    </row>
    <row r="71" spans="2:15" s="1224" customFormat="1" ht="14.1" customHeight="1" thickBot="1" x14ac:dyDescent="0.25">
      <c r="B71" s="1344"/>
      <c r="C71" s="1643" t="s">
        <v>853</v>
      </c>
      <c r="D71" s="1343"/>
      <c r="E71" s="1381"/>
      <c r="F71" s="1381"/>
      <c r="G71" s="1381"/>
      <c r="H71" s="1342"/>
      <c r="I71" s="1342"/>
      <c r="J71" s="1341"/>
      <c r="K71" s="878">
        <f t="shared" si="17"/>
        <v>0</v>
      </c>
      <c r="L71" s="1380">
        <f t="shared" si="18"/>
        <v>0</v>
      </c>
      <c r="M71" s="1379">
        <f t="shared" si="19"/>
        <v>0</v>
      </c>
      <c r="N71" s="1339"/>
    </row>
    <row r="72" spans="2:15" ht="22.15" customHeight="1" x14ac:dyDescent="0.2">
      <c r="C72" s="1223" t="s">
        <v>479</v>
      </c>
      <c r="D72" s="2835" t="s">
        <v>868</v>
      </c>
      <c r="E72" s="2835"/>
      <c r="F72" s="2835"/>
      <c r="G72" s="2835"/>
      <c r="H72" s="1096"/>
      <c r="I72" s="1096"/>
      <c r="J72" s="1204"/>
      <c r="K72" s="1204"/>
      <c r="L72" s="1204"/>
      <c r="M72" s="1096"/>
    </row>
    <row r="73" spans="2:15" x14ac:dyDescent="0.2">
      <c r="D73" s="1096"/>
      <c r="E73" s="1222"/>
      <c r="F73" s="1221"/>
      <c r="G73" s="1221"/>
      <c r="H73" s="1096"/>
      <c r="I73" s="1096"/>
      <c r="J73" s="1204"/>
      <c r="K73" s="1204"/>
      <c r="L73" s="1204"/>
      <c r="M73" s="1096"/>
    </row>
    <row r="74" spans="2:15" x14ac:dyDescent="0.2">
      <c r="D74" s="1096"/>
      <c r="E74" s="1221"/>
      <c r="F74" s="1221"/>
      <c r="G74" s="1221"/>
      <c r="H74" s="1096"/>
      <c r="I74" s="1096"/>
      <c r="J74" s="1204"/>
      <c r="K74" s="1204"/>
      <c r="L74" s="1204"/>
      <c r="M74" s="1096"/>
    </row>
  </sheetData>
  <sheetProtection algorithmName="SHA-512" hashValue="qsMfCODwan+mAjzzkqiwAaj33z4Ld3We41y6tKAvrlMk4BMBNp6cbBOaGGr5i1ytVF7CA5rDTnHrvtDwtbXivA==" saltValue="rLgvF7vqbFkRznqIxoECfQ==" spinCount="100000" sheet="1" objects="1" scenarios="1"/>
  <mergeCells count="19">
    <mergeCell ref="M1:N1"/>
    <mergeCell ref="D2:L2"/>
    <mergeCell ref="J4:M4"/>
    <mergeCell ref="B5:D11"/>
    <mergeCell ref="E5:J5"/>
    <mergeCell ref="K5:L6"/>
    <mergeCell ref="M5:M11"/>
    <mergeCell ref="E9:J9"/>
    <mergeCell ref="E11:J11"/>
    <mergeCell ref="N12:N18"/>
    <mergeCell ref="B20:B30"/>
    <mergeCell ref="B31:B49"/>
    <mergeCell ref="D72:G72"/>
    <mergeCell ref="N5:N11"/>
    <mergeCell ref="E6:J6"/>
    <mergeCell ref="K7:K11"/>
    <mergeCell ref="L7:L11"/>
    <mergeCell ref="E8:F8"/>
    <mergeCell ref="G8:J8"/>
  </mergeCells>
  <printOptions horizontalCentered="1"/>
  <pageMargins left="0.59055118110236227" right="0.51181102362204722" top="1.1811023622047245" bottom="0.98425196850393704" header="0.51181102362204722" footer="0.51181102362204722"/>
  <pageSetup paperSize="9" scale="42" orientation="landscape"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r:uid="{9C1F83EF-D6D3-4660-B762-05FB3F677E8E}">
          <x14:formula1>
            <xm:f>słownik!$A$2:$A$175</xm:f>
          </x14:formula1>
          <xm:sqref>D51:D59 D61:D67</xm:sqref>
        </x14:dataValidation>
      </x14:dataValidations>
    </ext>
  </extLst>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3D3FAC-BF05-4EAD-A20F-A19D671AC502}">
  <sheetPr>
    <tabColor rgb="FFFF0000"/>
    <pageSetUpPr fitToPage="1"/>
  </sheetPr>
  <dimension ref="B1:O75"/>
  <sheetViews>
    <sheetView showGridLines="0" tabSelected="1" view="pageBreakPreview" topLeftCell="A28" zoomScale="90" zoomScaleNormal="100" zoomScaleSheetLayoutView="90" workbookViewId="0">
      <selection activeCell="D56" sqref="D56"/>
    </sheetView>
  </sheetViews>
  <sheetFormatPr defaultColWidth="9.28515625" defaultRowHeight="12.75" x14ac:dyDescent="0.2"/>
  <cols>
    <col min="1" max="1" width="2.85546875" style="875" customWidth="1"/>
    <col min="2" max="2" width="6.42578125" style="875" customWidth="1"/>
    <col min="3" max="3" width="4.42578125" style="875" customWidth="1"/>
    <col min="4" max="4" width="46.7109375" style="875" customWidth="1"/>
    <col min="5" max="10" width="5.7109375" style="875" customWidth="1"/>
    <col min="11" max="11" width="6.5703125" style="875" customWidth="1"/>
    <col min="12" max="12" width="6.7109375" style="875" customWidth="1"/>
    <col min="13" max="13" width="8.5703125" style="875" customWidth="1"/>
    <col min="14" max="14" width="12.28515625" style="875" customWidth="1"/>
    <col min="15" max="15" width="5.42578125" style="875" customWidth="1"/>
    <col min="16" max="16384" width="9.28515625" style="875"/>
  </cols>
  <sheetData>
    <row r="1" spans="2:15" ht="32.25" customHeight="1" x14ac:dyDescent="0.2">
      <c r="B1" s="644"/>
      <c r="C1" s="644"/>
      <c r="D1" s="978"/>
      <c r="E1" s="978"/>
      <c r="F1" s="978"/>
      <c r="G1" s="978"/>
      <c r="H1" s="978"/>
      <c r="I1" s="978"/>
      <c r="J1" s="978"/>
      <c r="K1" s="978"/>
      <c r="L1" s="978"/>
      <c r="M1" s="978"/>
      <c r="N1" s="978"/>
    </row>
    <row r="2" spans="2:15" s="1224" customFormat="1" ht="18" x14ac:dyDescent="0.2">
      <c r="B2" s="967"/>
      <c r="C2" s="967"/>
      <c r="D2" s="966" t="str">
        <f>wizyt!C3</f>
        <v>??</v>
      </c>
      <c r="E2" s="1018"/>
      <c r="F2" s="1018"/>
      <c r="G2" s="1018"/>
      <c r="H2" s="1018"/>
      <c r="I2" s="1018"/>
      <c r="J2" s="1018"/>
      <c r="K2" s="1018"/>
      <c r="L2" s="2040" t="str">
        <f>wizyt!$B$1</f>
        <v xml:space="preserve"> </v>
      </c>
      <c r="M2" s="2698" t="str">
        <f>wizyt!$D$1</f>
        <v xml:space="preserve"> </v>
      </c>
      <c r="N2" s="2699"/>
    </row>
    <row r="3" spans="2:15" s="1224" customFormat="1" ht="20.25" x14ac:dyDescent="0.2">
      <c r="B3" s="270"/>
      <c r="C3" s="270"/>
      <c r="D3" s="2700" t="s">
        <v>755</v>
      </c>
      <c r="E3" s="2700"/>
      <c r="F3" s="2700"/>
      <c r="G3" s="2700"/>
      <c r="H3" s="2700"/>
      <c r="I3" s="2700"/>
      <c r="J3" s="2700"/>
      <c r="K3" s="2700"/>
      <c r="L3" s="2700"/>
      <c r="M3" s="999" t="str">
        <f>wizyt!H3</f>
        <v>2023/2024</v>
      </c>
      <c r="N3" s="270"/>
    </row>
    <row r="4" spans="2:15" s="1224" customFormat="1" ht="18.75" customHeight="1" x14ac:dyDescent="0.2">
      <c r="B4" s="998" t="s">
        <v>775</v>
      </c>
      <c r="C4" s="964"/>
      <c r="D4" s="997"/>
      <c r="E4" s="997"/>
      <c r="F4" s="997"/>
      <c r="G4" s="997"/>
      <c r="H4" s="1446" t="s">
        <v>858</v>
      </c>
      <c r="I4" s="997"/>
      <c r="J4" s="997" t="s">
        <v>859</v>
      </c>
      <c r="K4" s="997"/>
      <c r="L4" s="997"/>
      <c r="M4" s="996"/>
      <c r="N4" s="270"/>
    </row>
    <row r="5" spans="2:15" s="1224" customFormat="1" ht="27" customHeight="1" thickBot="1" x14ac:dyDescent="0.25">
      <c r="B5" s="1324" t="s">
        <v>794</v>
      </c>
      <c r="C5" s="1323"/>
      <c r="D5" s="330"/>
      <c r="E5" s="1017"/>
      <c r="F5" s="1017"/>
      <c r="G5" s="1322"/>
      <c r="H5" s="1017"/>
      <c r="I5" s="1017"/>
      <c r="J5" s="2847"/>
      <c r="K5" s="2847"/>
      <c r="L5" s="2847"/>
      <c r="M5" s="2847"/>
      <c r="N5" s="270"/>
    </row>
    <row r="6" spans="2:15" s="1224" customFormat="1" ht="12.75" customHeight="1" x14ac:dyDescent="0.2">
      <c r="B6" s="2703" t="s">
        <v>756</v>
      </c>
      <c r="C6" s="2800"/>
      <c r="D6" s="2800"/>
      <c r="E6" s="2848" t="s">
        <v>691</v>
      </c>
      <c r="F6" s="2849"/>
      <c r="G6" s="2849"/>
      <c r="H6" s="2849"/>
      <c r="I6" s="2849"/>
      <c r="J6" s="2850"/>
      <c r="K6" s="2860" t="s">
        <v>109</v>
      </c>
      <c r="L6" s="2861"/>
      <c r="M6" s="2851" t="s">
        <v>790</v>
      </c>
      <c r="N6" s="2836" t="s">
        <v>758</v>
      </c>
    </row>
    <row r="7" spans="2:15" s="1224" customFormat="1" ht="12.75" customHeight="1" x14ac:dyDescent="0.2">
      <c r="B7" s="2705"/>
      <c r="C7" s="2801"/>
      <c r="D7" s="2801"/>
      <c r="E7" s="2839" t="s">
        <v>817</v>
      </c>
      <c r="F7" s="2839"/>
      <c r="G7" s="2839"/>
      <c r="H7" s="2839"/>
      <c r="I7" s="2839"/>
      <c r="J7" s="2840"/>
      <c r="K7" s="2862"/>
      <c r="L7" s="2863"/>
      <c r="M7" s="2852"/>
      <c r="N7" s="2837"/>
    </row>
    <row r="8" spans="2:15" s="1224" customFormat="1" ht="12.75" customHeight="1" x14ac:dyDescent="0.2">
      <c r="B8" s="2705"/>
      <c r="C8" s="2801"/>
      <c r="D8" s="2801"/>
      <c r="E8" s="959" t="s">
        <v>523</v>
      </c>
      <c r="F8" s="959" t="s">
        <v>524</v>
      </c>
      <c r="G8" s="959" t="s">
        <v>525</v>
      </c>
      <c r="H8" s="961" t="s">
        <v>526</v>
      </c>
      <c r="I8" s="961" t="s">
        <v>527</v>
      </c>
      <c r="J8" s="1377" t="s">
        <v>528</v>
      </c>
      <c r="K8" s="2854" t="s">
        <v>862</v>
      </c>
      <c r="L8" s="2857" t="s">
        <v>856</v>
      </c>
      <c r="M8" s="2852"/>
      <c r="N8" s="2837"/>
    </row>
    <row r="9" spans="2:15" s="1224" customFormat="1" ht="12.75" customHeight="1" x14ac:dyDescent="0.2">
      <c r="B9" s="2705"/>
      <c r="C9" s="2801"/>
      <c r="D9" s="2801"/>
      <c r="E9" s="2871" t="s">
        <v>872</v>
      </c>
      <c r="F9" s="2872"/>
      <c r="G9" s="2822" t="s">
        <v>856</v>
      </c>
      <c r="H9" s="2823"/>
      <c r="I9" s="2823"/>
      <c r="J9" s="2824"/>
      <c r="K9" s="2855"/>
      <c r="L9" s="2858"/>
      <c r="M9" s="2852"/>
      <c r="N9" s="2837"/>
    </row>
    <row r="10" spans="2:15" s="1224" customFormat="1" ht="12.75" customHeight="1" x14ac:dyDescent="0.2">
      <c r="B10" s="2705"/>
      <c r="C10" s="2801"/>
      <c r="D10" s="2801"/>
      <c r="E10" s="2752" t="s">
        <v>844</v>
      </c>
      <c r="F10" s="2724"/>
      <c r="G10" s="2724"/>
      <c r="H10" s="2724"/>
      <c r="I10" s="2724"/>
      <c r="J10" s="2807"/>
      <c r="K10" s="2855"/>
      <c r="L10" s="2858"/>
      <c r="M10" s="2852"/>
      <c r="N10" s="2837"/>
    </row>
    <row r="11" spans="2:15" s="1224" customFormat="1" ht="12.75" customHeight="1" x14ac:dyDescent="0.2">
      <c r="B11" s="2705"/>
      <c r="C11" s="2801"/>
      <c r="D11" s="2801"/>
      <c r="E11" s="1728">
        <f>'kalendarz  A'!$F$30</f>
        <v>26</v>
      </c>
      <c r="F11" s="1728">
        <f>'kalendarz  A'!$F$30</f>
        <v>26</v>
      </c>
      <c r="G11" s="1728">
        <f>'kalendarz  A'!$F$30</f>
        <v>26</v>
      </c>
      <c r="H11" s="1728">
        <f>'kalendarz  A'!$F$30</f>
        <v>26</v>
      </c>
      <c r="I11" s="1728">
        <f>'kalendarz  A'!$F$30</f>
        <v>26</v>
      </c>
      <c r="J11" s="1728">
        <f>'kalendarz  A'!$F$31</f>
        <v>16</v>
      </c>
      <c r="K11" s="2855"/>
      <c r="L11" s="2858"/>
      <c r="M11" s="2852"/>
      <c r="N11" s="2837"/>
    </row>
    <row r="12" spans="2:15" s="1224" customFormat="1" ht="16.5" customHeight="1" thickBot="1" x14ac:dyDescent="0.25">
      <c r="B12" s="2707"/>
      <c r="C12" s="2802"/>
      <c r="D12" s="2802"/>
      <c r="E12" s="2825" t="s">
        <v>845</v>
      </c>
      <c r="F12" s="2826"/>
      <c r="G12" s="2826"/>
      <c r="H12" s="2826"/>
      <c r="I12" s="2826"/>
      <c r="J12" s="2827"/>
      <c r="K12" s="2856"/>
      <c r="L12" s="2859"/>
      <c r="M12" s="2853"/>
      <c r="N12" s="2838"/>
    </row>
    <row r="13" spans="2:15" s="1224" customFormat="1" ht="27" customHeight="1" thickBot="1" x14ac:dyDescent="0.25">
      <c r="B13" s="1376"/>
      <c r="C13" s="1317"/>
      <c r="D13" s="1316" t="s">
        <v>818</v>
      </c>
      <c r="E13" s="1196">
        <f t="shared" ref="E13:J13" si="0">SUM(E17:E19)+E14</f>
        <v>30</v>
      </c>
      <c r="F13" s="1196">
        <f t="shared" si="0"/>
        <v>32</v>
      </c>
      <c r="G13" s="1196">
        <f t="shared" si="0"/>
        <v>32</v>
      </c>
      <c r="H13" s="1196">
        <f t="shared" si="0"/>
        <v>26</v>
      </c>
      <c r="I13" s="1196">
        <f t="shared" si="0"/>
        <v>23</v>
      </c>
      <c r="J13" s="1196">
        <f t="shared" si="0"/>
        <v>18</v>
      </c>
      <c r="K13" s="1419">
        <f t="shared" ref="K13:K19" si="1">SUM(E13:F13)</f>
        <v>62</v>
      </c>
      <c r="L13" s="1314">
        <f t="shared" ref="L13:L19" si="2">SUM(G13:J13)</f>
        <v>99</v>
      </c>
      <c r="M13" s="1314">
        <f>SUM(K13:L13)</f>
        <v>161</v>
      </c>
      <c r="N13" s="2841"/>
      <c r="O13" s="1244"/>
    </row>
    <row r="14" spans="2:15" s="1224" customFormat="1" ht="14.25" customHeight="1" x14ac:dyDescent="0.2">
      <c r="B14" s="1373"/>
      <c r="C14" s="1309"/>
      <c r="D14" s="1184" t="s">
        <v>819</v>
      </c>
      <c r="E14" s="1375">
        <f t="shared" ref="E14:J14" si="3">SUM(E15:E16)</f>
        <v>30</v>
      </c>
      <c r="F14" s="1375">
        <f t="shared" si="3"/>
        <v>32</v>
      </c>
      <c r="G14" s="1308">
        <f t="shared" si="3"/>
        <v>32</v>
      </c>
      <c r="H14" s="1308">
        <f t="shared" si="3"/>
        <v>26</v>
      </c>
      <c r="I14" s="1308">
        <f t="shared" si="3"/>
        <v>23</v>
      </c>
      <c r="J14" s="1308">
        <f t="shared" si="3"/>
        <v>18</v>
      </c>
      <c r="K14" s="1417">
        <f t="shared" si="1"/>
        <v>62</v>
      </c>
      <c r="L14" s="1311">
        <f t="shared" si="2"/>
        <v>99</v>
      </c>
      <c r="M14" s="1374">
        <f>SUM(E14:J14)</f>
        <v>161</v>
      </c>
      <c r="N14" s="2842"/>
      <c r="O14" s="1244"/>
    </row>
    <row r="15" spans="2:15" s="1224" customFormat="1" ht="14.25" customHeight="1" x14ac:dyDescent="0.2">
      <c r="B15" s="1373"/>
      <c r="C15" s="1309"/>
      <c r="D15" s="1184" t="s">
        <v>820</v>
      </c>
      <c r="E15" s="1375">
        <f t="shared" ref="E15:J15" si="4">SUM(E21:E31)</f>
        <v>0</v>
      </c>
      <c r="F15" s="1375">
        <f t="shared" si="4"/>
        <v>0</v>
      </c>
      <c r="G15" s="1308">
        <f t="shared" si="4"/>
        <v>0</v>
      </c>
      <c r="H15" s="1308">
        <f t="shared" si="4"/>
        <v>0</v>
      </c>
      <c r="I15" s="1308">
        <f t="shared" si="4"/>
        <v>0</v>
      </c>
      <c r="J15" s="1308">
        <f t="shared" si="4"/>
        <v>0</v>
      </c>
      <c r="K15" s="1418">
        <f t="shared" si="1"/>
        <v>0</v>
      </c>
      <c r="L15" s="1311">
        <f t="shared" si="2"/>
        <v>0</v>
      </c>
      <c r="M15" s="1374">
        <f>SUM(E15:J15)</f>
        <v>0</v>
      </c>
      <c r="N15" s="2842"/>
      <c r="O15" s="1244"/>
    </row>
    <row r="16" spans="2:15" s="1224" customFormat="1" ht="14.25" customHeight="1" x14ac:dyDescent="0.2">
      <c r="B16" s="1373"/>
      <c r="C16" s="1309"/>
      <c r="D16" s="1184" t="s">
        <v>821</v>
      </c>
      <c r="E16" s="1375">
        <f t="shared" ref="E16:J16" si="5">SUM(E32:E50)</f>
        <v>30</v>
      </c>
      <c r="F16" s="1375">
        <f t="shared" si="5"/>
        <v>32</v>
      </c>
      <c r="G16" s="1308">
        <f t="shared" si="5"/>
        <v>32</v>
      </c>
      <c r="H16" s="1308">
        <f t="shared" si="5"/>
        <v>26</v>
      </c>
      <c r="I16" s="1308">
        <f t="shared" si="5"/>
        <v>23</v>
      </c>
      <c r="J16" s="1308">
        <f t="shared" si="5"/>
        <v>18</v>
      </c>
      <c r="K16" s="1418">
        <f t="shared" si="1"/>
        <v>62</v>
      </c>
      <c r="L16" s="1311">
        <f t="shared" si="2"/>
        <v>99</v>
      </c>
      <c r="M16" s="1374">
        <f>SUM(E16:J16)</f>
        <v>161</v>
      </c>
      <c r="N16" s="2842"/>
      <c r="O16" s="1244"/>
    </row>
    <row r="17" spans="2:15" s="1224" customFormat="1" ht="14.25" customHeight="1" x14ac:dyDescent="0.2">
      <c r="B17" s="1373"/>
      <c r="C17" s="1309"/>
      <c r="D17" s="1184" t="s">
        <v>822</v>
      </c>
      <c r="E17" s="1375">
        <f t="shared" ref="E17:J17" si="6">E51</f>
        <v>0</v>
      </c>
      <c r="F17" s="1375">
        <f t="shared" si="6"/>
        <v>0</v>
      </c>
      <c r="G17" s="1308">
        <f t="shared" si="6"/>
        <v>0</v>
      </c>
      <c r="H17" s="1312">
        <f t="shared" si="6"/>
        <v>0</v>
      </c>
      <c r="I17" s="1312">
        <f t="shared" si="6"/>
        <v>0</v>
      </c>
      <c r="J17" s="1313">
        <f t="shared" si="6"/>
        <v>0</v>
      </c>
      <c r="K17" s="1417">
        <f t="shared" si="1"/>
        <v>0</v>
      </c>
      <c r="L17" s="1311">
        <f t="shared" si="2"/>
        <v>0</v>
      </c>
      <c r="M17" s="1374">
        <f>SUM(E17:J17)</f>
        <v>0</v>
      </c>
      <c r="N17" s="2842"/>
      <c r="O17" s="1244"/>
    </row>
    <row r="18" spans="2:15" s="1224" customFormat="1" ht="14.25" customHeight="1" x14ac:dyDescent="0.2">
      <c r="B18" s="1373"/>
      <c r="C18" s="1309"/>
      <c r="D18" s="1184" t="s">
        <v>823</v>
      </c>
      <c r="E18" s="1372">
        <f t="shared" ref="E18:J18" si="7">E61</f>
        <v>0</v>
      </c>
      <c r="F18" s="1372">
        <f t="shared" si="7"/>
        <v>0</v>
      </c>
      <c r="G18" s="1308">
        <f t="shared" si="7"/>
        <v>0</v>
      </c>
      <c r="H18" s="1312">
        <f t="shared" si="7"/>
        <v>0</v>
      </c>
      <c r="I18" s="1312">
        <f t="shared" si="7"/>
        <v>0</v>
      </c>
      <c r="J18" s="1312">
        <f t="shared" si="7"/>
        <v>0</v>
      </c>
      <c r="K18" s="1417">
        <f t="shared" si="1"/>
        <v>0</v>
      </c>
      <c r="L18" s="1311">
        <f t="shared" si="2"/>
        <v>0</v>
      </c>
      <c r="M18" s="1374">
        <f>SUM(E18:J18)</f>
        <v>0</v>
      </c>
      <c r="N18" s="2842"/>
      <c r="O18" s="1244"/>
    </row>
    <row r="19" spans="2:15" s="1224" customFormat="1" ht="13.5" customHeight="1" thickBot="1" x14ac:dyDescent="0.25">
      <c r="B19" s="1373"/>
      <c r="C19" s="1309"/>
      <c r="D19" s="1040" t="s">
        <v>846</v>
      </c>
      <c r="E19" s="1372">
        <f t="shared" ref="E19:J19" si="8">SUM(E69:E72)</f>
        <v>0</v>
      </c>
      <c r="F19" s="1372">
        <f t="shared" si="8"/>
        <v>0</v>
      </c>
      <c r="G19" s="1308">
        <f t="shared" si="8"/>
        <v>0</v>
      </c>
      <c r="H19" s="1308">
        <f t="shared" si="8"/>
        <v>0</v>
      </c>
      <c r="I19" s="1308">
        <f t="shared" si="8"/>
        <v>0</v>
      </c>
      <c r="J19" s="1308">
        <f t="shared" si="8"/>
        <v>0</v>
      </c>
      <c r="K19" s="1417">
        <f t="shared" si="1"/>
        <v>0</v>
      </c>
      <c r="L19" s="1307">
        <f t="shared" si="2"/>
        <v>0</v>
      </c>
      <c r="M19" s="1416">
        <f>SUM(K19:L19)</f>
        <v>0</v>
      </c>
      <c r="N19" s="2843"/>
      <c r="O19" s="1244"/>
    </row>
    <row r="20" spans="2:15" s="1224" customFormat="1" ht="19.5" customHeight="1" x14ac:dyDescent="0.2">
      <c r="B20" s="1869"/>
      <c r="C20" s="1865" t="s">
        <v>766</v>
      </c>
      <c r="D20" s="1865"/>
      <c r="E20" s="1866"/>
      <c r="F20" s="1866"/>
      <c r="G20" s="1866"/>
      <c r="H20" s="1866"/>
      <c r="I20" s="1866"/>
      <c r="J20" s="1866"/>
      <c r="K20" s="1867"/>
      <c r="L20" s="1867"/>
      <c r="M20" s="1866"/>
      <c r="N20" s="1870"/>
      <c r="O20" s="1244"/>
    </row>
    <row r="21" spans="2:15" s="992" customFormat="1" ht="14.1" customHeight="1" x14ac:dyDescent="0.2">
      <c r="B21" s="2832" t="s">
        <v>826</v>
      </c>
      <c r="C21" s="1304">
        <v>1</v>
      </c>
      <c r="D21" s="1305" t="s">
        <v>795</v>
      </c>
      <c r="E21" s="1412"/>
      <c r="F21" s="1413"/>
      <c r="G21" s="1297"/>
      <c r="H21" s="1296"/>
      <c r="I21" s="946"/>
      <c r="J21" s="948"/>
      <c r="K21" s="944">
        <f t="shared" ref="K21:K49" si="9">SUM(E21:F21)</f>
        <v>0</v>
      </c>
      <c r="L21" s="1415">
        <f t="shared" ref="L21:L49" si="10">SUM(G21:J21)</f>
        <v>0</v>
      </c>
      <c r="M21" s="1414">
        <f t="shared" ref="M21:M50" si="11">SUM(K21:L21)</f>
        <v>0</v>
      </c>
      <c r="N21" s="1368"/>
      <c r="O21" s="1244"/>
    </row>
    <row r="22" spans="2:15" s="992" customFormat="1" ht="14.1" customHeight="1" x14ac:dyDescent="0.2">
      <c r="B22" s="2833"/>
      <c r="C22" s="1126">
        <v>2</v>
      </c>
      <c r="D22" s="1303" t="s">
        <v>796</v>
      </c>
      <c r="E22" s="1393"/>
      <c r="F22" s="1394"/>
      <c r="G22" s="1258"/>
      <c r="H22" s="895"/>
      <c r="I22" s="894"/>
      <c r="J22" s="887"/>
      <c r="K22" s="886">
        <f t="shared" si="9"/>
        <v>0</v>
      </c>
      <c r="L22" s="1382">
        <f t="shared" si="10"/>
        <v>0</v>
      </c>
      <c r="M22" s="1346">
        <f t="shared" si="11"/>
        <v>0</v>
      </c>
      <c r="N22" s="1370"/>
      <c r="O22" s="1244"/>
    </row>
    <row r="23" spans="2:15" s="992" customFormat="1" ht="14.1" customHeight="1" x14ac:dyDescent="0.2">
      <c r="B23" s="2833"/>
      <c r="C23" s="1126">
        <v>3</v>
      </c>
      <c r="D23" s="1303" t="s">
        <v>797</v>
      </c>
      <c r="E23" s="1393"/>
      <c r="F23" s="1394"/>
      <c r="G23" s="1258"/>
      <c r="H23" s="895"/>
      <c r="I23" s="894"/>
      <c r="J23" s="890"/>
      <c r="K23" s="886">
        <f t="shared" si="9"/>
        <v>0</v>
      </c>
      <c r="L23" s="1382">
        <f t="shared" si="10"/>
        <v>0</v>
      </c>
      <c r="M23" s="1346">
        <f t="shared" si="11"/>
        <v>0</v>
      </c>
      <c r="N23" s="1370"/>
      <c r="O23" s="1244"/>
    </row>
    <row r="24" spans="2:15" s="992" customFormat="1" ht="14.1" customHeight="1" x14ac:dyDescent="0.2">
      <c r="B24" s="2833"/>
      <c r="C24" s="1126">
        <v>4</v>
      </c>
      <c r="D24" s="1303" t="s">
        <v>798</v>
      </c>
      <c r="E24" s="1393"/>
      <c r="F24" s="1394"/>
      <c r="G24" s="1258"/>
      <c r="H24" s="895"/>
      <c r="I24" s="894"/>
      <c r="J24" s="890"/>
      <c r="K24" s="886">
        <f t="shared" si="9"/>
        <v>0</v>
      </c>
      <c r="L24" s="1382">
        <f t="shared" si="10"/>
        <v>0</v>
      </c>
      <c r="M24" s="1346">
        <f t="shared" si="11"/>
        <v>0</v>
      </c>
      <c r="N24" s="1370"/>
      <c r="O24" s="1244"/>
    </row>
    <row r="25" spans="2:15" s="992" customFormat="1" ht="14.1" customHeight="1" x14ac:dyDescent="0.2">
      <c r="B25" s="2833"/>
      <c r="C25" s="1126">
        <v>5</v>
      </c>
      <c r="D25" s="1303" t="s">
        <v>874</v>
      </c>
      <c r="E25" s="1393"/>
      <c r="F25" s="1394"/>
      <c r="G25" s="1258"/>
      <c r="H25" s="895"/>
      <c r="I25" s="894"/>
      <c r="J25" s="899"/>
      <c r="K25" s="886">
        <f t="shared" si="9"/>
        <v>0</v>
      </c>
      <c r="L25" s="1382">
        <f t="shared" si="10"/>
        <v>0</v>
      </c>
      <c r="M25" s="1346">
        <f t="shared" si="11"/>
        <v>0</v>
      </c>
      <c r="N25" s="1370"/>
      <c r="O25" s="1244"/>
    </row>
    <row r="26" spans="2:15" s="992" customFormat="1" ht="14.1" customHeight="1" x14ac:dyDescent="0.2">
      <c r="B26" s="2833"/>
      <c r="C26" s="1126">
        <v>6</v>
      </c>
      <c r="D26" s="1303" t="s">
        <v>769</v>
      </c>
      <c r="E26" s="1393"/>
      <c r="F26" s="1394"/>
      <c r="G26" s="1258"/>
      <c r="H26" s="895"/>
      <c r="I26" s="894"/>
      <c r="J26" s="899"/>
      <c r="K26" s="886">
        <f t="shared" si="9"/>
        <v>0</v>
      </c>
      <c r="L26" s="1382">
        <f t="shared" si="10"/>
        <v>0</v>
      </c>
      <c r="M26" s="1346">
        <f t="shared" si="11"/>
        <v>0</v>
      </c>
      <c r="N26" s="1370"/>
      <c r="O26" s="1244"/>
    </row>
    <row r="27" spans="2:15" s="992" customFormat="1" ht="14.1" customHeight="1" x14ac:dyDescent="0.2">
      <c r="B27" s="2833"/>
      <c r="C27" s="1126">
        <v>7</v>
      </c>
      <c r="D27" s="1303" t="s">
        <v>782</v>
      </c>
      <c r="E27" s="1393"/>
      <c r="F27" s="1394"/>
      <c r="G27" s="1258"/>
      <c r="H27" s="895"/>
      <c r="I27" s="894"/>
      <c r="J27" s="899"/>
      <c r="K27" s="886">
        <f t="shared" si="9"/>
        <v>0</v>
      </c>
      <c r="L27" s="1382">
        <f t="shared" si="10"/>
        <v>0</v>
      </c>
      <c r="M27" s="1346">
        <f t="shared" si="11"/>
        <v>0</v>
      </c>
      <c r="N27" s="1370"/>
      <c r="O27" s="1244"/>
    </row>
    <row r="28" spans="2:15" s="992" customFormat="1" ht="14.1" customHeight="1" x14ac:dyDescent="0.2">
      <c r="B28" s="2833"/>
      <c r="C28" s="1126">
        <v>8</v>
      </c>
      <c r="D28" s="1303" t="s">
        <v>694</v>
      </c>
      <c r="E28" s="1393"/>
      <c r="F28" s="1394"/>
      <c r="G28" s="1258"/>
      <c r="H28" s="895"/>
      <c r="I28" s="894"/>
      <c r="J28" s="899"/>
      <c r="K28" s="886">
        <f t="shared" si="9"/>
        <v>0</v>
      </c>
      <c r="L28" s="1382">
        <f t="shared" si="10"/>
        <v>0</v>
      </c>
      <c r="M28" s="1346">
        <f t="shared" si="11"/>
        <v>0</v>
      </c>
      <c r="N28" s="1370"/>
      <c r="O28" s="1244"/>
    </row>
    <row r="29" spans="2:15" s="992" customFormat="1" ht="14.1" customHeight="1" x14ac:dyDescent="0.2">
      <c r="B29" s="2833"/>
      <c r="C29" s="1126">
        <v>9</v>
      </c>
      <c r="D29" s="1303" t="s">
        <v>699</v>
      </c>
      <c r="E29" s="1393"/>
      <c r="F29" s="1394"/>
      <c r="G29" s="1258"/>
      <c r="H29" s="895"/>
      <c r="I29" s="894"/>
      <c r="J29" s="899"/>
      <c r="K29" s="886">
        <f t="shared" si="9"/>
        <v>0</v>
      </c>
      <c r="L29" s="1382">
        <f t="shared" si="10"/>
        <v>0</v>
      </c>
      <c r="M29" s="1346">
        <f t="shared" si="11"/>
        <v>0</v>
      </c>
      <c r="N29" s="1370"/>
      <c r="O29" s="1244"/>
    </row>
    <row r="30" spans="2:15" s="992" customFormat="1" ht="14.1" customHeight="1" x14ac:dyDescent="0.2">
      <c r="B30" s="2833"/>
      <c r="C30" s="1126">
        <v>10</v>
      </c>
      <c r="D30" s="1303" t="s">
        <v>716</v>
      </c>
      <c r="E30" s="1393"/>
      <c r="F30" s="1394"/>
      <c r="G30" s="1258"/>
      <c r="H30" s="895"/>
      <c r="I30" s="894"/>
      <c r="J30" s="899"/>
      <c r="K30" s="886">
        <f t="shared" si="9"/>
        <v>0</v>
      </c>
      <c r="L30" s="1382">
        <f t="shared" si="10"/>
        <v>0</v>
      </c>
      <c r="M30" s="1346">
        <f t="shared" si="11"/>
        <v>0</v>
      </c>
      <c r="N30" s="1370"/>
      <c r="O30" s="1244"/>
    </row>
    <row r="31" spans="2:15" s="992" customFormat="1" ht="14.1" customHeight="1" x14ac:dyDescent="0.2">
      <c r="B31" s="2834"/>
      <c r="C31" s="1334">
        <v>11</v>
      </c>
      <c r="D31" s="1301" t="s">
        <v>702</v>
      </c>
      <c r="E31" s="1408"/>
      <c r="F31" s="1409"/>
      <c r="G31" s="1287"/>
      <c r="H31" s="1286"/>
      <c r="I31" s="1285"/>
      <c r="J31" s="1284"/>
      <c r="K31" s="1407">
        <f t="shared" si="9"/>
        <v>0</v>
      </c>
      <c r="L31" s="1406">
        <f t="shared" si="10"/>
        <v>0</v>
      </c>
      <c r="M31" s="1369">
        <f t="shared" si="11"/>
        <v>0</v>
      </c>
      <c r="N31" s="1358"/>
      <c r="O31" s="1244"/>
    </row>
    <row r="32" spans="2:15" s="992" customFormat="1" ht="14.1" customHeight="1" x14ac:dyDescent="0.2">
      <c r="B32" s="2832" t="s">
        <v>848</v>
      </c>
      <c r="C32" s="1289">
        <v>1</v>
      </c>
      <c r="D32" s="1298" t="s">
        <v>666</v>
      </c>
      <c r="E32" s="1412">
        <v>5</v>
      </c>
      <c r="F32" s="1413">
        <v>5</v>
      </c>
      <c r="G32" s="1297">
        <v>4</v>
      </c>
      <c r="H32" s="1296">
        <v>4</v>
      </c>
      <c r="I32" s="946">
        <v>4</v>
      </c>
      <c r="J32" s="948">
        <v>4</v>
      </c>
      <c r="K32" s="1411">
        <f t="shared" si="9"/>
        <v>10</v>
      </c>
      <c r="L32" s="1410">
        <f t="shared" si="10"/>
        <v>16</v>
      </c>
      <c r="M32" s="1353">
        <f t="shared" si="11"/>
        <v>26</v>
      </c>
      <c r="N32" s="1368"/>
      <c r="O32" s="1244"/>
    </row>
    <row r="33" spans="2:15" s="992" customFormat="1" ht="14.1" customHeight="1" x14ac:dyDescent="0.2">
      <c r="B33" s="2833"/>
      <c r="C33" s="1147">
        <v>2</v>
      </c>
      <c r="D33" s="1154" t="s">
        <v>849</v>
      </c>
      <c r="E33" s="1391">
        <v>3</v>
      </c>
      <c r="F33" s="1392">
        <v>3</v>
      </c>
      <c r="G33" s="1253">
        <v>3</v>
      </c>
      <c r="H33" s="889">
        <v>3</v>
      </c>
      <c r="I33" s="888">
        <v>3</v>
      </c>
      <c r="J33" s="931">
        <v>3</v>
      </c>
      <c r="K33" s="886">
        <f t="shared" si="9"/>
        <v>6</v>
      </c>
      <c r="L33" s="1382">
        <f t="shared" si="10"/>
        <v>12</v>
      </c>
      <c r="M33" s="1346">
        <f t="shared" si="11"/>
        <v>18</v>
      </c>
      <c r="N33" s="1110"/>
      <c r="O33" s="1244"/>
    </row>
    <row r="34" spans="2:15" s="992" customFormat="1" ht="14.1" customHeight="1" x14ac:dyDescent="0.2">
      <c r="B34" s="2833"/>
      <c r="C34" s="1161">
        <v>3</v>
      </c>
      <c r="D34" s="1154" t="s">
        <v>850</v>
      </c>
      <c r="E34" s="1391">
        <v>2</v>
      </c>
      <c r="F34" s="1392">
        <v>2</v>
      </c>
      <c r="G34" s="1253">
        <v>2</v>
      </c>
      <c r="H34" s="889">
        <v>2</v>
      </c>
      <c r="I34" s="888">
        <v>2</v>
      </c>
      <c r="J34" s="931">
        <v>2</v>
      </c>
      <c r="K34" s="886">
        <f t="shared" si="9"/>
        <v>4</v>
      </c>
      <c r="L34" s="1382">
        <f t="shared" si="10"/>
        <v>8</v>
      </c>
      <c r="M34" s="1346">
        <f t="shared" si="11"/>
        <v>12</v>
      </c>
      <c r="N34" s="1110"/>
      <c r="O34" s="1244"/>
    </row>
    <row r="35" spans="2:15" s="992" customFormat="1" ht="14.1" customHeight="1" x14ac:dyDescent="0.2">
      <c r="B35" s="2833"/>
      <c r="C35" s="1147">
        <v>4</v>
      </c>
      <c r="D35" s="1151" t="s">
        <v>669</v>
      </c>
      <c r="E35" s="1391">
        <v>1</v>
      </c>
      <c r="F35" s="1392"/>
      <c r="G35" s="1363"/>
      <c r="H35" s="1440"/>
      <c r="I35" s="1439"/>
      <c r="J35" s="1362"/>
      <c r="K35" s="886">
        <f t="shared" si="9"/>
        <v>1</v>
      </c>
      <c r="L35" s="1382">
        <f t="shared" si="10"/>
        <v>0</v>
      </c>
      <c r="M35" s="1346">
        <f t="shared" si="11"/>
        <v>1</v>
      </c>
      <c r="N35" s="1110"/>
      <c r="O35" s="1244"/>
    </row>
    <row r="36" spans="2:15" s="992" customFormat="1" ht="14.1" customHeight="1" x14ac:dyDescent="0.2">
      <c r="B36" s="2833"/>
      <c r="C36" s="1161">
        <v>5</v>
      </c>
      <c r="D36" s="1151" t="s">
        <v>851</v>
      </c>
      <c r="E36" s="1363"/>
      <c r="F36" s="1362"/>
      <c r="G36" s="1253">
        <v>1</v>
      </c>
      <c r="H36" s="889"/>
      <c r="I36" s="888"/>
      <c r="J36" s="931"/>
      <c r="K36" s="886">
        <f t="shared" si="9"/>
        <v>0</v>
      </c>
      <c r="L36" s="1382">
        <f t="shared" si="10"/>
        <v>1</v>
      </c>
      <c r="M36" s="1346">
        <f t="shared" si="11"/>
        <v>1</v>
      </c>
      <c r="N36" s="1110"/>
      <c r="O36" s="1244"/>
    </row>
    <row r="37" spans="2:15" s="992" customFormat="1" ht="14.1" customHeight="1" x14ac:dyDescent="0.2">
      <c r="B37" s="2833"/>
      <c r="C37" s="1147">
        <v>6</v>
      </c>
      <c r="D37" s="1151" t="s">
        <v>670</v>
      </c>
      <c r="E37" s="1393">
        <v>2</v>
      </c>
      <c r="F37" s="1394">
        <v>2</v>
      </c>
      <c r="G37" s="1258">
        <v>2</v>
      </c>
      <c r="H37" s="895">
        <v>2</v>
      </c>
      <c r="I37" s="894">
        <v>2</v>
      </c>
      <c r="J37" s="899">
        <v>1</v>
      </c>
      <c r="K37" s="896">
        <f t="shared" si="9"/>
        <v>4</v>
      </c>
      <c r="L37" s="1385">
        <f t="shared" si="10"/>
        <v>7</v>
      </c>
      <c r="M37" s="1384">
        <f t="shared" si="11"/>
        <v>11</v>
      </c>
      <c r="N37" s="1110"/>
      <c r="O37" s="1244"/>
    </row>
    <row r="38" spans="2:15" s="992" customFormat="1" ht="14.1" customHeight="1" x14ac:dyDescent="0.2">
      <c r="B38" s="2833"/>
      <c r="C38" s="1161">
        <v>7</v>
      </c>
      <c r="D38" s="1150" t="s">
        <v>715</v>
      </c>
      <c r="E38" s="1363"/>
      <c r="F38" s="1362"/>
      <c r="G38" s="1253">
        <v>2</v>
      </c>
      <c r="H38" s="889">
        <v>1</v>
      </c>
      <c r="I38" s="888"/>
      <c r="J38" s="931"/>
      <c r="K38" s="886">
        <f t="shared" si="9"/>
        <v>0</v>
      </c>
      <c r="L38" s="1382">
        <f t="shared" si="10"/>
        <v>3</v>
      </c>
      <c r="M38" s="1346">
        <f t="shared" si="11"/>
        <v>3</v>
      </c>
      <c r="N38" s="1110"/>
      <c r="O38" s="1244"/>
    </row>
    <row r="39" spans="2:15" s="992" customFormat="1" ht="14.1" customHeight="1" x14ac:dyDescent="0.2">
      <c r="B39" s="2833"/>
      <c r="C39" s="1147">
        <v>8</v>
      </c>
      <c r="D39" s="1150" t="s">
        <v>671</v>
      </c>
      <c r="E39" s="1391"/>
      <c r="F39" s="1392">
        <v>2</v>
      </c>
      <c r="G39" s="1253"/>
      <c r="H39" s="889"/>
      <c r="I39" s="888"/>
      <c r="J39" s="931"/>
      <c r="K39" s="886">
        <f t="shared" si="9"/>
        <v>2</v>
      </c>
      <c r="L39" s="1382">
        <f t="shared" si="10"/>
        <v>0</v>
      </c>
      <c r="M39" s="1346">
        <f t="shared" si="11"/>
        <v>2</v>
      </c>
      <c r="N39" s="1110"/>
      <c r="O39" s="1244"/>
    </row>
    <row r="40" spans="2:15" s="992" customFormat="1" ht="14.1" customHeight="1" x14ac:dyDescent="0.2">
      <c r="B40" s="2833"/>
      <c r="C40" s="1161">
        <v>9</v>
      </c>
      <c r="D40" s="1290" t="s">
        <v>677</v>
      </c>
      <c r="E40" s="1391">
        <v>4</v>
      </c>
      <c r="F40" s="1392">
        <v>4</v>
      </c>
      <c r="G40" s="1253">
        <v>3</v>
      </c>
      <c r="H40" s="889">
        <v>4</v>
      </c>
      <c r="I40" s="888">
        <v>3</v>
      </c>
      <c r="J40" s="931">
        <v>4</v>
      </c>
      <c r="K40" s="886">
        <f t="shared" si="9"/>
        <v>8</v>
      </c>
      <c r="L40" s="1382">
        <f t="shared" si="10"/>
        <v>14</v>
      </c>
      <c r="M40" s="1346">
        <f t="shared" si="11"/>
        <v>22</v>
      </c>
      <c r="N40" s="1110"/>
      <c r="O40" s="1244"/>
    </row>
    <row r="41" spans="2:15" s="992" customFormat="1" ht="14.1" customHeight="1" x14ac:dyDescent="0.2">
      <c r="B41" s="2833"/>
      <c r="C41" s="1147">
        <v>10</v>
      </c>
      <c r="D41" s="1151" t="s">
        <v>676</v>
      </c>
      <c r="E41" s="1391">
        <v>2</v>
      </c>
      <c r="F41" s="1392">
        <v>2</v>
      </c>
      <c r="G41" s="1253">
        <v>2</v>
      </c>
      <c r="H41" s="889">
        <v>1</v>
      </c>
      <c r="I41" s="888">
        <v>1</v>
      </c>
      <c r="J41" s="931"/>
      <c r="K41" s="886">
        <f t="shared" si="9"/>
        <v>4</v>
      </c>
      <c r="L41" s="1382">
        <f t="shared" si="10"/>
        <v>4</v>
      </c>
      <c r="M41" s="1346">
        <f t="shared" si="11"/>
        <v>8</v>
      </c>
      <c r="N41" s="1110"/>
      <c r="O41" s="1244"/>
    </row>
    <row r="42" spans="2:15" s="992" customFormat="1" ht="14.1" customHeight="1" x14ac:dyDescent="0.2">
      <c r="B42" s="2833"/>
      <c r="C42" s="1161">
        <v>11</v>
      </c>
      <c r="D42" s="1151" t="s">
        <v>712</v>
      </c>
      <c r="E42" s="1391">
        <v>2</v>
      </c>
      <c r="F42" s="1392">
        <v>2</v>
      </c>
      <c r="G42" s="1253">
        <v>2</v>
      </c>
      <c r="H42" s="889">
        <v>1</v>
      </c>
      <c r="I42" s="888">
        <v>1</v>
      </c>
      <c r="J42" s="931"/>
      <c r="K42" s="886">
        <f t="shared" si="9"/>
        <v>4</v>
      </c>
      <c r="L42" s="1382">
        <f t="shared" si="10"/>
        <v>4</v>
      </c>
      <c r="M42" s="1346">
        <f t="shared" si="11"/>
        <v>8</v>
      </c>
      <c r="N42" s="1110"/>
      <c r="O42" s="1244"/>
    </row>
    <row r="43" spans="2:15" s="992" customFormat="1" ht="14.1" customHeight="1" x14ac:dyDescent="0.2">
      <c r="B43" s="2833"/>
      <c r="C43" s="1147">
        <v>12</v>
      </c>
      <c r="D43" s="1151" t="s">
        <v>673</v>
      </c>
      <c r="E43" s="1391">
        <v>2</v>
      </c>
      <c r="F43" s="1392">
        <v>1</v>
      </c>
      <c r="G43" s="1253">
        <v>2</v>
      </c>
      <c r="H43" s="889">
        <v>1</v>
      </c>
      <c r="I43" s="888">
        <v>1</v>
      </c>
      <c r="J43" s="931"/>
      <c r="K43" s="886">
        <f t="shared" si="9"/>
        <v>3</v>
      </c>
      <c r="L43" s="1382">
        <f t="shared" si="10"/>
        <v>4</v>
      </c>
      <c r="M43" s="1346">
        <f t="shared" si="11"/>
        <v>7</v>
      </c>
      <c r="N43" s="1110"/>
      <c r="O43" s="1244"/>
    </row>
    <row r="44" spans="2:15" s="992" customFormat="1" ht="14.1" customHeight="1" x14ac:dyDescent="0.2">
      <c r="B44" s="2833"/>
      <c r="C44" s="1161">
        <v>13</v>
      </c>
      <c r="D44" s="1151" t="s">
        <v>674</v>
      </c>
      <c r="E44" s="1391">
        <v>1</v>
      </c>
      <c r="F44" s="1392">
        <v>2</v>
      </c>
      <c r="G44" s="1253">
        <v>2</v>
      </c>
      <c r="H44" s="889">
        <v>1</v>
      </c>
      <c r="I44" s="888">
        <v>1</v>
      </c>
      <c r="J44" s="931"/>
      <c r="K44" s="886">
        <f t="shared" si="9"/>
        <v>3</v>
      </c>
      <c r="L44" s="1382">
        <f t="shared" si="10"/>
        <v>4</v>
      </c>
      <c r="M44" s="1346">
        <f t="shared" si="11"/>
        <v>7</v>
      </c>
      <c r="N44" s="1110"/>
      <c r="O44" s="1244"/>
    </row>
    <row r="45" spans="2:15" s="992" customFormat="1" ht="14.1" customHeight="1" x14ac:dyDescent="0.2">
      <c r="B45" s="2833"/>
      <c r="C45" s="1147">
        <v>14</v>
      </c>
      <c r="D45" s="1151" t="s">
        <v>681</v>
      </c>
      <c r="E45" s="1391"/>
      <c r="F45" s="1392">
        <v>1</v>
      </c>
      <c r="G45" s="1253">
        <v>1</v>
      </c>
      <c r="H45" s="889"/>
      <c r="I45" s="888"/>
      <c r="J45" s="931"/>
      <c r="K45" s="886">
        <f t="shared" si="9"/>
        <v>1</v>
      </c>
      <c r="L45" s="1382">
        <f t="shared" si="10"/>
        <v>1</v>
      </c>
      <c r="M45" s="1346">
        <f t="shared" si="11"/>
        <v>2</v>
      </c>
      <c r="N45" s="1110"/>
      <c r="O45" s="1244"/>
    </row>
    <row r="46" spans="2:15" s="992" customFormat="1" ht="14.1" customHeight="1" x14ac:dyDescent="0.2">
      <c r="B46" s="2833"/>
      <c r="C46" s="1161">
        <v>15</v>
      </c>
      <c r="D46" s="1151" t="s">
        <v>680</v>
      </c>
      <c r="E46" s="1391">
        <v>4</v>
      </c>
      <c r="F46" s="1392">
        <v>4</v>
      </c>
      <c r="G46" s="1253">
        <v>3</v>
      </c>
      <c r="H46" s="889">
        <v>3</v>
      </c>
      <c r="I46" s="888">
        <v>3</v>
      </c>
      <c r="J46" s="931">
        <v>3</v>
      </c>
      <c r="K46" s="886">
        <f t="shared" si="9"/>
        <v>8</v>
      </c>
      <c r="L46" s="1382">
        <f t="shared" si="10"/>
        <v>12</v>
      </c>
      <c r="M46" s="1346">
        <f t="shared" si="11"/>
        <v>20</v>
      </c>
      <c r="N46" s="1110"/>
      <c r="O46" s="1244"/>
    </row>
    <row r="47" spans="2:15" s="992" customFormat="1" ht="14.1" customHeight="1" x14ac:dyDescent="0.2">
      <c r="B47" s="2833"/>
      <c r="C47" s="1147">
        <v>16</v>
      </c>
      <c r="D47" s="1151" t="s">
        <v>678</v>
      </c>
      <c r="E47" s="1391">
        <v>1</v>
      </c>
      <c r="F47" s="1392">
        <v>1</v>
      </c>
      <c r="G47" s="1253">
        <v>1</v>
      </c>
      <c r="H47" s="889">
        <v>1</v>
      </c>
      <c r="I47" s="888">
        <v>1</v>
      </c>
      <c r="J47" s="931"/>
      <c r="K47" s="886">
        <f t="shared" si="9"/>
        <v>2</v>
      </c>
      <c r="L47" s="1382">
        <f t="shared" si="10"/>
        <v>3</v>
      </c>
      <c r="M47" s="1346">
        <f t="shared" si="11"/>
        <v>5</v>
      </c>
      <c r="N47" s="1110"/>
      <c r="O47" s="1244"/>
    </row>
    <row r="48" spans="2:15" s="992" customFormat="1" ht="14.1" customHeight="1" x14ac:dyDescent="0.2">
      <c r="B48" s="2833"/>
      <c r="C48" s="1161">
        <v>17</v>
      </c>
      <c r="D48" s="1150" t="s">
        <v>711</v>
      </c>
      <c r="E48" s="1391"/>
      <c r="F48" s="1392"/>
      <c r="G48" s="1253">
        <v>1</v>
      </c>
      <c r="H48" s="889">
        <v>1</v>
      </c>
      <c r="I48" s="888"/>
      <c r="J48" s="931"/>
      <c r="K48" s="886">
        <f t="shared" si="9"/>
        <v>0</v>
      </c>
      <c r="L48" s="1382">
        <f t="shared" si="10"/>
        <v>2</v>
      </c>
      <c r="M48" s="1346">
        <f t="shared" si="11"/>
        <v>2</v>
      </c>
      <c r="N48" s="1110"/>
      <c r="O48" s="1244"/>
    </row>
    <row r="49" spans="2:15" s="992" customFormat="1" ht="14.1" customHeight="1" x14ac:dyDescent="0.2">
      <c r="B49" s="2833"/>
      <c r="C49" s="1333">
        <v>18</v>
      </c>
      <c r="D49" s="1288" t="s">
        <v>682</v>
      </c>
      <c r="E49" s="1408">
        <v>1</v>
      </c>
      <c r="F49" s="1409">
        <v>1</v>
      </c>
      <c r="G49" s="1287">
        <v>1</v>
      </c>
      <c r="H49" s="1286">
        <v>1</v>
      </c>
      <c r="I49" s="1285">
        <v>1</v>
      </c>
      <c r="J49" s="1284">
        <v>1</v>
      </c>
      <c r="K49" s="1407">
        <f t="shared" si="9"/>
        <v>2</v>
      </c>
      <c r="L49" s="1406">
        <f t="shared" si="10"/>
        <v>4</v>
      </c>
      <c r="M49" s="1369">
        <f t="shared" si="11"/>
        <v>6</v>
      </c>
      <c r="N49" s="1358"/>
      <c r="O49" s="1244"/>
    </row>
    <row r="50" spans="2:15" s="992" customFormat="1" ht="19.350000000000001" customHeight="1" thickBot="1" x14ac:dyDescent="0.25">
      <c r="B50" s="2833"/>
      <c r="C50" s="1281" t="s">
        <v>857</v>
      </c>
      <c r="D50" s="1280"/>
      <c r="E50" s="1586"/>
      <c r="F50" s="1611"/>
      <c r="G50" s="1279"/>
      <c r="H50" s="922"/>
      <c r="I50" s="921"/>
      <c r="J50" s="921"/>
      <c r="K50" s="1405">
        <f>SUM(E50:G50)</f>
        <v>0</v>
      </c>
      <c r="L50" s="1404">
        <f>SUM(H50:J50)</f>
        <v>0</v>
      </c>
      <c r="M50" s="1403">
        <f t="shared" si="11"/>
        <v>0</v>
      </c>
      <c r="N50" s="2019"/>
      <c r="O50" s="1244"/>
    </row>
    <row r="51" spans="2:15" s="1224" customFormat="1" ht="19.5" customHeight="1" thickTop="1" x14ac:dyDescent="0.2">
      <c r="B51" s="1357"/>
      <c r="C51" s="1267" t="s">
        <v>773</v>
      </c>
      <c r="D51" s="1276"/>
      <c r="E51" s="1274">
        <f t="shared" ref="E51:M51" si="12">SUM(E52:E60)</f>
        <v>0</v>
      </c>
      <c r="F51" s="1274">
        <f t="shared" si="12"/>
        <v>0</v>
      </c>
      <c r="G51" s="1274">
        <f t="shared" si="12"/>
        <v>0</v>
      </c>
      <c r="H51" s="1274">
        <f t="shared" si="12"/>
        <v>0</v>
      </c>
      <c r="I51" s="1274">
        <f t="shared" si="12"/>
        <v>0</v>
      </c>
      <c r="J51" s="1275">
        <f t="shared" si="12"/>
        <v>0</v>
      </c>
      <c r="K51" s="1402">
        <f t="shared" si="12"/>
        <v>0</v>
      </c>
      <c r="L51" s="1402">
        <f t="shared" si="12"/>
        <v>0</v>
      </c>
      <c r="M51" s="1401">
        <f t="shared" si="12"/>
        <v>0</v>
      </c>
      <c r="N51" s="1356"/>
      <c r="O51" s="1244"/>
    </row>
    <row r="52" spans="2:15" s="1224" customFormat="1" ht="14.1" customHeight="1" x14ac:dyDescent="0.2">
      <c r="B52" s="989"/>
      <c r="C52" s="1127">
        <v>1</v>
      </c>
      <c r="D52" s="1260"/>
      <c r="E52" s="1393"/>
      <c r="F52" s="1394"/>
      <c r="G52" s="1258"/>
      <c r="H52" s="895"/>
      <c r="I52" s="894"/>
      <c r="J52" s="899"/>
      <c r="K52" s="896">
        <f t="shared" ref="K52:K60" si="13">SUM(E52:F52)</f>
        <v>0</v>
      </c>
      <c r="L52" s="1385">
        <f t="shared" ref="L52:L60" si="14">SUM(G52:J52)</f>
        <v>0</v>
      </c>
      <c r="M52" s="1384">
        <f t="shared" ref="M52:M60" si="15">SUM(K52:L52)</f>
        <v>0</v>
      </c>
      <c r="N52" s="1112"/>
      <c r="O52" s="1244"/>
    </row>
    <row r="53" spans="2:15" s="1224" customFormat="1" ht="14.1" customHeight="1" x14ac:dyDescent="0.2">
      <c r="B53" s="989"/>
      <c r="C53" s="1127">
        <v>2</v>
      </c>
      <c r="D53" s="1254"/>
      <c r="E53" s="1393"/>
      <c r="F53" s="1394"/>
      <c r="G53" s="1258"/>
      <c r="H53" s="895"/>
      <c r="I53" s="894"/>
      <c r="J53" s="899"/>
      <c r="K53" s="886">
        <f t="shared" si="13"/>
        <v>0</v>
      </c>
      <c r="L53" s="1382">
        <f t="shared" si="14"/>
        <v>0</v>
      </c>
      <c r="M53" s="1346">
        <f t="shared" si="15"/>
        <v>0</v>
      </c>
      <c r="N53" s="1112"/>
      <c r="O53" s="1244"/>
    </row>
    <row r="54" spans="2:15" s="1224" customFormat="1" ht="14.1" customHeight="1" x14ac:dyDescent="0.2">
      <c r="B54" s="989"/>
      <c r="C54" s="1127">
        <v>3</v>
      </c>
      <c r="D54" s="1254"/>
      <c r="E54" s="1393"/>
      <c r="F54" s="1394"/>
      <c r="G54" s="1258"/>
      <c r="H54" s="895"/>
      <c r="I54" s="894"/>
      <c r="J54" s="899"/>
      <c r="K54" s="886">
        <f t="shared" si="13"/>
        <v>0</v>
      </c>
      <c r="L54" s="1382">
        <f t="shared" si="14"/>
        <v>0</v>
      </c>
      <c r="M54" s="1346">
        <f t="shared" si="15"/>
        <v>0</v>
      </c>
      <c r="N54" s="1112"/>
      <c r="O54" s="1244"/>
    </row>
    <row r="55" spans="2:15" s="1224" customFormat="1" ht="14.1" customHeight="1" x14ac:dyDescent="0.2">
      <c r="B55" s="989"/>
      <c r="C55" s="1127">
        <v>4</v>
      </c>
      <c r="D55" s="1254"/>
      <c r="E55" s="1393"/>
      <c r="F55" s="1394"/>
      <c r="G55" s="1258"/>
      <c r="H55" s="895"/>
      <c r="I55" s="894"/>
      <c r="J55" s="899"/>
      <c r="K55" s="886">
        <f t="shared" si="13"/>
        <v>0</v>
      </c>
      <c r="L55" s="1382">
        <f t="shared" si="14"/>
        <v>0</v>
      </c>
      <c r="M55" s="1346">
        <f t="shared" si="15"/>
        <v>0</v>
      </c>
      <c r="N55" s="1112"/>
      <c r="O55" s="1244"/>
    </row>
    <row r="56" spans="2:15" s="1224" customFormat="1" ht="14.1" customHeight="1" x14ac:dyDescent="0.2">
      <c r="B56" s="989"/>
      <c r="C56" s="1127">
        <v>5</v>
      </c>
      <c r="D56" s="1254"/>
      <c r="E56" s="1393"/>
      <c r="F56" s="1394"/>
      <c r="G56" s="1258"/>
      <c r="H56" s="895"/>
      <c r="I56" s="894"/>
      <c r="J56" s="899"/>
      <c r="K56" s="886">
        <f t="shared" si="13"/>
        <v>0</v>
      </c>
      <c r="L56" s="1382">
        <f t="shared" si="14"/>
        <v>0</v>
      </c>
      <c r="M56" s="1346">
        <f t="shared" si="15"/>
        <v>0</v>
      </c>
      <c r="N56" s="1112"/>
      <c r="O56" s="1244"/>
    </row>
    <row r="57" spans="2:15" s="1224" customFormat="1" ht="14.1" customHeight="1" x14ac:dyDescent="0.2">
      <c r="B57" s="989"/>
      <c r="C57" s="1127">
        <v>6</v>
      </c>
      <c r="D57" s="1254"/>
      <c r="E57" s="1393"/>
      <c r="F57" s="1394"/>
      <c r="G57" s="1258"/>
      <c r="H57" s="895"/>
      <c r="I57" s="894"/>
      <c r="J57" s="899"/>
      <c r="K57" s="886">
        <f t="shared" si="13"/>
        <v>0</v>
      </c>
      <c r="L57" s="1382">
        <f t="shared" si="14"/>
        <v>0</v>
      </c>
      <c r="M57" s="1346">
        <f t="shared" si="15"/>
        <v>0</v>
      </c>
      <c r="N57" s="1112"/>
      <c r="O57" s="1244"/>
    </row>
    <row r="58" spans="2:15" s="1224" customFormat="1" ht="14.1" customHeight="1" x14ac:dyDescent="0.2">
      <c r="B58" s="930"/>
      <c r="C58" s="1126">
        <v>7</v>
      </c>
      <c r="D58" s="1254"/>
      <c r="E58" s="1391"/>
      <c r="F58" s="1392"/>
      <c r="G58" s="1253"/>
      <c r="H58" s="889"/>
      <c r="I58" s="888"/>
      <c r="J58" s="931"/>
      <c r="K58" s="886">
        <f t="shared" si="13"/>
        <v>0</v>
      </c>
      <c r="L58" s="1382">
        <f t="shared" si="14"/>
        <v>0</v>
      </c>
      <c r="M58" s="1346">
        <f t="shared" si="15"/>
        <v>0</v>
      </c>
      <c r="N58" s="884"/>
      <c r="O58" s="1244"/>
    </row>
    <row r="59" spans="2:15" s="1224" customFormat="1" ht="14.1" customHeight="1" x14ac:dyDescent="0.2">
      <c r="B59" s="930"/>
      <c r="C59" s="1126">
        <v>8</v>
      </c>
      <c r="D59" s="1254"/>
      <c r="E59" s="1391"/>
      <c r="F59" s="1392"/>
      <c r="G59" s="1253"/>
      <c r="H59" s="889"/>
      <c r="I59" s="888"/>
      <c r="J59" s="931"/>
      <c r="K59" s="886">
        <f t="shared" si="13"/>
        <v>0</v>
      </c>
      <c r="L59" s="1382">
        <f t="shared" si="14"/>
        <v>0</v>
      </c>
      <c r="M59" s="1346">
        <f t="shared" si="15"/>
        <v>0</v>
      </c>
      <c r="N59" s="884"/>
      <c r="O59" s="1244"/>
    </row>
    <row r="60" spans="2:15" s="1224" customFormat="1" ht="14.1" customHeight="1" thickBot="1" x14ac:dyDescent="0.25">
      <c r="B60" s="927"/>
      <c r="C60" s="1133">
        <v>9</v>
      </c>
      <c r="D60" s="1249"/>
      <c r="E60" s="1399"/>
      <c r="F60" s="1400"/>
      <c r="G60" s="1271"/>
      <c r="H60" s="912"/>
      <c r="I60" s="911"/>
      <c r="J60" s="1144"/>
      <c r="K60" s="909">
        <f t="shared" si="13"/>
        <v>0</v>
      </c>
      <c r="L60" s="1398">
        <f t="shared" si="14"/>
        <v>0</v>
      </c>
      <c r="M60" s="1397">
        <f t="shared" si="15"/>
        <v>0</v>
      </c>
      <c r="N60" s="1355"/>
      <c r="O60" s="1244"/>
    </row>
    <row r="61" spans="2:15" s="1224" customFormat="1" ht="19.350000000000001" customHeight="1" thickTop="1" x14ac:dyDescent="0.2">
      <c r="B61" s="1266"/>
      <c r="C61" s="1267" t="s">
        <v>772</v>
      </c>
      <c r="D61" s="1266"/>
      <c r="E61" s="1264">
        <f t="shared" ref="E61:M61" si="16">SUM(E62:E68)</f>
        <v>0</v>
      </c>
      <c r="F61" s="1263">
        <f t="shared" si="16"/>
        <v>0</v>
      </c>
      <c r="G61" s="1264">
        <f t="shared" si="16"/>
        <v>0</v>
      </c>
      <c r="H61" s="1265">
        <f t="shared" si="16"/>
        <v>0</v>
      </c>
      <c r="I61" s="1264">
        <f t="shared" si="16"/>
        <v>0</v>
      </c>
      <c r="J61" s="1264">
        <f t="shared" si="16"/>
        <v>0</v>
      </c>
      <c r="K61" s="1396">
        <f t="shared" si="16"/>
        <v>0</v>
      </c>
      <c r="L61" s="1396">
        <f t="shared" si="16"/>
        <v>0</v>
      </c>
      <c r="M61" s="1396">
        <f t="shared" si="16"/>
        <v>0</v>
      </c>
      <c r="N61" s="1354"/>
      <c r="O61" s="1244"/>
    </row>
    <row r="62" spans="2:15" s="1224" customFormat="1" ht="14.1" customHeight="1" x14ac:dyDescent="0.2">
      <c r="B62" s="989"/>
      <c r="C62" s="1127">
        <v>1</v>
      </c>
      <c r="D62" s="1254"/>
      <c r="E62" s="1393"/>
      <c r="F62" s="1394"/>
      <c r="G62" s="1258"/>
      <c r="H62" s="895"/>
      <c r="I62" s="894"/>
      <c r="J62" s="899"/>
      <c r="K62" s="896">
        <f t="shared" ref="K62:K72" si="17">SUM(E62:F62)</f>
        <v>0</v>
      </c>
      <c r="L62" s="1385">
        <f t="shared" ref="L62:L72" si="18">SUM(G62:J62)</f>
        <v>0</v>
      </c>
      <c r="M62" s="1384">
        <f t="shared" ref="M62:M72" si="19">SUM(K62:L62)</f>
        <v>0</v>
      </c>
      <c r="N62" s="1112"/>
      <c r="O62" s="1244"/>
    </row>
    <row r="63" spans="2:15" s="1224" customFormat="1" ht="14.1" customHeight="1" x14ac:dyDescent="0.2">
      <c r="B63" s="989"/>
      <c r="C63" s="1127">
        <v>2</v>
      </c>
      <c r="D63" s="1254"/>
      <c r="E63" s="1393"/>
      <c r="F63" s="1394"/>
      <c r="G63" s="1258"/>
      <c r="H63" s="895"/>
      <c r="I63" s="894"/>
      <c r="J63" s="899"/>
      <c r="K63" s="886">
        <f t="shared" si="17"/>
        <v>0</v>
      </c>
      <c r="L63" s="1382">
        <f t="shared" si="18"/>
        <v>0</v>
      </c>
      <c r="M63" s="1346">
        <f t="shared" si="19"/>
        <v>0</v>
      </c>
      <c r="N63" s="1112"/>
      <c r="O63" s="1244"/>
    </row>
    <row r="64" spans="2:15" s="1224" customFormat="1" ht="14.1" customHeight="1" x14ac:dyDescent="0.2">
      <c r="B64" s="989"/>
      <c r="C64" s="1127">
        <v>3</v>
      </c>
      <c r="D64" s="1254"/>
      <c r="E64" s="1393"/>
      <c r="F64" s="1394"/>
      <c r="G64" s="1258"/>
      <c r="H64" s="895"/>
      <c r="I64" s="894"/>
      <c r="J64" s="899"/>
      <c r="K64" s="886">
        <f t="shared" si="17"/>
        <v>0</v>
      </c>
      <c r="L64" s="1382">
        <f t="shared" si="18"/>
        <v>0</v>
      </c>
      <c r="M64" s="1346">
        <f t="shared" si="19"/>
        <v>0</v>
      </c>
      <c r="N64" s="1112"/>
      <c r="O64" s="1244"/>
    </row>
    <row r="65" spans="2:15" s="1224" customFormat="1" ht="14.1" customHeight="1" x14ac:dyDescent="0.2">
      <c r="B65" s="930"/>
      <c r="C65" s="1126">
        <v>4</v>
      </c>
      <c r="D65" s="1254"/>
      <c r="E65" s="1391"/>
      <c r="F65" s="1392"/>
      <c r="G65" s="1253"/>
      <c r="H65" s="889"/>
      <c r="I65" s="888"/>
      <c r="J65" s="931"/>
      <c r="K65" s="886">
        <f t="shared" si="17"/>
        <v>0</v>
      </c>
      <c r="L65" s="1382">
        <f t="shared" si="18"/>
        <v>0</v>
      </c>
      <c r="M65" s="1346">
        <f t="shared" si="19"/>
        <v>0</v>
      </c>
      <c r="N65" s="884"/>
      <c r="O65" s="1244"/>
    </row>
    <row r="66" spans="2:15" s="1224" customFormat="1" ht="14.1" customHeight="1" x14ac:dyDescent="0.2">
      <c r="B66" s="1134"/>
      <c r="C66" s="1126">
        <v>5</v>
      </c>
      <c r="D66" s="1254"/>
      <c r="E66" s="1391"/>
      <c r="F66" s="1392"/>
      <c r="G66" s="1253"/>
      <c r="H66" s="889"/>
      <c r="I66" s="888"/>
      <c r="J66" s="931"/>
      <c r="K66" s="886">
        <f t="shared" si="17"/>
        <v>0</v>
      </c>
      <c r="L66" s="1382">
        <f t="shared" si="18"/>
        <v>0</v>
      </c>
      <c r="M66" s="1346">
        <f t="shared" si="19"/>
        <v>0</v>
      </c>
      <c r="N66" s="884"/>
      <c r="O66" s="1244"/>
    </row>
    <row r="67" spans="2:15" s="1224" customFormat="1" ht="14.1" customHeight="1" x14ac:dyDescent="0.2">
      <c r="B67" s="930"/>
      <c r="C67" s="1126">
        <v>6</v>
      </c>
      <c r="D67" s="1254"/>
      <c r="E67" s="1391"/>
      <c r="F67" s="1392"/>
      <c r="G67" s="1253"/>
      <c r="H67" s="889"/>
      <c r="I67" s="888"/>
      <c r="J67" s="931"/>
      <c r="K67" s="886">
        <f t="shared" si="17"/>
        <v>0</v>
      </c>
      <c r="L67" s="1382">
        <f t="shared" si="18"/>
        <v>0</v>
      </c>
      <c r="M67" s="1346">
        <f t="shared" si="19"/>
        <v>0</v>
      </c>
      <c r="N67" s="884"/>
      <c r="O67" s="1244"/>
    </row>
    <row r="68" spans="2:15" s="1224" customFormat="1" ht="14.1" customHeight="1" thickBot="1" x14ac:dyDescent="0.25">
      <c r="B68" s="1352"/>
      <c r="C68" s="1250">
        <v>7</v>
      </c>
      <c r="D68" s="1467"/>
      <c r="E68" s="1389"/>
      <c r="F68" s="1390"/>
      <c r="G68" s="1248"/>
      <c r="H68" s="1247"/>
      <c r="I68" s="1123"/>
      <c r="J68" s="1140"/>
      <c r="K68" s="1388">
        <f t="shared" si="17"/>
        <v>0</v>
      </c>
      <c r="L68" s="1387">
        <f t="shared" si="18"/>
        <v>0</v>
      </c>
      <c r="M68" s="1340">
        <f t="shared" si="19"/>
        <v>0</v>
      </c>
      <c r="N68" s="1351"/>
      <c r="O68" s="1244"/>
    </row>
    <row r="69" spans="2:15" s="1224" customFormat="1" ht="14.1" customHeight="1" thickTop="1" x14ac:dyDescent="0.2">
      <c r="B69" s="1350"/>
      <c r="C69" s="1242" t="s">
        <v>828</v>
      </c>
      <c r="D69" s="1242"/>
      <c r="E69" s="1386"/>
      <c r="F69" s="1386"/>
      <c r="G69" s="1241"/>
      <c r="H69" s="1241"/>
      <c r="I69" s="1241"/>
      <c r="J69" s="1241"/>
      <c r="K69" s="896">
        <f t="shared" si="17"/>
        <v>0</v>
      </c>
      <c r="L69" s="1385">
        <f t="shared" si="18"/>
        <v>0</v>
      </c>
      <c r="M69" s="1384">
        <f t="shared" si="19"/>
        <v>0</v>
      </c>
      <c r="N69" s="1348"/>
    </row>
    <row r="70" spans="2:15" s="1224" customFormat="1" ht="14.1" customHeight="1" x14ac:dyDescent="0.2">
      <c r="B70" s="1347"/>
      <c r="C70" s="1236" t="s">
        <v>721</v>
      </c>
      <c r="D70" s="1236"/>
      <c r="E70" s="1383"/>
      <c r="F70" s="1383"/>
      <c r="G70" s="1235"/>
      <c r="H70" s="1235"/>
      <c r="I70" s="1235"/>
      <c r="J70" s="1235"/>
      <c r="K70" s="886">
        <f t="shared" si="17"/>
        <v>0</v>
      </c>
      <c r="L70" s="1382">
        <f t="shared" si="18"/>
        <v>0</v>
      </c>
      <c r="M70" s="1346">
        <f t="shared" si="19"/>
        <v>0</v>
      </c>
      <c r="N70" s="1345"/>
    </row>
    <row r="71" spans="2:15" s="1224" customFormat="1" ht="14.1" customHeight="1" x14ac:dyDescent="0.2">
      <c r="B71" s="1347"/>
      <c r="C71" s="1236" t="s">
        <v>829</v>
      </c>
      <c r="D71" s="1236"/>
      <c r="E71" s="1383"/>
      <c r="F71" s="1383"/>
      <c r="G71" s="1235"/>
      <c r="H71" s="1235"/>
      <c r="I71" s="1235"/>
      <c r="J71" s="1235"/>
      <c r="K71" s="886">
        <f t="shared" si="17"/>
        <v>0</v>
      </c>
      <c r="L71" s="1382">
        <f t="shared" si="18"/>
        <v>0</v>
      </c>
      <c r="M71" s="1346">
        <f t="shared" si="19"/>
        <v>0</v>
      </c>
      <c r="N71" s="1345"/>
    </row>
    <row r="72" spans="2:15" s="1224" customFormat="1" ht="14.1" customHeight="1" thickBot="1" x14ac:dyDescent="0.25">
      <c r="B72" s="1344"/>
      <c r="C72" s="1643" t="s">
        <v>853</v>
      </c>
      <c r="D72" s="1343"/>
      <c r="E72" s="1381"/>
      <c r="F72" s="1381"/>
      <c r="G72" s="1342"/>
      <c r="H72" s="1342"/>
      <c r="I72" s="1342"/>
      <c r="J72" s="1341"/>
      <c r="K72" s="878">
        <f t="shared" si="17"/>
        <v>0</v>
      </c>
      <c r="L72" s="1380">
        <f t="shared" si="18"/>
        <v>0</v>
      </c>
      <c r="M72" s="1379">
        <f t="shared" si="19"/>
        <v>0</v>
      </c>
      <c r="N72" s="1339"/>
    </row>
    <row r="73" spans="2:15" ht="22.15" customHeight="1" x14ac:dyDescent="0.2">
      <c r="C73" s="1223" t="s">
        <v>479</v>
      </c>
      <c r="D73" s="2835" t="s">
        <v>868</v>
      </c>
      <c r="E73" s="2835"/>
      <c r="F73" s="2835"/>
      <c r="G73" s="2835"/>
      <c r="H73" s="1096"/>
      <c r="I73" s="1096"/>
      <c r="J73" s="1204"/>
      <c r="K73" s="1204"/>
      <c r="L73" s="1204"/>
      <c r="M73" s="1096"/>
    </row>
    <row r="74" spans="2:15" x14ac:dyDescent="0.2">
      <c r="D74" s="1096"/>
      <c r="E74" s="1222"/>
      <c r="F74" s="1221"/>
      <c r="G74" s="1221"/>
      <c r="H74" s="1096"/>
      <c r="I74" s="1096"/>
      <c r="J74" s="1204"/>
      <c r="K74" s="1204"/>
      <c r="L74" s="1204"/>
      <c r="M74" s="1096"/>
    </row>
    <row r="75" spans="2:15" x14ac:dyDescent="0.2">
      <c r="D75" s="1096"/>
      <c r="E75" s="1221"/>
      <c r="F75" s="1221"/>
      <c r="G75" s="1221"/>
      <c r="H75" s="1096"/>
      <c r="I75" s="1096"/>
      <c r="J75" s="1204"/>
      <c r="K75" s="1204"/>
      <c r="L75" s="1204"/>
      <c r="M75" s="1096"/>
    </row>
  </sheetData>
  <sheetProtection algorithmName="SHA-512" hashValue="Ay7MMsUSEbe5Jkj1TjN0pJJmyeLf+EZqmjpxQDxPhIJUX60I7G9+xonvpp+vwsL0bXiZaBSzzsrMQZsi/+wWkA==" saltValue="TWM19O24FPnHO+bexwXuJA==" spinCount="100000" sheet="1" objects="1" scenarios="1"/>
  <mergeCells count="19">
    <mergeCell ref="B32:B50"/>
    <mergeCell ref="D73:G73"/>
    <mergeCell ref="N6:N12"/>
    <mergeCell ref="E7:J7"/>
    <mergeCell ref="K8:K12"/>
    <mergeCell ref="L8:L12"/>
    <mergeCell ref="E9:F9"/>
    <mergeCell ref="G9:J9"/>
    <mergeCell ref="E10:J10"/>
    <mergeCell ref="B6:D12"/>
    <mergeCell ref="E6:J6"/>
    <mergeCell ref="K6:L7"/>
    <mergeCell ref="M6:M12"/>
    <mergeCell ref="E12:J12"/>
    <mergeCell ref="M2:N2"/>
    <mergeCell ref="N13:N19"/>
    <mergeCell ref="D3:L3"/>
    <mergeCell ref="J5:M5"/>
    <mergeCell ref="B21:B31"/>
  </mergeCells>
  <printOptions horizontalCentered="1"/>
  <pageMargins left="0.59055118110236227" right="0.51181102362204722" top="1.1811023622047245" bottom="0.98425196850393704" header="0.51181102362204722" footer="0.51181102362204722"/>
  <pageSetup paperSize="9" scale="42" orientation="landscape" horizontalDpi="4294967293" verticalDpi="4294967293"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r:uid="{1A6BC3E1-F36E-4E0C-BE88-15A2392F9DE7}">
          <x14:formula1>
            <xm:f>słownik!$A$2:$A$175</xm:f>
          </x14:formula1>
          <xm:sqref>D52:D60 D62:D68</xm:sqref>
        </x14:dataValidation>
      </x14:dataValidations>
    </ext>
  </extLst>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44E31F-A6E3-449E-B8E7-D12BEBBD5054}">
  <sheetPr>
    <tabColor rgb="FFFF0000"/>
    <pageSetUpPr fitToPage="1"/>
  </sheetPr>
  <dimension ref="B1:O73"/>
  <sheetViews>
    <sheetView view="pageBreakPreview" zoomScale="90" zoomScaleNormal="100" zoomScaleSheetLayoutView="90" workbookViewId="0">
      <selection activeCell="L1" sqref="L1:N1"/>
    </sheetView>
  </sheetViews>
  <sheetFormatPr defaultColWidth="9.28515625" defaultRowHeight="12.75" x14ac:dyDescent="0.2"/>
  <cols>
    <col min="1" max="1" width="2.85546875" style="875" customWidth="1"/>
    <col min="2" max="2" width="6.42578125" style="875" customWidth="1"/>
    <col min="3" max="3" width="4.42578125" style="875" customWidth="1"/>
    <col min="4" max="4" width="46.7109375" style="875" customWidth="1"/>
    <col min="5" max="10" width="5.7109375" style="875" customWidth="1"/>
    <col min="11" max="11" width="6.5703125" style="875" customWidth="1"/>
    <col min="12" max="12" width="6.7109375" style="875" customWidth="1"/>
    <col min="13" max="13" width="8.5703125" style="875" customWidth="1"/>
    <col min="14" max="14" width="12.28515625" style="875" customWidth="1"/>
    <col min="15" max="15" width="5.42578125" style="875" customWidth="1"/>
    <col min="16" max="16384" width="9.28515625" style="875"/>
  </cols>
  <sheetData>
    <row r="1" spans="2:15" s="1224" customFormat="1" ht="18" x14ac:dyDescent="0.2">
      <c r="B1" s="967"/>
      <c r="C1" s="967"/>
      <c r="D1" s="966" t="str">
        <f>wizyt!C3</f>
        <v>??</v>
      </c>
      <c r="E1" s="1018"/>
      <c r="F1" s="1018"/>
      <c r="G1" s="1018"/>
      <c r="H1" s="1018"/>
      <c r="I1" s="1018"/>
      <c r="J1" s="1018"/>
      <c r="K1" s="1018"/>
      <c r="L1" s="2040" t="str">
        <f>wizyt!$B$1</f>
        <v xml:space="preserve"> </v>
      </c>
      <c r="M1" s="2698" t="str">
        <f>wizyt!$D$1</f>
        <v xml:space="preserve"> </v>
      </c>
      <c r="N1" s="2699"/>
    </row>
    <row r="2" spans="2:15" s="1224" customFormat="1" ht="20.25" x14ac:dyDescent="0.2">
      <c r="B2" s="270"/>
      <c r="C2" s="270"/>
      <c r="D2" s="2700" t="s">
        <v>755</v>
      </c>
      <c r="E2" s="2700"/>
      <c r="F2" s="2700"/>
      <c r="G2" s="2700"/>
      <c r="H2" s="2700"/>
      <c r="I2" s="2700"/>
      <c r="J2" s="2700"/>
      <c r="K2" s="2700"/>
      <c r="L2" s="2700"/>
      <c r="M2" s="999" t="str">
        <f>wizyt!H3</f>
        <v>2023/2024</v>
      </c>
      <c r="N2" s="270"/>
    </row>
    <row r="3" spans="2:15" s="1224" customFormat="1" ht="18.75" customHeight="1" x14ac:dyDescent="0.2">
      <c r="B3" s="998" t="s">
        <v>775</v>
      </c>
      <c r="C3" s="964"/>
      <c r="D3" s="997"/>
      <c r="E3" s="997"/>
      <c r="F3" s="997"/>
      <c r="G3" s="997"/>
      <c r="H3" s="1446" t="s">
        <v>858</v>
      </c>
      <c r="I3" s="997"/>
      <c r="J3" s="997" t="s">
        <v>859</v>
      </c>
      <c r="K3" s="997"/>
      <c r="L3" s="997"/>
      <c r="M3" s="996"/>
      <c r="N3" s="270"/>
    </row>
    <row r="4" spans="2:15" s="1224" customFormat="1" ht="27" customHeight="1" thickBot="1" x14ac:dyDescent="0.25">
      <c r="B4" s="1324" t="s">
        <v>794</v>
      </c>
      <c r="C4" s="1323"/>
      <c r="D4" s="330"/>
      <c r="E4" s="1017"/>
      <c r="F4" s="1017"/>
      <c r="G4" s="1322"/>
      <c r="H4" s="1017"/>
      <c r="I4" s="1017"/>
      <c r="J4" s="2847"/>
      <c r="K4" s="2847"/>
      <c r="L4" s="2847"/>
      <c r="M4" s="2847"/>
      <c r="N4" s="270"/>
    </row>
    <row r="5" spans="2:15" s="1224" customFormat="1" ht="12.75" customHeight="1" x14ac:dyDescent="0.2">
      <c r="B5" s="2703" t="s">
        <v>756</v>
      </c>
      <c r="C5" s="2800"/>
      <c r="D5" s="2800"/>
      <c r="E5" s="2848" t="s">
        <v>691</v>
      </c>
      <c r="F5" s="2849"/>
      <c r="G5" s="2849"/>
      <c r="H5" s="2849"/>
      <c r="I5" s="2849"/>
      <c r="J5" s="2850"/>
      <c r="K5" s="2860" t="s">
        <v>109</v>
      </c>
      <c r="L5" s="2861"/>
      <c r="M5" s="2851" t="s">
        <v>790</v>
      </c>
      <c r="N5" s="2836" t="s">
        <v>758</v>
      </c>
    </row>
    <row r="6" spans="2:15" s="1224" customFormat="1" ht="12.75" customHeight="1" x14ac:dyDescent="0.2">
      <c r="B6" s="2705"/>
      <c r="C6" s="2801"/>
      <c r="D6" s="2801"/>
      <c r="E6" s="2839" t="s">
        <v>817</v>
      </c>
      <c r="F6" s="2839"/>
      <c r="G6" s="2839"/>
      <c r="H6" s="2839"/>
      <c r="I6" s="2839"/>
      <c r="J6" s="2840"/>
      <c r="K6" s="2862"/>
      <c r="L6" s="2863"/>
      <c r="M6" s="2852"/>
      <c r="N6" s="2837"/>
    </row>
    <row r="7" spans="2:15" s="1224" customFormat="1" ht="12.75" customHeight="1" x14ac:dyDescent="0.2">
      <c r="B7" s="2705"/>
      <c r="C7" s="2801"/>
      <c r="D7" s="2801"/>
      <c r="E7" s="959" t="s">
        <v>523</v>
      </c>
      <c r="F7" s="959" t="s">
        <v>524</v>
      </c>
      <c r="G7" s="959" t="s">
        <v>525</v>
      </c>
      <c r="H7" s="961" t="s">
        <v>526</v>
      </c>
      <c r="I7" s="961" t="s">
        <v>527</v>
      </c>
      <c r="J7" s="1377" t="s">
        <v>528</v>
      </c>
      <c r="K7" s="2854" t="s">
        <v>862</v>
      </c>
      <c r="L7" s="2857" t="s">
        <v>856</v>
      </c>
      <c r="M7" s="2852"/>
      <c r="N7" s="2837"/>
    </row>
    <row r="8" spans="2:15" s="1224" customFormat="1" ht="12.75" customHeight="1" x14ac:dyDescent="0.2">
      <c r="B8" s="2705"/>
      <c r="C8" s="2801"/>
      <c r="D8" s="2801"/>
      <c r="E8" s="2871" t="s">
        <v>872</v>
      </c>
      <c r="F8" s="2872"/>
      <c r="G8" s="2822" t="s">
        <v>856</v>
      </c>
      <c r="H8" s="2823"/>
      <c r="I8" s="2823"/>
      <c r="J8" s="2824"/>
      <c r="K8" s="2855"/>
      <c r="L8" s="2858"/>
      <c r="M8" s="2852"/>
      <c r="N8" s="2837"/>
    </row>
    <row r="9" spans="2:15" s="1224" customFormat="1" ht="12.75" customHeight="1" x14ac:dyDescent="0.2">
      <c r="B9" s="2705"/>
      <c r="C9" s="2801"/>
      <c r="D9" s="2801"/>
      <c r="E9" s="2752" t="s">
        <v>844</v>
      </c>
      <c r="F9" s="2724"/>
      <c r="G9" s="2724"/>
      <c r="H9" s="2724"/>
      <c r="I9" s="2724"/>
      <c r="J9" s="2807"/>
      <c r="K9" s="2855"/>
      <c r="L9" s="2858"/>
      <c r="M9" s="2852"/>
      <c r="N9" s="2837"/>
    </row>
    <row r="10" spans="2:15" s="1224" customFormat="1" ht="12.75" customHeight="1" x14ac:dyDescent="0.2">
      <c r="B10" s="2705"/>
      <c r="C10" s="2801"/>
      <c r="D10" s="2801"/>
      <c r="E10" s="1728">
        <f>'kalendarz  A'!$F$30</f>
        <v>26</v>
      </c>
      <c r="F10" s="1728">
        <f>'kalendarz  A'!$F$30</f>
        <v>26</v>
      </c>
      <c r="G10" s="1728">
        <f>'kalendarz  A'!$F$30</f>
        <v>26</v>
      </c>
      <c r="H10" s="1728">
        <f>'kalendarz  A'!$F$30</f>
        <v>26</v>
      </c>
      <c r="I10" s="1728">
        <f>'kalendarz  A'!$F$30</f>
        <v>26</v>
      </c>
      <c r="J10" s="1728">
        <f>'kalendarz  A'!$F$31</f>
        <v>16</v>
      </c>
      <c r="K10" s="2855"/>
      <c r="L10" s="2858"/>
      <c r="M10" s="2852"/>
      <c r="N10" s="2837"/>
    </row>
    <row r="11" spans="2:15" s="1224" customFormat="1" ht="16.5" customHeight="1" thickBot="1" x14ac:dyDescent="0.25">
      <c r="B11" s="2707"/>
      <c r="C11" s="2802"/>
      <c r="D11" s="2802"/>
      <c r="E11" s="2825" t="s">
        <v>845</v>
      </c>
      <c r="F11" s="2826"/>
      <c r="G11" s="2826"/>
      <c r="H11" s="2826"/>
      <c r="I11" s="2826"/>
      <c r="J11" s="2827"/>
      <c r="K11" s="2856"/>
      <c r="L11" s="2859"/>
      <c r="M11" s="2853"/>
      <c r="N11" s="2838"/>
    </row>
    <row r="12" spans="2:15" s="1224" customFormat="1" ht="27" customHeight="1" thickBot="1" x14ac:dyDescent="0.25">
      <c r="B12" s="1376"/>
      <c r="C12" s="1317"/>
      <c r="D12" s="1316" t="s">
        <v>818</v>
      </c>
      <c r="E12" s="1196">
        <f t="shared" ref="E12:J12" si="0">SUM(E16:E18)+E13</f>
        <v>30</v>
      </c>
      <c r="F12" s="1196">
        <f t="shared" si="0"/>
        <v>32</v>
      </c>
      <c r="G12" s="1196">
        <f t="shared" si="0"/>
        <v>31</v>
      </c>
      <c r="H12" s="1196">
        <f t="shared" si="0"/>
        <v>26</v>
      </c>
      <c r="I12" s="1196">
        <f t="shared" si="0"/>
        <v>23</v>
      </c>
      <c r="J12" s="1196">
        <f t="shared" si="0"/>
        <v>19</v>
      </c>
      <c r="K12" s="1419">
        <f t="shared" ref="K12:K18" si="1">SUM(E12:F12)</f>
        <v>62</v>
      </c>
      <c r="L12" s="1314">
        <f t="shared" ref="L12:L18" si="2">SUM(G12:J12)</f>
        <v>99</v>
      </c>
      <c r="M12" s="1314">
        <f>SUM(K12:L12)</f>
        <v>161</v>
      </c>
      <c r="N12" s="2841"/>
      <c r="O12" s="1244"/>
    </row>
    <row r="13" spans="2:15" s="1224" customFormat="1" ht="14.25" customHeight="1" x14ac:dyDescent="0.2">
      <c r="B13" s="1373"/>
      <c r="C13" s="1309"/>
      <c r="D13" s="1184" t="s">
        <v>819</v>
      </c>
      <c r="E13" s="1375">
        <f t="shared" ref="E13:J13" si="3">SUM(E14:E15)</f>
        <v>30</v>
      </c>
      <c r="F13" s="1375">
        <f t="shared" si="3"/>
        <v>32</v>
      </c>
      <c r="G13" s="1308">
        <f t="shared" si="3"/>
        <v>31</v>
      </c>
      <c r="H13" s="1308">
        <f t="shared" si="3"/>
        <v>26</v>
      </c>
      <c r="I13" s="1308">
        <f t="shared" si="3"/>
        <v>23</v>
      </c>
      <c r="J13" s="1308">
        <f t="shared" si="3"/>
        <v>19</v>
      </c>
      <c r="K13" s="1417">
        <f t="shared" si="1"/>
        <v>62</v>
      </c>
      <c r="L13" s="1311">
        <f t="shared" si="2"/>
        <v>99</v>
      </c>
      <c r="M13" s="1374">
        <f>SUM(E13:J13)</f>
        <v>161</v>
      </c>
      <c r="N13" s="2842"/>
      <c r="O13" s="1244"/>
    </row>
    <row r="14" spans="2:15" s="1224" customFormat="1" ht="14.25" customHeight="1" x14ac:dyDescent="0.2">
      <c r="B14" s="1373"/>
      <c r="C14" s="1309"/>
      <c r="D14" s="1184" t="s">
        <v>820</v>
      </c>
      <c r="E14" s="1375">
        <f t="shared" ref="E14:J14" si="4">SUM(E20:E30)</f>
        <v>0</v>
      </c>
      <c r="F14" s="1375">
        <f t="shared" si="4"/>
        <v>0</v>
      </c>
      <c r="G14" s="1308">
        <f t="shared" si="4"/>
        <v>0</v>
      </c>
      <c r="H14" s="1308">
        <f t="shared" si="4"/>
        <v>0</v>
      </c>
      <c r="I14" s="1308">
        <f t="shared" si="4"/>
        <v>0</v>
      </c>
      <c r="J14" s="1308">
        <f t="shared" si="4"/>
        <v>0</v>
      </c>
      <c r="K14" s="1418">
        <f t="shared" si="1"/>
        <v>0</v>
      </c>
      <c r="L14" s="1311">
        <f t="shared" si="2"/>
        <v>0</v>
      </c>
      <c r="M14" s="1374">
        <f>SUM(E14:J14)</f>
        <v>0</v>
      </c>
      <c r="N14" s="2842"/>
      <c r="O14" s="1244"/>
    </row>
    <row r="15" spans="2:15" s="1224" customFormat="1" ht="14.25" customHeight="1" x14ac:dyDescent="0.2">
      <c r="B15" s="1373"/>
      <c r="C15" s="1309"/>
      <c r="D15" s="1184" t="s">
        <v>821</v>
      </c>
      <c r="E15" s="1375">
        <f t="shared" ref="E15:J15" si="5">SUM(E31:E48)</f>
        <v>30</v>
      </c>
      <c r="F15" s="1375">
        <f t="shared" si="5"/>
        <v>32</v>
      </c>
      <c r="G15" s="1308">
        <f t="shared" si="5"/>
        <v>31</v>
      </c>
      <c r="H15" s="1308">
        <f t="shared" si="5"/>
        <v>26</v>
      </c>
      <c r="I15" s="1308">
        <f t="shared" si="5"/>
        <v>23</v>
      </c>
      <c r="J15" s="1308">
        <f t="shared" si="5"/>
        <v>19</v>
      </c>
      <c r="K15" s="1418">
        <f t="shared" si="1"/>
        <v>62</v>
      </c>
      <c r="L15" s="1311">
        <f t="shared" si="2"/>
        <v>99</v>
      </c>
      <c r="M15" s="1374">
        <f>SUM(E15:J15)</f>
        <v>161</v>
      </c>
      <c r="N15" s="2842"/>
      <c r="O15" s="1244"/>
    </row>
    <row r="16" spans="2:15" s="1224" customFormat="1" ht="14.25" customHeight="1" x14ac:dyDescent="0.2">
      <c r="B16" s="1373"/>
      <c r="C16" s="1309"/>
      <c r="D16" s="1184" t="s">
        <v>822</v>
      </c>
      <c r="E16" s="1375">
        <f t="shared" ref="E16:J16" si="6">E49</f>
        <v>0</v>
      </c>
      <c r="F16" s="1375">
        <f t="shared" si="6"/>
        <v>0</v>
      </c>
      <c r="G16" s="1308">
        <f t="shared" si="6"/>
        <v>0</v>
      </c>
      <c r="H16" s="1312">
        <f t="shared" si="6"/>
        <v>0</v>
      </c>
      <c r="I16" s="1312">
        <f t="shared" si="6"/>
        <v>0</v>
      </c>
      <c r="J16" s="1313">
        <f t="shared" si="6"/>
        <v>0</v>
      </c>
      <c r="K16" s="1417">
        <f t="shared" si="1"/>
        <v>0</v>
      </c>
      <c r="L16" s="1311">
        <f t="shared" si="2"/>
        <v>0</v>
      </c>
      <c r="M16" s="1374">
        <f>SUM(E16:J16)</f>
        <v>0</v>
      </c>
      <c r="N16" s="2842"/>
      <c r="O16" s="1244"/>
    </row>
    <row r="17" spans="2:15" s="1224" customFormat="1" ht="14.25" customHeight="1" x14ac:dyDescent="0.2">
      <c r="B17" s="1373"/>
      <c r="C17" s="1309"/>
      <c r="D17" s="1184" t="s">
        <v>823</v>
      </c>
      <c r="E17" s="1372">
        <f t="shared" ref="E17:J17" si="7">E59</f>
        <v>0</v>
      </c>
      <c r="F17" s="1372">
        <f t="shared" si="7"/>
        <v>0</v>
      </c>
      <c r="G17" s="1308">
        <f t="shared" si="7"/>
        <v>0</v>
      </c>
      <c r="H17" s="1312">
        <f t="shared" si="7"/>
        <v>0</v>
      </c>
      <c r="I17" s="1312">
        <f t="shared" si="7"/>
        <v>0</v>
      </c>
      <c r="J17" s="1312">
        <f t="shared" si="7"/>
        <v>0</v>
      </c>
      <c r="K17" s="1417">
        <f t="shared" si="1"/>
        <v>0</v>
      </c>
      <c r="L17" s="1311">
        <f t="shared" si="2"/>
        <v>0</v>
      </c>
      <c r="M17" s="1374">
        <f>SUM(E17:J17)</f>
        <v>0</v>
      </c>
      <c r="N17" s="2842"/>
      <c r="O17" s="1244"/>
    </row>
    <row r="18" spans="2:15" s="1224" customFormat="1" ht="13.5" customHeight="1" thickBot="1" x14ac:dyDescent="0.25">
      <c r="B18" s="1373"/>
      <c r="C18" s="1309"/>
      <c r="D18" s="1040" t="s">
        <v>846</v>
      </c>
      <c r="E18" s="1372">
        <f t="shared" ref="E18:J18" si="8">SUM(E67:E70)</f>
        <v>0</v>
      </c>
      <c r="F18" s="1372">
        <f t="shared" si="8"/>
        <v>0</v>
      </c>
      <c r="G18" s="1308">
        <f t="shared" si="8"/>
        <v>0</v>
      </c>
      <c r="H18" s="1308">
        <f t="shared" si="8"/>
        <v>0</v>
      </c>
      <c r="I18" s="1308">
        <f t="shared" si="8"/>
        <v>0</v>
      </c>
      <c r="J18" s="1308">
        <f t="shared" si="8"/>
        <v>0</v>
      </c>
      <c r="K18" s="1417">
        <f t="shared" si="1"/>
        <v>0</v>
      </c>
      <c r="L18" s="1307">
        <f t="shared" si="2"/>
        <v>0</v>
      </c>
      <c r="M18" s="1416">
        <f>SUM(K18:L18)</f>
        <v>0</v>
      </c>
      <c r="N18" s="2843"/>
      <c r="O18" s="1244"/>
    </row>
    <row r="19" spans="2:15" s="1224" customFormat="1" ht="19.5" customHeight="1" x14ac:dyDescent="0.2">
      <c r="B19" s="1869"/>
      <c r="C19" s="1865" t="s">
        <v>766</v>
      </c>
      <c r="D19" s="1865"/>
      <c r="E19" s="1866"/>
      <c r="F19" s="1866"/>
      <c r="G19" s="1866"/>
      <c r="H19" s="1866"/>
      <c r="I19" s="1866"/>
      <c r="J19" s="1866"/>
      <c r="K19" s="1867"/>
      <c r="L19" s="1867"/>
      <c r="M19" s="1866"/>
      <c r="N19" s="1870"/>
      <c r="O19" s="1244"/>
    </row>
    <row r="20" spans="2:15" s="992" customFormat="1" ht="14.1" customHeight="1" x14ac:dyDescent="0.2">
      <c r="B20" s="2832" t="s">
        <v>826</v>
      </c>
      <c r="C20" s="1304">
        <v>1</v>
      </c>
      <c r="D20" s="1305" t="s">
        <v>795</v>
      </c>
      <c r="E20" s="1412"/>
      <c r="F20" s="1413"/>
      <c r="G20" s="1412"/>
      <c r="H20" s="1588"/>
      <c r="I20" s="946"/>
      <c r="J20" s="948"/>
      <c r="K20" s="944">
        <f t="shared" ref="K20:K47" si="9">SUM(E20:F20)</f>
        <v>0</v>
      </c>
      <c r="L20" s="1415">
        <f t="shared" ref="L20:L47" si="10">SUM(G20:J20)</f>
        <v>0</v>
      </c>
      <c r="M20" s="1414">
        <f t="shared" ref="M20:M48" si="11">SUM(K20:L20)</f>
        <v>0</v>
      </c>
      <c r="N20" s="1368"/>
      <c r="O20" s="1244"/>
    </row>
    <row r="21" spans="2:15" s="992" customFormat="1" ht="14.1" customHeight="1" x14ac:dyDescent="0.2">
      <c r="B21" s="2833"/>
      <c r="C21" s="1126">
        <v>2</v>
      </c>
      <c r="D21" s="1303" t="s">
        <v>796</v>
      </c>
      <c r="E21" s="1393"/>
      <c r="F21" s="1394"/>
      <c r="G21" s="1393"/>
      <c r="H21" s="1562"/>
      <c r="I21" s="894"/>
      <c r="J21" s="887"/>
      <c r="K21" s="886">
        <f t="shared" si="9"/>
        <v>0</v>
      </c>
      <c r="L21" s="1382">
        <f t="shared" si="10"/>
        <v>0</v>
      </c>
      <c r="M21" s="1346">
        <f t="shared" si="11"/>
        <v>0</v>
      </c>
      <c r="N21" s="1370"/>
      <c r="O21" s="1244"/>
    </row>
    <row r="22" spans="2:15" s="992" customFormat="1" ht="14.1" customHeight="1" x14ac:dyDescent="0.2">
      <c r="B22" s="2833"/>
      <c r="C22" s="1126">
        <v>3</v>
      </c>
      <c r="D22" s="1303" t="s">
        <v>797</v>
      </c>
      <c r="E22" s="1393"/>
      <c r="F22" s="1394"/>
      <c r="G22" s="1393"/>
      <c r="H22" s="1562"/>
      <c r="I22" s="894"/>
      <c r="J22" s="890"/>
      <c r="K22" s="886">
        <f t="shared" si="9"/>
        <v>0</v>
      </c>
      <c r="L22" s="1382">
        <f t="shared" si="10"/>
        <v>0</v>
      </c>
      <c r="M22" s="1346">
        <f t="shared" si="11"/>
        <v>0</v>
      </c>
      <c r="N22" s="1370"/>
      <c r="O22" s="1244"/>
    </row>
    <row r="23" spans="2:15" s="992" customFormat="1" ht="14.1" customHeight="1" x14ac:dyDescent="0.2">
      <c r="B23" s="2833"/>
      <c r="C23" s="1126">
        <v>4</v>
      </c>
      <c r="D23" s="1303" t="s">
        <v>798</v>
      </c>
      <c r="E23" s="1393"/>
      <c r="F23" s="1394"/>
      <c r="G23" s="1393"/>
      <c r="H23" s="1562"/>
      <c r="I23" s="894"/>
      <c r="J23" s="890"/>
      <c r="K23" s="886">
        <f t="shared" si="9"/>
        <v>0</v>
      </c>
      <c r="L23" s="1382">
        <f t="shared" si="10"/>
        <v>0</v>
      </c>
      <c r="M23" s="1346">
        <f t="shared" si="11"/>
        <v>0</v>
      </c>
      <c r="N23" s="1370"/>
      <c r="O23" s="1244"/>
    </row>
    <row r="24" spans="2:15" s="992" customFormat="1" ht="14.1" customHeight="1" x14ac:dyDescent="0.2">
      <c r="B24" s="2833"/>
      <c r="C24" s="1126">
        <v>5</v>
      </c>
      <c r="D24" s="1303" t="s">
        <v>874</v>
      </c>
      <c r="E24" s="1393"/>
      <c r="F24" s="1394"/>
      <c r="G24" s="1393"/>
      <c r="H24" s="1562"/>
      <c r="I24" s="894"/>
      <c r="J24" s="899"/>
      <c r="K24" s="886">
        <f t="shared" si="9"/>
        <v>0</v>
      </c>
      <c r="L24" s="1382">
        <f t="shared" si="10"/>
        <v>0</v>
      </c>
      <c r="M24" s="1346">
        <f t="shared" si="11"/>
        <v>0</v>
      </c>
      <c r="N24" s="1370"/>
      <c r="O24" s="1244"/>
    </row>
    <row r="25" spans="2:15" s="992" customFormat="1" ht="14.1" customHeight="1" x14ac:dyDescent="0.2">
      <c r="B25" s="2833"/>
      <c r="C25" s="1126">
        <v>6</v>
      </c>
      <c r="D25" s="1303" t="s">
        <v>769</v>
      </c>
      <c r="E25" s="1393"/>
      <c r="F25" s="1394"/>
      <c r="G25" s="1393"/>
      <c r="H25" s="1562"/>
      <c r="I25" s="894"/>
      <c r="J25" s="899"/>
      <c r="K25" s="886">
        <f t="shared" si="9"/>
        <v>0</v>
      </c>
      <c r="L25" s="1382">
        <f t="shared" si="10"/>
        <v>0</v>
      </c>
      <c r="M25" s="1346">
        <f t="shared" si="11"/>
        <v>0</v>
      </c>
      <c r="N25" s="1370"/>
      <c r="O25" s="1244"/>
    </row>
    <row r="26" spans="2:15" s="992" customFormat="1" ht="14.1" customHeight="1" x14ac:dyDescent="0.2">
      <c r="B26" s="2833"/>
      <c r="C26" s="1126">
        <v>7</v>
      </c>
      <c r="D26" s="1303" t="s">
        <v>782</v>
      </c>
      <c r="E26" s="1393"/>
      <c r="F26" s="1394"/>
      <c r="G26" s="1393"/>
      <c r="H26" s="1562"/>
      <c r="I26" s="894"/>
      <c r="J26" s="899"/>
      <c r="K26" s="886">
        <f t="shared" si="9"/>
        <v>0</v>
      </c>
      <c r="L26" s="1382">
        <f t="shared" si="10"/>
        <v>0</v>
      </c>
      <c r="M26" s="1346">
        <f t="shared" si="11"/>
        <v>0</v>
      </c>
      <c r="N26" s="1370"/>
      <c r="O26" s="1244"/>
    </row>
    <row r="27" spans="2:15" s="992" customFormat="1" ht="14.1" customHeight="1" x14ac:dyDescent="0.2">
      <c r="B27" s="2833"/>
      <c r="C27" s="1126">
        <v>8</v>
      </c>
      <c r="D27" s="1303" t="s">
        <v>694</v>
      </c>
      <c r="E27" s="1393"/>
      <c r="F27" s="1394"/>
      <c r="G27" s="1393"/>
      <c r="H27" s="1562"/>
      <c r="I27" s="894"/>
      <c r="J27" s="899"/>
      <c r="K27" s="886">
        <f t="shared" si="9"/>
        <v>0</v>
      </c>
      <c r="L27" s="1382">
        <f t="shared" si="10"/>
        <v>0</v>
      </c>
      <c r="M27" s="1346">
        <f t="shared" si="11"/>
        <v>0</v>
      </c>
      <c r="N27" s="1370"/>
      <c r="O27" s="1244"/>
    </row>
    <row r="28" spans="2:15" s="992" customFormat="1" ht="14.1" customHeight="1" x14ac:dyDescent="0.2">
      <c r="B28" s="2833"/>
      <c r="C28" s="1126">
        <v>9</v>
      </c>
      <c r="D28" s="1303" t="s">
        <v>699</v>
      </c>
      <c r="E28" s="1393"/>
      <c r="F28" s="1394"/>
      <c r="G28" s="1393"/>
      <c r="H28" s="1562"/>
      <c r="I28" s="894"/>
      <c r="J28" s="899"/>
      <c r="K28" s="886">
        <f t="shared" si="9"/>
        <v>0</v>
      </c>
      <c r="L28" s="1382">
        <f t="shared" si="10"/>
        <v>0</v>
      </c>
      <c r="M28" s="1346">
        <f t="shared" si="11"/>
        <v>0</v>
      </c>
      <c r="N28" s="1370"/>
      <c r="O28" s="1244"/>
    </row>
    <row r="29" spans="2:15" s="992" customFormat="1" ht="14.1" customHeight="1" x14ac:dyDescent="0.2">
      <c r="B29" s="2833"/>
      <c r="C29" s="1126">
        <v>10</v>
      </c>
      <c r="D29" s="1303" t="s">
        <v>716</v>
      </c>
      <c r="E29" s="1393"/>
      <c r="F29" s="1394"/>
      <c r="G29" s="1393"/>
      <c r="H29" s="1562"/>
      <c r="I29" s="894"/>
      <c r="J29" s="899"/>
      <c r="K29" s="886">
        <f t="shared" si="9"/>
        <v>0</v>
      </c>
      <c r="L29" s="1382">
        <f t="shared" si="10"/>
        <v>0</v>
      </c>
      <c r="M29" s="1346">
        <f t="shared" si="11"/>
        <v>0</v>
      </c>
      <c r="N29" s="1370"/>
      <c r="O29" s="1244"/>
    </row>
    <row r="30" spans="2:15" s="992" customFormat="1" ht="14.1" customHeight="1" x14ac:dyDescent="0.2">
      <c r="B30" s="2834"/>
      <c r="C30" s="1334">
        <v>11</v>
      </c>
      <c r="D30" s="1301" t="s">
        <v>702</v>
      </c>
      <c r="E30" s="1408"/>
      <c r="F30" s="1409"/>
      <c r="G30" s="1408"/>
      <c r="H30" s="1589"/>
      <c r="I30" s="1285"/>
      <c r="J30" s="1284"/>
      <c r="K30" s="1407">
        <f t="shared" si="9"/>
        <v>0</v>
      </c>
      <c r="L30" s="1406">
        <f t="shared" si="10"/>
        <v>0</v>
      </c>
      <c r="M30" s="1369">
        <f t="shared" si="11"/>
        <v>0</v>
      </c>
      <c r="N30" s="1358"/>
      <c r="O30" s="1244"/>
    </row>
    <row r="31" spans="2:15" s="992" customFormat="1" ht="14.1" customHeight="1" x14ac:dyDescent="0.2">
      <c r="B31" s="2832" t="s">
        <v>848</v>
      </c>
      <c r="C31" s="1289">
        <v>1</v>
      </c>
      <c r="D31" s="1298" t="s">
        <v>666</v>
      </c>
      <c r="E31" s="1412">
        <v>5</v>
      </c>
      <c r="F31" s="1413">
        <v>5</v>
      </c>
      <c r="G31" s="1412">
        <v>4</v>
      </c>
      <c r="H31" s="1588">
        <v>4</v>
      </c>
      <c r="I31" s="946">
        <v>4</v>
      </c>
      <c r="J31" s="948">
        <v>4</v>
      </c>
      <c r="K31" s="1411">
        <f t="shared" si="9"/>
        <v>10</v>
      </c>
      <c r="L31" s="1410">
        <f t="shared" si="10"/>
        <v>16</v>
      </c>
      <c r="M31" s="1353">
        <f t="shared" si="11"/>
        <v>26</v>
      </c>
      <c r="N31" s="1368"/>
      <c r="O31" s="1244"/>
    </row>
    <row r="32" spans="2:15" s="992" customFormat="1" ht="14.1" customHeight="1" x14ac:dyDescent="0.2">
      <c r="B32" s="2833"/>
      <c r="C32" s="1147">
        <v>2</v>
      </c>
      <c r="D32" s="1154" t="s">
        <v>849</v>
      </c>
      <c r="E32" s="1391">
        <v>3</v>
      </c>
      <c r="F32" s="1392">
        <v>3</v>
      </c>
      <c r="G32" s="1391">
        <v>3</v>
      </c>
      <c r="H32" s="1565">
        <v>3</v>
      </c>
      <c r="I32" s="888">
        <v>3</v>
      </c>
      <c r="J32" s="931">
        <v>3</v>
      </c>
      <c r="K32" s="886">
        <f t="shared" si="9"/>
        <v>6</v>
      </c>
      <c r="L32" s="1382">
        <f t="shared" si="10"/>
        <v>12</v>
      </c>
      <c r="M32" s="1346">
        <f t="shared" si="11"/>
        <v>18</v>
      </c>
      <c r="N32" s="1110"/>
      <c r="O32" s="1244"/>
    </row>
    <row r="33" spans="2:15" s="992" customFormat="1" ht="14.1" customHeight="1" x14ac:dyDescent="0.2">
      <c r="B33" s="2833"/>
      <c r="C33" s="1161">
        <v>3</v>
      </c>
      <c r="D33" s="1154" t="s">
        <v>850</v>
      </c>
      <c r="E33" s="1391">
        <v>2</v>
      </c>
      <c r="F33" s="1392">
        <v>2</v>
      </c>
      <c r="G33" s="1391">
        <v>2</v>
      </c>
      <c r="H33" s="1565">
        <v>2</v>
      </c>
      <c r="I33" s="888">
        <v>2</v>
      </c>
      <c r="J33" s="931">
        <v>2</v>
      </c>
      <c r="K33" s="886">
        <f t="shared" si="9"/>
        <v>4</v>
      </c>
      <c r="L33" s="1382">
        <f t="shared" si="10"/>
        <v>8</v>
      </c>
      <c r="M33" s="1346">
        <f t="shared" si="11"/>
        <v>12</v>
      </c>
      <c r="N33" s="1110"/>
      <c r="O33" s="1244"/>
    </row>
    <row r="34" spans="2:15" s="992" customFormat="1" ht="14.1" customHeight="1" x14ac:dyDescent="0.2">
      <c r="B34" s="2833"/>
      <c r="C34" s="1147">
        <v>4</v>
      </c>
      <c r="D34" s="1151" t="s">
        <v>669</v>
      </c>
      <c r="E34" s="1391">
        <v>1</v>
      </c>
      <c r="F34" s="1392"/>
      <c r="G34" s="1363"/>
      <c r="H34" s="1440"/>
      <c r="I34" s="1439"/>
      <c r="J34" s="1362"/>
      <c r="K34" s="886">
        <f t="shared" si="9"/>
        <v>1</v>
      </c>
      <c r="L34" s="1382">
        <f t="shared" si="10"/>
        <v>0</v>
      </c>
      <c r="M34" s="1346">
        <f t="shared" si="11"/>
        <v>1</v>
      </c>
      <c r="N34" s="1110"/>
      <c r="O34" s="1244"/>
    </row>
    <row r="35" spans="2:15" s="992" customFormat="1" ht="14.1" customHeight="1" x14ac:dyDescent="0.2">
      <c r="B35" s="2833"/>
      <c r="C35" s="1161">
        <v>5</v>
      </c>
      <c r="D35" s="1151" t="s">
        <v>851</v>
      </c>
      <c r="E35" s="1363"/>
      <c r="F35" s="1362"/>
      <c r="G35" s="1391">
        <v>1</v>
      </c>
      <c r="H35" s="1565"/>
      <c r="I35" s="888"/>
      <c r="J35" s="931"/>
      <c r="K35" s="886">
        <f t="shared" si="9"/>
        <v>0</v>
      </c>
      <c r="L35" s="1382">
        <f t="shared" si="10"/>
        <v>1</v>
      </c>
      <c r="M35" s="1346">
        <f t="shared" si="11"/>
        <v>1</v>
      </c>
      <c r="N35" s="1110"/>
      <c r="O35" s="1244"/>
    </row>
    <row r="36" spans="2:15" s="992" customFormat="1" ht="14.1" customHeight="1" x14ac:dyDescent="0.2">
      <c r="B36" s="2833"/>
      <c r="C36" s="1147">
        <v>6</v>
      </c>
      <c r="D36" s="1151" t="s">
        <v>670</v>
      </c>
      <c r="E36" s="1393">
        <v>2</v>
      </c>
      <c r="F36" s="1394">
        <v>2</v>
      </c>
      <c r="G36" s="1393">
        <v>2</v>
      </c>
      <c r="H36" s="1562">
        <v>2</v>
      </c>
      <c r="I36" s="894">
        <v>2</v>
      </c>
      <c r="J36" s="899">
        <v>2</v>
      </c>
      <c r="K36" s="896">
        <f t="shared" si="9"/>
        <v>4</v>
      </c>
      <c r="L36" s="1385">
        <f t="shared" si="10"/>
        <v>8</v>
      </c>
      <c r="M36" s="1384">
        <f t="shared" si="11"/>
        <v>12</v>
      </c>
      <c r="N36" s="1110"/>
      <c r="O36" s="1244"/>
    </row>
    <row r="37" spans="2:15" s="992" customFormat="1" ht="14.1" customHeight="1" x14ac:dyDescent="0.2">
      <c r="B37" s="2833"/>
      <c r="C37" s="1147">
        <v>8</v>
      </c>
      <c r="D37" s="1150" t="s">
        <v>671</v>
      </c>
      <c r="E37" s="1391"/>
      <c r="F37" s="1392">
        <v>2</v>
      </c>
      <c r="G37" s="1391">
        <v>1</v>
      </c>
      <c r="H37" s="1565">
        <v>1</v>
      </c>
      <c r="I37" s="888"/>
      <c r="J37" s="931"/>
      <c r="K37" s="886">
        <f t="shared" si="9"/>
        <v>2</v>
      </c>
      <c r="L37" s="1382">
        <f t="shared" si="10"/>
        <v>2</v>
      </c>
      <c r="M37" s="1346">
        <f t="shared" si="11"/>
        <v>4</v>
      </c>
      <c r="N37" s="1110"/>
      <c r="O37" s="1244"/>
    </row>
    <row r="38" spans="2:15" s="992" customFormat="1" ht="14.1" customHeight="1" x14ac:dyDescent="0.2">
      <c r="B38" s="2833"/>
      <c r="C38" s="1161">
        <v>9</v>
      </c>
      <c r="D38" s="1290" t="s">
        <v>677</v>
      </c>
      <c r="E38" s="1391">
        <v>4</v>
      </c>
      <c r="F38" s="1392">
        <v>4</v>
      </c>
      <c r="G38" s="1391">
        <v>3</v>
      </c>
      <c r="H38" s="1565">
        <v>4</v>
      </c>
      <c r="I38" s="888">
        <v>3</v>
      </c>
      <c r="J38" s="931">
        <v>4</v>
      </c>
      <c r="K38" s="886">
        <f t="shared" si="9"/>
        <v>8</v>
      </c>
      <c r="L38" s="1382">
        <f t="shared" si="10"/>
        <v>14</v>
      </c>
      <c r="M38" s="1346">
        <f t="shared" si="11"/>
        <v>22</v>
      </c>
      <c r="N38" s="1110"/>
      <c r="O38" s="1244"/>
    </row>
    <row r="39" spans="2:15" s="992" customFormat="1" ht="14.1" customHeight="1" x14ac:dyDescent="0.2">
      <c r="B39" s="2833"/>
      <c r="C39" s="1147">
        <v>10</v>
      </c>
      <c r="D39" s="1151" t="s">
        <v>676</v>
      </c>
      <c r="E39" s="1391">
        <v>2</v>
      </c>
      <c r="F39" s="1392">
        <v>2</v>
      </c>
      <c r="G39" s="1391">
        <v>2</v>
      </c>
      <c r="H39" s="1565">
        <v>1</v>
      </c>
      <c r="I39" s="888">
        <v>1</v>
      </c>
      <c r="J39" s="931"/>
      <c r="K39" s="886">
        <f t="shared" si="9"/>
        <v>4</v>
      </c>
      <c r="L39" s="1382">
        <f t="shared" si="10"/>
        <v>4</v>
      </c>
      <c r="M39" s="1346">
        <f t="shared" si="11"/>
        <v>8</v>
      </c>
      <c r="N39" s="1110"/>
      <c r="O39" s="1244"/>
    </row>
    <row r="40" spans="2:15" s="992" customFormat="1" ht="14.1" customHeight="1" x14ac:dyDescent="0.2">
      <c r="B40" s="2833"/>
      <c r="C40" s="1161">
        <v>11</v>
      </c>
      <c r="D40" s="1151" t="s">
        <v>712</v>
      </c>
      <c r="E40" s="1391">
        <v>2</v>
      </c>
      <c r="F40" s="1392">
        <v>2</v>
      </c>
      <c r="G40" s="1391">
        <v>2</v>
      </c>
      <c r="H40" s="1565">
        <v>1</v>
      </c>
      <c r="I40" s="888">
        <v>1</v>
      </c>
      <c r="J40" s="931"/>
      <c r="K40" s="886">
        <f t="shared" si="9"/>
        <v>4</v>
      </c>
      <c r="L40" s="1382">
        <f t="shared" si="10"/>
        <v>4</v>
      </c>
      <c r="M40" s="1346">
        <f t="shared" si="11"/>
        <v>8</v>
      </c>
      <c r="N40" s="1110"/>
      <c r="O40" s="1244"/>
    </row>
    <row r="41" spans="2:15" s="992" customFormat="1" ht="14.1" customHeight="1" x14ac:dyDescent="0.2">
      <c r="B41" s="2833"/>
      <c r="C41" s="1147">
        <v>12</v>
      </c>
      <c r="D41" s="1151" t="s">
        <v>673</v>
      </c>
      <c r="E41" s="1391">
        <v>2</v>
      </c>
      <c r="F41" s="1392">
        <v>1</v>
      </c>
      <c r="G41" s="1391">
        <v>2</v>
      </c>
      <c r="H41" s="1565">
        <v>1</v>
      </c>
      <c r="I41" s="888">
        <v>1</v>
      </c>
      <c r="J41" s="931"/>
      <c r="K41" s="886">
        <f t="shared" si="9"/>
        <v>3</v>
      </c>
      <c r="L41" s="1382">
        <f t="shared" si="10"/>
        <v>4</v>
      </c>
      <c r="M41" s="1346">
        <f t="shared" si="11"/>
        <v>7</v>
      </c>
      <c r="N41" s="1110"/>
      <c r="O41" s="1244"/>
    </row>
    <row r="42" spans="2:15" s="992" customFormat="1" ht="14.1" customHeight="1" x14ac:dyDescent="0.2">
      <c r="B42" s="2833"/>
      <c r="C42" s="1161">
        <v>13</v>
      </c>
      <c r="D42" s="1151" t="s">
        <v>674</v>
      </c>
      <c r="E42" s="1391">
        <v>1</v>
      </c>
      <c r="F42" s="1392">
        <v>2</v>
      </c>
      <c r="G42" s="1391">
        <v>2</v>
      </c>
      <c r="H42" s="1565">
        <v>1</v>
      </c>
      <c r="I42" s="888">
        <v>1</v>
      </c>
      <c r="J42" s="931"/>
      <c r="K42" s="886">
        <f t="shared" si="9"/>
        <v>3</v>
      </c>
      <c r="L42" s="1382">
        <f t="shared" si="10"/>
        <v>4</v>
      </c>
      <c r="M42" s="1346">
        <f t="shared" si="11"/>
        <v>7</v>
      </c>
      <c r="N42" s="1110"/>
      <c r="O42" s="1244"/>
    </row>
    <row r="43" spans="2:15" s="992" customFormat="1" ht="14.1" customHeight="1" x14ac:dyDescent="0.2">
      <c r="B43" s="2833"/>
      <c r="C43" s="1147">
        <v>14</v>
      </c>
      <c r="D43" s="1151" t="s">
        <v>681</v>
      </c>
      <c r="E43" s="1391"/>
      <c r="F43" s="1392">
        <v>1</v>
      </c>
      <c r="G43" s="1391">
        <v>1</v>
      </c>
      <c r="H43" s="1565"/>
      <c r="I43" s="888"/>
      <c r="J43" s="931"/>
      <c r="K43" s="886">
        <f t="shared" si="9"/>
        <v>1</v>
      </c>
      <c r="L43" s="1382">
        <f t="shared" si="10"/>
        <v>1</v>
      </c>
      <c r="M43" s="1346">
        <f t="shared" si="11"/>
        <v>2</v>
      </c>
      <c r="N43" s="1110"/>
      <c r="O43" s="1244"/>
    </row>
    <row r="44" spans="2:15" s="992" customFormat="1" ht="14.1" customHeight="1" x14ac:dyDescent="0.2">
      <c r="B44" s="2833"/>
      <c r="C44" s="1161">
        <v>15</v>
      </c>
      <c r="D44" s="1151" t="s">
        <v>680</v>
      </c>
      <c r="E44" s="1391">
        <v>4</v>
      </c>
      <c r="F44" s="1392">
        <v>4</v>
      </c>
      <c r="G44" s="1391">
        <v>3</v>
      </c>
      <c r="H44" s="1565">
        <v>3</v>
      </c>
      <c r="I44" s="888">
        <v>3</v>
      </c>
      <c r="J44" s="931">
        <v>3</v>
      </c>
      <c r="K44" s="886">
        <f t="shared" si="9"/>
        <v>8</v>
      </c>
      <c r="L44" s="1382">
        <f t="shared" si="10"/>
        <v>12</v>
      </c>
      <c r="M44" s="1346">
        <f t="shared" si="11"/>
        <v>20</v>
      </c>
      <c r="N44" s="1110"/>
      <c r="O44" s="1244"/>
    </row>
    <row r="45" spans="2:15" s="992" customFormat="1" ht="14.1" customHeight="1" x14ac:dyDescent="0.2">
      <c r="B45" s="2833"/>
      <c r="C45" s="1147">
        <v>16</v>
      </c>
      <c r="D45" s="1151" t="s">
        <v>678</v>
      </c>
      <c r="E45" s="1391">
        <v>1</v>
      </c>
      <c r="F45" s="1392">
        <v>1</v>
      </c>
      <c r="G45" s="1391">
        <v>1</v>
      </c>
      <c r="H45" s="1565">
        <v>1</v>
      </c>
      <c r="I45" s="888">
        <v>1</v>
      </c>
      <c r="J45" s="931"/>
      <c r="K45" s="886">
        <f t="shared" si="9"/>
        <v>2</v>
      </c>
      <c r="L45" s="1382">
        <f t="shared" si="10"/>
        <v>3</v>
      </c>
      <c r="M45" s="1346">
        <f t="shared" si="11"/>
        <v>5</v>
      </c>
      <c r="N45" s="1110"/>
      <c r="O45" s="1244"/>
    </row>
    <row r="46" spans="2:15" s="992" customFormat="1" ht="14.1" customHeight="1" x14ac:dyDescent="0.2">
      <c r="B46" s="2833"/>
      <c r="C46" s="1161">
        <v>17</v>
      </c>
      <c r="D46" s="1150" t="s">
        <v>719</v>
      </c>
      <c r="E46" s="1391"/>
      <c r="F46" s="1392"/>
      <c r="G46" s="1391">
        <v>1</v>
      </c>
      <c r="H46" s="1565">
        <v>1</v>
      </c>
      <c r="I46" s="888"/>
      <c r="J46" s="931"/>
      <c r="K46" s="886">
        <f t="shared" si="9"/>
        <v>0</v>
      </c>
      <c r="L46" s="1382">
        <f t="shared" si="10"/>
        <v>2</v>
      </c>
      <c r="M46" s="1346">
        <f t="shared" si="11"/>
        <v>2</v>
      </c>
      <c r="N46" s="1110"/>
      <c r="O46" s="1244"/>
    </row>
    <row r="47" spans="2:15" s="992" customFormat="1" ht="14.1" customHeight="1" x14ac:dyDescent="0.2">
      <c r="B47" s="2833"/>
      <c r="C47" s="1333">
        <v>18</v>
      </c>
      <c r="D47" s="1288" t="s">
        <v>682</v>
      </c>
      <c r="E47" s="1408">
        <v>1</v>
      </c>
      <c r="F47" s="1409">
        <v>1</v>
      </c>
      <c r="G47" s="1408">
        <v>1</v>
      </c>
      <c r="H47" s="1589">
        <v>1</v>
      </c>
      <c r="I47" s="1285">
        <v>1</v>
      </c>
      <c r="J47" s="1284">
        <v>1</v>
      </c>
      <c r="K47" s="1407">
        <f t="shared" si="9"/>
        <v>2</v>
      </c>
      <c r="L47" s="1406">
        <f t="shared" si="10"/>
        <v>4</v>
      </c>
      <c r="M47" s="1369">
        <f t="shared" si="11"/>
        <v>6</v>
      </c>
      <c r="N47" s="1358"/>
      <c r="O47" s="1244"/>
    </row>
    <row r="48" spans="2:15" s="992" customFormat="1" ht="19.350000000000001" customHeight="1" thickBot="1" x14ac:dyDescent="0.25">
      <c r="B48" s="2833"/>
      <c r="C48" s="1281" t="s">
        <v>857</v>
      </c>
      <c r="D48" s="1280"/>
      <c r="E48" s="1586"/>
      <c r="F48" s="1611"/>
      <c r="G48" s="1586"/>
      <c r="H48" s="1563"/>
      <c r="I48" s="921"/>
      <c r="J48" s="921"/>
      <c r="K48" s="1405">
        <f>SUM(E48:G48)</f>
        <v>0</v>
      </c>
      <c r="L48" s="1404">
        <f>SUM(H48:J48)</f>
        <v>0</v>
      </c>
      <c r="M48" s="1403">
        <f t="shared" si="11"/>
        <v>0</v>
      </c>
      <c r="N48" s="2019"/>
      <c r="O48" s="1244"/>
    </row>
    <row r="49" spans="2:15" s="1224" customFormat="1" ht="19.5" customHeight="1" thickTop="1" x14ac:dyDescent="0.2">
      <c r="B49" s="1357"/>
      <c r="C49" s="1267" t="s">
        <v>773</v>
      </c>
      <c r="D49" s="1276"/>
      <c r="E49" s="1274">
        <f t="shared" ref="E49:M49" si="12">SUM(E50:E58)</f>
        <v>0</v>
      </c>
      <c r="F49" s="1274">
        <f t="shared" si="12"/>
        <v>0</v>
      </c>
      <c r="G49" s="1274">
        <f t="shared" si="12"/>
        <v>0</v>
      </c>
      <c r="H49" s="1274">
        <f t="shared" si="12"/>
        <v>0</v>
      </c>
      <c r="I49" s="1274">
        <f t="shared" si="12"/>
        <v>0</v>
      </c>
      <c r="J49" s="1275">
        <f t="shared" si="12"/>
        <v>0</v>
      </c>
      <c r="K49" s="1402">
        <f t="shared" si="12"/>
        <v>0</v>
      </c>
      <c r="L49" s="1402">
        <f t="shared" si="12"/>
        <v>0</v>
      </c>
      <c r="M49" s="1401">
        <f t="shared" si="12"/>
        <v>0</v>
      </c>
      <c r="N49" s="1356"/>
      <c r="O49" s="1244"/>
    </row>
    <row r="50" spans="2:15" s="1224" customFormat="1" ht="14.1" customHeight="1" x14ac:dyDescent="0.2">
      <c r="B50" s="989"/>
      <c r="C50" s="1127">
        <v>1</v>
      </c>
      <c r="D50" s="1260"/>
      <c r="E50" s="1393"/>
      <c r="F50" s="1394"/>
      <c r="G50" s="1393"/>
      <c r="H50" s="1562"/>
      <c r="I50" s="894"/>
      <c r="J50" s="899"/>
      <c r="K50" s="896">
        <f t="shared" ref="K50:K58" si="13">SUM(E50:F50)</f>
        <v>0</v>
      </c>
      <c r="L50" s="1385">
        <f t="shared" ref="L50:L58" si="14">SUM(G50:J50)</f>
        <v>0</v>
      </c>
      <c r="M50" s="1384">
        <f t="shared" ref="M50:M58" si="15">SUM(K50:L50)</f>
        <v>0</v>
      </c>
      <c r="N50" s="1112"/>
      <c r="O50" s="1244"/>
    </row>
    <row r="51" spans="2:15" s="1224" customFormat="1" ht="14.1" customHeight="1" x14ac:dyDescent="0.2">
      <c r="B51" s="989"/>
      <c r="C51" s="1127">
        <v>2</v>
      </c>
      <c r="D51" s="1254"/>
      <c r="E51" s="1393"/>
      <c r="F51" s="1394"/>
      <c r="G51" s="1393"/>
      <c r="H51" s="1562"/>
      <c r="I51" s="894"/>
      <c r="J51" s="899"/>
      <c r="K51" s="886">
        <f t="shared" si="13"/>
        <v>0</v>
      </c>
      <c r="L51" s="1382">
        <f t="shared" si="14"/>
        <v>0</v>
      </c>
      <c r="M51" s="1346">
        <f t="shared" si="15"/>
        <v>0</v>
      </c>
      <c r="N51" s="1112"/>
      <c r="O51" s="1244"/>
    </row>
    <row r="52" spans="2:15" s="1224" customFormat="1" ht="14.1" customHeight="1" x14ac:dyDescent="0.2">
      <c r="B52" s="989"/>
      <c r="C52" s="1127">
        <v>3</v>
      </c>
      <c r="D52" s="1254"/>
      <c r="E52" s="1393"/>
      <c r="F52" s="1394"/>
      <c r="G52" s="1393"/>
      <c r="H52" s="1562"/>
      <c r="I52" s="894"/>
      <c r="J52" s="899"/>
      <c r="K52" s="886">
        <f t="shared" si="13"/>
        <v>0</v>
      </c>
      <c r="L52" s="1382">
        <f t="shared" si="14"/>
        <v>0</v>
      </c>
      <c r="M52" s="1346">
        <f t="shared" si="15"/>
        <v>0</v>
      </c>
      <c r="N52" s="1112"/>
      <c r="O52" s="1244"/>
    </row>
    <row r="53" spans="2:15" s="1224" customFormat="1" ht="14.1" customHeight="1" x14ac:dyDescent="0.2">
      <c r="B53" s="989"/>
      <c r="C53" s="1127">
        <v>4</v>
      </c>
      <c r="D53" s="1254"/>
      <c r="E53" s="1393"/>
      <c r="F53" s="1394"/>
      <c r="G53" s="1393"/>
      <c r="H53" s="1562"/>
      <c r="I53" s="894"/>
      <c r="J53" s="899"/>
      <c r="K53" s="886">
        <f t="shared" si="13"/>
        <v>0</v>
      </c>
      <c r="L53" s="1382">
        <f t="shared" si="14"/>
        <v>0</v>
      </c>
      <c r="M53" s="1346">
        <f t="shared" si="15"/>
        <v>0</v>
      </c>
      <c r="N53" s="1112"/>
      <c r="O53" s="1244"/>
    </row>
    <row r="54" spans="2:15" s="1224" customFormat="1" ht="14.1" customHeight="1" x14ac:dyDescent="0.2">
      <c r="B54" s="989"/>
      <c r="C54" s="1127">
        <v>5</v>
      </c>
      <c r="D54" s="1254"/>
      <c r="E54" s="1393"/>
      <c r="F54" s="1394"/>
      <c r="G54" s="1393"/>
      <c r="H54" s="1562"/>
      <c r="I54" s="894"/>
      <c r="J54" s="899"/>
      <c r="K54" s="886">
        <f t="shared" si="13"/>
        <v>0</v>
      </c>
      <c r="L54" s="1382">
        <f t="shared" si="14"/>
        <v>0</v>
      </c>
      <c r="M54" s="1346">
        <f t="shared" si="15"/>
        <v>0</v>
      </c>
      <c r="N54" s="1112"/>
      <c r="O54" s="1244"/>
    </row>
    <row r="55" spans="2:15" s="1224" customFormat="1" ht="14.1" customHeight="1" x14ac:dyDescent="0.2">
      <c r="B55" s="989"/>
      <c r="C55" s="1127">
        <v>6</v>
      </c>
      <c r="D55" s="1254"/>
      <c r="E55" s="1393"/>
      <c r="F55" s="1394"/>
      <c r="G55" s="1393"/>
      <c r="H55" s="1562"/>
      <c r="I55" s="894"/>
      <c r="J55" s="899"/>
      <c r="K55" s="886">
        <f t="shared" si="13"/>
        <v>0</v>
      </c>
      <c r="L55" s="1382">
        <f t="shared" si="14"/>
        <v>0</v>
      </c>
      <c r="M55" s="1346">
        <f t="shared" si="15"/>
        <v>0</v>
      </c>
      <c r="N55" s="1112"/>
      <c r="O55" s="1244"/>
    </row>
    <row r="56" spans="2:15" s="1224" customFormat="1" ht="14.1" customHeight="1" x14ac:dyDescent="0.2">
      <c r="B56" s="930"/>
      <c r="C56" s="1126">
        <v>7</v>
      </c>
      <c r="D56" s="1254"/>
      <c r="E56" s="1391"/>
      <c r="F56" s="1392"/>
      <c r="G56" s="1391"/>
      <c r="H56" s="1565"/>
      <c r="I56" s="888"/>
      <c r="J56" s="931"/>
      <c r="K56" s="886">
        <f t="shared" si="13"/>
        <v>0</v>
      </c>
      <c r="L56" s="1382">
        <f t="shared" si="14"/>
        <v>0</v>
      </c>
      <c r="M56" s="1346">
        <f t="shared" si="15"/>
        <v>0</v>
      </c>
      <c r="N56" s="884"/>
      <c r="O56" s="1244"/>
    </row>
    <row r="57" spans="2:15" s="1224" customFormat="1" ht="14.1" customHeight="1" x14ac:dyDescent="0.2">
      <c r="B57" s="930"/>
      <c r="C57" s="1126">
        <v>8</v>
      </c>
      <c r="D57" s="1254"/>
      <c r="E57" s="1391"/>
      <c r="F57" s="1392"/>
      <c r="G57" s="1391"/>
      <c r="H57" s="1565"/>
      <c r="I57" s="888"/>
      <c r="J57" s="931"/>
      <c r="K57" s="886">
        <f t="shared" si="13"/>
        <v>0</v>
      </c>
      <c r="L57" s="1382">
        <f t="shared" si="14"/>
        <v>0</v>
      </c>
      <c r="M57" s="1346">
        <f t="shared" si="15"/>
        <v>0</v>
      </c>
      <c r="N57" s="884"/>
      <c r="O57" s="1244"/>
    </row>
    <row r="58" spans="2:15" s="1224" customFormat="1" ht="14.1" customHeight="1" thickBot="1" x14ac:dyDescent="0.25">
      <c r="B58" s="927"/>
      <c r="C58" s="1133">
        <v>9</v>
      </c>
      <c r="D58" s="1249"/>
      <c r="E58" s="1399"/>
      <c r="F58" s="1400"/>
      <c r="G58" s="1399"/>
      <c r="H58" s="1566"/>
      <c r="I58" s="911"/>
      <c r="J58" s="1144"/>
      <c r="K58" s="909">
        <f t="shared" si="13"/>
        <v>0</v>
      </c>
      <c r="L58" s="1398">
        <f t="shared" si="14"/>
        <v>0</v>
      </c>
      <c r="M58" s="1397">
        <f t="shared" si="15"/>
        <v>0</v>
      </c>
      <c r="N58" s="1355"/>
      <c r="O58" s="1244"/>
    </row>
    <row r="59" spans="2:15" s="1224" customFormat="1" ht="19.350000000000001" customHeight="1" thickTop="1" x14ac:dyDescent="0.2">
      <c r="B59" s="1266"/>
      <c r="C59" s="1267" t="s">
        <v>772</v>
      </c>
      <c r="D59" s="1266"/>
      <c r="E59" s="1264">
        <f t="shared" ref="E59:M59" si="16">SUM(E60:E66)</f>
        <v>0</v>
      </c>
      <c r="F59" s="1263">
        <f t="shared" si="16"/>
        <v>0</v>
      </c>
      <c r="G59" s="1264">
        <f t="shared" si="16"/>
        <v>0</v>
      </c>
      <c r="H59" s="1265">
        <f t="shared" si="16"/>
        <v>0</v>
      </c>
      <c r="I59" s="1264">
        <f t="shared" si="16"/>
        <v>0</v>
      </c>
      <c r="J59" s="1264">
        <f t="shared" si="16"/>
        <v>0</v>
      </c>
      <c r="K59" s="1402">
        <f t="shared" si="16"/>
        <v>0</v>
      </c>
      <c r="L59" s="1402">
        <f t="shared" si="16"/>
        <v>0</v>
      </c>
      <c r="M59" s="1402">
        <f t="shared" si="16"/>
        <v>0</v>
      </c>
      <c r="N59" s="1354"/>
      <c r="O59" s="1244"/>
    </row>
    <row r="60" spans="2:15" s="1224" customFormat="1" ht="14.1" customHeight="1" x14ac:dyDescent="0.2">
      <c r="B60" s="989"/>
      <c r="C60" s="1127">
        <v>1</v>
      </c>
      <c r="D60" s="1254"/>
      <c r="E60" s="1393"/>
      <c r="F60" s="1394"/>
      <c r="G60" s="1393"/>
      <c r="H60" s="1562"/>
      <c r="I60" s="894"/>
      <c r="J60" s="899"/>
      <c r="K60" s="896">
        <f t="shared" ref="K60:K70" si="17">SUM(E60:F60)</f>
        <v>0</v>
      </c>
      <c r="L60" s="1385">
        <f t="shared" ref="L60:L70" si="18">SUM(G60:J60)</f>
        <v>0</v>
      </c>
      <c r="M60" s="1384">
        <f t="shared" ref="M60:M70" si="19">SUM(K60:L60)</f>
        <v>0</v>
      </c>
      <c r="N60" s="1112"/>
      <c r="O60" s="1244"/>
    </row>
    <row r="61" spans="2:15" s="1224" customFormat="1" ht="14.1" customHeight="1" x14ac:dyDescent="0.2">
      <c r="B61" s="989"/>
      <c r="C61" s="1127">
        <v>2</v>
      </c>
      <c r="D61" s="1254"/>
      <c r="E61" s="1393"/>
      <c r="F61" s="1394"/>
      <c r="G61" s="1393"/>
      <c r="H61" s="1562"/>
      <c r="I61" s="894"/>
      <c r="J61" s="899"/>
      <c r="K61" s="886">
        <f t="shared" si="17"/>
        <v>0</v>
      </c>
      <c r="L61" s="1382">
        <f t="shared" si="18"/>
        <v>0</v>
      </c>
      <c r="M61" s="1346">
        <f t="shared" si="19"/>
        <v>0</v>
      </c>
      <c r="N61" s="1112"/>
      <c r="O61" s="1244"/>
    </row>
    <row r="62" spans="2:15" s="1224" customFormat="1" ht="14.1" customHeight="1" x14ac:dyDescent="0.2">
      <c r="B62" s="989"/>
      <c r="C62" s="1127">
        <v>3</v>
      </c>
      <c r="D62" s="1254"/>
      <c r="E62" s="1393"/>
      <c r="F62" s="1394"/>
      <c r="G62" s="1393"/>
      <c r="H62" s="1562"/>
      <c r="I62" s="894"/>
      <c r="J62" s="899"/>
      <c r="K62" s="886">
        <f t="shared" si="17"/>
        <v>0</v>
      </c>
      <c r="L62" s="1382">
        <f t="shared" si="18"/>
        <v>0</v>
      </c>
      <c r="M62" s="1346">
        <f t="shared" si="19"/>
        <v>0</v>
      </c>
      <c r="N62" s="1112"/>
      <c r="O62" s="1244"/>
    </row>
    <row r="63" spans="2:15" s="1224" customFormat="1" ht="14.1" customHeight="1" x14ac:dyDescent="0.2">
      <c r="B63" s="930"/>
      <c r="C63" s="1126">
        <v>4</v>
      </c>
      <c r="D63" s="1254"/>
      <c r="E63" s="1391"/>
      <c r="F63" s="1392"/>
      <c r="G63" s="1391"/>
      <c r="H63" s="1565"/>
      <c r="I63" s="888"/>
      <c r="J63" s="931"/>
      <c r="K63" s="886">
        <f t="shared" si="17"/>
        <v>0</v>
      </c>
      <c r="L63" s="1382">
        <f t="shared" si="18"/>
        <v>0</v>
      </c>
      <c r="M63" s="1346">
        <f t="shared" si="19"/>
        <v>0</v>
      </c>
      <c r="N63" s="884"/>
      <c r="O63" s="1244"/>
    </row>
    <row r="64" spans="2:15" s="1224" customFormat="1" ht="14.1" customHeight="1" x14ac:dyDescent="0.2">
      <c r="B64" s="1134"/>
      <c r="C64" s="1126">
        <v>5</v>
      </c>
      <c r="D64" s="1254"/>
      <c r="E64" s="1391"/>
      <c r="F64" s="1392"/>
      <c r="G64" s="1391"/>
      <c r="H64" s="1565"/>
      <c r="I64" s="888"/>
      <c r="J64" s="931"/>
      <c r="K64" s="886">
        <f t="shared" si="17"/>
        <v>0</v>
      </c>
      <c r="L64" s="1382">
        <f t="shared" si="18"/>
        <v>0</v>
      </c>
      <c r="M64" s="1346">
        <f t="shared" si="19"/>
        <v>0</v>
      </c>
      <c r="N64" s="884"/>
      <c r="O64" s="1244"/>
    </row>
    <row r="65" spans="2:15" s="1224" customFormat="1" ht="14.1" customHeight="1" x14ac:dyDescent="0.2">
      <c r="B65" s="930"/>
      <c r="C65" s="1126">
        <v>6</v>
      </c>
      <c r="D65" s="1254"/>
      <c r="E65" s="1391"/>
      <c r="F65" s="1392"/>
      <c r="G65" s="1391"/>
      <c r="H65" s="1565"/>
      <c r="I65" s="888"/>
      <c r="J65" s="931"/>
      <c r="K65" s="886">
        <f t="shared" si="17"/>
        <v>0</v>
      </c>
      <c r="L65" s="1382">
        <f t="shared" si="18"/>
        <v>0</v>
      </c>
      <c r="M65" s="1346">
        <f t="shared" si="19"/>
        <v>0</v>
      </c>
      <c r="N65" s="884"/>
      <c r="O65" s="1244"/>
    </row>
    <row r="66" spans="2:15" s="1224" customFormat="1" ht="14.1" customHeight="1" thickBot="1" x14ac:dyDescent="0.25">
      <c r="B66" s="1352"/>
      <c r="C66" s="1250">
        <v>7</v>
      </c>
      <c r="D66" s="1467"/>
      <c r="E66" s="1389"/>
      <c r="F66" s="1390"/>
      <c r="G66" s="1389"/>
      <c r="H66" s="1590"/>
      <c r="I66" s="1123"/>
      <c r="J66" s="1140"/>
      <c r="K66" s="1388">
        <f t="shared" si="17"/>
        <v>0</v>
      </c>
      <c r="L66" s="1387">
        <f t="shared" si="18"/>
        <v>0</v>
      </c>
      <c r="M66" s="1340">
        <f t="shared" si="19"/>
        <v>0</v>
      </c>
      <c r="N66" s="1351"/>
      <c r="O66" s="1244"/>
    </row>
    <row r="67" spans="2:15" s="1224" customFormat="1" ht="14.1" customHeight="1" thickTop="1" x14ac:dyDescent="0.2">
      <c r="B67" s="1350"/>
      <c r="C67" s="1242" t="s">
        <v>828</v>
      </c>
      <c r="D67" s="1242"/>
      <c r="E67" s="1386"/>
      <c r="F67" s="1386"/>
      <c r="G67" s="1386"/>
      <c r="H67" s="1386"/>
      <c r="I67" s="1241"/>
      <c r="J67" s="1241"/>
      <c r="K67" s="896">
        <f t="shared" si="17"/>
        <v>0</v>
      </c>
      <c r="L67" s="1385">
        <f t="shared" si="18"/>
        <v>0</v>
      </c>
      <c r="M67" s="1384">
        <f t="shared" si="19"/>
        <v>0</v>
      </c>
      <c r="N67" s="1348"/>
    </row>
    <row r="68" spans="2:15" s="1224" customFormat="1" ht="14.1" customHeight="1" x14ac:dyDescent="0.2">
      <c r="B68" s="1347"/>
      <c r="C68" s="1236" t="s">
        <v>721</v>
      </c>
      <c r="D68" s="1236"/>
      <c r="E68" s="1383"/>
      <c r="F68" s="1383"/>
      <c r="G68" s="1383"/>
      <c r="H68" s="1383"/>
      <c r="I68" s="1235"/>
      <c r="J68" s="1235"/>
      <c r="K68" s="886">
        <f t="shared" si="17"/>
        <v>0</v>
      </c>
      <c r="L68" s="1382">
        <f t="shared" si="18"/>
        <v>0</v>
      </c>
      <c r="M68" s="1346">
        <f t="shared" si="19"/>
        <v>0</v>
      </c>
      <c r="N68" s="1345"/>
    </row>
    <row r="69" spans="2:15" s="1224" customFormat="1" ht="14.1" customHeight="1" x14ac:dyDescent="0.2">
      <c r="B69" s="1347"/>
      <c r="C69" s="1236" t="s">
        <v>829</v>
      </c>
      <c r="D69" s="1236"/>
      <c r="E69" s="1383"/>
      <c r="F69" s="1383"/>
      <c r="G69" s="1383"/>
      <c r="H69" s="1383"/>
      <c r="I69" s="1235"/>
      <c r="J69" s="1235"/>
      <c r="K69" s="886">
        <f t="shared" si="17"/>
        <v>0</v>
      </c>
      <c r="L69" s="1382">
        <f t="shared" si="18"/>
        <v>0</v>
      </c>
      <c r="M69" s="1346">
        <f t="shared" si="19"/>
        <v>0</v>
      </c>
      <c r="N69" s="1345"/>
    </row>
    <row r="70" spans="2:15" s="1224" customFormat="1" ht="14.1" customHeight="1" thickBot="1" x14ac:dyDescent="0.25">
      <c r="B70" s="1344"/>
      <c r="C70" s="1643" t="s">
        <v>853</v>
      </c>
      <c r="D70" s="1343"/>
      <c r="E70" s="1381"/>
      <c r="F70" s="1381"/>
      <c r="G70" s="1381"/>
      <c r="H70" s="1381"/>
      <c r="I70" s="1342"/>
      <c r="J70" s="1341"/>
      <c r="K70" s="878">
        <f t="shared" si="17"/>
        <v>0</v>
      </c>
      <c r="L70" s="1380">
        <f t="shared" si="18"/>
        <v>0</v>
      </c>
      <c r="M70" s="1379">
        <f t="shared" si="19"/>
        <v>0</v>
      </c>
      <c r="N70" s="1339"/>
    </row>
    <row r="71" spans="2:15" ht="22.15" customHeight="1" x14ac:dyDescent="0.2">
      <c r="C71" s="1223" t="s">
        <v>479</v>
      </c>
      <c r="D71" s="2835" t="s">
        <v>868</v>
      </c>
      <c r="E71" s="2835"/>
      <c r="F71" s="2835"/>
      <c r="G71" s="2835"/>
      <c r="H71" s="1096"/>
      <c r="I71" s="1096"/>
      <c r="J71" s="1204"/>
      <c r="K71" s="1204"/>
      <c r="L71" s="1204"/>
      <c r="M71" s="1096"/>
    </row>
    <row r="72" spans="2:15" x14ac:dyDescent="0.2">
      <c r="D72" s="1096"/>
      <c r="E72" s="1222"/>
      <c r="F72" s="1221"/>
      <c r="G72" s="1221"/>
      <c r="H72" s="1096"/>
      <c r="I72" s="1096"/>
      <c r="J72" s="1204"/>
      <c r="K72" s="1204"/>
      <c r="L72" s="1204"/>
      <c r="M72" s="1096"/>
    </row>
    <row r="73" spans="2:15" x14ac:dyDescent="0.2">
      <c r="D73" s="1096"/>
      <c r="E73" s="1221"/>
      <c r="F73" s="1221"/>
      <c r="G73" s="1221"/>
      <c r="H73" s="1096"/>
      <c r="I73" s="1096"/>
      <c r="J73" s="1204"/>
      <c r="K73" s="1204"/>
      <c r="L73" s="1204"/>
      <c r="M73" s="1096"/>
    </row>
  </sheetData>
  <sheetProtection algorithmName="SHA-512" hashValue="4Y5H+RC2z422YgtZBm3zzAnAn9bg3LMaujsH5D+hP+wt0sP5JwMWyJTLjA+NroBlneaAU/HMINzYhc0/TRP9+g==" saltValue="qzKdt+TGLRR1lSGoCxBCCg==" spinCount="100000" sheet="1" objects="1" scenarios="1"/>
  <mergeCells count="19">
    <mergeCell ref="M1:N1"/>
    <mergeCell ref="D2:L2"/>
    <mergeCell ref="J4:M4"/>
    <mergeCell ref="B5:D11"/>
    <mergeCell ref="E5:J5"/>
    <mergeCell ref="K5:L6"/>
    <mergeCell ref="M5:M11"/>
    <mergeCell ref="E9:J9"/>
    <mergeCell ref="E11:J11"/>
    <mergeCell ref="N12:N18"/>
    <mergeCell ref="B20:B30"/>
    <mergeCell ref="B31:B48"/>
    <mergeCell ref="D71:G71"/>
    <mergeCell ref="N5:N11"/>
    <mergeCell ref="E6:J6"/>
    <mergeCell ref="K7:K11"/>
    <mergeCell ref="L7:L11"/>
    <mergeCell ref="E8:F8"/>
    <mergeCell ref="G8:J8"/>
  </mergeCells>
  <printOptions horizontalCentered="1"/>
  <pageMargins left="0.59055118110236227" right="0.51181102362204722" top="1.1811023622047245" bottom="0.98425196850393704" header="0.51181102362204722" footer="0.51181102362204722"/>
  <pageSetup paperSize="9" scale="43" orientation="landscape"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r:uid="{4D935C43-18BC-4530-BC99-FB9528CCFF05}">
          <x14:formula1>
            <xm:f>słownik!$A$2:$A$175</xm:f>
          </x14:formula1>
          <xm:sqref>D50:D58 D60:D66</xm:sqref>
        </x14:dataValidation>
      </x14:dataValidations>
    </ext>
  </extLst>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E622DF-88D9-4F09-8870-5ADA62634A53}">
  <sheetPr>
    <tabColor rgb="FFFF0000"/>
    <pageSetUpPr fitToPage="1"/>
  </sheetPr>
  <dimension ref="B1:K70"/>
  <sheetViews>
    <sheetView view="pageBreakPreview" zoomScale="80" zoomScaleNormal="100" zoomScaleSheetLayoutView="80" workbookViewId="0">
      <selection activeCell="H1" sqref="H1:J1"/>
    </sheetView>
  </sheetViews>
  <sheetFormatPr defaultColWidth="9.28515625" defaultRowHeight="12.75" x14ac:dyDescent="0.2"/>
  <cols>
    <col min="1" max="1" width="2.85546875" style="875" customWidth="1"/>
    <col min="2" max="2" width="6.42578125" style="875" customWidth="1"/>
    <col min="3" max="3" width="4.42578125" style="875" customWidth="1"/>
    <col min="4" max="4" width="46.42578125" style="875" customWidth="1"/>
    <col min="5" max="8" width="7.5703125" style="875" customWidth="1"/>
    <col min="9" max="9" width="10.85546875" style="875" customWidth="1"/>
    <col min="10" max="10" width="12.28515625" style="875" customWidth="1"/>
    <col min="11" max="11" width="5.42578125" style="875" customWidth="1"/>
    <col min="12" max="16384" width="9.28515625" style="875"/>
  </cols>
  <sheetData>
    <row r="1" spans="2:11" s="1224" customFormat="1" ht="18" x14ac:dyDescent="0.2">
      <c r="B1" s="967"/>
      <c r="C1" s="967"/>
      <c r="D1" s="966" t="str">
        <f>wizyt!C3</f>
        <v>??</v>
      </c>
      <c r="E1" s="1018"/>
      <c r="F1" s="1018"/>
      <c r="G1" s="1018"/>
      <c r="H1" s="2040" t="str">
        <f>wizyt!$B$1</f>
        <v xml:space="preserve"> </v>
      </c>
      <c r="I1" s="2698" t="str">
        <f>wizyt!$D$1</f>
        <v xml:space="preserve"> </v>
      </c>
      <c r="J1" s="2699"/>
    </row>
    <row r="2" spans="2:11" s="1224" customFormat="1" ht="20.25" x14ac:dyDescent="0.2">
      <c r="B2" s="270"/>
      <c r="C2" s="270"/>
      <c r="D2" s="2808" t="s">
        <v>755</v>
      </c>
      <c r="E2" s="2808"/>
      <c r="F2" s="2808"/>
      <c r="G2" s="2808"/>
      <c r="H2" s="2808"/>
      <c r="I2" s="999" t="str">
        <f>wizyt!H3</f>
        <v>2023/2024</v>
      </c>
      <c r="J2" s="270"/>
    </row>
    <row r="3" spans="2:11" s="1224" customFormat="1" ht="18.75" customHeight="1" x14ac:dyDescent="0.2">
      <c r="B3" s="998" t="s">
        <v>775</v>
      </c>
      <c r="C3" s="964"/>
      <c r="D3" s="997"/>
      <c r="E3" s="997" t="s">
        <v>30</v>
      </c>
      <c r="F3" s="997"/>
      <c r="G3" s="997"/>
      <c r="I3" s="996"/>
      <c r="J3" s="270"/>
    </row>
    <row r="4" spans="2:11" s="1224" customFormat="1" ht="27" customHeight="1" thickBot="1" x14ac:dyDescent="0.25">
      <c r="B4" s="1462" t="s">
        <v>875</v>
      </c>
      <c r="C4" s="1323"/>
      <c r="D4" s="330"/>
      <c r="E4" s="1322"/>
      <c r="F4" s="1017"/>
      <c r="G4" s="1017"/>
      <c r="H4" s="2847"/>
      <c r="I4" s="2847"/>
      <c r="J4" s="270"/>
    </row>
    <row r="5" spans="2:11" s="1224" customFormat="1" ht="12.75" customHeight="1" x14ac:dyDescent="0.2">
      <c r="B5" s="2703" t="s">
        <v>756</v>
      </c>
      <c r="C5" s="2800"/>
      <c r="D5" s="2800"/>
      <c r="E5" s="2848" t="s">
        <v>691</v>
      </c>
      <c r="F5" s="2849"/>
      <c r="G5" s="2849"/>
      <c r="H5" s="2850"/>
      <c r="I5" s="2851" t="s">
        <v>790</v>
      </c>
      <c r="J5" s="2836" t="s">
        <v>758</v>
      </c>
    </row>
    <row r="6" spans="2:11" s="1224" customFormat="1" ht="12.75" customHeight="1" x14ac:dyDescent="0.2">
      <c r="B6" s="2705"/>
      <c r="C6" s="2801"/>
      <c r="D6" s="2801"/>
      <c r="E6" s="2839" t="s">
        <v>644</v>
      </c>
      <c r="F6" s="2839"/>
      <c r="G6" s="2839"/>
      <c r="H6" s="2840"/>
      <c r="I6" s="2852"/>
      <c r="J6" s="2837"/>
    </row>
    <row r="7" spans="2:11" s="1224" customFormat="1" ht="12.75" customHeight="1" x14ac:dyDescent="0.2">
      <c r="B7" s="2705"/>
      <c r="C7" s="2801"/>
      <c r="D7" s="2801"/>
      <c r="E7" s="959" t="s">
        <v>523</v>
      </c>
      <c r="F7" s="959" t="s">
        <v>524</v>
      </c>
      <c r="G7" s="959" t="s">
        <v>525</v>
      </c>
      <c r="H7" s="961" t="s">
        <v>526</v>
      </c>
      <c r="I7" s="2852"/>
      <c r="J7" s="2837"/>
    </row>
    <row r="8" spans="2:11" s="1224" customFormat="1" ht="12.75" customHeight="1" x14ac:dyDescent="0.2">
      <c r="B8" s="2705"/>
      <c r="C8" s="2801"/>
      <c r="D8" s="2801"/>
      <c r="E8" s="2822" t="s">
        <v>856</v>
      </c>
      <c r="F8" s="2823"/>
      <c r="G8" s="2823"/>
      <c r="H8" s="2824"/>
      <c r="I8" s="2852"/>
      <c r="J8" s="2837"/>
    </row>
    <row r="9" spans="2:11" s="1224" customFormat="1" ht="12.75" customHeight="1" x14ac:dyDescent="0.2">
      <c r="B9" s="2705"/>
      <c r="C9" s="2801"/>
      <c r="D9" s="2801"/>
      <c r="E9" s="2752" t="s">
        <v>844</v>
      </c>
      <c r="F9" s="2724"/>
      <c r="G9" s="2724"/>
      <c r="H9" s="2807"/>
      <c r="I9" s="2852"/>
      <c r="J9" s="2837"/>
    </row>
    <row r="10" spans="2:11" s="1224" customFormat="1" ht="12.75" customHeight="1" x14ac:dyDescent="0.2">
      <c r="B10" s="2705"/>
      <c r="C10" s="2801"/>
      <c r="D10" s="2801"/>
      <c r="E10" s="1728">
        <f>'kalendarz  A'!$F$30</f>
        <v>26</v>
      </c>
      <c r="F10" s="1728">
        <f>'kalendarz  A'!$F$30</f>
        <v>26</v>
      </c>
      <c r="G10" s="1728">
        <f>'kalendarz  A'!$F$30</f>
        <v>26</v>
      </c>
      <c r="H10" s="1728">
        <f>'kalendarz  A'!$F$31</f>
        <v>16</v>
      </c>
      <c r="I10" s="2852"/>
      <c r="J10" s="2837"/>
    </row>
    <row r="11" spans="2:11" s="1224" customFormat="1" ht="16.5" customHeight="1" thickBot="1" x14ac:dyDescent="0.25">
      <c r="B11" s="2707"/>
      <c r="C11" s="2802"/>
      <c r="D11" s="2802"/>
      <c r="E11" s="2825" t="s">
        <v>845</v>
      </c>
      <c r="F11" s="2826"/>
      <c r="G11" s="2826"/>
      <c r="H11" s="2827"/>
      <c r="I11" s="2853"/>
      <c r="J11" s="2838"/>
    </row>
    <row r="12" spans="2:11" s="1224" customFormat="1" ht="27" customHeight="1" thickBot="1" x14ac:dyDescent="0.25">
      <c r="B12" s="1376"/>
      <c r="C12" s="1317"/>
      <c r="D12" s="1316" t="s">
        <v>818</v>
      </c>
      <c r="E12" s="1315">
        <f>SUM(E16:E18)+E13</f>
        <v>48</v>
      </c>
      <c r="F12" s="1315">
        <f>SUM(F16:F18)+F13</f>
        <v>40</v>
      </c>
      <c r="G12" s="1315">
        <f>SUM(G16:G18)+G13</f>
        <v>43</v>
      </c>
      <c r="H12" s="1315">
        <f>SUM(H16:H18)+H13</f>
        <v>36</v>
      </c>
      <c r="I12" s="1314">
        <f t="shared" ref="I12:I18" si="0">SUM(E12:H12)</f>
        <v>167</v>
      </c>
      <c r="J12" s="2841"/>
      <c r="K12" s="1244"/>
    </row>
    <row r="13" spans="2:11" s="1224" customFormat="1" ht="14.25" customHeight="1" x14ac:dyDescent="0.2">
      <c r="B13" s="1373"/>
      <c r="C13" s="1309"/>
      <c r="D13" s="1184" t="s">
        <v>819</v>
      </c>
      <c r="E13" s="1308">
        <f>SUM(E14:E15)</f>
        <v>48</v>
      </c>
      <c r="F13" s="1308">
        <f>SUM(F14:F15)</f>
        <v>40</v>
      </c>
      <c r="G13" s="1308">
        <f>SUM(G14:G15)</f>
        <v>43</v>
      </c>
      <c r="H13" s="1308">
        <f>SUM(H14:H15)</f>
        <v>36</v>
      </c>
      <c r="I13" s="1374">
        <f t="shared" si="0"/>
        <v>167</v>
      </c>
      <c r="J13" s="2842"/>
      <c r="K13" s="1244"/>
    </row>
    <row r="14" spans="2:11" s="1224" customFormat="1" ht="14.25" customHeight="1" x14ac:dyDescent="0.2">
      <c r="B14" s="1373"/>
      <c r="C14" s="1309"/>
      <c r="D14" s="1184" t="s">
        <v>820</v>
      </c>
      <c r="E14" s="1308">
        <f>SUM(E20:E30)</f>
        <v>15</v>
      </c>
      <c r="F14" s="1308">
        <f>SUM(F20:F30)</f>
        <v>15</v>
      </c>
      <c r="G14" s="1308">
        <f>SUM(G20:G30)</f>
        <v>20</v>
      </c>
      <c r="H14" s="1308">
        <f>SUM(H20:H30)</f>
        <v>18</v>
      </c>
      <c r="I14" s="1374">
        <f t="shared" si="0"/>
        <v>68</v>
      </c>
      <c r="J14" s="2842"/>
      <c r="K14" s="1244"/>
    </row>
    <row r="15" spans="2:11" s="1224" customFormat="1" ht="14.25" customHeight="1" x14ac:dyDescent="0.2">
      <c r="B15" s="1373"/>
      <c r="C15" s="1309"/>
      <c r="D15" s="1184" t="s">
        <v>821</v>
      </c>
      <c r="E15" s="1308">
        <f>SUM(E31:E47)</f>
        <v>33</v>
      </c>
      <c r="F15" s="1308">
        <f>SUM(F31:F47)</f>
        <v>25</v>
      </c>
      <c r="G15" s="1308">
        <f>SUM(G31:G47)</f>
        <v>23</v>
      </c>
      <c r="H15" s="1308">
        <f>SUM(H31:H47)</f>
        <v>18</v>
      </c>
      <c r="I15" s="1374">
        <f t="shared" si="0"/>
        <v>99</v>
      </c>
      <c r="J15" s="2842"/>
      <c r="K15" s="1244"/>
    </row>
    <row r="16" spans="2:11" s="1224" customFormat="1" ht="14.25" hidden="1" customHeight="1" x14ac:dyDescent="0.2">
      <c r="B16" s="1373"/>
      <c r="C16" s="1309"/>
      <c r="D16" s="1184" t="s">
        <v>822</v>
      </c>
      <c r="E16" s="1308">
        <f>E48</f>
        <v>0</v>
      </c>
      <c r="F16" s="1312">
        <f>F48</f>
        <v>0</v>
      </c>
      <c r="G16" s="1312">
        <f>G48</f>
        <v>0</v>
      </c>
      <c r="H16" s="1313">
        <f>H48</f>
        <v>0</v>
      </c>
      <c r="I16" s="1374">
        <f t="shared" si="0"/>
        <v>0</v>
      </c>
      <c r="J16" s="2842"/>
      <c r="K16" s="1244"/>
    </row>
    <row r="17" spans="2:11" s="1224" customFormat="1" ht="14.25" customHeight="1" x14ac:dyDescent="0.2">
      <c r="B17" s="1373"/>
      <c r="C17" s="1309"/>
      <c r="D17" s="1184" t="s">
        <v>823</v>
      </c>
      <c r="E17" s="1308">
        <f>E58</f>
        <v>0</v>
      </c>
      <c r="F17" s="1312">
        <f>F58</f>
        <v>0</v>
      </c>
      <c r="G17" s="1312">
        <f>G58</f>
        <v>0</v>
      </c>
      <c r="H17" s="1312">
        <f>H58</f>
        <v>0</v>
      </c>
      <c r="I17" s="1374">
        <f t="shared" si="0"/>
        <v>0</v>
      </c>
      <c r="J17" s="2842"/>
      <c r="K17" s="1244"/>
    </row>
    <row r="18" spans="2:11" s="1224" customFormat="1" ht="13.5" customHeight="1" thickBot="1" x14ac:dyDescent="0.25">
      <c r="B18" s="1373"/>
      <c r="C18" s="1309"/>
      <c r="D18" s="1040" t="s">
        <v>846</v>
      </c>
      <c r="E18" s="1308">
        <f>SUM(E64:E67)</f>
        <v>0</v>
      </c>
      <c r="F18" s="1308">
        <f>SUM(F64:F67)</f>
        <v>0</v>
      </c>
      <c r="G18" s="1308">
        <f>SUM(G64:G67)</f>
        <v>0</v>
      </c>
      <c r="H18" s="1308">
        <f>SUM(H64:H67)</f>
        <v>0</v>
      </c>
      <c r="I18" s="1416">
        <f t="shared" si="0"/>
        <v>0</v>
      </c>
      <c r="J18" s="2843"/>
      <c r="K18" s="1244"/>
    </row>
    <row r="19" spans="2:11" s="1224" customFormat="1" ht="19.5" customHeight="1" x14ac:dyDescent="0.2">
      <c r="B19" s="1869"/>
      <c r="C19" s="1865" t="s">
        <v>766</v>
      </c>
      <c r="D19" s="1865"/>
      <c r="E19" s="1866"/>
      <c r="F19" s="1866"/>
      <c r="G19" s="1866"/>
      <c r="H19" s="1866"/>
      <c r="I19" s="1866"/>
      <c r="J19" s="1870"/>
      <c r="K19" s="1244"/>
    </row>
    <row r="20" spans="2:11" s="992" customFormat="1" ht="14.1" customHeight="1" x14ac:dyDescent="0.2">
      <c r="B20" s="2832" t="s">
        <v>826</v>
      </c>
      <c r="C20" s="1304">
        <v>1</v>
      </c>
      <c r="D20" s="1305" t="s">
        <v>876</v>
      </c>
      <c r="E20" s="1297">
        <v>2</v>
      </c>
      <c r="F20" s="1296">
        <v>2</v>
      </c>
      <c r="G20" s="946">
        <v>2</v>
      </c>
      <c r="H20" s="948">
        <v>2</v>
      </c>
      <c r="I20" s="1414">
        <f t="shared" ref="I20:I47" si="1">SUM(E20:H20)</f>
        <v>8</v>
      </c>
      <c r="J20" s="1368"/>
      <c r="K20" s="1244"/>
    </row>
    <row r="21" spans="2:11" s="992" customFormat="1" ht="14.1" customHeight="1" x14ac:dyDescent="0.2">
      <c r="B21" s="2833"/>
      <c r="C21" s="1126">
        <v>2</v>
      </c>
      <c r="D21" s="1303" t="s">
        <v>877</v>
      </c>
      <c r="E21" s="1258">
        <v>1</v>
      </c>
      <c r="F21" s="895">
        <v>1</v>
      </c>
      <c r="G21" s="894">
        <v>1</v>
      </c>
      <c r="H21" s="887">
        <v>1</v>
      </c>
      <c r="I21" s="1414">
        <f t="shared" si="1"/>
        <v>4</v>
      </c>
      <c r="J21" s="1370"/>
      <c r="K21" s="1244"/>
    </row>
    <row r="22" spans="2:11" s="992" customFormat="1" ht="14.1" customHeight="1" x14ac:dyDescent="0.2">
      <c r="B22" s="2833"/>
      <c r="C22" s="1304">
        <v>3</v>
      </c>
      <c r="D22" s="1303" t="s">
        <v>878</v>
      </c>
      <c r="E22" s="1258">
        <v>6</v>
      </c>
      <c r="F22" s="895">
        <v>6</v>
      </c>
      <c r="G22" s="894">
        <v>6</v>
      </c>
      <c r="H22" s="899">
        <v>6</v>
      </c>
      <c r="I22" s="1414">
        <f t="shared" si="1"/>
        <v>24</v>
      </c>
      <c r="J22" s="1370"/>
      <c r="K22" s="1244"/>
    </row>
    <row r="23" spans="2:11" s="992" customFormat="1" ht="14.1" customHeight="1" x14ac:dyDescent="0.2">
      <c r="B23" s="2833"/>
      <c r="C23" s="1126">
        <v>4</v>
      </c>
      <c r="D23" s="1303" t="s">
        <v>879</v>
      </c>
      <c r="E23" s="1258">
        <v>1</v>
      </c>
      <c r="F23" s="895">
        <v>1</v>
      </c>
      <c r="G23" s="894">
        <v>2</v>
      </c>
      <c r="H23" s="899"/>
      <c r="I23" s="1414">
        <f t="shared" si="1"/>
        <v>4</v>
      </c>
      <c r="J23" s="1370"/>
      <c r="K23" s="1244"/>
    </row>
    <row r="24" spans="2:11" s="992" customFormat="1" ht="14.1" customHeight="1" x14ac:dyDescent="0.2">
      <c r="B24" s="2833"/>
      <c r="C24" s="1304">
        <v>5</v>
      </c>
      <c r="D24" s="1303" t="s">
        <v>880</v>
      </c>
      <c r="E24" s="1258"/>
      <c r="F24" s="895"/>
      <c r="G24" s="894">
        <v>1</v>
      </c>
      <c r="H24" s="899">
        <v>1</v>
      </c>
      <c r="I24" s="1414">
        <f t="shared" si="1"/>
        <v>2</v>
      </c>
      <c r="J24" s="1370"/>
      <c r="K24" s="1244"/>
    </row>
    <row r="25" spans="2:11" s="992" customFormat="1" ht="14.1" customHeight="1" x14ac:dyDescent="0.2">
      <c r="B25" s="2833"/>
      <c r="C25" s="1126">
        <v>6</v>
      </c>
      <c r="D25" s="1303" t="s">
        <v>881</v>
      </c>
      <c r="E25" s="1258"/>
      <c r="F25" s="895"/>
      <c r="G25" s="894">
        <v>1</v>
      </c>
      <c r="H25" s="899">
        <v>1</v>
      </c>
      <c r="I25" s="1414">
        <f t="shared" si="1"/>
        <v>2</v>
      </c>
      <c r="J25" s="1370"/>
      <c r="K25" s="1244"/>
    </row>
    <row r="26" spans="2:11" s="992" customFormat="1" ht="14.1" customHeight="1" x14ac:dyDescent="0.2">
      <c r="B26" s="2833"/>
      <c r="C26" s="1304">
        <v>7</v>
      </c>
      <c r="D26" s="1303" t="s">
        <v>882</v>
      </c>
      <c r="E26" s="1258"/>
      <c r="F26" s="895"/>
      <c r="G26" s="894">
        <v>1</v>
      </c>
      <c r="H26" s="890">
        <v>1</v>
      </c>
      <c r="I26" s="1414">
        <f t="shared" si="1"/>
        <v>2</v>
      </c>
      <c r="J26" s="1370"/>
      <c r="K26" s="1244"/>
    </row>
    <row r="27" spans="2:11" s="992" customFormat="1" ht="14.1" customHeight="1" x14ac:dyDescent="0.2">
      <c r="B27" s="2833"/>
      <c r="C27" s="1126">
        <v>8</v>
      </c>
      <c r="D27" s="1303" t="s">
        <v>769</v>
      </c>
      <c r="E27" s="1258">
        <v>2</v>
      </c>
      <c r="F27" s="895">
        <v>2</v>
      </c>
      <c r="G27" s="894">
        <v>2</v>
      </c>
      <c r="H27" s="899">
        <v>2</v>
      </c>
      <c r="I27" s="1414">
        <f t="shared" si="1"/>
        <v>8</v>
      </c>
      <c r="J27" s="1370"/>
      <c r="K27" s="1244"/>
    </row>
    <row r="28" spans="2:11" s="992" customFormat="1" ht="14.1" customHeight="1" x14ac:dyDescent="0.2">
      <c r="B28" s="2833"/>
      <c r="C28" s="1304">
        <v>9</v>
      </c>
      <c r="D28" s="1303" t="s">
        <v>694</v>
      </c>
      <c r="E28" s="1302">
        <v>1</v>
      </c>
      <c r="F28" s="1005">
        <v>1</v>
      </c>
      <c r="G28" s="1004">
        <v>1</v>
      </c>
      <c r="H28" s="1202">
        <v>1</v>
      </c>
      <c r="I28" s="1414">
        <f t="shared" si="1"/>
        <v>4</v>
      </c>
      <c r="J28" s="1370"/>
      <c r="K28" s="1244"/>
    </row>
    <row r="29" spans="2:11" s="992" customFormat="1" ht="14.1" customHeight="1" x14ac:dyDescent="0.2">
      <c r="B29" s="2833"/>
      <c r="C29" s="1126">
        <v>10</v>
      </c>
      <c r="D29" s="1303" t="s">
        <v>716</v>
      </c>
      <c r="E29" s="1302">
        <v>2</v>
      </c>
      <c r="F29" s="1005">
        <v>2</v>
      </c>
      <c r="G29" s="1004">
        <v>1</v>
      </c>
      <c r="H29" s="1202">
        <v>1</v>
      </c>
      <c r="I29" s="1414">
        <f t="shared" si="1"/>
        <v>6</v>
      </c>
      <c r="J29" s="1370"/>
      <c r="K29" s="1244"/>
    </row>
    <row r="30" spans="2:11" s="992" customFormat="1" ht="14.1" customHeight="1" x14ac:dyDescent="0.2">
      <c r="B30" s="2833"/>
      <c r="C30" s="1304">
        <v>11</v>
      </c>
      <c r="D30" s="1303" t="s">
        <v>702</v>
      </c>
      <c r="E30" s="1302"/>
      <c r="F30" s="1005"/>
      <c r="G30" s="1004">
        <v>2</v>
      </c>
      <c r="H30" s="1202">
        <v>2</v>
      </c>
      <c r="I30" s="1414">
        <f t="shared" si="1"/>
        <v>4</v>
      </c>
      <c r="J30" s="1370"/>
      <c r="K30" s="1244"/>
    </row>
    <row r="31" spans="2:11" s="992" customFormat="1" ht="14.1" customHeight="1" x14ac:dyDescent="0.2">
      <c r="B31" s="2832" t="s">
        <v>848</v>
      </c>
      <c r="C31" s="1289">
        <v>1</v>
      </c>
      <c r="D31" s="1298" t="s">
        <v>666</v>
      </c>
      <c r="E31" s="1297">
        <v>4</v>
      </c>
      <c r="F31" s="1296">
        <v>4</v>
      </c>
      <c r="G31" s="946">
        <v>4</v>
      </c>
      <c r="H31" s="948">
        <v>4</v>
      </c>
      <c r="I31" s="1414">
        <f t="shared" si="1"/>
        <v>16</v>
      </c>
      <c r="J31" s="1368"/>
      <c r="K31" s="1244"/>
    </row>
    <row r="32" spans="2:11" s="992" customFormat="1" ht="14.1" customHeight="1" x14ac:dyDescent="0.2">
      <c r="B32" s="2833"/>
      <c r="C32" s="1147">
        <v>2</v>
      </c>
      <c r="D32" s="1154" t="s">
        <v>849</v>
      </c>
      <c r="E32" s="1253">
        <v>3</v>
      </c>
      <c r="F32" s="889">
        <v>3</v>
      </c>
      <c r="G32" s="888">
        <v>3</v>
      </c>
      <c r="H32" s="931">
        <v>3</v>
      </c>
      <c r="I32" s="1414">
        <f t="shared" si="1"/>
        <v>12</v>
      </c>
      <c r="J32" s="1110"/>
      <c r="K32" s="1244"/>
    </row>
    <row r="33" spans="2:11" s="992" customFormat="1" ht="14.1" customHeight="1" x14ac:dyDescent="0.2">
      <c r="B33" s="2833"/>
      <c r="C33" s="1161">
        <v>3</v>
      </c>
      <c r="D33" s="1154" t="s">
        <v>850</v>
      </c>
      <c r="E33" s="1253">
        <v>2</v>
      </c>
      <c r="F33" s="889">
        <v>2</v>
      </c>
      <c r="G33" s="888">
        <v>2</v>
      </c>
      <c r="H33" s="931">
        <v>2</v>
      </c>
      <c r="I33" s="1414">
        <f t="shared" si="1"/>
        <v>8</v>
      </c>
      <c r="J33" s="1110"/>
      <c r="K33" s="1244"/>
    </row>
    <row r="34" spans="2:11" s="992" customFormat="1" ht="14.1" customHeight="1" x14ac:dyDescent="0.2">
      <c r="B34" s="2833"/>
      <c r="C34" s="1147">
        <v>4</v>
      </c>
      <c r="D34" s="1151" t="s">
        <v>851</v>
      </c>
      <c r="E34" s="1253">
        <v>1</v>
      </c>
      <c r="F34" s="889"/>
      <c r="G34" s="888"/>
      <c r="H34" s="931"/>
      <c r="I34" s="1414">
        <f t="shared" si="1"/>
        <v>1</v>
      </c>
      <c r="J34" s="1110"/>
      <c r="K34" s="1244"/>
    </row>
    <row r="35" spans="2:11" s="992" customFormat="1" ht="14.1" customHeight="1" x14ac:dyDescent="0.2">
      <c r="B35" s="2833"/>
      <c r="C35" s="1161">
        <v>5</v>
      </c>
      <c r="D35" s="1151" t="s">
        <v>670</v>
      </c>
      <c r="E35" s="1253">
        <v>2</v>
      </c>
      <c r="F35" s="889">
        <v>2</v>
      </c>
      <c r="G35" s="888">
        <v>2</v>
      </c>
      <c r="H35" s="931">
        <v>1</v>
      </c>
      <c r="I35" s="1414">
        <f t="shared" si="1"/>
        <v>7</v>
      </c>
      <c r="J35" s="1110"/>
      <c r="K35" s="1244"/>
    </row>
    <row r="36" spans="2:11" s="992" customFormat="1" ht="14.1" customHeight="1" x14ac:dyDescent="0.2">
      <c r="B36" s="2833"/>
      <c r="C36" s="1147">
        <v>6</v>
      </c>
      <c r="D36" s="1150" t="s">
        <v>715</v>
      </c>
      <c r="E36" s="1253">
        <v>2</v>
      </c>
      <c r="F36" s="889">
        <v>1</v>
      </c>
      <c r="G36" s="888"/>
      <c r="H36" s="931"/>
      <c r="I36" s="1414">
        <f t="shared" si="1"/>
        <v>3</v>
      </c>
      <c r="J36" s="1110"/>
      <c r="K36" s="1244"/>
    </row>
    <row r="37" spans="2:11" s="992" customFormat="1" ht="14.1" customHeight="1" x14ac:dyDescent="0.2">
      <c r="B37" s="2833"/>
      <c r="C37" s="1161">
        <v>7</v>
      </c>
      <c r="D37" s="1292" t="s">
        <v>711</v>
      </c>
      <c r="E37" s="1291">
        <v>2</v>
      </c>
      <c r="F37" s="889"/>
      <c r="G37" s="888"/>
      <c r="H37" s="931"/>
      <c r="I37" s="1414">
        <f t="shared" si="1"/>
        <v>2</v>
      </c>
      <c r="J37" s="1110"/>
      <c r="K37" s="1244"/>
    </row>
    <row r="38" spans="2:11" s="992" customFormat="1" ht="14.1" customHeight="1" x14ac:dyDescent="0.2">
      <c r="B38" s="2833"/>
      <c r="C38" s="1147">
        <v>8</v>
      </c>
      <c r="D38" s="1151" t="s">
        <v>673</v>
      </c>
      <c r="E38" s="1253">
        <v>2</v>
      </c>
      <c r="F38" s="889">
        <v>1</v>
      </c>
      <c r="G38" s="888">
        <v>1</v>
      </c>
      <c r="H38" s="931"/>
      <c r="I38" s="1414">
        <f t="shared" si="1"/>
        <v>4</v>
      </c>
      <c r="J38" s="1110"/>
      <c r="K38" s="1244"/>
    </row>
    <row r="39" spans="2:11" s="992" customFormat="1" ht="14.1" customHeight="1" x14ac:dyDescent="0.2">
      <c r="B39" s="2833"/>
      <c r="C39" s="1161">
        <v>9</v>
      </c>
      <c r="D39" s="1151" t="s">
        <v>674</v>
      </c>
      <c r="E39" s="1253">
        <v>2</v>
      </c>
      <c r="F39" s="889">
        <v>1</v>
      </c>
      <c r="G39" s="888">
        <v>1</v>
      </c>
      <c r="H39" s="931"/>
      <c r="I39" s="1414">
        <f t="shared" si="1"/>
        <v>4</v>
      </c>
      <c r="J39" s="1110"/>
      <c r="K39" s="1244"/>
    </row>
    <row r="40" spans="2:11" s="992" customFormat="1" ht="14.1" customHeight="1" x14ac:dyDescent="0.2">
      <c r="B40" s="2833"/>
      <c r="C40" s="1147">
        <v>10</v>
      </c>
      <c r="D40" s="1151" t="s">
        <v>712</v>
      </c>
      <c r="E40" s="1253">
        <v>2</v>
      </c>
      <c r="F40" s="889">
        <v>1</v>
      </c>
      <c r="G40" s="888">
        <v>1</v>
      </c>
      <c r="H40" s="931"/>
      <c r="I40" s="1414">
        <f t="shared" si="1"/>
        <v>4</v>
      </c>
      <c r="J40" s="1110"/>
      <c r="K40" s="1244"/>
    </row>
    <row r="41" spans="2:11" s="992" customFormat="1" ht="14.1" customHeight="1" x14ac:dyDescent="0.2">
      <c r="B41" s="2833"/>
      <c r="C41" s="1161">
        <v>11</v>
      </c>
      <c r="D41" s="1151" t="s">
        <v>676</v>
      </c>
      <c r="E41" s="1253">
        <v>2</v>
      </c>
      <c r="F41" s="889">
        <v>1</v>
      </c>
      <c r="G41" s="888">
        <v>1</v>
      </c>
      <c r="H41" s="931"/>
      <c r="I41" s="1414">
        <f t="shared" si="1"/>
        <v>4</v>
      </c>
      <c r="J41" s="1110"/>
      <c r="K41" s="1244"/>
    </row>
    <row r="42" spans="2:11" s="992" customFormat="1" ht="14.1" customHeight="1" x14ac:dyDescent="0.2">
      <c r="B42" s="2833"/>
      <c r="C42" s="1147">
        <v>12</v>
      </c>
      <c r="D42" s="1290" t="s">
        <v>677</v>
      </c>
      <c r="E42" s="1253">
        <v>3</v>
      </c>
      <c r="F42" s="889">
        <v>4</v>
      </c>
      <c r="G42" s="888">
        <v>3</v>
      </c>
      <c r="H42" s="931">
        <v>4</v>
      </c>
      <c r="I42" s="1414">
        <f t="shared" si="1"/>
        <v>14</v>
      </c>
      <c r="J42" s="1110"/>
      <c r="K42" s="1244"/>
    </row>
    <row r="43" spans="2:11" s="992" customFormat="1" ht="14.1" customHeight="1" x14ac:dyDescent="0.2">
      <c r="B43" s="2833"/>
      <c r="C43" s="1161">
        <v>13</v>
      </c>
      <c r="D43" s="1151" t="s">
        <v>678</v>
      </c>
      <c r="E43" s="1253">
        <v>1</v>
      </c>
      <c r="F43" s="889">
        <v>1</v>
      </c>
      <c r="G43" s="888">
        <v>1</v>
      </c>
      <c r="H43" s="931"/>
      <c r="I43" s="1414">
        <f t="shared" si="1"/>
        <v>3</v>
      </c>
      <c r="J43" s="1110"/>
      <c r="K43" s="1244"/>
    </row>
    <row r="44" spans="2:11" s="992" customFormat="1" ht="14.1" customHeight="1" x14ac:dyDescent="0.2">
      <c r="B44" s="2833"/>
      <c r="C44" s="1147">
        <v>14</v>
      </c>
      <c r="D44" s="1151" t="s">
        <v>680</v>
      </c>
      <c r="E44" s="1253">
        <v>3</v>
      </c>
      <c r="F44" s="889">
        <v>3</v>
      </c>
      <c r="G44" s="888">
        <v>3</v>
      </c>
      <c r="H44" s="931">
        <v>3</v>
      </c>
      <c r="I44" s="1414">
        <f t="shared" si="1"/>
        <v>12</v>
      </c>
      <c r="J44" s="1110"/>
      <c r="K44" s="1244"/>
    </row>
    <row r="45" spans="2:11" s="992" customFormat="1" ht="14.1" customHeight="1" x14ac:dyDescent="0.2">
      <c r="B45" s="2833"/>
      <c r="C45" s="1161">
        <v>15</v>
      </c>
      <c r="D45" s="1151" t="s">
        <v>681</v>
      </c>
      <c r="E45" s="1253">
        <v>1</v>
      </c>
      <c r="F45" s="889"/>
      <c r="G45" s="888"/>
      <c r="H45" s="931"/>
      <c r="I45" s="1414">
        <f t="shared" si="1"/>
        <v>1</v>
      </c>
      <c r="J45" s="1110"/>
      <c r="K45" s="1244"/>
    </row>
    <row r="46" spans="2:11" s="992" customFormat="1" ht="14.1" customHeight="1" x14ac:dyDescent="0.2">
      <c r="B46" s="2833"/>
      <c r="C46" s="1333">
        <v>16</v>
      </c>
      <c r="D46" s="1288" t="s">
        <v>682</v>
      </c>
      <c r="E46" s="1287">
        <v>1</v>
      </c>
      <c r="F46" s="1286">
        <v>1</v>
      </c>
      <c r="G46" s="1285">
        <v>1</v>
      </c>
      <c r="H46" s="1284">
        <v>1</v>
      </c>
      <c r="I46" s="1414">
        <f t="shared" si="1"/>
        <v>4</v>
      </c>
      <c r="J46" s="1358"/>
      <c r="K46" s="1244"/>
    </row>
    <row r="47" spans="2:11" s="992" customFormat="1" ht="19.350000000000001" customHeight="1" thickBot="1" x14ac:dyDescent="0.25">
      <c r="B47" s="2833"/>
      <c r="C47" s="1281" t="s">
        <v>857</v>
      </c>
      <c r="D47" s="1280"/>
      <c r="E47" s="1279"/>
      <c r="F47" s="922"/>
      <c r="G47" s="921"/>
      <c r="H47" s="921"/>
      <c r="I47" s="1414">
        <f t="shared" si="1"/>
        <v>0</v>
      </c>
      <c r="J47" s="2019"/>
      <c r="K47" s="1244"/>
    </row>
    <row r="48" spans="2:11" s="1224" customFormat="1" ht="19.5" hidden="1" customHeight="1" thickTop="1" x14ac:dyDescent="0.2">
      <c r="B48" s="1357"/>
      <c r="C48" s="1267" t="s">
        <v>773</v>
      </c>
      <c r="D48" s="1276"/>
      <c r="E48" s="1274">
        <f>SUM(E49:E57)</f>
        <v>0</v>
      </c>
      <c r="F48" s="1274">
        <f>SUM(F49:F57)</f>
        <v>0</v>
      </c>
      <c r="G48" s="1274">
        <f>SUM(G49:G57)</f>
        <v>0</v>
      </c>
      <c r="H48" s="1275">
        <f>SUM(H49:H57)</f>
        <v>0</v>
      </c>
      <c r="I48" s="1401">
        <f>SUM(I49:I57)</f>
        <v>0</v>
      </c>
      <c r="J48" s="1356"/>
      <c r="K48" s="1244"/>
    </row>
    <row r="49" spans="2:11" s="1224" customFormat="1" ht="14.1" hidden="1" customHeight="1" x14ac:dyDescent="0.2">
      <c r="B49" s="989"/>
      <c r="C49" s="1127">
        <v>1</v>
      </c>
      <c r="D49" s="1260"/>
      <c r="E49" s="1258"/>
      <c r="F49" s="895"/>
      <c r="G49" s="894"/>
      <c r="H49" s="899"/>
      <c r="I49" s="1384">
        <f t="shared" ref="I49:I67" si="2">SUM(E49:H49)</f>
        <v>0</v>
      </c>
      <c r="J49" s="1112"/>
      <c r="K49" s="1244"/>
    </row>
    <row r="50" spans="2:11" s="1224" customFormat="1" ht="14.1" hidden="1" customHeight="1" x14ac:dyDescent="0.2">
      <c r="B50" s="989"/>
      <c r="C50" s="1127">
        <v>2</v>
      </c>
      <c r="D50" s="1254"/>
      <c r="E50" s="1258"/>
      <c r="F50" s="895"/>
      <c r="G50" s="894"/>
      <c r="H50" s="899"/>
      <c r="I50" s="1384">
        <f t="shared" si="2"/>
        <v>0</v>
      </c>
      <c r="J50" s="1112"/>
      <c r="K50" s="1244"/>
    </row>
    <row r="51" spans="2:11" s="1224" customFormat="1" ht="14.1" hidden="1" customHeight="1" x14ac:dyDescent="0.2">
      <c r="B51" s="989"/>
      <c r="C51" s="1127">
        <v>3</v>
      </c>
      <c r="D51" s="1254"/>
      <c r="E51" s="1258"/>
      <c r="F51" s="895"/>
      <c r="G51" s="894"/>
      <c r="H51" s="899"/>
      <c r="I51" s="1384">
        <f t="shared" si="2"/>
        <v>0</v>
      </c>
      <c r="J51" s="1112"/>
      <c r="K51" s="1244"/>
    </row>
    <row r="52" spans="2:11" s="1224" customFormat="1" ht="14.1" hidden="1" customHeight="1" x14ac:dyDescent="0.2">
      <c r="B52" s="989"/>
      <c r="C52" s="1127">
        <v>4</v>
      </c>
      <c r="D52" s="1254"/>
      <c r="E52" s="1258"/>
      <c r="F52" s="895"/>
      <c r="G52" s="894"/>
      <c r="H52" s="899"/>
      <c r="I52" s="1384">
        <f t="shared" si="2"/>
        <v>0</v>
      </c>
      <c r="J52" s="1112"/>
      <c r="K52" s="1244"/>
    </row>
    <row r="53" spans="2:11" s="1224" customFormat="1" ht="14.1" hidden="1" customHeight="1" x14ac:dyDescent="0.2">
      <c r="B53" s="989"/>
      <c r="C53" s="1127">
        <v>5</v>
      </c>
      <c r="D53" s="1254"/>
      <c r="E53" s="1258"/>
      <c r="F53" s="895"/>
      <c r="G53" s="894"/>
      <c r="H53" s="899"/>
      <c r="I53" s="1384">
        <f t="shared" si="2"/>
        <v>0</v>
      </c>
      <c r="J53" s="1112"/>
      <c r="K53" s="1244"/>
    </row>
    <row r="54" spans="2:11" s="1224" customFormat="1" ht="14.1" hidden="1" customHeight="1" x14ac:dyDescent="0.2">
      <c r="B54" s="989"/>
      <c r="C54" s="1127">
        <v>6</v>
      </c>
      <c r="D54" s="1254"/>
      <c r="E54" s="1258"/>
      <c r="F54" s="895"/>
      <c r="G54" s="894"/>
      <c r="H54" s="899"/>
      <c r="I54" s="1384">
        <f t="shared" si="2"/>
        <v>0</v>
      </c>
      <c r="J54" s="1112"/>
      <c r="K54" s="1244"/>
    </row>
    <row r="55" spans="2:11" s="1224" customFormat="1" ht="14.1" hidden="1" customHeight="1" x14ac:dyDescent="0.2">
      <c r="B55" s="930"/>
      <c r="C55" s="1126">
        <v>7</v>
      </c>
      <c r="D55" s="1254"/>
      <c r="E55" s="1253"/>
      <c r="F55" s="889"/>
      <c r="G55" s="888"/>
      <c r="H55" s="931"/>
      <c r="I55" s="1384">
        <f t="shared" si="2"/>
        <v>0</v>
      </c>
      <c r="J55" s="884"/>
      <c r="K55" s="1244"/>
    </row>
    <row r="56" spans="2:11" s="1224" customFormat="1" ht="14.1" hidden="1" customHeight="1" x14ac:dyDescent="0.2">
      <c r="B56" s="930"/>
      <c r="C56" s="1126">
        <v>8</v>
      </c>
      <c r="D56" s="1254"/>
      <c r="E56" s="1253"/>
      <c r="F56" s="889"/>
      <c r="G56" s="888"/>
      <c r="H56" s="931"/>
      <c r="I56" s="1384">
        <f t="shared" si="2"/>
        <v>0</v>
      </c>
      <c r="J56" s="884"/>
      <c r="K56" s="1244"/>
    </row>
    <row r="57" spans="2:11" s="1224" customFormat="1" ht="14.1" hidden="1" customHeight="1" thickBot="1" x14ac:dyDescent="0.25">
      <c r="B57" s="927"/>
      <c r="C57" s="1133">
        <v>9</v>
      </c>
      <c r="D57" s="1249"/>
      <c r="E57" s="1271"/>
      <c r="F57" s="912"/>
      <c r="G57" s="911"/>
      <c r="H57" s="1144"/>
      <c r="I57" s="1384">
        <f t="shared" si="2"/>
        <v>0</v>
      </c>
      <c r="J57" s="1355"/>
      <c r="K57" s="1244"/>
    </row>
    <row r="58" spans="2:11" s="1224" customFormat="1" ht="19.350000000000001" customHeight="1" thickTop="1" x14ac:dyDescent="0.2">
      <c r="B58" s="1266"/>
      <c r="C58" s="1267" t="s">
        <v>772</v>
      </c>
      <c r="D58" s="1266"/>
      <c r="E58" s="1264">
        <f>SUM(E59:E63)</f>
        <v>0</v>
      </c>
      <c r="F58" s="1265">
        <f>SUM(F59:F63)</f>
        <v>0</v>
      </c>
      <c r="G58" s="1264">
        <f>SUM(G59:G63)</f>
        <v>0</v>
      </c>
      <c r="H58" s="1264">
        <f>SUM(H59:H63)</f>
        <v>0</v>
      </c>
      <c r="I58" s="1402">
        <f t="shared" si="2"/>
        <v>0</v>
      </c>
      <c r="J58" s="1354"/>
      <c r="K58" s="1244"/>
    </row>
    <row r="59" spans="2:11" s="1224" customFormat="1" ht="14.1" customHeight="1" x14ac:dyDescent="0.2">
      <c r="B59" s="989"/>
      <c r="C59" s="1127">
        <v>1</v>
      </c>
      <c r="D59" s="1254"/>
      <c r="E59" s="1258"/>
      <c r="F59" s="895"/>
      <c r="G59" s="894"/>
      <c r="H59" s="899"/>
      <c r="I59" s="1384">
        <f t="shared" si="2"/>
        <v>0</v>
      </c>
      <c r="J59" s="1112"/>
      <c r="K59" s="1244"/>
    </row>
    <row r="60" spans="2:11" s="1224" customFormat="1" ht="14.1" customHeight="1" x14ac:dyDescent="0.2">
      <c r="B60" s="930"/>
      <c r="C60" s="1126">
        <v>2</v>
      </c>
      <c r="D60" s="1254"/>
      <c r="E60" s="1253"/>
      <c r="F60" s="889"/>
      <c r="G60" s="888"/>
      <c r="H60" s="931"/>
      <c r="I60" s="1384">
        <f t="shared" si="2"/>
        <v>0</v>
      </c>
      <c r="J60" s="884"/>
      <c r="K60" s="1244"/>
    </row>
    <row r="61" spans="2:11" s="1224" customFormat="1" ht="14.1" customHeight="1" x14ac:dyDescent="0.2">
      <c r="B61" s="1134"/>
      <c r="C61" s="1126">
        <v>3</v>
      </c>
      <c r="D61" s="1254"/>
      <c r="E61" s="1253"/>
      <c r="F61" s="889"/>
      <c r="G61" s="888"/>
      <c r="H61" s="931"/>
      <c r="I61" s="1384">
        <f t="shared" si="2"/>
        <v>0</v>
      </c>
      <c r="J61" s="884"/>
      <c r="K61" s="1244"/>
    </row>
    <row r="62" spans="2:11" s="1224" customFormat="1" ht="14.1" customHeight="1" x14ac:dyDescent="0.2">
      <c r="B62" s="930"/>
      <c r="C62" s="1126">
        <v>4</v>
      </c>
      <c r="D62" s="1254"/>
      <c r="E62" s="1253"/>
      <c r="F62" s="889"/>
      <c r="G62" s="888"/>
      <c r="H62" s="931"/>
      <c r="I62" s="1403">
        <f t="shared" si="2"/>
        <v>0</v>
      </c>
      <c r="J62" s="884"/>
      <c r="K62" s="1244"/>
    </row>
    <row r="63" spans="2:11" s="1224" customFormat="1" ht="14.1" customHeight="1" thickBot="1" x14ac:dyDescent="0.25">
      <c r="B63" s="1352"/>
      <c r="C63" s="1250">
        <v>5</v>
      </c>
      <c r="D63" s="1467"/>
      <c r="E63" s="1248"/>
      <c r="F63" s="1247"/>
      <c r="G63" s="1123"/>
      <c r="H63" s="1140"/>
      <c r="I63" s="1461">
        <f t="shared" si="2"/>
        <v>0</v>
      </c>
      <c r="J63" s="1351"/>
      <c r="K63" s="1244"/>
    </row>
    <row r="64" spans="2:11" s="1224" customFormat="1" ht="14.1" customHeight="1" thickTop="1" x14ac:dyDescent="0.2">
      <c r="B64" s="1350"/>
      <c r="C64" s="1242" t="s">
        <v>828</v>
      </c>
      <c r="D64" s="1242"/>
      <c r="E64" s="1241"/>
      <c r="F64" s="1241"/>
      <c r="G64" s="1241"/>
      <c r="H64" s="1241"/>
      <c r="I64" s="1384">
        <f t="shared" si="2"/>
        <v>0</v>
      </c>
      <c r="J64" s="1348"/>
    </row>
    <row r="65" spans="2:10" s="1224" customFormat="1" ht="14.1" customHeight="1" x14ac:dyDescent="0.2">
      <c r="B65" s="1347"/>
      <c r="C65" s="1236" t="s">
        <v>721</v>
      </c>
      <c r="D65" s="1236"/>
      <c r="E65" s="1235"/>
      <c r="F65" s="1235"/>
      <c r="G65" s="1235"/>
      <c r="H65" s="1235"/>
      <c r="I65" s="1384">
        <f t="shared" si="2"/>
        <v>0</v>
      </c>
      <c r="J65" s="1345"/>
    </row>
    <row r="66" spans="2:10" s="1224" customFormat="1" ht="14.1" customHeight="1" x14ac:dyDescent="0.2">
      <c r="B66" s="1347"/>
      <c r="C66" s="1236" t="s">
        <v>829</v>
      </c>
      <c r="D66" s="1236"/>
      <c r="E66" s="1235"/>
      <c r="F66" s="1235"/>
      <c r="G66" s="1235"/>
      <c r="H66" s="1235"/>
      <c r="I66" s="1384">
        <f t="shared" si="2"/>
        <v>0</v>
      </c>
      <c r="J66" s="1345"/>
    </row>
    <row r="67" spans="2:10" s="1224" customFormat="1" ht="14.1" customHeight="1" thickBot="1" x14ac:dyDescent="0.25">
      <c r="B67" s="1344"/>
      <c r="C67" s="1643" t="s">
        <v>853</v>
      </c>
      <c r="D67" s="1343"/>
      <c r="E67" s="1342"/>
      <c r="F67" s="1342"/>
      <c r="G67" s="1342"/>
      <c r="H67" s="1341"/>
      <c r="I67" s="1447">
        <f t="shared" si="2"/>
        <v>0</v>
      </c>
      <c r="J67" s="1339"/>
    </row>
    <row r="68" spans="2:10" ht="22.15" customHeight="1" x14ac:dyDescent="0.2">
      <c r="C68" s="1223"/>
      <c r="D68" s="2806"/>
      <c r="E68" s="2806"/>
      <c r="F68" s="1096"/>
      <c r="G68" s="1096"/>
      <c r="H68" s="1204"/>
      <c r="I68" s="1096"/>
    </row>
    <row r="69" spans="2:10" x14ac:dyDescent="0.2">
      <c r="D69" s="1096"/>
      <c r="E69" s="1221"/>
      <c r="F69" s="1096"/>
      <c r="G69" s="1096"/>
      <c r="H69" s="1204"/>
      <c r="I69" s="1096"/>
    </row>
    <row r="70" spans="2:10" x14ac:dyDescent="0.2">
      <c r="D70" s="1096"/>
      <c r="E70" s="1221"/>
      <c r="F70" s="1096"/>
      <c r="G70" s="1096"/>
      <c r="H70" s="1204"/>
      <c r="I70" s="1096"/>
    </row>
  </sheetData>
  <sheetProtection algorithmName="SHA-512" hashValue="jgxXdQrWtvopWsVe/VRVgmJKH4iHX1g3q4QQYsjJ+GeGoICvXbo9WThaJEt8QghmzKH9f3hSsFFVfxm63ZSvZA==" saltValue="KZ9PUREkwSpCbY0A9wgK2Q==" spinCount="100000" sheet="1" objects="1" scenarios="1"/>
  <mergeCells count="15">
    <mergeCell ref="I1:J1"/>
    <mergeCell ref="B31:B47"/>
    <mergeCell ref="B20:B30"/>
    <mergeCell ref="D2:H2"/>
    <mergeCell ref="H4:I4"/>
    <mergeCell ref="B5:D11"/>
    <mergeCell ref="E5:H5"/>
    <mergeCell ref="I5:I11"/>
    <mergeCell ref="D68:E68"/>
    <mergeCell ref="J5:J11"/>
    <mergeCell ref="E6:H6"/>
    <mergeCell ref="E8:H8"/>
    <mergeCell ref="E9:H9"/>
    <mergeCell ref="E11:H11"/>
    <mergeCell ref="J12:J18"/>
  </mergeCells>
  <printOptions horizontalCentered="1"/>
  <pageMargins left="0.59055118110236227" right="0.51181102362204722" top="1.1811023622047245" bottom="0.98425196850393704" header="0.51181102362204722" footer="0.51181102362204722"/>
  <pageSetup paperSize="9" scale="54" orientation="landscape"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r:uid="{673F36DE-4E6F-4D58-B115-4DC079358D20}">
          <x14:formula1>
            <xm:f>słownik!$A$2:$A$175</xm:f>
          </x14:formula1>
          <xm:sqref>D49:D57 D59:D63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DABBCD-E550-49AF-B6EF-D1B2C574AF54}">
  <sheetPr>
    <tabColor rgb="FFFFCC99"/>
  </sheetPr>
  <dimension ref="B1:H11"/>
  <sheetViews>
    <sheetView showGridLines="0" view="pageBreakPreview" zoomScaleNormal="100" zoomScaleSheetLayoutView="100" workbookViewId="0">
      <selection activeCell="F22" sqref="F22"/>
    </sheetView>
  </sheetViews>
  <sheetFormatPr defaultColWidth="9.140625" defaultRowHeight="12.75" x14ac:dyDescent="0.2"/>
  <cols>
    <col min="1" max="1" width="3.5703125" style="1" customWidth="1"/>
    <col min="2" max="2" width="4.7109375" style="1" customWidth="1"/>
    <col min="3" max="3" width="16.28515625" style="1" customWidth="1"/>
    <col min="4" max="4" width="14.7109375" style="1" customWidth="1"/>
    <col min="5" max="5" width="59.28515625" style="1" customWidth="1"/>
    <col min="6" max="7" width="9.140625" style="1"/>
    <col min="8" max="8" width="18.42578125" style="1" customWidth="1"/>
    <col min="9" max="16384" width="9.140625" style="1"/>
  </cols>
  <sheetData>
    <row r="1" spans="2:8" ht="15.75" x14ac:dyDescent="0.25">
      <c r="G1" s="188" t="str">
        <f>IF(wizyt!$B$1&lt;&gt;0,wizyt!$B$1," ")</f>
        <v xml:space="preserve"> </v>
      </c>
      <c r="H1" s="187" t="str">
        <f>IF(wizyt!$D$1&lt;&gt;0,wizyt!$D$1," ")</f>
        <v xml:space="preserve"> </v>
      </c>
    </row>
    <row r="2" spans="2:8" ht="15.75" x14ac:dyDescent="0.2">
      <c r="B2" s="2273" t="str">
        <f>wizyt!C3</f>
        <v>??</v>
      </c>
      <c r="C2" s="2274"/>
      <c r="E2" s="269" t="s">
        <v>500</v>
      </c>
    </row>
    <row r="3" spans="2:8" ht="15.75" x14ac:dyDescent="0.25">
      <c r="B3" s="268"/>
      <c r="C3" s="2275" t="s">
        <v>501</v>
      </c>
      <c r="D3" s="2275"/>
      <c r="E3" s="2275"/>
      <c r="F3" s="2275"/>
      <c r="G3" s="268" t="str">
        <f>wizyt!H3</f>
        <v>2023/2024</v>
      </c>
      <c r="H3" s="268"/>
    </row>
    <row r="5" spans="2:8" ht="31.5" customHeight="1" x14ac:dyDescent="0.2">
      <c r="B5" s="267" t="s">
        <v>502</v>
      </c>
      <c r="C5" s="267" t="s">
        <v>497</v>
      </c>
      <c r="D5" s="267" t="s">
        <v>503</v>
      </c>
      <c r="E5" s="267" t="s">
        <v>504</v>
      </c>
      <c r="F5" s="267" t="s">
        <v>505</v>
      </c>
      <c r="G5" s="267" t="s">
        <v>506</v>
      </c>
      <c r="H5" s="267" t="s">
        <v>507</v>
      </c>
    </row>
    <row r="6" spans="2:8" s="261" customFormat="1" ht="66" customHeight="1" x14ac:dyDescent="0.2">
      <c r="B6" s="263"/>
      <c r="C6" s="266"/>
      <c r="D6" s="265"/>
      <c r="E6" s="264"/>
      <c r="F6" s="263"/>
      <c r="G6" s="263"/>
      <c r="H6" s="262"/>
    </row>
    <row r="7" spans="2:8" s="261" customFormat="1" ht="66" customHeight="1" x14ac:dyDescent="0.2">
      <c r="B7" s="263"/>
      <c r="C7" s="266"/>
      <c r="D7" s="265"/>
      <c r="E7" s="264"/>
      <c r="F7" s="263"/>
      <c r="G7" s="263"/>
      <c r="H7" s="262"/>
    </row>
    <row r="8" spans="2:8" s="261" customFormat="1" ht="66" customHeight="1" x14ac:dyDescent="0.2">
      <c r="B8" s="263"/>
      <c r="C8" s="266"/>
      <c r="D8" s="265"/>
      <c r="E8" s="264"/>
      <c r="F8" s="263"/>
      <c r="G8" s="263"/>
      <c r="H8" s="262"/>
    </row>
    <row r="9" spans="2:8" s="261" customFormat="1" ht="66" customHeight="1" x14ac:dyDescent="0.2">
      <c r="B9" s="263"/>
      <c r="C9" s="266"/>
      <c r="D9" s="265"/>
      <c r="E9" s="264"/>
      <c r="F9" s="263"/>
      <c r="G9" s="263"/>
      <c r="H9" s="262"/>
    </row>
    <row r="10" spans="2:8" s="261" customFormat="1" ht="66" customHeight="1" x14ac:dyDescent="0.2">
      <c r="B10" s="263"/>
      <c r="C10" s="266"/>
      <c r="D10" s="265"/>
      <c r="E10" s="264"/>
      <c r="F10" s="263"/>
      <c r="G10" s="263"/>
      <c r="H10" s="262"/>
    </row>
    <row r="11" spans="2:8" s="261" customFormat="1" ht="66" customHeight="1" x14ac:dyDescent="0.2">
      <c r="B11" s="263"/>
      <c r="C11" s="266"/>
      <c r="D11" s="265"/>
      <c r="E11" s="264"/>
      <c r="F11" s="263"/>
      <c r="G11" s="263"/>
      <c r="H11" s="262"/>
    </row>
  </sheetData>
  <sheetProtection algorithmName="SHA-512" hashValue="DONv3lGsOjhDZTP4tNROapscaL68XcejGC3oIGJFbdjeeWpCB/7cyufw2rM9M+uQKjP8JnrwidLoOrRyR1QJ6Q==" saltValue="ZgrhnvS6lctzdLdKkAu6fg==" spinCount="100000" sheet="1" formatRows="0" insertRows="0" deleteRows="0"/>
  <mergeCells count="2">
    <mergeCell ref="B2:C2"/>
    <mergeCell ref="C3:F3"/>
  </mergeCells>
  <printOptions horizontalCentered="1"/>
  <pageMargins left="0.51181102362204722" right="0.51181102362204722" top="0.74803149606299213" bottom="0.74803149606299213" header="0.31496062992125984" footer="0.31496062992125984"/>
  <pageSetup paperSize="9" scale="99" orientation="landscape" horizontalDpi="4294967292" verticalDpi="300" r:id="rId1"/>
  <extLst>
    <ext xmlns:x14="http://schemas.microsoft.com/office/spreadsheetml/2009/9/main" uri="{CCE6A557-97BC-4b89-ADB6-D9C93CAAB3DF}">
      <x14:dataValidations xmlns:xm="http://schemas.microsoft.com/office/excel/2006/main" count="1">
        <x14:dataValidation type="list" allowBlank="1" showInputMessage="1" showErrorMessage="1" xr:uid="{D1A1DAAF-919C-4CDD-B807-2D282E069FE6}">
          <x14:formula1>
            <xm:f>słownik!$E$50:$E$56</xm:f>
          </x14:formula1>
          <xm:sqref>D6:D11</xm:sqref>
        </x14:dataValidation>
      </x14:dataValidations>
    </ext>
  </extLst>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CBB6AD-66A4-4C26-A2D9-F9B79523EE5D}">
  <sheetPr>
    <tabColor rgb="FFFF0000"/>
    <pageSetUpPr fitToPage="1"/>
  </sheetPr>
  <dimension ref="B1:K71"/>
  <sheetViews>
    <sheetView showGridLines="0" view="pageBreakPreview" zoomScale="90" zoomScaleNormal="100" zoomScaleSheetLayoutView="90" workbookViewId="0">
      <selection activeCell="Z63" sqref="Z63"/>
    </sheetView>
  </sheetViews>
  <sheetFormatPr defaultColWidth="9.28515625" defaultRowHeight="12.75" x14ac:dyDescent="0.2"/>
  <cols>
    <col min="1" max="1" width="2.85546875" style="875" customWidth="1"/>
    <col min="2" max="2" width="6.42578125" style="875" customWidth="1"/>
    <col min="3" max="3" width="4.42578125" style="875" customWidth="1"/>
    <col min="4" max="4" width="46.42578125" style="875" customWidth="1"/>
    <col min="5" max="8" width="7.5703125" style="875" customWidth="1"/>
    <col min="9" max="9" width="10.85546875" style="875" customWidth="1"/>
    <col min="10" max="10" width="12.28515625" style="875" customWidth="1"/>
    <col min="11" max="11" width="5.42578125" style="875" customWidth="1"/>
    <col min="12" max="16384" width="9.28515625" style="875"/>
  </cols>
  <sheetData>
    <row r="1" spans="2:11" ht="32.25" customHeight="1" x14ac:dyDescent="0.2">
      <c r="B1" s="644"/>
      <c r="C1" s="644"/>
      <c r="D1" s="978"/>
      <c r="E1" s="978"/>
      <c r="F1" s="978"/>
      <c r="G1" s="978"/>
      <c r="H1" s="978"/>
      <c r="I1" s="978"/>
      <c r="J1" s="978"/>
    </row>
    <row r="2" spans="2:11" s="1224" customFormat="1" ht="18" x14ac:dyDescent="0.2">
      <c r="B2" s="967"/>
      <c r="C2" s="967"/>
      <c r="D2" s="966" t="str">
        <f>wizyt!C3</f>
        <v>??</v>
      </c>
      <c r="E2" s="1018"/>
      <c r="F2" s="1018"/>
      <c r="G2" s="1018"/>
      <c r="H2" s="2040" t="str">
        <f>wizyt!$B$1</f>
        <v xml:space="preserve"> </v>
      </c>
      <c r="I2" s="2698" t="str">
        <f>wizyt!$D$1</f>
        <v xml:space="preserve"> </v>
      </c>
      <c r="J2" s="2699"/>
    </row>
    <row r="3" spans="2:11" s="1224" customFormat="1" ht="20.25" x14ac:dyDescent="0.2">
      <c r="B3" s="270"/>
      <c r="C3" s="270"/>
      <c r="D3" s="2808" t="s">
        <v>755</v>
      </c>
      <c r="E3" s="2808"/>
      <c r="F3" s="2808"/>
      <c r="G3" s="2808"/>
      <c r="H3" s="2808"/>
      <c r="I3" s="999" t="str">
        <f>wizyt!H3</f>
        <v>2023/2024</v>
      </c>
      <c r="J3" s="270"/>
    </row>
    <row r="4" spans="2:11" s="1224" customFormat="1" ht="18.75" customHeight="1" x14ac:dyDescent="0.2">
      <c r="B4" s="998" t="s">
        <v>775</v>
      </c>
      <c r="C4" s="964"/>
      <c r="D4" s="997"/>
      <c r="E4" s="997" t="s">
        <v>30</v>
      </c>
      <c r="F4" s="997"/>
      <c r="G4" s="997"/>
      <c r="I4" s="996"/>
      <c r="J4" s="270"/>
    </row>
    <row r="5" spans="2:11" s="1224" customFormat="1" ht="27" customHeight="1" thickBot="1" x14ac:dyDescent="0.25">
      <c r="B5" s="1462" t="s">
        <v>875</v>
      </c>
      <c r="C5" s="1323"/>
      <c r="D5" s="330"/>
      <c r="E5" s="1322"/>
      <c r="F5" s="1017"/>
      <c r="G5" s="1017"/>
      <c r="H5" s="2847"/>
      <c r="I5" s="2847"/>
      <c r="J5" s="270"/>
    </row>
    <row r="6" spans="2:11" s="1224" customFormat="1" ht="12.75" customHeight="1" x14ac:dyDescent="0.2">
      <c r="B6" s="2703" t="s">
        <v>756</v>
      </c>
      <c r="C6" s="2800"/>
      <c r="D6" s="2800"/>
      <c r="E6" s="2848" t="s">
        <v>691</v>
      </c>
      <c r="F6" s="2849"/>
      <c r="G6" s="2849"/>
      <c r="H6" s="2850"/>
      <c r="I6" s="2851" t="s">
        <v>790</v>
      </c>
      <c r="J6" s="2836" t="s">
        <v>758</v>
      </c>
    </row>
    <row r="7" spans="2:11" s="1224" customFormat="1" ht="12.75" customHeight="1" x14ac:dyDescent="0.2">
      <c r="B7" s="2705"/>
      <c r="C7" s="2801"/>
      <c r="D7" s="2801"/>
      <c r="E7" s="2839" t="s">
        <v>644</v>
      </c>
      <c r="F7" s="2839"/>
      <c r="G7" s="2839"/>
      <c r="H7" s="2840"/>
      <c r="I7" s="2852"/>
      <c r="J7" s="2837"/>
    </row>
    <row r="8" spans="2:11" s="1224" customFormat="1" ht="12.75" customHeight="1" x14ac:dyDescent="0.2">
      <c r="B8" s="2705"/>
      <c r="C8" s="2801"/>
      <c r="D8" s="2801"/>
      <c r="E8" s="959" t="s">
        <v>523</v>
      </c>
      <c r="F8" s="959" t="s">
        <v>524</v>
      </c>
      <c r="G8" s="959" t="s">
        <v>525</v>
      </c>
      <c r="H8" s="961" t="s">
        <v>526</v>
      </c>
      <c r="I8" s="2852"/>
      <c r="J8" s="2837"/>
    </row>
    <row r="9" spans="2:11" s="1224" customFormat="1" ht="12.75" customHeight="1" x14ac:dyDescent="0.2">
      <c r="B9" s="2705"/>
      <c r="C9" s="2801"/>
      <c r="D9" s="2801"/>
      <c r="E9" s="2822" t="s">
        <v>856</v>
      </c>
      <c r="F9" s="2823"/>
      <c r="G9" s="2823"/>
      <c r="H9" s="2824"/>
      <c r="I9" s="2852"/>
      <c r="J9" s="2837"/>
    </row>
    <row r="10" spans="2:11" s="1224" customFormat="1" ht="12.75" customHeight="1" x14ac:dyDescent="0.2">
      <c r="B10" s="2705"/>
      <c r="C10" s="2801"/>
      <c r="D10" s="2801"/>
      <c r="E10" s="2752" t="s">
        <v>844</v>
      </c>
      <c r="F10" s="2724"/>
      <c r="G10" s="2724"/>
      <c r="H10" s="2807"/>
      <c r="I10" s="2852"/>
      <c r="J10" s="2837"/>
    </row>
    <row r="11" spans="2:11" s="1224" customFormat="1" ht="12.75" customHeight="1" x14ac:dyDescent="0.2">
      <c r="B11" s="2705"/>
      <c r="C11" s="2801"/>
      <c r="D11" s="2801"/>
      <c r="E11" s="1728">
        <f>'kalendarz  A'!$F$30</f>
        <v>26</v>
      </c>
      <c r="F11" s="1728">
        <f>'kalendarz  A'!$F$30</f>
        <v>26</v>
      </c>
      <c r="G11" s="1728">
        <f>'kalendarz  A'!$F$30</f>
        <v>26</v>
      </c>
      <c r="H11" s="1728">
        <f>'kalendarz  A'!$F$31</f>
        <v>16</v>
      </c>
      <c r="I11" s="2852"/>
      <c r="J11" s="2837"/>
    </row>
    <row r="12" spans="2:11" s="1224" customFormat="1" ht="16.5" customHeight="1" thickBot="1" x14ac:dyDescent="0.25">
      <c r="B12" s="2707"/>
      <c r="C12" s="2802"/>
      <c r="D12" s="2802"/>
      <c r="E12" s="2825" t="s">
        <v>845</v>
      </c>
      <c r="F12" s="2826"/>
      <c r="G12" s="2826"/>
      <c r="H12" s="2827"/>
      <c r="I12" s="2853"/>
      <c r="J12" s="2838"/>
    </row>
    <row r="13" spans="2:11" s="1224" customFormat="1" ht="27" customHeight="1" thickBot="1" x14ac:dyDescent="0.25">
      <c r="B13" s="1376"/>
      <c r="C13" s="1317"/>
      <c r="D13" s="1316" t="s">
        <v>818</v>
      </c>
      <c r="E13" s="1315">
        <f>SUM(E17:E19)+E14</f>
        <v>32</v>
      </c>
      <c r="F13" s="1315">
        <f>SUM(F17:F19)+F14</f>
        <v>26</v>
      </c>
      <c r="G13" s="1315">
        <f>SUM(G17:G19)+G14</f>
        <v>23</v>
      </c>
      <c r="H13" s="1315">
        <f>SUM(H17:H19)+H14</f>
        <v>18</v>
      </c>
      <c r="I13" s="1314">
        <f t="shared" ref="I13:I19" si="0">SUM(E13:H13)</f>
        <v>99</v>
      </c>
      <c r="J13" s="2841"/>
      <c r="K13" s="1244"/>
    </row>
    <row r="14" spans="2:11" s="1224" customFormat="1" ht="14.25" customHeight="1" x14ac:dyDescent="0.2">
      <c r="B14" s="1373"/>
      <c r="C14" s="1309"/>
      <c r="D14" s="1184" t="s">
        <v>819</v>
      </c>
      <c r="E14" s="1308">
        <f>SUM(E15:E16)</f>
        <v>32</v>
      </c>
      <c r="F14" s="1308">
        <f>SUM(F15:F16)</f>
        <v>26</v>
      </c>
      <c r="G14" s="1308">
        <f>SUM(G15:G16)</f>
        <v>23</v>
      </c>
      <c r="H14" s="1308">
        <f>SUM(H15:H16)</f>
        <v>18</v>
      </c>
      <c r="I14" s="1374">
        <f t="shared" si="0"/>
        <v>99</v>
      </c>
      <c r="J14" s="2842"/>
      <c r="K14" s="1244"/>
    </row>
    <row r="15" spans="2:11" s="1224" customFormat="1" ht="14.25" customHeight="1" x14ac:dyDescent="0.2">
      <c r="B15" s="1373"/>
      <c r="C15" s="1309"/>
      <c r="D15" s="1184" t="s">
        <v>820</v>
      </c>
      <c r="E15" s="1308">
        <f>SUM(E21:E31)</f>
        <v>0</v>
      </c>
      <c r="F15" s="1308">
        <f>SUM(F21:F31)</f>
        <v>0</v>
      </c>
      <c r="G15" s="1308">
        <f>SUM(G21:G31)</f>
        <v>0</v>
      </c>
      <c r="H15" s="1308">
        <f>SUM(H21:H31)</f>
        <v>0</v>
      </c>
      <c r="I15" s="1374">
        <f t="shared" si="0"/>
        <v>0</v>
      </c>
      <c r="J15" s="2842"/>
      <c r="K15" s="1244"/>
    </row>
    <row r="16" spans="2:11" s="1224" customFormat="1" ht="14.25" customHeight="1" x14ac:dyDescent="0.2">
      <c r="B16" s="1373"/>
      <c r="C16" s="1309"/>
      <c r="D16" s="1184" t="s">
        <v>821</v>
      </c>
      <c r="E16" s="1308">
        <f>SUM(E32:E48)</f>
        <v>32</v>
      </c>
      <c r="F16" s="1308">
        <f>SUM(F32:F48)</f>
        <v>26</v>
      </c>
      <c r="G16" s="1308">
        <f>SUM(G32:G48)</f>
        <v>23</v>
      </c>
      <c r="H16" s="1308">
        <f>SUM(H32:H48)</f>
        <v>18</v>
      </c>
      <c r="I16" s="1374">
        <f t="shared" si="0"/>
        <v>99</v>
      </c>
      <c r="J16" s="2842"/>
      <c r="K16" s="1244"/>
    </row>
    <row r="17" spans="2:11" s="1224" customFormat="1" ht="14.25" customHeight="1" x14ac:dyDescent="0.2">
      <c r="B17" s="1373"/>
      <c r="C17" s="1309"/>
      <c r="D17" s="1184" t="s">
        <v>822</v>
      </c>
      <c r="E17" s="1308">
        <f>E49</f>
        <v>0</v>
      </c>
      <c r="F17" s="1312">
        <f>F49</f>
        <v>0</v>
      </c>
      <c r="G17" s="1312">
        <f>G49</f>
        <v>0</v>
      </c>
      <c r="H17" s="1313">
        <f>H49</f>
        <v>0</v>
      </c>
      <c r="I17" s="1374">
        <f t="shared" si="0"/>
        <v>0</v>
      </c>
      <c r="J17" s="2842"/>
      <c r="K17" s="1244"/>
    </row>
    <row r="18" spans="2:11" s="1224" customFormat="1" ht="14.25" customHeight="1" x14ac:dyDescent="0.2">
      <c r="B18" s="1373"/>
      <c r="C18" s="1309"/>
      <c r="D18" s="1184" t="s">
        <v>823</v>
      </c>
      <c r="E18" s="1308">
        <f>E59</f>
        <v>0</v>
      </c>
      <c r="F18" s="1312">
        <f>F59</f>
        <v>0</v>
      </c>
      <c r="G18" s="1312">
        <f>G59</f>
        <v>0</v>
      </c>
      <c r="H18" s="1312">
        <f>H59</f>
        <v>0</v>
      </c>
      <c r="I18" s="1374">
        <f t="shared" si="0"/>
        <v>0</v>
      </c>
      <c r="J18" s="2842"/>
      <c r="K18" s="1244"/>
    </row>
    <row r="19" spans="2:11" s="1224" customFormat="1" ht="13.5" customHeight="1" thickBot="1" x14ac:dyDescent="0.25">
      <c r="B19" s="1373"/>
      <c r="C19" s="1309"/>
      <c r="D19" s="1040" t="s">
        <v>846</v>
      </c>
      <c r="E19" s="1308">
        <f>SUM(E65:E68)</f>
        <v>0</v>
      </c>
      <c r="F19" s="1308">
        <f>SUM(F65:F68)</f>
        <v>0</v>
      </c>
      <c r="G19" s="1308">
        <f>SUM(G65:G68)</f>
        <v>0</v>
      </c>
      <c r="H19" s="1308">
        <f>SUM(H65:H68)</f>
        <v>0</v>
      </c>
      <c r="I19" s="1416">
        <f t="shared" si="0"/>
        <v>0</v>
      </c>
      <c r="J19" s="2843"/>
      <c r="K19" s="1244"/>
    </row>
    <row r="20" spans="2:11" s="1224" customFormat="1" ht="19.5" customHeight="1" x14ac:dyDescent="0.2">
      <c r="B20" s="1869"/>
      <c r="C20" s="1865" t="s">
        <v>766</v>
      </c>
      <c r="D20" s="1865"/>
      <c r="E20" s="1866"/>
      <c r="F20" s="1866"/>
      <c r="G20" s="1866"/>
      <c r="H20" s="1866"/>
      <c r="I20" s="1866"/>
      <c r="J20" s="1870"/>
      <c r="K20" s="1244"/>
    </row>
    <row r="21" spans="2:11" s="992" customFormat="1" ht="14.1" customHeight="1" x14ac:dyDescent="0.2">
      <c r="B21" s="2832" t="s">
        <v>826</v>
      </c>
      <c r="C21" s="1304">
        <v>1</v>
      </c>
      <c r="D21" s="1305" t="s">
        <v>876</v>
      </c>
      <c r="E21" s="1412"/>
      <c r="F21" s="1296"/>
      <c r="G21" s="946"/>
      <c r="H21" s="948"/>
      <c r="I21" s="1414">
        <f t="shared" ref="I21:I48" si="1">SUM(E21:H21)</f>
        <v>0</v>
      </c>
      <c r="J21" s="1368"/>
      <c r="K21" s="1244"/>
    </row>
    <row r="22" spans="2:11" s="992" customFormat="1" ht="14.1" customHeight="1" x14ac:dyDescent="0.2">
      <c r="B22" s="2833"/>
      <c r="C22" s="1126">
        <v>2</v>
      </c>
      <c r="D22" s="1303" t="s">
        <v>877</v>
      </c>
      <c r="E22" s="1393"/>
      <c r="F22" s="895"/>
      <c r="G22" s="894"/>
      <c r="H22" s="887"/>
      <c r="I22" s="1414">
        <f t="shared" si="1"/>
        <v>0</v>
      </c>
      <c r="J22" s="1370"/>
      <c r="K22" s="1244"/>
    </row>
    <row r="23" spans="2:11" s="992" customFormat="1" ht="14.1" customHeight="1" x14ac:dyDescent="0.2">
      <c r="B23" s="2833"/>
      <c r="C23" s="1126">
        <v>3</v>
      </c>
      <c r="D23" s="1303" t="s">
        <v>769</v>
      </c>
      <c r="E23" s="1393"/>
      <c r="F23" s="895"/>
      <c r="G23" s="894"/>
      <c r="H23" s="890"/>
      <c r="I23" s="1414">
        <f t="shared" si="1"/>
        <v>0</v>
      </c>
      <c r="J23" s="1370"/>
      <c r="K23" s="1244"/>
    </row>
    <row r="24" spans="2:11" s="992" customFormat="1" ht="14.1" customHeight="1" x14ac:dyDescent="0.2">
      <c r="B24" s="2833"/>
      <c r="C24" s="1126">
        <v>4</v>
      </c>
      <c r="D24" s="1303" t="s">
        <v>694</v>
      </c>
      <c r="E24" s="1393"/>
      <c r="F24" s="895"/>
      <c r="G24" s="894"/>
      <c r="H24" s="899"/>
      <c r="I24" s="1414">
        <f t="shared" si="1"/>
        <v>0</v>
      </c>
      <c r="J24" s="1370"/>
      <c r="K24" s="1244"/>
    </row>
    <row r="25" spans="2:11" s="992" customFormat="1" ht="14.1" customHeight="1" x14ac:dyDescent="0.2">
      <c r="B25" s="2833"/>
      <c r="C25" s="1126">
        <v>5</v>
      </c>
      <c r="D25" s="1303" t="s">
        <v>716</v>
      </c>
      <c r="E25" s="1393"/>
      <c r="F25" s="895"/>
      <c r="G25" s="894"/>
      <c r="H25" s="899"/>
      <c r="I25" s="1414">
        <f t="shared" si="1"/>
        <v>0</v>
      </c>
      <c r="J25" s="1370"/>
      <c r="K25" s="1244"/>
    </row>
    <row r="26" spans="2:11" s="992" customFormat="1" ht="14.1" customHeight="1" x14ac:dyDescent="0.2">
      <c r="B26" s="2833"/>
      <c r="C26" s="1126">
        <v>6</v>
      </c>
      <c r="D26" s="1303" t="s">
        <v>702</v>
      </c>
      <c r="E26" s="1393"/>
      <c r="F26" s="895"/>
      <c r="G26" s="894"/>
      <c r="H26" s="899"/>
      <c r="I26" s="1414">
        <f t="shared" si="1"/>
        <v>0</v>
      </c>
      <c r="J26" s="1370"/>
      <c r="K26" s="1244"/>
    </row>
    <row r="27" spans="2:11" s="992" customFormat="1" ht="14.1" customHeight="1" x14ac:dyDescent="0.2">
      <c r="B27" s="2833"/>
      <c r="C27" s="1126">
        <v>7</v>
      </c>
      <c r="D27" s="1303" t="s">
        <v>881</v>
      </c>
      <c r="E27" s="1393"/>
      <c r="F27" s="895"/>
      <c r="G27" s="894"/>
      <c r="H27" s="899"/>
      <c r="I27" s="1414">
        <f t="shared" si="1"/>
        <v>0</v>
      </c>
      <c r="J27" s="1370"/>
      <c r="K27" s="1244"/>
    </row>
    <row r="28" spans="2:11" s="992" customFormat="1" ht="14.1" customHeight="1" x14ac:dyDescent="0.2">
      <c r="B28" s="2833"/>
      <c r="C28" s="1126">
        <v>8</v>
      </c>
      <c r="D28" s="1303" t="s">
        <v>879</v>
      </c>
      <c r="E28" s="1393"/>
      <c r="F28" s="895"/>
      <c r="G28" s="894"/>
      <c r="H28" s="899"/>
      <c r="I28" s="1414">
        <f t="shared" si="1"/>
        <v>0</v>
      </c>
      <c r="J28" s="1370"/>
      <c r="K28" s="1244"/>
    </row>
    <row r="29" spans="2:11" s="992" customFormat="1" ht="14.1" customHeight="1" x14ac:dyDescent="0.2">
      <c r="B29" s="2833"/>
      <c r="C29" s="1126">
        <v>9</v>
      </c>
      <c r="D29" s="1303" t="s">
        <v>882</v>
      </c>
      <c r="E29" s="1393"/>
      <c r="F29" s="895"/>
      <c r="G29" s="894"/>
      <c r="H29" s="899"/>
      <c r="I29" s="1414">
        <f t="shared" si="1"/>
        <v>0</v>
      </c>
      <c r="J29" s="1370"/>
      <c r="K29" s="1244"/>
    </row>
    <row r="30" spans="2:11" s="992" customFormat="1" ht="14.1" customHeight="1" x14ac:dyDescent="0.2">
      <c r="B30" s="2833"/>
      <c r="C30" s="1126">
        <v>10</v>
      </c>
      <c r="D30" s="1464" t="s">
        <v>880</v>
      </c>
      <c r="E30" s="1586"/>
      <c r="F30" s="922"/>
      <c r="G30" s="921"/>
      <c r="H30" s="923"/>
      <c r="I30" s="1414">
        <f t="shared" si="1"/>
        <v>0</v>
      </c>
      <c r="J30" s="1463"/>
      <c r="K30" s="1244"/>
    </row>
    <row r="31" spans="2:11" s="992" customFormat="1" ht="14.1" customHeight="1" x14ac:dyDescent="0.2">
      <c r="B31" s="2834"/>
      <c r="C31" s="1334">
        <v>11</v>
      </c>
      <c r="D31" s="1301" t="s">
        <v>878</v>
      </c>
      <c r="E31" s="1408"/>
      <c r="F31" s="1286"/>
      <c r="G31" s="1285"/>
      <c r="H31" s="1284"/>
      <c r="I31" s="1414">
        <f t="shared" si="1"/>
        <v>0</v>
      </c>
      <c r="J31" s="1358"/>
      <c r="K31" s="1244"/>
    </row>
    <row r="32" spans="2:11" s="992" customFormat="1" ht="14.1" customHeight="1" x14ac:dyDescent="0.2">
      <c r="B32" s="2832" t="s">
        <v>848</v>
      </c>
      <c r="C32" s="1289">
        <v>1</v>
      </c>
      <c r="D32" s="1298" t="s">
        <v>666</v>
      </c>
      <c r="E32" s="1412">
        <v>4</v>
      </c>
      <c r="F32" s="1296">
        <v>4</v>
      </c>
      <c r="G32" s="946">
        <v>4</v>
      </c>
      <c r="H32" s="948">
        <v>4</v>
      </c>
      <c r="I32" s="1414">
        <f t="shared" si="1"/>
        <v>16</v>
      </c>
      <c r="J32" s="1368"/>
      <c r="K32" s="1244"/>
    </row>
    <row r="33" spans="2:11" s="992" customFormat="1" ht="14.1" customHeight="1" x14ac:dyDescent="0.2">
      <c r="B33" s="2833"/>
      <c r="C33" s="1147">
        <v>2</v>
      </c>
      <c r="D33" s="1154" t="s">
        <v>849</v>
      </c>
      <c r="E33" s="1391">
        <v>3</v>
      </c>
      <c r="F33" s="889">
        <v>3</v>
      </c>
      <c r="G33" s="888">
        <v>3</v>
      </c>
      <c r="H33" s="931">
        <v>3</v>
      </c>
      <c r="I33" s="1414">
        <f t="shared" si="1"/>
        <v>12</v>
      </c>
      <c r="J33" s="1110"/>
      <c r="K33" s="1244"/>
    </row>
    <row r="34" spans="2:11" s="992" customFormat="1" ht="14.1" customHeight="1" x14ac:dyDescent="0.2">
      <c r="B34" s="2833"/>
      <c r="C34" s="1161">
        <v>3</v>
      </c>
      <c r="D34" s="1154" t="s">
        <v>850</v>
      </c>
      <c r="E34" s="1391">
        <v>2</v>
      </c>
      <c r="F34" s="889">
        <v>2</v>
      </c>
      <c r="G34" s="888">
        <v>2</v>
      </c>
      <c r="H34" s="931">
        <v>2</v>
      </c>
      <c r="I34" s="1414">
        <f t="shared" si="1"/>
        <v>8</v>
      </c>
      <c r="J34" s="1110"/>
      <c r="K34" s="1244"/>
    </row>
    <row r="35" spans="2:11" s="992" customFormat="1" ht="14.1" customHeight="1" x14ac:dyDescent="0.2">
      <c r="B35" s="2833"/>
      <c r="C35" s="1147">
        <v>4</v>
      </c>
      <c r="D35" s="1151" t="s">
        <v>851</v>
      </c>
      <c r="E35" s="1391">
        <v>1</v>
      </c>
      <c r="F35" s="889"/>
      <c r="G35" s="888"/>
      <c r="H35" s="931"/>
      <c r="I35" s="1414">
        <f t="shared" si="1"/>
        <v>1</v>
      </c>
      <c r="J35" s="1110"/>
      <c r="K35" s="1244"/>
    </row>
    <row r="36" spans="2:11" s="992" customFormat="1" ht="14.1" customHeight="1" x14ac:dyDescent="0.2">
      <c r="B36" s="2833"/>
      <c r="C36" s="1161">
        <v>5</v>
      </c>
      <c r="D36" s="1151" t="s">
        <v>670</v>
      </c>
      <c r="E36" s="1391">
        <v>2</v>
      </c>
      <c r="F36" s="889">
        <v>2</v>
      </c>
      <c r="G36" s="888">
        <v>2</v>
      </c>
      <c r="H36" s="931">
        <v>1</v>
      </c>
      <c r="I36" s="1414">
        <f t="shared" si="1"/>
        <v>7</v>
      </c>
      <c r="J36" s="1110"/>
      <c r="K36" s="1244"/>
    </row>
    <row r="37" spans="2:11" s="992" customFormat="1" ht="14.1" customHeight="1" x14ac:dyDescent="0.2">
      <c r="B37" s="2833"/>
      <c r="C37" s="1147">
        <v>6</v>
      </c>
      <c r="D37" s="1150" t="s">
        <v>715</v>
      </c>
      <c r="E37" s="1391">
        <v>2</v>
      </c>
      <c r="F37" s="889">
        <v>1</v>
      </c>
      <c r="G37" s="888"/>
      <c r="H37" s="931"/>
      <c r="I37" s="1414">
        <f t="shared" si="1"/>
        <v>3</v>
      </c>
      <c r="J37" s="1110"/>
      <c r="K37" s="1244"/>
    </row>
    <row r="38" spans="2:11" s="992" customFormat="1" ht="14.1" customHeight="1" x14ac:dyDescent="0.2">
      <c r="B38" s="2833"/>
      <c r="C38" s="1161">
        <v>7</v>
      </c>
      <c r="D38" s="1290" t="s">
        <v>677</v>
      </c>
      <c r="E38" s="1391">
        <v>3</v>
      </c>
      <c r="F38" s="889">
        <v>4</v>
      </c>
      <c r="G38" s="888">
        <v>3</v>
      </c>
      <c r="H38" s="931">
        <v>4</v>
      </c>
      <c r="I38" s="1414">
        <f t="shared" si="1"/>
        <v>14</v>
      </c>
      <c r="J38" s="1110"/>
      <c r="K38" s="1244"/>
    </row>
    <row r="39" spans="2:11" s="992" customFormat="1" ht="14.1" customHeight="1" x14ac:dyDescent="0.2">
      <c r="B39" s="2833"/>
      <c r="C39" s="1147">
        <v>8</v>
      </c>
      <c r="D39" s="1151" t="s">
        <v>676</v>
      </c>
      <c r="E39" s="1391">
        <v>2</v>
      </c>
      <c r="F39" s="889">
        <v>1</v>
      </c>
      <c r="G39" s="888">
        <v>1</v>
      </c>
      <c r="H39" s="931"/>
      <c r="I39" s="1414">
        <f t="shared" si="1"/>
        <v>4</v>
      </c>
      <c r="J39" s="1110"/>
      <c r="K39" s="1244"/>
    </row>
    <row r="40" spans="2:11" s="992" customFormat="1" ht="14.1" customHeight="1" x14ac:dyDescent="0.2">
      <c r="B40" s="2833"/>
      <c r="C40" s="1161">
        <v>9</v>
      </c>
      <c r="D40" s="1151" t="s">
        <v>712</v>
      </c>
      <c r="E40" s="1391">
        <v>2</v>
      </c>
      <c r="F40" s="889">
        <v>1</v>
      </c>
      <c r="G40" s="888">
        <v>1</v>
      </c>
      <c r="H40" s="931"/>
      <c r="I40" s="1414">
        <f t="shared" si="1"/>
        <v>4</v>
      </c>
      <c r="J40" s="1110"/>
      <c r="K40" s="1244"/>
    </row>
    <row r="41" spans="2:11" s="992" customFormat="1" ht="14.1" customHeight="1" x14ac:dyDescent="0.2">
      <c r="B41" s="2833"/>
      <c r="C41" s="1147">
        <v>10</v>
      </c>
      <c r="D41" s="1151" t="s">
        <v>673</v>
      </c>
      <c r="E41" s="1391">
        <v>2</v>
      </c>
      <c r="F41" s="889">
        <v>1</v>
      </c>
      <c r="G41" s="888">
        <v>1</v>
      </c>
      <c r="H41" s="931"/>
      <c r="I41" s="1414">
        <f t="shared" si="1"/>
        <v>4</v>
      </c>
      <c r="J41" s="1110"/>
      <c r="K41" s="1244"/>
    </row>
    <row r="42" spans="2:11" s="992" customFormat="1" ht="14.1" customHeight="1" x14ac:dyDescent="0.2">
      <c r="B42" s="2833"/>
      <c r="C42" s="1161">
        <v>11</v>
      </c>
      <c r="D42" s="1151" t="s">
        <v>674</v>
      </c>
      <c r="E42" s="1391">
        <v>2</v>
      </c>
      <c r="F42" s="889">
        <v>1</v>
      </c>
      <c r="G42" s="888">
        <v>1</v>
      </c>
      <c r="H42" s="931"/>
      <c r="I42" s="1414">
        <f t="shared" si="1"/>
        <v>4</v>
      </c>
      <c r="J42" s="1110"/>
      <c r="K42" s="1244"/>
    </row>
    <row r="43" spans="2:11" s="992" customFormat="1" ht="14.1" customHeight="1" x14ac:dyDescent="0.2">
      <c r="B43" s="2833"/>
      <c r="C43" s="1147">
        <v>12</v>
      </c>
      <c r="D43" s="1151" t="s">
        <v>681</v>
      </c>
      <c r="E43" s="1391">
        <v>1</v>
      </c>
      <c r="F43" s="889"/>
      <c r="G43" s="888"/>
      <c r="H43" s="931"/>
      <c r="I43" s="1414">
        <f t="shared" si="1"/>
        <v>1</v>
      </c>
      <c r="J43" s="1110"/>
      <c r="K43" s="1244"/>
    </row>
    <row r="44" spans="2:11" s="992" customFormat="1" ht="14.1" customHeight="1" x14ac:dyDescent="0.2">
      <c r="B44" s="2833"/>
      <c r="C44" s="1161">
        <v>13</v>
      </c>
      <c r="D44" s="1151" t="s">
        <v>680</v>
      </c>
      <c r="E44" s="1391">
        <v>3</v>
      </c>
      <c r="F44" s="889">
        <v>3</v>
      </c>
      <c r="G44" s="888">
        <v>3</v>
      </c>
      <c r="H44" s="931">
        <v>3</v>
      </c>
      <c r="I44" s="1414">
        <f t="shared" si="1"/>
        <v>12</v>
      </c>
      <c r="J44" s="1110"/>
      <c r="K44" s="1244"/>
    </row>
    <row r="45" spans="2:11" s="992" customFormat="1" ht="14.1" customHeight="1" x14ac:dyDescent="0.2">
      <c r="B45" s="2833"/>
      <c r="C45" s="1147">
        <v>14</v>
      </c>
      <c r="D45" s="1151" t="s">
        <v>678</v>
      </c>
      <c r="E45" s="1391">
        <v>1</v>
      </c>
      <c r="F45" s="889">
        <v>1</v>
      </c>
      <c r="G45" s="888">
        <v>1</v>
      </c>
      <c r="H45" s="931"/>
      <c r="I45" s="1414">
        <f t="shared" si="1"/>
        <v>3</v>
      </c>
      <c r="J45" s="1110"/>
      <c r="K45" s="1244"/>
    </row>
    <row r="46" spans="2:11" s="992" customFormat="1" ht="14.1" customHeight="1" x14ac:dyDescent="0.2">
      <c r="B46" s="2833"/>
      <c r="C46" s="1161">
        <v>15</v>
      </c>
      <c r="D46" s="1150" t="s">
        <v>719</v>
      </c>
      <c r="E46" s="1391">
        <v>1</v>
      </c>
      <c r="F46" s="889">
        <v>1</v>
      </c>
      <c r="G46" s="888"/>
      <c r="H46" s="931"/>
      <c r="I46" s="1414">
        <f t="shared" si="1"/>
        <v>2</v>
      </c>
      <c r="J46" s="1110"/>
      <c r="K46" s="1244"/>
    </row>
    <row r="47" spans="2:11" s="992" customFormat="1" ht="14.1" customHeight="1" x14ac:dyDescent="0.2">
      <c r="B47" s="2833"/>
      <c r="C47" s="1333">
        <v>16</v>
      </c>
      <c r="D47" s="1288" t="s">
        <v>682</v>
      </c>
      <c r="E47" s="1408">
        <v>1</v>
      </c>
      <c r="F47" s="1286">
        <v>1</v>
      </c>
      <c r="G47" s="1285">
        <v>1</v>
      </c>
      <c r="H47" s="1284">
        <v>1</v>
      </c>
      <c r="I47" s="1414">
        <f t="shared" si="1"/>
        <v>4</v>
      </c>
      <c r="J47" s="1358"/>
      <c r="K47" s="1244"/>
    </row>
    <row r="48" spans="2:11" s="992" customFormat="1" ht="19.350000000000001" customHeight="1" thickBot="1" x14ac:dyDescent="0.25">
      <c r="B48" s="2833"/>
      <c r="C48" s="1281" t="s">
        <v>857</v>
      </c>
      <c r="D48" s="1280"/>
      <c r="E48" s="1586"/>
      <c r="F48" s="922"/>
      <c r="G48" s="921"/>
      <c r="H48" s="921"/>
      <c r="I48" s="1414">
        <f t="shared" si="1"/>
        <v>0</v>
      </c>
      <c r="J48" s="2019"/>
      <c r="K48" s="1244"/>
    </row>
    <row r="49" spans="2:11" s="1224" customFormat="1" ht="19.5" customHeight="1" thickTop="1" x14ac:dyDescent="0.2">
      <c r="B49" s="1357"/>
      <c r="C49" s="1267" t="s">
        <v>773</v>
      </c>
      <c r="D49" s="1276"/>
      <c r="E49" s="1274">
        <f>SUM(E50:E58)</f>
        <v>0</v>
      </c>
      <c r="F49" s="1274">
        <f>SUM(F50:F58)</f>
        <v>0</v>
      </c>
      <c r="G49" s="1274">
        <f>SUM(G50:G58)</f>
        <v>0</v>
      </c>
      <c r="H49" s="1275">
        <f>SUM(H50:H58)</f>
        <v>0</v>
      </c>
      <c r="I49" s="1401">
        <f>SUM(I50:I58)</f>
        <v>0</v>
      </c>
      <c r="J49" s="1356"/>
      <c r="K49" s="1244"/>
    </row>
    <row r="50" spans="2:11" s="1224" customFormat="1" ht="14.1" customHeight="1" x14ac:dyDescent="0.2">
      <c r="B50" s="989"/>
      <c r="C50" s="1127">
        <v>1</v>
      </c>
      <c r="D50" s="1260"/>
      <c r="E50" s="1393"/>
      <c r="F50" s="895"/>
      <c r="G50" s="894"/>
      <c r="H50" s="899"/>
      <c r="I50" s="1384">
        <f t="shared" ref="I50:I68" si="2">SUM(E50:H50)</f>
        <v>0</v>
      </c>
      <c r="J50" s="1112"/>
      <c r="K50" s="1244"/>
    </row>
    <row r="51" spans="2:11" s="1224" customFormat="1" ht="14.1" customHeight="1" x14ac:dyDescent="0.2">
      <c r="B51" s="989"/>
      <c r="C51" s="1127">
        <v>2</v>
      </c>
      <c r="D51" s="1254"/>
      <c r="E51" s="1393"/>
      <c r="F51" s="895"/>
      <c r="G51" s="894"/>
      <c r="H51" s="899"/>
      <c r="I51" s="1384">
        <f t="shared" si="2"/>
        <v>0</v>
      </c>
      <c r="J51" s="1112"/>
      <c r="K51" s="1244"/>
    </row>
    <row r="52" spans="2:11" s="1224" customFormat="1" ht="14.1" customHeight="1" x14ac:dyDescent="0.2">
      <c r="B52" s="989"/>
      <c r="C52" s="1127">
        <v>3</v>
      </c>
      <c r="D52" s="1254"/>
      <c r="E52" s="1393"/>
      <c r="F52" s="895"/>
      <c r="G52" s="894"/>
      <c r="H52" s="899"/>
      <c r="I52" s="1384">
        <f t="shared" si="2"/>
        <v>0</v>
      </c>
      <c r="J52" s="1112"/>
      <c r="K52" s="1244"/>
    </row>
    <row r="53" spans="2:11" s="1224" customFormat="1" ht="14.1" customHeight="1" x14ac:dyDescent="0.2">
      <c r="B53" s="989"/>
      <c r="C53" s="1127">
        <v>4</v>
      </c>
      <c r="D53" s="1254"/>
      <c r="E53" s="1393"/>
      <c r="F53" s="895"/>
      <c r="G53" s="894"/>
      <c r="H53" s="899"/>
      <c r="I53" s="1384">
        <f t="shared" si="2"/>
        <v>0</v>
      </c>
      <c r="J53" s="1112"/>
      <c r="K53" s="1244"/>
    </row>
    <row r="54" spans="2:11" s="1224" customFormat="1" ht="14.1" customHeight="1" x14ac:dyDescent="0.2">
      <c r="B54" s="989"/>
      <c r="C54" s="1127">
        <v>5</v>
      </c>
      <c r="D54" s="1254"/>
      <c r="E54" s="1393"/>
      <c r="F54" s="895"/>
      <c r="G54" s="894"/>
      <c r="H54" s="899"/>
      <c r="I54" s="1384">
        <f t="shared" si="2"/>
        <v>0</v>
      </c>
      <c r="J54" s="1112"/>
      <c r="K54" s="1244"/>
    </row>
    <row r="55" spans="2:11" s="1224" customFormat="1" ht="14.1" customHeight="1" x14ac:dyDescent="0.2">
      <c r="B55" s="989"/>
      <c r="C55" s="1127">
        <v>6</v>
      </c>
      <c r="D55" s="1254"/>
      <c r="E55" s="1393"/>
      <c r="F55" s="895"/>
      <c r="G55" s="894"/>
      <c r="H55" s="899"/>
      <c r="I55" s="1384">
        <f t="shared" si="2"/>
        <v>0</v>
      </c>
      <c r="J55" s="1112"/>
      <c r="K55" s="1244"/>
    </row>
    <row r="56" spans="2:11" s="1224" customFormat="1" ht="14.1" customHeight="1" x14ac:dyDescent="0.2">
      <c r="B56" s="930"/>
      <c r="C56" s="1126">
        <v>7</v>
      </c>
      <c r="D56" s="1254"/>
      <c r="E56" s="1391"/>
      <c r="F56" s="889"/>
      <c r="G56" s="888"/>
      <c r="H56" s="931"/>
      <c r="I56" s="1384">
        <f t="shared" si="2"/>
        <v>0</v>
      </c>
      <c r="J56" s="884"/>
      <c r="K56" s="1244"/>
    </row>
    <row r="57" spans="2:11" s="1224" customFormat="1" ht="14.1" customHeight="1" x14ac:dyDescent="0.2">
      <c r="B57" s="930"/>
      <c r="C57" s="1126">
        <v>8</v>
      </c>
      <c r="D57" s="1254"/>
      <c r="E57" s="1391"/>
      <c r="F57" s="889"/>
      <c r="G57" s="888"/>
      <c r="H57" s="931"/>
      <c r="I57" s="1384">
        <f t="shared" si="2"/>
        <v>0</v>
      </c>
      <c r="J57" s="884"/>
      <c r="K57" s="1244"/>
    </row>
    <row r="58" spans="2:11" s="1224" customFormat="1" ht="14.1" customHeight="1" thickBot="1" x14ac:dyDescent="0.25">
      <c r="B58" s="927"/>
      <c r="C58" s="1133">
        <v>9</v>
      </c>
      <c r="D58" s="1249"/>
      <c r="E58" s="1399"/>
      <c r="F58" s="912"/>
      <c r="G58" s="911"/>
      <c r="H58" s="1144"/>
      <c r="I58" s="1384">
        <f t="shared" si="2"/>
        <v>0</v>
      </c>
      <c r="J58" s="1355"/>
      <c r="K58" s="1244"/>
    </row>
    <row r="59" spans="2:11" s="1224" customFormat="1" ht="19.350000000000001" customHeight="1" thickTop="1" x14ac:dyDescent="0.2">
      <c r="B59" s="1266"/>
      <c r="C59" s="1267" t="s">
        <v>772</v>
      </c>
      <c r="D59" s="1266"/>
      <c r="E59" s="1264">
        <f>SUM(E60:E64)</f>
        <v>0</v>
      </c>
      <c r="F59" s="1265">
        <f>SUM(F60:F64)</f>
        <v>0</v>
      </c>
      <c r="G59" s="1264">
        <f>SUM(G60:G64)</f>
        <v>0</v>
      </c>
      <c r="H59" s="1264">
        <f>SUM(H60:H64)</f>
        <v>0</v>
      </c>
      <c r="I59" s="1402">
        <f t="shared" si="2"/>
        <v>0</v>
      </c>
      <c r="J59" s="1354"/>
      <c r="K59" s="1244"/>
    </row>
    <row r="60" spans="2:11" s="1224" customFormat="1" ht="14.1" customHeight="1" x14ac:dyDescent="0.2">
      <c r="B60" s="989"/>
      <c r="C60" s="1127">
        <v>1</v>
      </c>
      <c r="D60" s="1254"/>
      <c r="E60" s="1393"/>
      <c r="F60" s="895"/>
      <c r="G60" s="894"/>
      <c r="H60" s="899"/>
      <c r="I60" s="1384">
        <f t="shared" si="2"/>
        <v>0</v>
      </c>
      <c r="J60" s="1112"/>
      <c r="K60" s="1244"/>
    </row>
    <row r="61" spans="2:11" s="1224" customFormat="1" ht="14.1" customHeight="1" x14ac:dyDescent="0.2">
      <c r="B61" s="930"/>
      <c r="C61" s="1126">
        <v>2</v>
      </c>
      <c r="D61" s="1254"/>
      <c r="E61" s="1391"/>
      <c r="F61" s="889"/>
      <c r="G61" s="888"/>
      <c r="H61" s="931"/>
      <c r="I61" s="1384">
        <f t="shared" si="2"/>
        <v>0</v>
      </c>
      <c r="J61" s="884"/>
      <c r="K61" s="1244"/>
    </row>
    <row r="62" spans="2:11" s="1224" customFormat="1" ht="14.1" customHeight="1" x14ac:dyDescent="0.2">
      <c r="B62" s="1134"/>
      <c r="C62" s="1126">
        <v>3</v>
      </c>
      <c r="D62" s="1254"/>
      <c r="E62" s="1391"/>
      <c r="F62" s="889"/>
      <c r="G62" s="888"/>
      <c r="H62" s="931"/>
      <c r="I62" s="1384">
        <f t="shared" si="2"/>
        <v>0</v>
      </c>
      <c r="J62" s="884"/>
      <c r="K62" s="1244"/>
    </row>
    <row r="63" spans="2:11" s="1224" customFormat="1" ht="14.1" customHeight="1" x14ac:dyDescent="0.2">
      <c r="B63" s="930"/>
      <c r="C63" s="1126">
        <v>4</v>
      </c>
      <c r="D63" s="1254"/>
      <c r="E63" s="1391"/>
      <c r="F63" s="889"/>
      <c r="G63" s="888"/>
      <c r="H63" s="931"/>
      <c r="I63" s="1403">
        <f t="shared" si="2"/>
        <v>0</v>
      </c>
      <c r="J63" s="884"/>
      <c r="K63" s="1244"/>
    </row>
    <row r="64" spans="2:11" s="1224" customFormat="1" ht="14.1" customHeight="1" thickBot="1" x14ac:dyDescent="0.25">
      <c r="B64" s="1352"/>
      <c r="C64" s="1250">
        <v>5</v>
      </c>
      <c r="D64" s="1467"/>
      <c r="E64" s="1389"/>
      <c r="F64" s="1247"/>
      <c r="G64" s="1123"/>
      <c r="H64" s="1140"/>
      <c r="I64" s="1461">
        <f t="shared" si="2"/>
        <v>0</v>
      </c>
      <c r="J64" s="1351"/>
      <c r="K64" s="1244"/>
    </row>
    <row r="65" spans="2:10" s="1224" customFormat="1" ht="14.1" customHeight="1" thickTop="1" x14ac:dyDescent="0.2">
      <c r="B65" s="1350"/>
      <c r="C65" s="1242" t="s">
        <v>828</v>
      </c>
      <c r="D65" s="1242"/>
      <c r="E65" s="1386"/>
      <c r="F65" s="1241"/>
      <c r="G65" s="1241"/>
      <c r="H65" s="1241"/>
      <c r="I65" s="1384">
        <f t="shared" si="2"/>
        <v>0</v>
      </c>
      <c r="J65" s="1348"/>
    </row>
    <row r="66" spans="2:10" s="1224" customFormat="1" ht="14.1" customHeight="1" x14ac:dyDescent="0.2">
      <c r="B66" s="1347"/>
      <c r="C66" s="1236" t="s">
        <v>721</v>
      </c>
      <c r="D66" s="1236"/>
      <c r="E66" s="1383"/>
      <c r="F66" s="1235"/>
      <c r="G66" s="1235"/>
      <c r="H66" s="1235"/>
      <c r="I66" s="1384">
        <f t="shared" si="2"/>
        <v>0</v>
      </c>
      <c r="J66" s="1345"/>
    </row>
    <row r="67" spans="2:10" s="1224" customFormat="1" ht="14.1" customHeight="1" x14ac:dyDescent="0.2">
      <c r="B67" s="1347"/>
      <c r="C67" s="1236" t="s">
        <v>829</v>
      </c>
      <c r="D67" s="1236"/>
      <c r="E67" s="1383"/>
      <c r="F67" s="1235"/>
      <c r="G67" s="1235"/>
      <c r="H67" s="1235"/>
      <c r="I67" s="1384">
        <f t="shared" si="2"/>
        <v>0</v>
      </c>
      <c r="J67" s="1345"/>
    </row>
    <row r="68" spans="2:10" s="1224" customFormat="1" ht="14.1" customHeight="1" thickBot="1" x14ac:dyDescent="0.25">
      <c r="B68" s="1344"/>
      <c r="C68" s="1643" t="s">
        <v>853</v>
      </c>
      <c r="D68" s="1343"/>
      <c r="E68" s="1381"/>
      <c r="F68" s="1342"/>
      <c r="G68" s="1342"/>
      <c r="H68" s="1341"/>
      <c r="I68" s="1447">
        <f t="shared" si="2"/>
        <v>0</v>
      </c>
      <c r="J68" s="1339"/>
    </row>
    <row r="69" spans="2:10" ht="22.15" customHeight="1" x14ac:dyDescent="0.2">
      <c r="C69" s="1223"/>
      <c r="D69" s="2806"/>
      <c r="E69" s="2806"/>
      <c r="F69" s="1096"/>
      <c r="G69" s="1096"/>
      <c r="H69" s="1204"/>
      <c r="I69" s="1096"/>
    </row>
    <row r="70" spans="2:10" x14ac:dyDescent="0.2">
      <c r="D70" s="1096"/>
      <c r="E70" s="1221"/>
      <c r="F70" s="1096"/>
      <c r="G70" s="1096"/>
      <c r="H70" s="1204"/>
      <c r="I70" s="1096"/>
    </row>
    <row r="71" spans="2:10" x14ac:dyDescent="0.2">
      <c r="D71" s="1096"/>
      <c r="E71" s="1221"/>
      <c r="F71" s="1096"/>
      <c r="G71" s="1096"/>
      <c r="H71" s="1204"/>
      <c r="I71" s="1096"/>
    </row>
  </sheetData>
  <sheetProtection algorithmName="SHA-512" hashValue="G+VnIwvWb8nTQ8H4fS3K0vU/qf5s9zKRrX6p9vXT6FPMK2hgaaXc/vEmaibhpkwKQWtbGEGie4YNU7fBIKqrKA==" saltValue="UkrJYN6Piab0y6HNtfh6fA==" spinCount="100000" sheet="1" formatRows="0"/>
  <mergeCells count="15">
    <mergeCell ref="I2:J2"/>
    <mergeCell ref="H5:I5"/>
    <mergeCell ref="B6:D12"/>
    <mergeCell ref="I6:I12"/>
    <mergeCell ref="D3:H3"/>
    <mergeCell ref="E6:H6"/>
    <mergeCell ref="E10:H10"/>
    <mergeCell ref="E12:H12"/>
    <mergeCell ref="B21:B31"/>
    <mergeCell ref="B32:B48"/>
    <mergeCell ref="D69:E69"/>
    <mergeCell ref="J6:J12"/>
    <mergeCell ref="E7:H7"/>
    <mergeCell ref="E9:H9"/>
    <mergeCell ref="J13:J19"/>
  </mergeCells>
  <printOptions horizontalCentered="1"/>
  <pageMargins left="0.59055118110236227" right="0.51181102362204722" top="1.1811023622047245" bottom="0.98425196850393704" header="0.51181102362204722" footer="0.51181102362204722"/>
  <pageSetup paperSize="9" scale="45" orientation="landscape" horizontalDpi="4294967293" verticalDpi="4294967293"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r:uid="{E8AD38D3-312E-4EFD-83BE-95D314A17AD4}">
          <x14:formula1>
            <xm:f>słownik!$A$2:$A$175</xm:f>
          </x14:formula1>
          <xm:sqref>D50:D58 D60:D64</xm:sqref>
        </x14:dataValidation>
      </x14:dataValidations>
    </ext>
  </extLst>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B72174-4661-4F7E-A69A-F667F9359CFE}">
  <sheetPr>
    <tabColor rgb="FFFF0000"/>
    <pageSetUpPr fitToPage="1"/>
  </sheetPr>
  <dimension ref="B1:O74"/>
  <sheetViews>
    <sheetView view="pageBreakPreview" zoomScale="90" zoomScaleNormal="100" zoomScaleSheetLayoutView="90" workbookViewId="0">
      <selection activeCell="L1" sqref="L1:N1"/>
    </sheetView>
  </sheetViews>
  <sheetFormatPr defaultColWidth="9.28515625" defaultRowHeight="12.75" x14ac:dyDescent="0.2"/>
  <cols>
    <col min="1" max="1" width="2.85546875" style="875" customWidth="1"/>
    <col min="2" max="2" width="6.42578125" style="875" customWidth="1"/>
    <col min="3" max="3" width="4.42578125" style="875" customWidth="1"/>
    <col min="4" max="4" width="49.140625" style="875" customWidth="1"/>
    <col min="5" max="10" width="5.7109375" style="875" customWidth="1"/>
    <col min="11" max="11" width="6.5703125" style="875" customWidth="1"/>
    <col min="12" max="12" width="6.7109375" style="875" customWidth="1"/>
    <col min="13" max="13" width="8.5703125" style="875" customWidth="1"/>
    <col min="14" max="14" width="12.28515625" style="875" customWidth="1"/>
    <col min="15" max="15" width="5.42578125" style="875" customWidth="1"/>
    <col min="16" max="16384" width="9.28515625" style="875"/>
  </cols>
  <sheetData>
    <row r="1" spans="2:15" s="1224" customFormat="1" ht="18" x14ac:dyDescent="0.2">
      <c r="B1" s="967"/>
      <c r="C1" s="967"/>
      <c r="D1" s="966" t="str">
        <f>wizyt!C3</f>
        <v>??</v>
      </c>
      <c r="E1" s="1018"/>
      <c r="F1" s="1018"/>
      <c r="G1" s="1018"/>
      <c r="H1" s="1018"/>
      <c r="I1" s="1018"/>
      <c r="J1" s="1018"/>
      <c r="K1" s="1018"/>
      <c r="L1" s="2040" t="str">
        <f>wizyt!$B$1</f>
        <v xml:space="preserve"> </v>
      </c>
      <c r="M1" s="2698" t="str">
        <f>wizyt!$D$1</f>
        <v xml:space="preserve"> </v>
      </c>
      <c r="N1" s="2699"/>
    </row>
    <row r="2" spans="2:15" s="1224" customFormat="1" ht="20.25" x14ac:dyDescent="0.2">
      <c r="B2" s="270"/>
      <c r="C2" s="270"/>
      <c r="D2" s="2700" t="s">
        <v>755</v>
      </c>
      <c r="E2" s="2700"/>
      <c r="F2" s="2700"/>
      <c r="G2" s="2700"/>
      <c r="H2" s="2700"/>
      <c r="I2" s="2700"/>
      <c r="J2" s="2700"/>
      <c r="K2" s="2700"/>
      <c r="L2" s="2700"/>
      <c r="M2" s="999" t="str">
        <f>wizyt!H3</f>
        <v>2023/2024</v>
      </c>
      <c r="N2" s="270"/>
    </row>
    <row r="3" spans="2:15" s="1224" customFormat="1" ht="18.75" customHeight="1" x14ac:dyDescent="0.2">
      <c r="B3" s="998" t="s">
        <v>775</v>
      </c>
      <c r="C3" s="964"/>
      <c r="D3" s="997"/>
      <c r="E3" s="997" t="s">
        <v>858</v>
      </c>
      <c r="F3" s="997"/>
      <c r="G3" s="997"/>
      <c r="H3" s="997"/>
      <c r="I3" s="997"/>
      <c r="J3" s="997" t="s">
        <v>30</v>
      </c>
      <c r="K3" s="997"/>
      <c r="L3" s="997"/>
      <c r="M3" s="996"/>
      <c r="N3" s="270"/>
    </row>
    <row r="4" spans="2:15" s="1224" customFormat="1" ht="27" customHeight="1" thickBot="1" x14ac:dyDescent="0.25">
      <c r="B4" s="1462" t="s">
        <v>875</v>
      </c>
      <c r="C4" s="1323"/>
      <c r="D4" s="330"/>
      <c r="E4" s="1017"/>
      <c r="F4" s="1017"/>
      <c r="G4" s="1322"/>
      <c r="H4" s="1017"/>
      <c r="I4" s="1017"/>
      <c r="J4" s="2847"/>
      <c r="K4" s="2847"/>
      <c r="L4" s="2847"/>
      <c r="M4" s="2847"/>
      <c r="N4" s="270"/>
    </row>
    <row r="5" spans="2:15" s="1224" customFormat="1" ht="12.75" customHeight="1" x14ac:dyDescent="0.2">
      <c r="B5" s="2703" t="s">
        <v>756</v>
      </c>
      <c r="C5" s="2800"/>
      <c r="D5" s="2800"/>
      <c r="E5" s="2848" t="s">
        <v>691</v>
      </c>
      <c r="F5" s="2849"/>
      <c r="G5" s="2849"/>
      <c r="H5" s="2849"/>
      <c r="I5" s="2849"/>
      <c r="J5" s="2850"/>
      <c r="K5" s="2860" t="s">
        <v>109</v>
      </c>
      <c r="L5" s="2861"/>
      <c r="M5" s="2851" t="s">
        <v>790</v>
      </c>
      <c r="N5" s="2836" t="s">
        <v>758</v>
      </c>
    </row>
    <row r="6" spans="2:15" s="1224" customFormat="1" ht="12.75" customHeight="1" x14ac:dyDescent="0.2">
      <c r="B6" s="2705"/>
      <c r="C6" s="2801"/>
      <c r="D6" s="2801"/>
      <c r="E6" s="2839" t="s">
        <v>817</v>
      </c>
      <c r="F6" s="2839"/>
      <c r="G6" s="2839"/>
      <c r="H6" s="2839"/>
      <c r="I6" s="2839"/>
      <c r="J6" s="2840"/>
      <c r="K6" s="2862"/>
      <c r="L6" s="2863"/>
      <c r="M6" s="2852"/>
      <c r="N6" s="2837"/>
    </row>
    <row r="7" spans="2:15" s="1224" customFormat="1" ht="12.75" customHeight="1" x14ac:dyDescent="0.2">
      <c r="B7" s="2705"/>
      <c r="C7" s="2801"/>
      <c r="D7" s="2801"/>
      <c r="E7" s="959" t="s">
        <v>523</v>
      </c>
      <c r="F7" s="959" t="s">
        <v>524</v>
      </c>
      <c r="G7" s="959" t="s">
        <v>525</v>
      </c>
      <c r="H7" s="961" t="s">
        <v>526</v>
      </c>
      <c r="I7" s="961" t="s">
        <v>527</v>
      </c>
      <c r="J7" s="1377" t="s">
        <v>528</v>
      </c>
      <c r="K7" s="2854" t="s">
        <v>862</v>
      </c>
      <c r="L7" s="2857" t="s">
        <v>856</v>
      </c>
      <c r="M7" s="2852"/>
      <c r="N7" s="2837"/>
    </row>
    <row r="8" spans="2:15" s="1224" customFormat="1" ht="12.75" customHeight="1" x14ac:dyDescent="0.2">
      <c r="B8" s="2705"/>
      <c r="C8" s="2801"/>
      <c r="D8" s="2801"/>
      <c r="E8" s="2871" t="s">
        <v>872</v>
      </c>
      <c r="F8" s="2872"/>
      <c r="G8" s="2822" t="s">
        <v>856</v>
      </c>
      <c r="H8" s="2823"/>
      <c r="I8" s="2823"/>
      <c r="J8" s="2824"/>
      <c r="K8" s="2855"/>
      <c r="L8" s="2858"/>
      <c r="M8" s="2852"/>
      <c r="N8" s="2837"/>
    </row>
    <row r="9" spans="2:15" s="1224" customFormat="1" ht="12.75" customHeight="1" x14ac:dyDescent="0.2">
      <c r="B9" s="2705"/>
      <c r="C9" s="2801"/>
      <c r="D9" s="2801"/>
      <c r="E9" s="2752" t="s">
        <v>844</v>
      </c>
      <c r="F9" s="2724"/>
      <c r="G9" s="2724"/>
      <c r="H9" s="2724"/>
      <c r="I9" s="2724"/>
      <c r="J9" s="2807"/>
      <c r="K9" s="2855"/>
      <c r="L9" s="2858"/>
      <c r="M9" s="2852"/>
      <c r="N9" s="2837"/>
    </row>
    <row r="10" spans="2:15" s="1224" customFormat="1" ht="12.75" customHeight="1" x14ac:dyDescent="0.2">
      <c r="B10" s="2705"/>
      <c r="C10" s="2801"/>
      <c r="D10" s="2801"/>
      <c r="E10" s="1728">
        <f>'kalendarz  A'!$F$30</f>
        <v>26</v>
      </c>
      <c r="F10" s="1728">
        <f>'kalendarz  A'!$F$30</f>
        <v>26</v>
      </c>
      <c r="G10" s="1728">
        <f>'kalendarz  A'!$F$30</f>
        <v>26</v>
      </c>
      <c r="H10" s="1728">
        <f>'kalendarz  A'!$F$30</f>
        <v>26</v>
      </c>
      <c r="I10" s="1728">
        <f>'kalendarz  A'!$F$30</f>
        <v>26</v>
      </c>
      <c r="J10" s="1728">
        <f>'kalendarz  A'!$F$31</f>
        <v>16</v>
      </c>
      <c r="K10" s="2855"/>
      <c r="L10" s="2858"/>
      <c r="M10" s="2852"/>
      <c r="N10" s="2837"/>
    </row>
    <row r="11" spans="2:15" s="1224" customFormat="1" ht="16.5" customHeight="1" thickBot="1" x14ac:dyDescent="0.25">
      <c r="B11" s="2707"/>
      <c r="C11" s="2802"/>
      <c r="D11" s="2802"/>
      <c r="E11" s="2825" t="s">
        <v>845</v>
      </c>
      <c r="F11" s="2826"/>
      <c r="G11" s="2826"/>
      <c r="H11" s="2826"/>
      <c r="I11" s="2826"/>
      <c r="J11" s="2827"/>
      <c r="K11" s="2856"/>
      <c r="L11" s="2859"/>
      <c r="M11" s="2853"/>
      <c r="N11" s="2838"/>
    </row>
    <row r="12" spans="2:15" s="1224" customFormat="1" ht="27" customHeight="1" thickBot="1" x14ac:dyDescent="0.25">
      <c r="B12" s="1376"/>
      <c r="C12" s="1317"/>
      <c r="D12" s="1316" t="s">
        <v>818</v>
      </c>
      <c r="E12" s="1315">
        <f t="shared" ref="E12:J12" si="0">SUM(E16:E18)+E13</f>
        <v>30</v>
      </c>
      <c r="F12" s="1315">
        <f t="shared" si="0"/>
        <v>32</v>
      </c>
      <c r="G12" s="1315">
        <f t="shared" si="0"/>
        <v>32</v>
      </c>
      <c r="H12" s="1315">
        <f t="shared" si="0"/>
        <v>26</v>
      </c>
      <c r="I12" s="1315">
        <f t="shared" si="0"/>
        <v>23</v>
      </c>
      <c r="J12" s="1315">
        <f t="shared" si="0"/>
        <v>18</v>
      </c>
      <c r="K12" s="1419">
        <f t="shared" ref="K12:K18" si="1">SUM(E12:F12)</f>
        <v>62</v>
      </c>
      <c r="L12" s="1314">
        <f t="shared" ref="L12:L18" si="2">SUM(G12:J12)</f>
        <v>99</v>
      </c>
      <c r="M12" s="1314">
        <f>SUM(K12:L12)</f>
        <v>161</v>
      </c>
      <c r="N12" s="2841"/>
      <c r="O12" s="1244"/>
    </row>
    <row r="13" spans="2:15" s="1224" customFormat="1" ht="14.25" customHeight="1" x14ac:dyDescent="0.2">
      <c r="B13" s="1373"/>
      <c r="C13" s="1309"/>
      <c r="D13" s="1184" t="s">
        <v>819</v>
      </c>
      <c r="E13" s="1375">
        <f t="shared" ref="E13:J13" si="3">SUM(E14:E15)</f>
        <v>30</v>
      </c>
      <c r="F13" s="1375">
        <f t="shared" si="3"/>
        <v>32</v>
      </c>
      <c r="G13" s="1308">
        <f t="shared" si="3"/>
        <v>32</v>
      </c>
      <c r="H13" s="1308">
        <f t="shared" si="3"/>
        <v>26</v>
      </c>
      <c r="I13" s="1308">
        <f t="shared" si="3"/>
        <v>23</v>
      </c>
      <c r="J13" s="1308">
        <f t="shared" si="3"/>
        <v>18</v>
      </c>
      <c r="K13" s="1417">
        <f t="shared" si="1"/>
        <v>62</v>
      </c>
      <c r="L13" s="1311">
        <f t="shared" si="2"/>
        <v>99</v>
      </c>
      <c r="M13" s="1374">
        <f>SUM(E13:J13)</f>
        <v>161</v>
      </c>
      <c r="N13" s="2842"/>
      <c r="O13" s="1244"/>
    </row>
    <row r="14" spans="2:15" s="1224" customFormat="1" ht="14.25" customHeight="1" x14ac:dyDescent="0.2">
      <c r="B14" s="1373"/>
      <c r="C14" s="1309"/>
      <c r="D14" s="1184" t="s">
        <v>820</v>
      </c>
      <c r="E14" s="1375">
        <f t="shared" ref="E14:J14" si="4">SUM(E20:E32)</f>
        <v>0</v>
      </c>
      <c r="F14" s="1375">
        <f t="shared" si="4"/>
        <v>0</v>
      </c>
      <c r="G14" s="1308">
        <f t="shared" si="4"/>
        <v>0</v>
      </c>
      <c r="H14" s="1308">
        <f t="shared" si="4"/>
        <v>0</v>
      </c>
      <c r="I14" s="1308">
        <f t="shared" si="4"/>
        <v>0</v>
      </c>
      <c r="J14" s="1308">
        <f t="shared" si="4"/>
        <v>0</v>
      </c>
      <c r="K14" s="1418">
        <f t="shared" si="1"/>
        <v>0</v>
      </c>
      <c r="L14" s="1311">
        <f t="shared" si="2"/>
        <v>0</v>
      </c>
      <c r="M14" s="1374">
        <f>SUM(E14:J14)</f>
        <v>0</v>
      </c>
      <c r="N14" s="2842"/>
      <c r="O14" s="1244"/>
    </row>
    <row r="15" spans="2:15" s="1224" customFormat="1" ht="14.25" customHeight="1" x14ac:dyDescent="0.2">
      <c r="B15" s="1373"/>
      <c r="C15" s="1309"/>
      <c r="D15" s="1184" t="s">
        <v>821</v>
      </c>
      <c r="E15" s="1375">
        <f t="shared" ref="E15:J15" si="5">SUM(E33:E51)</f>
        <v>30</v>
      </c>
      <c r="F15" s="1375">
        <f t="shared" si="5"/>
        <v>32</v>
      </c>
      <c r="G15" s="1308">
        <f t="shared" si="5"/>
        <v>32</v>
      </c>
      <c r="H15" s="1308">
        <f t="shared" si="5"/>
        <v>26</v>
      </c>
      <c r="I15" s="1308">
        <f t="shared" si="5"/>
        <v>23</v>
      </c>
      <c r="J15" s="1308">
        <f t="shared" si="5"/>
        <v>18</v>
      </c>
      <c r="K15" s="1418">
        <f t="shared" si="1"/>
        <v>62</v>
      </c>
      <c r="L15" s="1311">
        <f t="shared" si="2"/>
        <v>99</v>
      </c>
      <c r="M15" s="1374">
        <f>SUM(E15:J15)</f>
        <v>161</v>
      </c>
      <c r="N15" s="2842"/>
      <c r="O15" s="1244"/>
    </row>
    <row r="16" spans="2:15" s="1224" customFormat="1" ht="14.25" customHeight="1" x14ac:dyDescent="0.2">
      <c r="B16" s="1373"/>
      <c r="C16" s="1309"/>
      <c r="D16" s="1184" t="s">
        <v>822</v>
      </c>
      <c r="E16" s="1375">
        <f t="shared" ref="E16:J16" si="6">E52</f>
        <v>0</v>
      </c>
      <c r="F16" s="1375">
        <f t="shared" si="6"/>
        <v>0</v>
      </c>
      <c r="G16" s="1308">
        <f t="shared" si="6"/>
        <v>0</v>
      </c>
      <c r="H16" s="1312">
        <f t="shared" si="6"/>
        <v>0</v>
      </c>
      <c r="I16" s="1312">
        <f t="shared" si="6"/>
        <v>0</v>
      </c>
      <c r="J16" s="1313">
        <f t="shared" si="6"/>
        <v>0</v>
      </c>
      <c r="K16" s="1417">
        <f t="shared" si="1"/>
        <v>0</v>
      </c>
      <c r="L16" s="1311">
        <f t="shared" si="2"/>
        <v>0</v>
      </c>
      <c r="M16" s="1374">
        <f>SUM(E16:J16)</f>
        <v>0</v>
      </c>
      <c r="N16" s="2842"/>
      <c r="O16" s="1244"/>
    </row>
    <row r="17" spans="2:15" s="1224" customFormat="1" ht="14.25" customHeight="1" x14ac:dyDescent="0.2">
      <c r="B17" s="1373"/>
      <c r="C17" s="1309"/>
      <c r="D17" s="1184" t="s">
        <v>823</v>
      </c>
      <c r="E17" s="1372">
        <f t="shared" ref="E17:J17" si="7">E62</f>
        <v>0</v>
      </c>
      <c r="F17" s="1372">
        <f t="shared" si="7"/>
        <v>0</v>
      </c>
      <c r="G17" s="1308">
        <f t="shared" si="7"/>
        <v>0</v>
      </c>
      <c r="H17" s="1312">
        <f t="shared" si="7"/>
        <v>0</v>
      </c>
      <c r="I17" s="1312">
        <f t="shared" si="7"/>
        <v>0</v>
      </c>
      <c r="J17" s="1312">
        <f t="shared" si="7"/>
        <v>0</v>
      </c>
      <c r="K17" s="1417">
        <f t="shared" si="1"/>
        <v>0</v>
      </c>
      <c r="L17" s="1311">
        <f t="shared" si="2"/>
        <v>0</v>
      </c>
      <c r="M17" s="1374">
        <f>SUM(E17:J17)</f>
        <v>0</v>
      </c>
      <c r="N17" s="2842"/>
      <c r="O17" s="1244"/>
    </row>
    <row r="18" spans="2:15" s="1224" customFormat="1" ht="13.5" customHeight="1" thickBot="1" x14ac:dyDescent="0.25">
      <c r="B18" s="1373"/>
      <c r="C18" s="1309"/>
      <c r="D18" s="1040" t="s">
        <v>846</v>
      </c>
      <c r="E18" s="1372">
        <f t="shared" ref="E18:J18" si="8">SUM(E68:E71)</f>
        <v>0</v>
      </c>
      <c r="F18" s="1372">
        <f t="shared" si="8"/>
        <v>0</v>
      </c>
      <c r="G18" s="1308">
        <f t="shared" si="8"/>
        <v>0</v>
      </c>
      <c r="H18" s="1308">
        <f t="shared" si="8"/>
        <v>0</v>
      </c>
      <c r="I18" s="1308">
        <f t="shared" si="8"/>
        <v>0</v>
      </c>
      <c r="J18" s="1308">
        <f t="shared" si="8"/>
        <v>0</v>
      </c>
      <c r="K18" s="1417">
        <f t="shared" si="1"/>
        <v>0</v>
      </c>
      <c r="L18" s="1307">
        <f t="shared" si="2"/>
        <v>0</v>
      </c>
      <c r="M18" s="1416">
        <f>SUM(K18:L18)</f>
        <v>0</v>
      </c>
      <c r="N18" s="2843"/>
      <c r="O18" s="1244"/>
    </row>
    <row r="19" spans="2:15" s="1224" customFormat="1" ht="19.5" customHeight="1" x14ac:dyDescent="0.2">
      <c r="B19" s="1869"/>
      <c r="C19" s="1865" t="s">
        <v>766</v>
      </c>
      <c r="D19" s="1865"/>
      <c r="E19" s="1866"/>
      <c r="F19" s="1866"/>
      <c r="G19" s="1866"/>
      <c r="H19" s="1866"/>
      <c r="I19" s="1866"/>
      <c r="J19" s="1866"/>
      <c r="K19" s="1867"/>
      <c r="L19" s="1867"/>
      <c r="M19" s="1866"/>
      <c r="N19" s="1870"/>
      <c r="O19" s="1244"/>
    </row>
    <row r="20" spans="2:15" s="992" customFormat="1" ht="14.1" customHeight="1" x14ac:dyDescent="0.2">
      <c r="B20" s="2832" t="s">
        <v>826</v>
      </c>
      <c r="C20" s="1304">
        <v>1</v>
      </c>
      <c r="D20" s="1305" t="s">
        <v>876</v>
      </c>
      <c r="E20" s="1412"/>
      <c r="F20" s="1413"/>
      <c r="G20" s="1412"/>
      <c r="H20" s="1296"/>
      <c r="I20" s="946"/>
      <c r="J20" s="948"/>
      <c r="K20" s="944">
        <f t="shared" ref="K20:K50" si="9">SUM(E20:F20)</f>
        <v>0</v>
      </c>
      <c r="L20" s="1415">
        <f t="shared" ref="L20:L50" si="10">SUM(G20:J20)</f>
        <v>0</v>
      </c>
      <c r="M20" s="1414">
        <f t="shared" ref="M20:M51" si="11">SUM(K20:L20)</f>
        <v>0</v>
      </c>
      <c r="N20" s="1368"/>
      <c r="O20" s="1244"/>
    </row>
    <row r="21" spans="2:15" s="992" customFormat="1" ht="14.1" customHeight="1" x14ac:dyDescent="0.2">
      <c r="B21" s="2833"/>
      <c r="C21" s="1126">
        <v>2</v>
      </c>
      <c r="D21" s="1303" t="s">
        <v>877</v>
      </c>
      <c r="E21" s="1393"/>
      <c r="F21" s="1394"/>
      <c r="G21" s="1393"/>
      <c r="H21" s="895"/>
      <c r="I21" s="894"/>
      <c r="J21" s="887"/>
      <c r="K21" s="886">
        <f t="shared" si="9"/>
        <v>0</v>
      </c>
      <c r="L21" s="1382">
        <f t="shared" si="10"/>
        <v>0</v>
      </c>
      <c r="M21" s="1346">
        <f t="shared" si="11"/>
        <v>0</v>
      </c>
      <c r="N21" s="1370"/>
      <c r="O21" s="1244"/>
    </row>
    <row r="22" spans="2:15" s="992" customFormat="1" ht="14.1" customHeight="1" x14ac:dyDescent="0.2">
      <c r="B22" s="2833"/>
      <c r="C22" s="1126">
        <v>3</v>
      </c>
      <c r="D22" s="1303" t="s">
        <v>769</v>
      </c>
      <c r="E22" s="1393"/>
      <c r="F22" s="1394"/>
      <c r="G22" s="1393"/>
      <c r="H22" s="895"/>
      <c r="I22" s="894"/>
      <c r="J22" s="890"/>
      <c r="K22" s="886">
        <f t="shared" si="9"/>
        <v>0</v>
      </c>
      <c r="L22" s="1382">
        <f t="shared" si="10"/>
        <v>0</v>
      </c>
      <c r="M22" s="1346">
        <f t="shared" si="11"/>
        <v>0</v>
      </c>
      <c r="N22" s="1370"/>
      <c r="O22" s="1244"/>
    </row>
    <row r="23" spans="2:15" s="992" customFormat="1" ht="14.1" customHeight="1" x14ac:dyDescent="0.2">
      <c r="B23" s="2833"/>
      <c r="C23" s="1126">
        <v>4</v>
      </c>
      <c r="D23" s="1303" t="s">
        <v>782</v>
      </c>
      <c r="E23" s="1393"/>
      <c r="F23" s="1394"/>
      <c r="G23" s="1393"/>
      <c r="H23" s="895"/>
      <c r="I23" s="894"/>
      <c r="J23" s="890"/>
      <c r="K23" s="886">
        <f t="shared" si="9"/>
        <v>0</v>
      </c>
      <c r="L23" s="1382">
        <f t="shared" si="10"/>
        <v>0</v>
      </c>
      <c r="M23" s="1346">
        <f t="shared" si="11"/>
        <v>0</v>
      </c>
      <c r="N23" s="1370"/>
      <c r="O23" s="1244"/>
    </row>
    <row r="24" spans="2:15" s="992" customFormat="1" ht="14.1" customHeight="1" x14ac:dyDescent="0.2">
      <c r="B24" s="2833"/>
      <c r="C24" s="1126">
        <v>5</v>
      </c>
      <c r="D24" s="1303" t="s">
        <v>694</v>
      </c>
      <c r="E24" s="1393"/>
      <c r="F24" s="1394"/>
      <c r="G24" s="1393"/>
      <c r="H24" s="895"/>
      <c r="I24" s="894"/>
      <c r="J24" s="899"/>
      <c r="K24" s="886">
        <f t="shared" si="9"/>
        <v>0</v>
      </c>
      <c r="L24" s="1382">
        <f t="shared" si="10"/>
        <v>0</v>
      </c>
      <c r="M24" s="1346">
        <f t="shared" si="11"/>
        <v>0</v>
      </c>
      <c r="N24" s="1370"/>
      <c r="O24" s="1244"/>
    </row>
    <row r="25" spans="2:15" s="992" customFormat="1" ht="14.1" customHeight="1" x14ac:dyDescent="0.2">
      <c r="B25" s="2833"/>
      <c r="C25" s="1126">
        <v>6</v>
      </c>
      <c r="D25" s="1303" t="s">
        <v>699</v>
      </c>
      <c r="E25" s="1393"/>
      <c r="F25" s="1394"/>
      <c r="G25" s="1393"/>
      <c r="H25" s="895"/>
      <c r="I25" s="894"/>
      <c r="J25" s="899"/>
      <c r="K25" s="886">
        <f t="shared" si="9"/>
        <v>0</v>
      </c>
      <c r="L25" s="1382">
        <f t="shared" si="10"/>
        <v>0</v>
      </c>
      <c r="M25" s="1346">
        <f t="shared" si="11"/>
        <v>0</v>
      </c>
      <c r="N25" s="1370"/>
      <c r="O25" s="1244"/>
    </row>
    <row r="26" spans="2:15" s="992" customFormat="1" ht="14.1" customHeight="1" x14ac:dyDescent="0.2">
      <c r="B26" s="2833"/>
      <c r="C26" s="1126">
        <v>7</v>
      </c>
      <c r="D26" s="1303" t="s">
        <v>716</v>
      </c>
      <c r="E26" s="1393"/>
      <c r="F26" s="1394"/>
      <c r="G26" s="1393"/>
      <c r="H26" s="895"/>
      <c r="I26" s="894"/>
      <c r="J26" s="899"/>
      <c r="K26" s="886">
        <f t="shared" si="9"/>
        <v>0</v>
      </c>
      <c r="L26" s="1382">
        <f t="shared" si="10"/>
        <v>0</v>
      </c>
      <c r="M26" s="1346">
        <f t="shared" si="11"/>
        <v>0</v>
      </c>
      <c r="N26" s="1370"/>
      <c r="O26" s="1244"/>
    </row>
    <row r="27" spans="2:15" s="992" customFormat="1" ht="14.1" customHeight="1" x14ac:dyDescent="0.2">
      <c r="B27" s="2833"/>
      <c r="C27" s="1126">
        <v>8</v>
      </c>
      <c r="D27" s="1303" t="s">
        <v>702</v>
      </c>
      <c r="E27" s="1393"/>
      <c r="F27" s="1394"/>
      <c r="G27" s="1393"/>
      <c r="H27" s="895"/>
      <c r="I27" s="894"/>
      <c r="J27" s="899"/>
      <c r="K27" s="886">
        <f t="shared" si="9"/>
        <v>0</v>
      </c>
      <c r="L27" s="1382">
        <f t="shared" si="10"/>
        <v>0</v>
      </c>
      <c r="M27" s="1346">
        <f t="shared" si="11"/>
        <v>0</v>
      </c>
      <c r="N27" s="1370"/>
      <c r="O27" s="1244"/>
    </row>
    <row r="28" spans="2:15" s="992" customFormat="1" ht="14.1" customHeight="1" x14ac:dyDescent="0.2">
      <c r="B28" s="2833"/>
      <c r="C28" s="1126">
        <v>9</v>
      </c>
      <c r="D28" s="1303" t="s">
        <v>881</v>
      </c>
      <c r="E28" s="1393"/>
      <c r="F28" s="1394"/>
      <c r="G28" s="1393"/>
      <c r="H28" s="895"/>
      <c r="I28" s="894"/>
      <c r="J28" s="899"/>
      <c r="K28" s="886">
        <f t="shared" si="9"/>
        <v>0</v>
      </c>
      <c r="L28" s="1382">
        <f t="shared" si="10"/>
        <v>0</v>
      </c>
      <c r="M28" s="1346">
        <f t="shared" si="11"/>
        <v>0</v>
      </c>
      <c r="N28" s="1370"/>
      <c r="O28" s="1244"/>
    </row>
    <row r="29" spans="2:15" s="992" customFormat="1" ht="14.1" customHeight="1" x14ac:dyDescent="0.2">
      <c r="B29" s="2833"/>
      <c r="C29" s="1126">
        <v>10</v>
      </c>
      <c r="D29" s="1303" t="s">
        <v>879</v>
      </c>
      <c r="E29" s="1393"/>
      <c r="F29" s="1394"/>
      <c r="G29" s="1393"/>
      <c r="H29" s="895"/>
      <c r="I29" s="894"/>
      <c r="J29" s="899"/>
      <c r="K29" s="886">
        <f t="shared" si="9"/>
        <v>0</v>
      </c>
      <c r="L29" s="1382">
        <f t="shared" si="10"/>
        <v>0</v>
      </c>
      <c r="M29" s="1346">
        <f t="shared" si="11"/>
        <v>0</v>
      </c>
      <c r="N29" s="1370"/>
      <c r="O29" s="1244"/>
    </row>
    <row r="30" spans="2:15" s="992" customFormat="1" ht="14.1" customHeight="1" x14ac:dyDescent="0.2">
      <c r="B30" s="2833"/>
      <c r="C30" s="1126">
        <v>11</v>
      </c>
      <c r="D30" s="1303" t="s">
        <v>882</v>
      </c>
      <c r="E30" s="1393"/>
      <c r="F30" s="1394"/>
      <c r="G30" s="1393"/>
      <c r="H30" s="895"/>
      <c r="I30" s="894"/>
      <c r="J30" s="899"/>
      <c r="K30" s="886">
        <f t="shared" si="9"/>
        <v>0</v>
      </c>
      <c r="L30" s="1382">
        <f t="shared" si="10"/>
        <v>0</v>
      </c>
      <c r="M30" s="1346">
        <f t="shared" si="11"/>
        <v>0</v>
      </c>
      <c r="N30" s="1370"/>
      <c r="O30" s="1244"/>
    </row>
    <row r="31" spans="2:15" s="992" customFormat="1" ht="14.1" customHeight="1" x14ac:dyDescent="0.2">
      <c r="B31" s="2833"/>
      <c r="C31" s="1133">
        <v>12</v>
      </c>
      <c r="D31" s="1464" t="s">
        <v>880</v>
      </c>
      <c r="E31" s="1586"/>
      <c r="F31" s="1560"/>
      <c r="G31" s="1586"/>
      <c r="H31" s="922"/>
      <c r="I31" s="921"/>
      <c r="J31" s="923"/>
      <c r="K31" s="886">
        <f t="shared" si="9"/>
        <v>0</v>
      </c>
      <c r="L31" s="1382">
        <f t="shared" si="10"/>
        <v>0</v>
      </c>
      <c r="M31" s="1346">
        <f t="shared" si="11"/>
        <v>0</v>
      </c>
      <c r="N31" s="1463"/>
      <c r="O31" s="1244"/>
    </row>
    <row r="32" spans="2:15" s="992" customFormat="1" ht="14.1" customHeight="1" x14ac:dyDescent="0.2">
      <c r="B32" s="2834"/>
      <c r="C32" s="1334">
        <v>13</v>
      </c>
      <c r="D32" s="1301" t="s">
        <v>878</v>
      </c>
      <c r="E32" s="1408"/>
      <c r="F32" s="1409"/>
      <c r="G32" s="1408"/>
      <c r="H32" s="1286"/>
      <c r="I32" s="1285"/>
      <c r="J32" s="1284"/>
      <c r="K32" s="1407">
        <f t="shared" si="9"/>
        <v>0</v>
      </c>
      <c r="L32" s="1406">
        <f t="shared" si="10"/>
        <v>0</v>
      </c>
      <c r="M32" s="1369">
        <f t="shared" si="11"/>
        <v>0</v>
      </c>
      <c r="N32" s="1358"/>
      <c r="O32" s="1244"/>
    </row>
    <row r="33" spans="2:15" s="992" customFormat="1" ht="14.1" customHeight="1" x14ac:dyDescent="0.2">
      <c r="B33" s="2832" t="s">
        <v>848</v>
      </c>
      <c r="C33" s="1289">
        <v>1</v>
      </c>
      <c r="D33" s="1298" t="s">
        <v>666</v>
      </c>
      <c r="E33" s="1412">
        <v>5</v>
      </c>
      <c r="F33" s="1413">
        <v>5</v>
      </c>
      <c r="G33" s="1412">
        <v>4</v>
      </c>
      <c r="H33" s="1296">
        <v>4</v>
      </c>
      <c r="I33" s="946">
        <v>4</v>
      </c>
      <c r="J33" s="948">
        <v>4</v>
      </c>
      <c r="K33" s="1411">
        <f t="shared" si="9"/>
        <v>10</v>
      </c>
      <c r="L33" s="1410">
        <f t="shared" si="10"/>
        <v>16</v>
      </c>
      <c r="M33" s="1353">
        <f t="shared" si="11"/>
        <v>26</v>
      </c>
      <c r="N33" s="1368"/>
      <c r="O33" s="1244"/>
    </row>
    <row r="34" spans="2:15" s="992" customFormat="1" ht="14.1" customHeight="1" x14ac:dyDescent="0.2">
      <c r="B34" s="2833"/>
      <c r="C34" s="1147">
        <v>2</v>
      </c>
      <c r="D34" s="1154" t="s">
        <v>849</v>
      </c>
      <c r="E34" s="1391">
        <v>3</v>
      </c>
      <c r="F34" s="1392">
        <v>3</v>
      </c>
      <c r="G34" s="1391">
        <v>3</v>
      </c>
      <c r="H34" s="889">
        <v>3</v>
      </c>
      <c r="I34" s="888">
        <v>3</v>
      </c>
      <c r="J34" s="931">
        <v>3</v>
      </c>
      <c r="K34" s="886">
        <f t="shared" si="9"/>
        <v>6</v>
      </c>
      <c r="L34" s="1382">
        <f t="shared" si="10"/>
        <v>12</v>
      </c>
      <c r="M34" s="1346">
        <f t="shared" si="11"/>
        <v>18</v>
      </c>
      <c r="N34" s="1110"/>
      <c r="O34" s="1244"/>
    </row>
    <row r="35" spans="2:15" s="992" customFormat="1" ht="14.1" customHeight="1" x14ac:dyDescent="0.2">
      <c r="B35" s="2833"/>
      <c r="C35" s="1161">
        <v>3</v>
      </c>
      <c r="D35" s="1154" t="s">
        <v>850</v>
      </c>
      <c r="E35" s="1391">
        <v>2</v>
      </c>
      <c r="F35" s="1392">
        <v>2</v>
      </c>
      <c r="G35" s="1391">
        <v>2</v>
      </c>
      <c r="H35" s="889">
        <v>2</v>
      </c>
      <c r="I35" s="888">
        <v>2</v>
      </c>
      <c r="J35" s="931">
        <v>2</v>
      </c>
      <c r="K35" s="886">
        <f t="shared" si="9"/>
        <v>4</v>
      </c>
      <c r="L35" s="1382">
        <f t="shared" si="10"/>
        <v>8</v>
      </c>
      <c r="M35" s="1346">
        <f t="shared" si="11"/>
        <v>12</v>
      </c>
      <c r="N35" s="1110"/>
      <c r="O35" s="1244"/>
    </row>
    <row r="36" spans="2:15" s="992" customFormat="1" ht="14.1" customHeight="1" x14ac:dyDescent="0.2">
      <c r="B36" s="2833"/>
      <c r="C36" s="1147">
        <v>4</v>
      </c>
      <c r="D36" s="1151" t="s">
        <v>669</v>
      </c>
      <c r="E36" s="1391">
        <v>1</v>
      </c>
      <c r="F36" s="1392"/>
      <c r="G36" s="1363"/>
      <c r="H36" s="1440"/>
      <c r="I36" s="1439"/>
      <c r="J36" s="1362"/>
      <c r="K36" s="886">
        <f t="shared" si="9"/>
        <v>1</v>
      </c>
      <c r="L36" s="1382">
        <f t="shared" si="10"/>
        <v>0</v>
      </c>
      <c r="M36" s="1346">
        <f t="shared" si="11"/>
        <v>1</v>
      </c>
      <c r="N36" s="1110"/>
      <c r="O36" s="1244"/>
    </row>
    <row r="37" spans="2:15" s="992" customFormat="1" ht="14.1" customHeight="1" x14ac:dyDescent="0.2">
      <c r="B37" s="2833"/>
      <c r="C37" s="1161">
        <v>5</v>
      </c>
      <c r="D37" s="1151" t="s">
        <v>851</v>
      </c>
      <c r="E37" s="1363"/>
      <c r="F37" s="1362"/>
      <c r="G37" s="1391">
        <v>1</v>
      </c>
      <c r="H37" s="889"/>
      <c r="I37" s="888"/>
      <c r="J37" s="931"/>
      <c r="K37" s="886">
        <f t="shared" si="9"/>
        <v>0</v>
      </c>
      <c r="L37" s="1382">
        <f t="shared" si="10"/>
        <v>1</v>
      </c>
      <c r="M37" s="1346">
        <f t="shared" si="11"/>
        <v>1</v>
      </c>
      <c r="N37" s="1110"/>
      <c r="O37" s="1244"/>
    </row>
    <row r="38" spans="2:15" s="992" customFormat="1" ht="14.1" customHeight="1" x14ac:dyDescent="0.2">
      <c r="B38" s="2833"/>
      <c r="C38" s="1147">
        <v>6</v>
      </c>
      <c r="D38" s="1151" t="s">
        <v>670</v>
      </c>
      <c r="E38" s="1391">
        <v>2</v>
      </c>
      <c r="F38" s="1392">
        <v>2</v>
      </c>
      <c r="G38" s="1391">
        <v>2</v>
      </c>
      <c r="H38" s="889">
        <v>2</v>
      </c>
      <c r="I38" s="888">
        <v>2</v>
      </c>
      <c r="J38" s="931">
        <v>1</v>
      </c>
      <c r="K38" s="886">
        <f t="shared" si="9"/>
        <v>4</v>
      </c>
      <c r="L38" s="1382">
        <f t="shared" si="10"/>
        <v>7</v>
      </c>
      <c r="M38" s="1346">
        <f t="shared" si="11"/>
        <v>11</v>
      </c>
      <c r="N38" s="1110"/>
      <c r="O38" s="1244"/>
    </row>
    <row r="39" spans="2:15" s="992" customFormat="1" ht="14.1" customHeight="1" x14ac:dyDescent="0.2">
      <c r="B39" s="2833"/>
      <c r="C39" s="1161">
        <v>7</v>
      </c>
      <c r="D39" s="1150" t="s">
        <v>715</v>
      </c>
      <c r="E39" s="1466"/>
      <c r="F39" s="1465"/>
      <c r="G39" s="1391">
        <v>2</v>
      </c>
      <c r="H39" s="889">
        <v>1</v>
      </c>
      <c r="I39" s="888"/>
      <c r="J39" s="931"/>
      <c r="K39" s="886">
        <f t="shared" si="9"/>
        <v>0</v>
      </c>
      <c r="L39" s="1382">
        <f t="shared" si="10"/>
        <v>3</v>
      </c>
      <c r="M39" s="1346">
        <f t="shared" si="11"/>
        <v>3</v>
      </c>
      <c r="N39" s="1110"/>
      <c r="O39" s="1244"/>
    </row>
    <row r="40" spans="2:15" s="992" customFormat="1" ht="14.1" customHeight="1" x14ac:dyDescent="0.2">
      <c r="B40" s="2833"/>
      <c r="C40" s="1147">
        <v>8</v>
      </c>
      <c r="D40" s="1150" t="s">
        <v>671</v>
      </c>
      <c r="E40" s="1391"/>
      <c r="F40" s="1392">
        <v>2</v>
      </c>
      <c r="G40" s="1391"/>
      <c r="H40" s="889"/>
      <c r="I40" s="888"/>
      <c r="J40" s="931"/>
      <c r="K40" s="886">
        <f t="shared" si="9"/>
        <v>2</v>
      </c>
      <c r="L40" s="1382">
        <f t="shared" si="10"/>
        <v>0</v>
      </c>
      <c r="M40" s="1346">
        <f t="shared" si="11"/>
        <v>2</v>
      </c>
      <c r="N40" s="1110"/>
      <c r="O40" s="1244"/>
    </row>
    <row r="41" spans="2:15" s="992" customFormat="1" ht="14.1" customHeight="1" x14ac:dyDescent="0.2">
      <c r="B41" s="2833"/>
      <c r="C41" s="1161">
        <v>9</v>
      </c>
      <c r="D41" s="1290" t="s">
        <v>677</v>
      </c>
      <c r="E41" s="1391">
        <v>4</v>
      </c>
      <c r="F41" s="1392">
        <v>4</v>
      </c>
      <c r="G41" s="1391">
        <v>3</v>
      </c>
      <c r="H41" s="889">
        <v>4</v>
      </c>
      <c r="I41" s="888">
        <v>3</v>
      </c>
      <c r="J41" s="931">
        <v>4</v>
      </c>
      <c r="K41" s="886">
        <f t="shared" si="9"/>
        <v>8</v>
      </c>
      <c r="L41" s="1382">
        <f t="shared" si="10"/>
        <v>14</v>
      </c>
      <c r="M41" s="1346">
        <f t="shared" si="11"/>
        <v>22</v>
      </c>
      <c r="N41" s="1110"/>
      <c r="O41" s="1244"/>
    </row>
    <row r="42" spans="2:15" s="992" customFormat="1" ht="14.1" customHeight="1" x14ac:dyDescent="0.2">
      <c r="B42" s="2833"/>
      <c r="C42" s="1147">
        <v>10</v>
      </c>
      <c r="D42" s="1151" t="s">
        <v>676</v>
      </c>
      <c r="E42" s="1391">
        <v>2</v>
      </c>
      <c r="F42" s="1392">
        <v>2</v>
      </c>
      <c r="G42" s="1391">
        <v>2</v>
      </c>
      <c r="H42" s="889">
        <v>1</v>
      </c>
      <c r="I42" s="888">
        <v>1</v>
      </c>
      <c r="J42" s="931"/>
      <c r="K42" s="886">
        <f t="shared" si="9"/>
        <v>4</v>
      </c>
      <c r="L42" s="1382">
        <f t="shared" si="10"/>
        <v>4</v>
      </c>
      <c r="M42" s="1346">
        <f t="shared" si="11"/>
        <v>8</v>
      </c>
      <c r="N42" s="1110"/>
      <c r="O42" s="1244"/>
    </row>
    <row r="43" spans="2:15" s="992" customFormat="1" ht="14.1" customHeight="1" x14ac:dyDescent="0.2">
      <c r="B43" s="2833"/>
      <c r="C43" s="1161">
        <v>11</v>
      </c>
      <c r="D43" s="1151" t="s">
        <v>712</v>
      </c>
      <c r="E43" s="1391">
        <v>2</v>
      </c>
      <c r="F43" s="1392">
        <v>2</v>
      </c>
      <c r="G43" s="1391">
        <v>2</v>
      </c>
      <c r="H43" s="889">
        <v>1</v>
      </c>
      <c r="I43" s="888">
        <v>1</v>
      </c>
      <c r="J43" s="931"/>
      <c r="K43" s="886">
        <f t="shared" si="9"/>
        <v>4</v>
      </c>
      <c r="L43" s="1382">
        <f t="shared" si="10"/>
        <v>4</v>
      </c>
      <c r="M43" s="1346">
        <f t="shared" si="11"/>
        <v>8</v>
      </c>
      <c r="N43" s="1110"/>
      <c r="O43" s="1244"/>
    </row>
    <row r="44" spans="2:15" s="992" customFormat="1" ht="14.1" customHeight="1" x14ac:dyDescent="0.2">
      <c r="B44" s="2833"/>
      <c r="C44" s="1147">
        <v>12</v>
      </c>
      <c r="D44" s="1151" t="s">
        <v>673</v>
      </c>
      <c r="E44" s="1391">
        <v>2</v>
      </c>
      <c r="F44" s="1392">
        <v>1</v>
      </c>
      <c r="G44" s="1391">
        <v>2</v>
      </c>
      <c r="H44" s="889">
        <v>1</v>
      </c>
      <c r="I44" s="888">
        <v>1</v>
      </c>
      <c r="J44" s="931"/>
      <c r="K44" s="886">
        <f t="shared" si="9"/>
        <v>3</v>
      </c>
      <c r="L44" s="1382">
        <f t="shared" si="10"/>
        <v>4</v>
      </c>
      <c r="M44" s="1346">
        <f t="shared" si="11"/>
        <v>7</v>
      </c>
      <c r="N44" s="1110"/>
      <c r="O44" s="1244"/>
    </row>
    <row r="45" spans="2:15" s="992" customFormat="1" ht="14.1" customHeight="1" x14ac:dyDescent="0.2">
      <c r="B45" s="2833"/>
      <c r="C45" s="1161">
        <v>13</v>
      </c>
      <c r="D45" s="1151" t="s">
        <v>674</v>
      </c>
      <c r="E45" s="1391">
        <v>1</v>
      </c>
      <c r="F45" s="1392">
        <v>2</v>
      </c>
      <c r="G45" s="1391">
        <v>2</v>
      </c>
      <c r="H45" s="889">
        <v>1</v>
      </c>
      <c r="I45" s="888">
        <v>1</v>
      </c>
      <c r="J45" s="931"/>
      <c r="K45" s="886">
        <f t="shared" si="9"/>
        <v>3</v>
      </c>
      <c r="L45" s="1382">
        <f t="shared" si="10"/>
        <v>4</v>
      </c>
      <c r="M45" s="1346">
        <f t="shared" si="11"/>
        <v>7</v>
      </c>
      <c r="N45" s="1110"/>
      <c r="O45" s="1244"/>
    </row>
    <row r="46" spans="2:15" s="992" customFormat="1" ht="14.1" customHeight="1" x14ac:dyDescent="0.2">
      <c r="B46" s="2833"/>
      <c r="C46" s="1147">
        <v>14</v>
      </c>
      <c r="D46" s="1151" t="s">
        <v>681</v>
      </c>
      <c r="E46" s="1391"/>
      <c r="F46" s="1392">
        <v>1</v>
      </c>
      <c r="G46" s="1391">
        <v>1</v>
      </c>
      <c r="H46" s="889"/>
      <c r="I46" s="888"/>
      <c r="J46" s="931"/>
      <c r="K46" s="886">
        <f t="shared" si="9"/>
        <v>1</v>
      </c>
      <c r="L46" s="1382">
        <f t="shared" si="10"/>
        <v>1</v>
      </c>
      <c r="M46" s="1346">
        <f t="shared" si="11"/>
        <v>2</v>
      </c>
      <c r="N46" s="1110"/>
      <c r="O46" s="1244"/>
    </row>
    <row r="47" spans="2:15" s="992" customFormat="1" ht="14.1" customHeight="1" x14ac:dyDescent="0.2">
      <c r="B47" s="2833"/>
      <c r="C47" s="1161">
        <v>15</v>
      </c>
      <c r="D47" s="1151" t="s">
        <v>680</v>
      </c>
      <c r="E47" s="1391">
        <v>4</v>
      </c>
      <c r="F47" s="1392">
        <v>4</v>
      </c>
      <c r="G47" s="1391">
        <v>3</v>
      </c>
      <c r="H47" s="889">
        <v>3</v>
      </c>
      <c r="I47" s="888">
        <v>3</v>
      </c>
      <c r="J47" s="931">
        <v>3</v>
      </c>
      <c r="K47" s="886">
        <f t="shared" si="9"/>
        <v>8</v>
      </c>
      <c r="L47" s="1382">
        <f t="shared" si="10"/>
        <v>12</v>
      </c>
      <c r="M47" s="1346">
        <f t="shared" si="11"/>
        <v>20</v>
      </c>
      <c r="N47" s="1110"/>
      <c r="O47" s="1244"/>
    </row>
    <row r="48" spans="2:15" s="992" customFormat="1" ht="14.1" customHeight="1" x14ac:dyDescent="0.2">
      <c r="B48" s="2833"/>
      <c r="C48" s="1147">
        <v>16</v>
      </c>
      <c r="D48" s="1151" t="s">
        <v>678</v>
      </c>
      <c r="E48" s="1391">
        <v>1</v>
      </c>
      <c r="F48" s="1392">
        <v>1</v>
      </c>
      <c r="G48" s="1391">
        <v>1</v>
      </c>
      <c r="H48" s="889">
        <v>1</v>
      </c>
      <c r="I48" s="888">
        <v>1</v>
      </c>
      <c r="J48" s="931"/>
      <c r="K48" s="886">
        <f t="shared" si="9"/>
        <v>2</v>
      </c>
      <c r="L48" s="1382">
        <f t="shared" si="10"/>
        <v>3</v>
      </c>
      <c r="M48" s="1346">
        <f t="shared" si="11"/>
        <v>5</v>
      </c>
      <c r="N48" s="1110"/>
      <c r="O48" s="1244"/>
    </row>
    <row r="49" spans="2:15" s="992" customFormat="1" ht="14.1" customHeight="1" x14ac:dyDescent="0.2">
      <c r="B49" s="2833"/>
      <c r="C49" s="1161">
        <v>17</v>
      </c>
      <c r="D49" s="1150" t="s">
        <v>719</v>
      </c>
      <c r="E49" s="1363"/>
      <c r="F49" s="1362"/>
      <c r="G49" s="1391">
        <v>1</v>
      </c>
      <c r="H49" s="889">
        <v>1</v>
      </c>
      <c r="I49" s="888"/>
      <c r="J49" s="931"/>
      <c r="K49" s="886">
        <f t="shared" si="9"/>
        <v>0</v>
      </c>
      <c r="L49" s="1382">
        <f t="shared" si="10"/>
        <v>2</v>
      </c>
      <c r="M49" s="1346">
        <f t="shared" si="11"/>
        <v>2</v>
      </c>
      <c r="N49" s="1110"/>
      <c r="O49" s="1244"/>
    </row>
    <row r="50" spans="2:15" s="992" customFormat="1" ht="14.1" customHeight="1" x14ac:dyDescent="0.2">
      <c r="B50" s="2833"/>
      <c r="C50" s="1333">
        <v>18</v>
      </c>
      <c r="D50" s="1288" t="s">
        <v>682</v>
      </c>
      <c r="E50" s="1408">
        <v>1</v>
      </c>
      <c r="F50" s="1409">
        <v>1</v>
      </c>
      <c r="G50" s="1408">
        <v>1</v>
      </c>
      <c r="H50" s="1286">
        <v>1</v>
      </c>
      <c r="I50" s="1285">
        <v>1</v>
      </c>
      <c r="J50" s="1284">
        <v>1</v>
      </c>
      <c r="K50" s="1407">
        <f t="shared" si="9"/>
        <v>2</v>
      </c>
      <c r="L50" s="1406">
        <f t="shared" si="10"/>
        <v>4</v>
      </c>
      <c r="M50" s="1369">
        <f t="shared" si="11"/>
        <v>6</v>
      </c>
      <c r="N50" s="1358"/>
      <c r="O50" s="1244"/>
    </row>
    <row r="51" spans="2:15" s="992" customFormat="1" ht="19.350000000000001" customHeight="1" thickBot="1" x14ac:dyDescent="0.25">
      <c r="B51" s="2833"/>
      <c r="C51" s="1281" t="s">
        <v>857</v>
      </c>
      <c r="D51" s="1280"/>
      <c r="E51" s="1586"/>
      <c r="F51" s="1560"/>
      <c r="G51" s="1586"/>
      <c r="H51" s="922"/>
      <c r="I51" s="921"/>
      <c r="J51" s="921"/>
      <c r="K51" s="1405">
        <f>SUM(E51:G51)</f>
        <v>0</v>
      </c>
      <c r="L51" s="1404">
        <f>SUM(H51:J51)</f>
        <v>0</v>
      </c>
      <c r="M51" s="1403">
        <f t="shared" si="11"/>
        <v>0</v>
      </c>
      <c r="N51" s="2019"/>
      <c r="O51" s="1244"/>
    </row>
    <row r="52" spans="2:15" s="1224" customFormat="1" ht="19.5" customHeight="1" thickTop="1" x14ac:dyDescent="0.2">
      <c r="B52" s="1357"/>
      <c r="C52" s="1267" t="s">
        <v>773</v>
      </c>
      <c r="D52" s="1276"/>
      <c r="E52" s="1274">
        <f t="shared" ref="E52:M52" si="12">SUM(E53:E61)</f>
        <v>0</v>
      </c>
      <c r="F52" s="1274">
        <f t="shared" si="12"/>
        <v>0</v>
      </c>
      <c r="G52" s="1274">
        <f t="shared" si="12"/>
        <v>0</v>
      </c>
      <c r="H52" s="1274">
        <f t="shared" si="12"/>
        <v>0</v>
      </c>
      <c r="I52" s="1274">
        <f t="shared" si="12"/>
        <v>0</v>
      </c>
      <c r="J52" s="1275">
        <f t="shared" si="12"/>
        <v>0</v>
      </c>
      <c r="K52" s="1402">
        <f t="shared" si="12"/>
        <v>0</v>
      </c>
      <c r="L52" s="1402">
        <f t="shared" si="12"/>
        <v>0</v>
      </c>
      <c r="M52" s="1401">
        <f t="shared" si="12"/>
        <v>0</v>
      </c>
      <c r="N52" s="1356"/>
      <c r="O52" s="1244"/>
    </row>
    <row r="53" spans="2:15" s="1224" customFormat="1" ht="14.1" customHeight="1" x14ac:dyDescent="0.2">
      <c r="B53" s="989"/>
      <c r="C53" s="1127">
        <v>1</v>
      </c>
      <c r="D53" s="1260"/>
      <c r="E53" s="1393"/>
      <c r="F53" s="1394"/>
      <c r="G53" s="1393"/>
      <c r="H53" s="895"/>
      <c r="I53" s="894"/>
      <c r="J53" s="899"/>
      <c r="K53" s="896">
        <f t="shared" ref="K53:K61" si="13">SUM(E53:F53)</f>
        <v>0</v>
      </c>
      <c r="L53" s="1385">
        <f t="shared" ref="L53:L61" si="14">SUM(G53:J53)</f>
        <v>0</v>
      </c>
      <c r="M53" s="1384">
        <f t="shared" ref="M53:M61" si="15">SUM(K53:L53)</f>
        <v>0</v>
      </c>
      <c r="N53" s="1112"/>
      <c r="O53" s="1244"/>
    </row>
    <row r="54" spans="2:15" s="1224" customFormat="1" ht="14.1" customHeight="1" x14ac:dyDescent="0.2">
      <c r="B54" s="989"/>
      <c r="C54" s="1127">
        <v>2</v>
      </c>
      <c r="D54" s="1254"/>
      <c r="E54" s="1393"/>
      <c r="F54" s="1394"/>
      <c r="G54" s="1393"/>
      <c r="H54" s="895"/>
      <c r="I54" s="894"/>
      <c r="J54" s="899"/>
      <c r="K54" s="886">
        <f t="shared" si="13"/>
        <v>0</v>
      </c>
      <c r="L54" s="1382">
        <f t="shared" si="14"/>
        <v>0</v>
      </c>
      <c r="M54" s="1346">
        <f t="shared" si="15"/>
        <v>0</v>
      </c>
      <c r="N54" s="1112"/>
      <c r="O54" s="1244"/>
    </row>
    <row r="55" spans="2:15" s="1224" customFormat="1" ht="14.1" customHeight="1" x14ac:dyDescent="0.2">
      <c r="B55" s="989"/>
      <c r="C55" s="1127">
        <v>3</v>
      </c>
      <c r="D55" s="1254"/>
      <c r="E55" s="1393"/>
      <c r="F55" s="1394"/>
      <c r="G55" s="1393"/>
      <c r="H55" s="895"/>
      <c r="I55" s="894"/>
      <c r="J55" s="899"/>
      <c r="K55" s="886">
        <f t="shared" si="13"/>
        <v>0</v>
      </c>
      <c r="L55" s="1382">
        <f t="shared" si="14"/>
        <v>0</v>
      </c>
      <c r="M55" s="1346">
        <f t="shared" si="15"/>
        <v>0</v>
      </c>
      <c r="N55" s="1112"/>
      <c r="O55" s="1244"/>
    </row>
    <row r="56" spans="2:15" s="1224" customFormat="1" ht="14.1" customHeight="1" x14ac:dyDescent="0.2">
      <c r="B56" s="989"/>
      <c r="C56" s="1127">
        <v>4</v>
      </c>
      <c r="D56" s="1254"/>
      <c r="E56" s="1393"/>
      <c r="F56" s="1394"/>
      <c r="G56" s="1393"/>
      <c r="H56" s="895"/>
      <c r="I56" s="894"/>
      <c r="J56" s="899"/>
      <c r="K56" s="886">
        <f t="shared" si="13"/>
        <v>0</v>
      </c>
      <c r="L56" s="1382">
        <f t="shared" si="14"/>
        <v>0</v>
      </c>
      <c r="M56" s="1346">
        <f t="shared" si="15"/>
        <v>0</v>
      </c>
      <c r="N56" s="1112"/>
      <c r="O56" s="1244"/>
    </row>
    <row r="57" spans="2:15" s="1224" customFormat="1" ht="14.1" customHeight="1" x14ac:dyDescent="0.2">
      <c r="B57" s="989"/>
      <c r="C57" s="1127">
        <v>5</v>
      </c>
      <c r="D57" s="1254"/>
      <c r="E57" s="1393"/>
      <c r="F57" s="1394"/>
      <c r="G57" s="1393"/>
      <c r="H57" s="895"/>
      <c r="I57" s="894"/>
      <c r="J57" s="899"/>
      <c r="K57" s="886">
        <f t="shared" si="13"/>
        <v>0</v>
      </c>
      <c r="L57" s="1382">
        <f t="shared" si="14"/>
        <v>0</v>
      </c>
      <c r="M57" s="1346">
        <f t="shared" si="15"/>
        <v>0</v>
      </c>
      <c r="N57" s="1112"/>
      <c r="O57" s="1244"/>
    </row>
    <row r="58" spans="2:15" s="1224" customFormat="1" ht="14.1" customHeight="1" x14ac:dyDescent="0.2">
      <c r="B58" s="989"/>
      <c r="C58" s="1127">
        <v>6</v>
      </c>
      <c r="D58" s="1254"/>
      <c r="E58" s="1393"/>
      <c r="F58" s="1394"/>
      <c r="G58" s="1393"/>
      <c r="H58" s="895"/>
      <c r="I58" s="894"/>
      <c r="J58" s="899"/>
      <c r="K58" s="886">
        <f t="shared" si="13"/>
        <v>0</v>
      </c>
      <c r="L58" s="1382">
        <f t="shared" si="14"/>
        <v>0</v>
      </c>
      <c r="M58" s="1346">
        <f t="shared" si="15"/>
        <v>0</v>
      </c>
      <c r="N58" s="1112"/>
      <c r="O58" s="1244"/>
    </row>
    <row r="59" spans="2:15" s="1224" customFormat="1" ht="14.1" customHeight="1" x14ac:dyDescent="0.2">
      <c r="B59" s="930"/>
      <c r="C59" s="1126">
        <v>7</v>
      </c>
      <c r="D59" s="1254"/>
      <c r="E59" s="1391"/>
      <c r="F59" s="1392"/>
      <c r="G59" s="1391"/>
      <c r="H59" s="889"/>
      <c r="I59" s="888"/>
      <c r="J59" s="931"/>
      <c r="K59" s="886">
        <f t="shared" si="13"/>
        <v>0</v>
      </c>
      <c r="L59" s="1382">
        <f t="shared" si="14"/>
        <v>0</v>
      </c>
      <c r="M59" s="1346">
        <f t="shared" si="15"/>
        <v>0</v>
      </c>
      <c r="N59" s="884"/>
      <c r="O59" s="1244"/>
    </row>
    <row r="60" spans="2:15" s="1224" customFormat="1" ht="14.1" customHeight="1" x14ac:dyDescent="0.2">
      <c r="B60" s="930"/>
      <c r="C60" s="1126">
        <v>8</v>
      </c>
      <c r="D60" s="1254"/>
      <c r="E60" s="1391"/>
      <c r="F60" s="1392"/>
      <c r="G60" s="1391"/>
      <c r="H60" s="889"/>
      <c r="I60" s="888"/>
      <c r="J60" s="931"/>
      <c r="K60" s="886">
        <f t="shared" si="13"/>
        <v>0</v>
      </c>
      <c r="L60" s="1382">
        <f t="shared" si="14"/>
        <v>0</v>
      </c>
      <c r="M60" s="1346">
        <f t="shared" si="15"/>
        <v>0</v>
      </c>
      <c r="N60" s="884"/>
      <c r="O60" s="1244"/>
    </row>
    <row r="61" spans="2:15" s="1224" customFormat="1" ht="14.1" customHeight="1" thickBot="1" x14ac:dyDescent="0.25">
      <c r="B61" s="927"/>
      <c r="C61" s="1133">
        <v>9</v>
      </c>
      <c r="D61" s="1249"/>
      <c r="E61" s="1399"/>
      <c r="F61" s="1400"/>
      <c r="G61" s="1399"/>
      <c r="H61" s="912"/>
      <c r="I61" s="911"/>
      <c r="J61" s="1144"/>
      <c r="K61" s="909">
        <f t="shared" si="13"/>
        <v>0</v>
      </c>
      <c r="L61" s="1398">
        <f t="shared" si="14"/>
        <v>0</v>
      </c>
      <c r="M61" s="1397">
        <f t="shared" si="15"/>
        <v>0</v>
      </c>
      <c r="N61" s="1355"/>
      <c r="O61" s="1244"/>
    </row>
    <row r="62" spans="2:15" s="1224" customFormat="1" ht="19.350000000000001" customHeight="1" thickTop="1" x14ac:dyDescent="0.2">
      <c r="B62" s="1266"/>
      <c r="C62" s="1267" t="s">
        <v>772</v>
      </c>
      <c r="D62" s="1266"/>
      <c r="E62" s="1264">
        <f t="shared" ref="E62:M62" si="16">SUM(E63:E67)</f>
        <v>0</v>
      </c>
      <c r="F62" s="1263">
        <f t="shared" si="16"/>
        <v>0</v>
      </c>
      <c r="G62" s="1264">
        <f t="shared" si="16"/>
        <v>0</v>
      </c>
      <c r="H62" s="1265">
        <f t="shared" si="16"/>
        <v>0</v>
      </c>
      <c r="I62" s="1264">
        <f t="shared" si="16"/>
        <v>0</v>
      </c>
      <c r="J62" s="1264">
        <f t="shared" si="16"/>
        <v>0</v>
      </c>
      <c r="K62" s="1396">
        <f t="shared" si="16"/>
        <v>0</v>
      </c>
      <c r="L62" s="1396">
        <f t="shared" si="16"/>
        <v>0</v>
      </c>
      <c r="M62" s="1396">
        <f t="shared" si="16"/>
        <v>0</v>
      </c>
      <c r="N62" s="1354"/>
      <c r="O62" s="1244"/>
    </row>
    <row r="63" spans="2:15" s="1224" customFormat="1" ht="14.1" customHeight="1" x14ac:dyDescent="0.2">
      <c r="B63" s="989"/>
      <c r="C63" s="1127">
        <v>1</v>
      </c>
      <c r="D63" s="1254"/>
      <c r="E63" s="1393"/>
      <c r="F63" s="1394"/>
      <c r="G63" s="1393"/>
      <c r="H63" s="895"/>
      <c r="I63" s="894"/>
      <c r="J63" s="899"/>
      <c r="K63" s="896">
        <f t="shared" ref="K63:K71" si="17">SUM(E63:F63)</f>
        <v>0</v>
      </c>
      <c r="L63" s="1385">
        <f t="shared" ref="L63:L71" si="18">SUM(G63:J63)</f>
        <v>0</v>
      </c>
      <c r="M63" s="1384">
        <f t="shared" ref="M63:M71" si="19">SUM(K63:L63)</f>
        <v>0</v>
      </c>
      <c r="N63" s="1112"/>
      <c r="O63" s="1244"/>
    </row>
    <row r="64" spans="2:15" s="1224" customFormat="1" ht="14.1" customHeight="1" x14ac:dyDescent="0.2">
      <c r="B64" s="930"/>
      <c r="C64" s="1126">
        <v>2</v>
      </c>
      <c r="D64" s="1254"/>
      <c r="E64" s="1391"/>
      <c r="F64" s="1392"/>
      <c r="G64" s="1391"/>
      <c r="H64" s="889"/>
      <c r="I64" s="888"/>
      <c r="J64" s="931"/>
      <c r="K64" s="886">
        <f t="shared" si="17"/>
        <v>0</v>
      </c>
      <c r="L64" s="1382">
        <f t="shared" si="18"/>
        <v>0</v>
      </c>
      <c r="M64" s="1346">
        <f t="shared" si="19"/>
        <v>0</v>
      </c>
      <c r="N64" s="884"/>
      <c r="O64" s="1244"/>
    </row>
    <row r="65" spans="2:15" s="1224" customFormat="1" ht="14.1" customHeight="1" x14ac:dyDescent="0.2">
      <c r="B65" s="1134"/>
      <c r="C65" s="1126">
        <v>3</v>
      </c>
      <c r="D65" s="1254"/>
      <c r="E65" s="1391"/>
      <c r="F65" s="1392"/>
      <c r="G65" s="1391"/>
      <c r="H65" s="889"/>
      <c r="I65" s="888"/>
      <c r="J65" s="931"/>
      <c r="K65" s="886">
        <f t="shared" si="17"/>
        <v>0</v>
      </c>
      <c r="L65" s="1382">
        <f t="shared" si="18"/>
        <v>0</v>
      </c>
      <c r="M65" s="1346">
        <f t="shared" si="19"/>
        <v>0</v>
      </c>
      <c r="N65" s="884"/>
      <c r="O65" s="1244"/>
    </row>
    <row r="66" spans="2:15" s="1224" customFormat="1" ht="14.1" customHeight="1" x14ac:dyDescent="0.2">
      <c r="B66" s="930"/>
      <c r="C66" s="1126">
        <v>4</v>
      </c>
      <c r="D66" s="1254"/>
      <c r="E66" s="1391"/>
      <c r="F66" s="1392"/>
      <c r="G66" s="1391"/>
      <c r="H66" s="889"/>
      <c r="I66" s="888"/>
      <c r="J66" s="931"/>
      <c r="K66" s="886">
        <f t="shared" si="17"/>
        <v>0</v>
      </c>
      <c r="L66" s="1382">
        <f t="shared" si="18"/>
        <v>0</v>
      </c>
      <c r="M66" s="1346">
        <f t="shared" si="19"/>
        <v>0</v>
      </c>
      <c r="N66" s="884"/>
      <c r="O66" s="1244"/>
    </row>
    <row r="67" spans="2:15" s="1224" customFormat="1" ht="14.1" customHeight="1" thickBot="1" x14ac:dyDescent="0.25">
      <c r="B67" s="1352"/>
      <c r="C67" s="1250">
        <v>5</v>
      </c>
      <c r="D67" s="1467"/>
      <c r="E67" s="1389"/>
      <c r="F67" s="1390"/>
      <c r="G67" s="1389"/>
      <c r="H67" s="1247"/>
      <c r="I67" s="1123"/>
      <c r="J67" s="1140"/>
      <c r="K67" s="1388">
        <f t="shared" si="17"/>
        <v>0</v>
      </c>
      <c r="L67" s="1387">
        <f t="shared" si="18"/>
        <v>0</v>
      </c>
      <c r="M67" s="1340">
        <f t="shared" si="19"/>
        <v>0</v>
      </c>
      <c r="N67" s="1351"/>
      <c r="O67" s="1244"/>
    </row>
    <row r="68" spans="2:15" s="1224" customFormat="1" ht="14.1" customHeight="1" thickTop="1" x14ac:dyDescent="0.2">
      <c r="B68" s="1350"/>
      <c r="C68" s="1242" t="s">
        <v>828</v>
      </c>
      <c r="D68" s="1242"/>
      <c r="E68" s="1386"/>
      <c r="F68" s="1386"/>
      <c r="G68" s="1386"/>
      <c r="H68" s="1241"/>
      <c r="I68" s="1241"/>
      <c r="J68" s="1241"/>
      <c r="K68" s="896">
        <f t="shared" si="17"/>
        <v>0</v>
      </c>
      <c r="L68" s="1385">
        <f t="shared" si="18"/>
        <v>0</v>
      </c>
      <c r="M68" s="1384">
        <f t="shared" si="19"/>
        <v>0</v>
      </c>
      <c r="N68" s="1348"/>
    </row>
    <row r="69" spans="2:15" s="1224" customFormat="1" ht="14.1" customHeight="1" x14ac:dyDescent="0.2">
      <c r="B69" s="1347"/>
      <c r="C69" s="1236" t="s">
        <v>721</v>
      </c>
      <c r="D69" s="1236"/>
      <c r="E69" s="1383"/>
      <c r="F69" s="1383"/>
      <c r="G69" s="1383"/>
      <c r="H69" s="1235"/>
      <c r="I69" s="1235"/>
      <c r="J69" s="1235"/>
      <c r="K69" s="886">
        <f t="shared" si="17"/>
        <v>0</v>
      </c>
      <c r="L69" s="1382">
        <f t="shared" si="18"/>
        <v>0</v>
      </c>
      <c r="M69" s="1346">
        <f t="shared" si="19"/>
        <v>0</v>
      </c>
      <c r="N69" s="1345"/>
    </row>
    <row r="70" spans="2:15" s="1224" customFormat="1" ht="14.1" customHeight="1" x14ac:dyDescent="0.2">
      <c r="B70" s="1347"/>
      <c r="C70" s="1236" t="s">
        <v>829</v>
      </c>
      <c r="D70" s="1236"/>
      <c r="E70" s="1383"/>
      <c r="F70" s="1383"/>
      <c r="G70" s="1383"/>
      <c r="H70" s="1235"/>
      <c r="I70" s="1235"/>
      <c r="J70" s="1235"/>
      <c r="K70" s="886">
        <f t="shared" si="17"/>
        <v>0</v>
      </c>
      <c r="L70" s="1382">
        <f t="shared" si="18"/>
        <v>0</v>
      </c>
      <c r="M70" s="1346">
        <f t="shared" si="19"/>
        <v>0</v>
      </c>
      <c r="N70" s="1345"/>
    </row>
    <row r="71" spans="2:15" s="1224" customFormat="1" ht="14.1" customHeight="1" thickBot="1" x14ac:dyDescent="0.25">
      <c r="B71" s="1344"/>
      <c r="C71" s="1643" t="s">
        <v>853</v>
      </c>
      <c r="D71" s="1343"/>
      <c r="E71" s="1381"/>
      <c r="F71" s="1381"/>
      <c r="G71" s="1381"/>
      <c r="H71" s="1342"/>
      <c r="I71" s="1342"/>
      <c r="J71" s="1341"/>
      <c r="K71" s="878">
        <f t="shared" si="17"/>
        <v>0</v>
      </c>
      <c r="L71" s="1380">
        <f t="shared" si="18"/>
        <v>0</v>
      </c>
      <c r="M71" s="1379">
        <f t="shared" si="19"/>
        <v>0</v>
      </c>
      <c r="N71" s="1339"/>
    </row>
    <row r="72" spans="2:15" ht="22.15" customHeight="1" x14ac:dyDescent="0.2">
      <c r="C72" s="1223" t="s">
        <v>479</v>
      </c>
      <c r="D72" s="2835" t="s">
        <v>868</v>
      </c>
      <c r="E72" s="2835"/>
      <c r="F72" s="2835"/>
      <c r="G72" s="2835"/>
      <c r="H72" s="1096"/>
      <c r="I72" s="1096"/>
      <c r="J72" s="1204"/>
      <c r="K72" s="1204"/>
      <c r="L72" s="1204"/>
      <c r="M72" s="1096"/>
    </row>
    <row r="73" spans="2:15" x14ac:dyDescent="0.2">
      <c r="D73" s="1096"/>
      <c r="E73" s="1222"/>
      <c r="F73" s="1221"/>
      <c r="G73" s="1221"/>
      <c r="H73" s="1096"/>
      <c r="I73" s="1096"/>
      <c r="J73" s="1204"/>
      <c r="K73" s="1204"/>
      <c r="L73" s="1204"/>
      <c r="M73" s="1096"/>
    </row>
    <row r="74" spans="2:15" x14ac:dyDescent="0.2">
      <c r="D74" s="1096"/>
      <c r="E74" s="1221"/>
      <c r="F74" s="1221"/>
      <c r="G74" s="1221"/>
      <c r="H74" s="1096"/>
      <c r="I74" s="1096"/>
      <c r="J74" s="1204"/>
      <c r="K74" s="1204"/>
      <c r="L74" s="1204"/>
      <c r="M74" s="1096"/>
    </row>
  </sheetData>
  <sheetProtection algorithmName="SHA-512" hashValue="Fbtz+Y5ax8oFQTdvaop93TiJ4ZmtsGE+vcwaby0u3rCjjbZohaZ9AL9Y0TwWM1xBBpzCkoHrZMjzaY5u7hwqBA==" saltValue="P8YKBnEdZQav1umyjkUSVQ==" spinCount="100000" sheet="1" objects="1" scenarios="1"/>
  <mergeCells count="19">
    <mergeCell ref="M1:N1"/>
    <mergeCell ref="D2:L2"/>
    <mergeCell ref="J4:M4"/>
    <mergeCell ref="B5:D11"/>
    <mergeCell ref="E5:J5"/>
    <mergeCell ref="K5:L6"/>
    <mergeCell ref="M5:M11"/>
    <mergeCell ref="E9:J9"/>
    <mergeCell ref="E11:J11"/>
    <mergeCell ref="N12:N18"/>
    <mergeCell ref="B20:B32"/>
    <mergeCell ref="B33:B51"/>
    <mergeCell ref="D72:G72"/>
    <mergeCell ref="N5:N11"/>
    <mergeCell ref="E6:J6"/>
    <mergeCell ref="K7:K11"/>
    <mergeCell ref="L7:L11"/>
    <mergeCell ref="E8:F8"/>
    <mergeCell ref="G8:J8"/>
  </mergeCells>
  <printOptions horizontalCentered="1"/>
  <pageMargins left="0.59055118110236227" right="0.51181102362204722" top="1.1811023622047245" bottom="0.98425196850393704" header="0.51181102362204722" footer="0.51181102362204722"/>
  <pageSetup paperSize="9" scale="42" orientation="landscape"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r:uid="{50A032EE-D468-4AD5-B392-59A4FB797C28}">
          <x14:formula1>
            <xm:f>słownik!$A$2:$A$175</xm:f>
          </x14:formula1>
          <xm:sqref>D53:D61 D63:D67</xm:sqref>
        </x14:dataValidation>
      </x14:dataValidations>
    </ext>
  </extLst>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043BAE-EA99-426E-97FA-5F47BF10781E}">
  <sheetPr>
    <tabColor rgb="FFFF0000"/>
    <pageSetUpPr fitToPage="1"/>
  </sheetPr>
  <dimension ref="B1:O75"/>
  <sheetViews>
    <sheetView showGridLines="0" view="pageBreakPreview" zoomScale="90" zoomScaleNormal="100" zoomScaleSheetLayoutView="90" workbookViewId="0">
      <selection activeCell="L2" sqref="L2:N2"/>
    </sheetView>
  </sheetViews>
  <sheetFormatPr defaultColWidth="9.28515625" defaultRowHeight="12.75" x14ac:dyDescent="0.2"/>
  <cols>
    <col min="1" max="1" width="2.85546875" style="875" customWidth="1"/>
    <col min="2" max="2" width="6.42578125" style="875" customWidth="1"/>
    <col min="3" max="3" width="4.42578125" style="875" customWidth="1"/>
    <col min="4" max="4" width="49.140625" style="875" customWidth="1"/>
    <col min="5" max="10" width="5.7109375" style="875" customWidth="1"/>
    <col min="11" max="11" width="6.5703125" style="875" customWidth="1"/>
    <col min="12" max="12" width="6.7109375" style="875" customWidth="1"/>
    <col min="13" max="13" width="8.5703125" style="875" customWidth="1"/>
    <col min="14" max="14" width="12.28515625" style="875" customWidth="1"/>
    <col min="15" max="15" width="5.42578125" style="875" customWidth="1"/>
    <col min="16" max="16384" width="9.28515625" style="875"/>
  </cols>
  <sheetData>
    <row r="1" spans="2:15" ht="32.25" customHeight="1" x14ac:dyDescent="0.2">
      <c r="B1" s="644"/>
      <c r="C1" s="644"/>
      <c r="D1" s="978"/>
      <c r="E1" s="978"/>
      <c r="F1" s="978"/>
      <c r="G1" s="978"/>
      <c r="H1" s="978"/>
      <c r="I1" s="978"/>
      <c r="J1" s="978"/>
      <c r="K1" s="978"/>
      <c r="L1" s="978"/>
      <c r="M1" s="978"/>
      <c r="N1" s="978"/>
    </row>
    <row r="2" spans="2:15" s="1224" customFormat="1" ht="18" x14ac:dyDescent="0.2">
      <c r="B2" s="967"/>
      <c r="C2" s="967"/>
      <c r="D2" s="966" t="str">
        <f>wizyt!C3</f>
        <v>??</v>
      </c>
      <c r="E2" s="1018"/>
      <c r="F2" s="1018"/>
      <c r="G2" s="1018"/>
      <c r="H2" s="1018"/>
      <c r="I2" s="1018"/>
      <c r="J2" s="1018"/>
      <c r="K2" s="1018"/>
      <c r="L2" s="2040" t="str">
        <f>wizyt!$B$1</f>
        <v xml:space="preserve"> </v>
      </c>
      <c r="M2" s="2698" t="str">
        <f>wizyt!$D$1</f>
        <v xml:space="preserve"> </v>
      </c>
      <c r="N2" s="2699"/>
    </row>
    <row r="3" spans="2:15" s="1224" customFormat="1" ht="20.25" x14ac:dyDescent="0.2">
      <c r="B3" s="270"/>
      <c r="C3" s="270"/>
      <c r="D3" s="2700" t="s">
        <v>755</v>
      </c>
      <c r="E3" s="2700"/>
      <c r="F3" s="2700"/>
      <c r="G3" s="2700"/>
      <c r="H3" s="2700"/>
      <c r="I3" s="2700"/>
      <c r="J3" s="2700"/>
      <c r="K3" s="2700"/>
      <c r="L3" s="2700"/>
      <c r="M3" s="999" t="str">
        <f>wizyt!H3</f>
        <v>2023/2024</v>
      </c>
      <c r="N3" s="270"/>
    </row>
    <row r="4" spans="2:15" s="1224" customFormat="1" ht="18.75" customHeight="1" x14ac:dyDescent="0.2">
      <c r="B4" s="998" t="s">
        <v>775</v>
      </c>
      <c r="C4" s="964"/>
      <c r="D4" s="997"/>
      <c r="E4" s="997" t="s">
        <v>858</v>
      </c>
      <c r="F4" s="997"/>
      <c r="G4" s="997"/>
      <c r="H4" s="997"/>
      <c r="I4" s="997"/>
      <c r="J4" s="997" t="s">
        <v>30</v>
      </c>
      <c r="K4" s="997"/>
      <c r="L4" s="997"/>
      <c r="M4" s="996"/>
      <c r="N4" s="270"/>
    </row>
    <row r="5" spans="2:15" s="1224" customFormat="1" ht="27" customHeight="1" thickBot="1" x14ac:dyDescent="0.25">
      <c r="B5" s="1462" t="s">
        <v>875</v>
      </c>
      <c r="C5" s="1323"/>
      <c r="D5" s="330"/>
      <c r="E5" s="1017"/>
      <c r="F5" s="1017"/>
      <c r="G5" s="1322"/>
      <c r="H5" s="1017"/>
      <c r="I5" s="1017"/>
      <c r="J5" s="2847"/>
      <c r="K5" s="2847"/>
      <c r="L5" s="2847"/>
      <c r="M5" s="2847"/>
      <c r="N5" s="270"/>
    </row>
    <row r="6" spans="2:15" s="1224" customFormat="1" ht="12.75" customHeight="1" x14ac:dyDescent="0.2">
      <c r="B6" s="2703" t="s">
        <v>756</v>
      </c>
      <c r="C6" s="2800"/>
      <c r="D6" s="2800"/>
      <c r="E6" s="2848" t="s">
        <v>691</v>
      </c>
      <c r="F6" s="2849"/>
      <c r="G6" s="2849"/>
      <c r="H6" s="2849"/>
      <c r="I6" s="2849"/>
      <c r="J6" s="2850"/>
      <c r="K6" s="2860" t="s">
        <v>109</v>
      </c>
      <c r="L6" s="2861"/>
      <c r="M6" s="2851" t="s">
        <v>790</v>
      </c>
      <c r="N6" s="2836" t="s">
        <v>758</v>
      </c>
    </row>
    <row r="7" spans="2:15" s="1224" customFormat="1" ht="12.75" customHeight="1" x14ac:dyDescent="0.2">
      <c r="B7" s="2705"/>
      <c r="C7" s="2801"/>
      <c r="D7" s="2801"/>
      <c r="E7" s="2839" t="s">
        <v>817</v>
      </c>
      <c r="F7" s="2839"/>
      <c r="G7" s="2839"/>
      <c r="H7" s="2839"/>
      <c r="I7" s="2839"/>
      <c r="J7" s="2840"/>
      <c r="K7" s="2862"/>
      <c r="L7" s="2863"/>
      <c r="M7" s="2852"/>
      <c r="N7" s="2837"/>
    </row>
    <row r="8" spans="2:15" s="1224" customFormat="1" ht="12.75" customHeight="1" x14ac:dyDescent="0.2">
      <c r="B8" s="2705"/>
      <c r="C8" s="2801"/>
      <c r="D8" s="2801"/>
      <c r="E8" s="959" t="s">
        <v>523</v>
      </c>
      <c r="F8" s="959" t="s">
        <v>524</v>
      </c>
      <c r="G8" s="959" t="s">
        <v>525</v>
      </c>
      <c r="H8" s="961" t="s">
        <v>526</v>
      </c>
      <c r="I8" s="961" t="s">
        <v>527</v>
      </c>
      <c r="J8" s="1377" t="s">
        <v>528</v>
      </c>
      <c r="K8" s="2854" t="s">
        <v>862</v>
      </c>
      <c r="L8" s="2857" t="s">
        <v>856</v>
      </c>
      <c r="M8" s="2852"/>
      <c r="N8" s="2837"/>
    </row>
    <row r="9" spans="2:15" s="1224" customFormat="1" ht="12.75" customHeight="1" x14ac:dyDescent="0.2">
      <c r="B9" s="2705"/>
      <c r="C9" s="2801"/>
      <c r="D9" s="2801"/>
      <c r="E9" s="2871" t="s">
        <v>872</v>
      </c>
      <c r="F9" s="2872"/>
      <c r="G9" s="2822" t="s">
        <v>856</v>
      </c>
      <c r="H9" s="2823"/>
      <c r="I9" s="2823"/>
      <c r="J9" s="2824"/>
      <c r="K9" s="2855"/>
      <c r="L9" s="2858"/>
      <c r="M9" s="2852"/>
      <c r="N9" s="2837"/>
    </row>
    <row r="10" spans="2:15" s="1224" customFormat="1" ht="12.75" customHeight="1" x14ac:dyDescent="0.2">
      <c r="B10" s="2705"/>
      <c r="C10" s="2801"/>
      <c r="D10" s="2801"/>
      <c r="E10" s="2752" t="s">
        <v>844</v>
      </c>
      <c r="F10" s="2724"/>
      <c r="G10" s="2724"/>
      <c r="H10" s="2724"/>
      <c r="I10" s="2724"/>
      <c r="J10" s="2807"/>
      <c r="K10" s="2855"/>
      <c r="L10" s="2858"/>
      <c r="M10" s="2852"/>
      <c r="N10" s="2837"/>
    </row>
    <row r="11" spans="2:15" s="1224" customFormat="1" ht="12.75" customHeight="1" x14ac:dyDescent="0.2">
      <c r="B11" s="2705"/>
      <c r="C11" s="2801"/>
      <c r="D11" s="2801"/>
      <c r="E11" s="1728">
        <f>'kalendarz  A'!$F$30</f>
        <v>26</v>
      </c>
      <c r="F11" s="1728">
        <f>'kalendarz  A'!$F$30</f>
        <v>26</v>
      </c>
      <c r="G11" s="1728">
        <f>'kalendarz  A'!$F$30</f>
        <v>26</v>
      </c>
      <c r="H11" s="1728">
        <f>'kalendarz  A'!$F$30</f>
        <v>26</v>
      </c>
      <c r="I11" s="1728">
        <f>'kalendarz  A'!$F$30</f>
        <v>26</v>
      </c>
      <c r="J11" s="1728">
        <f>'kalendarz  A'!$F$31</f>
        <v>16</v>
      </c>
      <c r="K11" s="2855"/>
      <c r="L11" s="2858"/>
      <c r="M11" s="2852"/>
      <c r="N11" s="2837"/>
    </row>
    <row r="12" spans="2:15" s="1224" customFormat="1" ht="16.5" customHeight="1" thickBot="1" x14ac:dyDescent="0.25">
      <c r="B12" s="2707"/>
      <c r="C12" s="2802"/>
      <c r="D12" s="2802"/>
      <c r="E12" s="2825" t="s">
        <v>845</v>
      </c>
      <c r="F12" s="2826"/>
      <c r="G12" s="2826"/>
      <c r="H12" s="2826"/>
      <c r="I12" s="2826"/>
      <c r="J12" s="2827"/>
      <c r="K12" s="2856"/>
      <c r="L12" s="2859"/>
      <c r="M12" s="2853"/>
      <c r="N12" s="2838"/>
    </row>
    <row r="13" spans="2:15" s="1224" customFormat="1" ht="27" customHeight="1" thickBot="1" x14ac:dyDescent="0.25">
      <c r="B13" s="1376"/>
      <c r="C13" s="1317"/>
      <c r="D13" s="1316" t="s">
        <v>818</v>
      </c>
      <c r="E13" s="1315">
        <f t="shared" ref="E13:J13" si="0">SUM(E17:E19)+E14</f>
        <v>30</v>
      </c>
      <c r="F13" s="1315">
        <f t="shared" si="0"/>
        <v>32</v>
      </c>
      <c r="G13" s="1315">
        <f t="shared" si="0"/>
        <v>32</v>
      </c>
      <c r="H13" s="1315">
        <f t="shared" si="0"/>
        <v>26</v>
      </c>
      <c r="I13" s="1315">
        <f t="shared" si="0"/>
        <v>23</v>
      </c>
      <c r="J13" s="1315">
        <f t="shared" si="0"/>
        <v>18</v>
      </c>
      <c r="K13" s="1419">
        <f t="shared" ref="K13:K19" si="1">SUM(E13:F13)</f>
        <v>62</v>
      </c>
      <c r="L13" s="1314">
        <f t="shared" ref="L13:L19" si="2">SUM(G13:J13)</f>
        <v>99</v>
      </c>
      <c r="M13" s="1314">
        <f>SUM(K13:L13)</f>
        <v>161</v>
      </c>
      <c r="N13" s="2841"/>
      <c r="O13" s="1244"/>
    </row>
    <row r="14" spans="2:15" s="1224" customFormat="1" ht="14.25" customHeight="1" x14ac:dyDescent="0.2">
      <c r="B14" s="1373"/>
      <c r="C14" s="1309"/>
      <c r="D14" s="1184" t="s">
        <v>819</v>
      </c>
      <c r="E14" s="1375">
        <f t="shared" ref="E14:J14" si="3">SUM(E15:E16)</f>
        <v>30</v>
      </c>
      <c r="F14" s="1375">
        <f t="shared" si="3"/>
        <v>32</v>
      </c>
      <c r="G14" s="1308">
        <f t="shared" si="3"/>
        <v>32</v>
      </c>
      <c r="H14" s="1308">
        <f t="shared" si="3"/>
        <v>26</v>
      </c>
      <c r="I14" s="1308">
        <f t="shared" si="3"/>
        <v>23</v>
      </c>
      <c r="J14" s="1308">
        <f t="shared" si="3"/>
        <v>18</v>
      </c>
      <c r="K14" s="1417">
        <f t="shared" si="1"/>
        <v>62</v>
      </c>
      <c r="L14" s="1311">
        <f t="shared" si="2"/>
        <v>99</v>
      </c>
      <c r="M14" s="1374">
        <f>SUM(E14:J14)</f>
        <v>161</v>
      </c>
      <c r="N14" s="2842"/>
      <c r="O14" s="1244"/>
    </row>
    <row r="15" spans="2:15" s="1224" customFormat="1" ht="14.25" customHeight="1" x14ac:dyDescent="0.2">
      <c r="B15" s="1373"/>
      <c r="C15" s="1309"/>
      <c r="D15" s="1184" t="s">
        <v>820</v>
      </c>
      <c r="E15" s="1375">
        <f t="shared" ref="E15:J15" si="4">SUM(E21:E33)</f>
        <v>0</v>
      </c>
      <c r="F15" s="1375">
        <f t="shared" si="4"/>
        <v>0</v>
      </c>
      <c r="G15" s="1308">
        <f t="shared" si="4"/>
        <v>0</v>
      </c>
      <c r="H15" s="1308">
        <f t="shared" si="4"/>
        <v>0</v>
      </c>
      <c r="I15" s="1308">
        <f t="shared" si="4"/>
        <v>0</v>
      </c>
      <c r="J15" s="1308">
        <f t="shared" si="4"/>
        <v>0</v>
      </c>
      <c r="K15" s="1418">
        <f t="shared" si="1"/>
        <v>0</v>
      </c>
      <c r="L15" s="1311">
        <f t="shared" si="2"/>
        <v>0</v>
      </c>
      <c r="M15" s="1374">
        <f>SUM(E15:J15)</f>
        <v>0</v>
      </c>
      <c r="N15" s="2842"/>
      <c r="O15" s="1244"/>
    </row>
    <row r="16" spans="2:15" s="1224" customFormat="1" ht="14.25" customHeight="1" x14ac:dyDescent="0.2">
      <c r="B16" s="1373"/>
      <c r="C16" s="1309"/>
      <c r="D16" s="1184" t="s">
        <v>821</v>
      </c>
      <c r="E16" s="1375">
        <f t="shared" ref="E16:J16" si="5">SUM(E34:E52)</f>
        <v>30</v>
      </c>
      <c r="F16" s="1375">
        <f t="shared" si="5"/>
        <v>32</v>
      </c>
      <c r="G16" s="1308">
        <f t="shared" si="5"/>
        <v>32</v>
      </c>
      <c r="H16" s="1308">
        <f t="shared" si="5"/>
        <v>26</v>
      </c>
      <c r="I16" s="1308">
        <f t="shared" si="5"/>
        <v>23</v>
      </c>
      <c r="J16" s="1308">
        <f t="shared" si="5"/>
        <v>18</v>
      </c>
      <c r="K16" s="1418">
        <f t="shared" si="1"/>
        <v>62</v>
      </c>
      <c r="L16" s="1311">
        <f t="shared" si="2"/>
        <v>99</v>
      </c>
      <c r="M16" s="1374">
        <f>SUM(E16:J16)</f>
        <v>161</v>
      </c>
      <c r="N16" s="2842"/>
      <c r="O16" s="1244"/>
    </row>
    <row r="17" spans="2:15" s="1224" customFormat="1" ht="14.25" customHeight="1" x14ac:dyDescent="0.2">
      <c r="B17" s="1373"/>
      <c r="C17" s="1309"/>
      <c r="D17" s="1184" t="s">
        <v>822</v>
      </c>
      <c r="E17" s="1375">
        <f t="shared" ref="E17:J17" si="6">E53</f>
        <v>0</v>
      </c>
      <c r="F17" s="1375">
        <f t="shared" si="6"/>
        <v>0</v>
      </c>
      <c r="G17" s="1308">
        <f t="shared" si="6"/>
        <v>0</v>
      </c>
      <c r="H17" s="1312">
        <f t="shared" si="6"/>
        <v>0</v>
      </c>
      <c r="I17" s="1312">
        <f t="shared" si="6"/>
        <v>0</v>
      </c>
      <c r="J17" s="1313">
        <f t="shared" si="6"/>
        <v>0</v>
      </c>
      <c r="K17" s="1417">
        <f t="shared" si="1"/>
        <v>0</v>
      </c>
      <c r="L17" s="1311">
        <f t="shared" si="2"/>
        <v>0</v>
      </c>
      <c r="M17" s="1374">
        <f>SUM(E17:J17)</f>
        <v>0</v>
      </c>
      <c r="N17" s="2842"/>
      <c r="O17" s="1244"/>
    </row>
    <row r="18" spans="2:15" s="1224" customFormat="1" ht="14.25" customHeight="1" x14ac:dyDescent="0.2">
      <c r="B18" s="1373"/>
      <c r="C18" s="1309"/>
      <c r="D18" s="1184" t="s">
        <v>823</v>
      </c>
      <c r="E18" s="1372">
        <f t="shared" ref="E18:J18" si="7">E63</f>
        <v>0</v>
      </c>
      <c r="F18" s="1372">
        <f t="shared" si="7"/>
        <v>0</v>
      </c>
      <c r="G18" s="1308">
        <f t="shared" si="7"/>
        <v>0</v>
      </c>
      <c r="H18" s="1312">
        <f t="shared" si="7"/>
        <v>0</v>
      </c>
      <c r="I18" s="1312">
        <f t="shared" si="7"/>
        <v>0</v>
      </c>
      <c r="J18" s="1312">
        <f t="shared" si="7"/>
        <v>0</v>
      </c>
      <c r="K18" s="1417">
        <f t="shared" si="1"/>
        <v>0</v>
      </c>
      <c r="L18" s="1311">
        <f t="shared" si="2"/>
        <v>0</v>
      </c>
      <c r="M18" s="1374">
        <f>SUM(E18:J18)</f>
        <v>0</v>
      </c>
      <c r="N18" s="2842"/>
      <c r="O18" s="1244"/>
    </row>
    <row r="19" spans="2:15" s="1224" customFormat="1" ht="13.5" customHeight="1" thickBot="1" x14ac:dyDescent="0.25">
      <c r="B19" s="1373"/>
      <c r="C19" s="1309"/>
      <c r="D19" s="1040" t="s">
        <v>846</v>
      </c>
      <c r="E19" s="1372">
        <f t="shared" ref="E19:J19" si="8">SUM(E69:E72)</f>
        <v>0</v>
      </c>
      <c r="F19" s="1372">
        <f t="shared" si="8"/>
        <v>0</v>
      </c>
      <c r="G19" s="1308">
        <f t="shared" si="8"/>
        <v>0</v>
      </c>
      <c r="H19" s="1308">
        <f t="shared" si="8"/>
        <v>0</v>
      </c>
      <c r="I19" s="1308">
        <f t="shared" si="8"/>
        <v>0</v>
      </c>
      <c r="J19" s="1308">
        <f t="shared" si="8"/>
        <v>0</v>
      </c>
      <c r="K19" s="1417">
        <f t="shared" si="1"/>
        <v>0</v>
      </c>
      <c r="L19" s="1307">
        <f t="shared" si="2"/>
        <v>0</v>
      </c>
      <c r="M19" s="1416">
        <f>SUM(K19:L19)</f>
        <v>0</v>
      </c>
      <c r="N19" s="2843"/>
      <c r="O19" s="1244"/>
    </row>
    <row r="20" spans="2:15" s="1224" customFormat="1" ht="19.5" customHeight="1" x14ac:dyDescent="0.2">
      <c r="B20" s="1869"/>
      <c r="C20" s="1865" t="s">
        <v>766</v>
      </c>
      <c r="D20" s="1865"/>
      <c r="E20" s="1866"/>
      <c r="F20" s="1866"/>
      <c r="G20" s="1866"/>
      <c r="H20" s="1866"/>
      <c r="I20" s="1866"/>
      <c r="J20" s="1866"/>
      <c r="K20" s="1867"/>
      <c r="L20" s="1867"/>
      <c r="M20" s="1866"/>
      <c r="N20" s="1870"/>
      <c r="O20" s="1244"/>
    </row>
    <row r="21" spans="2:15" s="992" customFormat="1" ht="14.1" customHeight="1" x14ac:dyDescent="0.2">
      <c r="B21" s="2832" t="s">
        <v>826</v>
      </c>
      <c r="C21" s="1304">
        <v>1</v>
      </c>
      <c r="D21" s="1305" t="s">
        <v>876</v>
      </c>
      <c r="E21" s="1412"/>
      <c r="F21" s="1413"/>
      <c r="G21" s="1297"/>
      <c r="H21" s="1296"/>
      <c r="I21" s="946"/>
      <c r="J21" s="948"/>
      <c r="K21" s="944">
        <f t="shared" ref="K21:K51" si="9">SUM(E21:F21)</f>
        <v>0</v>
      </c>
      <c r="L21" s="1415">
        <f t="shared" ref="L21:L51" si="10">SUM(G21:J21)</f>
        <v>0</v>
      </c>
      <c r="M21" s="1414">
        <f t="shared" ref="M21:M52" si="11">SUM(K21:L21)</f>
        <v>0</v>
      </c>
      <c r="N21" s="1368"/>
      <c r="O21" s="1244"/>
    </row>
    <row r="22" spans="2:15" s="992" customFormat="1" ht="14.1" customHeight="1" x14ac:dyDescent="0.2">
      <c r="B22" s="2833"/>
      <c r="C22" s="1126">
        <v>2</v>
      </c>
      <c r="D22" s="1303" t="s">
        <v>877</v>
      </c>
      <c r="E22" s="1393"/>
      <c r="F22" s="1394"/>
      <c r="G22" s="1258"/>
      <c r="H22" s="895"/>
      <c r="I22" s="894"/>
      <c r="J22" s="887"/>
      <c r="K22" s="886">
        <f t="shared" si="9"/>
        <v>0</v>
      </c>
      <c r="L22" s="1382">
        <f t="shared" si="10"/>
        <v>0</v>
      </c>
      <c r="M22" s="1346">
        <f t="shared" si="11"/>
        <v>0</v>
      </c>
      <c r="N22" s="1370"/>
      <c r="O22" s="1244"/>
    </row>
    <row r="23" spans="2:15" s="992" customFormat="1" ht="14.1" customHeight="1" x14ac:dyDescent="0.2">
      <c r="B23" s="2833"/>
      <c r="C23" s="1126">
        <v>3</v>
      </c>
      <c r="D23" s="1303" t="s">
        <v>769</v>
      </c>
      <c r="E23" s="1393"/>
      <c r="F23" s="1394"/>
      <c r="G23" s="1258"/>
      <c r="H23" s="895"/>
      <c r="I23" s="894"/>
      <c r="J23" s="890"/>
      <c r="K23" s="886">
        <f t="shared" si="9"/>
        <v>0</v>
      </c>
      <c r="L23" s="1382">
        <f t="shared" si="10"/>
        <v>0</v>
      </c>
      <c r="M23" s="1346">
        <f t="shared" si="11"/>
        <v>0</v>
      </c>
      <c r="N23" s="1370"/>
      <c r="O23" s="1244"/>
    </row>
    <row r="24" spans="2:15" s="992" customFormat="1" ht="14.1" customHeight="1" x14ac:dyDescent="0.2">
      <c r="B24" s="2833"/>
      <c r="C24" s="1126">
        <v>4</v>
      </c>
      <c r="D24" s="1303" t="s">
        <v>782</v>
      </c>
      <c r="E24" s="1393"/>
      <c r="F24" s="1394"/>
      <c r="G24" s="1258"/>
      <c r="H24" s="895"/>
      <c r="I24" s="894"/>
      <c r="J24" s="890"/>
      <c r="K24" s="886">
        <f t="shared" si="9"/>
        <v>0</v>
      </c>
      <c r="L24" s="1382">
        <f t="shared" si="10"/>
        <v>0</v>
      </c>
      <c r="M24" s="1346">
        <f t="shared" si="11"/>
        <v>0</v>
      </c>
      <c r="N24" s="1370"/>
      <c r="O24" s="1244"/>
    </row>
    <row r="25" spans="2:15" s="992" customFormat="1" ht="14.1" customHeight="1" x14ac:dyDescent="0.2">
      <c r="B25" s="2833"/>
      <c r="C25" s="1126">
        <v>5</v>
      </c>
      <c r="D25" s="1303" t="s">
        <v>694</v>
      </c>
      <c r="E25" s="1393"/>
      <c r="F25" s="1394"/>
      <c r="G25" s="1258"/>
      <c r="H25" s="895"/>
      <c r="I25" s="894"/>
      <c r="J25" s="899"/>
      <c r="K25" s="886">
        <f t="shared" si="9"/>
        <v>0</v>
      </c>
      <c r="L25" s="1382">
        <f t="shared" si="10"/>
        <v>0</v>
      </c>
      <c r="M25" s="1346">
        <f t="shared" si="11"/>
        <v>0</v>
      </c>
      <c r="N25" s="1370"/>
      <c r="O25" s="1244"/>
    </row>
    <row r="26" spans="2:15" s="992" customFormat="1" ht="14.1" customHeight="1" x14ac:dyDescent="0.2">
      <c r="B26" s="2833"/>
      <c r="C26" s="1126">
        <v>6</v>
      </c>
      <c r="D26" s="1303" t="s">
        <v>699</v>
      </c>
      <c r="E26" s="1393"/>
      <c r="F26" s="1394"/>
      <c r="G26" s="1258"/>
      <c r="H26" s="895"/>
      <c r="I26" s="894"/>
      <c r="J26" s="899"/>
      <c r="K26" s="886">
        <f t="shared" si="9"/>
        <v>0</v>
      </c>
      <c r="L26" s="1382">
        <f t="shared" si="10"/>
        <v>0</v>
      </c>
      <c r="M26" s="1346">
        <f t="shared" si="11"/>
        <v>0</v>
      </c>
      <c r="N26" s="1370"/>
      <c r="O26" s="1244"/>
    </row>
    <row r="27" spans="2:15" s="992" customFormat="1" ht="14.1" customHeight="1" x14ac:dyDescent="0.2">
      <c r="B27" s="2833"/>
      <c r="C27" s="1126">
        <v>7</v>
      </c>
      <c r="D27" s="1303" t="s">
        <v>716</v>
      </c>
      <c r="E27" s="1393"/>
      <c r="F27" s="1394"/>
      <c r="G27" s="1258"/>
      <c r="H27" s="895"/>
      <c r="I27" s="894"/>
      <c r="J27" s="899"/>
      <c r="K27" s="886">
        <f t="shared" si="9"/>
        <v>0</v>
      </c>
      <c r="L27" s="1382">
        <f t="shared" si="10"/>
        <v>0</v>
      </c>
      <c r="M27" s="1346">
        <f t="shared" si="11"/>
        <v>0</v>
      </c>
      <c r="N27" s="1370"/>
      <c r="O27" s="1244"/>
    </row>
    <row r="28" spans="2:15" s="992" customFormat="1" ht="14.1" customHeight="1" x14ac:dyDescent="0.2">
      <c r="B28" s="2833"/>
      <c r="C28" s="1126">
        <v>8</v>
      </c>
      <c r="D28" s="1303" t="s">
        <v>702</v>
      </c>
      <c r="E28" s="1393"/>
      <c r="F28" s="1394"/>
      <c r="G28" s="1258"/>
      <c r="H28" s="895"/>
      <c r="I28" s="894"/>
      <c r="J28" s="899"/>
      <c r="K28" s="886">
        <f t="shared" si="9"/>
        <v>0</v>
      </c>
      <c r="L28" s="1382">
        <f t="shared" si="10"/>
        <v>0</v>
      </c>
      <c r="M28" s="1346">
        <f t="shared" si="11"/>
        <v>0</v>
      </c>
      <c r="N28" s="1370"/>
      <c r="O28" s="1244"/>
    </row>
    <row r="29" spans="2:15" s="992" customFormat="1" ht="14.1" customHeight="1" x14ac:dyDescent="0.2">
      <c r="B29" s="2833"/>
      <c r="C29" s="1126">
        <v>9</v>
      </c>
      <c r="D29" s="1303" t="s">
        <v>881</v>
      </c>
      <c r="E29" s="1393"/>
      <c r="F29" s="1394"/>
      <c r="G29" s="1258"/>
      <c r="H29" s="895"/>
      <c r="I29" s="894"/>
      <c r="J29" s="899"/>
      <c r="K29" s="886">
        <f t="shared" si="9"/>
        <v>0</v>
      </c>
      <c r="L29" s="1382">
        <f t="shared" si="10"/>
        <v>0</v>
      </c>
      <c r="M29" s="1346">
        <f t="shared" si="11"/>
        <v>0</v>
      </c>
      <c r="N29" s="1370"/>
      <c r="O29" s="1244"/>
    </row>
    <row r="30" spans="2:15" s="992" customFormat="1" ht="14.1" customHeight="1" x14ac:dyDescent="0.2">
      <c r="B30" s="2833"/>
      <c r="C30" s="1126">
        <v>10</v>
      </c>
      <c r="D30" s="1303" t="s">
        <v>879</v>
      </c>
      <c r="E30" s="1393"/>
      <c r="F30" s="1394"/>
      <c r="G30" s="1258"/>
      <c r="H30" s="895"/>
      <c r="I30" s="894"/>
      <c r="J30" s="899"/>
      <c r="K30" s="886">
        <f t="shared" si="9"/>
        <v>0</v>
      </c>
      <c r="L30" s="1382">
        <f t="shared" si="10"/>
        <v>0</v>
      </c>
      <c r="M30" s="1346">
        <f t="shared" si="11"/>
        <v>0</v>
      </c>
      <c r="N30" s="1370"/>
      <c r="O30" s="1244"/>
    </row>
    <row r="31" spans="2:15" s="992" customFormat="1" ht="14.1" customHeight="1" x14ac:dyDescent="0.2">
      <c r="B31" s="2833"/>
      <c r="C31" s="1126">
        <v>11</v>
      </c>
      <c r="D31" s="1303" t="s">
        <v>882</v>
      </c>
      <c r="E31" s="1393"/>
      <c r="F31" s="1394"/>
      <c r="G31" s="1258"/>
      <c r="H31" s="895"/>
      <c r="I31" s="894"/>
      <c r="J31" s="899"/>
      <c r="K31" s="886">
        <f t="shared" si="9"/>
        <v>0</v>
      </c>
      <c r="L31" s="1382">
        <f t="shared" si="10"/>
        <v>0</v>
      </c>
      <c r="M31" s="1346">
        <f t="shared" si="11"/>
        <v>0</v>
      </c>
      <c r="N31" s="1370"/>
      <c r="O31" s="1244"/>
    </row>
    <row r="32" spans="2:15" s="992" customFormat="1" ht="14.1" customHeight="1" x14ac:dyDescent="0.2">
      <c r="B32" s="2833"/>
      <c r="C32" s="1133">
        <v>12</v>
      </c>
      <c r="D32" s="1464" t="s">
        <v>880</v>
      </c>
      <c r="E32" s="1586"/>
      <c r="F32" s="1560"/>
      <c r="G32" s="1468"/>
      <c r="H32" s="922"/>
      <c r="I32" s="921"/>
      <c r="J32" s="923"/>
      <c r="K32" s="886">
        <f t="shared" si="9"/>
        <v>0</v>
      </c>
      <c r="L32" s="1382">
        <f t="shared" si="10"/>
        <v>0</v>
      </c>
      <c r="M32" s="1346">
        <f t="shared" si="11"/>
        <v>0</v>
      </c>
      <c r="N32" s="1463"/>
      <c r="O32" s="1244"/>
    </row>
    <row r="33" spans="2:15" s="992" customFormat="1" ht="14.1" customHeight="1" x14ac:dyDescent="0.2">
      <c r="B33" s="2834"/>
      <c r="C33" s="1334">
        <v>13</v>
      </c>
      <c r="D33" s="1301" t="s">
        <v>878</v>
      </c>
      <c r="E33" s="1408"/>
      <c r="F33" s="1409"/>
      <c r="G33" s="1287"/>
      <c r="H33" s="1286"/>
      <c r="I33" s="1285"/>
      <c r="J33" s="1284"/>
      <c r="K33" s="1407">
        <f t="shared" si="9"/>
        <v>0</v>
      </c>
      <c r="L33" s="1406">
        <f t="shared" si="10"/>
        <v>0</v>
      </c>
      <c r="M33" s="1369">
        <f t="shared" si="11"/>
        <v>0</v>
      </c>
      <c r="N33" s="1358"/>
      <c r="O33" s="1244"/>
    </row>
    <row r="34" spans="2:15" s="992" customFormat="1" ht="14.1" customHeight="1" x14ac:dyDescent="0.2">
      <c r="B34" s="2832" t="s">
        <v>848</v>
      </c>
      <c r="C34" s="1289">
        <v>1</v>
      </c>
      <c r="D34" s="1298" t="s">
        <v>666</v>
      </c>
      <c r="E34" s="1412">
        <v>5</v>
      </c>
      <c r="F34" s="1413">
        <v>5</v>
      </c>
      <c r="G34" s="1297">
        <v>4</v>
      </c>
      <c r="H34" s="1296">
        <v>4</v>
      </c>
      <c r="I34" s="946">
        <v>4</v>
      </c>
      <c r="J34" s="948">
        <v>4</v>
      </c>
      <c r="K34" s="1411">
        <f t="shared" si="9"/>
        <v>10</v>
      </c>
      <c r="L34" s="1410">
        <f t="shared" si="10"/>
        <v>16</v>
      </c>
      <c r="M34" s="1353">
        <f t="shared" si="11"/>
        <v>26</v>
      </c>
      <c r="N34" s="1368"/>
      <c r="O34" s="1244"/>
    </row>
    <row r="35" spans="2:15" s="992" customFormat="1" ht="14.1" customHeight="1" x14ac:dyDescent="0.2">
      <c r="B35" s="2833"/>
      <c r="C35" s="1147">
        <v>2</v>
      </c>
      <c r="D35" s="1154" t="s">
        <v>849</v>
      </c>
      <c r="E35" s="1391">
        <v>3</v>
      </c>
      <c r="F35" s="1392">
        <v>3</v>
      </c>
      <c r="G35" s="1253">
        <v>3</v>
      </c>
      <c r="H35" s="889">
        <v>3</v>
      </c>
      <c r="I35" s="888">
        <v>3</v>
      </c>
      <c r="J35" s="931">
        <v>3</v>
      </c>
      <c r="K35" s="886">
        <f t="shared" si="9"/>
        <v>6</v>
      </c>
      <c r="L35" s="1382">
        <f t="shared" si="10"/>
        <v>12</v>
      </c>
      <c r="M35" s="1346">
        <f t="shared" si="11"/>
        <v>18</v>
      </c>
      <c r="N35" s="1110"/>
      <c r="O35" s="1244"/>
    </row>
    <row r="36" spans="2:15" s="992" customFormat="1" ht="14.1" customHeight="1" x14ac:dyDescent="0.2">
      <c r="B36" s="2833"/>
      <c r="C36" s="1161">
        <v>3</v>
      </c>
      <c r="D36" s="1154" t="s">
        <v>850</v>
      </c>
      <c r="E36" s="1391">
        <v>2</v>
      </c>
      <c r="F36" s="1392">
        <v>2</v>
      </c>
      <c r="G36" s="1253">
        <v>2</v>
      </c>
      <c r="H36" s="889">
        <v>2</v>
      </c>
      <c r="I36" s="888">
        <v>2</v>
      </c>
      <c r="J36" s="931">
        <v>2</v>
      </c>
      <c r="K36" s="886">
        <f t="shared" si="9"/>
        <v>4</v>
      </c>
      <c r="L36" s="1382">
        <f t="shared" si="10"/>
        <v>8</v>
      </c>
      <c r="M36" s="1346">
        <f t="shared" si="11"/>
        <v>12</v>
      </c>
      <c r="N36" s="1110"/>
      <c r="O36" s="1244"/>
    </row>
    <row r="37" spans="2:15" s="992" customFormat="1" ht="14.1" customHeight="1" x14ac:dyDescent="0.2">
      <c r="B37" s="2833"/>
      <c r="C37" s="1147">
        <v>4</v>
      </c>
      <c r="D37" s="1151" t="s">
        <v>669</v>
      </c>
      <c r="E37" s="1391">
        <v>1</v>
      </c>
      <c r="F37" s="1392"/>
      <c r="G37" s="1363"/>
      <c r="H37" s="1440"/>
      <c r="I37" s="1439"/>
      <c r="J37" s="1362"/>
      <c r="K37" s="886">
        <f t="shared" si="9"/>
        <v>1</v>
      </c>
      <c r="L37" s="1382">
        <f t="shared" si="10"/>
        <v>0</v>
      </c>
      <c r="M37" s="1346">
        <f t="shared" si="11"/>
        <v>1</v>
      </c>
      <c r="N37" s="1110"/>
      <c r="O37" s="1244"/>
    </row>
    <row r="38" spans="2:15" s="992" customFormat="1" ht="14.1" customHeight="1" x14ac:dyDescent="0.2">
      <c r="B38" s="2833"/>
      <c r="C38" s="1161">
        <v>5</v>
      </c>
      <c r="D38" s="1151" t="s">
        <v>851</v>
      </c>
      <c r="E38" s="1363"/>
      <c r="F38" s="1362"/>
      <c r="G38" s="1253">
        <v>1</v>
      </c>
      <c r="H38" s="889"/>
      <c r="I38" s="888"/>
      <c r="J38" s="931"/>
      <c r="K38" s="886">
        <f t="shared" si="9"/>
        <v>0</v>
      </c>
      <c r="L38" s="1382">
        <f t="shared" si="10"/>
        <v>1</v>
      </c>
      <c r="M38" s="1346">
        <f t="shared" si="11"/>
        <v>1</v>
      </c>
      <c r="N38" s="1110"/>
      <c r="O38" s="1244"/>
    </row>
    <row r="39" spans="2:15" s="992" customFormat="1" ht="14.1" customHeight="1" x14ac:dyDescent="0.2">
      <c r="B39" s="2833"/>
      <c r="C39" s="1147">
        <v>6</v>
      </c>
      <c r="D39" s="1151" t="s">
        <v>670</v>
      </c>
      <c r="E39" s="1391">
        <v>2</v>
      </c>
      <c r="F39" s="1392">
        <v>2</v>
      </c>
      <c r="G39" s="1253">
        <v>2</v>
      </c>
      <c r="H39" s="889">
        <v>2</v>
      </c>
      <c r="I39" s="888">
        <v>2</v>
      </c>
      <c r="J39" s="931">
        <v>1</v>
      </c>
      <c r="K39" s="886">
        <f t="shared" si="9"/>
        <v>4</v>
      </c>
      <c r="L39" s="1382">
        <f t="shared" si="10"/>
        <v>7</v>
      </c>
      <c r="M39" s="1346">
        <f t="shared" si="11"/>
        <v>11</v>
      </c>
      <c r="N39" s="1110"/>
      <c r="O39" s="1244"/>
    </row>
    <row r="40" spans="2:15" s="992" customFormat="1" ht="14.1" customHeight="1" x14ac:dyDescent="0.2">
      <c r="B40" s="2833"/>
      <c r="C40" s="1161">
        <v>7</v>
      </c>
      <c r="D40" s="1150" t="s">
        <v>715</v>
      </c>
      <c r="E40" s="1391"/>
      <c r="F40" s="1392"/>
      <c r="G40" s="1253">
        <v>2</v>
      </c>
      <c r="H40" s="889">
        <v>1</v>
      </c>
      <c r="I40" s="888"/>
      <c r="J40" s="931"/>
      <c r="K40" s="886">
        <f t="shared" si="9"/>
        <v>0</v>
      </c>
      <c r="L40" s="1382">
        <f t="shared" si="10"/>
        <v>3</v>
      </c>
      <c r="M40" s="1346">
        <f t="shared" si="11"/>
        <v>3</v>
      </c>
      <c r="N40" s="1110"/>
      <c r="O40" s="1244"/>
    </row>
    <row r="41" spans="2:15" s="992" customFormat="1" ht="14.1" customHeight="1" x14ac:dyDescent="0.2">
      <c r="B41" s="2833"/>
      <c r="C41" s="1147">
        <v>8</v>
      </c>
      <c r="D41" s="1150" t="s">
        <v>671</v>
      </c>
      <c r="E41" s="1391"/>
      <c r="F41" s="1392">
        <v>2</v>
      </c>
      <c r="G41" s="1253"/>
      <c r="H41" s="889"/>
      <c r="I41" s="888"/>
      <c r="J41" s="931"/>
      <c r="K41" s="886">
        <f t="shared" si="9"/>
        <v>2</v>
      </c>
      <c r="L41" s="1382">
        <f t="shared" si="10"/>
        <v>0</v>
      </c>
      <c r="M41" s="1346">
        <f t="shared" si="11"/>
        <v>2</v>
      </c>
      <c r="N41" s="1110"/>
      <c r="O41" s="1244"/>
    </row>
    <row r="42" spans="2:15" s="992" customFormat="1" ht="14.1" customHeight="1" x14ac:dyDescent="0.2">
      <c r="B42" s="2833"/>
      <c r="C42" s="1161">
        <v>9</v>
      </c>
      <c r="D42" s="1290" t="s">
        <v>677</v>
      </c>
      <c r="E42" s="1391">
        <v>4</v>
      </c>
      <c r="F42" s="1392">
        <v>4</v>
      </c>
      <c r="G42" s="1253">
        <v>3</v>
      </c>
      <c r="H42" s="889">
        <v>4</v>
      </c>
      <c r="I42" s="888">
        <v>3</v>
      </c>
      <c r="J42" s="931">
        <v>4</v>
      </c>
      <c r="K42" s="886">
        <f t="shared" si="9"/>
        <v>8</v>
      </c>
      <c r="L42" s="1382">
        <f t="shared" si="10"/>
        <v>14</v>
      </c>
      <c r="M42" s="1346">
        <f t="shared" si="11"/>
        <v>22</v>
      </c>
      <c r="N42" s="1110"/>
      <c r="O42" s="1244"/>
    </row>
    <row r="43" spans="2:15" s="992" customFormat="1" ht="14.1" customHeight="1" x14ac:dyDescent="0.2">
      <c r="B43" s="2833"/>
      <c r="C43" s="1147">
        <v>10</v>
      </c>
      <c r="D43" s="1151" t="s">
        <v>676</v>
      </c>
      <c r="E43" s="1391">
        <v>2</v>
      </c>
      <c r="F43" s="1392">
        <v>2</v>
      </c>
      <c r="G43" s="1253">
        <v>2</v>
      </c>
      <c r="H43" s="889">
        <v>1</v>
      </c>
      <c r="I43" s="888">
        <v>1</v>
      </c>
      <c r="J43" s="931"/>
      <c r="K43" s="886">
        <f t="shared" si="9"/>
        <v>4</v>
      </c>
      <c r="L43" s="1382">
        <f t="shared" si="10"/>
        <v>4</v>
      </c>
      <c r="M43" s="1346">
        <f t="shared" si="11"/>
        <v>8</v>
      </c>
      <c r="N43" s="1110"/>
      <c r="O43" s="1244"/>
    </row>
    <row r="44" spans="2:15" s="992" customFormat="1" ht="14.1" customHeight="1" x14ac:dyDescent="0.2">
      <c r="B44" s="2833"/>
      <c r="C44" s="1161">
        <v>11</v>
      </c>
      <c r="D44" s="1151" t="s">
        <v>712</v>
      </c>
      <c r="E44" s="1391">
        <v>2</v>
      </c>
      <c r="F44" s="1392">
        <v>2</v>
      </c>
      <c r="G44" s="1253">
        <v>2</v>
      </c>
      <c r="H44" s="889">
        <v>1</v>
      </c>
      <c r="I44" s="888">
        <v>1</v>
      </c>
      <c r="J44" s="931"/>
      <c r="K44" s="886">
        <f t="shared" si="9"/>
        <v>4</v>
      </c>
      <c r="L44" s="1382">
        <f t="shared" si="10"/>
        <v>4</v>
      </c>
      <c r="M44" s="1346">
        <f t="shared" si="11"/>
        <v>8</v>
      </c>
      <c r="N44" s="1110"/>
      <c r="O44" s="1244"/>
    </row>
    <row r="45" spans="2:15" s="992" customFormat="1" ht="14.1" customHeight="1" x14ac:dyDescent="0.2">
      <c r="B45" s="2833"/>
      <c r="C45" s="1147">
        <v>12</v>
      </c>
      <c r="D45" s="1151" t="s">
        <v>673</v>
      </c>
      <c r="E45" s="1391">
        <v>2</v>
      </c>
      <c r="F45" s="1392">
        <v>1</v>
      </c>
      <c r="G45" s="1253">
        <v>2</v>
      </c>
      <c r="H45" s="889">
        <v>1</v>
      </c>
      <c r="I45" s="888">
        <v>1</v>
      </c>
      <c r="J45" s="931"/>
      <c r="K45" s="886">
        <f t="shared" si="9"/>
        <v>3</v>
      </c>
      <c r="L45" s="1382">
        <f t="shared" si="10"/>
        <v>4</v>
      </c>
      <c r="M45" s="1346">
        <f t="shared" si="11"/>
        <v>7</v>
      </c>
      <c r="N45" s="1110"/>
      <c r="O45" s="1244"/>
    </row>
    <row r="46" spans="2:15" s="992" customFormat="1" ht="14.1" customHeight="1" x14ac:dyDescent="0.2">
      <c r="B46" s="2833"/>
      <c r="C46" s="1161">
        <v>13</v>
      </c>
      <c r="D46" s="1151" t="s">
        <v>674</v>
      </c>
      <c r="E46" s="1391">
        <v>1</v>
      </c>
      <c r="F46" s="1392">
        <v>2</v>
      </c>
      <c r="G46" s="1253">
        <v>2</v>
      </c>
      <c r="H46" s="889">
        <v>1</v>
      </c>
      <c r="I46" s="888">
        <v>1</v>
      </c>
      <c r="J46" s="931"/>
      <c r="K46" s="886">
        <f t="shared" si="9"/>
        <v>3</v>
      </c>
      <c r="L46" s="1382">
        <f t="shared" si="10"/>
        <v>4</v>
      </c>
      <c r="M46" s="1346">
        <f t="shared" si="11"/>
        <v>7</v>
      </c>
      <c r="N46" s="1110"/>
      <c r="O46" s="1244"/>
    </row>
    <row r="47" spans="2:15" s="992" customFormat="1" ht="14.1" customHeight="1" x14ac:dyDescent="0.2">
      <c r="B47" s="2833"/>
      <c r="C47" s="1147">
        <v>14</v>
      </c>
      <c r="D47" s="1151" t="s">
        <v>681</v>
      </c>
      <c r="E47" s="1391"/>
      <c r="F47" s="1392">
        <v>1</v>
      </c>
      <c r="G47" s="1253">
        <v>1</v>
      </c>
      <c r="H47" s="889"/>
      <c r="I47" s="888"/>
      <c r="J47" s="931"/>
      <c r="K47" s="886">
        <f t="shared" si="9"/>
        <v>1</v>
      </c>
      <c r="L47" s="1382">
        <f t="shared" si="10"/>
        <v>1</v>
      </c>
      <c r="M47" s="1346">
        <f t="shared" si="11"/>
        <v>2</v>
      </c>
      <c r="N47" s="1110"/>
      <c r="O47" s="1244"/>
    </row>
    <row r="48" spans="2:15" s="992" customFormat="1" ht="14.1" customHeight="1" x14ac:dyDescent="0.2">
      <c r="B48" s="2833"/>
      <c r="C48" s="1161">
        <v>15</v>
      </c>
      <c r="D48" s="1151" t="s">
        <v>680</v>
      </c>
      <c r="E48" s="1391">
        <v>4</v>
      </c>
      <c r="F48" s="1392">
        <v>4</v>
      </c>
      <c r="G48" s="1253">
        <v>3</v>
      </c>
      <c r="H48" s="889">
        <v>3</v>
      </c>
      <c r="I48" s="888">
        <v>3</v>
      </c>
      <c r="J48" s="931">
        <v>3</v>
      </c>
      <c r="K48" s="886">
        <f t="shared" si="9"/>
        <v>8</v>
      </c>
      <c r="L48" s="1382">
        <f t="shared" si="10"/>
        <v>12</v>
      </c>
      <c r="M48" s="1346">
        <f t="shared" si="11"/>
        <v>20</v>
      </c>
      <c r="N48" s="1110"/>
      <c r="O48" s="1244"/>
    </row>
    <row r="49" spans="2:15" s="992" customFormat="1" ht="14.1" customHeight="1" x14ac:dyDescent="0.2">
      <c r="B49" s="2833"/>
      <c r="C49" s="1147">
        <v>16</v>
      </c>
      <c r="D49" s="1151" t="s">
        <v>678</v>
      </c>
      <c r="E49" s="1391">
        <v>1</v>
      </c>
      <c r="F49" s="1392">
        <v>1</v>
      </c>
      <c r="G49" s="1253">
        <v>1</v>
      </c>
      <c r="H49" s="889">
        <v>1</v>
      </c>
      <c r="I49" s="888">
        <v>1</v>
      </c>
      <c r="J49" s="931"/>
      <c r="K49" s="886">
        <f t="shared" si="9"/>
        <v>2</v>
      </c>
      <c r="L49" s="1382">
        <f t="shared" si="10"/>
        <v>3</v>
      </c>
      <c r="M49" s="1346">
        <f t="shared" si="11"/>
        <v>5</v>
      </c>
      <c r="N49" s="1110"/>
      <c r="O49" s="1244"/>
    </row>
    <row r="50" spans="2:15" s="992" customFormat="1" ht="14.1" customHeight="1" x14ac:dyDescent="0.2">
      <c r="B50" s="2833"/>
      <c r="C50" s="1161">
        <v>17</v>
      </c>
      <c r="D50" s="1150" t="s">
        <v>711</v>
      </c>
      <c r="E50" s="1363"/>
      <c r="F50" s="1362"/>
      <c r="G50" s="1253">
        <v>1</v>
      </c>
      <c r="H50" s="889">
        <v>1</v>
      </c>
      <c r="I50" s="888"/>
      <c r="J50" s="931"/>
      <c r="K50" s="886">
        <f t="shared" si="9"/>
        <v>0</v>
      </c>
      <c r="L50" s="1382">
        <f t="shared" si="10"/>
        <v>2</v>
      </c>
      <c r="M50" s="1346">
        <f t="shared" si="11"/>
        <v>2</v>
      </c>
      <c r="N50" s="1110"/>
      <c r="O50" s="1244"/>
    </row>
    <row r="51" spans="2:15" s="992" customFormat="1" ht="14.1" customHeight="1" x14ac:dyDescent="0.2">
      <c r="B51" s="2833"/>
      <c r="C51" s="1333">
        <v>18</v>
      </c>
      <c r="D51" s="1288" t="s">
        <v>682</v>
      </c>
      <c r="E51" s="1408">
        <v>1</v>
      </c>
      <c r="F51" s="1409">
        <v>1</v>
      </c>
      <c r="G51" s="1287">
        <v>1</v>
      </c>
      <c r="H51" s="1286">
        <v>1</v>
      </c>
      <c r="I51" s="1285">
        <v>1</v>
      </c>
      <c r="J51" s="1284">
        <v>1</v>
      </c>
      <c r="K51" s="1407">
        <f t="shared" si="9"/>
        <v>2</v>
      </c>
      <c r="L51" s="1406">
        <f t="shared" si="10"/>
        <v>4</v>
      </c>
      <c r="M51" s="1369">
        <f t="shared" si="11"/>
        <v>6</v>
      </c>
      <c r="N51" s="1358"/>
      <c r="O51" s="1244"/>
    </row>
    <row r="52" spans="2:15" s="992" customFormat="1" ht="19.350000000000001" customHeight="1" thickBot="1" x14ac:dyDescent="0.25">
      <c r="B52" s="2833"/>
      <c r="C52" s="1281" t="s">
        <v>857</v>
      </c>
      <c r="D52" s="1280"/>
      <c r="E52" s="1586"/>
      <c r="F52" s="1560"/>
      <c r="G52" s="1279"/>
      <c r="H52" s="922"/>
      <c r="I52" s="921"/>
      <c r="J52" s="921"/>
      <c r="K52" s="1405">
        <f>SUM(E52:G52)</f>
        <v>0</v>
      </c>
      <c r="L52" s="1404">
        <f>SUM(H52:J52)</f>
        <v>0</v>
      </c>
      <c r="M52" s="1403">
        <f t="shared" si="11"/>
        <v>0</v>
      </c>
      <c r="N52" s="2019"/>
      <c r="O52" s="1244"/>
    </row>
    <row r="53" spans="2:15" s="1224" customFormat="1" ht="19.5" customHeight="1" thickTop="1" x14ac:dyDescent="0.2">
      <c r="B53" s="1357"/>
      <c r="C53" s="1267" t="s">
        <v>773</v>
      </c>
      <c r="D53" s="1276"/>
      <c r="E53" s="1274">
        <f t="shared" ref="E53:M53" si="12">SUM(E54:E62)</f>
        <v>0</v>
      </c>
      <c r="F53" s="1274">
        <f t="shared" si="12"/>
        <v>0</v>
      </c>
      <c r="G53" s="1274">
        <f t="shared" si="12"/>
        <v>0</v>
      </c>
      <c r="H53" s="1274">
        <f t="shared" si="12"/>
        <v>0</v>
      </c>
      <c r="I53" s="1274">
        <f t="shared" si="12"/>
        <v>0</v>
      </c>
      <c r="J53" s="1275">
        <f t="shared" si="12"/>
        <v>0</v>
      </c>
      <c r="K53" s="1402">
        <f t="shared" si="12"/>
        <v>0</v>
      </c>
      <c r="L53" s="1402">
        <f t="shared" si="12"/>
        <v>0</v>
      </c>
      <c r="M53" s="1401">
        <f t="shared" si="12"/>
        <v>0</v>
      </c>
      <c r="N53" s="1356"/>
      <c r="O53" s="1244"/>
    </row>
    <row r="54" spans="2:15" s="1224" customFormat="1" ht="14.1" customHeight="1" x14ac:dyDescent="0.2">
      <c r="B54" s="989"/>
      <c r="C54" s="1127">
        <v>1</v>
      </c>
      <c r="D54" s="1260"/>
      <c r="E54" s="1393"/>
      <c r="F54" s="1394"/>
      <c r="G54" s="1258"/>
      <c r="H54" s="895"/>
      <c r="I54" s="894"/>
      <c r="J54" s="899"/>
      <c r="K54" s="896">
        <f t="shared" ref="K54:K62" si="13">SUM(E54:F54)</f>
        <v>0</v>
      </c>
      <c r="L54" s="1385">
        <f t="shared" ref="L54:L62" si="14">SUM(G54:J54)</f>
        <v>0</v>
      </c>
      <c r="M54" s="1384">
        <f t="shared" ref="M54:M62" si="15">SUM(K54:L54)</f>
        <v>0</v>
      </c>
      <c r="N54" s="1112"/>
      <c r="O54" s="1244"/>
    </row>
    <row r="55" spans="2:15" s="1224" customFormat="1" ht="14.1" customHeight="1" x14ac:dyDescent="0.2">
      <c r="B55" s="989"/>
      <c r="C55" s="1127">
        <v>2</v>
      </c>
      <c r="D55" s="1254"/>
      <c r="E55" s="1393"/>
      <c r="F55" s="1394"/>
      <c r="G55" s="1258"/>
      <c r="H55" s="895"/>
      <c r="I55" s="894"/>
      <c r="J55" s="899"/>
      <c r="K55" s="886">
        <f t="shared" si="13"/>
        <v>0</v>
      </c>
      <c r="L55" s="1382">
        <f t="shared" si="14"/>
        <v>0</v>
      </c>
      <c r="M55" s="1346">
        <f t="shared" si="15"/>
        <v>0</v>
      </c>
      <c r="N55" s="1112"/>
      <c r="O55" s="1244"/>
    </row>
    <row r="56" spans="2:15" s="1224" customFormat="1" ht="14.1" customHeight="1" x14ac:dyDescent="0.2">
      <c r="B56" s="989"/>
      <c r="C56" s="1127">
        <v>3</v>
      </c>
      <c r="D56" s="1254"/>
      <c r="E56" s="1393"/>
      <c r="F56" s="1394"/>
      <c r="G56" s="1258"/>
      <c r="H56" s="895"/>
      <c r="I56" s="894"/>
      <c r="J56" s="899"/>
      <c r="K56" s="886">
        <f t="shared" si="13"/>
        <v>0</v>
      </c>
      <c r="L56" s="1382">
        <f t="shared" si="14"/>
        <v>0</v>
      </c>
      <c r="M56" s="1346">
        <f t="shared" si="15"/>
        <v>0</v>
      </c>
      <c r="N56" s="1112"/>
      <c r="O56" s="1244"/>
    </row>
    <row r="57" spans="2:15" s="1224" customFormat="1" ht="14.1" customHeight="1" x14ac:dyDescent="0.2">
      <c r="B57" s="989"/>
      <c r="C57" s="1127">
        <v>4</v>
      </c>
      <c r="D57" s="1254"/>
      <c r="E57" s="1393"/>
      <c r="F57" s="1394"/>
      <c r="G57" s="1258"/>
      <c r="H57" s="895"/>
      <c r="I57" s="894"/>
      <c r="J57" s="899"/>
      <c r="K57" s="886">
        <f t="shared" si="13"/>
        <v>0</v>
      </c>
      <c r="L57" s="1382">
        <f t="shared" si="14"/>
        <v>0</v>
      </c>
      <c r="M57" s="1346">
        <f t="shared" si="15"/>
        <v>0</v>
      </c>
      <c r="N57" s="1112"/>
      <c r="O57" s="1244"/>
    </row>
    <row r="58" spans="2:15" s="1224" customFormat="1" ht="14.1" customHeight="1" x14ac:dyDescent="0.2">
      <c r="B58" s="989"/>
      <c r="C58" s="1127">
        <v>5</v>
      </c>
      <c r="D58" s="1254"/>
      <c r="E58" s="1393"/>
      <c r="F58" s="1394"/>
      <c r="G58" s="1258"/>
      <c r="H58" s="895"/>
      <c r="I58" s="894"/>
      <c r="J58" s="899"/>
      <c r="K58" s="886">
        <f t="shared" si="13"/>
        <v>0</v>
      </c>
      <c r="L58" s="1382">
        <f t="shared" si="14"/>
        <v>0</v>
      </c>
      <c r="M58" s="1346">
        <f t="shared" si="15"/>
        <v>0</v>
      </c>
      <c r="N58" s="1112"/>
      <c r="O58" s="1244"/>
    </row>
    <row r="59" spans="2:15" s="1224" customFormat="1" ht="14.1" customHeight="1" x14ac:dyDescent="0.2">
      <c r="B59" s="989"/>
      <c r="C59" s="1127">
        <v>6</v>
      </c>
      <c r="D59" s="1254"/>
      <c r="E59" s="1393"/>
      <c r="F59" s="1394"/>
      <c r="G59" s="1258"/>
      <c r="H59" s="895"/>
      <c r="I59" s="894"/>
      <c r="J59" s="899"/>
      <c r="K59" s="886">
        <f t="shared" si="13"/>
        <v>0</v>
      </c>
      <c r="L59" s="1382">
        <f t="shared" si="14"/>
        <v>0</v>
      </c>
      <c r="M59" s="1346">
        <f t="shared" si="15"/>
        <v>0</v>
      </c>
      <c r="N59" s="1112"/>
      <c r="O59" s="1244"/>
    </row>
    <row r="60" spans="2:15" s="1224" customFormat="1" ht="14.1" customHeight="1" x14ac:dyDescent="0.2">
      <c r="B60" s="930"/>
      <c r="C60" s="1126">
        <v>7</v>
      </c>
      <c r="D60" s="1254"/>
      <c r="E60" s="1391"/>
      <c r="F60" s="1392"/>
      <c r="G60" s="1253"/>
      <c r="H60" s="889"/>
      <c r="I60" s="888"/>
      <c r="J60" s="931"/>
      <c r="K60" s="886">
        <f t="shared" si="13"/>
        <v>0</v>
      </c>
      <c r="L60" s="1382">
        <f t="shared" si="14"/>
        <v>0</v>
      </c>
      <c r="M60" s="1346">
        <f t="shared" si="15"/>
        <v>0</v>
      </c>
      <c r="N60" s="884"/>
      <c r="O60" s="1244"/>
    </row>
    <row r="61" spans="2:15" s="1224" customFormat="1" ht="14.1" customHeight="1" x14ac:dyDescent="0.2">
      <c r="B61" s="930"/>
      <c r="C61" s="1126">
        <v>8</v>
      </c>
      <c r="D61" s="1254"/>
      <c r="E61" s="1391"/>
      <c r="F61" s="1392"/>
      <c r="G61" s="1253"/>
      <c r="H61" s="889"/>
      <c r="I61" s="888"/>
      <c r="J61" s="931"/>
      <c r="K61" s="886">
        <f t="shared" si="13"/>
        <v>0</v>
      </c>
      <c r="L61" s="1382">
        <f t="shared" si="14"/>
        <v>0</v>
      </c>
      <c r="M61" s="1346">
        <f t="shared" si="15"/>
        <v>0</v>
      </c>
      <c r="N61" s="884"/>
      <c r="O61" s="1244"/>
    </row>
    <row r="62" spans="2:15" s="1224" customFormat="1" ht="14.1" customHeight="1" thickBot="1" x14ac:dyDescent="0.25">
      <c r="B62" s="927"/>
      <c r="C62" s="1133">
        <v>9</v>
      </c>
      <c r="D62" s="1249"/>
      <c r="E62" s="1399"/>
      <c r="F62" s="1400"/>
      <c r="G62" s="1271"/>
      <c r="H62" s="912"/>
      <c r="I62" s="911"/>
      <c r="J62" s="1144"/>
      <c r="K62" s="909">
        <f t="shared" si="13"/>
        <v>0</v>
      </c>
      <c r="L62" s="1398">
        <f t="shared" si="14"/>
        <v>0</v>
      </c>
      <c r="M62" s="1397">
        <f t="shared" si="15"/>
        <v>0</v>
      </c>
      <c r="N62" s="1355"/>
      <c r="O62" s="1244"/>
    </row>
    <row r="63" spans="2:15" s="1224" customFormat="1" ht="19.350000000000001" customHeight="1" thickTop="1" x14ac:dyDescent="0.2">
      <c r="B63" s="1266"/>
      <c r="C63" s="1267" t="s">
        <v>772</v>
      </c>
      <c r="D63" s="1266"/>
      <c r="E63" s="1264">
        <f t="shared" ref="E63:M63" si="16">SUM(E64:E68)</f>
        <v>0</v>
      </c>
      <c r="F63" s="1263">
        <f t="shared" si="16"/>
        <v>0</v>
      </c>
      <c r="G63" s="1264">
        <f t="shared" si="16"/>
        <v>0</v>
      </c>
      <c r="H63" s="1265">
        <f t="shared" si="16"/>
        <v>0</v>
      </c>
      <c r="I63" s="1264">
        <f t="shared" si="16"/>
        <v>0</v>
      </c>
      <c r="J63" s="1264">
        <f t="shared" si="16"/>
        <v>0</v>
      </c>
      <c r="K63" s="1396">
        <f t="shared" si="16"/>
        <v>0</v>
      </c>
      <c r="L63" s="1396">
        <f t="shared" si="16"/>
        <v>0</v>
      </c>
      <c r="M63" s="1396">
        <f t="shared" si="16"/>
        <v>0</v>
      </c>
      <c r="N63" s="1354"/>
      <c r="O63" s="1244"/>
    </row>
    <row r="64" spans="2:15" s="1224" customFormat="1" ht="14.1" customHeight="1" x14ac:dyDescent="0.2">
      <c r="B64" s="989"/>
      <c r="C64" s="1127">
        <v>1</v>
      </c>
      <c r="D64" s="1254"/>
      <c r="E64" s="1393"/>
      <c r="F64" s="1394"/>
      <c r="G64" s="1258"/>
      <c r="H64" s="895"/>
      <c r="I64" s="894"/>
      <c r="J64" s="899"/>
      <c r="K64" s="896">
        <f t="shared" ref="K64:K72" si="17">SUM(E64:F64)</f>
        <v>0</v>
      </c>
      <c r="L64" s="1385">
        <f t="shared" ref="L64:L72" si="18">SUM(G64:J64)</f>
        <v>0</v>
      </c>
      <c r="M64" s="1384">
        <f t="shared" ref="M64:M72" si="19">SUM(K64:L64)</f>
        <v>0</v>
      </c>
      <c r="N64" s="1112"/>
      <c r="O64" s="1244"/>
    </row>
    <row r="65" spans="2:15" s="1224" customFormat="1" ht="14.1" customHeight="1" x14ac:dyDescent="0.2">
      <c r="B65" s="930"/>
      <c r="C65" s="1126">
        <v>2</v>
      </c>
      <c r="D65" s="1254"/>
      <c r="E65" s="1391"/>
      <c r="F65" s="1392"/>
      <c r="G65" s="1253"/>
      <c r="H65" s="889"/>
      <c r="I65" s="888"/>
      <c r="J65" s="931"/>
      <c r="K65" s="886">
        <f t="shared" si="17"/>
        <v>0</v>
      </c>
      <c r="L65" s="1382">
        <f t="shared" si="18"/>
        <v>0</v>
      </c>
      <c r="M65" s="1346">
        <f t="shared" si="19"/>
        <v>0</v>
      </c>
      <c r="N65" s="884"/>
      <c r="O65" s="1244"/>
    </row>
    <row r="66" spans="2:15" s="1224" customFormat="1" ht="14.1" customHeight="1" x14ac:dyDescent="0.2">
      <c r="B66" s="1134"/>
      <c r="C66" s="1126">
        <v>3</v>
      </c>
      <c r="D66" s="1254"/>
      <c r="E66" s="1391"/>
      <c r="F66" s="1392"/>
      <c r="G66" s="1253"/>
      <c r="H66" s="889"/>
      <c r="I66" s="888"/>
      <c r="J66" s="931"/>
      <c r="K66" s="886">
        <f t="shared" si="17"/>
        <v>0</v>
      </c>
      <c r="L66" s="1382">
        <f t="shared" si="18"/>
        <v>0</v>
      </c>
      <c r="M66" s="1346">
        <f t="shared" si="19"/>
        <v>0</v>
      </c>
      <c r="N66" s="884"/>
      <c r="O66" s="1244"/>
    </row>
    <row r="67" spans="2:15" s="1224" customFormat="1" ht="14.1" customHeight="1" x14ac:dyDescent="0.2">
      <c r="B67" s="930"/>
      <c r="C67" s="1126">
        <v>4</v>
      </c>
      <c r="D67" s="1254"/>
      <c r="E67" s="1391"/>
      <c r="F67" s="1392"/>
      <c r="G67" s="1253"/>
      <c r="H67" s="889"/>
      <c r="I67" s="888"/>
      <c r="J67" s="931"/>
      <c r="K67" s="886">
        <f t="shared" si="17"/>
        <v>0</v>
      </c>
      <c r="L67" s="1382">
        <f t="shared" si="18"/>
        <v>0</v>
      </c>
      <c r="M67" s="1346">
        <f t="shared" si="19"/>
        <v>0</v>
      </c>
      <c r="N67" s="884"/>
      <c r="O67" s="1244"/>
    </row>
    <row r="68" spans="2:15" s="1224" customFormat="1" ht="14.1" customHeight="1" thickBot="1" x14ac:dyDescent="0.25">
      <c r="B68" s="1352"/>
      <c r="C68" s="1250">
        <v>5</v>
      </c>
      <c r="D68" s="1467"/>
      <c r="E68" s="1389"/>
      <c r="F68" s="1390"/>
      <c r="G68" s="1248"/>
      <c r="H68" s="1247"/>
      <c r="I68" s="1123"/>
      <c r="J68" s="1140"/>
      <c r="K68" s="1388">
        <f t="shared" si="17"/>
        <v>0</v>
      </c>
      <c r="L68" s="1387">
        <f t="shared" si="18"/>
        <v>0</v>
      </c>
      <c r="M68" s="1340">
        <f t="shared" si="19"/>
        <v>0</v>
      </c>
      <c r="N68" s="1351"/>
      <c r="O68" s="1244"/>
    </row>
    <row r="69" spans="2:15" s="1224" customFormat="1" ht="14.1" customHeight="1" thickTop="1" x14ac:dyDescent="0.2">
      <c r="B69" s="1350"/>
      <c r="C69" s="1242" t="s">
        <v>828</v>
      </c>
      <c r="D69" s="1242"/>
      <c r="E69" s="1386"/>
      <c r="F69" s="1386"/>
      <c r="G69" s="1241"/>
      <c r="H69" s="1241"/>
      <c r="I69" s="1241"/>
      <c r="J69" s="1241"/>
      <c r="K69" s="896">
        <f t="shared" si="17"/>
        <v>0</v>
      </c>
      <c r="L69" s="1385">
        <f t="shared" si="18"/>
        <v>0</v>
      </c>
      <c r="M69" s="1384">
        <f t="shared" si="19"/>
        <v>0</v>
      </c>
      <c r="N69" s="1348"/>
    </row>
    <row r="70" spans="2:15" s="1224" customFormat="1" ht="14.1" customHeight="1" x14ac:dyDescent="0.2">
      <c r="B70" s="1347"/>
      <c r="C70" s="1236" t="s">
        <v>721</v>
      </c>
      <c r="D70" s="1236"/>
      <c r="E70" s="1383"/>
      <c r="F70" s="1383"/>
      <c r="G70" s="1235"/>
      <c r="H70" s="1235"/>
      <c r="I70" s="1235"/>
      <c r="J70" s="1235"/>
      <c r="K70" s="886">
        <f t="shared" si="17"/>
        <v>0</v>
      </c>
      <c r="L70" s="1382">
        <f t="shared" si="18"/>
        <v>0</v>
      </c>
      <c r="M70" s="1346">
        <f t="shared" si="19"/>
        <v>0</v>
      </c>
      <c r="N70" s="1345"/>
    </row>
    <row r="71" spans="2:15" s="1224" customFormat="1" ht="14.1" customHeight="1" x14ac:dyDescent="0.2">
      <c r="B71" s="1347"/>
      <c r="C71" s="1236" t="s">
        <v>829</v>
      </c>
      <c r="D71" s="1236"/>
      <c r="E71" s="1383"/>
      <c r="F71" s="1383"/>
      <c r="G71" s="1235"/>
      <c r="H71" s="1235"/>
      <c r="I71" s="1235"/>
      <c r="J71" s="1235"/>
      <c r="K71" s="886">
        <f t="shared" si="17"/>
        <v>0</v>
      </c>
      <c r="L71" s="1382">
        <f t="shared" si="18"/>
        <v>0</v>
      </c>
      <c r="M71" s="1346">
        <f t="shared" si="19"/>
        <v>0</v>
      </c>
      <c r="N71" s="1345"/>
    </row>
    <row r="72" spans="2:15" s="1224" customFormat="1" ht="14.1" customHeight="1" thickBot="1" x14ac:dyDescent="0.25">
      <c r="B72" s="1344"/>
      <c r="C72" s="1643" t="s">
        <v>853</v>
      </c>
      <c r="D72" s="1343"/>
      <c r="E72" s="1381"/>
      <c r="F72" s="1381"/>
      <c r="G72" s="1342"/>
      <c r="H72" s="1342"/>
      <c r="I72" s="1342"/>
      <c r="J72" s="1341"/>
      <c r="K72" s="878">
        <f t="shared" si="17"/>
        <v>0</v>
      </c>
      <c r="L72" s="1380">
        <f t="shared" si="18"/>
        <v>0</v>
      </c>
      <c r="M72" s="1379">
        <f t="shared" si="19"/>
        <v>0</v>
      </c>
      <c r="N72" s="1339"/>
    </row>
    <row r="73" spans="2:15" ht="22.15" customHeight="1" x14ac:dyDescent="0.2">
      <c r="C73" s="1223" t="s">
        <v>479</v>
      </c>
      <c r="D73" s="2835" t="s">
        <v>868</v>
      </c>
      <c r="E73" s="2835"/>
      <c r="F73" s="2835"/>
      <c r="G73" s="2835"/>
      <c r="H73" s="1096"/>
      <c r="I73" s="1096"/>
      <c r="J73" s="1204"/>
      <c r="K73" s="1204"/>
      <c r="L73" s="1204"/>
      <c r="M73" s="1096"/>
    </row>
    <row r="74" spans="2:15" x14ac:dyDescent="0.2">
      <c r="D74" s="1096"/>
      <c r="E74" s="1222"/>
      <c r="F74" s="1221"/>
      <c r="G74" s="1221"/>
      <c r="H74" s="1096"/>
      <c r="I74" s="1096"/>
      <c r="J74" s="1204"/>
      <c r="K74" s="1204"/>
      <c r="L74" s="1204"/>
      <c r="M74" s="1096"/>
    </row>
    <row r="75" spans="2:15" x14ac:dyDescent="0.2">
      <c r="D75" s="1096"/>
      <c r="E75" s="1221"/>
      <c r="F75" s="1221"/>
      <c r="G75" s="1221"/>
      <c r="H75" s="1096"/>
      <c r="I75" s="1096"/>
      <c r="J75" s="1204"/>
      <c r="K75" s="1204"/>
      <c r="L75" s="1204"/>
      <c r="M75" s="1096"/>
    </row>
  </sheetData>
  <sheetProtection algorithmName="SHA-512" hashValue="ndwkMcLPL4It4E8qW5RjjwqYWbLQG0Ovq7sq1QpgWMdMgiDegweFlpL+pVOyM+If16XjL4IYFsDE4cVwgTfojw==" saltValue="WwPcEOFV6ehoHTMUJ6FMfA==" spinCount="100000" sheet="1" formatRows="0"/>
  <mergeCells count="19">
    <mergeCell ref="B34:B52"/>
    <mergeCell ref="D73:G73"/>
    <mergeCell ref="N6:N12"/>
    <mergeCell ref="E7:J7"/>
    <mergeCell ref="K8:K12"/>
    <mergeCell ref="L8:L12"/>
    <mergeCell ref="E9:F9"/>
    <mergeCell ref="G9:J9"/>
    <mergeCell ref="E10:J10"/>
    <mergeCell ref="B6:D12"/>
    <mergeCell ref="E6:J6"/>
    <mergeCell ref="K6:L7"/>
    <mergeCell ref="M6:M12"/>
    <mergeCell ref="E12:J12"/>
    <mergeCell ref="M2:N2"/>
    <mergeCell ref="N13:N19"/>
    <mergeCell ref="D3:L3"/>
    <mergeCell ref="J5:M5"/>
    <mergeCell ref="B21:B33"/>
  </mergeCells>
  <printOptions horizontalCentered="1"/>
  <pageMargins left="0.59055118110236227" right="0.51181102362204722" top="1.1811023622047245" bottom="0.98425196850393704" header="0.51181102362204722" footer="0.51181102362204722"/>
  <pageSetup paperSize="9" scale="42" orientation="landscape" horizontalDpi="4294967293" verticalDpi="4294967293"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r:uid="{2B98C7D3-4836-4CDB-A112-63898F3E4BBF}">
          <x14:formula1>
            <xm:f>słownik!$A$2:$A$175</xm:f>
          </x14:formula1>
          <xm:sqref>D54:D62 D64:D68</xm:sqref>
        </x14:dataValidation>
      </x14:dataValidations>
    </ext>
  </extLst>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BD7ABB-29F9-4304-A0C8-58A511166CB9}">
  <sheetPr>
    <tabColor rgb="FFFF0000"/>
    <pageSetUpPr fitToPage="1"/>
  </sheetPr>
  <dimension ref="B1:K67"/>
  <sheetViews>
    <sheetView showGridLines="0" view="pageBreakPreview" zoomScale="90" zoomScaleNormal="100" zoomScaleSheetLayoutView="90" workbookViewId="0">
      <selection activeCell="H2" sqref="H2:J2"/>
    </sheetView>
  </sheetViews>
  <sheetFormatPr defaultColWidth="9.28515625" defaultRowHeight="12.75" x14ac:dyDescent="0.2"/>
  <cols>
    <col min="1" max="1" width="2.85546875" style="875" customWidth="1"/>
    <col min="2" max="2" width="8.5703125" style="875" customWidth="1"/>
    <col min="3" max="3" width="4.42578125" style="875" customWidth="1"/>
    <col min="4" max="4" width="45.7109375" style="875" customWidth="1"/>
    <col min="5" max="8" width="7.7109375" style="875" customWidth="1"/>
    <col min="9" max="9" width="10.140625" style="875" customWidth="1"/>
    <col min="10" max="10" width="12.28515625" style="875" customWidth="1"/>
    <col min="11" max="11" width="5.42578125" style="875" customWidth="1"/>
    <col min="12" max="16384" width="9.28515625" style="875"/>
  </cols>
  <sheetData>
    <row r="1" spans="2:11" ht="32.25" customHeight="1" x14ac:dyDescent="0.2">
      <c r="B1" s="782"/>
      <c r="C1" s="782"/>
      <c r="D1" s="1200"/>
      <c r="E1" s="1200"/>
      <c r="F1" s="1200"/>
      <c r="G1" s="1200"/>
      <c r="H1" s="1200"/>
      <c r="I1" s="1200"/>
      <c r="J1" s="1200"/>
    </row>
    <row r="2" spans="2:11" s="1224" customFormat="1" ht="18" x14ac:dyDescent="0.2">
      <c r="B2" s="967"/>
      <c r="C2" s="967"/>
      <c r="D2" s="966" t="str">
        <f>wizyt!C3</f>
        <v>??</v>
      </c>
      <c r="E2" s="1018"/>
      <c r="F2" s="1018"/>
      <c r="G2" s="1018"/>
      <c r="H2" s="2040" t="str">
        <f>wizyt!$B$1</f>
        <v xml:space="preserve"> </v>
      </c>
      <c r="I2" s="2698" t="str">
        <f>wizyt!$D$1</f>
        <v xml:space="preserve"> </v>
      </c>
      <c r="J2" s="2699"/>
    </row>
    <row r="3" spans="2:11" s="1224" customFormat="1" ht="20.25" x14ac:dyDescent="0.2">
      <c r="B3" s="270"/>
      <c r="C3" s="270"/>
      <c r="D3" s="2700" t="s">
        <v>755</v>
      </c>
      <c r="E3" s="2700"/>
      <c r="F3" s="2700"/>
      <c r="G3" s="2700"/>
      <c r="H3" s="999" t="str">
        <f>wizyt!H3</f>
        <v>2023/2024</v>
      </c>
      <c r="J3" s="270"/>
    </row>
    <row r="4" spans="2:11" s="1224" customFormat="1" ht="18.75" customHeight="1" x14ac:dyDescent="0.2">
      <c r="B4" s="998" t="s">
        <v>775</v>
      </c>
      <c r="C4" s="964"/>
      <c r="D4" s="997"/>
      <c r="E4" s="997" t="s">
        <v>30</v>
      </c>
      <c r="F4" s="997"/>
      <c r="G4" s="997"/>
      <c r="I4" s="996"/>
      <c r="J4" s="270"/>
    </row>
    <row r="5" spans="2:11" s="1224" customFormat="1" ht="27" customHeight="1" thickBot="1" x14ac:dyDescent="0.25">
      <c r="B5" s="1476" t="s">
        <v>883</v>
      </c>
      <c r="C5" s="1323"/>
      <c r="D5" s="330"/>
      <c r="E5" s="1322"/>
      <c r="F5" s="1017"/>
      <c r="G5" s="1017"/>
      <c r="H5" s="2847"/>
      <c r="I5" s="2847"/>
      <c r="J5" s="270"/>
    </row>
    <row r="6" spans="2:11" s="1224" customFormat="1" ht="12.75" customHeight="1" x14ac:dyDescent="0.2">
      <c r="B6" s="2703" t="s">
        <v>756</v>
      </c>
      <c r="C6" s="2800"/>
      <c r="D6" s="2800"/>
      <c r="E6" s="2848" t="s">
        <v>691</v>
      </c>
      <c r="F6" s="2849"/>
      <c r="G6" s="2849"/>
      <c r="H6" s="2850"/>
      <c r="I6" s="2851" t="s">
        <v>790</v>
      </c>
      <c r="J6" s="2836" t="s">
        <v>758</v>
      </c>
    </row>
    <row r="7" spans="2:11" s="1224" customFormat="1" ht="12.75" customHeight="1" x14ac:dyDescent="0.2">
      <c r="B7" s="2705"/>
      <c r="C7" s="2801"/>
      <c r="D7" s="2801"/>
      <c r="E7" s="2839" t="s">
        <v>644</v>
      </c>
      <c r="F7" s="2839"/>
      <c r="G7" s="2839"/>
      <c r="H7" s="2840"/>
      <c r="I7" s="2852"/>
      <c r="J7" s="2837"/>
    </row>
    <row r="8" spans="2:11" s="1224" customFormat="1" ht="12.75" customHeight="1" x14ac:dyDescent="0.2">
      <c r="B8" s="2705"/>
      <c r="C8" s="2801"/>
      <c r="D8" s="2801"/>
      <c r="E8" s="959" t="s">
        <v>523</v>
      </c>
      <c r="F8" s="959" t="s">
        <v>524</v>
      </c>
      <c r="G8" s="959" t="s">
        <v>525</v>
      </c>
      <c r="H8" s="961" t="s">
        <v>526</v>
      </c>
      <c r="I8" s="2852"/>
      <c r="J8" s="2837"/>
    </row>
    <row r="9" spans="2:11" s="1224" customFormat="1" ht="12.75" customHeight="1" x14ac:dyDescent="0.2">
      <c r="B9" s="2705"/>
      <c r="C9" s="2801"/>
      <c r="D9" s="2801"/>
      <c r="E9" s="2822" t="s">
        <v>856</v>
      </c>
      <c r="F9" s="2823"/>
      <c r="G9" s="2823"/>
      <c r="H9" s="2824"/>
      <c r="I9" s="2852"/>
      <c r="J9" s="2837"/>
    </row>
    <row r="10" spans="2:11" s="1224" customFormat="1" ht="12.75" customHeight="1" x14ac:dyDescent="0.2">
      <c r="B10" s="2705"/>
      <c r="C10" s="2801"/>
      <c r="D10" s="2801"/>
      <c r="E10" s="2752" t="s">
        <v>844</v>
      </c>
      <c r="F10" s="2724"/>
      <c r="G10" s="2724"/>
      <c r="H10" s="2807"/>
      <c r="I10" s="2852"/>
      <c r="J10" s="2837"/>
    </row>
    <row r="11" spans="2:11" s="1224" customFormat="1" ht="12.75" customHeight="1" x14ac:dyDescent="0.2">
      <c r="B11" s="2705"/>
      <c r="C11" s="2801"/>
      <c r="D11" s="2801"/>
      <c r="E11" s="1728">
        <f>'kalendarz  A'!$F$30</f>
        <v>26</v>
      </c>
      <c r="F11" s="1728">
        <f>'kalendarz  A'!$F$30</f>
        <v>26</v>
      </c>
      <c r="G11" s="1728">
        <f>'kalendarz  A'!$F$30</f>
        <v>26</v>
      </c>
      <c r="H11" s="1728">
        <f>'kalendarz  A'!$F$31</f>
        <v>16</v>
      </c>
      <c r="I11" s="2852"/>
      <c r="J11" s="2837"/>
    </row>
    <row r="12" spans="2:11" s="1224" customFormat="1" ht="16.5" customHeight="1" thickBot="1" x14ac:dyDescent="0.25">
      <c r="B12" s="2707"/>
      <c r="C12" s="2802"/>
      <c r="D12" s="2802"/>
      <c r="E12" s="2825" t="s">
        <v>845</v>
      </c>
      <c r="F12" s="2826"/>
      <c r="G12" s="2826"/>
      <c r="H12" s="2827"/>
      <c r="I12" s="2853"/>
      <c r="J12" s="2838"/>
    </row>
    <row r="13" spans="2:11" s="1224" customFormat="1" ht="27" customHeight="1" thickBot="1" x14ac:dyDescent="0.25">
      <c r="B13" s="1376"/>
      <c r="C13" s="1317"/>
      <c r="D13" s="1316" t="s">
        <v>818</v>
      </c>
      <c r="E13" s="1315">
        <f>SUM(E17:E19)+E14</f>
        <v>44</v>
      </c>
      <c r="F13" s="1315">
        <f>SUM(F17:F19)+F14</f>
        <v>37</v>
      </c>
      <c r="G13" s="1315">
        <f>SUM(G17:G19)+G14</f>
        <v>36</v>
      </c>
      <c r="H13" s="1315">
        <f>SUM(H17:H19)+H14</f>
        <v>28</v>
      </c>
      <c r="I13" s="1314">
        <f t="shared" ref="I13:I19" si="0">SUM(E13:H13)</f>
        <v>145</v>
      </c>
      <c r="J13" s="2841"/>
      <c r="K13" s="1244"/>
    </row>
    <row r="14" spans="2:11" s="1224" customFormat="1" ht="14.25" customHeight="1" x14ac:dyDescent="0.2">
      <c r="B14" s="1373"/>
      <c r="C14" s="1309"/>
      <c r="D14" s="1184" t="s">
        <v>819</v>
      </c>
      <c r="E14" s="1308">
        <f>SUM(E15:E16)</f>
        <v>44</v>
      </c>
      <c r="F14" s="1308">
        <f>SUM(F15:F16)</f>
        <v>37</v>
      </c>
      <c r="G14" s="1308">
        <f>SUM(G15:G16)</f>
        <v>36</v>
      </c>
      <c r="H14" s="1308">
        <f>SUM(H15:H16)</f>
        <v>28</v>
      </c>
      <c r="I14" s="1374">
        <f t="shared" si="0"/>
        <v>145</v>
      </c>
      <c r="J14" s="2842"/>
      <c r="K14" s="1244"/>
    </row>
    <row r="15" spans="2:11" s="1224" customFormat="1" ht="14.25" customHeight="1" x14ac:dyDescent="0.2">
      <c r="B15" s="1373"/>
      <c r="C15" s="1309"/>
      <c r="D15" s="1184" t="s">
        <v>820</v>
      </c>
      <c r="E15" s="1308">
        <f>SUM(E21:E30)</f>
        <v>11</v>
      </c>
      <c r="F15" s="1308">
        <f>SUM(F21:F30)</f>
        <v>12</v>
      </c>
      <c r="G15" s="1308">
        <f>SUM(G21:G30)</f>
        <v>13</v>
      </c>
      <c r="H15" s="1308">
        <f>SUM(H21:H30)</f>
        <v>10</v>
      </c>
      <c r="I15" s="1374">
        <f t="shared" si="0"/>
        <v>46</v>
      </c>
      <c r="J15" s="2842"/>
      <c r="K15" s="1244"/>
    </row>
    <row r="16" spans="2:11" s="1224" customFormat="1" ht="14.25" customHeight="1" x14ac:dyDescent="0.2">
      <c r="B16" s="1373"/>
      <c r="C16" s="1309"/>
      <c r="D16" s="1184" t="s">
        <v>821</v>
      </c>
      <c r="E16" s="1308">
        <f>SUM(E31:E47)</f>
        <v>33</v>
      </c>
      <c r="F16" s="1308">
        <f>SUM(F31:F47)</f>
        <v>25</v>
      </c>
      <c r="G16" s="1308">
        <f>SUM(G31:G47)</f>
        <v>23</v>
      </c>
      <c r="H16" s="1308">
        <f>SUM(H31:H47)</f>
        <v>18</v>
      </c>
      <c r="I16" s="1374">
        <f t="shared" si="0"/>
        <v>99</v>
      </c>
      <c r="J16" s="2842"/>
      <c r="K16" s="1244"/>
    </row>
    <row r="17" spans="2:11" s="1224" customFormat="1" ht="14.25" hidden="1" customHeight="1" x14ac:dyDescent="0.2">
      <c r="B17" s="1373"/>
      <c r="C17" s="1309"/>
      <c r="D17" s="1184" t="s">
        <v>822</v>
      </c>
      <c r="E17" s="1308">
        <f>E48</f>
        <v>0</v>
      </c>
      <c r="F17" s="1312">
        <f>F48</f>
        <v>0</v>
      </c>
      <c r="G17" s="1312">
        <f>G48</f>
        <v>0</v>
      </c>
      <c r="H17" s="1313">
        <f>H48</f>
        <v>0</v>
      </c>
      <c r="I17" s="1374">
        <f t="shared" si="0"/>
        <v>0</v>
      </c>
      <c r="J17" s="2842"/>
      <c r="K17" s="1244"/>
    </row>
    <row r="18" spans="2:11" s="1224" customFormat="1" ht="14.25" customHeight="1" x14ac:dyDescent="0.2">
      <c r="B18" s="1373"/>
      <c r="C18" s="1309"/>
      <c r="D18" s="1184" t="s">
        <v>823</v>
      </c>
      <c r="E18" s="1308">
        <f>E55</f>
        <v>0</v>
      </c>
      <c r="F18" s="1312">
        <f>F55</f>
        <v>0</v>
      </c>
      <c r="G18" s="1312">
        <f>G55</f>
        <v>0</v>
      </c>
      <c r="H18" s="1312">
        <f>H55</f>
        <v>0</v>
      </c>
      <c r="I18" s="1374">
        <f t="shared" si="0"/>
        <v>0</v>
      </c>
      <c r="J18" s="2842"/>
      <c r="K18" s="1244"/>
    </row>
    <row r="19" spans="2:11" s="1224" customFormat="1" ht="13.5" customHeight="1" thickBot="1" x14ac:dyDescent="0.25">
      <c r="B19" s="1373"/>
      <c r="C19" s="1309"/>
      <c r="D19" s="1040" t="s">
        <v>846</v>
      </c>
      <c r="E19" s="1308">
        <f>SUM(E61:E64)</f>
        <v>0</v>
      </c>
      <c r="F19" s="1308">
        <f>SUM(F61:F64)</f>
        <v>0</v>
      </c>
      <c r="G19" s="1308">
        <f>SUM(G61:G64)</f>
        <v>0</v>
      </c>
      <c r="H19" s="1308">
        <f>SUM(H61:H64)</f>
        <v>0</v>
      </c>
      <c r="I19" s="1374">
        <f t="shared" si="0"/>
        <v>0</v>
      </c>
      <c r="J19" s="2843"/>
      <c r="K19" s="1244"/>
    </row>
    <row r="20" spans="2:11" s="1224" customFormat="1" ht="19.5" customHeight="1" x14ac:dyDescent="0.2">
      <c r="B20" s="1869"/>
      <c r="C20" s="1865" t="s">
        <v>766</v>
      </c>
      <c r="D20" s="1865"/>
      <c r="E20" s="1866"/>
      <c r="F20" s="1866"/>
      <c r="G20" s="1866"/>
      <c r="H20" s="1866"/>
      <c r="I20" s="1866"/>
      <c r="J20" s="1870"/>
      <c r="K20" s="1244"/>
    </row>
    <row r="21" spans="2:11" s="992" customFormat="1" ht="14.1" customHeight="1" x14ac:dyDescent="0.2">
      <c r="B21" s="2876" t="s">
        <v>826</v>
      </c>
      <c r="C21" s="1304">
        <v>1</v>
      </c>
      <c r="D21" s="1305" t="s">
        <v>800</v>
      </c>
      <c r="E21" s="1297">
        <v>2</v>
      </c>
      <c r="F21" s="1296">
        <v>2</v>
      </c>
      <c r="G21" s="946">
        <v>2</v>
      </c>
      <c r="H21" s="948">
        <v>3</v>
      </c>
      <c r="I21" s="1414">
        <f t="shared" ref="I21:I47" si="1">SUM(E21:H21)</f>
        <v>9</v>
      </c>
      <c r="J21" s="1368"/>
      <c r="K21" s="1244"/>
    </row>
    <row r="22" spans="2:11" s="992" customFormat="1" ht="14.1" customHeight="1" x14ac:dyDescent="0.2">
      <c r="B22" s="2877"/>
      <c r="C22" s="1126">
        <v>2</v>
      </c>
      <c r="D22" s="1303" t="s">
        <v>770</v>
      </c>
      <c r="E22" s="1258"/>
      <c r="F22" s="895"/>
      <c r="G22" s="894"/>
      <c r="H22" s="887"/>
      <c r="I22" s="1346">
        <f t="shared" si="1"/>
        <v>0</v>
      </c>
      <c r="J22" s="1370"/>
      <c r="K22" s="1244"/>
    </row>
    <row r="23" spans="2:11" s="992" customFormat="1" ht="14.1" customHeight="1" x14ac:dyDescent="0.2">
      <c r="B23" s="2877"/>
      <c r="C23" s="1126">
        <v>3</v>
      </c>
      <c r="D23" s="1303" t="s">
        <v>801</v>
      </c>
      <c r="E23" s="1457">
        <v>1</v>
      </c>
      <c r="F23" s="1456">
        <v>2</v>
      </c>
      <c r="G23" s="1008">
        <v>2</v>
      </c>
      <c r="H23" s="1007">
        <v>1</v>
      </c>
      <c r="I23" s="1346">
        <f t="shared" si="1"/>
        <v>6</v>
      </c>
      <c r="J23" s="1370"/>
      <c r="K23" s="1244"/>
    </row>
    <row r="24" spans="2:11" s="992" customFormat="1" ht="14.1" customHeight="1" x14ac:dyDescent="0.2">
      <c r="B24" s="2877"/>
      <c r="C24" s="1126">
        <v>4</v>
      </c>
      <c r="D24" s="1303" t="s">
        <v>713</v>
      </c>
      <c r="E24" s="1457">
        <v>1</v>
      </c>
      <c r="F24" s="1456">
        <v>1</v>
      </c>
      <c r="G24" s="1008">
        <v>1</v>
      </c>
      <c r="H24" s="1007"/>
      <c r="I24" s="1346">
        <f t="shared" si="1"/>
        <v>3</v>
      </c>
      <c r="J24" s="1370"/>
      <c r="K24" s="1244"/>
    </row>
    <row r="25" spans="2:11" s="992" customFormat="1" ht="14.1" customHeight="1" x14ac:dyDescent="0.2">
      <c r="B25" s="2877"/>
      <c r="C25" s="1126">
        <v>5</v>
      </c>
      <c r="D25" s="1303" t="s">
        <v>802</v>
      </c>
      <c r="E25" s="1302">
        <v>2</v>
      </c>
      <c r="F25" s="1005">
        <v>2</v>
      </c>
      <c r="G25" s="1004">
        <v>2</v>
      </c>
      <c r="H25" s="899"/>
      <c r="I25" s="1346">
        <f t="shared" si="1"/>
        <v>6</v>
      </c>
      <c r="J25" s="1370"/>
      <c r="K25" s="1244"/>
    </row>
    <row r="26" spans="2:11" s="992" customFormat="1" ht="14.1" customHeight="1" x14ac:dyDescent="0.2">
      <c r="B26" s="2877"/>
      <c r="C26" s="1126">
        <v>6</v>
      </c>
      <c r="D26" s="1303" t="s">
        <v>803</v>
      </c>
      <c r="E26" s="1258"/>
      <c r="F26" s="895"/>
      <c r="G26" s="894"/>
      <c r="H26" s="899"/>
      <c r="I26" s="1346">
        <f t="shared" si="1"/>
        <v>0</v>
      </c>
      <c r="J26" s="1370"/>
      <c r="K26" s="1244"/>
    </row>
    <row r="27" spans="2:11" s="992" customFormat="1" ht="14.1" customHeight="1" x14ac:dyDescent="0.2">
      <c r="B27" s="2877"/>
      <c r="C27" s="1126">
        <v>7</v>
      </c>
      <c r="D27" s="1303" t="s">
        <v>769</v>
      </c>
      <c r="E27" s="1258">
        <v>2</v>
      </c>
      <c r="F27" s="895">
        <v>2</v>
      </c>
      <c r="G27" s="894">
        <v>2</v>
      </c>
      <c r="H27" s="899">
        <v>2</v>
      </c>
      <c r="I27" s="1346">
        <f t="shared" si="1"/>
        <v>8</v>
      </c>
      <c r="J27" s="1370"/>
      <c r="K27" s="1244"/>
    </row>
    <row r="28" spans="2:11" s="992" customFormat="1" ht="14.1" customHeight="1" x14ac:dyDescent="0.2">
      <c r="B28" s="2877"/>
      <c r="C28" s="1126">
        <v>8</v>
      </c>
      <c r="D28" s="1303" t="s">
        <v>694</v>
      </c>
      <c r="E28" s="1302">
        <v>1</v>
      </c>
      <c r="F28" s="1005">
        <v>1</v>
      </c>
      <c r="G28" s="1004">
        <v>1</v>
      </c>
      <c r="H28" s="1202">
        <v>1</v>
      </c>
      <c r="I28" s="1346">
        <f t="shared" si="1"/>
        <v>4</v>
      </c>
      <c r="J28" s="1370"/>
      <c r="K28" s="1244"/>
    </row>
    <row r="29" spans="2:11" s="992" customFormat="1" ht="14.1" customHeight="1" x14ac:dyDescent="0.2">
      <c r="B29" s="2877"/>
      <c r="C29" s="1126">
        <v>9</v>
      </c>
      <c r="D29" s="1303" t="s">
        <v>716</v>
      </c>
      <c r="E29" s="1302">
        <v>2</v>
      </c>
      <c r="F29" s="1005">
        <v>2</v>
      </c>
      <c r="G29" s="1004">
        <v>1</v>
      </c>
      <c r="H29" s="1202">
        <v>1</v>
      </c>
      <c r="I29" s="1346">
        <f t="shared" si="1"/>
        <v>6</v>
      </c>
      <c r="J29" s="1370"/>
      <c r="K29" s="1244"/>
    </row>
    <row r="30" spans="2:11" s="992" customFormat="1" ht="14.1" customHeight="1" x14ac:dyDescent="0.2">
      <c r="B30" s="2878"/>
      <c r="C30" s="1334">
        <v>10</v>
      </c>
      <c r="D30" s="1301" t="s">
        <v>702</v>
      </c>
      <c r="E30" s="1475"/>
      <c r="F30" s="1474"/>
      <c r="G30" s="1300">
        <v>2</v>
      </c>
      <c r="H30" s="1299">
        <v>2</v>
      </c>
      <c r="I30" s="1346">
        <f t="shared" si="1"/>
        <v>4</v>
      </c>
      <c r="J30" s="1358"/>
      <c r="K30" s="1244"/>
    </row>
    <row r="31" spans="2:11" s="992" customFormat="1" ht="14.1" customHeight="1" x14ac:dyDescent="0.2">
      <c r="B31" s="2832" t="s">
        <v>848</v>
      </c>
      <c r="C31" s="1289">
        <v>1</v>
      </c>
      <c r="D31" s="1298" t="s">
        <v>666</v>
      </c>
      <c r="E31" s="1297">
        <v>4</v>
      </c>
      <c r="F31" s="1296">
        <v>4</v>
      </c>
      <c r="G31" s="946">
        <v>4</v>
      </c>
      <c r="H31" s="948">
        <v>4</v>
      </c>
      <c r="I31" s="1346">
        <f t="shared" si="1"/>
        <v>16</v>
      </c>
      <c r="J31" s="1368"/>
      <c r="K31" s="1244"/>
    </row>
    <row r="32" spans="2:11" s="992" customFormat="1" ht="14.1" customHeight="1" x14ac:dyDescent="0.2">
      <c r="B32" s="2833"/>
      <c r="C32" s="1147">
        <v>2</v>
      </c>
      <c r="D32" s="1154" t="s">
        <v>849</v>
      </c>
      <c r="E32" s="1253">
        <v>3</v>
      </c>
      <c r="F32" s="889">
        <v>3</v>
      </c>
      <c r="G32" s="888">
        <v>3</v>
      </c>
      <c r="H32" s="931">
        <v>3</v>
      </c>
      <c r="I32" s="1346">
        <f t="shared" si="1"/>
        <v>12</v>
      </c>
      <c r="J32" s="1110"/>
      <c r="K32" s="1244"/>
    </row>
    <row r="33" spans="2:11" s="992" customFormat="1" ht="14.1" customHeight="1" x14ac:dyDescent="0.2">
      <c r="B33" s="2833"/>
      <c r="C33" s="1161">
        <v>3</v>
      </c>
      <c r="D33" s="1154" t="s">
        <v>850</v>
      </c>
      <c r="E33" s="1253">
        <v>2</v>
      </c>
      <c r="F33" s="889">
        <v>2</v>
      </c>
      <c r="G33" s="888">
        <v>2</v>
      </c>
      <c r="H33" s="931">
        <v>2</v>
      </c>
      <c r="I33" s="1346">
        <f t="shared" si="1"/>
        <v>8</v>
      </c>
      <c r="J33" s="1110"/>
      <c r="K33" s="1244"/>
    </row>
    <row r="34" spans="2:11" s="992" customFormat="1" ht="14.1" customHeight="1" x14ac:dyDescent="0.2">
      <c r="B34" s="2833"/>
      <c r="C34" s="1147">
        <v>4</v>
      </c>
      <c r="D34" s="1151" t="s">
        <v>851</v>
      </c>
      <c r="E34" s="1253">
        <v>1</v>
      </c>
      <c r="F34" s="889"/>
      <c r="G34" s="888"/>
      <c r="H34" s="931"/>
      <c r="I34" s="1346">
        <f t="shared" si="1"/>
        <v>1</v>
      </c>
      <c r="J34" s="1110"/>
      <c r="K34" s="1244"/>
    </row>
    <row r="35" spans="2:11" s="992" customFormat="1" ht="14.1" customHeight="1" x14ac:dyDescent="0.2">
      <c r="B35" s="2833"/>
      <c r="C35" s="1161">
        <v>5</v>
      </c>
      <c r="D35" s="1151" t="s">
        <v>670</v>
      </c>
      <c r="E35" s="1253">
        <v>2</v>
      </c>
      <c r="F35" s="889">
        <v>2</v>
      </c>
      <c r="G35" s="888">
        <v>2</v>
      </c>
      <c r="H35" s="931">
        <v>1</v>
      </c>
      <c r="I35" s="1346">
        <f t="shared" si="1"/>
        <v>7</v>
      </c>
      <c r="J35" s="1110"/>
      <c r="K35" s="1244"/>
    </row>
    <row r="36" spans="2:11" s="992" customFormat="1" ht="14.1" customHeight="1" x14ac:dyDescent="0.2">
      <c r="B36" s="2833"/>
      <c r="C36" s="1147">
        <v>6</v>
      </c>
      <c r="D36" s="1150" t="s">
        <v>715</v>
      </c>
      <c r="E36" s="1253">
        <v>2</v>
      </c>
      <c r="F36" s="889">
        <v>1</v>
      </c>
      <c r="G36" s="888"/>
      <c r="H36" s="931"/>
      <c r="I36" s="1346">
        <f t="shared" si="1"/>
        <v>3</v>
      </c>
      <c r="J36" s="1110"/>
      <c r="K36" s="1244"/>
    </row>
    <row r="37" spans="2:11" s="992" customFormat="1" ht="14.1" customHeight="1" x14ac:dyDescent="0.2">
      <c r="B37" s="2833"/>
      <c r="C37" s="1161">
        <v>7</v>
      </c>
      <c r="D37" s="1292" t="s">
        <v>711</v>
      </c>
      <c r="E37" s="1291">
        <v>2</v>
      </c>
      <c r="F37" s="889"/>
      <c r="G37" s="888"/>
      <c r="H37" s="931"/>
      <c r="I37" s="1346">
        <f t="shared" si="1"/>
        <v>2</v>
      </c>
      <c r="J37" s="1110"/>
      <c r="K37" s="1244"/>
    </row>
    <row r="38" spans="2:11" s="992" customFormat="1" ht="14.1" customHeight="1" x14ac:dyDescent="0.2">
      <c r="B38" s="2833"/>
      <c r="C38" s="1147">
        <v>8</v>
      </c>
      <c r="D38" s="1151" t="s">
        <v>673</v>
      </c>
      <c r="E38" s="1253">
        <v>2</v>
      </c>
      <c r="F38" s="889">
        <v>1</v>
      </c>
      <c r="G38" s="888">
        <v>1</v>
      </c>
      <c r="H38" s="931"/>
      <c r="I38" s="1346">
        <f t="shared" si="1"/>
        <v>4</v>
      </c>
      <c r="J38" s="1110"/>
      <c r="K38" s="1244"/>
    </row>
    <row r="39" spans="2:11" s="992" customFormat="1" ht="14.1" customHeight="1" x14ac:dyDescent="0.2">
      <c r="B39" s="2833"/>
      <c r="C39" s="1161">
        <v>9</v>
      </c>
      <c r="D39" s="1151" t="s">
        <v>674</v>
      </c>
      <c r="E39" s="1253">
        <v>2</v>
      </c>
      <c r="F39" s="889">
        <v>1</v>
      </c>
      <c r="G39" s="888">
        <v>1</v>
      </c>
      <c r="H39" s="931"/>
      <c r="I39" s="1346">
        <f t="shared" si="1"/>
        <v>4</v>
      </c>
      <c r="J39" s="1110"/>
      <c r="K39" s="1244"/>
    </row>
    <row r="40" spans="2:11" s="992" customFormat="1" ht="14.1" customHeight="1" x14ac:dyDescent="0.2">
      <c r="B40" s="2833"/>
      <c r="C40" s="1147">
        <v>10</v>
      </c>
      <c r="D40" s="1151" t="s">
        <v>712</v>
      </c>
      <c r="E40" s="1253">
        <v>2</v>
      </c>
      <c r="F40" s="889">
        <v>1</v>
      </c>
      <c r="G40" s="888">
        <v>1</v>
      </c>
      <c r="H40" s="931"/>
      <c r="I40" s="1346">
        <f t="shared" si="1"/>
        <v>4</v>
      </c>
      <c r="J40" s="1110"/>
      <c r="K40" s="1244"/>
    </row>
    <row r="41" spans="2:11" s="992" customFormat="1" ht="14.1" customHeight="1" x14ac:dyDescent="0.2">
      <c r="B41" s="2833"/>
      <c r="C41" s="1161">
        <v>11</v>
      </c>
      <c r="D41" s="1151" t="s">
        <v>676</v>
      </c>
      <c r="E41" s="1253">
        <v>2</v>
      </c>
      <c r="F41" s="889">
        <v>1</v>
      </c>
      <c r="G41" s="888">
        <v>1</v>
      </c>
      <c r="H41" s="931"/>
      <c r="I41" s="1346">
        <f t="shared" si="1"/>
        <v>4</v>
      </c>
      <c r="J41" s="1110"/>
      <c r="K41" s="1244"/>
    </row>
    <row r="42" spans="2:11" s="992" customFormat="1" ht="14.1" customHeight="1" x14ac:dyDescent="0.2">
      <c r="B42" s="2833"/>
      <c r="C42" s="1147">
        <v>12</v>
      </c>
      <c r="D42" s="1290" t="s">
        <v>677</v>
      </c>
      <c r="E42" s="1253">
        <v>3</v>
      </c>
      <c r="F42" s="889">
        <v>4</v>
      </c>
      <c r="G42" s="888">
        <v>3</v>
      </c>
      <c r="H42" s="931">
        <v>4</v>
      </c>
      <c r="I42" s="1346">
        <f t="shared" si="1"/>
        <v>14</v>
      </c>
      <c r="J42" s="1110"/>
      <c r="K42" s="1244"/>
    </row>
    <row r="43" spans="2:11" s="992" customFormat="1" ht="14.1" customHeight="1" x14ac:dyDescent="0.2">
      <c r="B43" s="2833"/>
      <c r="C43" s="1161">
        <v>13</v>
      </c>
      <c r="D43" s="1151" t="s">
        <v>678</v>
      </c>
      <c r="E43" s="1253">
        <v>1</v>
      </c>
      <c r="F43" s="889">
        <v>1</v>
      </c>
      <c r="G43" s="888">
        <v>1</v>
      </c>
      <c r="H43" s="931"/>
      <c r="I43" s="1346">
        <f t="shared" si="1"/>
        <v>3</v>
      </c>
      <c r="J43" s="1110"/>
      <c r="K43" s="1244"/>
    </row>
    <row r="44" spans="2:11" s="992" customFormat="1" ht="14.1" customHeight="1" x14ac:dyDescent="0.2">
      <c r="B44" s="2833"/>
      <c r="C44" s="1147">
        <v>14</v>
      </c>
      <c r="D44" s="1151" t="s">
        <v>680</v>
      </c>
      <c r="E44" s="1253">
        <v>3</v>
      </c>
      <c r="F44" s="889">
        <v>3</v>
      </c>
      <c r="G44" s="888">
        <v>3</v>
      </c>
      <c r="H44" s="931">
        <v>3</v>
      </c>
      <c r="I44" s="1346">
        <f t="shared" si="1"/>
        <v>12</v>
      </c>
      <c r="J44" s="1110"/>
      <c r="K44" s="1244"/>
    </row>
    <row r="45" spans="2:11" s="992" customFormat="1" ht="14.1" customHeight="1" x14ac:dyDescent="0.2">
      <c r="B45" s="2833"/>
      <c r="C45" s="1147">
        <v>15</v>
      </c>
      <c r="D45" s="1151" t="s">
        <v>681</v>
      </c>
      <c r="E45" s="1253">
        <v>1</v>
      </c>
      <c r="F45" s="889"/>
      <c r="G45" s="888"/>
      <c r="H45" s="931"/>
      <c r="I45" s="1346">
        <f t="shared" si="1"/>
        <v>1</v>
      </c>
      <c r="J45" s="1110"/>
      <c r="K45" s="1244"/>
    </row>
    <row r="46" spans="2:11" s="992" customFormat="1" ht="14.1" customHeight="1" x14ac:dyDescent="0.2">
      <c r="B46" s="2833"/>
      <c r="C46" s="1333">
        <v>16</v>
      </c>
      <c r="D46" s="1288" t="s">
        <v>682</v>
      </c>
      <c r="E46" s="1287">
        <v>1</v>
      </c>
      <c r="F46" s="1286">
        <v>1</v>
      </c>
      <c r="G46" s="1285">
        <v>1</v>
      </c>
      <c r="H46" s="1284">
        <v>1</v>
      </c>
      <c r="I46" s="1403">
        <f t="shared" si="1"/>
        <v>4</v>
      </c>
      <c r="J46" s="1358"/>
      <c r="K46" s="1244"/>
    </row>
    <row r="47" spans="2:11" s="992" customFormat="1" ht="19.350000000000001" customHeight="1" thickBot="1" x14ac:dyDescent="0.25">
      <c r="B47" s="2833"/>
      <c r="C47" s="1281" t="s">
        <v>857</v>
      </c>
      <c r="D47" s="1280"/>
      <c r="E47" s="1279"/>
      <c r="F47" s="922"/>
      <c r="G47" s="921"/>
      <c r="H47" s="921"/>
      <c r="I47" s="1414">
        <f t="shared" si="1"/>
        <v>0</v>
      </c>
      <c r="J47" s="2019"/>
      <c r="K47" s="1244"/>
    </row>
    <row r="48" spans="2:11" s="1224" customFormat="1" ht="19.5" hidden="1" customHeight="1" thickTop="1" x14ac:dyDescent="0.2">
      <c r="B48" s="1357"/>
      <c r="C48" s="1267" t="s">
        <v>773</v>
      </c>
      <c r="D48" s="1276"/>
      <c r="E48" s="1274">
        <f>SUM(E49:E54)</f>
        <v>0</v>
      </c>
      <c r="F48" s="1274">
        <f>SUM(F49:F54)</f>
        <v>0</v>
      </c>
      <c r="G48" s="1274">
        <f>SUM(G49:G54)</f>
        <v>0</v>
      </c>
      <c r="H48" s="1275">
        <f>SUM(H49:H54)</f>
        <v>0</v>
      </c>
      <c r="I48" s="1401">
        <f>SUM(I49:I54)</f>
        <v>0</v>
      </c>
      <c r="J48" s="1356"/>
      <c r="K48" s="1244"/>
    </row>
    <row r="49" spans="2:11" s="1224" customFormat="1" ht="14.1" hidden="1" customHeight="1" x14ac:dyDescent="0.2">
      <c r="B49" s="989"/>
      <c r="C49" s="1127">
        <v>1</v>
      </c>
      <c r="D49" s="1260"/>
      <c r="E49" s="1258"/>
      <c r="F49" s="895"/>
      <c r="G49" s="894"/>
      <c r="H49" s="899"/>
      <c r="I49" s="1384">
        <f t="shared" ref="I49:I54" si="2">SUM(E49:H49)</f>
        <v>0</v>
      </c>
      <c r="J49" s="1112"/>
      <c r="K49" s="1244"/>
    </row>
    <row r="50" spans="2:11" s="1224" customFormat="1" ht="14.1" hidden="1" customHeight="1" x14ac:dyDescent="0.2">
      <c r="B50" s="989"/>
      <c r="C50" s="1127">
        <v>2</v>
      </c>
      <c r="D50" s="1254"/>
      <c r="E50" s="1258"/>
      <c r="F50" s="895"/>
      <c r="G50" s="894"/>
      <c r="H50" s="899"/>
      <c r="I50" s="1384">
        <f t="shared" si="2"/>
        <v>0</v>
      </c>
      <c r="J50" s="1112"/>
      <c r="K50" s="1244"/>
    </row>
    <row r="51" spans="2:11" s="1224" customFormat="1" ht="14.1" hidden="1" customHeight="1" x14ac:dyDescent="0.2">
      <c r="B51" s="989"/>
      <c r="C51" s="1127">
        <v>3</v>
      </c>
      <c r="D51" s="1254"/>
      <c r="E51" s="1258"/>
      <c r="F51" s="895"/>
      <c r="G51" s="894"/>
      <c r="H51" s="899"/>
      <c r="I51" s="1384">
        <f t="shared" si="2"/>
        <v>0</v>
      </c>
      <c r="J51" s="1112"/>
      <c r="K51" s="1244"/>
    </row>
    <row r="52" spans="2:11" s="1224" customFormat="1" ht="14.1" hidden="1" customHeight="1" x14ac:dyDescent="0.2">
      <c r="B52" s="930"/>
      <c r="C52" s="1126">
        <v>4</v>
      </c>
      <c r="D52" s="1254"/>
      <c r="E52" s="1253"/>
      <c r="F52" s="889"/>
      <c r="G52" s="888"/>
      <c r="H52" s="931"/>
      <c r="I52" s="1384">
        <f t="shared" si="2"/>
        <v>0</v>
      </c>
      <c r="J52" s="884"/>
      <c r="K52" s="1244"/>
    </row>
    <row r="53" spans="2:11" s="1224" customFormat="1" ht="14.1" hidden="1" customHeight="1" x14ac:dyDescent="0.2">
      <c r="B53" s="930"/>
      <c r="C53" s="1126">
        <v>5</v>
      </c>
      <c r="D53" s="1254"/>
      <c r="E53" s="1253"/>
      <c r="F53" s="889"/>
      <c r="G53" s="888"/>
      <c r="H53" s="931"/>
      <c r="I53" s="1384">
        <f t="shared" si="2"/>
        <v>0</v>
      </c>
      <c r="J53" s="884"/>
      <c r="K53" s="1244"/>
    </row>
    <row r="54" spans="2:11" s="1224" customFormat="1" ht="14.1" hidden="1" customHeight="1" thickBot="1" x14ac:dyDescent="0.25">
      <c r="B54" s="927"/>
      <c r="C54" s="1133">
        <v>6</v>
      </c>
      <c r="D54" s="1249"/>
      <c r="E54" s="1271"/>
      <c r="F54" s="912"/>
      <c r="G54" s="911"/>
      <c r="H54" s="1144"/>
      <c r="I54" s="1384">
        <f t="shared" si="2"/>
        <v>0</v>
      </c>
      <c r="J54" s="1355"/>
      <c r="K54" s="1244"/>
    </row>
    <row r="55" spans="2:11" s="1224" customFormat="1" ht="19.350000000000001" customHeight="1" thickTop="1" x14ac:dyDescent="0.2">
      <c r="B55" s="1266"/>
      <c r="C55" s="1267" t="s">
        <v>772</v>
      </c>
      <c r="D55" s="1266"/>
      <c r="E55" s="1264">
        <f>SUM(E56:E60)</f>
        <v>0</v>
      </c>
      <c r="F55" s="1265">
        <f>SUM(F56:F60)</f>
        <v>0</v>
      </c>
      <c r="G55" s="1264">
        <f>SUM(G56:G60)</f>
        <v>0</v>
      </c>
      <c r="H55" s="1264">
        <f>SUM(H56:H60)</f>
        <v>0</v>
      </c>
      <c r="I55" s="1402">
        <f>SUM(I56:I60)</f>
        <v>0</v>
      </c>
      <c r="J55" s="1354"/>
      <c r="K55" s="1244"/>
    </row>
    <row r="56" spans="2:11" s="1224" customFormat="1" ht="14.1" customHeight="1" x14ac:dyDescent="0.2">
      <c r="B56" s="989"/>
      <c r="C56" s="1127">
        <v>1</v>
      </c>
      <c r="D56" s="1254"/>
      <c r="E56" s="1258"/>
      <c r="F56" s="895"/>
      <c r="G56" s="894"/>
      <c r="H56" s="899"/>
      <c r="I56" s="1384">
        <f t="shared" ref="I56:I64" si="3">SUM(E56:H56)</f>
        <v>0</v>
      </c>
      <c r="J56" s="1112"/>
      <c r="K56" s="1244"/>
    </row>
    <row r="57" spans="2:11" s="1224" customFormat="1" ht="14.1" customHeight="1" x14ac:dyDescent="0.2">
      <c r="B57" s="930"/>
      <c r="C57" s="1126">
        <v>2</v>
      </c>
      <c r="D57" s="1254"/>
      <c r="E57" s="1253"/>
      <c r="F57" s="889"/>
      <c r="G57" s="888"/>
      <c r="H57" s="931"/>
      <c r="I57" s="1384">
        <f t="shared" si="3"/>
        <v>0</v>
      </c>
      <c r="J57" s="884"/>
      <c r="K57" s="1244"/>
    </row>
    <row r="58" spans="2:11" s="1224" customFormat="1" ht="14.1" customHeight="1" x14ac:dyDescent="0.2">
      <c r="B58" s="1134"/>
      <c r="C58" s="1126">
        <v>3</v>
      </c>
      <c r="D58" s="1254"/>
      <c r="E58" s="1253"/>
      <c r="F58" s="889"/>
      <c r="G58" s="888"/>
      <c r="H58" s="931"/>
      <c r="I58" s="1384">
        <f t="shared" si="3"/>
        <v>0</v>
      </c>
      <c r="J58" s="884"/>
      <c r="K58" s="1244"/>
    </row>
    <row r="59" spans="2:11" s="1224" customFormat="1" ht="14.1" customHeight="1" x14ac:dyDescent="0.2">
      <c r="B59" s="930"/>
      <c r="C59" s="1126">
        <v>4</v>
      </c>
      <c r="D59" s="1254"/>
      <c r="E59" s="1253"/>
      <c r="F59" s="889"/>
      <c r="G59" s="888"/>
      <c r="H59" s="931"/>
      <c r="I59" s="1403">
        <f t="shared" si="3"/>
        <v>0</v>
      </c>
      <c r="J59" s="884"/>
      <c r="K59" s="1244"/>
    </row>
    <row r="60" spans="2:11" s="1224" customFormat="1" ht="14.1" customHeight="1" thickBot="1" x14ac:dyDescent="0.25">
      <c r="B60" s="1352"/>
      <c r="C60" s="1143">
        <v>5</v>
      </c>
      <c r="D60" s="1467"/>
      <c r="E60" s="1248"/>
      <c r="F60" s="1247"/>
      <c r="G60" s="1123"/>
      <c r="H60" s="1140"/>
      <c r="I60" s="1461">
        <f t="shared" si="3"/>
        <v>0</v>
      </c>
      <c r="J60" s="1351"/>
      <c r="K60" s="1244"/>
    </row>
    <row r="61" spans="2:11" s="1224" customFormat="1" ht="14.1" customHeight="1" thickTop="1" x14ac:dyDescent="0.2">
      <c r="B61" s="1350"/>
      <c r="C61" s="1242" t="s">
        <v>828</v>
      </c>
      <c r="D61" s="1242"/>
      <c r="E61" s="1241"/>
      <c r="F61" s="1241"/>
      <c r="G61" s="1241"/>
      <c r="H61" s="1241"/>
      <c r="I61" s="1384">
        <f t="shared" si="3"/>
        <v>0</v>
      </c>
      <c r="J61" s="1348"/>
    </row>
    <row r="62" spans="2:11" s="1224" customFormat="1" ht="14.1" customHeight="1" x14ac:dyDescent="0.2">
      <c r="B62" s="1347"/>
      <c r="C62" s="1236" t="s">
        <v>721</v>
      </c>
      <c r="D62" s="1236"/>
      <c r="E62" s="1235"/>
      <c r="F62" s="1235"/>
      <c r="G62" s="1235"/>
      <c r="H62" s="1235"/>
      <c r="I62" s="1384">
        <f t="shared" si="3"/>
        <v>0</v>
      </c>
      <c r="J62" s="1345"/>
    </row>
    <row r="63" spans="2:11" s="1224" customFormat="1" ht="14.1" customHeight="1" x14ac:dyDescent="0.2">
      <c r="B63" s="1347"/>
      <c r="C63" s="1236" t="s">
        <v>829</v>
      </c>
      <c r="D63" s="1236"/>
      <c r="E63" s="1235"/>
      <c r="F63" s="1235"/>
      <c r="G63" s="1235"/>
      <c r="H63" s="1235"/>
      <c r="I63" s="1384">
        <f t="shared" si="3"/>
        <v>0</v>
      </c>
      <c r="J63" s="1345"/>
    </row>
    <row r="64" spans="2:11" s="1224" customFormat="1" ht="14.1" customHeight="1" thickBot="1" x14ac:dyDescent="0.25">
      <c r="B64" s="1344"/>
      <c r="C64" s="1643" t="s">
        <v>853</v>
      </c>
      <c r="D64" s="1343"/>
      <c r="E64" s="1342"/>
      <c r="F64" s="1342"/>
      <c r="G64" s="1342"/>
      <c r="H64" s="1341"/>
      <c r="I64" s="1384">
        <f t="shared" si="3"/>
        <v>0</v>
      </c>
      <c r="J64" s="1339"/>
    </row>
    <row r="65" spans="3:9" ht="18" customHeight="1" x14ac:dyDescent="0.2">
      <c r="C65" s="1473"/>
      <c r="D65" s="2022"/>
      <c r="E65" s="2023"/>
      <c r="F65" s="2023"/>
      <c r="G65" s="2023"/>
      <c r="H65" s="2023"/>
      <c r="I65" s="2023"/>
    </row>
    <row r="66" spans="3:9" ht="15.75" x14ac:dyDescent="0.25">
      <c r="C66" s="1472"/>
      <c r="D66" s="1471"/>
      <c r="E66" s="1470"/>
      <c r="F66" s="1470"/>
      <c r="G66" s="1470"/>
      <c r="H66" s="1470"/>
      <c r="I66" s="1469"/>
    </row>
    <row r="67" spans="3:9" x14ac:dyDescent="0.2">
      <c r="D67" s="1096"/>
      <c r="E67" s="1221"/>
      <c r="F67" s="1096"/>
      <c r="G67" s="1096"/>
      <c r="H67" s="1204"/>
      <c r="I67" s="1096"/>
    </row>
  </sheetData>
  <sheetProtection algorithmName="SHA-512" hashValue="wbqQpXLcvTBO7lX03KNfT3KHKxCNXkX7MOiLivihwRAeQxhu3NSVN/YN8qMn+foMXwr7C9cCrgn86vxcIeXyGg==" saltValue="OVhr/oP1i9VJkn2dExoN+A==" spinCount="100000" sheet="1" formatRows="0"/>
  <mergeCells count="14">
    <mergeCell ref="I2:J2"/>
    <mergeCell ref="H5:I5"/>
    <mergeCell ref="B6:D12"/>
    <mergeCell ref="I6:I12"/>
    <mergeCell ref="D3:G3"/>
    <mergeCell ref="J13:J19"/>
    <mergeCell ref="J6:J12"/>
    <mergeCell ref="B21:B30"/>
    <mergeCell ref="B31:B47"/>
    <mergeCell ref="E6:H6"/>
    <mergeCell ref="E10:H10"/>
    <mergeCell ref="E12:H12"/>
    <mergeCell ref="E7:H7"/>
    <mergeCell ref="E9:H9"/>
  </mergeCells>
  <printOptions horizontalCentered="1"/>
  <pageMargins left="0.59055118110236227" right="0.51181102362204722" top="1.1811023622047245" bottom="0.98425196850393704" header="0.51181102362204722" footer="0.51181102362204722"/>
  <pageSetup paperSize="9" scale="55" orientation="landscape" horizontalDpi="4294967293" verticalDpi="4294967293"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r:uid="{112DC8C9-EBE5-41D8-AD46-9714755827DF}">
          <x14:formula1>
            <xm:f>słownik!$A$2:$A$175</xm:f>
          </x14:formula1>
          <xm:sqref>D49:D54 D56:D60</xm:sqref>
        </x14:dataValidation>
      </x14:dataValidations>
    </ext>
  </extLst>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F6A0AB-4BAE-4C31-BC84-43A54D2D4CEB}">
  <sheetPr>
    <tabColor rgb="FFFF0000"/>
    <pageSetUpPr fitToPage="1"/>
  </sheetPr>
  <dimension ref="B1:K66"/>
  <sheetViews>
    <sheetView view="pageBreakPreview" zoomScale="90" zoomScaleNormal="100" zoomScaleSheetLayoutView="90" workbookViewId="0">
      <selection activeCell="H1" sqref="H1:J1"/>
    </sheetView>
  </sheetViews>
  <sheetFormatPr defaultColWidth="9.28515625" defaultRowHeight="12.75" x14ac:dyDescent="0.2"/>
  <cols>
    <col min="1" max="1" width="2.85546875" style="875" customWidth="1"/>
    <col min="2" max="2" width="8.5703125" style="875" customWidth="1"/>
    <col min="3" max="3" width="4.42578125" style="875" customWidth="1"/>
    <col min="4" max="4" width="45.7109375" style="875" customWidth="1"/>
    <col min="5" max="8" width="7.7109375" style="875" customWidth="1"/>
    <col min="9" max="9" width="10.140625" style="875" customWidth="1"/>
    <col min="10" max="10" width="12.28515625" style="875" customWidth="1"/>
    <col min="11" max="11" width="5.42578125" style="875" customWidth="1"/>
    <col min="12" max="16384" width="9.28515625" style="875"/>
  </cols>
  <sheetData>
    <row r="1" spans="2:11" s="1224" customFormat="1" ht="18" x14ac:dyDescent="0.2">
      <c r="B1" s="967"/>
      <c r="C1" s="967"/>
      <c r="D1" s="966" t="str">
        <f>wizyt!C3</f>
        <v>??</v>
      </c>
      <c r="E1" s="1018"/>
      <c r="F1" s="1018"/>
      <c r="G1" s="1018"/>
      <c r="H1" s="2040" t="str">
        <f>wizyt!$B$1</f>
        <v xml:space="preserve"> </v>
      </c>
      <c r="I1" s="2698" t="str">
        <f>wizyt!$D$1</f>
        <v xml:space="preserve"> </v>
      </c>
      <c r="J1" s="2699"/>
    </row>
    <row r="2" spans="2:11" s="1224" customFormat="1" ht="20.25" x14ac:dyDescent="0.2">
      <c r="B2" s="270"/>
      <c r="C2" s="270"/>
      <c r="D2" s="2700" t="s">
        <v>755</v>
      </c>
      <c r="E2" s="2700"/>
      <c r="F2" s="2700"/>
      <c r="G2" s="2700"/>
      <c r="H2" s="999" t="str">
        <f>wizyt!H3</f>
        <v>2023/2024</v>
      </c>
      <c r="J2" s="270"/>
    </row>
    <row r="3" spans="2:11" s="1224" customFormat="1" ht="18.75" customHeight="1" x14ac:dyDescent="0.2">
      <c r="B3" s="998" t="s">
        <v>775</v>
      </c>
      <c r="C3" s="964"/>
      <c r="D3" s="997"/>
      <c r="E3" s="997" t="s">
        <v>30</v>
      </c>
      <c r="F3" s="997"/>
      <c r="G3" s="997"/>
      <c r="I3" s="996"/>
      <c r="J3" s="270"/>
    </row>
    <row r="4" spans="2:11" s="1224" customFormat="1" ht="27" customHeight="1" thickBot="1" x14ac:dyDescent="0.25">
      <c r="B4" s="1476" t="s">
        <v>883</v>
      </c>
      <c r="C4" s="1323"/>
      <c r="D4" s="330"/>
      <c r="E4" s="1322"/>
      <c r="F4" s="1017"/>
      <c r="G4" s="1017"/>
      <c r="H4" s="2847"/>
      <c r="I4" s="2847"/>
      <c r="J4" s="270"/>
    </row>
    <row r="5" spans="2:11" s="1224" customFormat="1" ht="12.75" customHeight="1" x14ac:dyDescent="0.2">
      <c r="B5" s="2703" t="s">
        <v>756</v>
      </c>
      <c r="C5" s="2800"/>
      <c r="D5" s="2800"/>
      <c r="E5" s="2848" t="s">
        <v>691</v>
      </c>
      <c r="F5" s="2849"/>
      <c r="G5" s="2849"/>
      <c r="H5" s="2850"/>
      <c r="I5" s="2851" t="s">
        <v>790</v>
      </c>
      <c r="J5" s="2836" t="s">
        <v>758</v>
      </c>
    </row>
    <row r="6" spans="2:11" s="1224" customFormat="1" ht="12.75" customHeight="1" x14ac:dyDescent="0.2">
      <c r="B6" s="2705"/>
      <c r="C6" s="2801"/>
      <c r="D6" s="2801"/>
      <c r="E6" s="2839" t="s">
        <v>644</v>
      </c>
      <c r="F6" s="2839"/>
      <c r="G6" s="2839"/>
      <c r="H6" s="2840"/>
      <c r="I6" s="2852"/>
      <c r="J6" s="2837"/>
    </row>
    <row r="7" spans="2:11" s="1224" customFormat="1" ht="12.75" customHeight="1" x14ac:dyDescent="0.2">
      <c r="B7" s="2705"/>
      <c r="C7" s="2801"/>
      <c r="D7" s="2801"/>
      <c r="E7" s="959" t="s">
        <v>523</v>
      </c>
      <c r="F7" s="959" t="s">
        <v>524</v>
      </c>
      <c r="G7" s="959" t="s">
        <v>525</v>
      </c>
      <c r="H7" s="961" t="s">
        <v>526</v>
      </c>
      <c r="I7" s="2852"/>
      <c r="J7" s="2837"/>
    </row>
    <row r="8" spans="2:11" s="1224" customFormat="1" ht="12.75" customHeight="1" x14ac:dyDescent="0.2">
      <c r="B8" s="2705"/>
      <c r="C8" s="2801"/>
      <c r="D8" s="2801"/>
      <c r="E8" s="2822" t="s">
        <v>856</v>
      </c>
      <c r="F8" s="2823"/>
      <c r="G8" s="2823"/>
      <c r="H8" s="2824"/>
      <c r="I8" s="2852"/>
      <c r="J8" s="2837"/>
    </row>
    <row r="9" spans="2:11" s="1224" customFormat="1" ht="12.75" customHeight="1" x14ac:dyDescent="0.2">
      <c r="B9" s="2705"/>
      <c r="C9" s="2801"/>
      <c r="D9" s="2801"/>
      <c r="E9" s="2752" t="s">
        <v>844</v>
      </c>
      <c r="F9" s="2724"/>
      <c r="G9" s="2724"/>
      <c r="H9" s="2807"/>
      <c r="I9" s="2852"/>
      <c r="J9" s="2837"/>
    </row>
    <row r="10" spans="2:11" s="1224" customFormat="1" ht="12.75" customHeight="1" x14ac:dyDescent="0.2">
      <c r="B10" s="2705"/>
      <c r="C10" s="2801"/>
      <c r="D10" s="2801"/>
      <c r="E10" s="1728">
        <f>'kalendarz  A'!$F$30</f>
        <v>26</v>
      </c>
      <c r="F10" s="1728">
        <f>'kalendarz  A'!$F$30</f>
        <v>26</v>
      </c>
      <c r="G10" s="1728">
        <f>'kalendarz  A'!$F$30</f>
        <v>26</v>
      </c>
      <c r="H10" s="1728">
        <f>'kalendarz  A'!$F$31</f>
        <v>16</v>
      </c>
      <c r="I10" s="2852"/>
      <c r="J10" s="2837"/>
    </row>
    <row r="11" spans="2:11" s="1224" customFormat="1" ht="16.5" customHeight="1" thickBot="1" x14ac:dyDescent="0.25">
      <c r="B11" s="2707"/>
      <c r="C11" s="2802"/>
      <c r="D11" s="2802"/>
      <c r="E11" s="2825" t="s">
        <v>845</v>
      </c>
      <c r="F11" s="2826"/>
      <c r="G11" s="2826"/>
      <c r="H11" s="2827"/>
      <c r="I11" s="2853"/>
      <c r="J11" s="2838"/>
    </row>
    <row r="12" spans="2:11" s="1224" customFormat="1" ht="27" customHeight="1" thickBot="1" x14ac:dyDescent="0.25">
      <c r="B12" s="1376"/>
      <c r="C12" s="1317"/>
      <c r="D12" s="1316" t="s">
        <v>818</v>
      </c>
      <c r="E12" s="1315">
        <f>SUM(E16:E18)+E13</f>
        <v>32</v>
      </c>
      <c r="F12" s="1315">
        <f>SUM(F16:F18)+F13</f>
        <v>26</v>
      </c>
      <c r="G12" s="1315">
        <f>SUM(G16:G18)+G13</f>
        <v>23</v>
      </c>
      <c r="H12" s="1315">
        <f>SUM(H16:H18)+H13</f>
        <v>18</v>
      </c>
      <c r="I12" s="1314">
        <f t="shared" ref="I12:I18" si="0">SUM(E12:H12)</f>
        <v>99</v>
      </c>
      <c r="J12" s="2841"/>
      <c r="K12" s="1244"/>
    </row>
    <row r="13" spans="2:11" s="1224" customFormat="1" ht="14.25" customHeight="1" x14ac:dyDescent="0.2">
      <c r="B13" s="1373"/>
      <c r="C13" s="1309"/>
      <c r="D13" s="1184" t="s">
        <v>819</v>
      </c>
      <c r="E13" s="1308">
        <f>SUM(E14:E15)</f>
        <v>32</v>
      </c>
      <c r="F13" s="1308">
        <f>SUM(F14:F15)</f>
        <v>26</v>
      </c>
      <c r="G13" s="1308">
        <f>SUM(G14:G15)</f>
        <v>23</v>
      </c>
      <c r="H13" s="1308">
        <f>SUM(H14:H15)</f>
        <v>18</v>
      </c>
      <c r="I13" s="1374">
        <f t="shared" si="0"/>
        <v>99</v>
      </c>
      <c r="J13" s="2842"/>
      <c r="K13" s="1244"/>
    </row>
    <row r="14" spans="2:11" s="1224" customFormat="1" ht="14.25" customHeight="1" x14ac:dyDescent="0.2">
      <c r="B14" s="1373"/>
      <c r="C14" s="1309"/>
      <c r="D14" s="1184" t="s">
        <v>820</v>
      </c>
      <c r="E14" s="1308">
        <f>SUM(E20:E29)</f>
        <v>0</v>
      </c>
      <c r="F14" s="1308">
        <f>SUM(F20:F29)</f>
        <v>0</v>
      </c>
      <c r="G14" s="1308">
        <f>SUM(G20:G29)</f>
        <v>0</v>
      </c>
      <c r="H14" s="1308">
        <f>SUM(H20:H29)</f>
        <v>0</v>
      </c>
      <c r="I14" s="1374">
        <f t="shared" si="0"/>
        <v>0</v>
      </c>
      <c r="J14" s="2842"/>
      <c r="K14" s="1244"/>
    </row>
    <row r="15" spans="2:11" s="1224" customFormat="1" ht="14.25" customHeight="1" x14ac:dyDescent="0.2">
      <c r="B15" s="1373"/>
      <c r="C15" s="1309"/>
      <c r="D15" s="1184" t="s">
        <v>821</v>
      </c>
      <c r="E15" s="1308">
        <f>SUM(E30:E46)</f>
        <v>32</v>
      </c>
      <c r="F15" s="1308">
        <f>SUM(F30:F46)</f>
        <v>26</v>
      </c>
      <c r="G15" s="1308">
        <f>SUM(G30:G46)</f>
        <v>23</v>
      </c>
      <c r="H15" s="1308">
        <f>SUM(H30:H46)</f>
        <v>18</v>
      </c>
      <c r="I15" s="1374">
        <f t="shared" si="0"/>
        <v>99</v>
      </c>
      <c r="J15" s="2842"/>
      <c r="K15" s="1244"/>
    </row>
    <row r="16" spans="2:11" s="1224" customFormat="1" ht="14.25" customHeight="1" x14ac:dyDescent="0.2">
      <c r="B16" s="1373"/>
      <c r="C16" s="1309"/>
      <c r="D16" s="1184" t="s">
        <v>822</v>
      </c>
      <c r="E16" s="1308">
        <f>E47</f>
        <v>0</v>
      </c>
      <c r="F16" s="1312">
        <f>F47</f>
        <v>0</v>
      </c>
      <c r="G16" s="1312">
        <f>G47</f>
        <v>0</v>
      </c>
      <c r="H16" s="1313">
        <f>H47</f>
        <v>0</v>
      </c>
      <c r="I16" s="1374">
        <f t="shared" si="0"/>
        <v>0</v>
      </c>
      <c r="J16" s="2842"/>
      <c r="K16" s="1244"/>
    </row>
    <row r="17" spans="2:11" s="1224" customFormat="1" ht="14.25" customHeight="1" x14ac:dyDescent="0.2">
      <c r="B17" s="1373"/>
      <c r="C17" s="1309"/>
      <c r="D17" s="1184" t="s">
        <v>823</v>
      </c>
      <c r="E17" s="1308">
        <f>E54</f>
        <v>0</v>
      </c>
      <c r="F17" s="1312">
        <f>F54</f>
        <v>0</v>
      </c>
      <c r="G17" s="1312">
        <f>G54</f>
        <v>0</v>
      </c>
      <c r="H17" s="1312">
        <f>H54</f>
        <v>0</v>
      </c>
      <c r="I17" s="1374">
        <f t="shared" si="0"/>
        <v>0</v>
      </c>
      <c r="J17" s="2842"/>
      <c r="K17" s="1244"/>
    </row>
    <row r="18" spans="2:11" s="1224" customFormat="1" ht="13.5" customHeight="1" thickBot="1" x14ac:dyDescent="0.25">
      <c r="B18" s="1373"/>
      <c r="C18" s="1309"/>
      <c r="D18" s="1040" t="s">
        <v>846</v>
      </c>
      <c r="E18" s="1308">
        <f>SUM(E60:E63)</f>
        <v>0</v>
      </c>
      <c r="F18" s="1308">
        <f>SUM(F60:F63)</f>
        <v>0</v>
      </c>
      <c r="G18" s="1308">
        <f>SUM(G60:G63)</f>
        <v>0</v>
      </c>
      <c r="H18" s="1308">
        <f>SUM(H60:H63)</f>
        <v>0</v>
      </c>
      <c r="I18" s="1374">
        <f t="shared" si="0"/>
        <v>0</v>
      </c>
      <c r="J18" s="2843"/>
      <c r="K18" s="1244"/>
    </row>
    <row r="19" spans="2:11" s="1224" customFormat="1" ht="19.5" customHeight="1" x14ac:dyDescent="0.2">
      <c r="B19" s="1869"/>
      <c r="C19" s="1865" t="s">
        <v>766</v>
      </c>
      <c r="D19" s="1865"/>
      <c r="E19" s="1866"/>
      <c r="F19" s="1866"/>
      <c r="G19" s="1866"/>
      <c r="H19" s="1866"/>
      <c r="I19" s="1866"/>
      <c r="J19" s="1870"/>
      <c r="K19" s="1244"/>
    </row>
    <row r="20" spans="2:11" s="992" customFormat="1" ht="14.1" customHeight="1" x14ac:dyDescent="0.2">
      <c r="B20" s="2876" t="s">
        <v>826</v>
      </c>
      <c r="C20" s="1304">
        <v>1</v>
      </c>
      <c r="D20" s="1305" t="s">
        <v>800</v>
      </c>
      <c r="E20" s="1412"/>
      <c r="F20" s="1296"/>
      <c r="G20" s="946"/>
      <c r="H20" s="948"/>
      <c r="I20" s="1414">
        <f t="shared" ref="I20:I46" si="1">SUM(E20:H20)</f>
        <v>0</v>
      </c>
      <c r="J20" s="1368"/>
      <c r="K20" s="1244"/>
    </row>
    <row r="21" spans="2:11" s="992" customFormat="1" ht="14.1" customHeight="1" x14ac:dyDescent="0.2">
      <c r="B21" s="2877"/>
      <c r="C21" s="1126">
        <v>2</v>
      </c>
      <c r="D21" s="1303" t="s">
        <v>770</v>
      </c>
      <c r="E21" s="1393"/>
      <c r="F21" s="895"/>
      <c r="G21" s="894"/>
      <c r="H21" s="887"/>
      <c r="I21" s="1346">
        <f t="shared" si="1"/>
        <v>0</v>
      </c>
      <c r="J21" s="1370"/>
      <c r="K21" s="1244"/>
    </row>
    <row r="22" spans="2:11" s="992" customFormat="1" ht="14.1" customHeight="1" x14ac:dyDescent="0.2">
      <c r="B22" s="2877"/>
      <c r="C22" s="1126">
        <v>3</v>
      </c>
      <c r="D22" s="1303" t="s">
        <v>801</v>
      </c>
      <c r="E22" s="1393"/>
      <c r="F22" s="895"/>
      <c r="G22" s="894"/>
      <c r="H22" s="890"/>
      <c r="I22" s="1346">
        <f t="shared" si="1"/>
        <v>0</v>
      </c>
      <c r="J22" s="1370"/>
      <c r="K22" s="1244"/>
    </row>
    <row r="23" spans="2:11" s="992" customFormat="1" ht="14.1" customHeight="1" x14ac:dyDescent="0.2">
      <c r="B23" s="2877"/>
      <c r="C23" s="1126">
        <v>4</v>
      </c>
      <c r="D23" s="1303" t="s">
        <v>713</v>
      </c>
      <c r="E23" s="1393"/>
      <c r="F23" s="895"/>
      <c r="G23" s="894"/>
      <c r="H23" s="890"/>
      <c r="I23" s="1346">
        <f t="shared" si="1"/>
        <v>0</v>
      </c>
      <c r="J23" s="1370"/>
      <c r="K23" s="1244"/>
    </row>
    <row r="24" spans="2:11" s="992" customFormat="1" ht="14.1" customHeight="1" x14ac:dyDescent="0.2">
      <c r="B24" s="2877"/>
      <c r="C24" s="1126">
        <v>5</v>
      </c>
      <c r="D24" s="1303" t="s">
        <v>802</v>
      </c>
      <c r="E24" s="1393"/>
      <c r="F24" s="895"/>
      <c r="G24" s="894"/>
      <c r="H24" s="899"/>
      <c r="I24" s="1346">
        <f t="shared" si="1"/>
        <v>0</v>
      </c>
      <c r="J24" s="1370"/>
      <c r="K24" s="1244"/>
    </row>
    <row r="25" spans="2:11" s="992" customFormat="1" ht="14.1" customHeight="1" x14ac:dyDescent="0.2">
      <c r="B25" s="2877"/>
      <c r="C25" s="1126">
        <v>6</v>
      </c>
      <c r="D25" s="1303" t="s">
        <v>803</v>
      </c>
      <c r="E25" s="1393"/>
      <c r="F25" s="895"/>
      <c r="G25" s="894"/>
      <c r="H25" s="899"/>
      <c r="I25" s="1346">
        <f t="shared" si="1"/>
        <v>0</v>
      </c>
      <c r="J25" s="1370"/>
      <c r="K25" s="1244"/>
    </row>
    <row r="26" spans="2:11" s="992" customFormat="1" ht="14.1" customHeight="1" x14ac:dyDescent="0.2">
      <c r="B26" s="2877"/>
      <c r="C26" s="1126">
        <v>7</v>
      </c>
      <c r="D26" s="1303" t="s">
        <v>769</v>
      </c>
      <c r="E26" s="1393"/>
      <c r="F26" s="895"/>
      <c r="G26" s="894"/>
      <c r="H26" s="899"/>
      <c r="I26" s="1346">
        <f t="shared" si="1"/>
        <v>0</v>
      </c>
      <c r="J26" s="1370"/>
      <c r="K26" s="1244"/>
    </row>
    <row r="27" spans="2:11" s="992" customFormat="1" ht="14.1" customHeight="1" x14ac:dyDescent="0.2">
      <c r="B27" s="2877"/>
      <c r="C27" s="1126">
        <v>8</v>
      </c>
      <c r="D27" s="1303" t="s">
        <v>694</v>
      </c>
      <c r="E27" s="1393"/>
      <c r="F27" s="895"/>
      <c r="G27" s="894"/>
      <c r="H27" s="899"/>
      <c r="I27" s="1346">
        <f t="shared" si="1"/>
        <v>0</v>
      </c>
      <c r="J27" s="1370"/>
      <c r="K27" s="1244"/>
    </row>
    <row r="28" spans="2:11" s="992" customFormat="1" ht="14.1" customHeight="1" x14ac:dyDescent="0.2">
      <c r="B28" s="2877"/>
      <c r="C28" s="1126">
        <v>9</v>
      </c>
      <c r="D28" s="1303" t="s">
        <v>716</v>
      </c>
      <c r="E28" s="1393"/>
      <c r="F28" s="895"/>
      <c r="G28" s="894"/>
      <c r="H28" s="899"/>
      <c r="I28" s="1346">
        <f t="shared" si="1"/>
        <v>0</v>
      </c>
      <c r="J28" s="1370"/>
      <c r="K28" s="1244"/>
    </row>
    <row r="29" spans="2:11" s="992" customFormat="1" ht="14.1" customHeight="1" x14ac:dyDescent="0.2">
      <c r="B29" s="2878"/>
      <c r="C29" s="1334">
        <v>10</v>
      </c>
      <c r="D29" s="1301" t="s">
        <v>702</v>
      </c>
      <c r="E29" s="1408"/>
      <c r="F29" s="1286"/>
      <c r="G29" s="1285"/>
      <c r="H29" s="1284"/>
      <c r="I29" s="1346">
        <f t="shared" si="1"/>
        <v>0</v>
      </c>
      <c r="J29" s="1358"/>
      <c r="K29" s="1244"/>
    </row>
    <row r="30" spans="2:11" s="992" customFormat="1" ht="14.1" customHeight="1" x14ac:dyDescent="0.2">
      <c r="B30" s="2832" t="s">
        <v>848</v>
      </c>
      <c r="C30" s="1289">
        <v>1</v>
      </c>
      <c r="D30" s="1298" t="s">
        <v>666</v>
      </c>
      <c r="E30" s="1412">
        <v>4</v>
      </c>
      <c r="F30" s="1296">
        <v>4</v>
      </c>
      <c r="G30" s="946">
        <v>4</v>
      </c>
      <c r="H30" s="948">
        <v>4</v>
      </c>
      <c r="I30" s="1346">
        <f t="shared" si="1"/>
        <v>16</v>
      </c>
      <c r="J30" s="1368"/>
      <c r="K30" s="1244"/>
    </row>
    <row r="31" spans="2:11" s="992" customFormat="1" ht="14.1" customHeight="1" x14ac:dyDescent="0.2">
      <c r="B31" s="2833"/>
      <c r="C31" s="1147">
        <v>2</v>
      </c>
      <c r="D31" s="1154" t="s">
        <v>849</v>
      </c>
      <c r="E31" s="1391">
        <v>3</v>
      </c>
      <c r="F31" s="889">
        <v>3</v>
      </c>
      <c r="G31" s="888">
        <v>3</v>
      </c>
      <c r="H31" s="931">
        <v>3</v>
      </c>
      <c r="I31" s="1346">
        <f t="shared" si="1"/>
        <v>12</v>
      </c>
      <c r="J31" s="1110"/>
      <c r="K31" s="1244"/>
    </row>
    <row r="32" spans="2:11" s="992" customFormat="1" ht="14.1" customHeight="1" x14ac:dyDescent="0.2">
      <c r="B32" s="2833"/>
      <c r="C32" s="1161">
        <v>3</v>
      </c>
      <c r="D32" s="1154" t="s">
        <v>850</v>
      </c>
      <c r="E32" s="1391">
        <v>2</v>
      </c>
      <c r="F32" s="889">
        <v>2</v>
      </c>
      <c r="G32" s="888">
        <v>2</v>
      </c>
      <c r="H32" s="931">
        <v>2</v>
      </c>
      <c r="I32" s="1346">
        <f t="shared" si="1"/>
        <v>8</v>
      </c>
      <c r="J32" s="1110"/>
      <c r="K32" s="1244"/>
    </row>
    <row r="33" spans="2:11" s="992" customFormat="1" ht="14.1" customHeight="1" x14ac:dyDescent="0.2">
      <c r="B33" s="2833"/>
      <c r="C33" s="1147">
        <v>4</v>
      </c>
      <c r="D33" s="1151" t="s">
        <v>851</v>
      </c>
      <c r="E33" s="1391">
        <v>1</v>
      </c>
      <c r="F33" s="889"/>
      <c r="G33" s="888"/>
      <c r="H33" s="931"/>
      <c r="I33" s="1346">
        <f t="shared" si="1"/>
        <v>1</v>
      </c>
      <c r="J33" s="1110"/>
      <c r="K33" s="1244"/>
    </row>
    <row r="34" spans="2:11" s="992" customFormat="1" ht="14.1" customHeight="1" x14ac:dyDescent="0.2">
      <c r="B34" s="2833"/>
      <c r="C34" s="1161">
        <v>5</v>
      </c>
      <c r="D34" s="1151" t="s">
        <v>670</v>
      </c>
      <c r="E34" s="1391">
        <v>2</v>
      </c>
      <c r="F34" s="889">
        <v>2</v>
      </c>
      <c r="G34" s="888">
        <v>2</v>
      </c>
      <c r="H34" s="931">
        <v>1</v>
      </c>
      <c r="I34" s="1346">
        <f t="shared" si="1"/>
        <v>7</v>
      </c>
      <c r="J34" s="1110"/>
      <c r="K34" s="1244"/>
    </row>
    <row r="35" spans="2:11" s="992" customFormat="1" ht="14.1" customHeight="1" x14ac:dyDescent="0.2">
      <c r="B35" s="2833"/>
      <c r="C35" s="1147">
        <v>6</v>
      </c>
      <c r="D35" s="1150" t="s">
        <v>715</v>
      </c>
      <c r="E35" s="1391">
        <v>2</v>
      </c>
      <c r="F35" s="889">
        <v>1</v>
      </c>
      <c r="G35" s="888"/>
      <c r="H35" s="931"/>
      <c r="I35" s="1346">
        <f t="shared" si="1"/>
        <v>3</v>
      </c>
      <c r="J35" s="1110"/>
      <c r="K35" s="1244"/>
    </row>
    <row r="36" spans="2:11" s="992" customFormat="1" ht="14.1" customHeight="1" x14ac:dyDescent="0.2">
      <c r="B36" s="2833"/>
      <c r="C36" s="1161">
        <v>7</v>
      </c>
      <c r="D36" s="1149" t="s">
        <v>677</v>
      </c>
      <c r="E36" s="1391">
        <v>3</v>
      </c>
      <c r="F36" s="889">
        <v>4</v>
      </c>
      <c r="G36" s="888">
        <v>3</v>
      </c>
      <c r="H36" s="931">
        <v>4</v>
      </c>
      <c r="I36" s="1346">
        <f t="shared" si="1"/>
        <v>14</v>
      </c>
      <c r="J36" s="1110"/>
      <c r="K36" s="1244"/>
    </row>
    <row r="37" spans="2:11" s="992" customFormat="1" ht="14.1" customHeight="1" x14ac:dyDescent="0.2">
      <c r="B37" s="2833"/>
      <c r="C37" s="1147">
        <v>8</v>
      </c>
      <c r="D37" s="1151" t="s">
        <v>676</v>
      </c>
      <c r="E37" s="1391">
        <v>2</v>
      </c>
      <c r="F37" s="889">
        <v>1</v>
      </c>
      <c r="G37" s="888">
        <v>1</v>
      </c>
      <c r="H37" s="931"/>
      <c r="I37" s="1346">
        <f t="shared" si="1"/>
        <v>4</v>
      </c>
      <c r="J37" s="1110"/>
      <c r="K37" s="1244"/>
    </row>
    <row r="38" spans="2:11" s="992" customFormat="1" ht="14.1" customHeight="1" x14ac:dyDescent="0.2">
      <c r="B38" s="2833"/>
      <c r="C38" s="1161">
        <v>9</v>
      </c>
      <c r="D38" s="1151" t="s">
        <v>712</v>
      </c>
      <c r="E38" s="1391">
        <v>2</v>
      </c>
      <c r="F38" s="889">
        <v>1</v>
      </c>
      <c r="G38" s="888">
        <v>1</v>
      </c>
      <c r="H38" s="931"/>
      <c r="I38" s="1346">
        <f t="shared" si="1"/>
        <v>4</v>
      </c>
      <c r="J38" s="1110"/>
      <c r="K38" s="1244"/>
    </row>
    <row r="39" spans="2:11" s="992" customFormat="1" ht="14.1" customHeight="1" x14ac:dyDescent="0.2">
      <c r="B39" s="2833"/>
      <c r="C39" s="1147">
        <v>10</v>
      </c>
      <c r="D39" s="1151" t="s">
        <v>673</v>
      </c>
      <c r="E39" s="1391">
        <v>2</v>
      </c>
      <c r="F39" s="889">
        <v>1</v>
      </c>
      <c r="G39" s="888">
        <v>1</v>
      </c>
      <c r="H39" s="931"/>
      <c r="I39" s="1346">
        <f t="shared" si="1"/>
        <v>4</v>
      </c>
      <c r="J39" s="1110"/>
      <c r="K39" s="1244"/>
    </row>
    <row r="40" spans="2:11" s="992" customFormat="1" ht="14.1" customHeight="1" x14ac:dyDescent="0.2">
      <c r="B40" s="2833"/>
      <c r="C40" s="1161">
        <v>11</v>
      </c>
      <c r="D40" s="1151" t="s">
        <v>674</v>
      </c>
      <c r="E40" s="1391">
        <v>2</v>
      </c>
      <c r="F40" s="889">
        <v>1</v>
      </c>
      <c r="G40" s="888">
        <v>1</v>
      </c>
      <c r="H40" s="931"/>
      <c r="I40" s="1346">
        <f t="shared" si="1"/>
        <v>4</v>
      </c>
      <c r="J40" s="1110"/>
      <c r="K40" s="1244"/>
    </row>
    <row r="41" spans="2:11" s="992" customFormat="1" ht="14.1" customHeight="1" x14ac:dyDescent="0.2">
      <c r="B41" s="2833"/>
      <c r="C41" s="1147">
        <v>12</v>
      </c>
      <c r="D41" s="1151" t="s">
        <v>681</v>
      </c>
      <c r="E41" s="1391">
        <v>1</v>
      </c>
      <c r="F41" s="889"/>
      <c r="G41" s="888"/>
      <c r="H41" s="931"/>
      <c r="I41" s="1346">
        <f t="shared" si="1"/>
        <v>1</v>
      </c>
      <c r="J41" s="1110"/>
      <c r="K41" s="1244"/>
    </row>
    <row r="42" spans="2:11" s="992" customFormat="1" ht="14.1" customHeight="1" x14ac:dyDescent="0.2">
      <c r="B42" s="2833"/>
      <c r="C42" s="1161">
        <v>13</v>
      </c>
      <c r="D42" s="1151" t="s">
        <v>680</v>
      </c>
      <c r="E42" s="1391">
        <v>3</v>
      </c>
      <c r="F42" s="889">
        <v>3</v>
      </c>
      <c r="G42" s="888">
        <v>3</v>
      </c>
      <c r="H42" s="931">
        <v>3</v>
      </c>
      <c r="I42" s="1346">
        <f t="shared" si="1"/>
        <v>12</v>
      </c>
      <c r="J42" s="1110"/>
      <c r="K42" s="1244"/>
    </row>
    <row r="43" spans="2:11" s="992" customFormat="1" ht="14.1" customHeight="1" x14ac:dyDescent="0.2">
      <c r="B43" s="2833"/>
      <c r="C43" s="1147">
        <v>14</v>
      </c>
      <c r="D43" s="1151" t="s">
        <v>678</v>
      </c>
      <c r="E43" s="1391">
        <v>1</v>
      </c>
      <c r="F43" s="889">
        <v>1</v>
      </c>
      <c r="G43" s="888">
        <v>1</v>
      </c>
      <c r="H43" s="931"/>
      <c r="I43" s="1346">
        <f t="shared" si="1"/>
        <v>3</v>
      </c>
      <c r="J43" s="1110"/>
      <c r="K43" s="1244"/>
    </row>
    <row r="44" spans="2:11" s="992" customFormat="1" ht="14.1" customHeight="1" x14ac:dyDescent="0.2">
      <c r="B44" s="2833"/>
      <c r="C44" s="1147">
        <v>15</v>
      </c>
      <c r="D44" s="1150" t="s">
        <v>719</v>
      </c>
      <c r="E44" s="1391">
        <v>1</v>
      </c>
      <c r="F44" s="889">
        <v>1</v>
      </c>
      <c r="G44" s="888"/>
      <c r="H44" s="931"/>
      <c r="I44" s="1346">
        <f t="shared" si="1"/>
        <v>2</v>
      </c>
      <c r="J44" s="1110"/>
      <c r="K44" s="1244"/>
    </row>
    <row r="45" spans="2:11" s="992" customFormat="1" ht="14.1" customHeight="1" x14ac:dyDescent="0.2">
      <c r="B45" s="2833"/>
      <c r="C45" s="1333">
        <v>16</v>
      </c>
      <c r="D45" s="1288" t="s">
        <v>682</v>
      </c>
      <c r="E45" s="1408">
        <v>1</v>
      </c>
      <c r="F45" s="1286">
        <v>1</v>
      </c>
      <c r="G45" s="1285">
        <v>1</v>
      </c>
      <c r="H45" s="1284">
        <v>1</v>
      </c>
      <c r="I45" s="1403">
        <f t="shared" si="1"/>
        <v>4</v>
      </c>
      <c r="J45" s="1358"/>
      <c r="K45" s="1244"/>
    </row>
    <row r="46" spans="2:11" s="992" customFormat="1" ht="19.350000000000001" customHeight="1" thickBot="1" x14ac:dyDescent="0.25">
      <c r="B46" s="2833"/>
      <c r="C46" s="1281" t="s">
        <v>857</v>
      </c>
      <c r="D46" s="1280"/>
      <c r="E46" s="1586"/>
      <c r="F46" s="922"/>
      <c r="G46" s="921"/>
      <c r="H46" s="921"/>
      <c r="I46" s="1414">
        <f t="shared" si="1"/>
        <v>0</v>
      </c>
      <c r="J46" s="2019"/>
      <c r="K46" s="1244"/>
    </row>
    <row r="47" spans="2:11" s="1224" customFormat="1" ht="19.5" customHeight="1" thickTop="1" x14ac:dyDescent="0.2">
      <c r="B47" s="1357"/>
      <c r="C47" s="1267" t="s">
        <v>773</v>
      </c>
      <c r="D47" s="1276"/>
      <c r="E47" s="1274">
        <f>SUM(E48:E53)</f>
        <v>0</v>
      </c>
      <c r="F47" s="1274">
        <f>SUM(F48:F53)</f>
        <v>0</v>
      </c>
      <c r="G47" s="1274">
        <f>SUM(G48:G53)</f>
        <v>0</v>
      </c>
      <c r="H47" s="1275">
        <f>SUM(H48:H53)</f>
        <v>0</v>
      </c>
      <c r="I47" s="1401">
        <f>SUM(I48:I53)</f>
        <v>0</v>
      </c>
      <c r="J47" s="1356"/>
      <c r="K47" s="1244"/>
    </row>
    <row r="48" spans="2:11" s="1224" customFormat="1" ht="14.1" customHeight="1" x14ac:dyDescent="0.2">
      <c r="B48" s="989"/>
      <c r="C48" s="1127">
        <v>1</v>
      </c>
      <c r="D48" s="1260"/>
      <c r="E48" s="1393"/>
      <c r="F48" s="895"/>
      <c r="G48" s="894"/>
      <c r="H48" s="899"/>
      <c r="I48" s="1384">
        <f t="shared" ref="I48:I53" si="2">SUM(E48:H48)</f>
        <v>0</v>
      </c>
      <c r="J48" s="1112"/>
      <c r="K48" s="1244"/>
    </row>
    <row r="49" spans="2:11" s="1224" customFormat="1" ht="14.1" customHeight="1" x14ac:dyDescent="0.2">
      <c r="B49" s="989"/>
      <c r="C49" s="1127">
        <v>2</v>
      </c>
      <c r="D49" s="1254"/>
      <c r="E49" s="1393"/>
      <c r="F49" s="895"/>
      <c r="G49" s="894"/>
      <c r="H49" s="899"/>
      <c r="I49" s="1384">
        <f t="shared" si="2"/>
        <v>0</v>
      </c>
      <c r="J49" s="1112"/>
      <c r="K49" s="1244"/>
    </row>
    <row r="50" spans="2:11" s="1224" customFormat="1" ht="14.1" customHeight="1" x14ac:dyDescent="0.2">
      <c r="B50" s="989"/>
      <c r="C50" s="1127">
        <v>3</v>
      </c>
      <c r="D50" s="1254"/>
      <c r="E50" s="1393"/>
      <c r="F50" s="895"/>
      <c r="G50" s="894"/>
      <c r="H50" s="899"/>
      <c r="I50" s="1384">
        <f t="shared" si="2"/>
        <v>0</v>
      </c>
      <c r="J50" s="1112"/>
      <c r="K50" s="1244"/>
    </row>
    <row r="51" spans="2:11" s="1224" customFormat="1" ht="14.1" customHeight="1" x14ac:dyDescent="0.2">
      <c r="B51" s="930"/>
      <c r="C51" s="1126">
        <v>4</v>
      </c>
      <c r="D51" s="1254"/>
      <c r="E51" s="1391"/>
      <c r="F51" s="889"/>
      <c r="G51" s="888"/>
      <c r="H51" s="931"/>
      <c r="I51" s="1384">
        <f t="shared" si="2"/>
        <v>0</v>
      </c>
      <c r="J51" s="884"/>
      <c r="K51" s="1244"/>
    </row>
    <row r="52" spans="2:11" s="1224" customFormat="1" ht="14.1" customHeight="1" x14ac:dyDescent="0.2">
      <c r="B52" s="930"/>
      <c r="C52" s="1126">
        <v>5</v>
      </c>
      <c r="D52" s="1254"/>
      <c r="E52" s="1391"/>
      <c r="F52" s="889"/>
      <c r="G52" s="888"/>
      <c r="H52" s="931"/>
      <c r="I52" s="1384">
        <f t="shared" si="2"/>
        <v>0</v>
      </c>
      <c r="J52" s="884"/>
      <c r="K52" s="1244"/>
    </row>
    <row r="53" spans="2:11" s="1224" customFormat="1" ht="14.1" customHeight="1" thickBot="1" x14ac:dyDescent="0.25">
      <c r="B53" s="927"/>
      <c r="C53" s="1133">
        <v>6</v>
      </c>
      <c r="D53" s="1249"/>
      <c r="E53" s="1399"/>
      <c r="F53" s="912"/>
      <c r="G53" s="911"/>
      <c r="H53" s="1144"/>
      <c r="I53" s="1384">
        <f t="shared" si="2"/>
        <v>0</v>
      </c>
      <c r="J53" s="1355"/>
      <c r="K53" s="1244"/>
    </row>
    <row r="54" spans="2:11" s="1224" customFormat="1" ht="19.350000000000001" customHeight="1" thickTop="1" x14ac:dyDescent="0.2">
      <c r="B54" s="1266"/>
      <c r="C54" s="1267" t="s">
        <v>772</v>
      </c>
      <c r="D54" s="1266"/>
      <c r="E54" s="1264">
        <f>SUM(E55:E59)</f>
        <v>0</v>
      </c>
      <c r="F54" s="1265">
        <f>SUM(F55:F59)</f>
        <v>0</v>
      </c>
      <c r="G54" s="1264">
        <f>SUM(G55:G59)</f>
        <v>0</v>
      </c>
      <c r="H54" s="1264">
        <f>SUM(H55:H59)</f>
        <v>0</v>
      </c>
      <c r="I54" s="1402">
        <f>SUM(I55:I59)</f>
        <v>0</v>
      </c>
      <c r="J54" s="1354"/>
      <c r="K54" s="1244"/>
    </row>
    <row r="55" spans="2:11" s="1224" customFormat="1" ht="14.1" customHeight="1" x14ac:dyDescent="0.2">
      <c r="B55" s="989"/>
      <c r="C55" s="1127">
        <v>1</v>
      </c>
      <c r="D55" s="1254"/>
      <c r="E55" s="1329"/>
      <c r="F55" s="895"/>
      <c r="G55" s="894"/>
      <c r="H55" s="899"/>
      <c r="I55" s="1384">
        <f t="shared" ref="I55:I63" si="3">SUM(E55:H55)</f>
        <v>0</v>
      </c>
      <c r="J55" s="1112"/>
      <c r="K55" s="1244"/>
    </row>
    <row r="56" spans="2:11" s="1224" customFormat="1" ht="14.1" customHeight="1" x14ac:dyDescent="0.2">
      <c r="B56" s="930"/>
      <c r="C56" s="1126">
        <v>2</v>
      </c>
      <c r="D56" s="1254"/>
      <c r="E56" s="1328"/>
      <c r="F56" s="889"/>
      <c r="G56" s="888"/>
      <c r="H56" s="931"/>
      <c r="I56" s="1384">
        <f t="shared" si="3"/>
        <v>0</v>
      </c>
      <c r="J56" s="884"/>
      <c r="K56" s="1244"/>
    </row>
    <row r="57" spans="2:11" s="1224" customFormat="1" ht="14.1" customHeight="1" x14ac:dyDescent="0.2">
      <c r="B57" s="1134"/>
      <c r="C57" s="1126">
        <v>3</v>
      </c>
      <c r="D57" s="1254"/>
      <c r="E57" s="1328"/>
      <c r="F57" s="889"/>
      <c r="G57" s="888"/>
      <c r="H57" s="931"/>
      <c r="I57" s="1384">
        <f t="shared" si="3"/>
        <v>0</v>
      </c>
      <c r="J57" s="884"/>
      <c r="K57" s="1244"/>
    </row>
    <row r="58" spans="2:11" s="1224" customFormat="1" ht="14.1" customHeight="1" x14ac:dyDescent="0.2">
      <c r="B58" s="930"/>
      <c r="C58" s="1126">
        <v>4</v>
      </c>
      <c r="D58" s="1254"/>
      <c r="E58" s="1328"/>
      <c r="F58" s="889"/>
      <c r="G58" s="888"/>
      <c r="H58" s="931"/>
      <c r="I58" s="1346">
        <f t="shared" si="3"/>
        <v>0</v>
      </c>
      <c r="J58" s="884"/>
      <c r="K58" s="1244"/>
    </row>
    <row r="59" spans="2:11" s="1224" customFormat="1" ht="14.1" customHeight="1" thickBot="1" x14ac:dyDescent="0.25">
      <c r="B59" s="1352"/>
      <c r="C59" s="1250">
        <v>5</v>
      </c>
      <c r="D59" s="1467"/>
      <c r="E59" s="1327"/>
      <c r="F59" s="1247"/>
      <c r="G59" s="1123"/>
      <c r="H59" s="1140"/>
      <c r="I59" s="1340">
        <f t="shared" si="3"/>
        <v>0</v>
      </c>
      <c r="J59" s="1351"/>
      <c r="K59" s="1244"/>
    </row>
    <row r="60" spans="2:11" s="1224" customFormat="1" ht="14.1" customHeight="1" thickTop="1" x14ac:dyDescent="0.2">
      <c r="B60" s="1350"/>
      <c r="C60" s="1242" t="s">
        <v>828</v>
      </c>
      <c r="D60" s="1242"/>
      <c r="E60" s="1386"/>
      <c r="F60" s="1241"/>
      <c r="G60" s="1241"/>
      <c r="H60" s="1241"/>
      <c r="I60" s="1384">
        <f t="shared" si="3"/>
        <v>0</v>
      </c>
      <c r="J60" s="1348"/>
    </row>
    <row r="61" spans="2:11" s="1224" customFormat="1" ht="14.1" customHeight="1" x14ac:dyDescent="0.2">
      <c r="B61" s="1347"/>
      <c r="C61" s="1236" t="s">
        <v>721</v>
      </c>
      <c r="D61" s="1236"/>
      <c r="E61" s="1383"/>
      <c r="F61" s="1235"/>
      <c r="G61" s="1235"/>
      <c r="H61" s="1235"/>
      <c r="I61" s="1384">
        <f t="shared" si="3"/>
        <v>0</v>
      </c>
      <c r="J61" s="1345"/>
    </row>
    <row r="62" spans="2:11" s="1224" customFormat="1" ht="14.1" customHeight="1" x14ac:dyDescent="0.2">
      <c r="B62" s="1347"/>
      <c r="C62" s="1236" t="s">
        <v>829</v>
      </c>
      <c r="D62" s="1236"/>
      <c r="E62" s="1383"/>
      <c r="F62" s="1235"/>
      <c r="G62" s="1235"/>
      <c r="H62" s="1235"/>
      <c r="I62" s="1384">
        <f t="shared" si="3"/>
        <v>0</v>
      </c>
      <c r="J62" s="1345"/>
    </row>
    <row r="63" spans="2:11" s="1224" customFormat="1" ht="14.1" customHeight="1" thickBot="1" x14ac:dyDescent="0.25">
      <c r="B63" s="1344"/>
      <c r="C63" s="1643" t="s">
        <v>853</v>
      </c>
      <c r="D63" s="1343"/>
      <c r="E63" s="1381"/>
      <c r="F63" s="1342"/>
      <c r="G63" s="1342"/>
      <c r="H63" s="1341"/>
      <c r="I63" s="1384">
        <f t="shared" si="3"/>
        <v>0</v>
      </c>
      <c r="J63" s="1339"/>
    </row>
    <row r="64" spans="2:11" ht="18" customHeight="1" x14ac:dyDescent="0.2">
      <c r="C64" s="1473"/>
      <c r="D64" s="2022"/>
      <c r="E64" s="2023"/>
      <c r="F64" s="2023"/>
      <c r="G64" s="2023"/>
      <c r="H64" s="2023"/>
      <c r="I64" s="2023"/>
    </row>
    <row r="65" spans="3:9" ht="15.75" x14ac:dyDescent="0.25">
      <c r="C65" s="1472"/>
      <c r="D65" s="1471"/>
      <c r="E65" s="1470"/>
      <c r="F65" s="1470"/>
      <c r="G65" s="1470"/>
      <c r="H65" s="1470"/>
      <c r="I65" s="1469"/>
    </row>
    <row r="66" spans="3:9" x14ac:dyDescent="0.2">
      <c r="D66" s="1096"/>
      <c r="E66" s="1221"/>
      <c r="F66" s="1096"/>
      <c r="G66" s="1096"/>
      <c r="H66" s="1204"/>
      <c r="I66" s="1096"/>
    </row>
  </sheetData>
  <sheetProtection algorithmName="SHA-512" hashValue="6h16LTySZ+Nvm2rOm651gCwM7Dq6lGjhrwXhFSjxYqEDbBVnb7X/TS11eNT/oZ7aL4p3rHcOJ4yrgOGXpztbug==" saltValue="F3eGl9NPEXGEpfrtdkKHPA==" spinCount="100000" sheet="1" objects="1" scenarios="1"/>
  <mergeCells count="14">
    <mergeCell ref="I1:J1"/>
    <mergeCell ref="B20:B29"/>
    <mergeCell ref="B30:B46"/>
    <mergeCell ref="J12:J18"/>
    <mergeCell ref="D2:G2"/>
    <mergeCell ref="H4:I4"/>
    <mergeCell ref="B5:D11"/>
    <mergeCell ref="E5:H5"/>
    <mergeCell ref="I5:I11"/>
    <mergeCell ref="J5:J11"/>
    <mergeCell ref="E6:H6"/>
    <mergeCell ref="E8:H8"/>
    <mergeCell ref="E9:H9"/>
    <mergeCell ref="E11:H11"/>
  </mergeCells>
  <printOptions horizontalCentered="1"/>
  <pageMargins left="0.59055118110236227" right="0.51181102362204722" top="1.1811023622047245" bottom="0.98425196850393704" header="0.51181102362204722" footer="0.51181102362204722"/>
  <pageSetup paperSize="9" scale="48" orientation="landscape"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r:uid="{6914213F-084D-4C3F-A33E-F88C28B5E521}">
          <x14:formula1>
            <xm:f>słownik!$A$2:$A$175</xm:f>
          </x14:formula1>
          <xm:sqref>D48:D53 D55:D59</xm:sqref>
        </x14:dataValidation>
      </x14:dataValidations>
    </ext>
  </extLst>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0FE21E-02EF-4B45-A460-A76584D11F83}">
  <sheetPr>
    <tabColor rgb="FFFF0000"/>
    <pageSetUpPr fitToPage="1"/>
  </sheetPr>
  <dimension ref="B1:Q69"/>
  <sheetViews>
    <sheetView view="pageBreakPreview" zoomScale="90" zoomScaleNormal="100" zoomScaleSheetLayoutView="90" workbookViewId="0">
      <selection activeCell="L1" sqref="L1:N1"/>
    </sheetView>
  </sheetViews>
  <sheetFormatPr defaultColWidth="9.28515625" defaultRowHeight="12.75" x14ac:dyDescent="0.2"/>
  <cols>
    <col min="1" max="1" width="2.85546875" style="875" customWidth="1"/>
    <col min="2" max="2" width="6.42578125" style="875" customWidth="1"/>
    <col min="3" max="3" width="4.42578125" style="875" customWidth="1"/>
    <col min="4" max="4" width="48" style="875" customWidth="1"/>
    <col min="5" max="9" width="6.5703125" style="875" customWidth="1"/>
    <col min="10" max="10" width="7.7109375" style="875" customWidth="1"/>
    <col min="11" max="12" width="7.85546875" style="875" customWidth="1"/>
    <col min="13" max="13" width="9.42578125" style="875" customWidth="1"/>
    <col min="14" max="14" width="12.28515625" style="875" customWidth="1"/>
    <col min="15" max="15" width="5.42578125" style="875" customWidth="1"/>
    <col min="16" max="16384" width="9.28515625" style="875"/>
  </cols>
  <sheetData>
    <row r="1" spans="2:15" s="1224" customFormat="1" ht="18" x14ac:dyDescent="0.2">
      <c r="B1" s="967"/>
      <c r="C1" s="967"/>
      <c r="D1" s="966" t="str">
        <f>wizyt!C3</f>
        <v>??</v>
      </c>
      <c r="E1" s="1018"/>
      <c r="F1" s="1018"/>
      <c r="G1" s="1018"/>
      <c r="H1" s="1018"/>
      <c r="I1" s="1018"/>
      <c r="J1" s="1018"/>
      <c r="K1" s="1018"/>
      <c r="L1" s="2040" t="str">
        <f>wizyt!$B$1</f>
        <v xml:space="preserve"> </v>
      </c>
      <c r="M1" s="2698" t="str">
        <f>wizyt!$D$1</f>
        <v xml:space="preserve"> </v>
      </c>
      <c r="N1" s="2699"/>
    </row>
    <row r="2" spans="2:15" s="1224" customFormat="1" ht="20.25" x14ac:dyDescent="0.2">
      <c r="B2" s="270"/>
      <c r="C2" s="270"/>
      <c r="D2" s="2700" t="s">
        <v>755</v>
      </c>
      <c r="E2" s="2700"/>
      <c r="F2" s="2700"/>
      <c r="G2" s="2700"/>
      <c r="H2" s="2700"/>
      <c r="I2" s="2700"/>
      <c r="J2" s="2700"/>
      <c r="K2" s="2700"/>
      <c r="L2" s="2700"/>
      <c r="M2" s="999" t="str">
        <f>wizyt!H3</f>
        <v>2023/2024</v>
      </c>
      <c r="N2" s="270"/>
    </row>
    <row r="3" spans="2:15" s="1224" customFormat="1" ht="18.75" customHeight="1" x14ac:dyDescent="0.2">
      <c r="B3" s="998" t="s">
        <v>775</v>
      </c>
      <c r="C3" s="964"/>
      <c r="D3" s="997"/>
      <c r="E3" s="997" t="s">
        <v>858</v>
      </c>
      <c r="F3" s="997"/>
      <c r="G3" s="997"/>
      <c r="H3" s="997"/>
      <c r="I3" s="997"/>
      <c r="J3" s="997" t="s">
        <v>30</v>
      </c>
      <c r="K3" s="997"/>
      <c r="L3" s="997"/>
      <c r="M3" s="996"/>
      <c r="N3" s="270"/>
    </row>
    <row r="4" spans="2:15" s="1224" customFormat="1" ht="27" customHeight="1" thickBot="1" x14ac:dyDescent="0.25">
      <c r="B4" s="1476" t="s">
        <v>884</v>
      </c>
      <c r="C4" s="1323"/>
      <c r="D4" s="330"/>
      <c r="E4" s="1017"/>
      <c r="F4" s="1017"/>
      <c r="G4" s="1322"/>
      <c r="H4" s="1017"/>
      <c r="I4" s="1017"/>
      <c r="J4" s="2847"/>
      <c r="K4" s="2847"/>
      <c r="L4" s="2847"/>
      <c r="M4" s="2847"/>
      <c r="N4" s="270"/>
    </row>
    <row r="5" spans="2:15" s="1224" customFormat="1" ht="12.75" customHeight="1" x14ac:dyDescent="0.2">
      <c r="B5" s="2703" t="s">
        <v>756</v>
      </c>
      <c r="C5" s="2800"/>
      <c r="D5" s="2800"/>
      <c r="E5" s="2848" t="s">
        <v>691</v>
      </c>
      <c r="F5" s="2849"/>
      <c r="G5" s="2849"/>
      <c r="H5" s="2849"/>
      <c r="I5" s="2849"/>
      <c r="J5" s="2850"/>
      <c r="K5" s="2860" t="s">
        <v>109</v>
      </c>
      <c r="L5" s="2861"/>
      <c r="M5" s="2851" t="s">
        <v>790</v>
      </c>
      <c r="N5" s="2836" t="s">
        <v>758</v>
      </c>
    </row>
    <row r="6" spans="2:15" s="1224" customFormat="1" ht="12.75" customHeight="1" x14ac:dyDescent="0.2">
      <c r="B6" s="2705"/>
      <c r="C6" s="2801"/>
      <c r="D6" s="2801"/>
      <c r="E6" s="2839" t="s">
        <v>817</v>
      </c>
      <c r="F6" s="2839"/>
      <c r="G6" s="2839"/>
      <c r="H6" s="2839"/>
      <c r="I6" s="2839"/>
      <c r="J6" s="2840"/>
      <c r="K6" s="2862"/>
      <c r="L6" s="2863"/>
      <c r="M6" s="2852"/>
      <c r="N6" s="2837"/>
    </row>
    <row r="7" spans="2:15" s="1224" customFormat="1" ht="12.75" customHeight="1" x14ac:dyDescent="0.2">
      <c r="B7" s="2705"/>
      <c r="C7" s="2801"/>
      <c r="D7" s="2801"/>
      <c r="E7" s="959" t="s">
        <v>523</v>
      </c>
      <c r="F7" s="959" t="s">
        <v>524</v>
      </c>
      <c r="G7" s="959" t="s">
        <v>525</v>
      </c>
      <c r="H7" s="961" t="s">
        <v>526</v>
      </c>
      <c r="I7" s="961" t="s">
        <v>527</v>
      </c>
      <c r="J7" s="1377" t="s">
        <v>528</v>
      </c>
      <c r="K7" s="2854" t="s">
        <v>862</v>
      </c>
      <c r="L7" s="2857" t="s">
        <v>856</v>
      </c>
      <c r="M7" s="2852"/>
      <c r="N7" s="2837"/>
    </row>
    <row r="8" spans="2:15" s="1224" customFormat="1" ht="12.75" customHeight="1" x14ac:dyDescent="0.2">
      <c r="B8" s="2705"/>
      <c r="C8" s="2801"/>
      <c r="D8" s="2801"/>
      <c r="E8" s="2871" t="s">
        <v>872</v>
      </c>
      <c r="F8" s="2872"/>
      <c r="G8" s="2822" t="s">
        <v>856</v>
      </c>
      <c r="H8" s="2823"/>
      <c r="I8" s="2823"/>
      <c r="J8" s="2824"/>
      <c r="K8" s="2855"/>
      <c r="L8" s="2858"/>
      <c r="M8" s="2852"/>
      <c r="N8" s="2837"/>
    </row>
    <row r="9" spans="2:15" s="1224" customFormat="1" ht="12.75" customHeight="1" x14ac:dyDescent="0.2">
      <c r="B9" s="2705"/>
      <c r="C9" s="2801"/>
      <c r="D9" s="2801"/>
      <c r="E9" s="2752" t="s">
        <v>844</v>
      </c>
      <c r="F9" s="2724"/>
      <c r="G9" s="2724"/>
      <c r="H9" s="2724"/>
      <c r="I9" s="2724"/>
      <c r="J9" s="2807"/>
      <c r="K9" s="2855"/>
      <c r="L9" s="2858"/>
      <c r="M9" s="2852"/>
      <c r="N9" s="2837"/>
    </row>
    <row r="10" spans="2:15" s="1224" customFormat="1" ht="12.75" customHeight="1" x14ac:dyDescent="0.2">
      <c r="B10" s="2705"/>
      <c r="C10" s="2801"/>
      <c r="D10" s="2801"/>
      <c r="E10" s="1728">
        <f>'kalendarz  A'!$F$30</f>
        <v>26</v>
      </c>
      <c r="F10" s="1728">
        <f>'kalendarz  A'!$F$30</f>
        <v>26</v>
      </c>
      <c r="G10" s="1728">
        <f>'kalendarz  A'!$F$30</f>
        <v>26</v>
      </c>
      <c r="H10" s="1728">
        <f>'kalendarz  A'!$F$30</f>
        <v>26</v>
      </c>
      <c r="I10" s="1728">
        <f>'kalendarz  A'!$F$30</f>
        <v>26</v>
      </c>
      <c r="J10" s="1728">
        <f>'kalendarz  A'!$F$31</f>
        <v>16</v>
      </c>
      <c r="K10" s="2855"/>
      <c r="L10" s="2858"/>
      <c r="M10" s="2852"/>
      <c r="N10" s="2837"/>
    </row>
    <row r="11" spans="2:15" s="1224" customFormat="1" ht="16.5" customHeight="1" thickBot="1" x14ac:dyDescent="0.25">
      <c r="B11" s="2707"/>
      <c r="C11" s="2802"/>
      <c r="D11" s="2802"/>
      <c r="E11" s="2825" t="s">
        <v>845</v>
      </c>
      <c r="F11" s="2826"/>
      <c r="G11" s="2826"/>
      <c r="H11" s="2826"/>
      <c r="I11" s="2826"/>
      <c r="J11" s="2827"/>
      <c r="K11" s="2856"/>
      <c r="L11" s="2859"/>
      <c r="M11" s="2853"/>
      <c r="N11" s="2838"/>
    </row>
    <row r="12" spans="2:15" s="1224" customFormat="1" ht="27" customHeight="1" thickBot="1" x14ac:dyDescent="0.25">
      <c r="B12" s="1376"/>
      <c r="C12" s="1317"/>
      <c r="D12" s="1316" t="s">
        <v>818</v>
      </c>
      <c r="E12" s="1315">
        <f t="shared" ref="E12:J12" si="0">SUM(E16:E18)+E13</f>
        <v>30</v>
      </c>
      <c r="F12" s="1315">
        <f t="shared" si="0"/>
        <v>32</v>
      </c>
      <c r="G12" s="1315">
        <f t="shared" si="0"/>
        <v>32</v>
      </c>
      <c r="H12" s="1315">
        <f t="shared" si="0"/>
        <v>26</v>
      </c>
      <c r="I12" s="1315">
        <f t="shared" si="0"/>
        <v>23</v>
      </c>
      <c r="J12" s="1315">
        <f t="shared" si="0"/>
        <v>18</v>
      </c>
      <c r="K12" s="1419">
        <f t="shared" ref="K12:K18" si="1">SUM(E12:F12)</f>
        <v>62</v>
      </c>
      <c r="L12" s="1314">
        <f t="shared" ref="L12:L18" si="2">SUM(G12:J12)</f>
        <v>99</v>
      </c>
      <c r="M12" s="1314">
        <f>SUM(K12:L12)</f>
        <v>161</v>
      </c>
      <c r="N12" s="2841"/>
      <c r="O12" s="1244"/>
    </row>
    <row r="13" spans="2:15" s="1224" customFormat="1" ht="14.25" customHeight="1" x14ac:dyDescent="0.2">
      <c r="B13" s="1373"/>
      <c r="C13" s="1309"/>
      <c r="D13" s="1184" t="s">
        <v>819</v>
      </c>
      <c r="E13" s="1375">
        <f t="shared" ref="E13:J13" si="3">SUM(E14:E15)</f>
        <v>30</v>
      </c>
      <c r="F13" s="1375">
        <f t="shared" si="3"/>
        <v>32</v>
      </c>
      <c r="G13" s="1308">
        <f t="shared" si="3"/>
        <v>32</v>
      </c>
      <c r="H13" s="1308">
        <f t="shared" si="3"/>
        <v>26</v>
      </c>
      <c r="I13" s="1308">
        <f t="shared" si="3"/>
        <v>23</v>
      </c>
      <c r="J13" s="1308">
        <f t="shared" si="3"/>
        <v>18</v>
      </c>
      <c r="K13" s="1417">
        <f t="shared" si="1"/>
        <v>62</v>
      </c>
      <c r="L13" s="1311">
        <f t="shared" si="2"/>
        <v>99</v>
      </c>
      <c r="M13" s="1374">
        <f>SUM(E13:J13)</f>
        <v>161</v>
      </c>
      <c r="N13" s="2842"/>
      <c r="O13" s="1244"/>
    </row>
    <row r="14" spans="2:15" s="1224" customFormat="1" ht="14.25" customHeight="1" x14ac:dyDescent="0.2">
      <c r="B14" s="1373"/>
      <c r="C14" s="1309"/>
      <c r="D14" s="1184" t="s">
        <v>820</v>
      </c>
      <c r="E14" s="1375">
        <f t="shared" ref="E14:J14" si="4">SUM(E20:E30)</f>
        <v>0</v>
      </c>
      <c r="F14" s="1375">
        <f t="shared" si="4"/>
        <v>0</v>
      </c>
      <c r="G14" s="1308">
        <f t="shared" si="4"/>
        <v>0</v>
      </c>
      <c r="H14" s="1308">
        <f t="shared" si="4"/>
        <v>0</v>
      </c>
      <c r="I14" s="1308">
        <f t="shared" si="4"/>
        <v>0</v>
      </c>
      <c r="J14" s="1308">
        <f t="shared" si="4"/>
        <v>0</v>
      </c>
      <c r="K14" s="1418">
        <f t="shared" si="1"/>
        <v>0</v>
      </c>
      <c r="L14" s="1311">
        <f t="shared" si="2"/>
        <v>0</v>
      </c>
      <c r="M14" s="1374">
        <f>SUM(E14:J14)</f>
        <v>0</v>
      </c>
      <c r="N14" s="2842"/>
      <c r="O14" s="1244"/>
    </row>
    <row r="15" spans="2:15" s="1224" customFormat="1" ht="14.25" customHeight="1" x14ac:dyDescent="0.2">
      <c r="B15" s="1373"/>
      <c r="C15" s="1309"/>
      <c r="D15" s="1184" t="s">
        <v>821</v>
      </c>
      <c r="E15" s="1375">
        <f t="shared" ref="E15:J15" si="5">SUM(E31:E49)</f>
        <v>30</v>
      </c>
      <c r="F15" s="1375">
        <f t="shared" si="5"/>
        <v>32</v>
      </c>
      <c r="G15" s="1308">
        <f t="shared" si="5"/>
        <v>32</v>
      </c>
      <c r="H15" s="1308">
        <f t="shared" si="5"/>
        <v>26</v>
      </c>
      <c r="I15" s="1308">
        <f t="shared" si="5"/>
        <v>23</v>
      </c>
      <c r="J15" s="1308">
        <f t="shared" si="5"/>
        <v>18</v>
      </c>
      <c r="K15" s="1418">
        <f t="shared" si="1"/>
        <v>62</v>
      </c>
      <c r="L15" s="1311">
        <f t="shared" si="2"/>
        <v>99</v>
      </c>
      <c r="M15" s="1374">
        <f>SUM(E15:J15)</f>
        <v>161</v>
      </c>
      <c r="N15" s="2842"/>
      <c r="O15" s="1244"/>
    </row>
    <row r="16" spans="2:15" s="1224" customFormat="1" ht="14.25" customHeight="1" x14ac:dyDescent="0.2">
      <c r="B16" s="1373"/>
      <c r="C16" s="1309"/>
      <c r="D16" s="1184" t="s">
        <v>822</v>
      </c>
      <c r="E16" s="1375">
        <f t="shared" ref="E16:J16" si="6">E50</f>
        <v>0</v>
      </c>
      <c r="F16" s="1375">
        <f t="shared" si="6"/>
        <v>0</v>
      </c>
      <c r="G16" s="1308">
        <f t="shared" si="6"/>
        <v>0</v>
      </c>
      <c r="H16" s="1312">
        <f t="shared" si="6"/>
        <v>0</v>
      </c>
      <c r="I16" s="1312">
        <f t="shared" si="6"/>
        <v>0</v>
      </c>
      <c r="J16" s="1313">
        <f t="shared" si="6"/>
        <v>0</v>
      </c>
      <c r="K16" s="1417">
        <f t="shared" si="1"/>
        <v>0</v>
      </c>
      <c r="L16" s="1311">
        <f t="shared" si="2"/>
        <v>0</v>
      </c>
      <c r="M16" s="1374">
        <f>SUM(E16:J16)</f>
        <v>0</v>
      </c>
      <c r="N16" s="2842"/>
      <c r="O16" s="1244"/>
    </row>
    <row r="17" spans="2:15" s="1224" customFormat="1" ht="14.25" customHeight="1" x14ac:dyDescent="0.2">
      <c r="B17" s="1373"/>
      <c r="C17" s="1309"/>
      <c r="D17" s="1184" t="s">
        <v>823</v>
      </c>
      <c r="E17" s="1372">
        <f t="shared" ref="E17:J17" si="7">E57</f>
        <v>0</v>
      </c>
      <c r="F17" s="1372">
        <f t="shared" si="7"/>
        <v>0</v>
      </c>
      <c r="G17" s="1308">
        <f t="shared" si="7"/>
        <v>0</v>
      </c>
      <c r="H17" s="1312">
        <f t="shared" si="7"/>
        <v>0</v>
      </c>
      <c r="I17" s="1312">
        <f t="shared" si="7"/>
        <v>0</v>
      </c>
      <c r="J17" s="1312">
        <f t="shared" si="7"/>
        <v>0</v>
      </c>
      <c r="K17" s="1417">
        <f t="shared" si="1"/>
        <v>0</v>
      </c>
      <c r="L17" s="1311">
        <f t="shared" si="2"/>
        <v>0</v>
      </c>
      <c r="M17" s="1374">
        <f>SUM(E17:J17)</f>
        <v>0</v>
      </c>
      <c r="N17" s="2842"/>
      <c r="O17" s="1244"/>
    </row>
    <row r="18" spans="2:15" s="1224" customFormat="1" ht="13.5" customHeight="1" thickBot="1" x14ac:dyDescent="0.25">
      <c r="B18" s="1373"/>
      <c r="C18" s="1309"/>
      <c r="D18" s="1040" t="s">
        <v>846</v>
      </c>
      <c r="E18" s="1372">
        <f t="shared" ref="E18:J18" si="8">SUM(E63:E66)</f>
        <v>0</v>
      </c>
      <c r="F18" s="1372">
        <f t="shared" si="8"/>
        <v>0</v>
      </c>
      <c r="G18" s="1308">
        <f t="shared" si="8"/>
        <v>0</v>
      </c>
      <c r="H18" s="1308">
        <f t="shared" si="8"/>
        <v>0</v>
      </c>
      <c r="I18" s="1308">
        <f t="shared" si="8"/>
        <v>0</v>
      </c>
      <c r="J18" s="1308">
        <f t="shared" si="8"/>
        <v>0</v>
      </c>
      <c r="K18" s="1417">
        <f t="shared" si="1"/>
        <v>0</v>
      </c>
      <c r="L18" s="1307">
        <f t="shared" si="2"/>
        <v>0</v>
      </c>
      <c r="M18" s="1416">
        <f>SUM(K18:L18)</f>
        <v>0</v>
      </c>
      <c r="N18" s="2843"/>
      <c r="O18" s="1244"/>
    </row>
    <row r="19" spans="2:15" s="1224" customFormat="1" ht="19.5" customHeight="1" x14ac:dyDescent="0.2">
      <c r="B19" s="1869"/>
      <c r="C19" s="1865" t="s">
        <v>766</v>
      </c>
      <c r="D19" s="1865"/>
      <c r="E19" s="1866"/>
      <c r="F19" s="1866"/>
      <c r="G19" s="1866"/>
      <c r="H19" s="1866"/>
      <c r="I19" s="1866"/>
      <c r="J19" s="1866"/>
      <c r="K19" s="1867"/>
      <c r="L19" s="1867"/>
      <c r="M19" s="1866"/>
      <c r="N19" s="1870"/>
      <c r="O19" s="1244"/>
    </row>
    <row r="20" spans="2:15" s="992" customFormat="1" ht="14.1" customHeight="1" x14ac:dyDescent="0.2">
      <c r="B20" s="2832" t="s">
        <v>826</v>
      </c>
      <c r="C20" s="1304">
        <v>1</v>
      </c>
      <c r="D20" s="1305" t="s">
        <v>800</v>
      </c>
      <c r="E20" s="1412"/>
      <c r="F20" s="1413"/>
      <c r="G20" s="1499"/>
      <c r="H20" s="1498"/>
      <c r="I20" s="946"/>
      <c r="J20" s="948"/>
      <c r="K20" s="944">
        <f t="shared" ref="K20:K37" si="9">SUM(E20:F20)</f>
        <v>0</v>
      </c>
      <c r="L20" s="1415">
        <f t="shared" ref="L20:L48" si="10">SUM(G20:J20)</f>
        <v>0</v>
      </c>
      <c r="M20" s="1414">
        <f t="shared" ref="M20:M37" si="11">SUM(K20:L20)</f>
        <v>0</v>
      </c>
      <c r="N20" s="1368"/>
      <c r="O20" s="1244"/>
    </row>
    <row r="21" spans="2:15" s="992" customFormat="1" ht="14.1" customHeight="1" x14ac:dyDescent="0.2">
      <c r="B21" s="2833"/>
      <c r="C21" s="1126">
        <v>2</v>
      </c>
      <c r="D21" s="1303" t="s">
        <v>770</v>
      </c>
      <c r="E21" s="1393"/>
      <c r="F21" s="1394"/>
      <c r="G21" s="1485"/>
      <c r="H21" s="1484"/>
      <c r="I21" s="894"/>
      <c r="J21" s="887"/>
      <c r="K21" s="886">
        <f t="shared" si="9"/>
        <v>0</v>
      </c>
      <c r="L21" s="1382">
        <f t="shared" si="10"/>
        <v>0</v>
      </c>
      <c r="M21" s="1346">
        <f t="shared" si="11"/>
        <v>0</v>
      </c>
      <c r="N21" s="1370"/>
      <c r="O21" s="1244"/>
    </row>
    <row r="22" spans="2:15" s="992" customFormat="1" ht="14.1" customHeight="1" x14ac:dyDescent="0.2">
      <c r="B22" s="2833"/>
      <c r="C22" s="1126">
        <v>3</v>
      </c>
      <c r="D22" s="1303" t="s">
        <v>801</v>
      </c>
      <c r="E22" s="1393"/>
      <c r="F22" s="1394"/>
      <c r="G22" s="1485"/>
      <c r="H22" s="1484"/>
      <c r="I22" s="894"/>
      <c r="J22" s="890"/>
      <c r="K22" s="886">
        <f t="shared" si="9"/>
        <v>0</v>
      </c>
      <c r="L22" s="1382">
        <f t="shared" si="10"/>
        <v>0</v>
      </c>
      <c r="M22" s="1346">
        <f t="shared" si="11"/>
        <v>0</v>
      </c>
      <c r="N22" s="1370"/>
      <c r="O22" s="1244"/>
    </row>
    <row r="23" spans="2:15" s="992" customFormat="1" ht="14.1" customHeight="1" x14ac:dyDescent="0.2">
      <c r="B23" s="2833"/>
      <c r="C23" s="1126">
        <v>4</v>
      </c>
      <c r="D23" s="1303" t="s">
        <v>713</v>
      </c>
      <c r="E23" s="1393"/>
      <c r="F23" s="1394"/>
      <c r="G23" s="1485"/>
      <c r="H23" s="1484"/>
      <c r="I23" s="894"/>
      <c r="J23" s="890"/>
      <c r="K23" s="886">
        <f t="shared" si="9"/>
        <v>0</v>
      </c>
      <c r="L23" s="1382">
        <f t="shared" si="10"/>
        <v>0</v>
      </c>
      <c r="M23" s="1346">
        <f t="shared" si="11"/>
        <v>0</v>
      </c>
      <c r="N23" s="1370"/>
      <c r="O23" s="1244"/>
    </row>
    <row r="24" spans="2:15" s="992" customFormat="1" ht="14.1" customHeight="1" x14ac:dyDescent="0.2">
      <c r="B24" s="2833"/>
      <c r="C24" s="1126">
        <v>5</v>
      </c>
      <c r="D24" s="1303" t="s">
        <v>802</v>
      </c>
      <c r="E24" s="1393"/>
      <c r="F24" s="1394"/>
      <c r="G24" s="1485"/>
      <c r="H24" s="1484"/>
      <c r="I24" s="894"/>
      <c r="J24" s="899"/>
      <c r="K24" s="886">
        <f t="shared" si="9"/>
        <v>0</v>
      </c>
      <c r="L24" s="1382">
        <f t="shared" si="10"/>
        <v>0</v>
      </c>
      <c r="M24" s="1346">
        <f t="shared" si="11"/>
        <v>0</v>
      </c>
      <c r="N24" s="1370"/>
      <c r="O24" s="1244"/>
    </row>
    <row r="25" spans="2:15" s="992" customFormat="1" ht="14.1" customHeight="1" x14ac:dyDescent="0.2">
      <c r="B25" s="2833"/>
      <c r="C25" s="1126">
        <v>6</v>
      </c>
      <c r="D25" s="1303" t="s">
        <v>803</v>
      </c>
      <c r="E25" s="1393"/>
      <c r="F25" s="1394"/>
      <c r="G25" s="1485"/>
      <c r="H25" s="1484"/>
      <c r="I25" s="894"/>
      <c r="J25" s="899"/>
      <c r="K25" s="886">
        <f t="shared" si="9"/>
        <v>0</v>
      </c>
      <c r="L25" s="1382">
        <f t="shared" si="10"/>
        <v>0</v>
      </c>
      <c r="M25" s="1346">
        <f t="shared" si="11"/>
        <v>0</v>
      </c>
      <c r="N25" s="1370"/>
      <c r="O25" s="1244"/>
    </row>
    <row r="26" spans="2:15" s="992" customFormat="1" ht="14.1" customHeight="1" x14ac:dyDescent="0.2">
      <c r="B26" s="2833"/>
      <c r="C26" s="1126">
        <v>7</v>
      </c>
      <c r="D26" s="1303" t="s">
        <v>769</v>
      </c>
      <c r="E26" s="1393"/>
      <c r="F26" s="1394"/>
      <c r="G26" s="1485"/>
      <c r="H26" s="1484"/>
      <c r="I26" s="894"/>
      <c r="J26" s="899"/>
      <c r="K26" s="886">
        <f t="shared" si="9"/>
        <v>0</v>
      </c>
      <c r="L26" s="1382">
        <f t="shared" si="10"/>
        <v>0</v>
      </c>
      <c r="M26" s="1346">
        <f t="shared" si="11"/>
        <v>0</v>
      </c>
      <c r="N26" s="1370"/>
      <c r="O26" s="1244"/>
    </row>
    <row r="27" spans="2:15" s="992" customFormat="1" ht="14.1" customHeight="1" x14ac:dyDescent="0.2">
      <c r="B27" s="2833"/>
      <c r="C27" s="1126">
        <v>8</v>
      </c>
      <c r="D27" s="1303" t="s">
        <v>782</v>
      </c>
      <c r="E27" s="1393"/>
      <c r="F27" s="1394"/>
      <c r="G27" s="1485"/>
      <c r="H27" s="1484"/>
      <c r="I27" s="894"/>
      <c r="J27" s="899"/>
      <c r="K27" s="886">
        <f t="shared" si="9"/>
        <v>0</v>
      </c>
      <c r="L27" s="1382">
        <f t="shared" si="10"/>
        <v>0</v>
      </c>
      <c r="M27" s="1346">
        <f t="shared" si="11"/>
        <v>0</v>
      </c>
      <c r="N27" s="1370"/>
      <c r="O27" s="1244"/>
    </row>
    <row r="28" spans="2:15" s="992" customFormat="1" ht="14.1" customHeight="1" x14ac:dyDescent="0.2">
      <c r="B28" s="2833"/>
      <c r="C28" s="1126">
        <v>9</v>
      </c>
      <c r="D28" s="1303" t="s">
        <v>694</v>
      </c>
      <c r="E28" s="1393"/>
      <c r="F28" s="1394"/>
      <c r="G28" s="1485"/>
      <c r="H28" s="1484"/>
      <c r="I28" s="894"/>
      <c r="J28" s="899"/>
      <c r="K28" s="886">
        <f t="shared" si="9"/>
        <v>0</v>
      </c>
      <c r="L28" s="1382">
        <f t="shared" si="10"/>
        <v>0</v>
      </c>
      <c r="M28" s="1346">
        <f t="shared" si="11"/>
        <v>0</v>
      </c>
      <c r="N28" s="1370"/>
      <c r="O28" s="1244"/>
    </row>
    <row r="29" spans="2:15" s="992" customFormat="1" ht="14.1" customHeight="1" x14ac:dyDescent="0.2">
      <c r="B29" s="2833"/>
      <c r="C29" s="1126">
        <v>10</v>
      </c>
      <c r="D29" s="1303" t="s">
        <v>885</v>
      </c>
      <c r="E29" s="1393"/>
      <c r="F29" s="1394"/>
      <c r="G29" s="1485"/>
      <c r="H29" s="1484"/>
      <c r="I29" s="894"/>
      <c r="J29" s="899"/>
      <c r="K29" s="886">
        <f t="shared" si="9"/>
        <v>0</v>
      </c>
      <c r="L29" s="1382">
        <f t="shared" si="10"/>
        <v>0</v>
      </c>
      <c r="M29" s="1346">
        <f t="shared" si="11"/>
        <v>0</v>
      </c>
      <c r="N29" s="1370"/>
      <c r="O29" s="1244"/>
    </row>
    <row r="30" spans="2:15" s="992" customFormat="1" ht="14.1" customHeight="1" x14ac:dyDescent="0.2">
      <c r="B30" s="2834"/>
      <c r="C30" s="1334">
        <v>11</v>
      </c>
      <c r="D30" s="1301" t="s">
        <v>702</v>
      </c>
      <c r="E30" s="1408"/>
      <c r="F30" s="1409"/>
      <c r="G30" s="1491"/>
      <c r="H30" s="1490"/>
      <c r="I30" s="1285"/>
      <c r="J30" s="1284"/>
      <c r="K30" s="1407">
        <f t="shared" si="9"/>
        <v>0</v>
      </c>
      <c r="L30" s="1406">
        <f t="shared" si="10"/>
        <v>0</v>
      </c>
      <c r="M30" s="1369">
        <f t="shared" si="11"/>
        <v>0</v>
      </c>
      <c r="N30" s="1358"/>
      <c r="O30" s="1244"/>
    </row>
    <row r="31" spans="2:15" s="992" customFormat="1" ht="14.1" customHeight="1" x14ac:dyDescent="0.2">
      <c r="B31" s="2832" t="s">
        <v>848</v>
      </c>
      <c r="C31" s="1289">
        <v>1</v>
      </c>
      <c r="D31" s="1298" t="s">
        <v>666</v>
      </c>
      <c r="E31" s="1412">
        <v>5</v>
      </c>
      <c r="F31" s="1413">
        <v>5</v>
      </c>
      <c r="G31" s="1499">
        <v>4</v>
      </c>
      <c r="H31" s="1498">
        <v>4</v>
      </c>
      <c r="I31" s="946">
        <v>4</v>
      </c>
      <c r="J31" s="948">
        <v>4</v>
      </c>
      <c r="K31" s="1411">
        <f t="shared" si="9"/>
        <v>10</v>
      </c>
      <c r="L31" s="1410">
        <f t="shared" si="10"/>
        <v>16</v>
      </c>
      <c r="M31" s="1353">
        <f t="shared" si="11"/>
        <v>26</v>
      </c>
      <c r="N31" s="1368"/>
      <c r="O31" s="1244"/>
    </row>
    <row r="32" spans="2:15" s="992" customFormat="1" ht="14.1" customHeight="1" x14ac:dyDescent="0.2">
      <c r="B32" s="2833"/>
      <c r="C32" s="1147">
        <v>2</v>
      </c>
      <c r="D32" s="1154" t="s">
        <v>849</v>
      </c>
      <c r="E32" s="1391">
        <v>3</v>
      </c>
      <c r="F32" s="1392">
        <v>3</v>
      </c>
      <c r="G32" s="1483">
        <v>3</v>
      </c>
      <c r="H32" s="1482">
        <v>3</v>
      </c>
      <c r="I32" s="888">
        <v>3</v>
      </c>
      <c r="J32" s="931">
        <v>3</v>
      </c>
      <c r="K32" s="886">
        <f t="shared" si="9"/>
        <v>6</v>
      </c>
      <c r="L32" s="1382">
        <f t="shared" si="10"/>
        <v>12</v>
      </c>
      <c r="M32" s="1346">
        <f t="shared" si="11"/>
        <v>18</v>
      </c>
      <c r="N32" s="1110"/>
      <c r="O32" s="1244"/>
    </row>
    <row r="33" spans="2:17" s="992" customFormat="1" ht="14.1" customHeight="1" x14ac:dyDescent="0.2">
      <c r="B33" s="2833"/>
      <c r="C33" s="1161">
        <v>3</v>
      </c>
      <c r="D33" s="1154" t="s">
        <v>850</v>
      </c>
      <c r="E33" s="1391">
        <v>2</v>
      </c>
      <c r="F33" s="1392">
        <v>2</v>
      </c>
      <c r="G33" s="1483">
        <v>2</v>
      </c>
      <c r="H33" s="1482">
        <v>2</v>
      </c>
      <c r="I33" s="888">
        <v>2</v>
      </c>
      <c r="J33" s="931">
        <v>2</v>
      </c>
      <c r="K33" s="886">
        <f t="shared" si="9"/>
        <v>4</v>
      </c>
      <c r="L33" s="1382">
        <f t="shared" si="10"/>
        <v>8</v>
      </c>
      <c r="M33" s="1346">
        <f t="shared" si="11"/>
        <v>12</v>
      </c>
      <c r="N33" s="1110"/>
      <c r="O33" s="1244"/>
    </row>
    <row r="34" spans="2:17" s="992" customFormat="1" ht="14.1" customHeight="1" x14ac:dyDescent="0.2">
      <c r="B34" s="2833"/>
      <c r="C34" s="1147">
        <v>4</v>
      </c>
      <c r="D34" s="1151" t="s">
        <v>669</v>
      </c>
      <c r="E34" s="1391">
        <v>1</v>
      </c>
      <c r="F34" s="1392"/>
      <c r="G34" s="1363"/>
      <c r="H34" s="1440"/>
      <c r="I34" s="1439"/>
      <c r="J34" s="1362"/>
      <c r="K34" s="886">
        <f t="shared" si="9"/>
        <v>1</v>
      </c>
      <c r="L34" s="1382">
        <f t="shared" si="10"/>
        <v>0</v>
      </c>
      <c r="M34" s="1346">
        <f t="shared" si="11"/>
        <v>1</v>
      </c>
      <c r="N34" s="1110"/>
      <c r="O34" s="1244"/>
    </row>
    <row r="35" spans="2:17" s="992" customFormat="1" ht="14.1" customHeight="1" x14ac:dyDescent="0.2">
      <c r="B35" s="2833"/>
      <c r="C35" s="1161">
        <v>5</v>
      </c>
      <c r="D35" s="1151" t="s">
        <v>851</v>
      </c>
      <c r="E35" s="1363"/>
      <c r="F35" s="1362"/>
      <c r="G35" s="1483">
        <v>1</v>
      </c>
      <c r="H35" s="1482"/>
      <c r="I35" s="888"/>
      <c r="J35" s="931"/>
      <c r="K35" s="886">
        <f t="shared" si="9"/>
        <v>0</v>
      </c>
      <c r="L35" s="1382">
        <f t="shared" si="10"/>
        <v>1</v>
      </c>
      <c r="M35" s="1346">
        <f t="shared" si="11"/>
        <v>1</v>
      </c>
      <c r="N35" s="1110"/>
      <c r="O35" s="1244"/>
    </row>
    <row r="36" spans="2:17" s="992" customFormat="1" ht="14.1" customHeight="1" x14ac:dyDescent="0.2">
      <c r="B36" s="2833"/>
      <c r="C36" s="1147">
        <v>6</v>
      </c>
      <c r="D36" s="1151" t="s">
        <v>670</v>
      </c>
      <c r="E36" s="1391">
        <v>2</v>
      </c>
      <c r="F36" s="1392">
        <v>2</v>
      </c>
      <c r="G36" s="1483">
        <v>2</v>
      </c>
      <c r="H36" s="1482">
        <v>2</v>
      </c>
      <c r="I36" s="888">
        <v>2</v>
      </c>
      <c r="J36" s="931">
        <v>1</v>
      </c>
      <c r="K36" s="886">
        <f t="shared" si="9"/>
        <v>4</v>
      </c>
      <c r="L36" s="1382">
        <f t="shared" si="10"/>
        <v>7</v>
      </c>
      <c r="M36" s="1346">
        <f t="shared" si="11"/>
        <v>11</v>
      </c>
      <c r="N36" s="1110"/>
      <c r="O36" s="1244"/>
    </row>
    <row r="37" spans="2:17" s="992" customFormat="1" ht="14.1" customHeight="1" x14ac:dyDescent="0.2">
      <c r="B37" s="2833"/>
      <c r="C37" s="1161">
        <v>7</v>
      </c>
      <c r="D37" s="1150" t="s">
        <v>671</v>
      </c>
      <c r="E37" s="1391"/>
      <c r="F37" s="1392">
        <v>2</v>
      </c>
      <c r="G37" s="1466"/>
      <c r="H37" s="1497"/>
      <c r="I37" s="1496"/>
      <c r="J37" s="1465"/>
      <c r="K37" s="886">
        <f t="shared" si="9"/>
        <v>2</v>
      </c>
      <c r="L37" s="1382">
        <f t="shared" si="10"/>
        <v>0</v>
      </c>
      <c r="M37" s="1346">
        <f t="shared" si="11"/>
        <v>2</v>
      </c>
      <c r="N37" s="1110"/>
      <c r="O37" s="1244"/>
    </row>
    <row r="38" spans="2:17" s="992" customFormat="1" ht="14.1" customHeight="1" x14ac:dyDescent="0.2">
      <c r="B38" s="2833"/>
      <c r="C38" s="1147">
        <v>8</v>
      </c>
      <c r="D38" s="1151" t="s">
        <v>715</v>
      </c>
      <c r="E38" s="1363"/>
      <c r="F38" s="1362"/>
      <c r="G38" s="1483">
        <v>2</v>
      </c>
      <c r="H38" s="1482">
        <v>1</v>
      </c>
      <c r="I38" s="888"/>
      <c r="J38" s="931"/>
      <c r="K38" s="886"/>
      <c r="L38" s="1382">
        <f t="shared" si="10"/>
        <v>3</v>
      </c>
      <c r="M38" s="1346"/>
      <c r="N38" s="1110"/>
      <c r="O38" s="1244"/>
    </row>
    <row r="39" spans="2:17" s="992" customFormat="1" ht="14.1" customHeight="1" x14ac:dyDescent="0.2">
      <c r="B39" s="2833"/>
      <c r="C39" s="1161">
        <v>9</v>
      </c>
      <c r="D39" s="1495" t="s">
        <v>677</v>
      </c>
      <c r="E39" s="1391">
        <v>4</v>
      </c>
      <c r="F39" s="1392">
        <v>4</v>
      </c>
      <c r="G39" s="1483">
        <v>3</v>
      </c>
      <c r="H39" s="1482">
        <v>4</v>
      </c>
      <c r="I39" s="888">
        <v>3</v>
      </c>
      <c r="J39" s="931">
        <v>4</v>
      </c>
      <c r="K39" s="886">
        <f t="shared" ref="K39:K48" si="12">SUM(E39:F39)</f>
        <v>8</v>
      </c>
      <c r="L39" s="1382">
        <f t="shared" si="10"/>
        <v>14</v>
      </c>
      <c r="M39" s="1346">
        <f t="shared" ref="M39:M49" si="13">SUM(K39:L39)</f>
        <v>22</v>
      </c>
      <c r="N39" s="1110"/>
      <c r="O39" s="1244"/>
    </row>
    <row r="40" spans="2:17" s="992" customFormat="1" ht="14.1" customHeight="1" x14ac:dyDescent="0.2">
      <c r="B40" s="2833"/>
      <c r="C40" s="1147">
        <v>10</v>
      </c>
      <c r="D40" s="1151" t="s">
        <v>676</v>
      </c>
      <c r="E40" s="1391">
        <v>2</v>
      </c>
      <c r="F40" s="1392">
        <v>2</v>
      </c>
      <c r="G40" s="1483">
        <v>2</v>
      </c>
      <c r="H40" s="1482">
        <v>1</v>
      </c>
      <c r="I40" s="888">
        <v>1</v>
      </c>
      <c r="J40" s="931"/>
      <c r="K40" s="886">
        <f t="shared" si="12"/>
        <v>4</v>
      </c>
      <c r="L40" s="1382">
        <f t="shared" si="10"/>
        <v>4</v>
      </c>
      <c r="M40" s="1346">
        <f t="shared" si="13"/>
        <v>8</v>
      </c>
      <c r="N40" s="1110"/>
      <c r="O40" s="1244"/>
    </row>
    <row r="41" spans="2:17" s="992" customFormat="1" ht="14.1" customHeight="1" x14ac:dyDescent="0.2">
      <c r="B41" s="2833"/>
      <c r="C41" s="1161">
        <v>11</v>
      </c>
      <c r="D41" s="1151" t="s">
        <v>712</v>
      </c>
      <c r="E41" s="1391">
        <v>2</v>
      </c>
      <c r="F41" s="1392">
        <v>2</v>
      </c>
      <c r="G41" s="1483">
        <v>2</v>
      </c>
      <c r="H41" s="1482">
        <v>1</v>
      </c>
      <c r="I41" s="888">
        <v>1</v>
      </c>
      <c r="J41" s="931"/>
      <c r="K41" s="886">
        <f t="shared" si="12"/>
        <v>4</v>
      </c>
      <c r="L41" s="1382">
        <f t="shared" si="10"/>
        <v>4</v>
      </c>
      <c r="M41" s="1346">
        <f t="shared" si="13"/>
        <v>8</v>
      </c>
      <c r="N41" s="1110"/>
      <c r="O41" s="1244"/>
    </row>
    <row r="42" spans="2:17" s="992" customFormat="1" ht="14.1" customHeight="1" x14ac:dyDescent="0.2">
      <c r="B42" s="2833"/>
      <c r="C42" s="1147">
        <v>12</v>
      </c>
      <c r="D42" s="1151" t="s">
        <v>673</v>
      </c>
      <c r="E42" s="1391">
        <v>2</v>
      </c>
      <c r="F42" s="1392">
        <v>1</v>
      </c>
      <c r="G42" s="1483">
        <v>2</v>
      </c>
      <c r="H42" s="1482">
        <v>1</v>
      </c>
      <c r="I42" s="888">
        <v>1</v>
      </c>
      <c r="J42" s="931"/>
      <c r="K42" s="886">
        <f t="shared" si="12"/>
        <v>3</v>
      </c>
      <c r="L42" s="1382">
        <f t="shared" si="10"/>
        <v>4</v>
      </c>
      <c r="M42" s="1346">
        <f t="shared" si="13"/>
        <v>7</v>
      </c>
      <c r="N42" s="1110"/>
      <c r="O42" s="1244"/>
      <c r="Q42" s="1494"/>
    </row>
    <row r="43" spans="2:17" s="992" customFormat="1" ht="14.1" customHeight="1" x14ac:dyDescent="0.2">
      <c r="B43" s="2833"/>
      <c r="C43" s="1161">
        <v>13</v>
      </c>
      <c r="D43" s="1151" t="s">
        <v>674</v>
      </c>
      <c r="E43" s="1391">
        <v>1</v>
      </c>
      <c r="F43" s="1392">
        <v>2</v>
      </c>
      <c r="G43" s="1483">
        <v>2</v>
      </c>
      <c r="H43" s="1482">
        <v>1</v>
      </c>
      <c r="I43" s="888">
        <v>1</v>
      </c>
      <c r="J43" s="931"/>
      <c r="K43" s="886">
        <f t="shared" si="12"/>
        <v>3</v>
      </c>
      <c r="L43" s="1382">
        <f t="shared" si="10"/>
        <v>4</v>
      </c>
      <c r="M43" s="1346">
        <f t="shared" si="13"/>
        <v>7</v>
      </c>
      <c r="N43" s="1110"/>
      <c r="O43" s="1244"/>
    </row>
    <row r="44" spans="2:17" s="992" customFormat="1" ht="14.1" customHeight="1" x14ac:dyDescent="0.2">
      <c r="B44" s="2833"/>
      <c r="C44" s="1147">
        <v>14</v>
      </c>
      <c r="D44" s="1151" t="s">
        <v>681</v>
      </c>
      <c r="E44" s="1391"/>
      <c r="F44" s="1392">
        <v>1</v>
      </c>
      <c r="G44" s="1483">
        <v>1</v>
      </c>
      <c r="H44" s="1482"/>
      <c r="I44" s="888"/>
      <c r="J44" s="931"/>
      <c r="K44" s="886">
        <f t="shared" si="12"/>
        <v>1</v>
      </c>
      <c r="L44" s="1382">
        <f t="shared" si="10"/>
        <v>1</v>
      </c>
      <c r="M44" s="1346">
        <f t="shared" si="13"/>
        <v>2</v>
      </c>
      <c r="N44" s="1110"/>
      <c r="O44" s="1244"/>
    </row>
    <row r="45" spans="2:17" s="992" customFormat="1" ht="14.1" customHeight="1" x14ac:dyDescent="0.2">
      <c r="B45" s="2833"/>
      <c r="C45" s="1161">
        <v>15</v>
      </c>
      <c r="D45" s="1151" t="s">
        <v>680</v>
      </c>
      <c r="E45" s="1391">
        <v>4</v>
      </c>
      <c r="F45" s="1392">
        <v>4</v>
      </c>
      <c r="G45" s="1483">
        <v>3</v>
      </c>
      <c r="H45" s="1482">
        <v>3</v>
      </c>
      <c r="I45" s="888">
        <v>3</v>
      </c>
      <c r="J45" s="931">
        <v>3</v>
      </c>
      <c r="K45" s="886">
        <f t="shared" si="12"/>
        <v>8</v>
      </c>
      <c r="L45" s="1382">
        <f t="shared" si="10"/>
        <v>12</v>
      </c>
      <c r="M45" s="1346">
        <f t="shared" si="13"/>
        <v>20</v>
      </c>
      <c r="N45" s="1110"/>
      <c r="O45" s="1244"/>
    </row>
    <row r="46" spans="2:17" s="992" customFormat="1" ht="14.1" customHeight="1" x14ac:dyDescent="0.2">
      <c r="B46" s="2833"/>
      <c r="C46" s="1147">
        <v>16</v>
      </c>
      <c r="D46" s="1151" t="s">
        <v>678</v>
      </c>
      <c r="E46" s="1391">
        <v>1</v>
      </c>
      <c r="F46" s="1392">
        <v>1</v>
      </c>
      <c r="G46" s="1483">
        <v>1</v>
      </c>
      <c r="H46" s="1482">
        <v>1</v>
      </c>
      <c r="I46" s="888">
        <v>1</v>
      </c>
      <c r="J46" s="931"/>
      <c r="K46" s="886">
        <f t="shared" si="12"/>
        <v>2</v>
      </c>
      <c r="L46" s="1382">
        <f t="shared" si="10"/>
        <v>3</v>
      </c>
      <c r="M46" s="1346">
        <f t="shared" si="13"/>
        <v>5</v>
      </c>
      <c r="N46" s="1110"/>
      <c r="O46" s="1244"/>
    </row>
    <row r="47" spans="2:17" s="992" customFormat="1" ht="14.1" customHeight="1" x14ac:dyDescent="0.2">
      <c r="B47" s="2833"/>
      <c r="C47" s="1161">
        <v>17</v>
      </c>
      <c r="D47" s="1150" t="s">
        <v>886</v>
      </c>
      <c r="E47" s="1391"/>
      <c r="F47" s="1392"/>
      <c r="G47" s="1493">
        <v>1</v>
      </c>
      <c r="H47" s="1492">
        <v>1</v>
      </c>
      <c r="I47" s="888"/>
      <c r="J47" s="931"/>
      <c r="K47" s="886">
        <f t="shared" si="12"/>
        <v>0</v>
      </c>
      <c r="L47" s="1382">
        <f t="shared" si="10"/>
        <v>2</v>
      </c>
      <c r="M47" s="1346">
        <f t="shared" si="13"/>
        <v>2</v>
      </c>
      <c r="N47" s="1110"/>
      <c r="O47" s="1244"/>
    </row>
    <row r="48" spans="2:17" s="992" customFormat="1" ht="14.1" customHeight="1" x14ac:dyDescent="0.2">
      <c r="B48" s="2833"/>
      <c r="C48" s="1147">
        <v>18</v>
      </c>
      <c r="D48" s="1288" t="s">
        <v>682</v>
      </c>
      <c r="E48" s="1408">
        <v>1</v>
      </c>
      <c r="F48" s="1409">
        <v>1</v>
      </c>
      <c r="G48" s="1491">
        <v>1</v>
      </c>
      <c r="H48" s="1490">
        <v>1</v>
      </c>
      <c r="I48" s="1285">
        <v>1</v>
      </c>
      <c r="J48" s="1284">
        <v>1</v>
      </c>
      <c r="K48" s="1407">
        <f t="shared" si="12"/>
        <v>2</v>
      </c>
      <c r="L48" s="1406">
        <f t="shared" si="10"/>
        <v>4</v>
      </c>
      <c r="M48" s="1369">
        <f t="shared" si="13"/>
        <v>6</v>
      </c>
      <c r="N48" s="1358"/>
      <c r="O48" s="1244"/>
    </row>
    <row r="49" spans="2:15" s="992" customFormat="1" ht="19.350000000000001" customHeight="1" thickBot="1" x14ac:dyDescent="0.25">
      <c r="B49" s="2833"/>
      <c r="C49" s="1281" t="s">
        <v>857</v>
      </c>
      <c r="D49" s="1280"/>
      <c r="E49" s="1586"/>
      <c r="F49" s="1560"/>
      <c r="G49" s="1489"/>
      <c r="H49" s="1488"/>
      <c r="I49" s="921"/>
      <c r="J49" s="921"/>
      <c r="K49" s="1405">
        <f>SUM(E49:G49)</f>
        <v>0</v>
      </c>
      <c r="L49" s="1404">
        <f>SUM(H49:J49)</f>
        <v>0</v>
      </c>
      <c r="M49" s="1403">
        <f t="shared" si="13"/>
        <v>0</v>
      </c>
      <c r="N49" s="2019"/>
      <c r="O49" s="1244"/>
    </row>
    <row r="50" spans="2:15" s="1224" customFormat="1" ht="19.5" customHeight="1" thickTop="1" x14ac:dyDescent="0.2">
      <c r="B50" s="1357"/>
      <c r="C50" s="1267" t="s">
        <v>773</v>
      </c>
      <c r="D50" s="1276"/>
      <c r="E50" s="1274">
        <f t="shared" ref="E50:M50" si="14">SUM(E51:E56)</f>
        <v>0</v>
      </c>
      <c r="F50" s="1274">
        <f t="shared" si="14"/>
        <v>0</v>
      </c>
      <c r="G50" s="1274">
        <f t="shared" si="14"/>
        <v>0</v>
      </c>
      <c r="H50" s="1274">
        <f t="shared" si="14"/>
        <v>0</v>
      </c>
      <c r="I50" s="1274">
        <f t="shared" si="14"/>
        <v>0</v>
      </c>
      <c r="J50" s="1275">
        <f t="shared" si="14"/>
        <v>0</v>
      </c>
      <c r="K50" s="1402">
        <f t="shared" si="14"/>
        <v>0</v>
      </c>
      <c r="L50" s="1402">
        <f t="shared" si="14"/>
        <v>0</v>
      </c>
      <c r="M50" s="1401">
        <f t="shared" si="14"/>
        <v>0</v>
      </c>
      <c r="N50" s="1356"/>
      <c r="O50" s="1244"/>
    </row>
    <row r="51" spans="2:15" s="1224" customFormat="1" ht="14.1" customHeight="1" x14ac:dyDescent="0.2">
      <c r="B51" s="989"/>
      <c r="C51" s="1127">
        <v>1</v>
      </c>
      <c r="D51" s="1260"/>
      <c r="E51" s="1393"/>
      <c r="F51" s="1394"/>
      <c r="G51" s="1485"/>
      <c r="H51" s="1484"/>
      <c r="I51" s="894"/>
      <c r="J51" s="899"/>
      <c r="K51" s="896">
        <f t="shared" ref="K51:K56" si="15">SUM(E51:F51)</f>
        <v>0</v>
      </c>
      <c r="L51" s="1385">
        <f t="shared" ref="L51:L56" si="16">SUM(G51:J51)</f>
        <v>0</v>
      </c>
      <c r="M51" s="1384">
        <f t="shared" ref="M51:M56" si="17">SUM(K51:L51)</f>
        <v>0</v>
      </c>
      <c r="N51" s="1112"/>
      <c r="O51" s="1244"/>
    </row>
    <row r="52" spans="2:15" s="1224" customFormat="1" ht="14.1" customHeight="1" x14ac:dyDescent="0.2">
      <c r="B52" s="989"/>
      <c r="C52" s="1127">
        <v>2</v>
      </c>
      <c r="D52" s="1254"/>
      <c r="E52" s="1393"/>
      <c r="F52" s="1394"/>
      <c r="G52" s="1485"/>
      <c r="H52" s="1484"/>
      <c r="I52" s="894"/>
      <c r="J52" s="899"/>
      <c r="K52" s="886">
        <f t="shared" si="15"/>
        <v>0</v>
      </c>
      <c r="L52" s="1382">
        <f t="shared" si="16"/>
        <v>0</v>
      </c>
      <c r="M52" s="1346">
        <f t="shared" si="17"/>
        <v>0</v>
      </c>
      <c r="N52" s="1112"/>
      <c r="O52" s="1244"/>
    </row>
    <row r="53" spans="2:15" s="1224" customFormat="1" ht="14.1" customHeight="1" x14ac:dyDescent="0.2">
      <c r="B53" s="989"/>
      <c r="C53" s="1127">
        <v>3</v>
      </c>
      <c r="D53" s="1254"/>
      <c r="E53" s="1393"/>
      <c r="F53" s="1394"/>
      <c r="G53" s="1485"/>
      <c r="H53" s="1484"/>
      <c r="I53" s="894"/>
      <c r="J53" s="899"/>
      <c r="K53" s="886">
        <f t="shared" si="15"/>
        <v>0</v>
      </c>
      <c r="L53" s="1382">
        <f t="shared" si="16"/>
        <v>0</v>
      </c>
      <c r="M53" s="1346">
        <f t="shared" si="17"/>
        <v>0</v>
      </c>
      <c r="N53" s="1112"/>
      <c r="O53" s="1244"/>
    </row>
    <row r="54" spans="2:15" s="1224" customFormat="1" ht="14.1" customHeight="1" x14ac:dyDescent="0.2">
      <c r="B54" s="930"/>
      <c r="C54" s="1126">
        <v>4</v>
      </c>
      <c r="D54" s="1254"/>
      <c r="E54" s="1391"/>
      <c r="F54" s="1392"/>
      <c r="G54" s="1483"/>
      <c r="H54" s="1482"/>
      <c r="I54" s="888"/>
      <c r="J54" s="931"/>
      <c r="K54" s="886">
        <f t="shared" si="15"/>
        <v>0</v>
      </c>
      <c r="L54" s="1382">
        <f t="shared" si="16"/>
        <v>0</v>
      </c>
      <c r="M54" s="1346">
        <f t="shared" si="17"/>
        <v>0</v>
      </c>
      <c r="N54" s="884"/>
      <c r="O54" s="1244"/>
    </row>
    <row r="55" spans="2:15" s="1224" customFormat="1" ht="14.1" customHeight="1" x14ac:dyDescent="0.2">
      <c r="B55" s="930"/>
      <c r="C55" s="1126">
        <v>5</v>
      </c>
      <c r="D55" s="1254"/>
      <c r="E55" s="1391"/>
      <c r="F55" s="1392"/>
      <c r="G55" s="1483"/>
      <c r="H55" s="1482"/>
      <c r="I55" s="888"/>
      <c r="J55" s="931"/>
      <c r="K55" s="886">
        <f t="shared" si="15"/>
        <v>0</v>
      </c>
      <c r="L55" s="1382">
        <f t="shared" si="16"/>
        <v>0</v>
      </c>
      <c r="M55" s="1346">
        <f t="shared" si="17"/>
        <v>0</v>
      </c>
      <c r="N55" s="884"/>
      <c r="O55" s="1244"/>
    </row>
    <row r="56" spans="2:15" s="1224" customFormat="1" ht="14.1" customHeight="1" thickBot="1" x14ac:dyDescent="0.25">
      <c r="B56" s="927"/>
      <c r="C56" s="1133">
        <v>6</v>
      </c>
      <c r="D56" s="1249"/>
      <c r="E56" s="1399"/>
      <c r="F56" s="1400"/>
      <c r="G56" s="1487"/>
      <c r="H56" s="1486"/>
      <c r="I56" s="911"/>
      <c r="J56" s="1144"/>
      <c r="K56" s="909">
        <f t="shared" si="15"/>
        <v>0</v>
      </c>
      <c r="L56" s="1398">
        <f t="shared" si="16"/>
        <v>0</v>
      </c>
      <c r="M56" s="1397">
        <f t="shared" si="17"/>
        <v>0</v>
      </c>
      <c r="N56" s="1355"/>
      <c r="O56" s="1244"/>
    </row>
    <row r="57" spans="2:15" s="1224" customFormat="1" ht="19.350000000000001" customHeight="1" thickTop="1" x14ac:dyDescent="0.2">
      <c r="B57" s="1266"/>
      <c r="C57" s="1267" t="s">
        <v>772</v>
      </c>
      <c r="D57" s="1266"/>
      <c r="E57" s="1264">
        <f t="shared" ref="E57:M57" si="18">SUM(E58:E62)</f>
        <v>0</v>
      </c>
      <c r="F57" s="1263">
        <f t="shared" si="18"/>
        <v>0</v>
      </c>
      <c r="G57" s="1264">
        <f t="shared" si="18"/>
        <v>0</v>
      </c>
      <c r="H57" s="1265">
        <f t="shared" si="18"/>
        <v>0</v>
      </c>
      <c r="I57" s="1264">
        <f t="shared" si="18"/>
        <v>0</v>
      </c>
      <c r="J57" s="1264">
        <f t="shared" si="18"/>
        <v>0</v>
      </c>
      <c r="K57" s="1396">
        <f t="shared" si="18"/>
        <v>0</v>
      </c>
      <c r="L57" s="1396">
        <f t="shared" si="18"/>
        <v>0</v>
      </c>
      <c r="M57" s="1396">
        <f t="shared" si="18"/>
        <v>0</v>
      </c>
      <c r="N57" s="1354"/>
      <c r="O57" s="1244"/>
    </row>
    <row r="58" spans="2:15" s="1224" customFormat="1" ht="14.1" customHeight="1" x14ac:dyDescent="0.2">
      <c r="B58" s="989"/>
      <c r="C58" s="1127">
        <v>1</v>
      </c>
      <c r="D58" s="1254"/>
      <c r="E58" s="1393"/>
      <c r="F58" s="1394"/>
      <c r="G58" s="1485"/>
      <c r="H58" s="1484"/>
      <c r="I58" s="894"/>
      <c r="J58" s="899"/>
      <c r="K58" s="896">
        <f t="shared" ref="K58:K66" si="19">SUM(E58:F58)</f>
        <v>0</v>
      </c>
      <c r="L58" s="1385">
        <f t="shared" ref="L58:L66" si="20">SUM(G58:J58)</f>
        <v>0</v>
      </c>
      <c r="M58" s="1384">
        <f t="shared" ref="M58:M66" si="21">SUM(K58:L58)</f>
        <v>0</v>
      </c>
      <c r="N58" s="1112"/>
      <c r="O58" s="1244"/>
    </row>
    <row r="59" spans="2:15" s="1224" customFormat="1" ht="14.1" customHeight="1" x14ac:dyDescent="0.2">
      <c r="B59" s="930"/>
      <c r="C59" s="1126">
        <v>2</v>
      </c>
      <c r="D59" s="1254"/>
      <c r="E59" s="1391"/>
      <c r="F59" s="1392"/>
      <c r="G59" s="1483"/>
      <c r="H59" s="1482"/>
      <c r="I59" s="888"/>
      <c r="J59" s="931"/>
      <c r="K59" s="886">
        <f t="shared" si="19"/>
        <v>0</v>
      </c>
      <c r="L59" s="1382">
        <f t="shared" si="20"/>
        <v>0</v>
      </c>
      <c r="M59" s="1346">
        <f t="shared" si="21"/>
        <v>0</v>
      </c>
      <c r="N59" s="884"/>
      <c r="O59" s="1244"/>
    </row>
    <row r="60" spans="2:15" s="1224" customFormat="1" ht="14.1" customHeight="1" x14ac:dyDescent="0.2">
      <c r="B60" s="1134"/>
      <c r="C60" s="1126">
        <v>3</v>
      </c>
      <c r="D60" s="1254"/>
      <c r="E60" s="1391"/>
      <c r="F60" s="1392"/>
      <c r="G60" s="1483"/>
      <c r="H60" s="1482"/>
      <c r="I60" s="888"/>
      <c r="J60" s="931"/>
      <c r="K60" s="886">
        <f t="shared" si="19"/>
        <v>0</v>
      </c>
      <c r="L60" s="1382">
        <f t="shared" si="20"/>
        <v>0</v>
      </c>
      <c r="M60" s="1346">
        <f t="shared" si="21"/>
        <v>0</v>
      </c>
      <c r="N60" s="884"/>
      <c r="O60" s="1244"/>
    </row>
    <row r="61" spans="2:15" s="1224" customFormat="1" ht="14.1" customHeight="1" x14ac:dyDescent="0.2">
      <c r="B61" s="930"/>
      <c r="C61" s="1126">
        <v>4</v>
      </c>
      <c r="D61" s="1254"/>
      <c r="E61" s="1391"/>
      <c r="F61" s="1392"/>
      <c r="G61" s="1483"/>
      <c r="H61" s="1482"/>
      <c r="I61" s="888"/>
      <c r="J61" s="931"/>
      <c r="K61" s="886">
        <f t="shared" si="19"/>
        <v>0</v>
      </c>
      <c r="L61" s="1382">
        <f t="shared" si="20"/>
        <v>0</v>
      </c>
      <c r="M61" s="1346">
        <f t="shared" si="21"/>
        <v>0</v>
      </c>
      <c r="N61" s="884"/>
      <c r="O61" s="1244"/>
    </row>
    <row r="62" spans="2:15" s="1224" customFormat="1" ht="14.1" customHeight="1" thickBot="1" x14ac:dyDescent="0.25">
      <c r="B62" s="1352"/>
      <c r="C62" s="1250">
        <v>5</v>
      </c>
      <c r="D62" s="1467"/>
      <c r="E62" s="1389"/>
      <c r="F62" s="1390"/>
      <c r="G62" s="1481"/>
      <c r="H62" s="1480"/>
      <c r="I62" s="1123"/>
      <c r="J62" s="1140"/>
      <c r="K62" s="1388">
        <f t="shared" si="19"/>
        <v>0</v>
      </c>
      <c r="L62" s="1387">
        <f t="shared" si="20"/>
        <v>0</v>
      </c>
      <c r="M62" s="1340">
        <f t="shared" si="21"/>
        <v>0</v>
      </c>
      <c r="N62" s="1351"/>
      <c r="O62" s="1244"/>
    </row>
    <row r="63" spans="2:15" s="1224" customFormat="1" ht="14.1" customHeight="1" thickTop="1" x14ac:dyDescent="0.2">
      <c r="B63" s="1350"/>
      <c r="C63" s="1242" t="s">
        <v>828</v>
      </c>
      <c r="D63" s="1242"/>
      <c r="E63" s="1386"/>
      <c r="F63" s="1386"/>
      <c r="G63" s="1479"/>
      <c r="H63" s="1479"/>
      <c r="I63" s="1241"/>
      <c r="J63" s="1241"/>
      <c r="K63" s="896">
        <f t="shared" si="19"/>
        <v>0</v>
      </c>
      <c r="L63" s="1385">
        <f t="shared" si="20"/>
        <v>0</v>
      </c>
      <c r="M63" s="1384">
        <f t="shared" si="21"/>
        <v>0</v>
      </c>
      <c r="N63" s="1348"/>
    </row>
    <row r="64" spans="2:15" s="1224" customFormat="1" ht="14.1" customHeight="1" x14ac:dyDescent="0.2">
      <c r="B64" s="1347"/>
      <c r="C64" s="1236" t="s">
        <v>721</v>
      </c>
      <c r="D64" s="1236"/>
      <c r="E64" s="1383"/>
      <c r="F64" s="1383"/>
      <c r="G64" s="1478"/>
      <c r="H64" s="1478"/>
      <c r="I64" s="1235"/>
      <c r="J64" s="1235"/>
      <c r="K64" s="886">
        <f t="shared" si="19"/>
        <v>0</v>
      </c>
      <c r="L64" s="1382">
        <f t="shared" si="20"/>
        <v>0</v>
      </c>
      <c r="M64" s="1346">
        <f t="shared" si="21"/>
        <v>0</v>
      </c>
      <c r="N64" s="1345"/>
    </row>
    <row r="65" spans="2:14" s="1224" customFormat="1" ht="14.1" customHeight="1" x14ac:dyDescent="0.2">
      <c r="B65" s="1347"/>
      <c r="C65" s="1236" t="s">
        <v>829</v>
      </c>
      <c r="D65" s="1236"/>
      <c r="E65" s="1383"/>
      <c r="F65" s="1383"/>
      <c r="G65" s="1478"/>
      <c r="H65" s="1478"/>
      <c r="I65" s="1235"/>
      <c r="J65" s="1235"/>
      <c r="K65" s="886">
        <f t="shared" si="19"/>
        <v>0</v>
      </c>
      <c r="L65" s="1382">
        <f t="shared" si="20"/>
        <v>0</v>
      </c>
      <c r="M65" s="1346">
        <f t="shared" si="21"/>
        <v>0</v>
      </c>
      <c r="N65" s="1345"/>
    </row>
    <row r="66" spans="2:14" s="1224" customFormat="1" ht="14.1" customHeight="1" thickBot="1" x14ac:dyDescent="0.25">
      <c r="B66" s="1344"/>
      <c r="C66" s="1643" t="s">
        <v>853</v>
      </c>
      <c r="D66" s="1343"/>
      <c r="E66" s="1381"/>
      <c r="F66" s="1381"/>
      <c r="G66" s="1477"/>
      <c r="H66" s="1477"/>
      <c r="I66" s="1342"/>
      <c r="J66" s="1341"/>
      <c r="K66" s="878">
        <f t="shared" si="19"/>
        <v>0</v>
      </c>
      <c r="L66" s="1380">
        <f t="shared" si="20"/>
        <v>0</v>
      </c>
      <c r="M66" s="1379">
        <f t="shared" si="21"/>
        <v>0</v>
      </c>
      <c r="N66" s="1339"/>
    </row>
    <row r="67" spans="2:14" ht="22.15" customHeight="1" x14ac:dyDescent="0.2">
      <c r="C67" s="1473"/>
      <c r="D67" s="2022"/>
      <c r="E67" s="2023"/>
      <c r="F67" s="2023"/>
      <c r="G67" s="2023"/>
      <c r="H67" s="2023"/>
      <c r="I67" s="2023"/>
      <c r="J67" s="2023"/>
      <c r="K67" s="2023"/>
      <c r="L67" s="2023"/>
      <c r="M67" s="2023"/>
    </row>
    <row r="68" spans="2:14" ht="15.75" x14ac:dyDescent="0.25">
      <c r="C68" s="1472"/>
      <c r="D68" s="1471"/>
      <c r="E68" s="1470"/>
      <c r="F68" s="1470"/>
      <c r="G68" s="1470"/>
      <c r="H68" s="1470"/>
      <c r="I68" s="1470"/>
      <c r="J68" s="1470"/>
      <c r="K68" s="1470"/>
      <c r="L68" s="1470"/>
      <c r="M68" s="1469"/>
    </row>
    <row r="69" spans="2:14" x14ac:dyDescent="0.2">
      <c r="D69" s="1096"/>
      <c r="E69" s="1221"/>
      <c r="F69" s="1221"/>
      <c r="G69" s="1221"/>
      <c r="H69" s="1096"/>
      <c r="I69" s="1096"/>
      <c r="J69" s="1204"/>
      <c r="K69" s="1204"/>
      <c r="L69" s="1204"/>
      <c r="M69" s="1096"/>
    </row>
  </sheetData>
  <sheetProtection algorithmName="SHA-512" hashValue="1XItnRPmbdv53YxJ/yIRSxqGy9esMO2jv1liFzrC9iJWMH9YkNxV28eyVYDrLMULFrgPGcuaL0TQpsn4RIbrRQ==" saltValue="EBnfVpa9EOIczFKpjabdJA==" spinCount="100000" sheet="1" objects="1" scenarios="1"/>
  <mergeCells count="18">
    <mergeCell ref="M1:N1"/>
    <mergeCell ref="D2:L2"/>
    <mergeCell ref="J4:M4"/>
    <mergeCell ref="B5:D11"/>
    <mergeCell ref="E5:J5"/>
    <mergeCell ref="K5:L6"/>
    <mergeCell ref="M5:M11"/>
    <mergeCell ref="E11:J11"/>
    <mergeCell ref="N12:N18"/>
    <mergeCell ref="B20:B30"/>
    <mergeCell ref="B31:B49"/>
    <mergeCell ref="N5:N11"/>
    <mergeCell ref="E6:J6"/>
    <mergeCell ref="K7:K11"/>
    <mergeCell ref="L7:L11"/>
    <mergeCell ref="E8:F8"/>
    <mergeCell ref="G8:J8"/>
    <mergeCell ref="E9:J9"/>
  </mergeCells>
  <printOptions horizontalCentered="1"/>
  <pageMargins left="0.59055118110236227" right="0.51181102362204722" top="1.1811023622047245" bottom="0.98425196850393704" header="0.51181102362204722" footer="0.51181102362204722"/>
  <pageSetup paperSize="9" scale="46" orientation="landscape"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r:uid="{47E35E73-55AF-4AE2-956F-FAAE656121A0}">
          <x14:formula1>
            <xm:f>słownik!$A$2:$A$175</xm:f>
          </x14:formula1>
          <xm:sqref>D51:D56 D58:D62</xm:sqref>
        </x14:dataValidation>
      </x14:dataValidations>
    </ext>
  </extLst>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652E1A-F7A4-4554-B0CA-1A7468C9BD95}">
  <sheetPr>
    <tabColor rgb="FFFF0000"/>
    <pageSetUpPr fitToPage="1"/>
  </sheetPr>
  <dimension ref="B1:Q69"/>
  <sheetViews>
    <sheetView view="pageBreakPreview" zoomScale="90" zoomScaleNormal="100" zoomScaleSheetLayoutView="90" workbookViewId="0">
      <selection activeCell="L1" sqref="L1:N1"/>
    </sheetView>
  </sheetViews>
  <sheetFormatPr defaultColWidth="9.28515625" defaultRowHeight="12.75" x14ac:dyDescent="0.2"/>
  <cols>
    <col min="1" max="1" width="2.85546875" style="875" customWidth="1"/>
    <col min="2" max="2" width="6.42578125" style="875" customWidth="1"/>
    <col min="3" max="3" width="4.42578125" style="875" customWidth="1"/>
    <col min="4" max="4" width="48" style="875" customWidth="1"/>
    <col min="5" max="9" width="6.5703125" style="875" customWidth="1"/>
    <col min="10" max="10" width="7.7109375" style="875" customWidth="1"/>
    <col min="11" max="12" width="7.85546875" style="875" customWidth="1"/>
    <col min="13" max="13" width="9.42578125" style="875" customWidth="1"/>
    <col min="14" max="14" width="12.28515625" style="875" customWidth="1"/>
    <col min="15" max="15" width="5.42578125" style="875" customWidth="1"/>
    <col min="16" max="16384" width="9.28515625" style="875"/>
  </cols>
  <sheetData>
    <row r="1" spans="2:15" s="1224" customFormat="1" ht="18" x14ac:dyDescent="0.2">
      <c r="B1" s="967"/>
      <c r="C1" s="967"/>
      <c r="D1" s="966" t="str">
        <f>wizyt!C3</f>
        <v>??</v>
      </c>
      <c r="E1" s="1018"/>
      <c r="F1" s="1018"/>
      <c r="G1" s="1018"/>
      <c r="H1" s="1018"/>
      <c r="I1" s="1018"/>
      <c r="J1" s="1018"/>
      <c r="K1" s="1018"/>
      <c r="L1" s="2040" t="str">
        <f>wizyt!$B$1</f>
        <v xml:space="preserve"> </v>
      </c>
      <c r="M1" s="2698" t="str">
        <f>wizyt!$D$1</f>
        <v xml:space="preserve"> </v>
      </c>
      <c r="N1" s="2699"/>
    </row>
    <row r="2" spans="2:15" s="1224" customFormat="1" ht="20.25" x14ac:dyDescent="0.2">
      <c r="B2" s="270"/>
      <c r="C2" s="270"/>
      <c r="D2" s="2700" t="s">
        <v>755</v>
      </c>
      <c r="E2" s="2700"/>
      <c r="F2" s="2700"/>
      <c r="G2" s="2700"/>
      <c r="H2" s="2700"/>
      <c r="I2" s="2700"/>
      <c r="J2" s="2700"/>
      <c r="K2" s="2700"/>
      <c r="L2" s="2700"/>
      <c r="M2" s="999" t="str">
        <f>wizyt!H3</f>
        <v>2023/2024</v>
      </c>
      <c r="N2" s="270"/>
    </row>
    <row r="3" spans="2:15" s="1224" customFormat="1" ht="18.75" customHeight="1" x14ac:dyDescent="0.2">
      <c r="B3" s="998" t="s">
        <v>775</v>
      </c>
      <c r="C3" s="964"/>
      <c r="D3" s="997"/>
      <c r="E3" s="997" t="s">
        <v>858</v>
      </c>
      <c r="F3" s="997"/>
      <c r="G3" s="997"/>
      <c r="H3" s="997"/>
      <c r="I3" s="997"/>
      <c r="J3" s="997" t="s">
        <v>30</v>
      </c>
      <c r="K3" s="997"/>
      <c r="L3" s="997"/>
      <c r="M3" s="996"/>
      <c r="N3" s="270"/>
    </row>
    <row r="4" spans="2:15" s="1224" customFormat="1" ht="27" customHeight="1" thickBot="1" x14ac:dyDescent="0.25">
      <c r="B4" s="1476" t="s">
        <v>884</v>
      </c>
      <c r="C4" s="1323"/>
      <c r="D4" s="330"/>
      <c r="E4" s="1017"/>
      <c r="F4" s="1017"/>
      <c r="G4" s="1322"/>
      <c r="H4" s="1017"/>
      <c r="I4" s="1017"/>
      <c r="J4" s="2847"/>
      <c r="K4" s="2847"/>
      <c r="L4" s="2847"/>
      <c r="M4" s="2847"/>
      <c r="N4" s="270"/>
    </row>
    <row r="5" spans="2:15" s="1224" customFormat="1" ht="12.75" customHeight="1" x14ac:dyDescent="0.2">
      <c r="B5" s="2703" t="s">
        <v>756</v>
      </c>
      <c r="C5" s="2800"/>
      <c r="D5" s="2800"/>
      <c r="E5" s="2848" t="s">
        <v>691</v>
      </c>
      <c r="F5" s="2849"/>
      <c r="G5" s="2849"/>
      <c r="H5" s="2849"/>
      <c r="I5" s="2849"/>
      <c r="J5" s="2850"/>
      <c r="K5" s="2860" t="s">
        <v>109</v>
      </c>
      <c r="L5" s="2861"/>
      <c r="M5" s="2851" t="s">
        <v>790</v>
      </c>
      <c r="N5" s="2836" t="s">
        <v>758</v>
      </c>
    </row>
    <row r="6" spans="2:15" s="1224" customFormat="1" ht="12.75" customHeight="1" x14ac:dyDescent="0.2">
      <c r="B6" s="2705"/>
      <c r="C6" s="2801"/>
      <c r="D6" s="2801"/>
      <c r="E6" s="2839" t="s">
        <v>817</v>
      </c>
      <c r="F6" s="2839"/>
      <c r="G6" s="2839"/>
      <c r="H6" s="2839"/>
      <c r="I6" s="2839"/>
      <c r="J6" s="2840"/>
      <c r="K6" s="2862"/>
      <c r="L6" s="2863"/>
      <c r="M6" s="2852"/>
      <c r="N6" s="2837"/>
    </row>
    <row r="7" spans="2:15" s="1224" customFormat="1" ht="12.75" customHeight="1" x14ac:dyDescent="0.2">
      <c r="B7" s="2705"/>
      <c r="C7" s="2801"/>
      <c r="D7" s="2801"/>
      <c r="E7" s="959" t="s">
        <v>523</v>
      </c>
      <c r="F7" s="959" t="s">
        <v>524</v>
      </c>
      <c r="G7" s="959" t="s">
        <v>525</v>
      </c>
      <c r="H7" s="961" t="s">
        <v>526</v>
      </c>
      <c r="I7" s="961" t="s">
        <v>527</v>
      </c>
      <c r="J7" s="1377" t="s">
        <v>528</v>
      </c>
      <c r="K7" s="2854" t="s">
        <v>862</v>
      </c>
      <c r="L7" s="2857" t="s">
        <v>856</v>
      </c>
      <c r="M7" s="2852"/>
      <c r="N7" s="2837"/>
    </row>
    <row r="8" spans="2:15" s="1224" customFormat="1" ht="12.75" customHeight="1" x14ac:dyDescent="0.2">
      <c r="B8" s="2705"/>
      <c r="C8" s="2801"/>
      <c r="D8" s="2801"/>
      <c r="E8" s="2871" t="s">
        <v>872</v>
      </c>
      <c r="F8" s="2872"/>
      <c r="G8" s="2822" t="s">
        <v>856</v>
      </c>
      <c r="H8" s="2823"/>
      <c r="I8" s="2823"/>
      <c r="J8" s="2824"/>
      <c r="K8" s="2855"/>
      <c r="L8" s="2858"/>
      <c r="M8" s="2852"/>
      <c r="N8" s="2837"/>
    </row>
    <row r="9" spans="2:15" s="1224" customFormat="1" ht="12.75" customHeight="1" x14ac:dyDescent="0.2">
      <c r="B9" s="2705"/>
      <c r="C9" s="2801"/>
      <c r="D9" s="2801"/>
      <c r="E9" s="2752" t="s">
        <v>844</v>
      </c>
      <c r="F9" s="2724"/>
      <c r="G9" s="2724"/>
      <c r="H9" s="2724"/>
      <c r="I9" s="2724"/>
      <c r="J9" s="2807"/>
      <c r="K9" s="2855"/>
      <c r="L9" s="2858"/>
      <c r="M9" s="2852"/>
      <c r="N9" s="2837"/>
    </row>
    <row r="10" spans="2:15" s="1224" customFormat="1" ht="12.75" customHeight="1" x14ac:dyDescent="0.2">
      <c r="B10" s="2705"/>
      <c r="C10" s="2801"/>
      <c r="D10" s="2801"/>
      <c r="E10" s="1728">
        <f>'kalendarz  A'!$F$30</f>
        <v>26</v>
      </c>
      <c r="F10" s="1728">
        <f>'kalendarz  A'!$F$30</f>
        <v>26</v>
      </c>
      <c r="G10" s="1728">
        <f>'kalendarz  A'!$F$30</f>
        <v>26</v>
      </c>
      <c r="H10" s="1728">
        <f>'kalendarz  A'!$F$30</f>
        <v>26</v>
      </c>
      <c r="I10" s="1728">
        <f>'kalendarz  A'!$F$30</f>
        <v>26</v>
      </c>
      <c r="J10" s="1728">
        <f>'kalendarz  A'!$F$31</f>
        <v>16</v>
      </c>
      <c r="K10" s="2855"/>
      <c r="L10" s="2858"/>
      <c r="M10" s="2852"/>
      <c r="N10" s="2837"/>
    </row>
    <row r="11" spans="2:15" s="1224" customFormat="1" ht="16.5" customHeight="1" thickBot="1" x14ac:dyDescent="0.25">
      <c r="B11" s="2707"/>
      <c r="C11" s="2802"/>
      <c r="D11" s="2802"/>
      <c r="E11" s="2825" t="s">
        <v>845</v>
      </c>
      <c r="F11" s="2826"/>
      <c r="G11" s="2826"/>
      <c r="H11" s="2826"/>
      <c r="I11" s="2826"/>
      <c r="J11" s="2827"/>
      <c r="K11" s="2856"/>
      <c r="L11" s="2859"/>
      <c r="M11" s="2853"/>
      <c r="N11" s="2838"/>
    </row>
    <row r="12" spans="2:15" s="1224" customFormat="1" ht="27" customHeight="1" thickBot="1" x14ac:dyDescent="0.25">
      <c r="B12" s="1376"/>
      <c r="C12" s="1317"/>
      <c r="D12" s="1316" t="s">
        <v>818</v>
      </c>
      <c r="E12" s="1315">
        <f t="shared" ref="E12:J12" si="0">SUM(E16:E18)+E13</f>
        <v>30</v>
      </c>
      <c r="F12" s="1315">
        <f t="shared" si="0"/>
        <v>32</v>
      </c>
      <c r="G12" s="1315">
        <f t="shared" si="0"/>
        <v>32</v>
      </c>
      <c r="H12" s="1315">
        <f t="shared" si="0"/>
        <v>26</v>
      </c>
      <c r="I12" s="1315">
        <f t="shared" si="0"/>
        <v>23</v>
      </c>
      <c r="J12" s="1315">
        <f t="shared" si="0"/>
        <v>18</v>
      </c>
      <c r="K12" s="1419">
        <f t="shared" ref="K12:K18" si="1">SUM(E12:F12)</f>
        <v>62</v>
      </c>
      <c r="L12" s="1314">
        <f t="shared" ref="L12:L18" si="2">SUM(G12:J12)</f>
        <v>99</v>
      </c>
      <c r="M12" s="1314">
        <f>SUM(K12:L12)</f>
        <v>161</v>
      </c>
      <c r="N12" s="2841"/>
      <c r="O12" s="1244"/>
    </row>
    <row r="13" spans="2:15" s="1224" customFormat="1" ht="14.25" customHeight="1" x14ac:dyDescent="0.2">
      <c r="B13" s="1373"/>
      <c r="C13" s="1309"/>
      <c r="D13" s="1184" t="s">
        <v>819</v>
      </c>
      <c r="E13" s="1375">
        <f t="shared" ref="E13:J13" si="3">SUM(E14:E15)</f>
        <v>30</v>
      </c>
      <c r="F13" s="1375">
        <f t="shared" si="3"/>
        <v>32</v>
      </c>
      <c r="G13" s="1308">
        <f t="shared" si="3"/>
        <v>32</v>
      </c>
      <c r="H13" s="1308">
        <f t="shared" si="3"/>
        <v>26</v>
      </c>
      <c r="I13" s="1308">
        <f t="shared" si="3"/>
        <v>23</v>
      </c>
      <c r="J13" s="1308">
        <f t="shared" si="3"/>
        <v>18</v>
      </c>
      <c r="K13" s="1417">
        <f t="shared" si="1"/>
        <v>62</v>
      </c>
      <c r="L13" s="1311">
        <f t="shared" si="2"/>
        <v>99</v>
      </c>
      <c r="M13" s="1374">
        <f>SUM(E13:J13)</f>
        <v>161</v>
      </c>
      <c r="N13" s="2842"/>
      <c r="O13" s="1244"/>
    </row>
    <row r="14" spans="2:15" s="1224" customFormat="1" ht="14.25" customHeight="1" x14ac:dyDescent="0.2">
      <c r="B14" s="1373"/>
      <c r="C14" s="1309"/>
      <c r="D14" s="1184" t="s">
        <v>820</v>
      </c>
      <c r="E14" s="1375">
        <f t="shared" ref="E14:J14" si="4">SUM(E20:E30)</f>
        <v>0</v>
      </c>
      <c r="F14" s="1375">
        <f t="shared" si="4"/>
        <v>0</v>
      </c>
      <c r="G14" s="1308">
        <f t="shared" si="4"/>
        <v>0</v>
      </c>
      <c r="H14" s="1308">
        <f t="shared" si="4"/>
        <v>0</v>
      </c>
      <c r="I14" s="1308">
        <f t="shared" si="4"/>
        <v>0</v>
      </c>
      <c r="J14" s="1308">
        <f t="shared" si="4"/>
        <v>0</v>
      </c>
      <c r="K14" s="1418">
        <f t="shared" si="1"/>
        <v>0</v>
      </c>
      <c r="L14" s="1311">
        <f t="shared" si="2"/>
        <v>0</v>
      </c>
      <c r="M14" s="1374">
        <f>SUM(E14:J14)</f>
        <v>0</v>
      </c>
      <c r="N14" s="2842"/>
      <c r="O14" s="1244"/>
    </row>
    <row r="15" spans="2:15" s="1224" customFormat="1" ht="14.25" customHeight="1" x14ac:dyDescent="0.2">
      <c r="B15" s="1373"/>
      <c r="C15" s="1309"/>
      <c r="D15" s="1184" t="s">
        <v>821</v>
      </c>
      <c r="E15" s="1375">
        <f t="shared" ref="E15:J15" si="5">SUM(E31:E49)</f>
        <v>30</v>
      </c>
      <c r="F15" s="1375">
        <f t="shared" si="5"/>
        <v>32</v>
      </c>
      <c r="G15" s="1308">
        <f t="shared" si="5"/>
        <v>32</v>
      </c>
      <c r="H15" s="1308">
        <f t="shared" si="5"/>
        <v>26</v>
      </c>
      <c r="I15" s="1308">
        <f t="shared" si="5"/>
        <v>23</v>
      </c>
      <c r="J15" s="1308">
        <f t="shared" si="5"/>
        <v>18</v>
      </c>
      <c r="K15" s="1418">
        <f t="shared" si="1"/>
        <v>62</v>
      </c>
      <c r="L15" s="1311">
        <f t="shared" si="2"/>
        <v>99</v>
      </c>
      <c r="M15" s="1374">
        <f>SUM(E15:J15)</f>
        <v>161</v>
      </c>
      <c r="N15" s="2842"/>
      <c r="O15" s="1244"/>
    </row>
    <row r="16" spans="2:15" s="1224" customFormat="1" ht="14.25" customHeight="1" x14ac:dyDescent="0.2">
      <c r="B16" s="1373"/>
      <c r="C16" s="1309"/>
      <c r="D16" s="1184" t="s">
        <v>822</v>
      </c>
      <c r="E16" s="1375">
        <f t="shared" ref="E16:J16" si="6">E50</f>
        <v>0</v>
      </c>
      <c r="F16" s="1375">
        <f t="shared" si="6"/>
        <v>0</v>
      </c>
      <c r="G16" s="1308">
        <f t="shared" si="6"/>
        <v>0</v>
      </c>
      <c r="H16" s="1312">
        <f t="shared" si="6"/>
        <v>0</v>
      </c>
      <c r="I16" s="1312">
        <f t="shared" si="6"/>
        <v>0</v>
      </c>
      <c r="J16" s="1313">
        <f t="shared" si="6"/>
        <v>0</v>
      </c>
      <c r="K16" s="1417">
        <f t="shared" si="1"/>
        <v>0</v>
      </c>
      <c r="L16" s="1311">
        <f t="shared" si="2"/>
        <v>0</v>
      </c>
      <c r="M16" s="1374">
        <f>SUM(E16:J16)</f>
        <v>0</v>
      </c>
      <c r="N16" s="2842"/>
      <c r="O16" s="1244"/>
    </row>
    <row r="17" spans="2:15" s="1224" customFormat="1" ht="14.25" customHeight="1" x14ac:dyDescent="0.2">
      <c r="B17" s="1373"/>
      <c r="C17" s="1309"/>
      <c r="D17" s="1184" t="s">
        <v>823</v>
      </c>
      <c r="E17" s="1372">
        <f t="shared" ref="E17:J17" si="7">E57</f>
        <v>0</v>
      </c>
      <c r="F17" s="1372">
        <f t="shared" si="7"/>
        <v>0</v>
      </c>
      <c r="G17" s="1308">
        <f t="shared" si="7"/>
        <v>0</v>
      </c>
      <c r="H17" s="1312">
        <f t="shared" si="7"/>
        <v>0</v>
      </c>
      <c r="I17" s="1312">
        <f t="shared" si="7"/>
        <v>0</v>
      </c>
      <c r="J17" s="1312">
        <f t="shared" si="7"/>
        <v>0</v>
      </c>
      <c r="K17" s="1417">
        <f t="shared" si="1"/>
        <v>0</v>
      </c>
      <c r="L17" s="1311">
        <f t="shared" si="2"/>
        <v>0</v>
      </c>
      <c r="M17" s="1374">
        <f>SUM(E17:J17)</f>
        <v>0</v>
      </c>
      <c r="N17" s="2842"/>
      <c r="O17" s="1244"/>
    </row>
    <row r="18" spans="2:15" s="1224" customFormat="1" ht="13.5" customHeight="1" thickBot="1" x14ac:dyDescent="0.25">
      <c r="B18" s="1373"/>
      <c r="C18" s="1309"/>
      <c r="D18" s="1040" t="s">
        <v>846</v>
      </c>
      <c r="E18" s="1372">
        <f t="shared" ref="E18:J18" si="8">SUM(E63:E66)</f>
        <v>0</v>
      </c>
      <c r="F18" s="1372">
        <f t="shared" si="8"/>
        <v>0</v>
      </c>
      <c r="G18" s="1308">
        <f t="shared" si="8"/>
        <v>0</v>
      </c>
      <c r="H18" s="1308">
        <f t="shared" si="8"/>
        <v>0</v>
      </c>
      <c r="I18" s="1308">
        <f t="shared" si="8"/>
        <v>0</v>
      </c>
      <c r="J18" s="1308">
        <f t="shared" si="8"/>
        <v>0</v>
      </c>
      <c r="K18" s="1417">
        <f t="shared" si="1"/>
        <v>0</v>
      </c>
      <c r="L18" s="1307">
        <f t="shared" si="2"/>
        <v>0</v>
      </c>
      <c r="M18" s="1416">
        <f>SUM(K18:L18)</f>
        <v>0</v>
      </c>
      <c r="N18" s="2843"/>
      <c r="O18" s="1244"/>
    </row>
    <row r="19" spans="2:15" s="1224" customFormat="1" ht="19.5" customHeight="1" x14ac:dyDescent="0.2">
      <c r="B19" s="1869"/>
      <c r="C19" s="1865" t="s">
        <v>766</v>
      </c>
      <c r="D19" s="1865"/>
      <c r="E19" s="1866"/>
      <c r="F19" s="1866"/>
      <c r="G19" s="1866"/>
      <c r="H19" s="1866"/>
      <c r="I19" s="1866"/>
      <c r="J19" s="1866"/>
      <c r="K19" s="1867"/>
      <c r="L19" s="1867"/>
      <c r="M19" s="1866"/>
      <c r="N19" s="1870"/>
      <c r="O19" s="1244"/>
    </row>
    <row r="20" spans="2:15" s="992" customFormat="1" ht="14.1" customHeight="1" x14ac:dyDescent="0.2">
      <c r="B20" s="2832" t="s">
        <v>826</v>
      </c>
      <c r="C20" s="1304">
        <v>1</v>
      </c>
      <c r="D20" s="1305" t="s">
        <v>800</v>
      </c>
      <c r="E20" s="1412"/>
      <c r="F20" s="1413"/>
      <c r="G20" s="1412"/>
      <c r="H20" s="1498"/>
      <c r="I20" s="946"/>
      <c r="J20" s="948"/>
      <c r="K20" s="944">
        <f t="shared" ref="K20:K37" si="9">SUM(E20:F20)</f>
        <v>0</v>
      </c>
      <c r="L20" s="1415">
        <f t="shared" ref="L20:L48" si="10">SUM(G20:J20)</f>
        <v>0</v>
      </c>
      <c r="M20" s="1414">
        <f t="shared" ref="M20:M37" si="11">SUM(K20:L20)</f>
        <v>0</v>
      </c>
      <c r="N20" s="1368"/>
      <c r="O20" s="1244"/>
    </row>
    <row r="21" spans="2:15" s="992" customFormat="1" ht="14.1" customHeight="1" x14ac:dyDescent="0.2">
      <c r="B21" s="2833"/>
      <c r="C21" s="1126">
        <v>2</v>
      </c>
      <c r="D21" s="1303" t="s">
        <v>770</v>
      </c>
      <c r="E21" s="1393"/>
      <c r="F21" s="1394"/>
      <c r="G21" s="1393"/>
      <c r="H21" s="1484"/>
      <c r="I21" s="894"/>
      <c r="J21" s="887"/>
      <c r="K21" s="886">
        <f t="shared" si="9"/>
        <v>0</v>
      </c>
      <c r="L21" s="1382">
        <f t="shared" si="10"/>
        <v>0</v>
      </c>
      <c r="M21" s="1346">
        <f t="shared" si="11"/>
        <v>0</v>
      </c>
      <c r="N21" s="1370"/>
      <c r="O21" s="1244"/>
    </row>
    <row r="22" spans="2:15" s="992" customFormat="1" ht="14.1" customHeight="1" x14ac:dyDescent="0.2">
      <c r="B22" s="2833"/>
      <c r="C22" s="1126">
        <v>3</v>
      </c>
      <c r="D22" s="1303" t="s">
        <v>801</v>
      </c>
      <c r="E22" s="1393"/>
      <c r="F22" s="1394"/>
      <c r="G22" s="1393"/>
      <c r="H22" s="1484"/>
      <c r="I22" s="894"/>
      <c r="J22" s="890"/>
      <c r="K22" s="886">
        <f t="shared" si="9"/>
        <v>0</v>
      </c>
      <c r="L22" s="1382">
        <f t="shared" si="10"/>
        <v>0</v>
      </c>
      <c r="M22" s="1346">
        <f t="shared" si="11"/>
        <v>0</v>
      </c>
      <c r="N22" s="1370"/>
      <c r="O22" s="1244"/>
    </row>
    <row r="23" spans="2:15" s="992" customFormat="1" ht="14.1" customHeight="1" x14ac:dyDescent="0.2">
      <c r="B23" s="2833"/>
      <c r="C23" s="1126">
        <v>4</v>
      </c>
      <c r="D23" s="1303" t="s">
        <v>713</v>
      </c>
      <c r="E23" s="1393"/>
      <c r="F23" s="1394"/>
      <c r="G23" s="1393"/>
      <c r="H23" s="1484"/>
      <c r="I23" s="894"/>
      <c r="J23" s="890"/>
      <c r="K23" s="886">
        <f t="shared" si="9"/>
        <v>0</v>
      </c>
      <c r="L23" s="1382">
        <f t="shared" si="10"/>
        <v>0</v>
      </c>
      <c r="M23" s="1346">
        <f t="shared" si="11"/>
        <v>0</v>
      </c>
      <c r="N23" s="1370"/>
      <c r="O23" s="1244"/>
    </row>
    <row r="24" spans="2:15" s="992" customFormat="1" ht="14.1" customHeight="1" x14ac:dyDescent="0.2">
      <c r="B24" s="2833"/>
      <c r="C24" s="1126">
        <v>5</v>
      </c>
      <c r="D24" s="1303" t="s">
        <v>802</v>
      </c>
      <c r="E24" s="1393"/>
      <c r="F24" s="1394"/>
      <c r="G24" s="1393"/>
      <c r="H24" s="1484"/>
      <c r="I24" s="894"/>
      <c r="J24" s="899"/>
      <c r="K24" s="886">
        <f t="shared" si="9"/>
        <v>0</v>
      </c>
      <c r="L24" s="1382">
        <f t="shared" si="10"/>
        <v>0</v>
      </c>
      <c r="M24" s="1346">
        <f t="shared" si="11"/>
        <v>0</v>
      </c>
      <c r="N24" s="1370"/>
      <c r="O24" s="1244"/>
    </row>
    <row r="25" spans="2:15" s="992" customFormat="1" ht="14.1" customHeight="1" x14ac:dyDescent="0.2">
      <c r="B25" s="2833"/>
      <c r="C25" s="1126">
        <v>6</v>
      </c>
      <c r="D25" s="1303" t="s">
        <v>803</v>
      </c>
      <c r="E25" s="1393"/>
      <c r="F25" s="1394"/>
      <c r="G25" s="1393"/>
      <c r="H25" s="1484"/>
      <c r="I25" s="894"/>
      <c r="J25" s="899"/>
      <c r="K25" s="886">
        <f t="shared" si="9"/>
        <v>0</v>
      </c>
      <c r="L25" s="1382">
        <f t="shared" si="10"/>
        <v>0</v>
      </c>
      <c r="M25" s="1346">
        <f t="shared" si="11"/>
        <v>0</v>
      </c>
      <c r="N25" s="1370"/>
      <c r="O25" s="1244"/>
    </row>
    <row r="26" spans="2:15" s="992" customFormat="1" ht="14.1" customHeight="1" x14ac:dyDescent="0.2">
      <c r="B26" s="2833"/>
      <c r="C26" s="1126">
        <v>7</v>
      </c>
      <c r="D26" s="1303" t="s">
        <v>769</v>
      </c>
      <c r="E26" s="1393"/>
      <c r="F26" s="1394"/>
      <c r="G26" s="1393"/>
      <c r="H26" s="1484"/>
      <c r="I26" s="894"/>
      <c r="J26" s="899"/>
      <c r="K26" s="886">
        <f t="shared" si="9"/>
        <v>0</v>
      </c>
      <c r="L26" s="1382">
        <f t="shared" si="10"/>
        <v>0</v>
      </c>
      <c r="M26" s="1346">
        <f t="shared" si="11"/>
        <v>0</v>
      </c>
      <c r="N26" s="1370"/>
      <c r="O26" s="1244"/>
    </row>
    <row r="27" spans="2:15" s="992" customFormat="1" ht="14.1" customHeight="1" x14ac:dyDescent="0.2">
      <c r="B27" s="2833"/>
      <c r="C27" s="1126">
        <v>8</v>
      </c>
      <c r="D27" s="1303" t="s">
        <v>782</v>
      </c>
      <c r="E27" s="1393"/>
      <c r="F27" s="1394"/>
      <c r="G27" s="1393"/>
      <c r="H27" s="1484"/>
      <c r="I27" s="894"/>
      <c r="J27" s="899"/>
      <c r="K27" s="886">
        <f t="shared" si="9"/>
        <v>0</v>
      </c>
      <c r="L27" s="1382">
        <f t="shared" si="10"/>
        <v>0</v>
      </c>
      <c r="M27" s="1346">
        <f t="shared" si="11"/>
        <v>0</v>
      </c>
      <c r="N27" s="1370"/>
      <c r="O27" s="1244"/>
    </row>
    <row r="28" spans="2:15" s="992" customFormat="1" ht="14.1" customHeight="1" x14ac:dyDescent="0.2">
      <c r="B28" s="2833"/>
      <c r="C28" s="1126">
        <v>9</v>
      </c>
      <c r="D28" s="1303" t="s">
        <v>694</v>
      </c>
      <c r="E28" s="1393"/>
      <c r="F28" s="1394"/>
      <c r="G28" s="1393"/>
      <c r="H28" s="1484"/>
      <c r="I28" s="894"/>
      <c r="J28" s="899"/>
      <c r="K28" s="886">
        <f t="shared" si="9"/>
        <v>0</v>
      </c>
      <c r="L28" s="1382">
        <f t="shared" si="10"/>
        <v>0</v>
      </c>
      <c r="M28" s="1346">
        <f t="shared" si="11"/>
        <v>0</v>
      </c>
      <c r="N28" s="1370"/>
      <c r="O28" s="1244"/>
    </row>
    <row r="29" spans="2:15" s="992" customFormat="1" ht="14.1" customHeight="1" x14ac:dyDescent="0.2">
      <c r="B29" s="2833"/>
      <c r="C29" s="1126">
        <v>10</v>
      </c>
      <c r="D29" s="1303" t="s">
        <v>885</v>
      </c>
      <c r="E29" s="1393"/>
      <c r="F29" s="1394"/>
      <c r="G29" s="1393"/>
      <c r="H29" s="1484"/>
      <c r="I29" s="894"/>
      <c r="J29" s="899"/>
      <c r="K29" s="886">
        <f t="shared" si="9"/>
        <v>0</v>
      </c>
      <c r="L29" s="1382">
        <f t="shared" si="10"/>
        <v>0</v>
      </c>
      <c r="M29" s="1346">
        <f t="shared" si="11"/>
        <v>0</v>
      </c>
      <c r="N29" s="1370"/>
      <c r="O29" s="1244"/>
    </row>
    <row r="30" spans="2:15" s="992" customFormat="1" ht="14.1" customHeight="1" x14ac:dyDescent="0.2">
      <c r="B30" s="2834"/>
      <c r="C30" s="1334">
        <v>11</v>
      </c>
      <c r="D30" s="1301" t="s">
        <v>702</v>
      </c>
      <c r="E30" s="1408"/>
      <c r="F30" s="1409"/>
      <c r="G30" s="1408"/>
      <c r="H30" s="1490"/>
      <c r="I30" s="1285"/>
      <c r="J30" s="1284"/>
      <c r="K30" s="1407">
        <f t="shared" si="9"/>
        <v>0</v>
      </c>
      <c r="L30" s="1406">
        <f t="shared" si="10"/>
        <v>0</v>
      </c>
      <c r="M30" s="1369">
        <f t="shared" si="11"/>
        <v>0</v>
      </c>
      <c r="N30" s="1358"/>
      <c r="O30" s="1244"/>
    </row>
    <row r="31" spans="2:15" s="992" customFormat="1" ht="14.1" customHeight="1" x14ac:dyDescent="0.2">
      <c r="B31" s="2832" t="s">
        <v>848</v>
      </c>
      <c r="C31" s="1289">
        <v>1</v>
      </c>
      <c r="D31" s="1298" t="s">
        <v>666</v>
      </c>
      <c r="E31" s="1412">
        <v>5</v>
      </c>
      <c r="F31" s="1413">
        <v>5</v>
      </c>
      <c r="G31" s="1412">
        <v>4</v>
      </c>
      <c r="H31" s="1498">
        <v>4</v>
      </c>
      <c r="I31" s="946">
        <v>4</v>
      </c>
      <c r="J31" s="948">
        <v>4</v>
      </c>
      <c r="K31" s="1411">
        <f t="shared" si="9"/>
        <v>10</v>
      </c>
      <c r="L31" s="1410">
        <f t="shared" si="10"/>
        <v>16</v>
      </c>
      <c r="M31" s="1353">
        <f t="shared" si="11"/>
        <v>26</v>
      </c>
      <c r="N31" s="1368"/>
      <c r="O31" s="1244"/>
    </row>
    <row r="32" spans="2:15" s="992" customFormat="1" ht="14.1" customHeight="1" x14ac:dyDescent="0.2">
      <c r="B32" s="2833"/>
      <c r="C32" s="1147">
        <v>2</v>
      </c>
      <c r="D32" s="1154" t="s">
        <v>849</v>
      </c>
      <c r="E32" s="1391">
        <v>3</v>
      </c>
      <c r="F32" s="1392">
        <v>3</v>
      </c>
      <c r="G32" s="1391">
        <v>3</v>
      </c>
      <c r="H32" s="1482">
        <v>3</v>
      </c>
      <c r="I32" s="888">
        <v>3</v>
      </c>
      <c r="J32" s="931">
        <v>3</v>
      </c>
      <c r="K32" s="886">
        <f t="shared" si="9"/>
        <v>6</v>
      </c>
      <c r="L32" s="1382">
        <f t="shared" si="10"/>
        <v>12</v>
      </c>
      <c r="M32" s="1346">
        <f t="shared" si="11"/>
        <v>18</v>
      </c>
      <c r="N32" s="1110"/>
      <c r="O32" s="1244"/>
    </row>
    <row r="33" spans="2:17" s="992" customFormat="1" ht="14.1" customHeight="1" x14ac:dyDescent="0.2">
      <c r="B33" s="2833"/>
      <c r="C33" s="1161">
        <v>3</v>
      </c>
      <c r="D33" s="1154" t="s">
        <v>850</v>
      </c>
      <c r="E33" s="1391">
        <v>2</v>
      </c>
      <c r="F33" s="1392">
        <v>2</v>
      </c>
      <c r="G33" s="1391">
        <v>2</v>
      </c>
      <c r="H33" s="1482">
        <v>2</v>
      </c>
      <c r="I33" s="888">
        <v>2</v>
      </c>
      <c r="J33" s="931">
        <v>2</v>
      </c>
      <c r="K33" s="886">
        <f t="shared" si="9"/>
        <v>4</v>
      </c>
      <c r="L33" s="1382">
        <f t="shared" si="10"/>
        <v>8</v>
      </c>
      <c r="M33" s="1346">
        <f t="shared" si="11"/>
        <v>12</v>
      </c>
      <c r="N33" s="1110"/>
      <c r="O33" s="1244"/>
    </row>
    <row r="34" spans="2:17" s="992" customFormat="1" ht="14.1" customHeight="1" x14ac:dyDescent="0.2">
      <c r="B34" s="2833"/>
      <c r="C34" s="1147">
        <v>4</v>
      </c>
      <c r="D34" s="1151" t="s">
        <v>669</v>
      </c>
      <c r="E34" s="1391">
        <v>1</v>
      </c>
      <c r="F34" s="1392"/>
      <c r="G34" s="1363"/>
      <c r="H34" s="1440"/>
      <c r="I34" s="1439"/>
      <c r="J34" s="1362"/>
      <c r="K34" s="886">
        <f t="shared" si="9"/>
        <v>1</v>
      </c>
      <c r="L34" s="1382">
        <f t="shared" si="10"/>
        <v>0</v>
      </c>
      <c r="M34" s="1346">
        <f t="shared" si="11"/>
        <v>1</v>
      </c>
      <c r="N34" s="1110"/>
      <c r="O34" s="1244"/>
    </row>
    <row r="35" spans="2:17" s="992" customFormat="1" ht="14.1" customHeight="1" x14ac:dyDescent="0.2">
      <c r="B35" s="2833"/>
      <c r="C35" s="1161">
        <v>5</v>
      </c>
      <c r="D35" s="1151" t="s">
        <v>851</v>
      </c>
      <c r="E35" s="1363"/>
      <c r="F35" s="1362"/>
      <c r="G35" s="1391">
        <v>1</v>
      </c>
      <c r="H35" s="1482"/>
      <c r="I35" s="888"/>
      <c r="J35" s="931"/>
      <c r="K35" s="886">
        <f t="shared" si="9"/>
        <v>0</v>
      </c>
      <c r="L35" s="1382">
        <f t="shared" si="10"/>
        <v>1</v>
      </c>
      <c r="M35" s="1346">
        <f t="shared" si="11"/>
        <v>1</v>
      </c>
      <c r="N35" s="1110"/>
      <c r="O35" s="1244"/>
    </row>
    <row r="36" spans="2:17" s="992" customFormat="1" ht="14.1" customHeight="1" x14ac:dyDescent="0.2">
      <c r="B36" s="2833"/>
      <c r="C36" s="1147">
        <v>6</v>
      </c>
      <c r="D36" s="1151" t="s">
        <v>670</v>
      </c>
      <c r="E36" s="1391">
        <v>2</v>
      </c>
      <c r="F36" s="1392">
        <v>2</v>
      </c>
      <c r="G36" s="1391">
        <v>2</v>
      </c>
      <c r="H36" s="1482">
        <v>2</v>
      </c>
      <c r="I36" s="888">
        <v>2</v>
      </c>
      <c r="J36" s="931">
        <v>1</v>
      </c>
      <c r="K36" s="886">
        <f t="shared" si="9"/>
        <v>4</v>
      </c>
      <c r="L36" s="1382">
        <f t="shared" si="10"/>
        <v>7</v>
      </c>
      <c r="M36" s="1346">
        <f t="shared" si="11"/>
        <v>11</v>
      </c>
      <c r="N36" s="1110"/>
      <c r="O36" s="1244"/>
    </row>
    <row r="37" spans="2:17" s="992" customFormat="1" ht="14.1" customHeight="1" x14ac:dyDescent="0.2">
      <c r="B37" s="2833"/>
      <c r="C37" s="1161">
        <v>7</v>
      </c>
      <c r="D37" s="1150" t="s">
        <v>671</v>
      </c>
      <c r="E37" s="1391"/>
      <c r="F37" s="1392">
        <v>2</v>
      </c>
      <c r="G37" s="1466"/>
      <c r="H37" s="1497"/>
      <c r="I37" s="1496"/>
      <c r="J37" s="1465"/>
      <c r="K37" s="886">
        <f t="shared" si="9"/>
        <v>2</v>
      </c>
      <c r="L37" s="1382">
        <f t="shared" si="10"/>
        <v>0</v>
      </c>
      <c r="M37" s="1346">
        <f t="shared" si="11"/>
        <v>2</v>
      </c>
      <c r="N37" s="1110"/>
      <c r="O37" s="1244"/>
    </row>
    <row r="38" spans="2:17" s="992" customFormat="1" ht="14.1" customHeight="1" x14ac:dyDescent="0.2">
      <c r="B38" s="2833"/>
      <c r="C38" s="1147">
        <v>8</v>
      </c>
      <c r="D38" s="1151" t="s">
        <v>715</v>
      </c>
      <c r="E38" s="1466"/>
      <c r="F38" s="1465"/>
      <c r="G38" s="1391">
        <v>2</v>
      </c>
      <c r="H38" s="1482">
        <v>1</v>
      </c>
      <c r="I38" s="888"/>
      <c r="J38" s="931"/>
      <c r="K38" s="886"/>
      <c r="L38" s="1382">
        <f t="shared" si="10"/>
        <v>3</v>
      </c>
      <c r="M38" s="1346"/>
      <c r="N38" s="1110"/>
      <c r="O38" s="1244"/>
    </row>
    <row r="39" spans="2:17" s="992" customFormat="1" ht="14.1" customHeight="1" x14ac:dyDescent="0.2">
      <c r="B39" s="2833"/>
      <c r="C39" s="1161">
        <v>9</v>
      </c>
      <c r="D39" s="1495" t="s">
        <v>677</v>
      </c>
      <c r="E39" s="1391">
        <v>4</v>
      </c>
      <c r="F39" s="1392">
        <v>4</v>
      </c>
      <c r="G39" s="1391">
        <v>3</v>
      </c>
      <c r="H39" s="1482">
        <v>4</v>
      </c>
      <c r="I39" s="888">
        <v>3</v>
      </c>
      <c r="J39" s="931">
        <v>4</v>
      </c>
      <c r="K39" s="886">
        <f t="shared" ref="K39:K48" si="12">SUM(E39:F39)</f>
        <v>8</v>
      </c>
      <c r="L39" s="1382">
        <f t="shared" si="10"/>
        <v>14</v>
      </c>
      <c r="M39" s="1346">
        <f t="shared" ref="M39:M49" si="13">SUM(K39:L39)</f>
        <v>22</v>
      </c>
      <c r="N39" s="1110"/>
      <c r="O39" s="1244"/>
    </row>
    <row r="40" spans="2:17" s="992" customFormat="1" ht="14.1" customHeight="1" x14ac:dyDescent="0.2">
      <c r="B40" s="2833"/>
      <c r="C40" s="1147">
        <v>10</v>
      </c>
      <c r="D40" s="1151" t="s">
        <v>676</v>
      </c>
      <c r="E40" s="1391">
        <v>2</v>
      </c>
      <c r="F40" s="1392">
        <v>2</v>
      </c>
      <c r="G40" s="1391">
        <v>2</v>
      </c>
      <c r="H40" s="1482">
        <v>1</v>
      </c>
      <c r="I40" s="888">
        <v>1</v>
      </c>
      <c r="J40" s="931"/>
      <c r="K40" s="886">
        <f t="shared" si="12"/>
        <v>4</v>
      </c>
      <c r="L40" s="1382">
        <f t="shared" si="10"/>
        <v>4</v>
      </c>
      <c r="M40" s="1346">
        <f t="shared" si="13"/>
        <v>8</v>
      </c>
      <c r="N40" s="1110"/>
      <c r="O40" s="1244"/>
    </row>
    <row r="41" spans="2:17" s="992" customFormat="1" ht="14.1" customHeight="1" x14ac:dyDescent="0.2">
      <c r="B41" s="2833"/>
      <c r="C41" s="1161">
        <v>11</v>
      </c>
      <c r="D41" s="1151" t="s">
        <v>712</v>
      </c>
      <c r="E41" s="1391">
        <v>2</v>
      </c>
      <c r="F41" s="1392">
        <v>2</v>
      </c>
      <c r="G41" s="1391">
        <v>2</v>
      </c>
      <c r="H41" s="1482">
        <v>1</v>
      </c>
      <c r="I41" s="888">
        <v>1</v>
      </c>
      <c r="J41" s="931"/>
      <c r="K41" s="886">
        <f t="shared" si="12"/>
        <v>4</v>
      </c>
      <c r="L41" s="1382">
        <f t="shared" si="10"/>
        <v>4</v>
      </c>
      <c r="M41" s="1346">
        <f t="shared" si="13"/>
        <v>8</v>
      </c>
      <c r="N41" s="1110"/>
      <c r="O41" s="1244"/>
    </row>
    <row r="42" spans="2:17" s="992" customFormat="1" ht="14.1" customHeight="1" x14ac:dyDescent="0.2">
      <c r="B42" s="2833"/>
      <c r="C42" s="1147">
        <v>12</v>
      </c>
      <c r="D42" s="1151" t="s">
        <v>673</v>
      </c>
      <c r="E42" s="1391">
        <v>2</v>
      </c>
      <c r="F42" s="1392">
        <v>1</v>
      </c>
      <c r="G42" s="1391">
        <v>2</v>
      </c>
      <c r="H42" s="1482">
        <v>1</v>
      </c>
      <c r="I42" s="888">
        <v>1</v>
      </c>
      <c r="J42" s="931"/>
      <c r="K42" s="886">
        <f t="shared" si="12"/>
        <v>3</v>
      </c>
      <c r="L42" s="1382">
        <f t="shared" si="10"/>
        <v>4</v>
      </c>
      <c r="M42" s="1346">
        <f t="shared" si="13"/>
        <v>7</v>
      </c>
      <c r="N42" s="1110"/>
      <c r="O42" s="1244"/>
      <c r="Q42" s="1494"/>
    </row>
    <row r="43" spans="2:17" s="992" customFormat="1" ht="14.1" customHeight="1" x14ac:dyDescent="0.2">
      <c r="B43" s="2833"/>
      <c r="C43" s="1161">
        <v>13</v>
      </c>
      <c r="D43" s="1151" t="s">
        <v>674</v>
      </c>
      <c r="E43" s="1391">
        <v>1</v>
      </c>
      <c r="F43" s="1392">
        <v>2</v>
      </c>
      <c r="G43" s="1391">
        <v>2</v>
      </c>
      <c r="H43" s="1482">
        <v>1</v>
      </c>
      <c r="I43" s="888">
        <v>1</v>
      </c>
      <c r="J43" s="931"/>
      <c r="K43" s="886">
        <f t="shared" si="12"/>
        <v>3</v>
      </c>
      <c r="L43" s="1382">
        <f t="shared" si="10"/>
        <v>4</v>
      </c>
      <c r="M43" s="1346">
        <f t="shared" si="13"/>
        <v>7</v>
      </c>
      <c r="N43" s="1110"/>
      <c r="O43" s="1244"/>
    </row>
    <row r="44" spans="2:17" s="992" customFormat="1" ht="14.1" customHeight="1" x14ac:dyDescent="0.2">
      <c r="B44" s="2833"/>
      <c r="C44" s="1147">
        <v>14</v>
      </c>
      <c r="D44" s="1151" t="s">
        <v>681</v>
      </c>
      <c r="E44" s="1391"/>
      <c r="F44" s="1392">
        <v>1</v>
      </c>
      <c r="G44" s="1391">
        <v>1</v>
      </c>
      <c r="H44" s="1482"/>
      <c r="I44" s="888"/>
      <c r="J44" s="931"/>
      <c r="K44" s="886">
        <f t="shared" si="12"/>
        <v>1</v>
      </c>
      <c r="L44" s="1382">
        <f t="shared" si="10"/>
        <v>1</v>
      </c>
      <c r="M44" s="1346">
        <f t="shared" si="13"/>
        <v>2</v>
      </c>
      <c r="N44" s="1110"/>
      <c r="O44" s="1244"/>
    </row>
    <row r="45" spans="2:17" s="992" customFormat="1" ht="14.1" customHeight="1" x14ac:dyDescent="0.2">
      <c r="B45" s="2833"/>
      <c r="C45" s="1161">
        <v>15</v>
      </c>
      <c r="D45" s="1151" t="s">
        <v>680</v>
      </c>
      <c r="E45" s="1391">
        <v>4</v>
      </c>
      <c r="F45" s="1392">
        <v>4</v>
      </c>
      <c r="G45" s="1391">
        <v>3</v>
      </c>
      <c r="H45" s="1482">
        <v>3</v>
      </c>
      <c r="I45" s="888">
        <v>3</v>
      </c>
      <c r="J45" s="931">
        <v>3</v>
      </c>
      <c r="K45" s="886">
        <f t="shared" si="12"/>
        <v>8</v>
      </c>
      <c r="L45" s="1382">
        <f t="shared" si="10"/>
        <v>12</v>
      </c>
      <c r="M45" s="1346">
        <f t="shared" si="13"/>
        <v>20</v>
      </c>
      <c r="N45" s="1110"/>
      <c r="O45" s="1244"/>
    </row>
    <row r="46" spans="2:17" s="992" customFormat="1" ht="14.1" customHeight="1" x14ac:dyDescent="0.2">
      <c r="B46" s="2833"/>
      <c r="C46" s="1147">
        <v>16</v>
      </c>
      <c r="D46" s="1151" t="s">
        <v>678</v>
      </c>
      <c r="E46" s="1391">
        <v>1</v>
      </c>
      <c r="F46" s="1392">
        <v>1</v>
      </c>
      <c r="G46" s="1391">
        <v>1</v>
      </c>
      <c r="H46" s="1482">
        <v>1</v>
      </c>
      <c r="I46" s="888">
        <v>1</v>
      </c>
      <c r="J46" s="931"/>
      <c r="K46" s="886">
        <f t="shared" si="12"/>
        <v>2</v>
      </c>
      <c r="L46" s="1382">
        <f t="shared" si="10"/>
        <v>3</v>
      </c>
      <c r="M46" s="1346">
        <f t="shared" si="13"/>
        <v>5</v>
      </c>
      <c r="N46" s="1110"/>
      <c r="O46" s="1244"/>
    </row>
    <row r="47" spans="2:17" s="992" customFormat="1" ht="14.1" customHeight="1" x14ac:dyDescent="0.2">
      <c r="B47" s="2833"/>
      <c r="C47" s="1161">
        <v>17</v>
      </c>
      <c r="D47" s="1150" t="s">
        <v>719</v>
      </c>
      <c r="E47" s="1391"/>
      <c r="F47" s="1392"/>
      <c r="G47" s="1391">
        <v>1</v>
      </c>
      <c r="H47" s="1482">
        <v>1</v>
      </c>
      <c r="I47" s="888"/>
      <c r="J47" s="931"/>
      <c r="K47" s="886">
        <f t="shared" si="12"/>
        <v>0</v>
      </c>
      <c r="L47" s="1382">
        <f t="shared" si="10"/>
        <v>2</v>
      </c>
      <c r="M47" s="1346">
        <f t="shared" si="13"/>
        <v>2</v>
      </c>
      <c r="N47" s="1110"/>
      <c r="O47" s="1244"/>
    </row>
    <row r="48" spans="2:17" s="992" customFormat="1" ht="14.1" customHeight="1" x14ac:dyDescent="0.2">
      <c r="B48" s="2833"/>
      <c r="C48" s="1147">
        <v>18</v>
      </c>
      <c r="D48" s="1288" t="s">
        <v>682</v>
      </c>
      <c r="E48" s="1408">
        <v>1</v>
      </c>
      <c r="F48" s="1409">
        <v>1</v>
      </c>
      <c r="G48" s="1408">
        <v>1</v>
      </c>
      <c r="H48" s="1490">
        <v>1</v>
      </c>
      <c r="I48" s="1285">
        <v>1</v>
      </c>
      <c r="J48" s="1284">
        <v>1</v>
      </c>
      <c r="K48" s="1407">
        <f t="shared" si="12"/>
        <v>2</v>
      </c>
      <c r="L48" s="1406">
        <f t="shared" si="10"/>
        <v>4</v>
      </c>
      <c r="M48" s="1369">
        <f t="shared" si="13"/>
        <v>6</v>
      </c>
      <c r="N48" s="1358"/>
      <c r="O48" s="1244"/>
    </row>
    <row r="49" spans="2:15" s="992" customFormat="1" ht="19.350000000000001" customHeight="1" thickBot="1" x14ac:dyDescent="0.25">
      <c r="B49" s="2833"/>
      <c r="C49" s="1281" t="s">
        <v>857</v>
      </c>
      <c r="D49" s="1280"/>
      <c r="E49" s="1586"/>
      <c r="F49" s="1560"/>
      <c r="G49" s="1586"/>
      <c r="H49" s="1488"/>
      <c r="I49" s="921"/>
      <c r="J49" s="921"/>
      <c r="K49" s="1405">
        <f>SUM(E49:G49)</f>
        <v>0</v>
      </c>
      <c r="L49" s="1404">
        <f>SUM(H49:J49)</f>
        <v>0</v>
      </c>
      <c r="M49" s="1403">
        <f t="shared" si="13"/>
        <v>0</v>
      </c>
      <c r="N49" s="2019"/>
      <c r="O49" s="1244"/>
    </row>
    <row r="50" spans="2:15" s="1224" customFormat="1" ht="19.5" customHeight="1" thickTop="1" x14ac:dyDescent="0.2">
      <c r="B50" s="1357"/>
      <c r="C50" s="1267" t="s">
        <v>773</v>
      </c>
      <c r="D50" s="1276"/>
      <c r="E50" s="1274">
        <f t="shared" ref="E50:M50" si="14">SUM(E51:E56)</f>
        <v>0</v>
      </c>
      <c r="F50" s="1274">
        <f t="shared" si="14"/>
        <v>0</v>
      </c>
      <c r="G50" s="1274">
        <f t="shared" si="14"/>
        <v>0</v>
      </c>
      <c r="H50" s="1274">
        <f t="shared" si="14"/>
        <v>0</v>
      </c>
      <c r="I50" s="1274">
        <f t="shared" si="14"/>
        <v>0</v>
      </c>
      <c r="J50" s="1275">
        <f t="shared" si="14"/>
        <v>0</v>
      </c>
      <c r="K50" s="1402">
        <f t="shared" si="14"/>
        <v>0</v>
      </c>
      <c r="L50" s="1402">
        <f t="shared" si="14"/>
        <v>0</v>
      </c>
      <c r="M50" s="1401">
        <f t="shared" si="14"/>
        <v>0</v>
      </c>
      <c r="N50" s="1356"/>
      <c r="O50" s="1244"/>
    </row>
    <row r="51" spans="2:15" s="1224" customFormat="1" ht="14.1" customHeight="1" x14ac:dyDescent="0.2">
      <c r="B51" s="989"/>
      <c r="C51" s="1127">
        <v>1</v>
      </c>
      <c r="D51" s="1260"/>
      <c r="E51" s="1393"/>
      <c r="F51" s="1394"/>
      <c r="G51" s="1393"/>
      <c r="H51" s="1484"/>
      <c r="I51" s="894"/>
      <c r="J51" s="899"/>
      <c r="K51" s="896">
        <f t="shared" ref="K51:K56" si="15">SUM(E51:F51)</f>
        <v>0</v>
      </c>
      <c r="L51" s="1385">
        <f t="shared" ref="L51:L56" si="16">SUM(G51:J51)</f>
        <v>0</v>
      </c>
      <c r="M51" s="1384">
        <f t="shared" ref="M51:M56" si="17">SUM(K51:L51)</f>
        <v>0</v>
      </c>
      <c r="N51" s="1112"/>
      <c r="O51" s="1244"/>
    </row>
    <row r="52" spans="2:15" s="1224" customFormat="1" ht="14.1" customHeight="1" x14ac:dyDescent="0.2">
      <c r="B52" s="989"/>
      <c r="C52" s="1127">
        <v>2</v>
      </c>
      <c r="D52" s="1254"/>
      <c r="E52" s="1393"/>
      <c r="F52" s="1394"/>
      <c r="G52" s="1393"/>
      <c r="H52" s="1484"/>
      <c r="I52" s="894"/>
      <c r="J52" s="899"/>
      <c r="K52" s="886">
        <f t="shared" si="15"/>
        <v>0</v>
      </c>
      <c r="L52" s="1382">
        <f t="shared" si="16"/>
        <v>0</v>
      </c>
      <c r="M52" s="1346">
        <f t="shared" si="17"/>
        <v>0</v>
      </c>
      <c r="N52" s="1112"/>
      <c r="O52" s="1244"/>
    </row>
    <row r="53" spans="2:15" s="1224" customFormat="1" ht="14.1" customHeight="1" x14ac:dyDescent="0.2">
      <c r="B53" s="989"/>
      <c r="C53" s="1127">
        <v>3</v>
      </c>
      <c r="D53" s="1254"/>
      <c r="E53" s="1393"/>
      <c r="F53" s="1394"/>
      <c r="G53" s="1393"/>
      <c r="H53" s="1484"/>
      <c r="I53" s="894"/>
      <c r="J53" s="899"/>
      <c r="K53" s="886">
        <f t="shared" si="15"/>
        <v>0</v>
      </c>
      <c r="L53" s="1382">
        <f t="shared" si="16"/>
        <v>0</v>
      </c>
      <c r="M53" s="1346">
        <f t="shared" si="17"/>
        <v>0</v>
      </c>
      <c r="N53" s="1112"/>
      <c r="O53" s="1244"/>
    </row>
    <row r="54" spans="2:15" s="1224" customFormat="1" ht="14.1" customHeight="1" x14ac:dyDescent="0.2">
      <c r="B54" s="930"/>
      <c r="C54" s="1126">
        <v>4</v>
      </c>
      <c r="D54" s="1254"/>
      <c r="E54" s="1391"/>
      <c r="F54" s="1392"/>
      <c r="G54" s="1391"/>
      <c r="H54" s="1482"/>
      <c r="I54" s="888"/>
      <c r="J54" s="931"/>
      <c r="K54" s="886">
        <f t="shared" si="15"/>
        <v>0</v>
      </c>
      <c r="L54" s="1382">
        <f t="shared" si="16"/>
        <v>0</v>
      </c>
      <c r="M54" s="1346">
        <f t="shared" si="17"/>
        <v>0</v>
      </c>
      <c r="N54" s="884"/>
      <c r="O54" s="1244"/>
    </row>
    <row r="55" spans="2:15" s="1224" customFormat="1" ht="14.1" customHeight="1" x14ac:dyDescent="0.2">
      <c r="B55" s="930"/>
      <c r="C55" s="1126">
        <v>5</v>
      </c>
      <c r="D55" s="1254"/>
      <c r="E55" s="1391"/>
      <c r="F55" s="1392"/>
      <c r="G55" s="1391"/>
      <c r="H55" s="1482"/>
      <c r="I55" s="888"/>
      <c r="J55" s="931"/>
      <c r="K55" s="886">
        <f t="shared" si="15"/>
        <v>0</v>
      </c>
      <c r="L55" s="1382">
        <f t="shared" si="16"/>
        <v>0</v>
      </c>
      <c r="M55" s="1346">
        <f t="shared" si="17"/>
        <v>0</v>
      </c>
      <c r="N55" s="884"/>
      <c r="O55" s="1244"/>
    </row>
    <row r="56" spans="2:15" s="1224" customFormat="1" ht="14.1" customHeight="1" thickBot="1" x14ac:dyDescent="0.25">
      <c r="B56" s="927"/>
      <c r="C56" s="1133">
        <v>6</v>
      </c>
      <c r="D56" s="1249"/>
      <c r="E56" s="1399"/>
      <c r="F56" s="1400"/>
      <c r="G56" s="1399"/>
      <c r="H56" s="1486"/>
      <c r="I56" s="911"/>
      <c r="J56" s="1144"/>
      <c r="K56" s="909">
        <f t="shared" si="15"/>
        <v>0</v>
      </c>
      <c r="L56" s="1398">
        <f t="shared" si="16"/>
        <v>0</v>
      </c>
      <c r="M56" s="1397">
        <f t="shared" si="17"/>
        <v>0</v>
      </c>
      <c r="N56" s="1355"/>
      <c r="O56" s="1244"/>
    </row>
    <row r="57" spans="2:15" s="1224" customFormat="1" ht="19.350000000000001" customHeight="1" thickTop="1" x14ac:dyDescent="0.2">
      <c r="B57" s="1266"/>
      <c r="C57" s="1267" t="s">
        <v>772</v>
      </c>
      <c r="D57" s="1266"/>
      <c r="E57" s="1264">
        <f t="shared" ref="E57:M57" si="18">SUM(E58:E62)</f>
        <v>0</v>
      </c>
      <c r="F57" s="1263">
        <f t="shared" si="18"/>
        <v>0</v>
      </c>
      <c r="G57" s="1264">
        <f t="shared" si="18"/>
        <v>0</v>
      </c>
      <c r="H57" s="1265">
        <f t="shared" si="18"/>
        <v>0</v>
      </c>
      <c r="I57" s="1264">
        <f t="shared" si="18"/>
        <v>0</v>
      </c>
      <c r="J57" s="1264">
        <f t="shared" si="18"/>
        <v>0</v>
      </c>
      <c r="K57" s="1396">
        <f t="shared" si="18"/>
        <v>0</v>
      </c>
      <c r="L57" s="1396">
        <f t="shared" si="18"/>
        <v>0</v>
      </c>
      <c r="M57" s="1396">
        <f t="shared" si="18"/>
        <v>0</v>
      </c>
      <c r="N57" s="1354"/>
      <c r="O57" s="1244"/>
    </row>
    <row r="58" spans="2:15" s="1224" customFormat="1" ht="14.1" customHeight="1" x14ac:dyDescent="0.2">
      <c r="B58" s="989"/>
      <c r="C58" s="1127">
        <v>1</v>
      </c>
      <c r="D58" s="1254"/>
      <c r="E58" s="1393"/>
      <c r="F58" s="1394"/>
      <c r="G58" s="1393"/>
      <c r="H58" s="1484"/>
      <c r="I58" s="894"/>
      <c r="J58" s="899"/>
      <c r="K58" s="896">
        <f t="shared" ref="K58:K66" si="19">SUM(E58:F58)</f>
        <v>0</v>
      </c>
      <c r="L58" s="1385">
        <f t="shared" ref="L58:L66" si="20">SUM(G58:J58)</f>
        <v>0</v>
      </c>
      <c r="M58" s="1384">
        <f t="shared" ref="M58:M66" si="21">SUM(K58:L58)</f>
        <v>0</v>
      </c>
      <c r="N58" s="1112"/>
      <c r="O58" s="1244"/>
    </row>
    <row r="59" spans="2:15" s="1224" customFormat="1" ht="14.1" customHeight="1" x14ac:dyDescent="0.2">
      <c r="B59" s="930"/>
      <c r="C59" s="1126">
        <v>2</v>
      </c>
      <c r="D59" s="1254"/>
      <c r="E59" s="1391"/>
      <c r="F59" s="1392"/>
      <c r="G59" s="1391"/>
      <c r="H59" s="1482"/>
      <c r="I59" s="888"/>
      <c r="J59" s="931"/>
      <c r="K59" s="886">
        <f t="shared" si="19"/>
        <v>0</v>
      </c>
      <c r="L59" s="1382">
        <f t="shared" si="20"/>
        <v>0</v>
      </c>
      <c r="M59" s="1346">
        <f t="shared" si="21"/>
        <v>0</v>
      </c>
      <c r="N59" s="884"/>
      <c r="O59" s="1244"/>
    </row>
    <row r="60" spans="2:15" s="1224" customFormat="1" ht="14.1" customHeight="1" x14ac:dyDescent="0.2">
      <c r="B60" s="1134"/>
      <c r="C60" s="1126">
        <v>3</v>
      </c>
      <c r="D60" s="1254"/>
      <c r="E60" s="1391"/>
      <c r="F60" s="1392"/>
      <c r="G60" s="1391"/>
      <c r="H60" s="1482"/>
      <c r="I60" s="888"/>
      <c r="J60" s="931"/>
      <c r="K60" s="886">
        <f t="shared" si="19"/>
        <v>0</v>
      </c>
      <c r="L60" s="1382">
        <f t="shared" si="20"/>
        <v>0</v>
      </c>
      <c r="M60" s="1346">
        <f t="shared" si="21"/>
        <v>0</v>
      </c>
      <c r="N60" s="884"/>
      <c r="O60" s="1244"/>
    </row>
    <row r="61" spans="2:15" s="1224" customFormat="1" ht="14.1" customHeight="1" x14ac:dyDescent="0.2">
      <c r="B61" s="930"/>
      <c r="C61" s="1126">
        <v>4</v>
      </c>
      <c r="D61" s="1254"/>
      <c r="E61" s="1391"/>
      <c r="F61" s="1392"/>
      <c r="G61" s="1391"/>
      <c r="H61" s="1482"/>
      <c r="I61" s="888"/>
      <c r="J61" s="931"/>
      <c r="K61" s="886">
        <f t="shared" si="19"/>
        <v>0</v>
      </c>
      <c r="L61" s="1382">
        <f t="shared" si="20"/>
        <v>0</v>
      </c>
      <c r="M61" s="1346">
        <f t="shared" si="21"/>
        <v>0</v>
      </c>
      <c r="N61" s="884"/>
      <c r="O61" s="1244"/>
    </row>
    <row r="62" spans="2:15" s="1224" customFormat="1" ht="14.1" customHeight="1" thickBot="1" x14ac:dyDescent="0.25">
      <c r="B62" s="1352"/>
      <c r="C62" s="1250">
        <v>5</v>
      </c>
      <c r="D62" s="1467"/>
      <c r="E62" s="1389"/>
      <c r="F62" s="1390"/>
      <c r="G62" s="1389"/>
      <c r="H62" s="1480"/>
      <c r="I62" s="1123"/>
      <c r="J62" s="1140"/>
      <c r="K62" s="1388">
        <f t="shared" si="19"/>
        <v>0</v>
      </c>
      <c r="L62" s="1387">
        <f t="shared" si="20"/>
        <v>0</v>
      </c>
      <c r="M62" s="1340">
        <f t="shared" si="21"/>
        <v>0</v>
      </c>
      <c r="N62" s="1351"/>
      <c r="O62" s="1244"/>
    </row>
    <row r="63" spans="2:15" s="1224" customFormat="1" ht="14.1" customHeight="1" thickTop="1" x14ac:dyDescent="0.2">
      <c r="B63" s="1350"/>
      <c r="C63" s="1242" t="s">
        <v>828</v>
      </c>
      <c r="D63" s="1242"/>
      <c r="E63" s="1386"/>
      <c r="F63" s="1386"/>
      <c r="G63" s="1386"/>
      <c r="H63" s="1479"/>
      <c r="I63" s="1241"/>
      <c r="J63" s="1241"/>
      <c r="K63" s="896">
        <f t="shared" si="19"/>
        <v>0</v>
      </c>
      <c r="L63" s="1385">
        <f t="shared" si="20"/>
        <v>0</v>
      </c>
      <c r="M63" s="1384">
        <f t="shared" si="21"/>
        <v>0</v>
      </c>
      <c r="N63" s="1348"/>
    </row>
    <row r="64" spans="2:15" s="1224" customFormat="1" ht="14.1" customHeight="1" x14ac:dyDescent="0.2">
      <c r="B64" s="1347"/>
      <c r="C64" s="1236" t="s">
        <v>721</v>
      </c>
      <c r="D64" s="1236"/>
      <c r="E64" s="1383"/>
      <c r="F64" s="1383"/>
      <c r="G64" s="1383"/>
      <c r="H64" s="1478"/>
      <c r="I64" s="1235"/>
      <c r="J64" s="1235"/>
      <c r="K64" s="886">
        <f t="shared" si="19"/>
        <v>0</v>
      </c>
      <c r="L64" s="1382">
        <f t="shared" si="20"/>
        <v>0</v>
      </c>
      <c r="M64" s="1346">
        <f t="shared" si="21"/>
        <v>0</v>
      </c>
      <c r="N64" s="1345"/>
    </row>
    <row r="65" spans="2:14" s="1224" customFormat="1" ht="14.1" customHeight="1" x14ac:dyDescent="0.2">
      <c r="B65" s="1347"/>
      <c r="C65" s="1236" t="s">
        <v>829</v>
      </c>
      <c r="D65" s="1236"/>
      <c r="E65" s="1383"/>
      <c r="F65" s="1383"/>
      <c r="G65" s="1383"/>
      <c r="H65" s="1478"/>
      <c r="I65" s="1235"/>
      <c r="J65" s="1235"/>
      <c r="K65" s="886">
        <f t="shared" si="19"/>
        <v>0</v>
      </c>
      <c r="L65" s="1382">
        <f t="shared" si="20"/>
        <v>0</v>
      </c>
      <c r="M65" s="1346">
        <f t="shared" si="21"/>
        <v>0</v>
      </c>
      <c r="N65" s="1345"/>
    </row>
    <row r="66" spans="2:14" s="1224" customFormat="1" ht="14.1" customHeight="1" thickBot="1" x14ac:dyDescent="0.25">
      <c r="B66" s="1344"/>
      <c r="C66" s="1643" t="s">
        <v>853</v>
      </c>
      <c r="D66" s="1343"/>
      <c r="E66" s="1381"/>
      <c r="F66" s="1381"/>
      <c r="G66" s="1381"/>
      <c r="H66" s="1477"/>
      <c r="I66" s="1342"/>
      <c r="J66" s="1341"/>
      <c r="K66" s="878">
        <f t="shared" si="19"/>
        <v>0</v>
      </c>
      <c r="L66" s="1380">
        <f t="shared" si="20"/>
        <v>0</v>
      </c>
      <c r="M66" s="1379">
        <f t="shared" si="21"/>
        <v>0</v>
      </c>
      <c r="N66" s="1339"/>
    </row>
    <row r="67" spans="2:14" ht="22.15" customHeight="1" x14ac:dyDescent="0.2">
      <c r="C67" s="1473"/>
      <c r="D67" s="2022"/>
      <c r="E67" s="2023"/>
      <c r="F67" s="2023"/>
      <c r="G67" s="2023"/>
      <c r="H67" s="2023"/>
      <c r="I67" s="2023"/>
      <c r="J67" s="2023"/>
      <c r="K67" s="2023"/>
      <c r="L67" s="2023"/>
      <c r="M67" s="2023"/>
    </row>
    <row r="68" spans="2:14" ht="15.75" x14ac:dyDescent="0.25">
      <c r="C68" s="1472"/>
      <c r="D68" s="1471"/>
      <c r="E68" s="1470"/>
      <c r="F68" s="1470"/>
      <c r="G68" s="1470"/>
      <c r="H68" s="1470"/>
      <c r="I68" s="1470"/>
      <c r="J68" s="1470"/>
      <c r="K68" s="1470"/>
      <c r="L68" s="1470"/>
      <c r="M68" s="1469"/>
    </row>
    <row r="69" spans="2:14" x14ac:dyDescent="0.2">
      <c r="D69" s="1096"/>
      <c r="E69" s="1221"/>
      <c r="F69" s="1221"/>
      <c r="G69" s="1221"/>
      <c r="H69" s="1096"/>
      <c r="I69" s="1096"/>
      <c r="J69" s="1204"/>
      <c r="K69" s="1204"/>
      <c r="L69" s="1204"/>
      <c r="M69" s="1096"/>
    </row>
  </sheetData>
  <sheetProtection algorithmName="SHA-512" hashValue="6PhjXi1jYphtKE+nAkVTZVqXEm3X4QyPT6EgzX9yJUromX2MyMKVbekAtnsdy+aQH56abb8Ajl9XDMqA19MpDw==" saltValue="8wFOdW9YApRdvns9jGAMVg==" spinCount="100000" sheet="1" objects="1" scenarios="1"/>
  <mergeCells count="18">
    <mergeCell ref="M1:N1"/>
    <mergeCell ref="D2:L2"/>
    <mergeCell ref="J4:M4"/>
    <mergeCell ref="B5:D11"/>
    <mergeCell ref="E5:J5"/>
    <mergeCell ref="K5:L6"/>
    <mergeCell ref="M5:M11"/>
    <mergeCell ref="E11:J11"/>
    <mergeCell ref="N12:N18"/>
    <mergeCell ref="B20:B30"/>
    <mergeCell ref="B31:B49"/>
    <mergeCell ref="N5:N11"/>
    <mergeCell ref="E6:J6"/>
    <mergeCell ref="K7:K11"/>
    <mergeCell ref="L7:L11"/>
    <mergeCell ref="E8:F8"/>
    <mergeCell ref="G8:J8"/>
    <mergeCell ref="E9:J9"/>
  </mergeCells>
  <printOptions horizontalCentered="1"/>
  <pageMargins left="0.59055118110236227" right="0.51181102362204722" top="1.1811023622047245" bottom="0.98425196850393704" header="0.51181102362204722" footer="0.51181102362204722"/>
  <pageSetup paperSize="9" scale="46" orientation="landscape" r:id="rId1"/>
  <headerFooter alignWithMargins="0"/>
  <rowBreaks count="1" manualBreakCount="1">
    <brk id="66"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DC31BA70-4E7A-4750-8A88-88B90226BA49}">
          <x14:formula1>
            <xm:f>słownik!$A$2:$A$175</xm:f>
          </x14:formula1>
          <xm:sqref>D51:D56 D58:D62</xm:sqref>
        </x14:dataValidation>
      </x14:dataValidations>
    </ext>
  </extLst>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3DD622-0B6A-47BE-BFAF-7E17BD492925}">
  <sheetPr>
    <tabColor rgb="FFFF0000"/>
    <pageSetUpPr fitToPage="1"/>
  </sheetPr>
  <dimension ref="B1:O69"/>
  <sheetViews>
    <sheetView showGridLines="0" view="pageBreakPreview" zoomScaleNormal="100" zoomScaleSheetLayoutView="100" workbookViewId="0">
      <selection activeCell="L2" sqref="L2:N2"/>
    </sheetView>
  </sheetViews>
  <sheetFormatPr defaultColWidth="9.28515625" defaultRowHeight="12.75" x14ac:dyDescent="0.2"/>
  <cols>
    <col min="1" max="1" width="2.85546875" style="875" customWidth="1"/>
    <col min="2" max="2" width="6.42578125" style="875" customWidth="1"/>
    <col min="3" max="3" width="4.42578125" style="875" customWidth="1"/>
    <col min="4" max="4" width="48" style="875" customWidth="1"/>
    <col min="5" max="9" width="6.5703125" style="875" customWidth="1"/>
    <col min="10" max="10" width="7.7109375" style="875" customWidth="1"/>
    <col min="11" max="12" width="7.85546875" style="875" customWidth="1"/>
    <col min="13" max="13" width="9.42578125" style="875" customWidth="1"/>
    <col min="14" max="14" width="12.28515625" style="875" customWidth="1"/>
    <col min="15" max="15" width="5.42578125" style="875" customWidth="1"/>
    <col min="16" max="16384" width="9.28515625" style="875"/>
  </cols>
  <sheetData>
    <row r="1" spans="2:15" ht="32.25" customHeight="1" x14ac:dyDescent="0.2">
      <c r="B1" s="782"/>
      <c r="C1" s="782"/>
      <c r="D1" s="1200"/>
      <c r="E1" s="1200"/>
      <c r="F1" s="1200"/>
      <c r="G1" s="1200"/>
      <c r="H1" s="1200"/>
      <c r="I1" s="1200"/>
      <c r="J1" s="1200"/>
      <c r="K1" s="1200"/>
      <c r="L1" s="1200"/>
      <c r="M1" s="1200"/>
      <c r="N1" s="1200"/>
    </row>
    <row r="2" spans="2:15" s="1224" customFormat="1" ht="18" x14ac:dyDescent="0.2">
      <c r="B2" s="967"/>
      <c r="C2" s="967"/>
      <c r="D2" s="966" t="str">
        <f>wizyt!C3</f>
        <v>??</v>
      </c>
      <c r="E2" s="1018"/>
      <c r="F2" s="1018"/>
      <c r="G2" s="1018"/>
      <c r="H2" s="1018"/>
      <c r="I2" s="1018"/>
      <c r="J2" s="1018"/>
      <c r="K2" s="1018"/>
      <c r="L2" s="2040" t="str">
        <f>wizyt!$B$1</f>
        <v xml:space="preserve"> </v>
      </c>
      <c r="M2" s="2698" t="str">
        <f>wizyt!$D$1</f>
        <v xml:space="preserve"> </v>
      </c>
      <c r="N2" s="2699"/>
    </row>
    <row r="3" spans="2:15" s="1224" customFormat="1" ht="20.25" x14ac:dyDescent="0.2">
      <c r="B3" s="270"/>
      <c r="C3" s="270"/>
      <c r="D3" s="2700" t="s">
        <v>755</v>
      </c>
      <c r="E3" s="2700"/>
      <c r="F3" s="2700"/>
      <c r="G3" s="2700"/>
      <c r="H3" s="2700"/>
      <c r="I3" s="2700"/>
      <c r="J3" s="2700"/>
      <c r="K3" s="2700"/>
      <c r="L3" s="2700"/>
      <c r="M3" s="999" t="str">
        <f>wizyt!H3</f>
        <v>2023/2024</v>
      </c>
      <c r="N3" s="270"/>
    </row>
    <row r="4" spans="2:15" s="1224" customFormat="1" ht="18.75" customHeight="1" x14ac:dyDescent="0.2">
      <c r="B4" s="998" t="s">
        <v>775</v>
      </c>
      <c r="C4" s="964"/>
      <c r="D4" s="997"/>
      <c r="E4" s="997" t="s">
        <v>858</v>
      </c>
      <c r="F4" s="997"/>
      <c r="G4" s="997"/>
      <c r="H4" s="997"/>
      <c r="I4" s="997"/>
      <c r="J4" s="997" t="s">
        <v>30</v>
      </c>
      <c r="K4" s="997"/>
      <c r="L4" s="997"/>
      <c r="M4" s="996"/>
      <c r="N4" s="270"/>
    </row>
    <row r="5" spans="2:15" s="1224" customFormat="1" ht="27" customHeight="1" thickBot="1" x14ac:dyDescent="0.25">
      <c r="B5" s="1476" t="s">
        <v>884</v>
      </c>
      <c r="C5" s="1323"/>
      <c r="D5" s="330"/>
      <c r="E5" s="1017"/>
      <c r="F5" s="1017"/>
      <c r="G5" s="1322"/>
      <c r="H5" s="1017"/>
      <c r="I5" s="1017"/>
      <c r="J5" s="2847"/>
      <c r="K5" s="2847"/>
      <c r="L5" s="2847"/>
      <c r="M5" s="2847"/>
      <c r="N5" s="270"/>
    </row>
    <row r="6" spans="2:15" s="1224" customFormat="1" ht="12.75" customHeight="1" x14ac:dyDescent="0.2">
      <c r="B6" s="2703" t="s">
        <v>756</v>
      </c>
      <c r="C6" s="2800"/>
      <c r="D6" s="2800"/>
      <c r="E6" s="2848" t="s">
        <v>691</v>
      </c>
      <c r="F6" s="2849"/>
      <c r="G6" s="2849"/>
      <c r="H6" s="2849"/>
      <c r="I6" s="2849"/>
      <c r="J6" s="2850"/>
      <c r="K6" s="2860" t="s">
        <v>109</v>
      </c>
      <c r="L6" s="2861"/>
      <c r="M6" s="2851" t="s">
        <v>790</v>
      </c>
      <c r="N6" s="2836" t="s">
        <v>758</v>
      </c>
    </row>
    <row r="7" spans="2:15" s="1224" customFormat="1" ht="12.75" customHeight="1" x14ac:dyDescent="0.2">
      <c r="B7" s="2705"/>
      <c r="C7" s="2801"/>
      <c r="D7" s="2801"/>
      <c r="E7" s="2839" t="s">
        <v>817</v>
      </c>
      <c r="F7" s="2839"/>
      <c r="G7" s="2839"/>
      <c r="H7" s="2839"/>
      <c r="I7" s="2839"/>
      <c r="J7" s="2840"/>
      <c r="K7" s="2862"/>
      <c r="L7" s="2863"/>
      <c r="M7" s="2852"/>
      <c r="N7" s="2837"/>
    </row>
    <row r="8" spans="2:15" s="1224" customFormat="1" ht="12.75" customHeight="1" x14ac:dyDescent="0.2">
      <c r="B8" s="2705"/>
      <c r="C8" s="2801"/>
      <c r="D8" s="2801"/>
      <c r="E8" s="959" t="s">
        <v>523</v>
      </c>
      <c r="F8" s="959" t="s">
        <v>524</v>
      </c>
      <c r="G8" s="959" t="s">
        <v>525</v>
      </c>
      <c r="H8" s="961" t="s">
        <v>526</v>
      </c>
      <c r="I8" s="961" t="s">
        <v>527</v>
      </c>
      <c r="J8" s="1377" t="s">
        <v>528</v>
      </c>
      <c r="K8" s="2854" t="s">
        <v>862</v>
      </c>
      <c r="L8" s="2857" t="s">
        <v>856</v>
      </c>
      <c r="M8" s="2852"/>
      <c r="N8" s="2837"/>
    </row>
    <row r="9" spans="2:15" s="1224" customFormat="1" ht="12.75" customHeight="1" x14ac:dyDescent="0.2">
      <c r="B9" s="2705"/>
      <c r="C9" s="2801"/>
      <c r="D9" s="2801"/>
      <c r="E9" s="2871" t="s">
        <v>872</v>
      </c>
      <c r="F9" s="2872"/>
      <c r="G9" s="2822" t="s">
        <v>856</v>
      </c>
      <c r="H9" s="2823"/>
      <c r="I9" s="2823"/>
      <c r="J9" s="2824"/>
      <c r="K9" s="2855"/>
      <c r="L9" s="2858"/>
      <c r="M9" s="2852"/>
      <c r="N9" s="2837"/>
    </row>
    <row r="10" spans="2:15" s="1224" customFormat="1" ht="12.75" customHeight="1" x14ac:dyDescent="0.2">
      <c r="B10" s="2705"/>
      <c r="C10" s="2801"/>
      <c r="D10" s="2801"/>
      <c r="E10" s="2752" t="s">
        <v>844</v>
      </c>
      <c r="F10" s="2724"/>
      <c r="G10" s="2724"/>
      <c r="H10" s="2724"/>
      <c r="I10" s="2724"/>
      <c r="J10" s="2807"/>
      <c r="K10" s="2855"/>
      <c r="L10" s="2858"/>
      <c r="M10" s="2852"/>
      <c r="N10" s="2837"/>
    </row>
    <row r="11" spans="2:15" s="1224" customFormat="1" ht="12.75" customHeight="1" x14ac:dyDescent="0.2">
      <c r="B11" s="2705"/>
      <c r="C11" s="2801"/>
      <c r="D11" s="2801"/>
      <c r="E11" s="1728">
        <f>'kalendarz  A'!$F$30</f>
        <v>26</v>
      </c>
      <c r="F11" s="1728">
        <f>'kalendarz  A'!$F$30</f>
        <v>26</v>
      </c>
      <c r="G11" s="1728">
        <f>'kalendarz  A'!$F$30</f>
        <v>26</v>
      </c>
      <c r="H11" s="1728">
        <f>'kalendarz  A'!$F$30</f>
        <v>26</v>
      </c>
      <c r="I11" s="1728">
        <f>'kalendarz  A'!$F$30</f>
        <v>26</v>
      </c>
      <c r="J11" s="1728">
        <f>'kalendarz  A'!$F$31</f>
        <v>16</v>
      </c>
      <c r="K11" s="2855"/>
      <c r="L11" s="2858"/>
      <c r="M11" s="2852"/>
      <c r="N11" s="2837"/>
    </row>
    <row r="12" spans="2:15" s="1224" customFormat="1" ht="16.5" customHeight="1" thickBot="1" x14ac:dyDescent="0.25">
      <c r="B12" s="2707"/>
      <c r="C12" s="2802"/>
      <c r="D12" s="2802"/>
      <c r="E12" s="2825" t="s">
        <v>845</v>
      </c>
      <c r="F12" s="2826"/>
      <c r="G12" s="2826"/>
      <c r="H12" s="2826"/>
      <c r="I12" s="2826"/>
      <c r="J12" s="2827"/>
      <c r="K12" s="2856"/>
      <c r="L12" s="2859"/>
      <c r="M12" s="2853"/>
      <c r="N12" s="2838"/>
    </row>
    <row r="13" spans="2:15" s="1224" customFormat="1" ht="27" customHeight="1" thickBot="1" x14ac:dyDescent="0.25">
      <c r="B13" s="1376"/>
      <c r="C13" s="1317"/>
      <c r="D13" s="1316" t="s">
        <v>818</v>
      </c>
      <c r="E13" s="1315">
        <f t="shared" ref="E13:J13" si="0">SUM(E17:E19)+E14</f>
        <v>30</v>
      </c>
      <c r="F13" s="1315">
        <f t="shared" si="0"/>
        <v>32</v>
      </c>
      <c r="G13" s="1315">
        <f t="shared" si="0"/>
        <v>31</v>
      </c>
      <c r="H13" s="1315">
        <f t="shared" si="0"/>
        <v>26</v>
      </c>
      <c r="I13" s="1315">
        <f t="shared" si="0"/>
        <v>23</v>
      </c>
      <c r="J13" s="1315">
        <f t="shared" si="0"/>
        <v>19</v>
      </c>
      <c r="K13" s="1419">
        <f t="shared" ref="K13:K19" si="1">SUM(E13:F13)</f>
        <v>62</v>
      </c>
      <c r="L13" s="1314">
        <f t="shared" ref="L13:L19" si="2">SUM(G13:J13)</f>
        <v>99</v>
      </c>
      <c r="M13" s="1314">
        <f>SUM(K13:L13)</f>
        <v>161</v>
      </c>
      <c r="N13" s="2841"/>
      <c r="O13" s="1244"/>
    </row>
    <row r="14" spans="2:15" s="1224" customFormat="1" ht="14.25" customHeight="1" x14ac:dyDescent="0.2">
      <c r="B14" s="1373"/>
      <c r="C14" s="1309"/>
      <c r="D14" s="1184" t="s">
        <v>819</v>
      </c>
      <c r="E14" s="1375">
        <f t="shared" ref="E14:J14" si="3">SUM(E15:E16)</f>
        <v>30</v>
      </c>
      <c r="F14" s="1375">
        <f t="shared" si="3"/>
        <v>32</v>
      </c>
      <c r="G14" s="1308">
        <f t="shared" si="3"/>
        <v>31</v>
      </c>
      <c r="H14" s="1308">
        <f t="shared" si="3"/>
        <v>26</v>
      </c>
      <c r="I14" s="1308">
        <f t="shared" si="3"/>
        <v>23</v>
      </c>
      <c r="J14" s="1308">
        <f t="shared" si="3"/>
        <v>19</v>
      </c>
      <c r="K14" s="1417">
        <f t="shared" si="1"/>
        <v>62</v>
      </c>
      <c r="L14" s="1311">
        <f t="shared" si="2"/>
        <v>99</v>
      </c>
      <c r="M14" s="1374">
        <f>SUM(E14:J14)</f>
        <v>161</v>
      </c>
      <c r="N14" s="2842"/>
      <c r="O14" s="1244"/>
    </row>
    <row r="15" spans="2:15" s="1224" customFormat="1" ht="14.25" customHeight="1" x14ac:dyDescent="0.2">
      <c r="B15" s="1373"/>
      <c r="C15" s="1309"/>
      <c r="D15" s="1184" t="s">
        <v>820</v>
      </c>
      <c r="E15" s="1375">
        <f t="shared" ref="E15:J15" si="4">SUM(E21:E31)</f>
        <v>0</v>
      </c>
      <c r="F15" s="1375">
        <f t="shared" si="4"/>
        <v>0</v>
      </c>
      <c r="G15" s="1308">
        <f t="shared" si="4"/>
        <v>0</v>
      </c>
      <c r="H15" s="1308">
        <f t="shared" si="4"/>
        <v>0</v>
      </c>
      <c r="I15" s="1308">
        <f t="shared" si="4"/>
        <v>0</v>
      </c>
      <c r="J15" s="1308">
        <f t="shared" si="4"/>
        <v>0</v>
      </c>
      <c r="K15" s="1418">
        <f t="shared" si="1"/>
        <v>0</v>
      </c>
      <c r="L15" s="1311">
        <f t="shared" si="2"/>
        <v>0</v>
      </c>
      <c r="M15" s="1374">
        <f>SUM(E15:J15)</f>
        <v>0</v>
      </c>
      <c r="N15" s="2842"/>
      <c r="O15" s="1244"/>
    </row>
    <row r="16" spans="2:15" s="1224" customFormat="1" ht="14.25" customHeight="1" x14ac:dyDescent="0.2">
      <c r="B16" s="1373"/>
      <c r="C16" s="1309"/>
      <c r="D16" s="1184" t="s">
        <v>821</v>
      </c>
      <c r="E16" s="1375">
        <f t="shared" ref="E16:J16" si="5">SUM(E32:E49)</f>
        <v>30</v>
      </c>
      <c r="F16" s="1375">
        <f t="shared" si="5"/>
        <v>32</v>
      </c>
      <c r="G16" s="1308">
        <f t="shared" si="5"/>
        <v>31</v>
      </c>
      <c r="H16" s="1308">
        <f t="shared" si="5"/>
        <v>26</v>
      </c>
      <c r="I16" s="1308">
        <f t="shared" si="5"/>
        <v>23</v>
      </c>
      <c r="J16" s="1308">
        <f t="shared" si="5"/>
        <v>19</v>
      </c>
      <c r="K16" s="1418">
        <f t="shared" si="1"/>
        <v>62</v>
      </c>
      <c r="L16" s="1311">
        <f t="shared" si="2"/>
        <v>99</v>
      </c>
      <c r="M16" s="1374">
        <f>SUM(E16:J16)</f>
        <v>161</v>
      </c>
      <c r="N16" s="2842"/>
      <c r="O16" s="1244"/>
    </row>
    <row r="17" spans="2:15" s="1224" customFormat="1" ht="14.25" customHeight="1" x14ac:dyDescent="0.2">
      <c r="B17" s="1373"/>
      <c r="C17" s="1309"/>
      <c r="D17" s="1184" t="s">
        <v>822</v>
      </c>
      <c r="E17" s="1375">
        <f t="shared" ref="E17:J17" si="6">E50</f>
        <v>0</v>
      </c>
      <c r="F17" s="1375">
        <f t="shared" si="6"/>
        <v>0</v>
      </c>
      <c r="G17" s="1308">
        <f t="shared" si="6"/>
        <v>0</v>
      </c>
      <c r="H17" s="1312">
        <f t="shared" si="6"/>
        <v>0</v>
      </c>
      <c r="I17" s="1312">
        <f t="shared" si="6"/>
        <v>0</v>
      </c>
      <c r="J17" s="1313">
        <f t="shared" si="6"/>
        <v>0</v>
      </c>
      <c r="K17" s="1417">
        <f t="shared" si="1"/>
        <v>0</v>
      </c>
      <c r="L17" s="1311">
        <f t="shared" si="2"/>
        <v>0</v>
      </c>
      <c r="M17" s="1374">
        <f>SUM(E17:J17)</f>
        <v>0</v>
      </c>
      <c r="N17" s="2842"/>
      <c r="O17" s="1244"/>
    </row>
    <row r="18" spans="2:15" s="1224" customFormat="1" ht="14.25" customHeight="1" x14ac:dyDescent="0.2">
      <c r="B18" s="1373"/>
      <c r="C18" s="1309"/>
      <c r="D18" s="1184" t="s">
        <v>823</v>
      </c>
      <c r="E18" s="1372">
        <f t="shared" ref="E18:J18" si="7">E57</f>
        <v>0</v>
      </c>
      <c r="F18" s="1372">
        <f t="shared" si="7"/>
        <v>0</v>
      </c>
      <c r="G18" s="1308">
        <f t="shared" si="7"/>
        <v>0</v>
      </c>
      <c r="H18" s="1312">
        <f t="shared" si="7"/>
        <v>0</v>
      </c>
      <c r="I18" s="1312">
        <f t="shared" si="7"/>
        <v>0</v>
      </c>
      <c r="J18" s="1312">
        <f t="shared" si="7"/>
        <v>0</v>
      </c>
      <c r="K18" s="1417">
        <f t="shared" si="1"/>
        <v>0</v>
      </c>
      <c r="L18" s="1311">
        <f t="shared" si="2"/>
        <v>0</v>
      </c>
      <c r="M18" s="1374">
        <f>SUM(E18:J18)</f>
        <v>0</v>
      </c>
      <c r="N18" s="2842"/>
      <c r="O18" s="1244"/>
    </row>
    <row r="19" spans="2:15" s="1224" customFormat="1" ht="13.5" customHeight="1" thickBot="1" x14ac:dyDescent="0.25">
      <c r="B19" s="1373"/>
      <c r="C19" s="1309"/>
      <c r="D19" s="1040" t="s">
        <v>846</v>
      </c>
      <c r="E19" s="1372">
        <f t="shared" ref="E19:J19" si="8">SUM(E63:E66)</f>
        <v>0</v>
      </c>
      <c r="F19" s="1372">
        <f t="shared" si="8"/>
        <v>0</v>
      </c>
      <c r="G19" s="1308">
        <f t="shared" si="8"/>
        <v>0</v>
      </c>
      <c r="H19" s="1308">
        <f t="shared" si="8"/>
        <v>0</v>
      </c>
      <c r="I19" s="1308">
        <f t="shared" si="8"/>
        <v>0</v>
      </c>
      <c r="J19" s="1308">
        <f t="shared" si="8"/>
        <v>0</v>
      </c>
      <c r="K19" s="1417">
        <f t="shared" si="1"/>
        <v>0</v>
      </c>
      <c r="L19" s="1307">
        <f t="shared" si="2"/>
        <v>0</v>
      </c>
      <c r="M19" s="1416">
        <f>SUM(K19:L19)</f>
        <v>0</v>
      </c>
      <c r="N19" s="2843"/>
      <c r="O19" s="1244"/>
    </row>
    <row r="20" spans="2:15" s="1224" customFormat="1" ht="19.5" customHeight="1" x14ac:dyDescent="0.2">
      <c r="B20" s="1869"/>
      <c r="C20" s="1865" t="s">
        <v>766</v>
      </c>
      <c r="D20" s="1865"/>
      <c r="E20" s="1866"/>
      <c r="F20" s="1866"/>
      <c r="G20" s="1866"/>
      <c r="H20" s="1866"/>
      <c r="I20" s="1866"/>
      <c r="J20" s="1866"/>
      <c r="K20" s="1867"/>
      <c r="L20" s="1867"/>
      <c r="M20" s="1866"/>
      <c r="N20" s="1870"/>
      <c r="O20" s="1244"/>
    </row>
    <row r="21" spans="2:15" s="992" customFormat="1" ht="14.1" customHeight="1" x14ac:dyDescent="0.2">
      <c r="B21" s="2832" t="s">
        <v>826</v>
      </c>
      <c r="C21" s="1304">
        <v>1</v>
      </c>
      <c r="D21" s="1305" t="s">
        <v>800</v>
      </c>
      <c r="E21" s="1412"/>
      <c r="F21" s="1413"/>
      <c r="G21" s="1412"/>
      <c r="H21" s="1588"/>
      <c r="I21" s="946"/>
      <c r="J21" s="948"/>
      <c r="K21" s="944">
        <f t="shared" ref="K21:K48" si="9">SUM(E21:F21)</f>
        <v>0</v>
      </c>
      <c r="L21" s="1415">
        <f t="shared" ref="L21:L48" si="10">SUM(G21:J21)</f>
        <v>0</v>
      </c>
      <c r="M21" s="1414">
        <f t="shared" ref="M21:M49" si="11">SUM(K21:L21)</f>
        <v>0</v>
      </c>
      <c r="N21" s="1368"/>
      <c r="O21" s="1244"/>
    </row>
    <row r="22" spans="2:15" s="992" customFormat="1" ht="14.1" customHeight="1" x14ac:dyDescent="0.2">
      <c r="B22" s="2833"/>
      <c r="C22" s="1126">
        <v>2</v>
      </c>
      <c r="D22" s="1303" t="s">
        <v>770</v>
      </c>
      <c r="E22" s="1393"/>
      <c r="F22" s="1394"/>
      <c r="G22" s="1393"/>
      <c r="H22" s="1562"/>
      <c r="I22" s="894"/>
      <c r="J22" s="887"/>
      <c r="K22" s="886">
        <f t="shared" si="9"/>
        <v>0</v>
      </c>
      <c r="L22" s="1382">
        <f t="shared" si="10"/>
        <v>0</v>
      </c>
      <c r="M22" s="1346">
        <f t="shared" si="11"/>
        <v>0</v>
      </c>
      <c r="N22" s="1370"/>
      <c r="O22" s="1244"/>
    </row>
    <row r="23" spans="2:15" s="992" customFormat="1" ht="14.1" customHeight="1" x14ac:dyDescent="0.2">
      <c r="B23" s="2833"/>
      <c r="C23" s="1126">
        <v>3</v>
      </c>
      <c r="D23" s="1303" t="s">
        <v>801</v>
      </c>
      <c r="E23" s="1393"/>
      <c r="F23" s="1394"/>
      <c r="G23" s="1393"/>
      <c r="H23" s="1562"/>
      <c r="I23" s="894"/>
      <c r="J23" s="890"/>
      <c r="K23" s="886">
        <f t="shared" si="9"/>
        <v>0</v>
      </c>
      <c r="L23" s="1382">
        <f t="shared" si="10"/>
        <v>0</v>
      </c>
      <c r="M23" s="1346">
        <f t="shared" si="11"/>
        <v>0</v>
      </c>
      <c r="N23" s="1370"/>
      <c r="O23" s="1244"/>
    </row>
    <row r="24" spans="2:15" s="992" customFormat="1" ht="14.1" customHeight="1" x14ac:dyDescent="0.2">
      <c r="B24" s="2833"/>
      <c r="C24" s="1126">
        <v>4</v>
      </c>
      <c r="D24" s="1303" t="s">
        <v>713</v>
      </c>
      <c r="E24" s="1393"/>
      <c r="F24" s="1394"/>
      <c r="G24" s="1393"/>
      <c r="H24" s="1562"/>
      <c r="I24" s="894"/>
      <c r="J24" s="890"/>
      <c r="K24" s="886">
        <f t="shared" si="9"/>
        <v>0</v>
      </c>
      <c r="L24" s="1382">
        <f t="shared" si="10"/>
        <v>0</v>
      </c>
      <c r="M24" s="1346">
        <f t="shared" si="11"/>
        <v>0</v>
      </c>
      <c r="N24" s="1370"/>
      <c r="O24" s="1244"/>
    </row>
    <row r="25" spans="2:15" s="992" customFormat="1" ht="14.1" customHeight="1" x14ac:dyDescent="0.2">
      <c r="B25" s="2833"/>
      <c r="C25" s="1126">
        <v>5</v>
      </c>
      <c r="D25" s="1303" t="s">
        <v>802</v>
      </c>
      <c r="E25" s="1393"/>
      <c r="F25" s="1394"/>
      <c r="G25" s="1393"/>
      <c r="H25" s="1562"/>
      <c r="I25" s="894"/>
      <c r="J25" s="899"/>
      <c r="K25" s="886">
        <f t="shared" si="9"/>
        <v>0</v>
      </c>
      <c r="L25" s="1382">
        <f t="shared" si="10"/>
        <v>0</v>
      </c>
      <c r="M25" s="1346">
        <f t="shared" si="11"/>
        <v>0</v>
      </c>
      <c r="N25" s="1370"/>
      <c r="O25" s="1244"/>
    </row>
    <row r="26" spans="2:15" s="992" customFormat="1" ht="14.1" customHeight="1" x14ac:dyDescent="0.2">
      <c r="B26" s="2833"/>
      <c r="C26" s="1126">
        <v>6</v>
      </c>
      <c r="D26" s="1303" t="s">
        <v>803</v>
      </c>
      <c r="E26" s="1393"/>
      <c r="F26" s="1394"/>
      <c r="G26" s="1393"/>
      <c r="H26" s="1562"/>
      <c r="I26" s="894"/>
      <c r="J26" s="899"/>
      <c r="K26" s="886">
        <f t="shared" si="9"/>
        <v>0</v>
      </c>
      <c r="L26" s="1382">
        <f t="shared" si="10"/>
        <v>0</v>
      </c>
      <c r="M26" s="1346">
        <f t="shared" si="11"/>
        <v>0</v>
      </c>
      <c r="N26" s="1370"/>
      <c r="O26" s="1244"/>
    </row>
    <row r="27" spans="2:15" s="992" customFormat="1" ht="14.1" customHeight="1" x14ac:dyDescent="0.2">
      <c r="B27" s="2833"/>
      <c r="C27" s="1126">
        <v>7</v>
      </c>
      <c r="D27" s="1303" t="s">
        <v>769</v>
      </c>
      <c r="E27" s="1393"/>
      <c r="F27" s="1394"/>
      <c r="G27" s="1393"/>
      <c r="H27" s="1562"/>
      <c r="I27" s="894"/>
      <c r="J27" s="899"/>
      <c r="K27" s="886">
        <f t="shared" si="9"/>
        <v>0</v>
      </c>
      <c r="L27" s="1382">
        <f t="shared" si="10"/>
        <v>0</v>
      </c>
      <c r="M27" s="1346">
        <f t="shared" si="11"/>
        <v>0</v>
      </c>
      <c r="N27" s="1370"/>
      <c r="O27" s="1244"/>
    </row>
    <row r="28" spans="2:15" s="992" customFormat="1" ht="14.1" customHeight="1" x14ac:dyDescent="0.2">
      <c r="B28" s="2833"/>
      <c r="C28" s="1126">
        <v>8</v>
      </c>
      <c r="D28" s="1303" t="s">
        <v>782</v>
      </c>
      <c r="E28" s="1393"/>
      <c r="F28" s="1394"/>
      <c r="G28" s="1393"/>
      <c r="H28" s="1562"/>
      <c r="I28" s="894"/>
      <c r="J28" s="899"/>
      <c r="K28" s="886">
        <f t="shared" si="9"/>
        <v>0</v>
      </c>
      <c r="L28" s="1382">
        <f t="shared" si="10"/>
        <v>0</v>
      </c>
      <c r="M28" s="1346">
        <f t="shared" si="11"/>
        <v>0</v>
      </c>
      <c r="N28" s="1370"/>
      <c r="O28" s="1244"/>
    </row>
    <row r="29" spans="2:15" s="992" customFormat="1" ht="14.1" customHeight="1" x14ac:dyDescent="0.2">
      <c r="B29" s="2833"/>
      <c r="C29" s="1126">
        <v>9</v>
      </c>
      <c r="D29" s="1303" t="s">
        <v>694</v>
      </c>
      <c r="E29" s="1393"/>
      <c r="F29" s="1394"/>
      <c r="G29" s="1393"/>
      <c r="H29" s="1562"/>
      <c r="I29" s="894"/>
      <c r="J29" s="899"/>
      <c r="K29" s="886">
        <f t="shared" si="9"/>
        <v>0</v>
      </c>
      <c r="L29" s="1382">
        <f t="shared" si="10"/>
        <v>0</v>
      </c>
      <c r="M29" s="1346">
        <f t="shared" si="11"/>
        <v>0</v>
      </c>
      <c r="N29" s="1370"/>
      <c r="O29" s="1244"/>
    </row>
    <row r="30" spans="2:15" s="992" customFormat="1" ht="14.1" customHeight="1" x14ac:dyDescent="0.2">
      <c r="B30" s="2833"/>
      <c r="C30" s="1126">
        <v>10</v>
      </c>
      <c r="D30" s="1303" t="s">
        <v>885</v>
      </c>
      <c r="E30" s="1393"/>
      <c r="F30" s="1394"/>
      <c r="G30" s="1393"/>
      <c r="H30" s="1562"/>
      <c r="I30" s="894"/>
      <c r="J30" s="899"/>
      <c r="K30" s="886">
        <f t="shared" si="9"/>
        <v>0</v>
      </c>
      <c r="L30" s="1382">
        <f t="shared" si="10"/>
        <v>0</v>
      </c>
      <c r="M30" s="1346">
        <f t="shared" si="11"/>
        <v>0</v>
      </c>
      <c r="N30" s="1370"/>
      <c r="O30" s="1244"/>
    </row>
    <row r="31" spans="2:15" s="992" customFormat="1" ht="14.1" customHeight="1" x14ac:dyDescent="0.2">
      <c r="B31" s="2834"/>
      <c r="C31" s="1334">
        <v>11</v>
      </c>
      <c r="D31" s="1301" t="s">
        <v>702</v>
      </c>
      <c r="E31" s="1408"/>
      <c r="F31" s="1409"/>
      <c r="G31" s="1408"/>
      <c r="H31" s="1589"/>
      <c r="I31" s="1285"/>
      <c r="J31" s="1284"/>
      <c r="K31" s="1407">
        <f t="shared" si="9"/>
        <v>0</v>
      </c>
      <c r="L31" s="1406">
        <f t="shared" si="10"/>
        <v>0</v>
      </c>
      <c r="M31" s="1369">
        <f t="shared" si="11"/>
        <v>0</v>
      </c>
      <c r="N31" s="1358"/>
      <c r="O31" s="1244"/>
    </row>
    <row r="32" spans="2:15" s="992" customFormat="1" ht="14.1" customHeight="1" x14ac:dyDescent="0.2">
      <c r="B32" s="2832" t="s">
        <v>848</v>
      </c>
      <c r="C32" s="1289">
        <v>1</v>
      </c>
      <c r="D32" s="1298" t="s">
        <v>666</v>
      </c>
      <c r="E32" s="1412">
        <v>5</v>
      </c>
      <c r="F32" s="1413">
        <v>5</v>
      </c>
      <c r="G32" s="1412">
        <v>4</v>
      </c>
      <c r="H32" s="1588">
        <v>4</v>
      </c>
      <c r="I32" s="946">
        <v>4</v>
      </c>
      <c r="J32" s="948">
        <v>4</v>
      </c>
      <c r="K32" s="1411">
        <f t="shared" si="9"/>
        <v>10</v>
      </c>
      <c r="L32" s="1410">
        <f t="shared" si="10"/>
        <v>16</v>
      </c>
      <c r="M32" s="1353">
        <f t="shared" si="11"/>
        <v>26</v>
      </c>
      <c r="N32" s="1368"/>
      <c r="O32" s="1244"/>
    </row>
    <row r="33" spans="2:15" s="992" customFormat="1" ht="14.1" customHeight="1" x14ac:dyDescent="0.2">
      <c r="B33" s="2833"/>
      <c r="C33" s="1147">
        <v>2</v>
      </c>
      <c r="D33" s="1154" t="s">
        <v>849</v>
      </c>
      <c r="E33" s="1391">
        <v>3</v>
      </c>
      <c r="F33" s="1392">
        <v>3</v>
      </c>
      <c r="G33" s="1391">
        <v>3</v>
      </c>
      <c r="H33" s="1565">
        <v>3</v>
      </c>
      <c r="I33" s="888">
        <v>3</v>
      </c>
      <c r="J33" s="931">
        <v>3</v>
      </c>
      <c r="K33" s="886">
        <f t="shared" si="9"/>
        <v>6</v>
      </c>
      <c r="L33" s="1382">
        <f t="shared" si="10"/>
        <v>12</v>
      </c>
      <c r="M33" s="1346">
        <f t="shared" si="11"/>
        <v>18</v>
      </c>
      <c r="N33" s="1110"/>
      <c r="O33" s="1244"/>
    </row>
    <row r="34" spans="2:15" s="992" customFormat="1" ht="14.1" customHeight="1" x14ac:dyDescent="0.2">
      <c r="B34" s="2833"/>
      <c r="C34" s="1161">
        <v>3</v>
      </c>
      <c r="D34" s="1154" t="s">
        <v>850</v>
      </c>
      <c r="E34" s="1391">
        <v>2</v>
      </c>
      <c r="F34" s="1392">
        <v>2</v>
      </c>
      <c r="G34" s="1391">
        <v>2</v>
      </c>
      <c r="H34" s="1565">
        <v>2</v>
      </c>
      <c r="I34" s="888">
        <v>2</v>
      </c>
      <c r="J34" s="931">
        <v>2</v>
      </c>
      <c r="K34" s="886">
        <f t="shared" si="9"/>
        <v>4</v>
      </c>
      <c r="L34" s="1382">
        <f t="shared" si="10"/>
        <v>8</v>
      </c>
      <c r="M34" s="1346">
        <f t="shared" si="11"/>
        <v>12</v>
      </c>
      <c r="N34" s="1110"/>
      <c r="O34" s="1244"/>
    </row>
    <row r="35" spans="2:15" s="992" customFormat="1" ht="14.1" customHeight="1" x14ac:dyDescent="0.2">
      <c r="B35" s="2833"/>
      <c r="C35" s="1147">
        <v>4</v>
      </c>
      <c r="D35" s="1151" t="s">
        <v>669</v>
      </c>
      <c r="E35" s="1391">
        <v>1</v>
      </c>
      <c r="F35" s="1392"/>
      <c r="G35" s="1363"/>
      <c r="H35" s="1440"/>
      <c r="I35" s="1439"/>
      <c r="J35" s="1362"/>
      <c r="K35" s="886">
        <f t="shared" si="9"/>
        <v>1</v>
      </c>
      <c r="L35" s="1382">
        <f t="shared" si="10"/>
        <v>0</v>
      </c>
      <c r="M35" s="1346">
        <f t="shared" si="11"/>
        <v>1</v>
      </c>
      <c r="N35" s="1110"/>
      <c r="O35" s="1244"/>
    </row>
    <row r="36" spans="2:15" s="992" customFormat="1" ht="14.1" customHeight="1" x14ac:dyDescent="0.2">
      <c r="B36" s="2833"/>
      <c r="C36" s="1161">
        <v>5</v>
      </c>
      <c r="D36" s="1151" t="s">
        <v>851</v>
      </c>
      <c r="E36" s="1363"/>
      <c r="F36" s="1362"/>
      <c r="G36" s="1391">
        <v>1</v>
      </c>
      <c r="H36" s="1565"/>
      <c r="I36" s="888"/>
      <c r="J36" s="931"/>
      <c r="K36" s="886">
        <f t="shared" si="9"/>
        <v>0</v>
      </c>
      <c r="L36" s="1382">
        <f t="shared" si="10"/>
        <v>1</v>
      </c>
      <c r="M36" s="1346">
        <f t="shared" si="11"/>
        <v>1</v>
      </c>
      <c r="N36" s="1110"/>
      <c r="O36" s="1244"/>
    </row>
    <row r="37" spans="2:15" s="992" customFormat="1" ht="14.1" customHeight="1" x14ac:dyDescent="0.2">
      <c r="B37" s="2833"/>
      <c r="C37" s="1147">
        <v>6</v>
      </c>
      <c r="D37" s="1151" t="s">
        <v>670</v>
      </c>
      <c r="E37" s="1391">
        <v>2</v>
      </c>
      <c r="F37" s="1392">
        <v>2</v>
      </c>
      <c r="G37" s="1391">
        <v>2</v>
      </c>
      <c r="H37" s="1565">
        <v>2</v>
      </c>
      <c r="I37" s="888">
        <v>2</v>
      </c>
      <c r="J37" s="931">
        <v>2</v>
      </c>
      <c r="K37" s="886">
        <f t="shared" si="9"/>
        <v>4</v>
      </c>
      <c r="L37" s="1382">
        <f t="shared" si="10"/>
        <v>8</v>
      </c>
      <c r="M37" s="1346">
        <f t="shared" si="11"/>
        <v>12</v>
      </c>
      <c r="N37" s="1110"/>
      <c r="O37" s="1244"/>
    </row>
    <row r="38" spans="2:15" s="992" customFormat="1" ht="14.1" customHeight="1" x14ac:dyDescent="0.2">
      <c r="B38" s="2833"/>
      <c r="C38" s="1161">
        <v>7</v>
      </c>
      <c r="D38" s="1150" t="s">
        <v>671</v>
      </c>
      <c r="E38" s="1391"/>
      <c r="F38" s="1392">
        <v>2</v>
      </c>
      <c r="G38" s="1391">
        <v>1</v>
      </c>
      <c r="H38" s="1565">
        <v>1</v>
      </c>
      <c r="I38" s="888"/>
      <c r="J38" s="931"/>
      <c r="K38" s="886">
        <f t="shared" si="9"/>
        <v>2</v>
      </c>
      <c r="L38" s="1382">
        <f t="shared" si="10"/>
        <v>2</v>
      </c>
      <c r="M38" s="1346">
        <f t="shared" si="11"/>
        <v>4</v>
      </c>
      <c r="N38" s="1110"/>
      <c r="O38" s="1244"/>
    </row>
    <row r="39" spans="2:15" s="992" customFormat="1" ht="14.1" customHeight="1" x14ac:dyDescent="0.2">
      <c r="B39" s="2833"/>
      <c r="C39" s="1147">
        <v>8</v>
      </c>
      <c r="D39" s="1290" t="s">
        <v>677</v>
      </c>
      <c r="E39" s="1391">
        <v>4</v>
      </c>
      <c r="F39" s="1392">
        <v>4</v>
      </c>
      <c r="G39" s="1391">
        <v>3</v>
      </c>
      <c r="H39" s="1565">
        <v>4</v>
      </c>
      <c r="I39" s="888">
        <v>3</v>
      </c>
      <c r="J39" s="931">
        <v>4</v>
      </c>
      <c r="K39" s="886">
        <f t="shared" si="9"/>
        <v>8</v>
      </c>
      <c r="L39" s="1382">
        <f t="shared" si="10"/>
        <v>14</v>
      </c>
      <c r="M39" s="1346">
        <f t="shared" si="11"/>
        <v>22</v>
      </c>
      <c r="N39" s="1110"/>
      <c r="O39" s="1244"/>
    </row>
    <row r="40" spans="2:15" s="992" customFormat="1" ht="14.1" customHeight="1" x14ac:dyDescent="0.2">
      <c r="B40" s="2833"/>
      <c r="C40" s="1161">
        <v>9</v>
      </c>
      <c r="D40" s="1151" t="s">
        <v>676</v>
      </c>
      <c r="E40" s="1391">
        <v>2</v>
      </c>
      <c r="F40" s="1392">
        <v>2</v>
      </c>
      <c r="G40" s="1391">
        <v>2</v>
      </c>
      <c r="H40" s="1565">
        <v>1</v>
      </c>
      <c r="I40" s="888">
        <v>1</v>
      </c>
      <c r="J40" s="931"/>
      <c r="K40" s="886">
        <f t="shared" si="9"/>
        <v>4</v>
      </c>
      <c r="L40" s="1382">
        <f t="shared" si="10"/>
        <v>4</v>
      </c>
      <c r="M40" s="1346">
        <f t="shared" si="11"/>
        <v>8</v>
      </c>
      <c r="N40" s="1110"/>
      <c r="O40" s="1244"/>
    </row>
    <row r="41" spans="2:15" s="992" customFormat="1" ht="14.1" customHeight="1" x14ac:dyDescent="0.2">
      <c r="B41" s="2833"/>
      <c r="C41" s="1147">
        <v>10</v>
      </c>
      <c r="D41" s="1151" t="s">
        <v>712</v>
      </c>
      <c r="E41" s="1391">
        <v>2</v>
      </c>
      <c r="F41" s="1392">
        <v>2</v>
      </c>
      <c r="G41" s="1391">
        <v>2</v>
      </c>
      <c r="H41" s="1565">
        <v>1</v>
      </c>
      <c r="I41" s="888">
        <v>1</v>
      </c>
      <c r="J41" s="931"/>
      <c r="K41" s="886">
        <f t="shared" si="9"/>
        <v>4</v>
      </c>
      <c r="L41" s="1382">
        <f t="shared" si="10"/>
        <v>4</v>
      </c>
      <c r="M41" s="1346">
        <f t="shared" si="11"/>
        <v>8</v>
      </c>
      <c r="N41" s="1110"/>
      <c r="O41" s="1244"/>
    </row>
    <row r="42" spans="2:15" s="992" customFormat="1" ht="14.1" customHeight="1" x14ac:dyDescent="0.2">
      <c r="B42" s="2833"/>
      <c r="C42" s="1161">
        <v>11</v>
      </c>
      <c r="D42" s="1151" t="s">
        <v>673</v>
      </c>
      <c r="E42" s="1391">
        <v>2</v>
      </c>
      <c r="F42" s="1392">
        <v>1</v>
      </c>
      <c r="G42" s="1391">
        <v>2</v>
      </c>
      <c r="H42" s="1565">
        <v>1</v>
      </c>
      <c r="I42" s="888">
        <v>1</v>
      </c>
      <c r="J42" s="931"/>
      <c r="K42" s="886">
        <f t="shared" si="9"/>
        <v>3</v>
      </c>
      <c r="L42" s="1382">
        <f t="shared" si="10"/>
        <v>4</v>
      </c>
      <c r="M42" s="1346">
        <f t="shared" si="11"/>
        <v>7</v>
      </c>
      <c r="N42" s="1110"/>
      <c r="O42" s="1244"/>
    </row>
    <row r="43" spans="2:15" s="992" customFormat="1" ht="14.1" customHeight="1" x14ac:dyDescent="0.2">
      <c r="B43" s="2833"/>
      <c r="C43" s="1147">
        <v>12</v>
      </c>
      <c r="D43" s="1151" t="s">
        <v>674</v>
      </c>
      <c r="E43" s="1391">
        <v>1</v>
      </c>
      <c r="F43" s="1392">
        <v>2</v>
      </c>
      <c r="G43" s="1391">
        <v>2</v>
      </c>
      <c r="H43" s="1565">
        <v>1</v>
      </c>
      <c r="I43" s="888">
        <v>1</v>
      </c>
      <c r="J43" s="931"/>
      <c r="K43" s="886">
        <f t="shared" si="9"/>
        <v>3</v>
      </c>
      <c r="L43" s="1382">
        <f t="shared" si="10"/>
        <v>4</v>
      </c>
      <c r="M43" s="1346">
        <f t="shared" si="11"/>
        <v>7</v>
      </c>
      <c r="N43" s="1110"/>
      <c r="O43" s="1244"/>
    </row>
    <row r="44" spans="2:15" s="992" customFormat="1" ht="14.1" customHeight="1" x14ac:dyDescent="0.2">
      <c r="B44" s="2833"/>
      <c r="C44" s="1161">
        <v>13</v>
      </c>
      <c r="D44" s="1151" t="s">
        <v>681</v>
      </c>
      <c r="E44" s="1391"/>
      <c r="F44" s="1392">
        <v>1</v>
      </c>
      <c r="G44" s="1391">
        <v>1</v>
      </c>
      <c r="H44" s="1565"/>
      <c r="I44" s="888"/>
      <c r="J44" s="931"/>
      <c r="K44" s="886">
        <f t="shared" si="9"/>
        <v>1</v>
      </c>
      <c r="L44" s="1382">
        <f t="shared" si="10"/>
        <v>1</v>
      </c>
      <c r="M44" s="1346">
        <f t="shared" si="11"/>
        <v>2</v>
      </c>
      <c r="N44" s="1110"/>
      <c r="O44" s="1244"/>
    </row>
    <row r="45" spans="2:15" s="992" customFormat="1" ht="14.1" customHeight="1" x14ac:dyDescent="0.2">
      <c r="B45" s="2833"/>
      <c r="C45" s="1147">
        <v>14</v>
      </c>
      <c r="D45" s="1151" t="s">
        <v>680</v>
      </c>
      <c r="E45" s="1391">
        <v>4</v>
      </c>
      <c r="F45" s="1392">
        <v>4</v>
      </c>
      <c r="G45" s="1391">
        <v>3</v>
      </c>
      <c r="H45" s="1565">
        <v>3</v>
      </c>
      <c r="I45" s="888">
        <v>3</v>
      </c>
      <c r="J45" s="931">
        <v>3</v>
      </c>
      <c r="K45" s="886">
        <f t="shared" si="9"/>
        <v>8</v>
      </c>
      <c r="L45" s="1382">
        <f t="shared" si="10"/>
        <v>12</v>
      </c>
      <c r="M45" s="1346">
        <f t="shared" si="11"/>
        <v>20</v>
      </c>
      <c r="N45" s="1110"/>
      <c r="O45" s="1244"/>
    </row>
    <row r="46" spans="2:15" s="992" customFormat="1" ht="14.1" customHeight="1" x14ac:dyDescent="0.2">
      <c r="B46" s="2833"/>
      <c r="C46" s="1161">
        <v>15</v>
      </c>
      <c r="D46" s="1151" t="s">
        <v>678</v>
      </c>
      <c r="E46" s="1391">
        <v>1</v>
      </c>
      <c r="F46" s="1392">
        <v>1</v>
      </c>
      <c r="G46" s="1391">
        <v>1</v>
      </c>
      <c r="H46" s="1565">
        <v>1</v>
      </c>
      <c r="I46" s="888">
        <v>1</v>
      </c>
      <c r="J46" s="931"/>
      <c r="K46" s="886">
        <f t="shared" si="9"/>
        <v>2</v>
      </c>
      <c r="L46" s="1382">
        <f t="shared" si="10"/>
        <v>3</v>
      </c>
      <c r="M46" s="1346">
        <f t="shared" si="11"/>
        <v>5</v>
      </c>
      <c r="N46" s="1110"/>
      <c r="O46" s="1244"/>
    </row>
    <row r="47" spans="2:15" s="992" customFormat="1" ht="14.1" customHeight="1" x14ac:dyDescent="0.2">
      <c r="B47" s="2833"/>
      <c r="C47" s="1147">
        <v>16</v>
      </c>
      <c r="D47" s="1150" t="s">
        <v>719</v>
      </c>
      <c r="E47" s="1391"/>
      <c r="F47" s="1392"/>
      <c r="G47" s="1391">
        <v>1</v>
      </c>
      <c r="H47" s="1565">
        <v>1</v>
      </c>
      <c r="I47" s="888"/>
      <c r="J47" s="931"/>
      <c r="K47" s="886">
        <f t="shared" si="9"/>
        <v>0</v>
      </c>
      <c r="L47" s="1382">
        <f t="shared" si="10"/>
        <v>2</v>
      </c>
      <c r="M47" s="1346">
        <f t="shared" si="11"/>
        <v>2</v>
      </c>
      <c r="N47" s="1110"/>
      <c r="O47" s="1244"/>
    </row>
    <row r="48" spans="2:15" s="992" customFormat="1" ht="14.1" customHeight="1" x14ac:dyDescent="0.2">
      <c r="B48" s="2833"/>
      <c r="C48" s="1333">
        <v>17</v>
      </c>
      <c r="D48" s="1288" t="s">
        <v>682</v>
      </c>
      <c r="E48" s="1408">
        <v>1</v>
      </c>
      <c r="F48" s="1409">
        <v>1</v>
      </c>
      <c r="G48" s="1408">
        <v>1</v>
      </c>
      <c r="H48" s="1589">
        <v>1</v>
      </c>
      <c r="I48" s="1285">
        <v>1</v>
      </c>
      <c r="J48" s="1284">
        <v>1</v>
      </c>
      <c r="K48" s="1407">
        <f t="shared" si="9"/>
        <v>2</v>
      </c>
      <c r="L48" s="1406">
        <f t="shared" si="10"/>
        <v>4</v>
      </c>
      <c r="M48" s="1369">
        <f t="shared" si="11"/>
        <v>6</v>
      </c>
      <c r="N48" s="1358"/>
      <c r="O48" s="1244"/>
    </row>
    <row r="49" spans="2:15" s="992" customFormat="1" ht="19.350000000000001" customHeight="1" thickBot="1" x14ac:dyDescent="0.25">
      <c r="B49" s="2833"/>
      <c r="C49" s="1281" t="s">
        <v>857</v>
      </c>
      <c r="D49" s="1280"/>
      <c r="E49" s="1586"/>
      <c r="F49" s="1560"/>
      <c r="G49" s="1586"/>
      <c r="H49" s="1563"/>
      <c r="I49" s="921"/>
      <c r="J49" s="921"/>
      <c r="K49" s="1405">
        <f>SUM(E49:G49)</f>
        <v>0</v>
      </c>
      <c r="L49" s="1404">
        <f>SUM(H49:J49)</f>
        <v>0</v>
      </c>
      <c r="M49" s="1403">
        <f t="shared" si="11"/>
        <v>0</v>
      </c>
      <c r="N49" s="2019"/>
      <c r="O49" s="1244"/>
    </row>
    <row r="50" spans="2:15" s="1224" customFormat="1" ht="19.5" customHeight="1" thickTop="1" x14ac:dyDescent="0.2">
      <c r="B50" s="1357"/>
      <c r="C50" s="1267" t="s">
        <v>773</v>
      </c>
      <c r="D50" s="1276"/>
      <c r="E50" s="1274">
        <f t="shared" ref="E50:M50" si="12">SUM(E51:E56)</f>
        <v>0</v>
      </c>
      <c r="F50" s="1274">
        <f t="shared" si="12"/>
        <v>0</v>
      </c>
      <c r="G50" s="1274">
        <f t="shared" si="12"/>
        <v>0</v>
      </c>
      <c r="H50" s="1274">
        <f t="shared" si="12"/>
        <v>0</v>
      </c>
      <c r="I50" s="1274">
        <f t="shared" si="12"/>
        <v>0</v>
      </c>
      <c r="J50" s="1275">
        <f t="shared" si="12"/>
        <v>0</v>
      </c>
      <c r="K50" s="1402">
        <f t="shared" si="12"/>
        <v>0</v>
      </c>
      <c r="L50" s="1402">
        <f t="shared" si="12"/>
        <v>0</v>
      </c>
      <c r="M50" s="1401">
        <f t="shared" si="12"/>
        <v>0</v>
      </c>
      <c r="N50" s="1356"/>
      <c r="O50" s="1244"/>
    </row>
    <row r="51" spans="2:15" s="1224" customFormat="1" ht="14.1" customHeight="1" x14ac:dyDescent="0.2">
      <c r="B51" s="989"/>
      <c r="C51" s="1127">
        <v>1</v>
      </c>
      <c r="D51" s="1260"/>
      <c r="E51" s="1393"/>
      <c r="F51" s="1394"/>
      <c r="G51" s="1393"/>
      <c r="H51" s="1562"/>
      <c r="I51" s="894"/>
      <c r="J51" s="899"/>
      <c r="K51" s="896">
        <f t="shared" ref="K51:K56" si="13">SUM(E51:F51)</f>
        <v>0</v>
      </c>
      <c r="L51" s="1385">
        <f t="shared" ref="L51:L56" si="14">SUM(G51:J51)</f>
        <v>0</v>
      </c>
      <c r="M51" s="1384">
        <f t="shared" ref="M51:M56" si="15">SUM(K51:L51)</f>
        <v>0</v>
      </c>
      <c r="N51" s="1112"/>
      <c r="O51" s="1244"/>
    </row>
    <row r="52" spans="2:15" s="1224" customFormat="1" ht="14.1" customHeight="1" x14ac:dyDescent="0.2">
      <c r="B52" s="989"/>
      <c r="C52" s="1127">
        <v>2</v>
      </c>
      <c r="D52" s="1254"/>
      <c r="E52" s="1393"/>
      <c r="F52" s="1394"/>
      <c r="G52" s="1393"/>
      <c r="H52" s="1562"/>
      <c r="I52" s="894"/>
      <c r="J52" s="899"/>
      <c r="K52" s="886">
        <f t="shared" si="13"/>
        <v>0</v>
      </c>
      <c r="L52" s="1382">
        <f t="shared" si="14"/>
        <v>0</v>
      </c>
      <c r="M52" s="1346">
        <f t="shared" si="15"/>
        <v>0</v>
      </c>
      <c r="N52" s="1112"/>
      <c r="O52" s="1244"/>
    </row>
    <row r="53" spans="2:15" s="1224" customFormat="1" ht="14.1" customHeight="1" x14ac:dyDescent="0.2">
      <c r="B53" s="989"/>
      <c r="C53" s="1127">
        <v>3</v>
      </c>
      <c r="D53" s="1254"/>
      <c r="E53" s="1393"/>
      <c r="F53" s="1394"/>
      <c r="G53" s="1393"/>
      <c r="H53" s="1562"/>
      <c r="I53" s="894"/>
      <c r="J53" s="899"/>
      <c r="K53" s="886">
        <f t="shared" si="13"/>
        <v>0</v>
      </c>
      <c r="L53" s="1382">
        <f t="shared" si="14"/>
        <v>0</v>
      </c>
      <c r="M53" s="1346">
        <f t="shared" si="15"/>
        <v>0</v>
      </c>
      <c r="N53" s="1112"/>
      <c r="O53" s="1244"/>
    </row>
    <row r="54" spans="2:15" s="1224" customFormat="1" ht="14.1" customHeight="1" x14ac:dyDescent="0.2">
      <c r="B54" s="930"/>
      <c r="C54" s="1126">
        <v>4</v>
      </c>
      <c r="D54" s="1254"/>
      <c r="E54" s="1391"/>
      <c r="F54" s="1392"/>
      <c r="G54" s="1391"/>
      <c r="H54" s="1565"/>
      <c r="I54" s="888"/>
      <c r="J54" s="931"/>
      <c r="K54" s="886">
        <f t="shared" si="13"/>
        <v>0</v>
      </c>
      <c r="L54" s="1382">
        <f t="shared" si="14"/>
        <v>0</v>
      </c>
      <c r="M54" s="1346">
        <f t="shared" si="15"/>
        <v>0</v>
      </c>
      <c r="N54" s="884"/>
      <c r="O54" s="1244"/>
    </row>
    <row r="55" spans="2:15" s="1224" customFormat="1" ht="14.1" customHeight="1" x14ac:dyDescent="0.2">
      <c r="B55" s="930"/>
      <c r="C55" s="1126">
        <v>5</v>
      </c>
      <c r="D55" s="1254"/>
      <c r="E55" s="1391"/>
      <c r="F55" s="1392"/>
      <c r="G55" s="1391"/>
      <c r="H55" s="1565"/>
      <c r="I55" s="888"/>
      <c r="J55" s="931"/>
      <c r="K55" s="886">
        <f t="shared" si="13"/>
        <v>0</v>
      </c>
      <c r="L55" s="1382">
        <f t="shared" si="14"/>
        <v>0</v>
      </c>
      <c r="M55" s="1346">
        <f t="shared" si="15"/>
        <v>0</v>
      </c>
      <c r="N55" s="884"/>
      <c r="O55" s="1244"/>
    </row>
    <row r="56" spans="2:15" s="1224" customFormat="1" ht="14.1" customHeight="1" thickBot="1" x14ac:dyDescent="0.25">
      <c r="B56" s="927"/>
      <c r="C56" s="1133">
        <v>6</v>
      </c>
      <c r="D56" s="1249"/>
      <c r="E56" s="1399"/>
      <c r="F56" s="1400"/>
      <c r="G56" s="1399"/>
      <c r="H56" s="1566"/>
      <c r="I56" s="911"/>
      <c r="J56" s="1144"/>
      <c r="K56" s="909">
        <f t="shared" si="13"/>
        <v>0</v>
      </c>
      <c r="L56" s="1398">
        <f t="shared" si="14"/>
        <v>0</v>
      </c>
      <c r="M56" s="1397">
        <f t="shared" si="15"/>
        <v>0</v>
      </c>
      <c r="N56" s="1355"/>
      <c r="O56" s="1244"/>
    </row>
    <row r="57" spans="2:15" s="1224" customFormat="1" ht="19.350000000000001" customHeight="1" thickTop="1" x14ac:dyDescent="0.2">
      <c r="B57" s="1266"/>
      <c r="C57" s="1267" t="s">
        <v>772</v>
      </c>
      <c r="D57" s="1266"/>
      <c r="E57" s="1264">
        <f t="shared" ref="E57:M57" si="16">SUM(E58:E62)</f>
        <v>0</v>
      </c>
      <c r="F57" s="1263">
        <f t="shared" si="16"/>
        <v>0</v>
      </c>
      <c r="G57" s="1264">
        <f t="shared" si="16"/>
        <v>0</v>
      </c>
      <c r="H57" s="1265">
        <f t="shared" si="16"/>
        <v>0</v>
      </c>
      <c r="I57" s="1264">
        <f t="shared" si="16"/>
        <v>0</v>
      </c>
      <c r="J57" s="1264">
        <f t="shared" si="16"/>
        <v>0</v>
      </c>
      <c r="K57" s="1396">
        <f t="shared" si="16"/>
        <v>0</v>
      </c>
      <c r="L57" s="1396">
        <f t="shared" si="16"/>
        <v>0</v>
      </c>
      <c r="M57" s="1396">
        <f t="shared" si="16"/>
        <v>0</v>
      </c>
      <c r="N57" s="1354"/>
      <c r="O57" s="1244"/>
    </row>
    <row r="58" spans="2:15" s="1224" customFormat="1" ht="14.1" customHeight="1" x14ac:dyDescent="0.2">
      <c r="B58" s="989"/>
      <c r="C58" s="1127">
        <v>1</v>
      </c>
      <c r="D58" s="1254"/>
      <c r="E58" s="1393"/>
      <c r="F58" s="1394"/>
      <c r="G58" s="1393"/>
      <c r="H58" s="1562"/>
      <c r="I58" s="894"/>
      <c r="J58" s="899"/>
      <c r="K58" s="896">
        <f t="shared" ref="K58:K66" si="17">SUM(E58:F58)</f>
        <v>0</v>
      </c>
      <c r="L58" s="1385">
        <f t="shared" ref="L58:L66" si="18">SUM(G58:J58)</f>
        <v>0</v>
      </c>
      <c r="M58" s="1384">
        <f t="shared" ref="M58:M66" si="19">SUM(K58:L58)</f>
        <v>0</v>
      </c>
      <c r="N58" s="1112"/>
      <c r="O58" s="1244"/>
    </row>
    <row r="59" spans="2:15" s="1224" customFormat="1" ht="14.1" customHeight="1" x14ac:dyDescent="0.2">
      <c r="B59" s="930"/>
      <c r="C59" s="1126">
        <v>2</v>
      </c>
      <c r="D59" s="1254"/>
      <c r="E59" s="1391"/>
      <c r="F59" s="1392"/>
      <c r="G59" s="1391"/>
      <c r="H59" s="1565"/>
      <c r="I59" s="888"/>
      <c r="J59" s="931"/>
      <c r="K59" s="886">
        <f t="shared" si="17"/>
        <v>0</v>
      </c>
      <c r="L59" s="1382">
        <f t="shared" si="18"/>
        <v>0</v>
      </c>
      <c r="M59" s="1346">
        <f t="shared" si="19"/>
        <v>0</v>
      </c>
      <c r="N59" s="884"/>
      <c r="O59" s="1244"/>
    </row>
    <row r="60" spans="2:15" s="1224" customFormat="1" ht="14.1" customHeight="1" x14ac:dyDescent="0.2">
      <c r="B60" s="1134"/>
      <c r="C60" s="1126">
        <v>3</v>
      </c>
      <c r="D60" s="1254"/>
      <c r="E60" s="1391"/>
      <c r="F60" s="1392"/>
      <c r="G60" s="1391"/>
      <c r="H60" s="1565"/>
      <c r="I60" s="888"/>
      <c r="J60" s="931"/>
      <c r="K60" s="886">
        <f t="shared" si="17"/>
        <v>0</v>
      </c>
      <c r="L60" s="1382">
        <f t="shared" si="18"/>
        <v>0</v>
      </c>
      <c r="M60" s="1346">
        <f t="shared" si="19"/>
        <v>0</v>
      </c>
      <c r="N60" s="884"/>
      <c r="O60" s="1244"/>
    </row>
    <row r="61" spans="2:15" s="1224" customFormat="1" ht="14.1" customHeight="1" x14ac:dyDescent="0.2">
      <c r="B61" s="930"/>
      <c r="C61" s="1126">
        <v>4</v>
      </c>
      <c r="D61" s="1254"/>
      <c r="E61" s="1391"/>
      <c r="F61" s="1392"/>
      <c r="G61" s="1391"/>
      <c r="H61" s="1565"/>
      <c r="I61" s="888"/>
      <c r="J61" s="931"/>
      <c r="K61" s="886">
        <f t="shared" si="17"/>
        <v>0</v>
      </c>
      <c r="L61" s="1382">
        <f t="shared" si="18"/>
        <v>0</v>
      </c>
      <c r="M61" s="1346">
        <f t="shared" si="19"/>
        <v>0</v>
      </c>
      <c r="N61" s="884"/>
      <c r="O61" s="1244"/>
    </row>
    <row r="62" spans="2:15" s="1224" customFormat="1" ht="14.1" customHeight="1" thickBot="1" x14ac:dyDescent="0.25">
      <c r="B62" s="1352"/>
      <c r="C62" s="1250">
        <v>5</v>
      </c>
      <c r="D62" s="1467"/>
      <c r="E62" s="1389"/>
      <c r="F62" s="1390"/>
      <c r="G62" s="1389"/>
      <c r="H62" s="1590"/>
      <c r="I62" s="1123"/>
      <c r="J62" s="1140"/>
      <c r="K62" s="1388">
        <f t="shared" si="17"/>
        <v>0</v>
      </c>
      <c r="L62" s="1387">
        <f t="shared" si="18"/>
        <v>0</v>
      </c>
      <c r="M62" s="1340">
        <f t="shared" si="19"/>
        <v>0</v>
      </c>
      <c r="N62" s="1351"/>
      <c r="O62" s="1244"/>
    </row>
    <row r="63" spans="2:15" s="1224" customFormat="1" ht="14.1" customHeight="1" thickTop="1" x14ac:dyDescent="0.2">
      <c r="B63" s="1350"/>
      <c r="C63" s="1242" t="s">
        <v>828</v>
      </c>
      <c r="D63" s="1242"/>
      <c r="E63" s="1386"/>
      <c r="F63" s="1386"/>
      <c r="G63" s="1386"/>
      <c r="H63" s="1386"/>
      <c r="I63" s="1241"/>
      <c r="J63" s="1241"/>
      <c r="K63" s="896">
        <f t="shared" si="17"/>
        <v>0</v>
      </c>
      <c r="L63" s="1385">
        <f t="shared" si="18"/>
        <v>0</v>
      </c>
      <c r="M63" s="1384">
        <f t="shared" si="19"/>
        <v>0</v>
      </c>
      <c r="N63" s="1348"/>
    </row>
    <row r="64" spans="2:15" s="1224" customFormat="1" ht="14.1" customHeight="1" x14ac:dyDescent="0.2">
      <c r="B64" s="1347"/>
      <c r="C64" s="1236" t="s">
        <v>721</v>
      </c>
      <c r="D64" s="1236"/>
      <c r="E64" s="1383"/>
      <c r="F64" s="1383"/>
      <c r="G64" s="1383"/>
      <c r="H64" s="1383"/>
      <c r="I64" s="1235"/>
      <c r="J64" s="1235"/>
      <c r="K64" s="886">
        <f t="shared" si="17"/>
        <v>0</v>
      </c>
      <c r="L64" s="1382">
        <f t="shared" si="18"/>
        <v>0</v>
      </c>
      <c r="M64" s="1346">
        <f t="shared" si="19"/>
        <v>0</v>
      </c>
      <c r="N64" s="1345"/>
    </row>
    <row r="65" spans="2:14" s="1224" customFormat="1" ht="14.1" customHeight="1" x14ac:dyDescent="0.2">
      <c r="B65" s="1347"/>
      <c r="C65" s="1236" t="s">
        <v>829</v>
      </c>
      <c r="D65" s="1236"/>
      <c r="E65" s="1383"/>
      <c r="F65" s="1383"/>
      <c r="G65" s="1383"/>
      <c r="H65" s="1383"/>
      <c r="I65" s="1235"/>
      <c r="J65" s="1235"/>
      <c r="K65" s="886">
        <f t="shared" si="17"/>
        <v>0</v>
      </c>
      <c r="L65" s="1382">
        <f t="shared" si="18"/>
        <v>0</v>
      </c>
      <c r="M65" s="1346">
        <f t="shared" si="19"/>
        <v>0</v>
      </c>
      <c r="N65" s="1345"/>
    </row>
    <row r="66" spans="2:14" s="1224" customFormat="1" ht="14.1" customHeight="1" thickBot="1" x14ac:dyDescent="0.25">
      <c r="B66" s="1344"/>
      <c r="C66" s="1643" t="s">
        <v>853</v>
      </c>
      <c r="D66" s="1343"/>
      <c r="E66" s="1381"/>
      <c r="F66" s="1381"/>
      <c r="G66" s="1381"/>
      <c r="H66" s="1381"/>
      <c r="I66" s="1342"/>
      <c r="J66" s="1341"/>
      <c r="K66" s="878">
        <f t="shared" si="17"/>
        <v>0</v>
      </c>
      <c r="L66" s="1380">
        <f t="shared" si="18"/>
        <v>0</v>
      </c>
      <c r="M66" s="1379">
        <f t="shared" si="19"/>
        <v>0</v>
      </c>
      <c r="N66" s="1339"/>
    </row>
    <row r="67" spans="2:14" ht="22.15" customHeight="1" x14ac:dyDescent="0.2">
      <c r="C67" s="1473"/>
      <c r="D67" s="2022"/>
      <c r="E67" s="2023"/>
      <c r="F67" s="2023"/>
      <c r="G67" s="2023"/>
      <c r="H67" s="2023"/>
      <c r="I67" s="2023"/>
      <c r="J67" s="2023"/>
      <c r="K67" s="2023"/>
      <c r="L67" s="2023"/>
      <c r="M67" s="2023"/>
    </row>
    <row r="68" spans="2:14" ht="15.75" x14ac:dyDescent="0.25">
      <c r="C68" s="1472"/>
      <c r="D68" s="1471"/>
      <c r="E68" s="1470"/>
      <c r="F68" s="1470"/>
      <c r="G68" s="1470"/>
      <c r="H68" s="1470"/>
      <c r="I68" s="1470"/>
      <c r="J68" s="1470"/>
      <c r="K68" s="1470"/>
      <c r="L68" s="1470"/>
      <c r="M68" s="1469"/>
    </row>
    <row r="69" spans="2:14" x14ac:dyDescent="0.2">
      <c r="D69" s="1096"/>
      <c r="E69" s="1221"/>
      <c r="F69" s="1221"/>
      <c r="G69" s="1221"/>
      <c r="H69" s="1096"/>
      <c r="I69" s="1096"/>
      <c r="J69" s="1204"/>
      <c r="K69" s="1204"/>
      <c r="L69" s="1204"/>
      <c r="M69" s="1096"/>
    </row>
  </sheetData>
  <sheetProtection algorithmName="SHA-512" hashValue="PZFUwkuMkuGQYN4gdxy0TrGkFXcT2iJRytzRBscwPIOml2OzoIDDc3NhCno67QvLdH4qkEayYcFQepHG2adN2A==" saltValue="flAjVOe33uSz/6bISsVOJg==" spinCount="100000" sheet="1" formatRows="0"/>
  <mergeCells count="18">
    <mergeCell ref="M2:N2"/>
    <mergeCell ref="D3:L3"/>
    <mergeCell ref="J5:M5"/>
    <mergeCell ref="B6:D12"/>
    <mergeCell ref="E6:J6"/>
    <mergeCell ref="K6:L7"/>
    <mergeCell ref="M6:M12"/>
    <mergeCell ref="E12:J12"/>
    <mergeCell ref="N13:N19"/>
    <mergeCell ref="B21:B31"/>
    <mergeCell ref="B32:B49"/>
    <mergeCell ref="N6:N12"/>
    <mergeCell ref="E7:J7"/>
    <mergeCell ref="K8:K12"/>
    <mergeCell ref="L8:L12"/>
    <mergeCell ref="E9:F9"/>
    <mergeCell ref="G9:J9"/>
    <mergeCell ref="E10:J10"/>
  </mergeCells>
  <printOptions horizontalCentered="1"/>
  <pageMargins left="0.59055118110236227" right="0.51181102362204722" top="1.1811023622047245" bottom="0.98425196850393704" header="0.51181102362204722" footer="0.51181102362204722"/>
  <pageSetup paperSize="9" scale="46" orientation="landscape" horizontalDpi="4294967293" verticalDpi="4294967293"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r:uid="{1523696C-2A06-463C-8084-30EBE4E26065}">
          <x14:formula1>
            <xm:f>słownik!$A$2:$A$175</xm:f>
          </x14:formula1>
          <xm:sqref>D51:D56 D58:D62</xm:sqref>
        </x14:dataValidation>
      </x14:dataValidations>
    </ext>
  </extLst>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C8B00C-6511-44E5-AFEE-7934F4F2A8AD}">
  <sheetPr>
    <tabColor rgb="FFFF0000"/>
    <pageSetUpPr fitToPage="1"/>
  </sheetPr>
  <dimension ref="B1:K68"/>
  <sheetViews>
    <sheetView view="pageBreakPreview" zoomScale="90" zoomScaleNormal="100" zoomScaleSheetLayoutView="90" workbookViewId="0">
      <selection activeCell="H1" sqref="H1:J1"/>
    </sheetView>
  </sheetViews>
  <sheetFormatPr defaultColWidth="9.28515625" defaultRowHeight="12.75" x14ac:dyDescent="0.2"/>
  <cols>
    <col min="1" max="1" width="2.85546875" style="875" customWidth="1"/>
    <col min="2" max="2" width="6.42578125" style="875" customWidth="1"/>
    <col min="3" max="3" width="4.42578125" style="875" customWidth="1"/>
    <col min="4" max="4" width="44.42578125" style="875" customWidth="1"/>
    <col min="5" max="8" width="7.85546875" style="875" customWidth="1"/>
    <col min="9" max="9" width="10.85546875" style="875" customWidth="1"/>
    <col min="10" max="10" width="12.28515625" style="875" customWidth="1"/>
    <col min="11" max="11" width="5.42578125" style="875" customWidth="1"/>
    <col min="12" max="16384" width="9.28515625" style="875"/>
  </cols>
  <sheetData>
    <row r="1" spans="2:11" s="1224" customFormat="1" ht="18" x14ac:dyDescent="0.2">
      <c r="B1" s="967"/>
      <c r="C1" s="967"/>
      <c r="D1" s="966" t="str">
        <f>wizyt!C3</f>
        <v>??</v>
      </c>
      <c r="E1" s="1018"/>
      <c r="F1" s="1018"/>
      <c r="G1" s="1018"/>
      <c r="H1" s="2040" t="str">
        <f>wizyt!$B$1</f>
        <v xml:space="preserve"> </v>
      </c>
      <c r="I1" s="2698" t="str">
        <f>wizyt!$D$1</f>
        <v xml:space="preserve"> </v>
      </c>
      <c r="J1" s="2699"/>
    </row>
    <row r="2" spans="2:11" s="1224" customFormat="1" ht="20.25" x14ac:dyDescent="0.2">
      <c r="B2" s="270"/>
      <c r="C2" s="270"/>
      <c r="D2" s="2700" t="s">
        <v>755</v>
      </c>
      <c r="E2" s="2700"/>
      <c r="F2" s="2700"/>
      <c r="G2" s="2700"/>
      <c r="H2" s="2700"/>
      <c r="I2" s="999" t="str">
        <f>wizyt!H3</f>
        <v>2023/2024</v>
      </c>
      <c r="J2" s="270"/>
    </row>
    <row r="3" spans="2:11" s="1224" customFormat="1" ht="18.75" customHeight="1" x14ac:dyDescent="0.2">
      <c r="B3" s="998" t="s">
        <v>775</v>
      </c>
      <c r="C3" s="964"/>
      <c r="D3" s="997"/>
      <c r="E3" s="997" t="s">
        <v>30</v>
      </c>
      <c r="F3" s="997"/>
      <c r="G3" s="997"/>
      <c r="I3" s="996"/>
      <c r="J3" s="270"/>
    </row>
    <row r="4" spans="2:11" s="1224" customFormat="1" ht="27" customHeight="1" thickBot="1" x14ac:dyDescent="0.25">
      <c r="B4" s="1462" t="s">
        <v>887</v>
      </c>
      <c r="C4" s="1323"/>
      <c r="D4" s="330"/>
      <c r="E4" s="1322"/>
      <c r="F4" s="1017"/>
      <c r="G4" s="1017"/>
      <c r="H4" s="2847"/>
      <c r="I4" s="2847"/>
      <c r="J4" s="270"/>
    </row>
    <row r="5" spans="2:11" s="1224" customFormat="1" ht="12.75" customHeight="1" x14ac:dyDescent="0.2">
      <c r="B5" s="2703" t="s">
        <v>756</v>
      </c>
      <c r="C5" s="2800"/>
      <c r="D5" s="2800"/>
      <c r="E5" s="1871"/>
      <c r="F5" s="1871"/>
      <c r="G5" s="1871"/>
      <c r="H5" s="1872"/>
      <c r="I5" s="2851" t="s">
        <v>790</v>
      </c>
      <c r="J5" s="2836" t="s">
        <v>758</v>
      </c>
    </row>
    <row r="6" spans="2:11" s="1224" customFormat="1" ht="12.75" customHeight="1" x14ac:dyDescent="0.2">
      <c r="B6" s="2705"/>
      <c r="C6" s="2801"/>
      <c r="D6" s="2801"/>
      <c r="E6" s="2873" t="s">
        <v>817</v>
      </c>
      <c r="F6" s="2874"/>
      <c r="G6" s="2874"/>
      <c r="H6" s="2875"/>
      <c r="I6" s="2852"/>
      <c r="J6" s="2837"/>
    </row>
    <row r="7" spans="2:11" s="1224" customFormat="1" ht="12.75" customHeight="1" x14ac:dyDescent="0.2">
      <c r="B7" s="2705"/>
      <c r="C7" s="2801"/>
      <c r="D7" s="2801"/>
      <c r="E7" s="959" t="s">
        <v>523</v>
      </c>
      <c r="F7" s="961" t="s">
        <v>524</v>
      </c>
      <c r="G7" s="961" t="s">
        <v>525</v>
      </c>
      <c r="H7" s="1377" t="s">
        <v>526</v>
      </c>
      <c r="I7" s="2852"/>
      <c r="J7" s="2837"/>
    </row>
    <row r="8" spans="2:11" s="1224" customFormat="1" ht="12.75" customHeight="1" x14ac:dyDescent="0.2">
      <c r="B8" s="2705"/>
      <c r="C8" s="2801"/>
      <c r="D8" s="2801"/>
      <c r="E8" s="2822" t="s">
        <v>856</v>
      </c>
      <c r="F8" s="2823"/>
      <c r="G8" s="2823"/>
      <c r="H8" s="2824"/>
      <c r="I8" s="2852"/>
      <c r="J8" s="2837"/>
    </row>
    <row r="9" spans="2:11" s="1224" customFormat="1" ht="12.75" customHeight="1" x14ac:dyDescent="0.2">
      <c r="B9" s="2705"/>
      <c r="C9" s="2801"/>
      <c r="D9" s="2801"/>
      <c r="E9" s="2752" t="s">
        <v>844</v>
      </c>
      <c r="F9" s="2724"/>
      <c r="G9" s="2724"/>
      <c r="H9" s="2807"/>
      <c r="I9" s="2852"/>
      <c r="J9" s="2837"/>
    </row>
    <row r="10" spans="2:11" s="1224" customFormat="1" ht="12.75" customHeight="1" x14ac:dyDescent="0.2">
      <c r="B10" s="2705"/>
      <c r="C10" s="2801"/>
      <c r="D10" s="2801"/>
      <c r="E10" s="1728">
        <f>'kalendarz  A'!$F$30</f>
        <v>26</v>
      </c>
      <c r="F10" s="1728">
        <f>'kalendarz  A'!$F$30</f>
        <v>26</v>
      </c>
      <c r="G10" s="1728">
        <f>'kalendarz  A'!$F$30</f>
        <v>26</v>
      </c>
      <c r="H10" s="1728">
        <f>'kalendarz  A'!$F$31</f>
        <v>16</v>
      </c>
      <c r="I10" s="2852"/>
      <c r="J10" s="2837"/>
    </row>
    <row r="11" spans="2:11" s="1224" customFormat="1" ht="16.5" customHeight="1" thickBot="1" x14ac:dyDescent="0.25">
      <c r="B11" s="2707"/>
      <c r="C11" s="2802"/>
      <c r="D11" s="2802"/>
      <c r="E11" s="2825" t="s">
        <v>845</v>
      </c>
      <c r="F11" s="2826"/>
      <c r="G11" s="2826"/>
      <c r="H11" s="2827"/>
      <c r="I11" s="2853"/>
      <c r="J11" s="2838"/>
    </row>
    <row r="12" spans="2:11" s="1224" customFormat="1" ht="27" customHeight="1" thickBot="1" x14ac:dyDescent="0.25">
      <c r="B12" s="1376"/>
      <c r="C12" s="1317"/>
      <c r="D12" s="1316" t="s">
        <v>818</v>
      </c>
      <c r="E12" s="1315">
        <f>SUM(E16:E18)+E13</f>
        <v>42.66</v>
      </c>
      <c r="F12" s="1315">
        <f>SUM(F16:F18)+F13</f>
        <v>36.659999999999997</v>
      </c>
      <c r="G12" s="1315">
        <f>SUM(G16:G18)+G13</f>
        <v>35.659999999999997</v>
      </c>
      <c r="H12" s="1315">
        <f>SUM(H16:H18)+H13</f>
        <v>28.66</v>
      </c>
      <c r="I12" s="1424">
        <f t="shared" ref="I12:I17" si="0">SUM(E12:H12)</f>
        <v>143.63999999999999</v>
      </c>
      <c r="J12" s="2841"/>
      <c r="K12" s="1244"/>
    </row>
    <row r="13" spans="2:11" s="1224" customFormat="1" ht="14.25" customHeight="1" x14ac:dyDescent="0.2">
      <c r="B13" s="1373"/>
      <c r="C13" s="1309"/>
      <c r="D13" s="1184" t="s">
        <v>819</v>
      </c>
      <c r="E13" s="1308">
        <f>SUM(E14:E15)</f>
        <v>42.66</v>
      </c>
      <c r="F13" s="1308">
        <f>SUM(F14:F15)</f>
        <v>36.659999999999997</v>
      </c>
      <c r="G13" s="1308">
        <f>SUM(G14:G15)</f>
        <v>35.659999999999997</v>
      </c>
      <c r="H13" s="1308">
        <f>SUM(H14:H15)</f>
        <v>28.66</v>
      </c>
      <c r="I13" s="1374">
        <f t="shared" si="0"/>
        <v>143.63999999999999</v>
      </c>
      <c r="J13" s="2842"/>
      <c r="K13" s="1244"/>
    </row>
    <row r="14" spans="2:11" s="1224" customFormat="1" ht="14.25" customHeight="1" x14ac:dyDescent="0.2">
      <c r="B14" s="1373"/>
      <c r="C14" s="1309"/>
      <c r="D14" s="1184" t="s">
        <v>820</v>
      </c>
      <c r="E14" s="1308">
        <f>SUM(E20:E31)</f>
        <v>9.66</v>
      </c>
      <c r="F14" s="1308">
        <f>SUM(F20:F31)</f>
        <v>11.66</v>
      </c>
      <c r="G14" s="1308">
        <f>SUM(G20:G31)</f>
        <v>12.66</v>
      </c>
      <c r="H14" s="1308">
        <f>SUM(H20:H31)</f>
        <v>10.66</v>
      </c>
      <c r="I14" s="1374">
        <f t="shared" si="0"/>
        <v>44.64</v>
      </c>
      <c r="J14" s="2842"/>
      <c r="K14" s="1244"/>
    </row>
    <row r="15" spans="2:11" s="1224" customFormat="1" ht="14.25" customHeight="1" x14ac:dyDescent="0.2">
      <c r="B15" s="1373"/>
      <c r="C15" s="1309"/>
      <c r="D15" s="1184" t="s">
        <v>821</v>
      </c>
      <c r="E15" s="1308">
        <f>SUM(E32:E48)</f>
        <v>33</v>
      </c>
      <c r="F15" s="1308">
        <f>SUM(F32:F48)</f>
        <v>25</v>
      </c>
      <c r="G15" s="1308">
        <f>SUM(G32:G48)</f>
        <v>23</v>
      </c>
      <c r="H15" s="1308">
        <f>SUM(H32:H48)</f>
        <v>18</v>
      </c>
      <c r="I15" s="1374">
        <f t="shared" si="0"/>
        <v>99</v>
      </c>
      <c r="J15" s="2842"/>
      <c r="K15" s="1244"/>
    </row>
    <row r="16" spans="2:11" s="1224" customFormat="1" ht="14.25" hidden="1" customHeight="1" x14ac:dyDescent="0.2">
      <c r="B16" s="1373"/>
      <c r="C16" s="1309"/>
      <c r="D16" s="1184" t="s">
        <v>822</v>
      </c>
      <c r="E16" s="1308">
        <f>E49</f>
        <v>0</v>
      </c>
      <c r="F16" s="1312">
        <f>F49</f>
        <v>0</v>
      </c>
      <c r="G16" s="1312">
        <f>G49</f>
        <v>0</v>
      </c>
      <c r="H16" s="1313">
        <f>H49</f>
        <v>0</v>
      </c>
      <c r="I16" s="1374">
        <f t="shared" si="0"/>
        <v>0</v>
      </c>
      <c r="J16" s="2842"/>
      <c r="K16" s="1244"/>
    </row>
    <row r="17" spans="2:11" s="1224" customFormat="1" ht="14.25" customHeight="1" x14ac:dyDescent="0.2">
      <c r="B17" s="1373"/>
      <c r="C17" s="1309"/>
      <c r="D17" s="1184" t="s">
        <v>823</v>
      </c>
      <c r="E17" s="1308">
        <f>E56</f>
        <v>0</v>
      </c>
      <c r="F17" s="1312">
        <f>F56</f>
        <v>0</v>
      </c>
      <c r="G17" s="1312">
        <f>G56</f>
        <v>0</v>
      </c>
      <c r="H17" s="1312">
        <f>H56</f>
        <v>0</v>
      </c>
      <c r="I17" s="1374">
        <f t="shared" si="0"/>
        <v>0</v>
      </c>
      <c r="J17" s="2842"/>
      <c r="K17" s="1244"/>
    </row>
    <row r="18" spans="2:11" s="1224" customFormat="1" ht="13.5" customHeight="1" thickBot="1" x14ac:dyDescent="0.25">
      <c r="B18" s="1373"/>
      <c r="C18" s="1309"/>
      <c r="D18" s="1040" t="s">
        <v>846</v>
      </c>
      <c r="E18" s="1308">
        <f>SUM(E62:E65)</f>
        <v>0</v>
      </c>
      <c r="F18" s="1308">
        <f>SUM(F62:F65)</f>
        <v>0</v>
      </c>
      <c r="G18" s="1308">
        <f>SUM(G62:G65)</f>
        <v>0</v>
      </c>
      <c r="H18" s="1308">
        <f>SUM(H62:H65)</f>
        <v>0</v>
      </c>
      <c r="I18" s="1416">
        <f>SUM(I62:I65)</f>
        <v>0</v>
      </c>
      <c r="J18" s="2843"/>
      <c r="K18" s="1244"/>
    </row>
    <row r="19" spans="2:11" s="1224" customFormat="1" ht="19.5" customHeight="1" x14ac:dyDescent="0.2">
      <c r="B19" s="1869"/>
      <c r="C19" s="1865" t="s">
        <v>766</v>
      </c>
      <c r="D19" s="1865"/>
      <c r="E19" s="1866"/>
      <c r="F19" s="1866"/>
      <c r="G19" s="1866"/>
      <c r="H19" s="1866"/>
      <c r="I19" s="1866"/>
      <c r="J19" s="1870"/>
      <c r="K19" s="1244"/>
    </row>
    <row r="20" spans="2:11" s="992" customFormat="1" ht="14.1" customHeight="1" x14ac:dyDescent="0.2">
      <c r="B20" s="2832" t="s">
        <v>826</v>
      </c>
      <c r="C20" s="1304">
        <v>1</v>
      </c>
      <c r="D20" s="1305" t="s">
        <v>800</v>
      </c>
      <c r="E20" s="1297">
        <v>2</v>
      </c>
      <c r="F20" s="1296">
        <v>2</v>
      </c>
      <c r="G20" s="946">
        <v>2</v>
      </c>
      <c r="H20" s="948">
        <v>3</v>
      </c>
      <c r="I20" s="1414">
        <f t="shared" ref="I20:I65" si="1">SUM(E20:H20)</f>
        <v>9</v>
      </c>
      <c r="J20" s="1368"/>
      <c r="K20" s="1244"/>
    </row>
    <row r="21" spans="2:11" s="992" customFormat="1" ht="14.1" customHeight="1" x14ac:dyDescent="0.2">
      <c r="B21" s="2833"/>
      <c r="C21" s="1126">
        <v>2</v>
      </c>
      <c r="D21" s="1303" t="s">
        <v>786</v>
      </c>
      <c r="E21" s="1258"/>
      <c r="F21" s="895"/>
      <c r="G21" s="894"/>
      <c r="H21" s="887"/>
      <c r="I21" s="1414">
        <f t="shared" si="1"/>
        <v>0</v>
      </c>
      <c r="J21" s="1370"/>
      <c r="K21" s="1244"/>
    </row>
    <row r="22" spans="2:11" s="992" customFormat="1" ht="14.1" customHeight="1" x14ac:dyDescent="0.2">
      <c r="B22" s="2833"/>
      <c r="C22" s="1126">
        <v>3</v>
      </c>
      <c r="D22" s="1303" t="s">
        <v>770</v>
      </c>
      <c r="E22" s="1258"/>
      <c r="F22" s="895"/>
      <c r="G22" s="894"/>
      <c r="H22" s="890"/>
      <c r="I22" s="1414">
        <f t="shared" si="1"/>
        <v>0</v>
      </c>
      <c r="J22" s="1370"/>
      <c r="K22" s="1244"/>
    </row>
    <row r="23" spans="2:11" s="992" customFormat="1" ht="14.1" customHeight="1" x14ac:dyDescent="0.2">
      <c r="B23" s="2833"/>
      <c r="C23" s="1126">
        <v>4</v>
      </c>
      <c r="D23" s="1303" t="s">
        <v>806</v>
      </c>
      <c r="E23" s="1302">
        <v>1</v>
      </c>
      <c r="F23" s="1005">
        <v>1</v>
      </c>
      <c r="G23" s="1004">
        <v>1</v>
      </c>
      <c r="H23" s="890"/>
      <c r="I23" s="1414">
        <f t="shared" si="1"/>
        <v>3</v>
      </c>
      <c r="J23" s="1370"/>
      <c r="K23" s="1244"/>
    </row>
    <row r="24" spans="2:11" s="992" customFormat="1" ht="14.1" customHeight="1" x14ac:dyDescent="0.2">
      <c r="B24" s="2833"/>
      <c r="C24" s="1126">
        <v>5</v>
      </c>
      <c r="D24" s="1303" t="s">
        <v>807</v>
      </c>
      <c r="E24" s="1258">
        <v>0.66</v>
      </c>
      <c r="F24" s="895">
        <v>0.66</v>
      </c>
      <c r="G24" s="894">
        <v>0.66</v>
      </c>
      <c r="H24" s="899">
        <v>0.66</v>
      </c>
      <c r="I24" s="1414">
        <f t="shared" si="1"/>
        <v>2.64</v>
      </c>
      <c r="J24" s="1370"/>
      <c r="K24" s="1244"/>
    </row>
    <row r="25" spans="2:11" s="992" customFormat="1" ht="14.1" customHeight="1" x14ac:dyDescent="0.2">
      <c r="B25" s="2833"/>
      <c r="C25" s="1126">
        <v>6</v>
      </c>
      <c r="D25" s="1303" t="s">
        <v>769</v>
      </c>
      <c r="E25" s="1258">
        <v>2</v>
      </c>
      <c r="F25" s="895">
        <v>2</v>
      </c>
      <c r="G25" s="894">
        <v>2</v>
      </c>
      <c r="H25" s="899">
        <v>2</v>
      </c>
      <c r="I25" s="1414">
        <f t="shared" si="1"/>
        <v>8</v>
      </c>
      <c r="J25" s="1370"/>
      <c r="K25" s="1244"/>
    </row>
    <row r="26" spans="2:11" s="992" customFormat="1" ht="14.1" customHeight="1" x14ac:dyDescent="0.2">
      <c r="B26" s="2833"/>
      <c r="C26" s="1126">
        <v>7</v>
      </c>
      <c r="D26" s="1303" t="s">
        <v>787</v>
      </c>
      <c r="E26" s="1302">
        <v>2</v>
      </c>
      <c r="F26" s="1005">
        <v>2</v>
      </c>
      <c r="G26" s="1004">
        <v>2</v>
      </c>
      <c r="H26" s="1202"/>
      <c r="I26" s="1414">
        <f t="shared" si="1"/>
        <v>6</v>
      </c>
      <c r="J26" s="1370"/>
      <c r="K26" s="1244"/>
    </row>
    <row r="27" spans="2:11" s="992" customFormat="1" ht="14.1" customHeight="1" x14ac:dyDescent="0.2">
      <c r="B27" s="2833"/>
      <c r="C27" s="1126">
        <v>8</v>
      </c>
      <c r="D27" s="1303" t="s">
        <v>697</v>
      </c>
      <c r="E27" s="1302"/>
      <c r="F27" s="1005">
        <v>2</v>
      </c>
      <c r="G27" s="1004">
        <v>2</v>
      </c>
      <c r="H27" s="1202">
        <v>2</v>
      </c>
      <c r="I27" s="1414">
        <f t="shared" si="1"/>
        <v>6</v>
      </c>
      <c r="J27" s="1370"/>
      <c r="K27" s="1244"/>
    </row>
    <row r="28" spans="2:11" s="992" customFormat="1" ht="14.1" customHeight="1" x14ac:dyDescent="0.2">
      <c r="B28" s="2833"/>
      <c r="C28" s="1126">
        <v>9</v>
      </c>
      <c r="D28" s="1303" t="s">
        <v>793</v>
      </c>
      <c r="E28" s="1302"/>
      <c r="F28" s="1005"/>
      <c r="G28" s="1004"/>
      <c r="H28" s="1202"/>
      <c r="I28" s="1414">
        <f t="shared" si="1"/>
        <v>0</v>
      </c>
      <c r="J28" s="1370"/>
      <c r="K28" s="1244"/>
    </row>
    <row r="29" spans="2:11" s="992" customFormat="1" ht="14.1" customHeight="1" x14ac:dyDescent="0.2">
      <c r="B29" s="2833"/>
      <c r="C29" s="1126">
        <v>10</v>
      </c>
      <c r="D29" s="1303" t="s">
        <v>716</v>
      </c>
      <c r="E29" s="1302">
        <v>1</v>
      </c>
      <c r="F29" s="1005">
        <v>1</v>
      </c>
      <c r="G29" s="1004">
        <v>1</v>
      </c>
      <c r="H29" s="1202">
        <v>1</v>
      </c>
      <c r="I29" s="1414">
        <f t="shared" si="1"/>
        <v>4</v>
      </c>
      <c r="J29" s="1370"/>
      <c r="K29" s="1244"/>
    </row>
    <row r="30" spans="2:11" s="992" customFormat="1" ht="14.1" customHeight="1" x14ac:dyDescent="0.2">
      <c r="B30" s="2833"/>
      <c r="C30" s="1126">
        <v>11</v>
      </c>
      <c r="D30" s="1303" t="s">
        <v>702</v>
      </c>
      <c r="E30" s="1302"/>
      <c r="F30" s="1005"/>
      <c r="G30" s="1004">
        <v>2</v>
      </c>
      <c r="H30" s="1202">
        <v>2</v>
      </c>
      <c r="I30" s="1414">
        <f t="shared" si="1"/>
        <v>4</v>
      </c>
      <c r="J30" s="1370"/>
      <c r="K30" s="1244"/>
    </row>
    <row r="31" spans="2:11" s="992" customFormat="1" ht="14.1" customHeight="1" x14ac:dyDescent="0.2">
      <c r="B31" s="2833"/>
      <c r="C31" s="1126">
        <v>12</v>
      </c>
      <c r="D31" s="1303" t="s">
        <v>698</v>
      </c>
      <c r="E31" s="1302">
        <v>1</v>
      </c>
      <c r="F31" s="1005">
        <v>1</v>
      </c>
      <c r="G31" s="1004"/>
      <c r="H31" s="1202"/>
      <c r="I31" s="1414">
        <f t="shared" si="1"/>
        <v>2</v>
      </c>
      <c r="J31" s="1370"/>
      <c r="K31" s="1244"/>
    </row>
    <row r="32" spans="2:11" s="992" customFormat="1" ht="14.1" customHeight="1" x14ac:dyDescent="0.2">
      <c r="B32" s="2832" t="s">
        <v>848</v>
      </c>
      <c r="C32" s="1289">
        <v>1</v>
      </c>
      <c r="D32" s="1298" t="s">
        <v>666</v>
      </c>
      <c r="E32" s="1297">
        <v>4</v>
      </c>
      <c r="F32" s="1296">
        <v>4</v>
      </c>
      <c r="G32" s="946">
        <v>4</v>
      </c>
      <c r="H32" s="948">
        <v>4</v>
      </c>
      <c r="I32" s="1414">
        <f t="shared" si="1"/>
        <v>16</v>
      </c>
      <c r="J32" s="1368"/>
      <c r="K32" s="1244"/>
    </row>
    <row r="33" spans="2:11" s="992" customFormat="1" ht="14.1" customHeight="1" x14ac:dyDescent="0.2">
      <c r="B33" s="2833"/>
      <c r="C33" s="1147">
        <v>2</v>
      </c>
      <c r="D33" s="1154" t="s">
        <v>849</v>
      </c>
      <c r="E33" s="1253">
        <v>3</v>
      </c>
      <c r="F33" s="889">
        <v>3</v>
      </c>
      <c r="G33" s="888">
        <v>3</v>
      </c>
      <c r="H33" s="931">
        <v>3</v>
      </c>
      <c r="I33" s="1414">
        <f t="shared" si="1"/>
        <v>12</v>
      </c>
      <c r="J33" s="1110"/>
      <c r="K33" s="1244"/>
    </row>
    <row r="34" spans="2:11" s="992" customFormat="1" ht="14.1" customHeight="1" x14ac:dyDescent="0.2">
      <c r="B34" s="2833"/>
      <c r="C34" s="1161">
        <v>3</v>
      </c>
      <c r="D34" s="1154" t="s">
        <v>850</v>
      </c>
      <c r="E34" s="1253">
        <v>2</v>
      </c>
      <c r="F34" s="889">
        <v>2</v>
      </c>
      <c r="G34" s="888">
        <v>2</v>
      </c>
      <c r="H34" s="931">
        <v>2</v>
      </c>
      <c r="I34" s="1414">
        <f t="shared" si="1"/>
        <v>8</v>
      </c>
      <c r="J34" s="1110"/>
      <c r="K34" s="1244"/>
    </row>
    <row r="35" spans="2:11" s="992" customFormat="1" ht="14.1" customHeight="1" x14ac:dyDescent="0.2">
      <c r="B35" s="2833"/>
      <c r="C35" s="1147">
        <v>4</v>
      </c>
      <c r="D35" s="1151" t="s">
        <v>851</v>
      </c>
      <c r="E35" s="1253">
        <v>1</v>
      </c>
      <c r="F35" s="889"/>
      <c r="G35" s="888"/>
      <c r="H35" s="931"/>
      <c r="I35" s="1414">
        <f t="shared" si="1"/>
        <v>1</v>
      </c>
      <c r="J35" s="1110"/>
      <c r="K35" s="1244"/>
    </row>
    <row r="36" spans="2:11" s="992" customFormat="1" ht="14.1" customHeight="1" x14ac:dyDescent="0.2">
      <c r="B36" s="2833"/>
      <c r="C36" s="1161">
        <v>5</v>
      </c>
      <c r="D36" s="1151" t="s">
        <v>670</v>
      </c>
      <c r="E36" s="1253">
        <v>2</v>
      </c>
      <c r="F36" s="889">
        <v>2</v>
      </c>
      <c r="G36" s="888">
        <v>2</v>
      </c>
      <c r="H36" s="931">
        <v>1</v>
      </c>
      <c r="I36" s="1414">
        <f t="shared" si="1"/>
        <v>7</v>
      </c>
      <c r="J36" s="1110"/>
      <c r="K36" s="1244"/>
    </row>
    <row r="37" spans="2:11" s="992" customFormat="1" ht="14.1" customHeight="1" x14ac:dyDescent="0.2">
      <c r="B37" s="2833"/>
      <c r="C37" s="1147">
        <v>6</v>
      </c>
      <c r="D37" s="1150" t="s">
        <v>715</v>
      </c>
      <c r="E37" s="1253">
        <v>2</v>
      </c>
      <c r="F37" s="889">
        <v>1</v>
      </c>
      <c r="G37" s="888"/>
      <c r="H37" s="931"/>
      <c r="I37" s="1414">
        <f t="shared" si="1"/>
        <v>3</v>
      </c>
      <c r="J37" s="1110"/>
      <c r="K37" s="1244"/>
    </row>
    <row r="38" spans="2:11" s="992" customFormat="1" ht="14.1" customHeight="1" x14ac:dyDescent="0.2">
      <c r="B38" s="2833"/>
      <c r="C38" s="1161">
        <v>7</v>
      </c>
      <c r="D38" s="1292" t="s">
        <v>711</v>
      </c>
      <c r="E38" s="1291">
        <v>2</v>
      </c>
      <c r="F38" s="889"/>
      <c r="G38" s="888"/>
      <c r="H38" s="931"/>
      <c r="I38" s="1414">
        <f t="shared" si="1"/>
        <v>2</v>
      </c>
      <c r="J38" s="1110"/>
      <c r="K38" s="1244"/>
    </row>
    <row r="39" spans="2:11" s="992" customFormat="1" ht="14.1" customHeight="1" x14ac:dyDescent="0.2">
      <c r="B39" s="2833"/>
      <c r="C39" s="1147">
        <v>8</v>
      </c>
      <c r="D39" s="1151" t="s">
        <v>673</v>
      </c>
      <c r="E39" s="1253">
        <v>2</v>
      </c>
      <c r="F39" s="889">
        <v>1</v>
      </c>
      <c r="G39" s="888">
        <v>1</v>
      </c>
      <c r="H39" s="931"/>
      <c r="I39" s="1414">
        <f t="shared" si="1"/>
        <v>4</v>
      </c>
      <c r="J39" s="1110"/>
      <c r="K39" s="1244"/>
    </row>
    <row r="40" spans="2:11" s="992" customFormat="1" ht="14.1" customHeight="1" x14ac:dyDescent="0.2">
      <c r="B40" s="2833"/>
      <c r="C40" s="1161">
        <v>9</v>
      </c>
      <c r="D40" s="1151" t="s">
        <v>674</v>
      </c>
      <c r="E40" s="1253">
        <v>2</v>
      </c>
      <c r="F40" s="889">
        <v>1</v>
      </c>
      <c r="G40" s="888">
        <v>1</v>
      </c>
      <c r="H40" s="931"/>
      <c r="I40" s="1414">
        <f t="shared" si="1"/>
        <v>4</v>
      </c>
      <c r="J40" s="1110"/>
      <c r="K40" s="1244"/>
    </row>
    <row r="41" spans="2:11" s="992" customFormat="1" ht="14.1" customHeight="1" x14ac:dyDescent="0.2">
      <c r="B41" s="2833"/>
      <c r="C41" s="1147">
        <v>10</v>
      </c>
      <c r="D41" s="1151" t="s">
        <v>712</v>
      </c>
      <c r="E41" s="1253">
        <v>2</v>
      </c>
      <c r="F41" s="889">
        <v>1</v>
      </c>
      <c r="G41" s="888">
        <v>1</v>
      </c>
      <c r="H41" s="931"/>
      <c r="I41" s="1414">
        <f t="shared" si="1"/>
        <v>4</v>
      </c>
      <c r="J41" s="1110"/>
      <c r="K41" s="1244"/>
    </row>
    <row r="42" spans="2:11" s="992" customFormat="1" ht="14.1" customHeight="1" x14ac:dyDescent="0.2">
      <c r="B42" s="2833"/>
      <c r="C42" s="1161">
        <v>11</v>
      </c>
      <c r="D42" s="1151" t="s">
        <v>676</v>
      </c>
      <c r="E42" s="1253">
        <v>2</v>
      </c>
      <c r="F42" s="889">
        <v>1</v>
      </c>
      <c r="G42" s="888">
        <v>1</v>
      </c>
      <c r="H42" s="931"/>
      <c r="I42" s="1414">
        <f t="shared" si="1"/>
        <v>4</v>
      </c>
      <c r="J42" s="1110"/>
      <c r="K42" s="1244"/>
    </row>
    <row r="43" spans="2:11" s="992" customFormat="1" ht="14.1" customHeight="1" x14ac:dyDescent="0.2">
      <c r="B43" s="2833"/>
      <c r="C43" s="1147">
        <v>12</v>
      </c>
      <c r="D43" s="1149" t="s">
        <v>677</v>
      </c>
      <c r="E43" s="1253">
        <v>3</v>
      </c>
      <c r="F43" s="889">
        <v>4</v>
      </c>
      <c r="G43" s="888">
        <v>3</v>
      </c>
      <c r="H43" s="931">
        <v>4</v>
      </c>
      <c r="I43" s="1414">
        <f t="shared" si="1"/>
        <v>14</v>
      </c>
      <c r="J43" s="1110"/>
      <c r="K43" s="1244"/>
    </row>
    <row r="44" spans="2:11" s="992" customFormat="1" ht="14.1" customHeight="1" x14ac:dyDescent="0.2">
      <c r="B44" s="2833"/>
      <c r="C44" s="1161">
        <v>13</v>
      </c>
      <c r="D44" s="1151" t="s">
        <v>678</v>
      </c>
      <c r="E44" s="1253">
        <v>1</v>
      </c>
      <c r="F44" s="889">
        <v>1</v>
      </c>
      <c r="G44" s="888">
        <v>1</v>
      </c>
      <c r="H44" s="931"/>
      <c r="I44" s="1414">
        <f t="shared" si="1"/>
        <v>3</v>
      </c>
      <c r="J44" s="1110"/>
      <c r="K44" s="1244"/>
    </row>
    <row r="45" spans="2:11" s="992" customFormat="1" ht="14.1" customHeight="1" x14ac:dyDescent="0.2">
      <c r="B45" s="2833"/>
      <c r="C45" s="1147">
        <v>14</v>
      </c>
      <c r="D45" s="1151" t="s">
        <v>680</v>
      </c>
      <c r="E45" s="1253">
        <v>3</v>
      </c>
      <c r="F45" s="889">
        <v>3</v>
      </c>
      <c r="G45" s="888">
        <v>3</v>
      </c>
      <c r="H45" s="931">
        <v>3</v>
      </c>
      <c r="I45" s="1414">
        <f t="shared" si="1"/>
        <v>12</v>
      </c>
      <c r="J45" s="1110"/>
      <c r="K45" s="1244"/>
    </row>
    <row r="46" spans="2:11" s="992" customFormat="1" ht="14.1" customHeight="1" x14ac:dyDescent="0.2">
      <c r="B46" s="2833"/>
      <c r="C46" s="1161">
        <v>15</v>
      </c>
      <c r="D46" s="1151" t="s">
        <v>681</v>
      </c>
      <c r="E46" s="1253">
        <v>1</v>
      </c>
      <c r="F46" s="889"/>
      <c r="G46" s="888"/>
      <c r="H46" s="931"/>
      <c r="I46" s="1414">
        <f t="shared" si="1"/>
        <v>1</v>
      </c>
      <c r="J46" s="1110"/>
      <c r="K46" s="1244"/>
    </row>
    <row r="47" spans="2:11" s="992" customFormat="1" ht="14.1" customHeight="1" x14ac:dyDescent="0.2">
      <c r="B47" s="2833"/>
      <c r="C47" s="1333">
        <v>16</v>
      </c>
      <c r="D47" s="1288" t="s">
        <v>682</v>
      </c>
      <c r="E47" s="1287">
        <v>1</v>
      </c>
      <c r="F47" s="1286">
        <v>1</v>
      </c>
      <c r="G47" s="1285">
        <v>1</v>
      </c>
      <c r="H47" s="1284">
        <v>1</v>
      </c>
      <c r="I47" s="1414">
        <f t="shared" si="1"/>
        <v>4</v>
      </c>
      <c r="J47" s="1358"/>
      <c r="K47" s="1244"/>
    </row>
    <row r="48" spans="2:11" s="992" customFormat="1" ht="19.350000000000001" customHeight="1" thickBot="1" x14ac:dyDescent="0.25">
      <c r="B48" s="2833"/>
      <c r="C48" s="1281" t="s">
        <v>857</v>
      </c>
      <c r="D48" s="1280"/>
      <c r="E48" s="1279"/>
      <c r="F48" s="922"/>
      <c r="G48" s="921"/>
      <c r="H48" s="921"/>
      <c r="I48" s="1414">
        <f t="shared" si="1"/>
        <v>0</v>
      </c>
      <c r="J48" s="2019"/>
      <c r="K48" s="1244"/>
    </row>
    <row r="49" spans="2:11" s="1224" customFormat="1" ht="19.5" hidden="1" customHeight="1" thickTop="1" x14ac:dyDescent="0.2">
      <c r="B49" s="1357"/>
      <c r="C49" s="1267" t="s">
        <v>773</v>
      </c>
      <c r="D49" s="1276"/>
      <c r="E49" s="1274">
        <f>SUM(E50:E55)</f>
        <v>0</v>
      </c>
      <c r="F49" s="1274">
        <f>SUM(F50:F55)</f>
        <v>0</v>
      </c>
      <c r="G49" s="1274">
        <f>SUM(G50:G55)</f>
        <v>0</v>
      </c>
      <c r="H49" s="1275">
        <f>SUM(H50:H55)</f>
        <v>0</v>
      </c>
      <c r="I49" s="1401">
        <f t="shared" si="1"/>
        <v>0</v>
      </c>
      <c r="J49" s="1356"/>
      <c r="K49" s="1244"/>
    </row>
    <row r="50" spans="2:11" s="1224" customFormat="1" ht="14.1" hidden="1" customHeight="1" x14ac:dyDescent="0.2">
      <c r="B50" s="989"/>
      <c r="C50" s="1127">
        <v>1</v>
      </c>
      <c r="D50" s="1260"/>
      <c r="E50" s="1258"/>
      <c r="F50" s="895"/>
      <c r="G50" s="894"/>
      <c r="H50" s="899"/>
      <c r="I50" s="1384">
        <f t="shared" si="1"/>
        <v>0</v>
      </c>
      <c r="J50" s="1112"/>
      <c r="K50" s="1244"/>
    </row>
    <row r="51" spans="2:11" s="1224" customFormat="1" ht="14.1" hidden="1" customHeight="1" x14ac:dyDescent="0.2">
      <c r="B51" s="989"/>
      <c r="C51" s="1127">
        <v>2</v>
      </c>
      <c r="D51" s="1254"/>
      <c r="E51" s="1258"/>
      <c r="F51" s="895"/>
      <c r="G51" s="894"/>
      <c r="H51" s="899"/>
      <c r="I51" s="1384">
        <f t="shared" si="1"/>
        <v>0</v>
      </c>
      <c r="J51" s="1112"/>
      <c r="K51" s="1244"/>
    </row>
    <row r="52" spans="2:11" s="1224" customFormat="1" ht="14.1" hidden="1" customHeight="1" x14ac:dyDescent="0.2">
      <c r="B52" s="989"/>
      <c r="C52" s="1127">
        <v>3</v>
      </c>
      <c r="D52" s="1254"/>
      <c r="E52" s="1258"/>
      <c r="F52" s="895"/>
      <c r="G52" s="894"/>
      <c r="H52" s="899"/>
      <c r="I52" s="1384">
        <f t="shared" si="1"/>
        <v>0</v>
      </c>
      <c r="J52" s="1112"/>
      <c r="K52" s="1244"/>
    </row>
    <row r="53" spans="2:11" s="1224" customFormat="1" ht="14.1" hidden="1" customHeight="1" x14ac:dyDescent="0.2">
      <c r="B53" s="930"/>
      <c r="C53" s="1126">
        <v>4</v>
      </c>
      <c r="D53" s="1254"/>
      <c r="E53" s="1253"/>
      <c r="F53" s="889"/>
      <c r="G53" s="888"/>
      <c r="H53" s="931"/>
      <c r="I53" s="1384">
        <f t="shared" si="1"/>
        <v>0</v>
      </c>
      <c r="J53" s="884"/>
      <c r="K53" s="1244"/>
    </row>
    <row r="54" spans="2:11" s="1224" customFormat="1" ht="14.1" hidden="1" customHeight="1" x14ac:dyDescent="0.2">
      <c r="B54" s="930"/>
      <c r="C54" s="1126">
        <v>5</v>
      </c>
      <c r="D54" s="1254"/>
      <c r="E54" s="1253"/>
      <c r="F54" s="889"/>
      <c r="G54" s="888"/>
      <c r="H54" s="931"/>
      <c r="I54" s="1384">
        <f t="shared" si="1"/>
        <v>0</v>
      </c>
      <c r="J54" s="884"/>
      <c r="K54" s="1244"/>
    </row>
    <row r="55" spans="2:11" s="1224" customFormat="1" ht="14.1" hidden="1" customHeight="1" thickBot="1" x14ac:dyDescent="0.25">
      <c r="B55" s="927"/>
      <c r="C55" s="1133">
        <v>6</v>
      </c>
      <c r="D55" s="1249"/>
      <c r="E55" s="1271"/>
      <c r="F55" s="912"/>
      <c r="G55" s="911"/>
      <c r="H55" s="1144"/>
      <c r="I55" s="1384">
        <f t="shared" si="1"/>
        <v>0</v>
      </c>
      <c r="J55" s="1355"/>
      <c r="K55" s="1244"/>
    </row>
    <row r="56" spans="2:11" s="1224" customFormat="1" ht="19.350000000000001" customHeight="1" thickTop="1" x14ac:dyDescent="0.2">
      <c r="B56" s="1266"/>
      <c r="C56" s="1267" t="s">
        <v>772</v>
      </c>
      <c r="D56" s="1266"/>
      <c r="E56" s="1264">
        <f>SUM(E57:E61)</f>
        <v>0</v>
      </c>
      <c r="F56" s="1265">
        <f>SUM(F57:F61)</f>
        <v>0</v>
      </c>
      <c r="G56" s="1264">
        <f>SUM(G57:G61)</f>
        <v>0</v>
      </c>
      <c r="H56" s="1264">
        <f>SUM(H57:H61)</f>
        <v>0</v>
      </c>
      <c r="I56" s="1402">
        <f t="shared" si="1"/>
        <v>0</v>
      </c>
      <c r="J56" s="1354"/>
      <c r="K56" s="1244"/>
    </row>
    <row r="57" spans="2:11" s="1224" customFormat="1" ht="14.1" customHeight="1" x14ac:dyDescent="0.2">
      <c r="B57" s="989"/>
      <c r="C57" s="1127">
        <v>1</v>
      </c>
      <c r="D57" s="1254"/>
      <c r="E57" s="1258"/>
      <c r="F57" s="895"/>
      <c r="G57" s="894"/>
      <c r="H57" s="899"/>
      <c r="I57" s="1384">
        <f t="shared" si="1"/>
        <v>0</v>
      </c>
      <c r="J57" s="1112"/>
      <c r="K57" s="1244"/>
    </row>
    <row r="58" spans="2:11" s="1224" customFormat="1" ht="14.1" customHeight="1" x14ac:dyDescent="0.2">
      <c r="B58" s="930"/>
      <c r="C58" s="1126">
        <v>2</v>
      </c>
      <c r="D58" s="1254"/>
      <c r="E58" s="1253"/>
      <c r="F58" s="889"/>
      <c r="G58" s="888"/>
      <c r="H58" s="931"/>
      <c r="I58" s="1384">
        <f t="shared" si="1"/>
        <v>0</v>
      </c>
      <c r="J58" s="884"/>
      <c r="K58" s="1244"/>
    </row>
    <row r="59" spans="2:11" s="1224" customFormat="1" ht="14.1" customHeight="1" x14ac:dyDescent="0.2">
      <c r="B59" s="1134"/>
      <c r="C59" s="1126">
        <v>3</v>
      </c>
      <c r="D59" s="1254"/>
      <c r="E59" s="1253"/>
      <c r="F59" s="889"/>
      <c r="G59" s="888"/>
      <c r="H59" s="931"/>
      <c r="I59" s="1384">
        <f t="shared" si="1"/>
        <v>0</v>
      </c>
      <c r="J59" s="884"/>
      <c r="K59" s="1244"/>
    </row>
    <row r="60" spans="2:11" s="1224" customFormat="1" ht="14.1" customHeight="1" x14ac:dyDescent="0.2">
      <c r="B60" s="930"/>
      <c r="C60" s="1126">
        <v>4</v>
      </c>
      <c r="D60" s="1254"/>
      <c r="E60" s="1253"/>
      <c r="F60" s="889"/>
      <c r="G60" s="888"/>
      <c r="H60" s="931"/>
      <c r="I60" s="1346">
        <f t="shared" si="1"/>
        <v>0</v>
      </c>
      <c r="J60" s="884"/>
      <c r="K60" s="1244"/>
    </row>
    <row r="61" spans="2:11" s="1224" customFormat="1" ht="14.1" customHeight="1" thickBot="1" x14ac:dyDescent="0.25">
      <c r="B61" s="1352"/>
      <c r="C61" s="1250">
        <v>5</v>
      </c>
      <c r="D61" s="1467"/>
      <c r="E61" s="1248"/>
      <c r="F61" s="1247"/>
      <c r="G61" s="1123"/>
      <c r="H61" s="1140"/>
      <c r="I61" s="1500">
        <f t="shared" si="1"/>
        <v>0</v>
      </c>
      <c r="J61" s="1351"/>
      <c r="K61" s="1244"/>
    </row>
    <row r="62" spans="2:11" s="1224" customFormat="1" ht="14.1" customHeight="1" thickTop="1" x14ac:dyDescent="0.2">
      <c r="B62" s="1350"/>
      <c r="C62" s="1242" t="s">
        <v>828</v>
      </c>
      <c r="D62" s="1242"/>
      <c r="E62" s="1241"/>
      <c r="F62" s="1241"/>
      <c r="G62" s="1241"/>
      <c r="H62" s="1241"/>
      <c r="I62" s="1384">
        <f t="shared" si="1"/>
        <v>0</v>
      </c>
      <c r="J62" s="1348"/>
    </row>
    <row r="63" spans="2:11" s="1224" customFormat="1" ht="14.1" customHeight="1" x14ac:dyDescent="0.2">
      <c r="B63" s="1347"/>
      <c r="C63" s="1236" t="s">
        <v>721</v>
      </c>
      <c r="D63" s="1236"/>
      <c r="E63" s="1235"/>
      <c r="F63" s="1235"/>
      <c r="G63" s="1235"/>
      <c r="H63" s="1235"/>
      <c r="I63" s="1384">
        <f t="shared" si="1"/>
        <v>0</v>
      </c>
      <c r="J63" s="1345"/>
    </row>
    <row r="64" spans="2:11" s="1224" customFormat="1" ht="14.1" customHeight="1" x14ac:dyDescent="0.2">
      <c r="B64" s="1347"/>
      <c r="C64" s="1236" t="s">
        <v>829</v>
      </c>
      <c r="D64" s="1236"/>
      <c r="E64" s="1235"/>
      <c r="F64" s="1235"/>
      <c r="G64" s="1235"/>
      <c r="H64" s="1235"/>
      <c r="I64" s="1384">
        <f t="shared" si="1"/>
        <v>0</v>
      </c>
      <c r="J64" s="1345"/>
    </row>
    <row r="65" spans="2:10" s="1224" customFormat="1" ht="14.1" customHeight="1" thickBot="1" x14ac:dyDescent="0.25">
      <c r="B65" s="1344"/>
      <c r="C65" s="1643" t="s">
        <v>853</v>
      </c>
      <c r="D65" s="1343"/>
      <c r="E65" s="1342"/>
      <c r="F65" s="1342"/>
      <c r="G65" s="1342"/>
      <c r="H65" s="1341"/>
      <c r="I65" s="1384">
        <f t="shared" si="1"/>
        <v>0</v>
      </c>
      <c r="J65" s="1339"/>
    </row>
    <row r="66" spans="2:10" ht="15" customHeight="1" x14ac:dyDescent="0.2">
      <c r="C66" s="1473"/>
      <c r="D66" s="2022"/>
      <c r="E66" s="2023"/>
      <c r="F66" s="2023"/>
      <c r="G66" s="2023"/>
      <c r="H66" s="2023"/>
      <c r="I66" s="2023"/>
    </row>
    <row r="67" spans="2:10" ht="15.75" x14ac:dyDescent="0.25">
      <c r="C67" s="1472"/>
      <c r="D67" s="1471"/>
      <c r="E67" s="1470"/>
      <c r="F67" s="1470"/>
      <c r="G67" s="1470"/>
      <c r="H67" s="1470"/>
      <c r="I67" s="1469"/>
    </row>
    <row r="68" spans="2:10" x14ac:dyDescent="0.2">
      <c r="D68" s="1096"/>
      <c r="E68" s="1221"/>
      <c r="F68" s="1096"/>
      <c r="G68" s="1096"/>
      <c r="H68" s="1204"/>
      <c r="I68" s="1096"/>
    </row>
  </sheetData>
  <sheetProtection algorithmName="SHA-512" hashValue="zZ+U+gq6gDHR20VI6OQp7NT/zhy/lHKTC05IYNQuQmVGBS6yZY89tTJTmh9b0gcfRgXYLGkDzVjgoDoyd0mrqw==" saltValue="ztJCJoJJbuxJ1fN5aByg5Q==" spinCount="100000" sheet="1" objects="1" scenarios="1"/>
  <mergeCells count="13">
    <mergeCell ref="I1:J1"/>
    <mergeCell ref="J12:J18"/>
    <mergeCell ref="B20:B31"/>
    <mergeCell ref="B32:B48"/>
    <mergeCell ref="D2:H2"/>
    <mergeCell ref="H4:I4"/>
    <mergeCell ref="B5:D11"/>
    <mergeCell ref="I5:I11"/>
    <mergeCell ref="J5:J11"/>
    <mergeCell ref="E6:H6"/>
    <mergeCell ref="E8:H8"/>
    <mergeCell ref="E9:H9"/>
    <mergeCell ref="E11:H11"/>
  </mergeCells>
  <printOptions horizontalCentered="1"/>
  <pageMargins left="0.59055118110236227" right="0.51181102362204722" top="1.1811023622047245" bottom="0.98425196850393704" header="0.51181102362204722" footer="0.51181102362204722"/>
  <pageSetup paperSize="9" scale="53" orientation="landscape" r:id="rId1"/>
  <headerFooter alignWithMargins="0"/>
  <rowBreaks count="1" manualBreakCount="1">
    <brk id="65"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3920D788-902B-46F3-8694-5B8FD06A4554}">
          <x14:formula1>
            <xm:f>słownik!$A$2:$A$175</xm:f>
          </x14:formula1>
          <xm:sqref>D50:D55 D57:D61</xm:sqref>
        </x14:dataValidation>
      </x14:dataValidations>
    </ext>
  </extLst>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11E377-9E2D-4945-B3F5-F152099ED81A}">
  <sheetPr>
    <tabColor rgb="FFFF0000"/>
    <pageSetUpPr fitToPage="1"/>
  </sheetPr>
  <dimension ref="B1:K69"/>
  <sheetViews>
    <sheetView showGridLines="0" view="pageBreakPreview" zoomScale="90" zoomScaleNormal="100" zoomScaleSheetLayoutView="90" workbookViewId="0">
      <selection activeCell="H2" sqref="H2:J2"/>
    </sheetView>
  </sheetViews>
  <sheetFormatPr defaultColWidth="9.28515625" defaultRowHeight="12.75" x14ac:dyDescent="0.2"/>
  <cols>
    <col min="1" max="1" width="2.85546875" style="875" customWidth="1"/>
    <col min="2" max="2" width="6.42578125" style="875" customWidth="1"/>
    <col min="3" max="3" width="4.42578125" style="875" customWidth="1"/>
    <col min="4" max="4" width="44.42578125" style="875" customWidth="1"/>
    <col min="5" max="8" width="7.85546875" style="875" customWidth="1"/>
    <col min="9" max="9" width="10.85546875" style="875" customWidth="1"/>
    <col min="10" max="10" width="12.28515625" style="875" customWidth="1"/>
    <col min="11" max="11" width="5.42578125" style="875" customWidth="1"/>
    <col min="12" max="16384" width="9.28515625" style="875"/>
  </cols>
  <sheetData>
    <row r="1" spans="2:11" ht="32.25" customHeight="1" x14ac:dyDescent="0.2">
      <c r="B1" s="782"/>
      <c r="C1" s="782"/>
      <c r="D1" s="1200"/>
      <c r="E1" s="1200"/>
      <c r="F1" s="1200"/>
      <c r="G1" s="1200"/>
      <c r="H1" s="1200"/>
      <c r="I1" s="1200"/>
      <c r="J1" s="1200"/>
    </row>
    <row r="2" spans="2:11" s="1224" customFormat="1" ht="18" x14ac:dyDescent="0.2">
      <c r="B2" s="967"/>
      <c r="C2" s="967"/>
      <c r="D2" s="966" t="str">
        <f>wizyt!C3</f>
        <v>??</v>
      </c>
      <c r="E2" s="1018"/>
      <c r="F2" s="1018"/>
      <c r="G2" s="1018"/>
      <c r="H2" s="2040" t="str">
        <f>wizyt!$B$1</f>
        <v xml:space="preserve"> </v>
      </c>
      <c r="I2" s="2698" t="str">
        <f>wizyt!$D$1</f>
        <v xml:space="preserve"> </v>
      </c>
      <c r="J2" s="2699"/>
    </row>
    <row r="3" spans="2:11" s="1224" customFormat="1" ht="20.25" x14ac:dyDescent="0.2">
      <c r="B3" s="270"/>
      <c r="C3" s="270"/>
      <c r="D3" s="2700" t="s">
        <v>755</v>
      </c>
      <c r="E3" s="2700"/>
      <c r="F3" s="2700"/>
      <c r="G3" s="2700"/>
      <c r="H3" s="2700"/>
      <c r="I3" s="999" t="str">
        <f>wizyt!H3</f>
        <v>2023/2024</v>
      </c>
      <c r="J3" s="270"/>
    </row>
    <row r="4" spans="2:11" s="1224" customFormat="1" ht="18.75" customHeight="1" x14ac:dyDescent="0.2">
      <c r="B4" s="998" t="s">
        <v>775</v>
      </c>
      <c r="C4" s="964"/>
      <c r="D4" s="997"/>
      <c r="E4" s="997" t="s">
        <v>30</v>
      </c>
      <c r="F4" s="997"/>
      <c r="G4" s="997"/>
      <c r="I4" s="996"/>
      <c r="J4" s="270"/>
    </row>
    <row r="5" spans="2:11" s="1224" customFormat="1" ht="27" customHeight="1" thickBot="1" x14ac:dyDescent="0.25">
      <c r="B5" s="1462" t="s">
        <v>887</v>
      </c>
      <c r="C5" s="1323"/>
      <c r="D5" s="330"/>
      <c r="E5" s="1322"/>
      <c r="F5" s="1017"/>
      <c r="G5" s="1017"/>
      <c r="H5" s="2847"/>
      <c r="I5" s="2847"/>
      <c r="J5" s="270"/>
    </row>
    <row r="6" spans="2:11" s="1224" customFormat="1" ht="12.75" customHeight="1" x14ac:dyDescent="0.2">
      <c r="B6" s="2703" t="s">
        <v>756</v>
      </c>
      <c r="C6" s="2800"/>
      <c r="D6" s="2800"/>
      <c r="E6" s="1871"/>
      <c r="F6" s="1871"/>
      <c r="G6" s="1871"/>
      <c r="H6" s="1872"/>
      <c r="I6" s="2851" t="s">
        <v>790</v>
      </c>
      <c r="J6" s="2836" t="s">
        <v>758</v>
      </c>
    </row>
    <row r="7" spans="2:11" s="1224" customFormat="1" ht="12.75" customHeight="1" x14ac:dyDescent="0.2">
      <c r="B7" s="2705"/>
      <c r="C7" s="2801"/>
      <c r="D7" s="2801"/>
      <c r="E7" s="2873" t="s">
        <v>817</v>
      </c>
      <c r="F7" s="2874"/>
      <c r="G7" s="2874"/>
      <c r="H7" s="2875"/>
      <c r="I7" s="2852"/>
      <c r="J7" s="2837"/>
    </row>
    <row r="8" spans="2:11" s="1224" customFormat="1" ht="12.75" customHeight="1" x14ac:dyDescent="0.2">
      <c r="B8" s="2705"/>
      <c r="C8" s="2801"/>
      <c r="D8" s="2801"/>
      <c r="E8" s="959" t="s">
        <v>523</v>
      </c>
      <c r="F8" s="961" t="s">
        <v>524</v>
      </c>
      <c r="G8" s="961" t="s">
        <v>525</v>
      </c>
      <c r="H8" s="1377" t="s">
        <v>526</v>
      </c>
      <c r="I8" s="2852"/>
      <c r="J8" s="2837"/>
    </row>
    <row r="9" spans="2:11" s="1224" customFormat="1" ht="12.75" customHeight="1" x14ac:dyDescent="0.2">
      <c r="B9" s="2705"/>
      <c r="C9" s="2801"/>
      <c r="D9" s="2801"/>
      <c r="E9" s="2822" t="s">
        <v>856</v>
      </c>
      <c r="F9" s="2823"/>
      <c r="G9" s="2823"/>
      <c r="H9" s="2824"/>
      <c r="I9" s="2852"/>
      <c r="J9" s="2837"/>
    </row>
    <row r="10" spans="2:11" s="1224" customFormat="1" ht="12.75" customHeight="1" x14ac:dyDescent="0.2">
      <c r="B10" s="2705"/>
      <c r="C10" s="2801"/>
      <c r="D10" s="2801"/>
      <c r="E10" s="2752" t="s">
        <v>844</v>
      </c>
      <c r="F10" s="2724"/>
      <c r="G10" s="2724"/>
      <c r="H10" s="2807"/>
      <c r="I10" s="2852"/>
      <c r="J10" s="2837"/>
    </row>
    <row r="11" spans="2:11" s="1224" customFormat="1" ht="12.75" customHeight="1" x14ac:dyDescent="0.2">
      <c r="B11" s="2705"/>
      <c r="C11" s="2801"/>
      <c r="D11" s="2801"/>
      <c r="E11" s="1728">
        <f>'kalendarz  A'!$F$30</f>
        <v>26</v>
      </c>
      <c r="F11" s="1728">
        <f>'kalendarz  A'!$F$30</f>
        <v>26</v>
      </c>
      <c r="G11" s="1728">
        <f>'kalendarz  A'!$F$30</f>
        <v>26</v>
      </c>
      <c r="H11" s="1728">
        <f>'kalendarz  A'!$F$31</f>
        <v>16</v>
      </c>
      <c r="I11" s="2852"/>
      <c r="J11" s="2837"/>
    </row>
    <row r="12" spans="2:11" s="1224" customFormat="1" ht="16.5" customHeight="1" thickBot="1" x14ac:dyDescent="0.25">
      <c r="B12" s="2707"/>
      <c r="C12" s="2802"/>
      <c r="D12" s="2802"/>
      <c r="E12" s="2825" t="s">
        <v>845</v>
      </c>
      <c r="F12" s="2826"/>
      <c r="G12" s="2826"/>
      <c r="H12" s="2827"/>
      <c r="I12" s="2853"/>
      <c r="J12" s="2838"/>
    </row>
    <row r="13" spans="2:11" s="1224" customFormat="1" ht="27" customHeight="1" thickBot="1" x14ac:dyDescent="0.25">
      <c r="B13" s="1376"/>
      <c r="C13" s="1317"/>
      <c r="D13" s="1316" t="s">
        <v>818</v>
      </c>
      <c r="E13" s="1315">
        <f>SUM(E17:E19)+E14</f>
        <v>32</v>
      </c>
      <c r="F13" s="1315">
        <f>SUM(F17:F19)+F14</f>
        <v>26</v>
      </c>
      <c r="G13" s="1315">
        <f>SUM(G17:G19)+G14</f>
        <v>23</v>
      </c>
      <c r="H13" s="1315">
        <f>SUM(H17:H19)+H14</f>
        <v>18</v>
      </c>
      <c r="I13" s="1424">
        <f t="shared" ref="I13:I18" si="0">SUM(E13:H13)</f>
        <v>99</v>
      </c>
      <c r="J13" s="2841"/>
      <c r="K13" s="1244"/>
    </row>
    <row r="14" spans="2:11" s="1224" customFormat="1" ht="14.25" customHeight="1" x14ac:dyDescent="0.2">
      <c r="B14" s="1373"/>
      <c r="C14" s="1309"/>
      <c r="D14" s="1184" t="s">
        <v>819</v>
      </c>
      <c r="E14" s="1308">
        <f>SUM(E15:E16)</f>
        <v>32</v>
      </c>
      <c r="F14" s="1308">
        <f>SUM(F15:F16)</f>
        <v>26</v>
      </c>
      <c r="G14" s="1308">
        <f>SUM(G15:G16)</f>
        <v>23</v>
      </c>
      <c r="H14" s="1308">
        <f>SUM(H15:H16)</f>
        <v>18</v>
      </c>
      <c r="I14" s="1374">
        <f t="shared" si="0"/>
        <v>99</v>
      </c>
      <c r="J14" s="2842"/>
      <c r="K14" s="1244"/>
    </row>
    <row r="15" spans="2:11" s="1224" customFormat="1" ht="14.25" customHeight="1" x14ac:dyDescent="0.2">
      <c r="B15" s="1373"/>
      <c r="C15" s="1309"/>
      <c r="D15" s="1184" t="s">
        <v>820</v>
      </c>
      <c r="E15" s="1308">
        <f>SUM(E21:E32)</f>
        <v>0</v>
      </c>
      <c r="F15" s="1308">
        <f>SUM(F21:F32)</f>
        <v>0</v>
      </c>
      <c r="G15" s="1308">
        <f>SUM(G21:G32)</f>
        <v>0</v>
      </c>
      <c r="H15" s="1308">
        <f>SUM(H21:H32)</f>
        <v>0</v>
      </c>
      <c r="I15" s="1374">
        <f t="shared" si="0"/>
        <v>0</v>
      </c>
      <c r="J15" s="2842"/>
      <c r="K15" s="1244"/>
    </row>
    <row r="16" spans="2:11" s="1224" customFormat="1" ht="14.25" customHeight="1" x14ac:dyDescent="0.2">
      <c r="B16" s="1373"/>
      <c r="C16" s="1309"/>
      <c r="D16" s="1184" t="s">
        <v>821</v>
      </c>
      <c r="E16" s="1308">
        <f>SUM(E33:E49)</f>
        <v>32</v>
      </c>
      <c r="F16" s="1308">
        <f>SUM(F33:F49)</f>
        <v>26</v>
      </c>
      <c r="G16" s="1308">
        <f>SUM(G33:G49)</f>
        <v>23</v>
      </c>
      <c r="H16" s="1308">
        <f>SUM(H33:H49)</f>
        <v>18</v>
      </c>
      <c r="I16" s="1374">
        <f t="shared" si="0"/>
        <v>99</v>
      </c>
      <c r="J16" s="2842"/>
      <c r="K16" s="1244"/>
    </row>
    <row r="17" spans="2:11" s="1224" customFormat="1" ht="14.25" customHeight="1" x14ac:dyDescent="0.2">
      <c r="B17" s="1373"/>
      <c r="C17" s="1309"/>
      <c r="D17" s="1184" t="s">
        <v>822</v>
      </c>
      <c r="E17" s="1308">
        <f>E50</f>
        <v>0</v>
      </c>
      <c r="F17" s="1312">
        <f>F50</f>
        <v>0</v>
      </c>
      <c r="G17" s="1312">
        <f>G50</f>
        <v>0</v>
      </c>
      <c r="H17" s="1313">
        <f>H50</f>
        <v>0</v>
      </c>
      <c r="I17" s="1374">
        <f t="shared" si="0"/>
        <v>0</v>
      </c>
      <c r="J17" s="2842"/>
      <c r="K17" s="1244"/>
    </row>
    <row r="18" spans="2:11" s="1224" customFormat="1" ht="14.25" customHeight="1" x14ac:dyDescent="0.2">
      <c r="B18" s="1373"/>
      <c r="C18" s="1309"/>
      <c r="D18" s="1184" t="s">
        <v>823</v>
      </c>
      <c r="E18" s="1308">
        <f>E57</f>
        <v>0</v>
      </c>
      <c r="F18" s="1312">
        <f>F57</f>
        <v>0</v>
      </c>
      <c r="G18" s="1312">
        <f>G57</f>
        <v>0</v>
      </c>
      <c r="H18" s="1312">
        <f>H57</f>
        <v>0</v>
      </c>
      <c r="I18" s="1374">
        <f t="shared" si="0"/>
        <v>0</v>
      </c>
      <c r="J18" s="2842"/>
      <c r="K18" s="1244"/>
    </row>
    <row r="19" spans="2:11" s="1224" customFormat="1" ht="13.5" customHeight="1" thickBot="1" x14ac:dyDescent="0.25">
      <c r="B19" s="1373"/>
      <c r="C19" s="1309"/>
      <c r="D19" s="1040" t="s">
        <v>846</v>
      </c>
      <c r="E19" s="1308">
        <f>SUM(E63:E66)</f>
        <v>0</v>
      </c>
      <c r="F19" s="1308">
        <f>SUM(F63:F66)</f>
        <v>0</v>
      </c>
      <c r="G19" s="1308">
        <f>SUM(G63:G66)</f>
        <v>0</v>
      </c>
      <c r="H19" s="1308">
        <f>SUM(H63:H66)</f>
        <v>0</v>
      </c>
      <c r="I19" s="1416">
        <f>SUM(I63:I66)</f>
        <v>0</v>
      </c>
      <c r="J19" s="2843"/>
      <c r="K19" s="1244"/>
    </row>
    <row r="20" spans="2:11" s="1224" customFormat="1" ht="19.5" customHeight="1" x14ac:dyDescent="0.2">
      <c r="B20" s="1869"/>
      <c r="C20" s="1865" t="s">
        <v>766</v>
      </c>
      <c r="D20" s="1865"/>
      <c r="E20" s="1866"/>
      <c r="F20" s="1866"/>
      <c r="G20" s="1866"/>
      <c r="H20" s="1866"/>
      <c r="I20" s="1866"/>
      <c r="J20" s="1870"/>
      <c r="K20" s="1244"/>
    </row>
    <row r="21" spans="2:11" s="992" customFormat="1" ht="14.1" customHeight="1" x14ac:dyDescent="0.2">
      <c r="B21" s="2832" t="s">
        <v>826</v>
      </c>
      <c r="C21" s="1304">
        <v>1</v>
      </c>
      <c r="D21" s="1305" t="s">
        <v>800</v>
      </c>
      <c r="E21" s="1412"/>
      <c r="F21" s="1296"/>
      <c r="G21" s="946"/>
      <c r="H21" s="948"/>
      <c r="I21" s="1414">
        <f t="shared" ref="I21:I66" si="1">SUM(E21:H21)</f>
        <v>0</v>
      </c>
      <c r="J21" s="1368"/>
      <c r="K21" s="1244"/>
    </row>
    <row r="22" spans="2:11" s="992" customFormat="1" ht="14.1" customHeight="1" x14ac:dyDescent="0.2">
      <c r="B22" s="2833"/>
      <c r="C22" s="1126">
        <v>2</v>
      </c>
      <c r="D22" s="1303" t="s">
        <v>801</v>
      </c>
      <c r="E22" s="1393"/>
      <c r="F22" s="895"/>
      <c r="G22" s="894"/>
      <c r="H22" s="887"/>
      <c r="I22" s="1414">
        <f t="shared" si="1"/>
        <v>0</v>
      </c>
      <c r="J22" s="1370"/>
      <c r="K22" s="1244"/>
    </row>
    <row r="23" spans="2:11" s="992" customFormat="1" ht="14.1" customHeight="1" x14ac:dyDescent="0.2">
      <c r="B23" s="2833"/>
      <c r="C23" s="1126">
        <v>3</v>
      </c>
      <c r="D23" s="1303" t="s">
        <v>770</v>
      </c>
      <c r="E23" s="1393"/>
      <c r="F23" s="895"/>
      <c r="G23" s="894"/>
      <c r="H23" s="890"/>
      <c r="I23" s="1414">
        <f t="shared" si="1"/>
        <v>0</v>
      </c>
      <c r="J23" s="1370"/>
      <c r="K23" s="1244"/>
    </row>
    <row r="24" spans="2:11" s="992" customFormat="1" ht="14.1" customHeight="1" x14ac:dyDescent="0.2">
      <c r="B24" s="2833"/>
      <c r="C24" s="1126">
        <v>4</v>
      </c>
      <c r="D24" s="1303" t="s">
        <v>806</v>
      </c>
      <c r="E24" s="1393"/>
      <c r="F24" s="895"/>
      <c r="G24" s="894"/>
      <c r="H24" s="890"/>
      <c r="I24" s="1414">
        <f t="shared" si="1"/>
        <v>0</v>
      </c>
      <c r="J24" s="1370"/>
      <c r="K24" s="1244"/>
    </row>
    <row r="25" spans="2:11" s="992" customFormat="1" ht="14.1" customHeight="1" x14ac:dyDescent="0.2">
      <c r="B25" s="2833"/>
      <c r="C25" s="1126">
        <v>5</v>
      </c>
      <c r="D25" s="1303" t="s">
        <v>807</v>
      </c>
      <c r="E25" s="1393"/>
      <c r="F25" s="895"/>
      <c r="G25" s="894"/>
      <c r="H25" s="899"/>
      <c r="I25" s="1414">
        <f t="shared" si="1"/>
        <v>0</v>
      </c>
      <c r="J25" s="1370"/>
      <c r="K25" s="1244"/>
    </row>
    <row r="26" spans="2:11" s="992" customFormat="1" ht="14.1" customHeight="1" x14ac:dyDescent="0.2">
      <c r="B26" s="2833"/>
      <c r="C26" s="1126">
        <v>6</v>
      </c>
      <c r="D26" s="1303" t="s">
        <v>769</v>
      </c>
      <c r="E26" s="1393"/>
      <c r="F26" s="895"/>
      <c r="G26" s="894"/>
      <c r="H26" s="899"/>
      <c r="I26" s="1414">
        <f t="shared" si="1"/>
        <v>0</v>
      </c>
      <c r="J26" s="1370"/>
      <c r="K26" s="1244"/>
    </row>
    <row r="27" spans="2:11" s="992" customFormat="1" ht="14.1" customHeight="1" x14ac:dyDescent="0.2">
      <c r="B27" s="2833"/>
      <c r="C27" s="1126">
        <v>7</v>
      </c>
      <c r="D27" s="1303" t="s">
        <v>793</v>
      </c>
      <c r="E27" s="1393"/>
      <c r="F27" s="895"/>
      <c r="G27" s="894"/>
      <c r="H27" s="899"/>
      <c r="I27" s="1414">
        <f t="shared" si="1"/>
        <v>0</v>
      </c>
      <c r="J27" s="1370"/>
      <c r="K27" s="1244"/>
    </row>
    <row r="28" spans="2:11" s="992" customFormat="1" ht="14.1" customHeight="1" x14ac:dyDescent="0.2">
      <c r="B28" s="2833"/>
      <c r="C28" s="1126">
        <v>8</v>
      </c>
      <c r="D28" s="1303" t="s">
        <v>697</v>
      </c>
      <c r="E28" s="1393"/>
      <c r="F28" s="895"/>
      <c r="G28" s="894"/>
      <c r="H28" s="899"/>
      <c r="I28" s="1414">
        <f t="shared" si="1"/>
        <v>0</v>
      </c>
      <c r="J28" s="1370"/>
      <c r="K28" s="1244"/>
    </row>
    <row r="29" spans="2:11" s="992" customFormat="1" ht="14.1" customHeight="1" x14ac:dyDescent="0.2">
      <c r="B29" s="2833"/>
      <c r="C29" s="1126">
        <v>9</v>
      </c>
      <c r="D29" s="1303" t="s">
        <v>716</v>
      </c>
      <c r="E29" s="1393"/>
      <c r="F29" s="895"/>
      <c r="G29" s="894"/>
      <c r="H29" s="899"/>
      <c r="I29" s="1414">
        <f t="shared" si="1"/>
        <v>0</v>
      </c>
      <c r="J29" s="1370"/>
      <c r="K29" s="1244"/>
    </row>
    <row r="30" spans="2:11" s="992" customFormat="1" ht="14.1" customHeight="1" x14ac:dyDescent="0.2">
      <c r="B30" s="2833"/>
      <c r="C30" s="1126">
        <v>10</v>
      </c>
      <c r="D30" s="1303" t="s">
        <v>787</v>
      </c>
      <c r="E30" s="1393"/>
      <c r="F30" s="895"/>
      <c r="G30" s="894"/>
      <c r="H30" s="899"/>
      <c r="I30" s="1414">
        <f t="shared" si="1"/>
        <v>0</v>
      </c>
      <c r="J30" s="1370"/>
      <c r="K30" s="1244"/>
    </row>
    <row r="31" spans="2:11" s="992" customFormat="1" ht="14.1" customHeight="1" x14ac:dyDescent="0.2">
      <c r="B31" s="2833"/>
      <c r="C31" s="1126">
        <v>11</v>
      </c>
      <c r="D31" s="1303" t="s">
        <v>702</v>
      </c>
      <c r="E31" s="1393"/>
      <c r="F31" s="895"/>
      <c r="G31" s="894"/>
      <c r="H31" s="899"/>
      <c r="I31" s="1414">
        <f t="shared" si="1"/>
        <v>0</v>
      </c>
      <c r="J31" s="1370"/>
      <c r="K31" s="1244"/>
    </row>
    <row r="32" spans="2:11" s="992" customFormat="1" ht="14.1" customHeight="1" x14ac:dyDescent="0.2">
      <c r="B32" s="2833"/>
      <c r="C32" s="1126">
        <v>12</v>
      </c>
      <c r="D32" s="1303" t="s">
        <v>698</v>
      </c>
      <c r="E32" s="1393"/>
      <c r="F32" s="895"/>
      <c r="G32" s="894"/>
      <c r="H32" s="899"/>
      <c r="I32" s="1414">
        <f t="shared" si="1"/>
        <v>0</v>
      </c>
      <c r="J32" s="1370"/>
      <c r="K32" s="1244"/>
    </row>
    <row r="33" spans="2:11" s="992" customFormat="1" ht="14.1" customHeight="1" x14ac:dyDescent="0.2">
      <c r="B33" s="2832" t="s">
        <v>848</v>
      </c>
      <c r="C33" s="1289">
        <v>1</v>
      </c>
      <c r="D33" s="1298" t="s">
        <v>666</v>
      </c>
      <c r="E33" s="1412">
        <v>4</v>
      </c>
      <c r="F33" s="1296">
        <v>4</v>
      </c>
      <c r="G33" s="946">
        <v>4</v>
      </c>
      <c r="H33" s="948">
        <v>4</v>
      </c>
      <c r="I33" s="1414">
        <f t="shared" si="1"/>
        <v>16</v>
      </c>
      <c r="J33" s="1368"/>
      <c r="K33" s="1244"/>
    </row>
    <row r="34" spans="2:11" s="992" customFormat="1" ht="14.1" customHeight="1" x14ac:dyDescent="0.2">
      <c r="B34" s="2833"/>
      <c r="C34" s="1147">
        <v>2</v>
      </c>
      <c r="D34" s="1154" t="s">
        <v>849</v>
      </c>
      <c r="E34" s="1391">
        <v>3</v>
      </c>
      <c r="F34" s="889">
        <v>3</v>
      </c>
      <c r="G34" s="888">
        <v>3</v>
      </c>
      <c r="H34" s="931">
        <v>3</v>
      </c>
      <c r="I34" s="1414">
        <f t="shared" si="1"/>
        <v>12</v>
      </c>
      <c r="J34" s="1110"/>
      <c r="K34" s="1244"/>
    </row>
    <row r="35" spans="2:11" s="992" customFormat="1" ht="14.1" customHeight="1" x14ac:dyDescent="0.2">
      <c r="B35" s="2833"/>
      <c r="C35" s="1161">
        <v>3</v>
      </c>
      <c r="D35" s="1154" t="s">
        <v>850</v>
      </c>
      <c r="E35" s="1391">
        <v>2</v>
      </c>
      <c r="F35" s="889">
        <v>2</v>
      </c>
      <c r="G35" s="888">
        <v>2</v>
      </c>
      <c r="H35" s="931">
        <v>2</v>
      </c>
      <c r="I35" s="1414">
        <f t="shared" si="1"/>
        <v>8</v>
      </c>
      <c r="J35" s="1110"/>
      <c r="K35" s="1244"/>
    </row>
    <row r="36" spans="2:11" s="992" customFormat="1" ht="14.1" customHeight="1" x14ac:dyDescent="0.2">
      <c r="B36" s="2833"/>
      <c r="C36" s="1147">
        <v>4</v>
      </c>
      <c r="D36" s="1151" t="s">
        <v>851</v>
      </c>
      <c r="E36" s="1391">
        <v>1</v>
      </c>
      <c r="F36" s="889"/>
      <c r="G36" s="888"/>
      <c r="H36" s="931"/>
      <c r="I36" s="1414">
        <f t="shared" si="1"/>
        <v>1</v>
      </c>
      <c r="J36" s="1110"/>
      <c r="K36" s="1244"/>
    </row>
    <row r="37" spans="2:11" s="992" customFormat="1" ht="14.1" customHeight="1" x14ac:dyDescent="0.2">
      <c r="B37" s="2833"/>
      <c r="C37" s="1161">
        <v>5</v>
      </c>
      <c r="D37" s="1151" t="s">
        <v>670</v>
      </c>
      <c r="E37" s="1391">
        <v>2</v>
      </c>
      <c r="F37" s="889">
        <v>2</v>
      </c>
      <c r="G37" s="888">
        <v>2</v>
      </c>
      <c r="H37" s="931">
        <v>1</v>
      </c>
      <c r="I37" s="1414">
        <f t="shared" si="1"/>
        <v>7</v>
      </c>
      <c r="J37" s="1110"/>
      <c r="K37" s="1244"/>
    </row>
    <row r="38" spans="2:11" s="992" customFormat="1" ht="14.1" customHeight="1" x14ac:dyDescent="0.2">
      <c r="B38" s="2833"/>
      <c r="C38" s="1147">
        <v>6</v>
      </c>
      <c r="D38" s="1150" t="s">
        <v>715</v>
      </c>
      <c r="E38" s="1391">
        <v>2</v>
      </c>
      <c r="F38" s="889">
        <v>1</v>
      </c>
      <c r="G38" s="888"/>
      <c r="H38" s="931"/>
      <c r="I38" s="1414">
        <f t="shared" si="1"/>
        <v>3</v>
      </c>
      <c r="J38" s="1110"/>
      <c r="K38" s="1244"/>
    </row>
    <row r="39" spans="2:11" s="992" customFormat="1" ht="14.1" customHeight="1" x14ac:dyDescent="0.2">
      <c r="B39" s="2833"/>
      <c r="C39" s="1161">
        <v>7</v>
      </c>
      <c r="D39" s="1149" t="s">
        <v>677</v>
      </c>
      <c r="E39" s="1391">
        <v>3</v>
      </c>
      <c r="F39" s="889">
        <v>4</v>
      </c>
      <c r="G39" s="888">
        <v>3</v>
      </c>
      <c r="H39" s="931">
        <v>4</v>
      </c>
      <c r="I39" s="1414">
        <f t="shared" si="1"/>
        <v>14</v>
      </c>
      <c r="J39" s="1110"/>
      <c r="K39" s="1244"/>
    </row>
    <row r="40" spans="2:11" s="992" customFormat="1" ht="14.1" customHeight="1" x14ac:dyDescent="0.2">
      <c r="B40" s="2833"/>
      <c r="C40" s="1147">
        <v>8</v>
      </c>
      <c r="D40" s="1151" t="s">
        <v>676</v>
      </c>
      <c r="E40" s="1391">
        <v>2</v>
      </c>
      <c r="F40" s="889">
        <v>1</v>
      </c>
      <c r="G40" s="888">
        <v>1</v>
      </c>
      <c r="H40" s="931"/>
      <c r="I40" s="1414">
        <f t="shared" si="1"/>
        <v>4</v>
      </c>
      <c r="J40" s="1110"/>
      <c r="K40" s="1244"/>
    </row>
    <row r="41" spans="2:11" s="992" customFormat="1" ht="14.1" customHeight="1" x14ac:dyDescent="0.2">
      <c r="B41" s="2833"/>
      <c r="C41" s="1161">
        <v>9</v>
      </c>
      <c r="D41" s="1151" t="s">
        <v>712</v>
      </c>
      <c r="E41" s="1391">
        <v>2</v>
      </c>
      <c r="F41" s="889">
        <v>1</v>
      </c>
      <c r="G41" s="888">
        <v>1</v>
      </c>
      <c r="H41" s="931"/>
      <c r="I41" s="1414">
        <f t="shared" si="1"/>
        <v>4</v>
      </c>
      <c r="J41" s="1110"/>
      <c r="K41" s="1244"/>
    </row>
    <row r="42" spans="2:11" s="992" customFormat="1" ht="14.1" customHeight="1" x14ac:dyDescent="0.2">
      <c r="B42" s="2833"/>
      <c r="C42" s="1147">
        <v>10</v>
      </c>
      <c r="D42" s="1151" t="s">
        <v>673</v>
      </c>
      <c r="E42" s="1391">
        <v>2</v>
      </c>
      <c r="F42" s="889">
        <v>1</v>
      </c>
      <c r="G42" s="888">
        <v>1</v>
      </c>
      <c r="H42" s="931"/>
      <c r="I42" s="1414">
        <f t="shared" si="1"/>
        <v>4</v>
      </c>
      <c r="J42" s="1110"/>
      <c r="K42" s="1244"/>
    </row>
    <row r="43" spans="2:11" s="992" customFormat="1" ht="14.1" customHeight="1" x14ac:dyDescent="0.2">
      <c r="B43" s="2833"/>
      <c r="C43" s="1161">
        <v>11</v>
      </c>
      <c r="D43" s="1151" t="s">
        <v>674</v>
      </c>
      <c r="E43" s="1391">
        <v>2</v>
      </c>
      <c r="F43" s="889">
        <v>1</v>
      </c>
      <c r="G43" s="888">
        <v>1</v>
      </c>
      <c r="H43" s="931"/>
      <c r="I43" s="1414">
        <f t="shared" si="1"/>
        <v>4</v>
      </c>
      <c r="J43" s="1110"/>
      <c r="K43" s="1244"/>
    </row>
    <row r="44" spans="2:11" s="992" customFormat="1" ht="14.1" customHeight="1" x14ac:dyDescent="0.2">
      <c r="B44" s="2833"/>
      <c r="C44" s="1147">
        <v>12</v>
      </c>
      <c r="D44" s="1151" t="s">
        <v>681</v>
      </c>
      <c r="E44" s="1391">
        <v>1</v>
      </c>
      <c r="F44" s="889"/>
      <c r="G44" s="888"/>
      <c r="H44" s="931"/>
      <c r="I44" s="1414">
        <f t="shared" si="1"/>
        <v>1</v>
      </c>
      <c r="J44" s="1110"/>
      <c r="K44" s="1244"/>
    </row>
    <row r="45" spans="2:11" s="992" customFormat="1" ht="14.1" customHeight="1" x14ac:dyDescent="0.2">
      <c r="B45" s="2833"/>
      <c r="C45" s="1161">
        <v>13</v>
      </c>
      <c r="D45" s="1151" t="s">
        <v>680</v>
      </c>
      <c r="E45" s="1391">
        <v>3</v>
      </c>
      <c r="F45" s="889">
        <v>3</v>
      </c>
      <c r="G45" s="888">
        <v>3</v>
      </c>
      <c r="H45" s="931">
        <v>3</v>
      </c>
      <c r="I45" s="1414">
        <f t="shared" si="1"/>
        <v>12</v>
      </c>
      <c r="J45" s="1110"/>
      <c r="K45" s="1244"/>
    </row>
    <row r="46" spans="2:11" s="992" customFormat="1" ht="14.1" customHeight="1" x14ac:dyDescent="0.2">
      <c r="B46" s="2833"/>
      <c r="C46" s="1147">
        <v>14</v>
      </c>
      <c r="D46" s="1151" t="s">
        <v>678</v>
      </c>
      <c r="E46" s="1391">
        <v>1</v>
      </c>
      <c r="F46" s="889">
        <v>1</v>
      </c>
      <c r="G46" s="888">
        <v>1</v>
      </c>
      <c r="H46" s="931"/>
      <c r="I46" s="1414">
        <f t="shared" si="1"/>
        <v>3</v>
      </c>
      <c r="J46" s="1110"/>
      <c r="K46" s="1244"/>
    </row>
    <row r="47" spans="2:11" s="992" customFormat="1" ht="14.1" customHeight="1" x14ac:dyDescent="0.2">
      <c r="B47" s="2833"/>
      <c r="C47" s="1161">
        <v>15</v>
      </c>
      <c r="D47" s="1150" t="s">
        <v>719</v>
      </c>
      <c r="E47" s="1391">
        <v>1</v>
      </c>
      <c r="F47" s="889">
        <v>1</v>
      </c>
      <c r="G47" s="888"/>
      <c r="H47" s="931"/>
      <c r="I47" s="1414">
        <f t="shared" si="1"/>
        <v>2</v>
      </c>
      <c r="J47" s="1110"/>
      <c r="K47" s="1244"/>
    </row>
    <row r="48" spans="2:11" s="992" customFormat="1" ht="14.1" customHeight="1" x14ac:dyDescent="0.2">
      <c r="B48" s="2833"/>
      <c r="C48" s="1333">
        <v>16</v>
      </c>
      <c r="D48" s="1288" t="s">
        <v>682</v>
      </c>
      <c r="E48" s="1408">
        <v>1</v>
      </c>
      <c r="F48" s="1286">
        <v>1</v>
      </c>
      <c r="G48" s="1285">
        <v>1</v>
      </c>
      <c r="H48" s="1284">
        <v>1</v>
      </c>
      <c r="I48" s="1414">
        <f t="shared" si="1"/>
        <v>4</v>
      </c>
      <c r="J48" s="1358"/>
      <c r="K48" s="1244"/>
    </row>
    <row r="49" spans="2:11" s="992" customFormat="1" ht="19.350000000000001" customHeight="1" thickBot="1" x14ac:dyDescent="0.25">
      <c r="B49" s="2833"/>
      <c r="C49" s="1281" t="s">
        <v>857</v>
      </c>
      <c r="D49" s="1280"/>
      <c r="E49" s="1586"/>
      <c r="F49" s="922"/>
      <c r="G49" s="921"/>
      <c r="H49" s="921"/>
      <c r="I49" s="1414">
        <f t="shared" si="1"/>
        <v>0</v>
      </c>
      <c r="J49" s="2019"/>
      <c r="K49" s="1244"/>
    </row>
    <row r="50" spans="2:11" s="1224" customFormat="1" ht="19.5" customHeight="1" thickTop="1" x14ac:dyDescent="0.2">
      <c r="B50" s="1357"/>
      <c r="C50" s="1267" t="s">
        <v>773</v>
      </c>
      <c r="D50" s="1276"/>
      <c r="E50" s="1274">
        <f>SUM(E51:E56)</f>
        <v>0</v>
      </c>
      <c r="F50" s="1274">
        <f>SUM(F51:F56)</f>
        <v>0</v>
      </c>
      <c r="G50" s="1274">
        <f>SUM(G51:G56)</f>
        <v>0</v>
      </c>
      <c r="H50" s="1275">
        <f>SUM(H51:H56)</f>
        <v>0</v>
      </c>
      <c r="I50" s="1401">
        <f t="shared" si="1"/>
        <v>0</v>
      </c>
      <c r="J50" s="1356"/>
      <c r="K50" s="1244"/>
    </row>
    <row r="51" spans="2:11" s="1224" customFormat="1" ht="14.1" customHeight="1" x14ac:dyDescent="0.2">
      <c r="B51" s="989"/>
      <c r="C51" s="1127">
        <v>1</v>
      </c>
      <c r="D51" s="1260"/>
      <c r="E51" s="1393"/>
      <c r="F51" s="895"/>
      <c r="G51" s="894"/>
      <c r="H51" s="899"/>
      <c r="I51" s="1384">
        <f t="shared" si="1"/>
        <v>0</v>
      </c>
      <c r="J51" s="1112"/>
      <c r="K51" s="1244"/>
    </row>
    <row r="52" spans="2:11" s="1224" customFormat="1" ht="14.1" customHeight="1" x14ac:dyDescent="0.2">
      <c r="B52" s="989"/>
      <c r="C52" s="1127">
        <v>2</v>
      </c>
      <c r="D52" s="1254"/>
      <c r="E52" s="1393"/>
      <c r="F52" s="895"/>
      <c r="G52" s="894"/>
      <c r="H52" s="899"/>
      <c r="I52" s="1384">
        <f t="shared" si="1"/>
        <v>0</v>
      </c>
      <c r="J52" s="1112"/>
      <c r="K52" s="1244"/>
    </row>
    <row r="53" spans="2:11" s="1224" customFormat="1" ht="14.1" customHeight="1" x14ac:dyDescent="0.2">
      <c r="B53" s="989"/>
      <c r="C53" s="1127">
        <v>3</v>
      </c>
      <c r="D53" s="1254"/>
      <c r="E53" s="1393"/>
      <c r="F53" s="895"/>
      <c r="G53" s="894"/>
      <c r="H53" s="899"/>
      <c r="I53" s="1384">
        <f t="shared" si="1"/>
        <v>0</v>
      </c>
      <c r="J53" s="1112"/>
      <c r="K53" s="1244"/>
    </row>
    <row r="54" spans="2:11" s="1224" customFormat="1" ht="14.1" customHeight="1" x14ac:dyDescent="0.2">
      <c r="B54" s="930"/>
      <c r="C54" s="1126">
        <v>4</v>
      </c>
      <c r="D54" s="1254"/>
      <c r="E54" s="1391"/>
      <c r="F54" s="889"/>
      <c r="G54" s="888"/>
      <c r="H54" s="931"/>
      <c r="I54" s="1384">
        <f t="shared" si="1"/>
        <v>0</v>
      </c>
      <c r="J54" s="884"/>
      <c r="K54" s="1244"/>
    </row>
    <row r="55" spans="2:11" s="1224" customFormat="1" ht="14.1" customHeight="1" x14ac:dyDescent="0.2">
      <c r="B55" s="930"/>
      <c r="C55" s="1126">
        <v>5</v>
      </c>
      <c r="D55" s="1254"/>
      <c r="E55" s="1391"/>
      <c r="F55" s="889"/>
      <c r="G55" s="888"/>
      <c r="H55" s="931"/>
      <c r="I55" s="1384">
        <f t="shared" si="1"/>
        <v>0</v>
      </c>
      <c r="J55" s="884"/>
      <c r="K55" s="1244"/>
    </row>
    <row r="56" spans="2:11" s="1224" customFormat="1" ht="14.1" customHeight="1" thickBot="1" x14ac:dyDescent="0.25">
      <c r="B56" s="927"/>
      <c r="C56" s="1133">
        <v>6</v>
      </c>
      <c r="D56" s="1249"/>
      <c r="E56" s="1399"/>
      <c r="F56" s="912"/>
      <c r="G56" s="911"/>
      <c r="H56" s="1144"/>
      <c r="I56" s="1384">
        <f t="shared" si="1"/>
        <v>0</v>
      </c>
      <c r="J56" s="1355"/>
      <c r="K56" s="1244"/>
    </row>
    <row r="57" spans="2:11" s="1224" customFormat="1" ht="19.350000000000001" customHeight="1" thickTop="1" x14ac:dyDescent="0.2">
      <c r="B57" s="1266"/>
      <c r="C57" s="1267" t="s">
        <v>772</v>
      </c>
      <c r="D57" s="1266"/>
      <c r="E57" s="1264">
        <f>SUM(E58:E62)</f>
        <v>0</v>
      </c>
      <c r="F57" s="1265">
        <f>SUM(F58:F62)</f>
        <v>0</v>
      </c>
      <c r="G57" s="1264">
        <f>SUM(G58:G62)</f>
        <v>0</v>
      </c>
      <c r="H57" s="1264">
        <f>SUM(H58:H62)</f>
        <v>0</v>
      </c>
      <c r="I57" s="1402">
        <f t="shared" si="1"/>
        <v>0</v>
      </c>
      <c r="J57" s="1354"/>
      <c r="K57" s="1244"/>
    </row>
    <row r="58" spans="2:11" s="1224" customFormat="1" ht="14.1" customHeight="1" x14ac:dyDescent="0.2">
      <c r="B58" s="989"/>
      <c r="C58" s="1127">
        <v>1</v>
      </c>
      <c r="D58" s="1254"/>
      <c r="E58" s="1393"/>
      <c r="F58" s="895"/>
      <c r="G58" s="894"/>
      <c r="H58" s="899"/>
      <c r="I58" s="1384">
        <f t="shared" si="1"/>
        <v>0</v>
      </c>
      <c r="J58" s="1112"/>
      <c r="K58" s="1244"/>
    </row>
    <row r="59" spans="2:11" s="1224" customFormat="1" ht="14.1" customHeight="1" x14ac:dyDescent="0.2">
      <c r="B59" s="930"/>
      <c r="C59" s="1126">
        <v>2</v>
      </c>
      <c r="D59" s="1254"/>
      <c r="E59" s="1391"/>
      <c r="F59" s="889"/>
      <c r="G59" s="888"/>
      <c r="H59" s="931"/>
      <c r="I59" s="1384">
        <f t="shared" si="1"/>
        <v>0</v>
      </c>
      <c r="J59" s="884"/>
      <c r="K59" s="1244"/>
    </row>
    <row r="60" spans="2:11" s="1224" customFormat="1" ht="14.1" customHeight="1" x14ac:dyDescent="0.2">
      <c r="B60" s="1134"/>
      <c r="C60" s="1126">
        <v>3</v>
      </c>
      <c r="D60" s="1254"/>
      <c r="E60" s="1391"/>
      <c r="F60" s="889"/>
      <c r="G60" s="888"/>
      <c r="H60" s="931"/>
      <c r="I60" s="1384">
        <f t="shared" si="1"/>
        <v>0</v>
      </c>
      <c r="J60" s="884"/>
      <c r="K60" s="1244"/>
    </row>
    <row r="61" spans="2:11" s="1224" customFormat="1" ht="14.1" customHeight="1" x14ac:dyDescent="0.2">
      <c r="B61" s="930"/>
      <c r="C61" s="1126">
        <v>4</v>
      </c>
      <c r="D61" s="1254"/>
      <c r="E61" s="1391"/>
      <c r="F61" s="889"/>
      <c r="G61" s="888"/>
      <c r="H61" s="931"/>
      <c r="I61" s="1346">
        <f t="shared" si="1"/>
        <v>0</v>
      </c>
      <c r="J61" s="884"/>
      <c r="K61" s="1244"/>
    </row>
    <row r="62" spans="2:11" s="1224" customFormat="1" ht="14.1" customHeight="1" thickBot="1" x14ac:dyDescent="0.25">
      <c r="B62" s="1352"/>
      <c r="C62" s="1250">
        <v>5</v>
      </c>
      <c r="D62" s="1467"/>
      <c r="E62" s="1389"/>
      <c r="F62" s="1247"/>
      <c r="G62" s="1123"/>
      <c r="H62" s="1140"/>
      <c r="I62" s="1500">
        <f t="shared" si="1"/>
        <v>0</v>
      </c>
      <c r="J62" s="1351"/>
      <c r="K62" s="1244"/>
    </row>
    <row r="63" spans="2:11" s="1224" customFormat="1" ht="14.1" customHeight="1" thickTop="1" x14ac:dyDescent="0.2">
      <c r="B63" s="1350"/>
      <c r="C63" s="1242" t="s">
        <v>828</v>
      </c>
      <c r="D63" s="1242"/>
      <c r="E63" s="1386"/>
      <c r="F63" s="1241"/>
      <c r="G63" s="1241"/>
      <c r="H63" s="1241"/>
      <c r="I63" s="1384">
        <f t="shared" si="1"/>
        <v>0</v>
      </c>
      <c r="J63" s="1348"/>
    </row>
    <row r="64" spans="2:11" s="1224" customFormat="1" ht="14.1" customHeight="1" x14ac:dyDescent="0.2">
      <c r="B64" s="1347"/>
      <c r="C64" s="1236" t="s">
        <v>721</v>
      </c>
      <c r="D64" s="1236"/>
      <c r="E64" s="1383"/>
      <c r="F64" s="1235"/>
      <c r="G64" s="1235"/>
      <c r="H64" s="1235"/>
      <c r="I64" s="1384">
        <f t="shared" si="1"/>
        <v>0</v>
      </c>
      <c r="J64" s="1345"/>
    </row>
    <row r="65" spans="2:10" s="1224" customFormat="1" ht="14.1" customHeight="1" x14ac:dyDescent="0.2">
      <c r="B65" s="1347"/>
      <c r="C65" s="1236" t="s">
        <v>829</v>
      </c>
      <c r="D65" s="1236"/>
      <c r="E65" s="1383"/>
      <c r="F65" s="1235"/>
      <c r="G65" s="1235"/>
      <c r="H65" s="1235"/>
      <c r="I65" s="1384">
        <f t="shared" si="1"/>
        <v>0</v>
      </c>
      <c r="J65" s="1345"/>
    </row>
    <row r="66" spans="2:10" s="1224" customFormat="1" ht="14.1" customHeight="1" thickBot="1" x14ac:dyDescent="0.25">
      <c r="B66" s="1344"/>
      <c r="C66" s="1643" t="s">
        <v>853</v>
      </c>
      <c r="D66" s="1343"/>
      <c r="E66" s="1381"/>
      <c r="F66" s="1342"/>
      <c r="G66" s="1342"/>
      <c r="H66" s="1341"/>
      <c r="I66" s="1384">
        <f t="shared" si="1"/>
        <v>0</v>
      </c>
      <c r="J66" s="1339"/>
    </row>
    <row r="67" spans="2:10" ht="15" customHeight="1" x14ac:dyDescent="0.2">
      <c r="C67" s="1473"/>
      <c r="D67" s="2022"/>
      <c r="E67" s="2023"/>
      <c r="F67" s="2023"/>
      <c r="G67" s="2023"/>
      <c r="H67" s="2023"/>
      <c r="I67" s="2023"/>
    </row>
    <row r="68" spans="2:10" ht="15.75" x14ac:dyDescent="0.25">
      <c r="C68" s="1472"/>
      <c r="D68" s="1471"/>
      <c r="E68" s="1470"/>
      <c r="F68" s="1470"/>
      <c r="G68" s="1470"/>
      <c r="H68" s="1470"/>
      <c r="I68" s="1469"/>
    </row>
    <row r="69" spans="2:10" x14ac:dyDescent="0.2">
      <c r="D69" s="1096"/>
      <c r="E69" s="1221"/>
      <c r="F69" s="1096"/>
      <c r="G69" s="1096"/>
      <c r="H69" s="1204"/>
      <c r="I69" s="1096"/>
    </row>
  </sheetData>
  <sheetProtection algorithmName="SHA-512" hashValue="F8C+f7ELHTHT0iGb9+eMQY4KLZN/nqLmABiVg8Xg56usLFuF5/1r2/c9T7LmR9yktZg2wJqcTP9b/WhopPIWzg==" saltValue="XRoajJPLP5dAw9dfTyqUxQ==" spinCount="100000" sheet="1" formatRows="0"/>
  <mergeCells count="13">
    <mergeCell ref="I2:J2"/>
    <mergeCell ref="D3:H3"/>
    <mergeCell ref="H5:I5"/>
    <mergeCell ref="B6:D12"/>
    <mergeCell ref="I6:I12"/>
    <mergeCell ref="E10:H10"/>
    <mergeCell ref="E12:H12"/>
    <mergeCell ref="B21:B32"/>
    <mergeCell ref="B33:B49"/>
    <mergeCell ref="J6:J12"/>
    <mergeCell ref="E9:H9"/>
    <mergeCell ref="J13:J19"/>
    <mergeCell ref="E7:H7"/>
  </mergeCells>
  <printOptions horizontalCentered="1"/>
  <pageMargins left="0.59055118110236227" right="0.51181102362204722" top="1.1811023622047245" bottom="0.98425196850393704" header="0.51181102362204722" footer="0.51181102362204722"/>
  <pageSetup paperSize="9" scale="45" orientation="landscape" horizontalDpi="4294967293" verticalDpi="4294967293"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r:uid="{C626361C-B287-4D92-B633-9FE6B21BCB7D}">
          <x14:formula1>
            <xm:f>słownik!$A$2:$A$175</xm:f>
          </x14:formula1>
          <xm:sqref>D51:D56 D58:D62</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8D9CE4-74BF-4CBA-ABBC-F1DBAC416A40}">
  <sheetPr>
    <tabColor indexed="13"/>
  </sheetPr>
  <dimension ref="A1:AN1653"/>
  <sheetViews>
    <sheetView showGridLines="0" view="pageBreakPreview" topLeftCell="A1030" zoomScale="90" zoomScaleNormal="90" zoomScaleSheetLayoutView="90" workbookViewId="0">
      <selection activeCell="N1037" sqref="N1037"/>
    </sheetView>
  </sheetViews>
  <sheetFormatPr defaultColWidth="9.28515625" defaultRowHeight="15" x14ac:dyDescent="0.25"/>
  <cols>
    <col min="1" max="1" width="7.140625" style="270" customWidth="1"/>
    <col min="2" max="2" width="5.85546875" style="270" customWidth="1"/>
    <col min="3" max="3" width="23.85546875" style="277" customWidth="1"/>
    <col min="4" max="4" width="6.140625" style="270" customWidth="1"/>
    <col min="5" max="5" width="3.7109375" style="270" customWidth="1"/>
    <col min="6" max="6" width="3.7109375" style="276" customWidth="1"/>
    <col min="7" max="7" width="5.140625" style="276" customWidth="1"/>
    <col min="8" max="8" width="23.5703125" style="270" customWidth="1"/>
    <col min="9" max="9" width="6.140625" style="270" customWidth="1"/>
    <col min="10" max="10" width="3.7109375" style="276" customWidth="1"/>
    <col min="11" max="11" width="5.140625" style="276" customWidth="1"/>
    <col min="12" max="12" width="3.7109375" style="270" customWidth="1"/>
    <col min="13" max="13" width="12.85546875" style="276" customWidth="1"/>
    <col min="14" max="14" width="5.85546875" style="270" customWidth="1"/>
    <col min="15" max="15" width="8.7109375" style="270" customWidth="1"/>
    <col min="16" max="16" width="24.85546875" style="270" customWidth="1"/>
    <col min="17" max="17" width="17" style="270" customWidth="1"/>
    <col min="18" max="19" width="5.28515625" style="276" customWidth="1"/>
    <col min="20" max="27" width="5.7109375" style="270" customWidth="1"/>
    <col min="28" max="28" width="5.7109375" style="276" customWidth="1"/>
    <col min="29" max="30" width="9.28515625" style="275" customWidth="1"/>
    <col min="31" max="31" width="9.28515625" style="270" customWidth="1"/>
    <col min="32" max="32" width="7.42578125" style="274" customWidth="1"/>
    <col min="33" max="33" width="4.5703125" style="273" customWidth="1"/>
    <col min="34" max="34" width="21.7109375" style="272" customWidth="1"/>
    <col min="35" max="35" width="6.140625" style="271" hidden="1" customWidth="1"/>
    <col min="36" max="36" width="5.140625" style="271" hidden="1" customWidth="1"/>
    <col min="37" max="37" width="7.5703125" style="271" hidden="1" customWidth="1"/>
    <col min="38" max="38" width="5.42578125" style="270" hidden="1" customWidth="1"/>
    <col min="39" max="39" width="7.28515625" style="270" hidden="1" customWidth="1"/>
    <col min="40" max="40" width="9.28515625" style="270" customWidth="1"/>
    <col min="41" max="16384" width="9.28515625" style="270"/>
  </cols>
  <sheetData>
    <row r="1" spans="1:39" ht="15.75" x14ac:dyDescent="0.25">
      <c r="AE1" s="188"/>
      <c r="AF1" s="433"/>
      <c r="AG1" s="188" t="str">
        <f>IF(wizyt!$B$1&lt;&gt;0,wizyt!$B$1," ")</f>
        <v xml:space="preserve"> </v>
      </c>
      <c r="AH1" s="187" t="str">
        <f>IF(wizyt!$D$1&lt;&gt;0,wizyt!$D$1," ")</f>
        <v xml:space="preserve"> </v>
      </c>
    </row>
    <row r="2" spans="1:39" ht="36" customHeight="1" x14ac:dyDescent="0.4">
      <c r="A2" s="432"/>
      <c r="B2" s="432"/>
      <c r="C2" s="2330" t="str">
        <f>wizyt!$C$3</f>
        <v>??</v>
      </c>
      <c r="D2" s="2331"/>
      <c r="E2" s="431"/>
      <c r="F2" s="430"/>
      <c r="G2" s="430"/>
      <c r="H2" s="1621"/>
      <c r="I2" s="1622"/>
      <c r="J2" s="1622"/>
      <c r="K2" s="1622"/>
      <c r="L2" s="1622"/>
      <c r="M2" s="1622"/>
      <c r="N2" s="1622"/>
      <c r="O2" s="1622"/>
      <c r="P2" s="1622"/>
      <c r="Q2" s="1622"/>
      <c r="R2" s="1623"/>
      <c r="S2" s="1623"/>
      <c r="T2" s="1622"/>
      <c r="U2" s="1622"/>
      <c r="V2" s="1622"/>
      <c r="W2" s="1622"/>
      <c r="X2" s="1622"/>
      <c r="Y2" s="1622"/>
      <c r="Z2" s="1622"/>
      <c r="AA2" s="1624"/>
      <c r="AB2" s="1624"/>
      <c r="AC2" s="1624"/>
      <c r="AD2" s="1625" t="s">
        <v>508</v>
      </c>
      <c r="AE2" s="1624" t="str">
        <f>wizyt!H3</f>
        <v>2023/2024</v>
      </c>
      <c r="AF2" s="1626"/>
      <c r="AG2" s="279"/>
      <c r="AH2" s="278"/>
    </row>
    <row r="3" spans="1:39" ht="106.5" customHeight="1" x14ac:dyDescent="0.2">
      <c r="A3" s="1927" t="s">
        <v>509</v>
      </c>
      <c r="B3" s="1928" t="s">
        <v>130</v>
      </c>
      <c r="C3" s="1929" t="s">
        <v>510</v>
      </c>
      <c r="D3" s="1930" t="s">
        <v>511</v>
      </c>
      <c r="E3" s="1930" t="s">
        <v>75</v>
      </c>
      <c r="F3" s="1930" t="s">
        <v>512</v>
      </c>
      <c r="G3" s="1930" t="s">
        <v>513</v>
      </c>
      <c r="H3" s="1931" t="s">
        <v>514</v>
      </c>
      <c r="I3" s="1932" t="s">
        <v>515</v>
      </c>
      <c r="J3" s="1930" t="s">
        <v>4</v>
      </c>
      <c r="K3" s="1930" t="s">
        <v>516</v>
      </c>
      <c r="L3" s="1930" t="s">
        <v>70</v>
      </c>
      <c r="M3" s="1933" t="s">
        <v>517</v>
      </c>
      <c r="N3" s="1934" t="s">
        <v>518</v>
      </c>
      <c r="O3" s="1934" t="s">
        <v>134</v>
      </c>
      <c r="P3" s="1935" t="s">
        <v>519</v>
      </c>
      <c r="Q3" s="1935" t="s">
        <v>520</v>
      </c>
      <c r="R3" s="1934" t="s">
        <v>521</v>
      </c>
      <c r="S3" s="1934" t="s">
        <v>522</v>
      </c>
      <c r="T3" s="1936" t="s">
        <v>523</v>
      </c>
      <c r="U3" s="1936" t="s">
        <v>524</v>
      </c>
      <c r="V3" s="1936" t="s">
        <v>525</v>
      </c>
      <c r="W3" s="1936" t="s">
        <v>526</v>
      </c>
      <c r="X3" s="1936" t="s">
        <v>527</v>
      </c>
      <c r="Y3" s="1936" t="s">
        <v>528</v>
      </c>
      <c r="Z3" s="1936" t="s">
        <v>529</v>
      </c>
      <c r="AA3" s="1936" t="s">
        <v>530</v>
      </c>
      <c r="AB3" s="1934" t="s">
        <v>531</v>
      </c>
      <c r="AC3" s="1934" t="s">
        <v>532</v>
      </c>
      <c r="AD3" s="1934" t="s">
        <v>533</v>
      </c>
      <c r="AE3" s="1934" t="s">
        <v>534</v>
      </c>
      <c r="AF3" s="1937" t="s">
        <v>535</v>
      </c>
      <c r="AG3" s="1937" t="s">
        <v>536</v>
      </c>
      <c r="AH3" s="1938" t="s">
        <v>537</v>
      </c>
    </row>
    <row r="4" spans="1:39" s="330" customFormat="1" ht="12.75" x14ac:dyDescent="0.25">
      <c r="A4" s="428">
        <v>1</v>
      </c>
      <c r="B4" s="429">
        <v>2</v>
      </c>
      <c r="C4" s="428">
        <v>3</v>
      </c>
      <c r="D4" s="428">
        <v>4</v>
      </c>
      <c r="E4" s="429">
        <v>5</v>
      </c>
      <c r="F4" s="428">
        <v>6</v>
      </c>
      <c r="G4" s="428">
        <v>7</v>
      </c>
      <c r="H4" s="429">
        <v>8</v>
      </c>
      <c r="I4" s="428">
        <v>9</v>
      </c>
      <c r="J4" s="428">
        <v>10</v>
      </c>
      <c r="K4" s="429">
        <v>11</v>
      </c>
      <c r="L4" s="428">
        <v>12</v>
      </c>
      <c r="M4" s="428">
        <v>13</v>
      </c>
      <c r="N4" s="429">
        <v>14</v>
      </c>
      <c r="O4" s="428">
        <v>15</v>
      </c>
      <c r="P4" s="428">
        <v>16</v>
      </c>
      <c r="Q4" s="428">
        <v>17</v>
      </c>
      <c r="R4" s="428">
        <v>18</v>
      </c>
      <c r="S4" s="428">
        <v>19</v>
      </c>
      <c r="T4" s="428">
        <v>20</v>
      </c>
      <c r="U4" s="428">
        <v>21</v>
      </c>
      <c r="V4" s="428">
        <v>22</v>
      </c>
      <c r="W4" s="428">
        <v>23</v>
      </c>
      <c r="X4" s="428">
        <v>24</v>
      </c>
      <c r="Y4" s="428">
        <v>25</v>
      </c>
      <c r="Z4" s="428">
        <v>26</v>
      </c>
      <c r="AA4" s="428">
        <v>27</v>
      </c>
      <c r="AB4" s="428">
        <v>28</v>
      </c>
      <c r="AC4" s="428">
        <v>29</v>
      </c>
      <c r="AD4" s="428">
        <v>30</v>
      </c>
      <c r="AE4" s="428">
        <v>31</v>
      </c>
      <c r="AF4" s="428">
        <v>32</v>
      </c>
      <c r="AG4" s="428">
        <v>33</v>
      </c>
      <c r="AH4" s="428">
        <v>34</v>
      </c>
      <c r="AI4" s="427" t="s">
        <v>538</v>
      </c>
      <c r="AJ4" s="331"/>
      <c r="AK4" s="331"/>
      <c r="AL4" s="426" t="s">
        <v>150</v>
      </c>
      <c r="AM4" s="330" t="s">
        <v>539</v>
      </c>
    </row>
    <row r="5" spans="1:39" ht="17.100000000000001" customHeight="1" thickTop="1" thickBot="1" x14ac:dyDescent="0.35">
      <c r="A5" s="425"/>
      <c r="B5" s="424"/>
      <c r="C5" s="423" t="s">
        <v>402</v>
      </c>
      <c r="D5" s="421"/>
      <c r="E5" s="421"/>
      <c r="F5" s="421"/>
      <c r="G5" s="421"/>
      <c r="H5" s="421"/>
      <c r="I5" s="421"/>
      <c r="J5" s="421"/>
      <c r="K5" s="421"/>
      <c r="L5" s="421"/>
      <c r="M5" s="421"/>
      <c r="N5" s="421"/>
      <c r="O5" s="421"/>
      <c r="P5" s="421"/>
      <c r="Q5" s="1648"/>
      <c r="R5" s="422"/>
      <c r="S5" s="422"/>
      <c r="T5" s="421"/>
      <c r="U5" s="421"/>
      <c r="V5" s="421"/>
      <c r="W5" s="421"/>
      <c r="X5" s="421"/>
      <c r="Y5" s="421"/>
      <c r="Z5" s="421"/>
      <c r="AA5" s="421"/>
      <c r="AB5" s="421"/>
      <c r="AC5" s="419">
        <f>SUM(AC6:AC13)</f>
        <v>0</v>
      </c>
      <c r="AD5" s="419"/>
      <c r="AE5" s="420">
        <f>SUM(AE6:AE13)</f>
        <v>0</v>
      </c>
      <c r="AF5" s="419">
        <f>SUM(AF6:AF13)</f>
        <v>0</v>
      </c>
      <c r="AG5" s="359"/>
      <c r="AH5" s="349" t="s">
        <v>540</v>
      </c>
    </row>
    <row r="6" spans="1:39" ht="14.1" customHeight="1" thickTop="1" x14ac:dyDescent="0.2">
      <c r="A6" s="2323"/>
      <c r="B6" s="2297"/>
      <c r="C6" s="2313"/>
      <c r="D6" s="2314"/>
      <c r="E6" s="2302"/>
      <c r="F6" s="2284"/>
      <c r="G6" s="2297"/>
      <c r="H6" s="2315"/>
      <c r="I6" s="391" t="s">
        <v>140</v>
      </c>
      <c r="J6" s="2284"/>
      <c r="K6" s="2297"/>
      <c r="L6" s="2307"/>
      <c r="M6" s="390"/>
      <c r="N6" s="386"/>
      <c r="O6" s="386"/>
      <c r="P6" s="389"/>
      <c r="Q6" s="389"/>
      <c r="R6" s="386"/>
      <c r="S6" s="386"/>
      <c r="T6" s="388"/>
      <c r="U6" s="387"/>
      <c r="V6" s="387"/>
      <c r="W6" s="387"/>
      <c r="X6" s="387"/>
      <c r="Y6" s="387"/>
      <c r="Z6" s="387"/>
      <c r="AA6" s="387"/>
      <c r="AB6" s="386"/>
      <c r="AC6" s="2286">
        <f>SUM(T6:AB13)</f>
        <v>0</v>
      </c>
      <c r="AD6" s="2324"/>
      <c r="AE6" s="2327">
        <f>IF((AC6-AD6)&gt;=0,AC6-AD6,0)</f>
        <v>0</v>
      </c>
      <c r="AF6" s="2292">
        <f>IF(AC6=0,0,IF(AC6&gt;=AD6,1,(AC6+(18-AD6))/18))</f>
        <v>0</v>
      </c>
      <c r="AG6" s="2292" t="str">
        <f>IF(AF6=1,"pe",IF(AF6&gt;0,"ne",""))</f>
        <v/>
      </c>
      <c r="AH6" s="2332"/>
      <c r="AI6" s="271">
        <v>1</v>
      </c>
      <c r="AJ6" s="271" t="s">
        <v>541</v>
      </c>
      <c r="AK6" s="271" t="str">
        <f t="shared" ref="AK6:AK37" si="0">$C$2</f>
        <v>??</v>
      </c>
      <c r="AL6" s="271">
        <v>1</v>
      </c>
      <c r="AM6" s="354">
        <f>C6</f>
        <v>0</v>
      </c>
    </row>
    <row r="7" spans="1:39" ht="14.1" customHeight="1" x14ac:dyDescent="0.2">
      <c r="A7" s="2295"/>
      <c r="B7" s="2284"/>
      <c r="C7" s="2298"/>
      <c r="D7" s="2300"/>
      <c r="E7" s="2303"/>
      <c r="F7" s="2284"/>
      <c r="G7" s="2318"/>
      <c r="H7" s="2316"/>
      <c r="I7" s="2325"/>
      <c r="J7" s="2284"/>
      <c r="K7" s="2318"/>
      <c r="L7" s="2308"/>
      <c r="M7" s="310"/>
      <c r="N7" s="1679"/>
      <c r="O7" s="1679"/>
      <c r="P7" s="309"/>
      <c r="Q7" s="309"/>
      <c r="R7" s="308"/>
      <c r="S7" s="308"/>
      <c r="T7" s="358"/>
      <c r="U7" s="357"/>
      <c r="V7" s="357"/>
      <c r="W7" s="357"/>
      <c r="X7" s="357"/>
      <c r="Y7" s="357"/>
      <c r="Z7" s="357"/>
      <c r="AA7" s="357"/>
      <c r="AB7" s="308"/>
      <c r="AC7" s="2287"/>
      <c r="AD7" s="2320"/>
      <c r="AE7" s="2328"/>
      <c r="AF7" s="2293"/>
      <c r="AG7" s="2293"/>
      <c r="AH7" s="2333"/>
      <c r="AI7" s="271">
        <f>IF(P7=P6,0,1)</f>
        <v>0</v>
      </c>
      <c r="AJ7" s="271" t="s">
        <v>541</v>
      </c>
      <c r="AK7" s="271" t="str">
        <f t="shared" si="0"/>
        <v>??</v>
      </c>
      <c r="AL7" s="271" t="e">
        <f>IF(#REF!=#REF!,0,1)</f>
        <v>#REF!</v>
      </c>
      <c r="AM7" s="354">
        <f t="shared" ref="AM7:AM13" si="1">AM6</f>
        <v>0</v>
      </c>
    </row>
    <row r="8" spans="1:39" ht="14.1" customHeight="1" x14ac:dyDescent="0.2">
      <c r="A8" s="2295"/>
      <c r="B8" s="2284"/>
      <c r="C8" s="2298"/>
      <c r="D8" s="2300"/>
      <c r="E8" s="2303"/>
      <c r="F8" s="2284"/>
      <c r="G8" s="2318"/>
      <c r="H8" s="2316"/>
      <c r="I8" s="2325"/>
      <c r="J8" s="2284"/>
      <c r="K8" s="2318"/>
      <c r="L8" s="2308"/>
      <c r="M8" s="310"/>
      <c r="N8" s="1679"/>
      <c r="O8" s="1679"/>
      <c r="P8" s="309"/>
      <c r="Q8" s="309"/>
      <c r="R8" s="308"/>
      <c r="S8" s="308"/>
      <c r="T8" s="358"/>
      <c r="U8" s="357"/>
      <c r="V8" s="357"/>
      <c r="W8" s="357"/>
      <c r="X8" s="357"/>
      <c r="Y8" s="357"/>
      <c r="Z8" s="357"/>
      <c r="AA8" s="357"/>
      <c r="AB8" s="308"/>
      <c r="AC8" s="2287"/>
      <c r="AD8" s="2320"/>
      <c r="AE8" s="2328"/>
      <c r="AF8" s="2293"/>
      <c r="AG8" s="2293"/>
      <c r="AH8" s="2333"/>
      <c r="AI8" s="271">
        <f>IF(P8=P7,0,IF(P8=P6,0,1))</f>
        <v>0</v>
      </c>
      <c r="AJ8" s="271" t="s">
        <v>541</v>
      </c>
      <c r="AK8" s="271" t="str">
        <f t="shared" si="0"/>
        <v>??</v>
      </c>
      <c r="AL8" s="271" t="e">
        <f>IF(#REF!=#REF!,0,IF(#REF!=#REF!,0,1))</f>
        <v>#REF!</v>
      </c>
      <c r="AM8" s="354">
        <f t="shared" si="1"/>
        <v>0</v>
      </c>
    </row>
    <row r="9" spans="1:39" ht="14.1" customHeight="1" x14ac:dyDescent="0.2">
      <c r="A9" s="2295"/>
      <c r="B9" s="2284"/>
      <c r="C9" s="2298"/>
      <c r="D9" s="2300"/>
      <c r="E9" s="2303"/>
      <c r="F9" s="2284"/>
      <c r="G9" s="2318"/>
      <c r="H9" s="2316"/>
      <c r="I9" s="2325"/>
      <c r="J9" s="2284"/>
      <c r="K9" s="2318"/>
      <c r="L9" s="2308"/>
      <c r="M9" s="310"/>
      <c r="N9" s="1679"/>
      <c r="O9" s="1679"/>
      <c r="P9" s="309"/>
      <c r="Q9" s="309"/>
      <c r="R9" s="308"/>
      <c r="S9" s="308"/>
      <c r="T9" s="358"/>
      <c r="U9" s="357"/>
      <c r="V9" s="357"/>
      <c r="W9" s="357"/>
      <c r="X9" s="357"/>
      <c r="Y9" s="357"/>
      <c r="Z9" s="357"/>
      <c r="AA9" s="357"/>
      <c r="AB9" s="308"/>
      <c r="AC9" s="2287"/>
      <c r="AD9" s="2320"/>
      <c r="AE9" s="2328"/>
      <c r="AF9" s="2293"/>
      <c r="AG9" s="2293"/>
      <c r="AH9" s="2333"/>
      <c r="AI9" s="271">
        <f>IF(P9=P8,0,IF(P9=P7,0,IF(P9=P6,0,1)))</f>
        <v>0</v>
      </c>
      <c r="AJ9" s="271" t="s">
        <v>541</v>
      </c>
      <c r="AK9" s="271" t="str">
        <f t="shared" si="0"/>
        <v>??</v>
      </c>
      <c r="AL9" s="271" t="e">
        <f>IF(#REF!=#REF!,0,IF(#REF!=#REF!,0,IF(#REF!=#REF!,0,1)))</f>
        <v>#REF!</v>
      </c>
      <c r="AM9" s="354">
        <f t="shared" si="1"/>
        <v>0</v>
      </c>
    </row>
    <row r="10" spans="1:39" ht="14.1" customHeight="1" x14ac:dyDescent="0.2">
      <c r="A10" s="2295"/>
      <c r="B10" s="2284"/>
      <c r="C10" s="2298"/>
      <c r="D10" s="2300"/>
      <c r="E10" s="2303"/>
      <c r="F10" s="2284"/>
      <c r="G10" s="2318"/>
      <c r="H10" s="2316"/>
      <c r="I10" s="2325"/>
      <c r="J10" s="2284"/>
      <c r="K10" s="2318"/>
      <c r="L10" s="2308"/>
      <c r="M10" s="310"/>
      <c r="N10" s="1679"/>
      <c r="O10" s="1679"/>
      <c r="P10" s="309"/>
      <c r="Q10" s="309"/>
      <c r="R10" s="308"/>
      <c r="S10" s="308"/>
      <c r="T10" s="358"/>
      <c r="U10" s="357"/>
      <c r="V10" s="357"/>
      <c r="W10" s="357"/>
      <c r="X10" s="357"/>
      <c r="Y10" s="357"/>
      <c r="Z10" s="357"/>
      <c r="AA10" s="357"/>
      <c r="AB10" s="308"/>
      <c r="AC10" s="2287"/>
      <c r="AD10" s="2320"/>
      <c r="AE10" s="2328"/>
      <c r="AF10" s="2293"/>
      <c r="AG10" s="2293"/>
      <c r="AH10" s="2333"/>
      <c r="AI10" s="271">
        <f>IF(P10=P9,0,IF(P10=P8,0,IF(P10=P7,0,IF(P10=P6,0,1))))</f>
        <v>0</v>
      </c>
      <c r="AJ10" s="271" t="s">
        <v>541</v>
      </c>
      <c r="AK10" s="271" t="str">
        <f t="shared" si="0"/>
        <v>??</v>
      </c>
      <c r="AL10" s="271" t="e">
        <f>IF(#REF!=#REF!,0,IF(#REF!=#REF!,0,IF(#REF!=#REF!,0,IF(#REF!=#REF!,0,1))))</f>
        <v>#REF!</v>
      </c>
      <c r="AM10" s="354">
        <f t="shared" si="1"/>
        <v>0</v>
      </c>
    </row>
    <row r="11" spans="1:39" ht="14.1" customHeight="1" x14ac:dyDescent="0.2">
      <c r="A11" s="2295"/>
      <c r="B11" s="2284"/>
      <c r="C11" s="2298"/>
      <c r="D11" s="2300"/>
      <c r="E11" s="2303"/>
      <c r="F11" s="2284"/>
      <c r="G11" s="2318"/>
      <c r="H11" s="2316"/>
      <c r="I11" s="2325"/>
      <c r="J11" s="2284"/>
      <c r="K11" s="2318"/>
      <c r="L11" s="2308"/>
      <c r="M11" s="310"/>
      <c r="N11" s="1679"/>
      <c r="O11" s="1679"/>
      <c r="P11" s="309"/>
      <c r="Q11" s="309"/>
      <c r="R11" s="308"/>
      <c r="S11" s="308"/>
      <c r="T11" s="358"/>
      <c r="U11" s="357"/>
      <c r="V11" s="357"/>
      <c r="W11" s="357"/>
      <c r="X11" s="357"/>
      <c r="Y11" s="357"/>
      <c r="Z11" s="357"/>
      <c r="AA11" s="357"/>
      <c r="AB11" s="308"/>
      <c r="AC11" s="2287"/>
      <c r="AD11" s="2320"/>
      <c r="AE11" s="2328"/>
      <c r="AF11" s="2293"/>
      <c r="AG11" s="2293"/>
      <c r="AH11" s="2333"/>
      <c r="AI11" s="271">
        <f>IF(P11=P10,0,IF(P11=P9,0,IF(P11=P8,0,IF(P11=P7,0,IF(P11=P6,0,1)))))</f>
        <v>0</v>
      </c>
      <c r="AJ11" s="271" t="s">
        <v>541</v>
      </c>
      <c r="AK11" s="271" t="str">
        <f t="shared" si="0"/>
        <v>??</v>
      </c>
      <c r="AL11" s="271" t="e">
        <f>IF(#REF!=#REF!,0,IF(#REF!=#REF!,0,IF(#REF!=#REF!,0,IF(#REF!=#REF!,0,IF(#REF!=#REF!,0,1)))))</f>
        <v>#REF!</v>
      </c>
      <c r="AM11" s="354">
        <f t="shared" si="1"/>
        <v>0</v>
      </c>
    </row>
    <row r="12" spans="1:39" ht="14.1" customHeight="1" x14ac:dyDescent="0.2">
      <c r="A12" s="2295"/>
      <c r="B12" s="2284"/>
      <c r="C12" s="2298"/>
      <c r="D12" s="2300"/>
      <c r="E12" s="2303"/>
      <c r="F12" s="2284"/>
      <c r="G12" s="2318"/>
      <c r="H12" s="2316"/>
      <c r="I12" s="2325"/>
      <c r="J12" s="2284"/>
      <c r="K12" s="2318"/>
      <c r="L12" s="2308"/>
      <c r="M12" s="310"/>
      <c r="N12" s="1679"/>
      <c r="O12" s="1679"/>
      <c r="P12" s="309"/>
      <c r="Q12" s="309"/>
      <c r="R12" s="308"/>
      <c r="S12" s="308"/>
      <c r="T12" s="358"/>
      <c r="U12" s="357"/>
      <c r="V12" s="357"/>
      <c r="W12" s="357"/>
      <c r="X12" s="357"/>
      <c r="Y12" s="357"/>
      <c r="Z12" s="357"/>
      <c r="AA12" s="357"/>
      <c r="AB12" s="308"/>
      <c r="AC12" s="2287"/>
      <c r="AD12" s="2320"/>
      <c r="AE12" s="2328"/>
      <c r="AF12" s="2293"/>
      <c r="AG12" s="2293"/>
      <c r="AH12" s="2333"/>
      <c r="AI12" s="271">
        <f>IF(P12=P11,0,IF(P12=P10,0,IF(P12=P9,0,IF(P12=P8,0,IF(P12=P7,0,IF(P12=P6,0,1))))))</f>
        <v>0</v>
      </c>
      <c r="AJ12" s="271" t="s">
        <v>541</v>
      </c>
      <c r="AK12" s="271" t="str">
        <f t="shared" si="0"/>
        <v>??</v>
      </c>
      <c r="AL12" s="271" t="e">
        <f>IF(#REF!=#REF!,0,IF(#REF!=#REF!,0,IF(#REF!=#REF!,0,IF(#REF!=#REF!,0,IF(#REF!=#REF!,0,IF(#REF!=#REF!,0,1))))))</f>
        <v>#REF!</v>
      </c>
      <c r="AM12" s="354">
        <f t="shared" si="1"/>
        <v>0</v>
      </c>
    </row>
    <row r="13" spans="1:39" ht="14.1" customHeight="1" thickBot="1" x14ac:dyDescent="0.25">
      <c r="A13" s="2296"/>
      <c r="B13" s="2285"/>
      <c r="C13" s="2299"/>
      <c r="D13" s="2301"/>
      <c r="E13" s="2304"/>
      <c r="F13" s="2285"/>
      <c r="G13" s="2319"/>
      <c r="H13" s="2317"/>
      <c r="I13" s="2326"/>
      <c r="J13" s="2285"/>
      <c r="K13" s="2319"/>
      <c r="L13" s="2309"/>
      <c r="M13" s="292"/>
      <c r="N13" s="1679"/>
      <c r="O13" s="1679"/>
      <c r="P13" s="291"/>
      <c r="Q13" s="291"/>
      <c r="R13" s="290"/>
      <c r="S13" s="290"/>
      <c r="T13" s="356"/>
      <c r="U13" s="355"/>
      <c r="V13" s="355"/>
      <c r="W13" s="355"/>
      <c r="X13" s="355"/>
      <c r="Y13" s="355"/>
      <c r="Z13" s="355"/>
      <c r="AA13" s="355"/>
      <c r="AB13" s="290"/>
      <c r="AC13" s="2288"/>
      <c r="AD13" s="2321"/>
      <c r="AE13" s="2329"/>
      <c r="AF13" s="2294"/>
      <c r="AG13" s="2294"/>
      <c r="AH13" s="2334"/>
      <c r="AI13" s="271">
        <f>IF(P13=P12,0,IF(P13=P11,0,IF(P13=P10,0,IF(P13=P9,0,IF(P13=P8,0,IF(P13=P7,0,IF(P13=P6,0,1)))))))</f>
        <v>0</v>
      </c>
      <c r="AJ13" s="271" t="s">
        <v>541</v>
      </c>
      <c r="AK13" s="271" t="str">
        <f t="shared" si="0"/>
        <v>??</v>
      </c>
      <c r="AL13" s="271" t="e">
        <f>IF(#REF!=#REF!,0,IF(#REF!=#REF!,0,IF(#REF!=#REF!,0,IF(#REF!=#REF!,0,IF(#REF!=#REF!,0,IF(#REF!=#REF!,0,IF(#REF!=#REF!,0,1)))))))</f>
        <v>#REF!</v>
      </c>
      <c r="AM13" s="354">
        <f t="shared" si="1"/>
        <v>0</v>
      </c>
    </row>
    <row r="14" spans="1:39" ht="17.100000000000001" customHeight="1" thickTop="1" thickBot="1" x14ac:dyDescent="0.35">
      <c r="A14" s="343"/>
      <c r="B14" s="337"/>
      <c r="C14" s="410" t="s">
        <v>542</v>
      </c>
      <c r="D14" s="341"/>
      <c r="E14" s="418"/>
      <c r="F14" s="418"/>
      <c r="G14" s="418"/>
      <c r="H14" s="416"/>
      <c r="I14" s="418"/>
      <c r="J14" s="418"/>
      <c r="K14" s="418"/>
      <c r="L14" s="418"/>
      <c r="M14" s="417"/>
      <c r="N14" s="416"/>
      <c r="O14" s="416"/>
      <c r="P14" s="416"/>
      <c r="Q14" s="1649"/>
      <c r="R14" s="415"/>
      <c r="S14" s="415"/>
      <c r="T14" s="337"/>
      <c r="U14" s="337"/>
      <c r="V14" s="337"/>
      <c r="W14" s="337"/>
      <c r="X14" s="337"/>
      <c r="Y14" s="337"/>
      <c r="Z14" s="337"/>
      <c r="AA14" s="337"/>
      <c r="AB14" s="337"/>
      <c r="AC14" s="411">
        <f>SUM(AC15:AC30)</f>
        <v>0</v>
      </c>
      <c r="AD14" s="411"/>
      <c r="AE14" s="412">
        <f>SUM(AE15:AE30)</f>
        <v>0</v>
      </c>
      <c r="AF14" s="411">
        <f>SUM(AF15:AF30)</f>
        <v>0</v>
      </c>
      <c r="AG14" s="414"/>
      <c r="AH14" s="413" t="s">
        <v>540</v>
      </c>
      <c r="AK14" s="271" t="str">
        <f t="shared" si="0"/>
        <v>??</v>
      </c>
    </row>
    <row r="15" spans="1:39" ht="14.1" customHeight="1" thickTop="1" thickBot="1" x14ac:dyDescent="0.25">
      <c r="A15" s="2323"/>
      <c r="B15" s="2297"/>
      <c r="C15" s="2313"/>
      <c r="D15" s="2314"/>
      <c r="E15" s="2302"/>
      <c r="F15" s="2284"/>
      <c r="G15" s="2297"/>
      <c r="H15" s="2315"/>
      <c r="I15" s="391" t="s">
        <v>140</v>
      </c>
      <c r="J15" s="2284"/>
      <c r="K15" s="2297"/>
      <c r="L15" s="2307"/>
      <c r="M15" s="390"/>
      <c r="N15" s="386"/>
      <c r="O15" s="386"/>
      <c r="P15" s="389"/>
      <c r="Q15" s="389"/>
      <c r="R15" s="386"/>
      <c r="S15" s="386"/>
      <c r="T15" s="388"/>
      <c r="U15" s="387"/>
      <c r="V15" s="387"/>
      <c r="W15" s="387"/>
      <c r="X15" s="387"/>
      <c r="Y15" s="387"/>
      <c r="Z15" s="387"/>
      <c r="AA15" s="387"/>
      <c r="AB15" s="386"/>
      <c r="AC15" s="2287">
        <f>SUM(T15:AB22)</f>
        <v>0</v>
      </c>
      <c r="AD15" s="2320"/>
      <c r="AE15" s="2289">
        <f>IF((AC15-AD15)&gt;=0,AC15-AD15,0)</f>
        <v>0</v>
      </c>
      <c r="AF15" s="2322">
        <f>IF(AC15=0,0,IF(AC15&gt;=AD15,1,(AC15+(18-AD15))/18))</f>
        <v>0</v>
      </c>
      <c r="AG15" s="2292" t="str">
        <f>IF(AF15=1,"pe",IF(AF15&gt;0,"ne",""))</f>
        <v/>
      </c>
      <c r="AH15" s="2276"/>
      <c r="AI15" s="271">
        <v>1</v>
      </c>
      <c r="AJ15" s="271" t="s">
        <v>543</v>
      </c>
      <c r="AK15" s="271" t="str">
        <f t="shared" si="0"/>
        <v>??</v>
      </c>
      <c r="AL15" s="271">
        <v>1</v>
      </c>
      <c r="AM15" s="354">
        <f>C15</f>
        <v>0</v>
      </c>
    </row>
    <row r="16" spans="1:39" ht="14.1" customHeight="1" thickTop="1" thickBot="1" x14ac:dyDescent="0.25">
      <c r="A16" s="2295"/>
      <c r="B16" s="2284"/>
      <c r="C16" s="2298"/>
      <c r="D16" s="2300"/>
      <c r="E16" s="2303"/>
      <c r="F16" s="2284"/>
      <c r="G16" s="2318"/>
      <c r="H16" s="2316"/>
      <c r="I16" s="2325"/>
      <c r="J16" s="2284"/>
      <c r="K16" s="2318"/>
      <c r="L16" s="2308"/>
      <c r="M16" s="310"/>
      <c r="N16" s="1679"/>
      <c r="O16" s="1679"/>
      <c r="P16" s="309"/>
      <c r="Q16" s="309"/>
      <c r="R16" s="308"/>
      <c r="S16" s="308"/>
      <c r="T16" s="358"/>
      <c r="U16" s="357"/>
      <c r="V16" s="357"/>
      <c r="W16" s="357"/>
      <c r="X16" s="357"/>
      <c r="Y16" s="357"/>
      <c r="Z16" s="357"/>
      <c r="AA16" s="357"/>
      <c r="AB16" s="308"/>
      <c r="AC16" s="2287"/>
      <c r="AD16" s="2320"/>
      <c r="AE16" s="2290"/>
      <c r="AF16" s="2322"/>
      <c r="AG16" s="2293"/>
      <c r="AH16" s="2276"/>
      <c r="AI16" s="271">
        <f>IF(P16=P15,0,1)</f>
        <v>0</v>
      </c>
      <c r="AJ16" s="271" t="s">
        <v>543</v>
      </c>
      <c r="AK16" s="271" t="str">
        <f t="shared" si="0"/>
        <v>??</v>
      </c>
      <c r="AL16" s="271" t="e">
        <f>IF(#REF!=#REF!,0,1)</f>
        <v>#REF!</v>
      </c>
      <c r="AM16" s="354">
        <f t="shared" ref="AM16:AM22" si="2">AM15</f>
        <v>0</v>
      </c>
    </row>
    <row r="17" spans="1:39" ht="14.1" customHeight="1" thickTop="1" thickBot="1" x14ac:dyDescent="0.25">
      <c r="A17" s="2295"/>
      <c r="B17" s="2284"/>
      <c r="C17" s="2298"/>
      <c r="D17" s="2300"/>
      <c r="E17" s="2303"/>
      <c r="F17" s="2284"/>
      <c r="G17" s="2318"/>
      <c r="H17" s="2316"/>
      <c r="I17" s="2325"/>
      <c r="J17" s="2284"/>
      <c r="K17" s="2318"/>
      <c r="L17" s="2308"/>
      <c r="M17" s="310"/>
      <c r="N17" s="1679"/>
      <c r="O17" s="1679"/>
      <c r="P17" s="309"/>
      <c r="Q17" s="309"/>
      <c r="R17" s="308"/>
      <c r="S17" s="308"/>
      <c r="T17" s="358"/>
      <c r="U17" s="357"/>
      <c r="V17" s="357"/>
      <c r="W17" s="357"/>
      <c r="X17" s="357"/>
      <c r="Y17" s="357"/>
      <c r="Z17" s="357"/>
      <c r="AA17" s="357"/>
      <c r="AB17" s="308"/>
      <c r="AC17" s="2287"/>
      <c r="AD17" s="2320"/>
      <c r="AE17" s="2290"/>
      <c r="AF17" s="2322"/>
      <c r="AG17" s="2293"/>
      <c r="AH17" s="2276"/>
      <c r="AI17" s="271">
        <f>IF(P17=P16,0,IF(P17=P15,0,1))</f>
        <v>0</v>
      </c>
      <c r="AJ17" s="271" t="s">
        <v>543</v>
      </c>
      <c r="AK17" s="271" t="str">
        <f t="shared" si="0"/>
        <v>??</v>
      </c>
      <c r="AL17" s="271" t="e">
        <f>IF(#REF!=#REF!,0,IF(#REF!=#REF!,0,1))</f>
        <v>#REF!</v>
      </c>
      <c r="AM17" s="354">
        <f t="shared" si="2"/>
        <v>0</v>
      </c>
    </row>
    <row r="18" spans="1:39" ht="14.1" customHeight="1" thickTop="1" thickBot="1" x14ac:dyDescent="0.25">
      <c r="A18" s="2295"/>
      <c r="B18" s="2284"/>
      <c r="C18" s="2298"/>
      <c r="D18" s="2300"/>
      <c r="E18" s="2303"/>
      <c r="F18" s="2284"/>
      <c r="G18" s="2318"/>
      <c r="H18" s="2316"/>
      <c r="I18" s="2325"/>
      <c r="J18" s="2284"/>
      <c r="K18" s="2318"/>
      <c r="L18" s="2308"/>
      <c r="M18" s="310"/>
      <c r="N18" s="1679"/>
      <c r="O18" s="1679"/>
      <c r="P18" s="309"/>
      <c r="Q18" s="309"/>
      <c r="R18" s="308"/>
      <c r="S18" s="308"/>
      <c r="T18" s="358"/>
      <c r="U18" s="357"/>
      <c r="V18" s="357"/>
      <c r="W18" s="357"/>
      <c r="X18" s="357"/>
      <c r="Y18" s="357"/>
      <c r="Z18" s="357"/>
      <c r="AA18" s="357"/>
      <c r="AB18" s="308"/>
      <c r="AC18" s="2287"/>
      <c r="AD18" s="2320"/>
      <c r="AE18" s="2290"/>
      <c r="AF18" s="2322"/>
      <c r="AG18" s="2293"/>
      <c r="AH18" s="2276"/>
      <c r="AI18" s="271">
        <f>IF(P18=P17,0,IF(P18=P16,0,IF(P18=P15,0,1)))</f>
        <v>0</v>
      </c>
      <c r="AJ18" s="271" t="s">
        <v>543</v>
      </c>
      <c r="AK18" s="271" t="str">
        <f t="shared" si="0"/>
        <v>??</v>
      </c>
      <c r="AL18" s="271" t="e">
        <f>IF(#REF!=#REF!,0,IF(#REF!=#REF!,0,IF(#REF!=#REF!,0,1)))</f>
        <v>#REF!</v>
      </c>
      <c r="AM18" s="354">
        <f t="shared" si="2"/>
        <v>0</v>
      </c>
    </row>
    <row r="19" spans="1:39" ht="14.1" customHeight="1" thickTop="1" thickBot="1" x14ac:dyDescent="0.25">
      <c r="A19" s="2295"/>
      <c r="B19" s="2284"/>
      <c r="C19" s="2298"/>
      <c r="D19" s="2300"/>
      <c r="E19" s="2303"/>
      <c r="F19" s="2284"/>
      <c r="G19" s="2318"/>
      <c r="H19" s="2316"/>
      <c r="I19" s="2325"/>
      <c r="J19" s="2284"/>
      <c r="K19" s="2318"/>
      <c r="L19" s="2308"/>
      <c r="M19" s="310"/>
      <c r="N19" s="1679"/>
      <c r="O19" s="1679"/>
      <c r="P19" s="309"/>
      <c r="Q19" s="309"/>
      <c r="R19" s="308"/>
      <c r="S19" s="308"/>
      <c r="T19" s="358"/>
      <c r="U19" s="357"/>
      <c r="V19" s="357"/>
      <c r="W19" s="357"/>
      <c r="X19" s="357"/>
      <c r="Y19" s="357"/>
      <c r="Z19" s="357"/>
      <c r="AA19" s="357"/>
      <c r="AB19" s="308"/>
      <c r="AC19" s="2287"/>
      <c r="AD19" s="2320"/>
      <c r="AE19" s="2290"/>
      <c r="AF19" s="2322"/>
      <c r="AG19" s="2293"/>
      <c r="AH19" s="2276"/>
      <c r="AI19" s="271">
        <f>IF(P19=P18,0,IF(P19=P17,0,IF(P19=P16,0,IF(P19=P15,0,1))))</f>
        <v>0</v>
      </c>
      <c r="AJ19" s="271" t="s">
        <v>543</v>
      </c>
      <c r="AK19" s="271" t="str">
        <f t="shared" si="0"/>
        <v>??</v>
      </c>
      <c r="AL19" s="271" t="e">
        <f>IF(#REF!=#REF!,0,IF(#REF!=#REF!,0,IF(#REF!=#REF!,0,IF(#REF!=#REF!,0,1))))</f>
        <v>#REF!</v>
      </c>
      <c r="AM19" s="354">
        <f t="shared" si="2"/>
        <v>0</v>
      </c>
    </row>
    <row r="20" spans="1:39" ht="14.1" customHeight="1" thickTop="1" thickBot="1" x14ac:dyDescent="0.25">
      <c r="A20" s="2295"/>
      <c r="B20" s="2284"/>
      <c r="C20" s="2298"/>
      <c r="D20" s="2300"/>
      <c r="E20" s="2303"/>
      <c r="F20" s="2284"/>
      <c r="G20" s="2318"/>
      <c r="H20" s="2316"/>
      <c r="I20" s="2325"/>
      <c r="J20" s="2284"/>
      <c r="K20" s="2318"/>
      <c r="L20" s="2308"/>
      <c r="M20" s="310"/>
      <c r="N20" s="1679"/>
      <c r="O20" s="1679"/>
      <c r="P20" s="309"/>
      <c r="Q20" s="309"/>
      <c r="R20" s="308"/>
      <c r="S20" s="308"/>
      <c r="T20" s="358"/>
      <c r="U20" s="357"/>
      <c r="V20" s="357"/>
      <c r="W20" s="357"/>
      <c r="X20" s="357"/>
      <c r="Y20" s="357"/>
      <c r="Z20" s="357"/>
      <c r="AA20" s="357"/>
      <c r="AB20" s="308"/>
      <c r="AC20" s="2287"/>
      <c r="AD20" s="2320"/>
      <c r="AE20" s="2277" t="str">
        <f>IF(AE15&gt;9,"Błąd","")</f>
        <v/>
      </c>
      <c r="AF20" s="2322"/>
      <c r="AG20" s="2293"/>
      <c r="AH20" s="2276"/>
      <c r="AI20" s="271">
        <f>IF(P20=P19,0,IF(P20=P18,0,IF(P20=P17,0,IF(P20=P16,0,IF(P20=P15,0,1)))))</f>
        <v>0</v>
      </c>
      <c r="AJ20" s="271" t="s">
        <v>543</v>
      </c>
      <c r="AK20" s="271" t="str">
        <f t="shared" si="0"/>
        <v>??</v>
      </c>
      <c r="AL20" s="271" t="e">
        <f>IF(#REF!=#REF!,0,IF(#REF!=#REF!,0,IF(#REF!=#REF!,0,IF(#REF!=#REF!,0,IF(#REF!=#REF!,0,1)))))</f>
        <v>#REF!</v>
      </c>
      <c r="AM20" s="354">
        <f t="shared" si="2"/>
        <v>0</v>
      </c>
    </row>
    <row r="21" spans="1:39" ht="14.1" customHeight="1" thickTop="1" thickBot="1" x14ac:dyDescent="0.25">
      <c r="A21" s="2295"/>
      <c r="B21" s="2284"/>
      <c r="C21" s="2298"/>
      <c r="D21" s="2300"/>
      <c r="E21" s="2303"/>
      <c r="F21" s="2284"/>
      <c r="G21" s="2318"/>
      <c r="H21" s="2316"/>
      <c r="I21" s="2325"/>
      <c r="J21" s="2284"/>
      <c r="K21" s="2318"/>
      <c r="L21" s="2308"/>
      <c r="M21" s="310"/>
      <c r="N21" s="1679"/>
      <c r="O21" s="1679"/>
      <c r="P21" s="309"/>
      <c r="Q21" s="309"/>
      <c r="R21" s="308"/>
      <c r="S21" s="308"/>
      <c r="T21" s="358"/>
      <c r="U21" s="357"/>
      <c r="V21" s="357"/>
      <c r="W21" s="357"/>
      <c r="X21" s="357"/>
      <c r="Y21" s="357"/>
      <c r="Z21" s="357"/>
      <c r="AA21" s="357"/>
      <c r="AB21" s="308"/>
      <c r="AC21" s="2287"/>
      <c r="AD21" s="2320"/>
      <c r="AE21" s="2277"/>
      <c r="AF21" s="2322"/>
      <c r="AG21" s="2293"/>
      <c r="AH21" s="2276"/>
      <c r="AI21" s="271">
        <f>IF(P21=P20,0,IF(P21=P19,0,IF(P21=P18,0,IF(P21=P17,0,IF(P21=P16,0,IF(P21=P15,0,1))))))</f>
        <v>0</v>
      </c>
      <c r="AJ21" s="271" t="s">
        <v>543</v>
      </c>
      <c r="AK21" s="271" t="str">
        <f t="shared" si="0"/>
        <v>??</v>
      </c>
      <c r="AL21" s="271" t="e">
        <f>IF(#REF!=#REF!,0,IF(#REF!=#REF!,0,IF(#REF!=#REF!,0,IF(#REF!=#REF!,0,IF(#REF!=#REF!,0,IF(#REF!=#REF!,0,1))))))</f>
        <v>#REF!</v>
      </c>
      <c r="AM21" s="354">
        <f t="shared" si="2"/>
        <v>0</v>
      </c>
    </row>
    <row r="22" spans="1:39" ht="14.1" customHeight="1" thickTop="1" thickBot="1" x14ac:dyDescent="0.25">
      <c r="A22" s="2296"/>
      <c r="B22" s="2285"/>
      <c r="C22" s="2299"/>
      <c r="D22" s="2301"/>
      <c r="E22" s="2304"/>
      <c r="F22" s="2285"/>
      <c r="G22" s="2319"/>
      <c r="H22" s="2317"/>
      <c r="I22" s="2326"/>
      <c r="J22" s="2285"/>
      <c r="K22" s="2319"/>
      <c r="L22" s="2309"/>
      <c r="M22" s="292"/>
      <c r="N22" s="1679"/>
      <c r="O22" s="1679"/>
      <c r="P22" s="291"/>
      <c r="Q22" s="291"/>
      <c r="R22" s="308"/>
      <c r="S22" s="308"/>
      <c r="T22" s="356"/>
      <c r="U22" s="355"/>
      <c r="V22" s="355"/>
      <c r="W22" s="355"/>
      <c r="X22" s="355"/>
      <c r="Y22" s="355"/>
      <c r="Z22" s="355"/>
      <c r="AA22" s="355"/>
      <c r="AB22" s="290"/>
      <c r="AC22" s="2288"/>
      <c r="AD22" s="2321"/>
      <c r="AE22" s="2278"/>
      <c r="AF22" s="2322"/>
      <c r="AG22" s="2294"/>
      <c r="AH22" s="2276"/>
      <c r="AI22" s="271">
        <f>IF(P22=P21,0,IF(P22=P20,0,IF(P22=P19,0,IF(P22=P18,0,IF(P22=P17,0,IF(P22=P16,0,IF(P22=P15,0,1)))))))</f>
        <v>0</v>
      </c>
      <c r="AJ22" s="271" t="s">
        <v>543</v>
      </c>
      <c r="AK22" s="271" t="str">
        <f t="shared" si="0"/>
        <v>??</v>
      </c>
      <c r="AL22" s="271" t="e">
        <f>IF(#REF!=#REF!,0,IF(#REF!=#REF!,0,IF(#REF!=#REF!,0,IF(#REF!=#REF!,0,IF(#REF!=#REF!,0,IF(#REF!=#REF!,0,IF(#REF!=#REF!,0,1)))))))</f>
        <v>#REF!</v>
      </c>
      <c r="AM22" s="354">
        <f t="shared" si="2"/>
        <v>0</v>
      </c>
    </row>
    <row r="23" spans="1:39" ht="14.1" customHeight="1" thickTop="1" thickBot="1" x14ac:dyDescent="0.25">
      <c r="A23" s="2323"/>
      <c r="B23" s="2297"/>
      <c r="C23" s="2313"/>
      <c r="D23" s="2314"/>
      <c r="E23" s="2302"/>
      <c r="F23" s="2284"/>
      <c r="G23" s="2297"/>
      <c r="H23" s="2315"/>
      <c r="I23" s="391" t="s">
        <v>140</v>
      </c>
      <c r="J23" s="2284"/>
      <c r="K23" s="2297"/>
      <c r="L23" s="2307"/>
      <c r="M23" s="390"/>
      <c r="N23" s="386"/>
      <c r="O23" s="386"/>
      <c r="P23" s="389"/>
      <c r="Q23" s="389"/>
      <c r="R23" s="386"/>
      <c r="S23" s="386"/>
      <c r="T23" s="388"/>
      <c r="U23" s="387"/>
      <c r="V23" s="387"/>
      <c r="W23" s="387"/>
      <c r="X23" s="387"/>
      <c r="Y23" s="387"/>
      <c r="Z23" s="387"/>
      <c r="AA23" s="387"/>
      <c r="AB23" s="386"/>
      <c r="AC23" s="2286">
        <f>SUM(T23:AB30)</f>
        <v>0</v>
      </c>
      <c r="AD23" s="2324"/>
      <c r="AE23" s="2289">
        <f>IF((AC23-AD23)&gt;=0,AC23-AD23,0)</f>
        <v>0</v>
      </c>
      <c r="AF23" s="2292">
        <f>IF(AC23=0,0,IF(AC23&gt;=AD23,1,(AC23+(18-AD23))/18))</f>
        <v>0</v>
      </c>
      <c r="AG23" s="2292" t="str">
        <f>IF(AF23=1,"pe",IF(AF23&gt;0,"ne",""))</f>
        <v/>
      </c>
      <c r="AH23" s="2276"/>
      <c r="AI23" s="271">
        <v>1</v>
      </c>
      <c r="AJ23" s="271" t="s">
        <v>543</v>
      </c>
      <c r="AK23" s="271" t="str">
        <f t="shared" si="0"/>
        <v>??</v>
      </c>
      <c r="AL23" s="271">
        <v>1</v>
      </c>
      <c r="AM23" s="354">
        <f>C23</f>
        <v>0</v>
      </c>
    </row>
    <row r="24" spans="1:39" ht="14.1" customHeight="1" thickTop="1" thickBot="1" x14ac:dyDescent="0.25">
      <c r="A24" s="2295"/>
      <c r="B24" s="2284"/>
      <c r="C24" s="2298"/>
      <c r="D24" s="2300"/>
      <c r="E24" s="2303"/>
      <c r="F24" s="2284"/>
      <c r="G24" s="2318"/>
      <c r="H24" s="2316"/>
      <c r="I24" s="2325"/>
      <c r="J24" s="2284"/>
      <c r="K24" s="2318"/>
      <c r="L24" s="2308"/>
      <c r="M24" s="310"/>
      <c r="N24" s="1679"/>
      <c r="O24" s="1679"/>
      <c r="P24" s="309"/>
      <c r="Q24" s="309"/>
      <c r="R24" s="308"/>
      <c r="S24" s="308"/>
      <c r="T24" s="358"/>
      <c r="U24" s="357"/>
      <c r="V24" s="357"/>
      <c r="W24" s="357"/>
      <c r="X24" s="357"/>
      <c r="Y24" s="357"/>
      <c r="Z24" s="357"/>
      <c r="AA24" s="357"/>
      <c r="AB24" s="308"/>
      <c r="AC24" s="2287"/>
      <c r="AD24" s="2320"/>
      <c r="AE24" s="2290"/>
      <c r="AF24" s="2293"/>
      <c r="AG24" s="2293"/>
      <c r="AH24" s="2276"/>
      <c r="AI24" s="271">
        <f>IF(P24=P23,0,1)</f>
        <v>0</v>
      </c>
      <c r="AJ24" s="271" t="s">
        <v>543</v>
      </c>
      <c r="AK24" s="271" t="str">
        <f t="shared" si="0"/>
        <v>??</v>
      </c>
      <c r="AL24" s="271" t="e">
        <f>IF(#REF!=#REF!,0,1)</f>
        <v>#REF!</v>
      </c>
      <c r="AM24" s="354">
        <f t="shared" ref="AM24:AM30" si="3">AM23</f>
        <v>0</v>
      </c>
    </row>
    <row r="25" spans="1:39" ht="14.1" customHeight="1" thickTop="1" thickBot="1" x14ac:dyDescent="0.25">
      <c r="A25" s="2295"/>
      <c r="B25" s="2284"/>
      <c r="C25" s="2298"/>
      <c r="D25" s="2300"/>
      <c r="E25" s="2303"/>
      <c r="F25" s="2284"/>
      <c r="G25" s="2318"/>
      <c r="H25" s="2316"/>
      <c r="I25" s="2325"/>
      <c r="J25" s="2284"/>
      <c r="K25" s="2318"/>
      <c r="L25" s="2308"/>
      <c r="M25" s="310"/>
      <c r="N25" s="1679"/>
      <c r="O25" s="1679"/>
      <c r="P25" s="309"/>
      <c r="Q25" s="309"/>
      <c r="R25" s="308"/>
      <c r="S25" s="308"/>
      <c r="T25" s="358"/>
      <c r="U25" s="357"/>
      <c r="V25" s="357"/>
      <c r="W25" s="357"/>
      <c r="X25" s="357"/>
      <c r="Y25" s="357"/>
      <c r="Z25" s="357"/>
      <c r="AA25" s="357"/>
      <c r="AB25" s="308"/>
      <c r="AC25" s="2287"/>
      <c r="AD25" s="2320"/>
      <c r="AE25" s="2290"/>
      <c r="AF25" s="2293"/>
      <c r="AG25" s="2293"/>
      <c r="AH25" s="2276"/>
      <c r="AI25" s="271">
        <f>IF(P25=P24,0,IF(P25=P23,0,1))</f>
        <v>0</v>
      </c>
      <c r="AJ25" s="271" t="s">
        <v>543</v>
      </c>
      <c r="AK25" s="271" t="str">
        <f t="shared" si="0"/>
        <v>??</v>
      </c>
      <c r="AL25" s="271" t="e">
        <f>IF(#REF!=#REF!,0,IF(#REF!=#REF!,0,1))</f>
        <v>#REF!</v>
      </c>
      <c r="AM25" s="354">
        <f t="shared" si="3"/>
        <v>0</v>
      </c>
    </row>
    <row r="26" spans="1:39" ht="14.1" customHeight="1" thickTop="1" thickBot="1" x14ac:dyDescent="0.25">
      <c r="A26" s="2295"/>
      <c r="B26" s="2284"/>
      <c r="C26" s="2298"/>
      <c r="D26" s="2300"/>
      <c r="E26" s="2303"/>
      <c r="F26" s="2284"/>
      <c r="G26" s="2318"/>
      <c r="H26" s="2316"/>
      <c r="I26" s="2325"/>
      <c r="J26" s="2284"/>
      <c r="K26" s="2318"/>
      <c r="L26" s="2308"/>
      <c r="M26" s="310"/>
      <c r="N26" s="1679"/>
      <c r="O26" s="1679"/>
      <c r="P26" s="309"/>
      <c r="Q26" s="309"/>
      <c r="R26" s="308"/>
      <c r="S26" s="308"/>
      <c r="T26" s="358"/>
      <c r="U26" s="357"/>
      <c r="V26" s="357"/>
      <c r="W26" s="357"/>
      <c r="X26" s="357"/>
      <c r="Y26" s="357"/>
      <c r="Z26" s="357"/>
      <c r="AA26" s="357"/>
      <c r="AB26" s="308"/>
      <c r="AC26" s="2287"/>
      <c r="AD26" s="2320"/>
      <c r="AE26" s="2290"/>
      <c r="AF26" s="2293"/>
      <c r="AG26" s="2293"/>
      <c r="AH26" s="2276"/>
      <c r="AI26" s="271">
        <f>IF(P26=P25,0,IF(P26=P24,0,IF(P26=P23,0,1)))</f>
        <v>0</v>
      </c>
      <c r="AJ26" s="271" t="s">
        <v>543</v>
      </c>
      <c r="AK26" s="271" t="str">
        <f t="shared" si="0"/>
        <v>??</v>
      </c>
      <c r="AL26" s="271" t="e">
        <f>IF(#REF!=#REF!,0,IF(#REF!=#REF!,0,IF(#REF!=#REF!,0,1)))</f>
        <v>#REF!</v>
      </c>
      <c r="AM26" s="354">
        <f t="shared" si="3"/>
        <v>0</v>
      </c>
    </row>
    <row r="27" spans="1:39" ht="14.1" customHeight="1" thickTop="1" thickBot="1" x14ac:dyDescent="0.25">
      <c r="A27" s="2295"/>
      <c r="B27" s="2284"/>
      <c r="C27" s="2298"/>
      <c r="D27" s="2300"/>
      <c r="E27" s="2303"/>
      <c r="F27" s="2284"/>
      <c r="G27" s="2318"/>
      <c r="H27" s="2316"/>
      <c r="I27" s="2325"/>
      <c r="J27" s="2284"/>
      <c r="K27" s="2318"/>
      <c r="L27" s="2308"/>
      <c r="M27" s="310"/>
      <c r="N27" s="1679"/>
      <c r="O27" s="1679"/>
      <c r="P27" s="309"/>
      <c r="Q27" s="309"/>
      <c r="R27" s="308"/>
      <c r="S27" s="308"/>
      <c r="T27" s="358"/>
      <c r="U27" s="357"/>
      <c r="V27" s="357"/>
      <c r="W27" s="357"/>
      <c r="X27" s="357"/>
      <c r="Y27" s="357"/>
      <c r="Z27" s="357"/>
      <c r="AA27" s="357"/>
      <c r="AB27" s="308"/>
      <c r="AC27" s="2287"/>
      <c r="AD27" s="2320"/>
      <c r="AE27" s="2290"/>
      <c r="AF27" s="2293"/>
      <c r="AG27" s="2293"/>
      <c r="AH27" s="2276"/>
      <c r="AI27" s="271">
        <f>IF(P27=P26,0,IF(P27=P25,0,IF(P27=P24,0,IF(P27=P23,0,1))))</f>
        <v>0</v>
      </c>
      <c r="AJ27" s="271" t="s">
        <v>543</v>
      </c>
      <c r="AK27" s="271" t="str">
        <f t="shared" si="0"/>
        <v>??</v>
      </c>
      <c r="AL27" s="271" t="e">
        <f>IF(#REF!=#REF!,0,IF(#REF!=#REF!,0,IF(#REF!=#REF!,0,IF(#REF!=#REF!,0,1))))</f>
        <v>#REF!</v>
      </c>
      <c r="AM27" s="354">
        <f t="shared" si="3"/>
        <v>0</v>
      </c>
    </row>
    <row r="28" spans="1:39" ht="14.1" customHeight="1" thickTop="1" thickBot="1" x14ac:dyDescent="0.25">
      <c r="A28" s="2295"/>
      <c r="B28" s="2284"/>
      <c r="C28" s="2298"/>
      <c r="D28" s="2300"/>
      <c r="E28" s="2303"/>
      <c r="F28" s="2284"/>
      <c r="G28" s="2318"/>
      <c r="H28" s="2316"/>
      <c r="I28" s="2325"/>
      <c r="J28" s="2284"/>
      <c r="K28" s="2318"/>
      <c r="L28" s="2308"/>
      <c r="M28" s="310"/>
      <c r="N28" s="1679"/>
      <c r="O28" s="1679"/>
      <c r="P28" s="309"/>
      <c r="Q28" s="309"/>
      <c r="R28" s="308"/>
      <c r="S28" s="308"/>
      <c r="T28" s="358"/>
      <c r="U28" s="357"/>
      <c r="V28" s="357"/>
      <c r="W28" s="357"/>
      <c r="X28" s="357"/>
      <c r="Y28" s="357"/>
      <c r="Z28" s="357"/>
      <c r="AA28" s="357"/>
      <c r="AB28" s="308"/>
      <c r="AC28" s="2287"/>
      <c r="AD28" s="2320"/>
      <c r="AE28" s="2277" t="str">
        <f>IF(AE23&gt;9,"Błąd","")</f>
        <v/>
      </c>
      <c r="AF28" s="2293"/>
      <c r="AG28" s="2293"/>
      <c r="AH28" s="2276"/>
      <c r="AI28" s="271">
        <f>IF(P28=P27,0,IF(P28=P26,0,IF(P28=P25,0,IF(P28=P24,0,IF(P28=P23,0,1)))))</f>
        <v>0</v>
      </c>
      <c r="AJ28" s="271" t="s">
        <v>543</v>
      </c>
      <c r="AK28" s="271" t="str">
        <f t="shared" si="0"/>
        <v>??</v>
      </c>
      <c r="AL28" s="271" t="e">
        <f>IF(#REF!=#REF!,0,IF(#REF!=#REF!,0,IF(#REF!=#REF!,0,IF(#REF!=#REF!,0,IF(#REF!=#REF!,0,1)))))</f>
        <v>#REF!</v>
      </c>
      <c r="AM28" s="354">
        <f t="shared" si="3"/>
        <v>0</v>
      </c>
    </row>
    <row r="29" spans="1:39" ht="14.1" customHeight="1" thickTop="1" thickBot="1" x14ac:dyDescent="0.25">
      <c r="A29" s="2295"/>
      <c r="B29" s="2284"/>
      <c r="C29" s="2298"/>
      <c r="D29" s="2300"/>
      <c r="E29" s="2303"/>
      <c r="F29" s="2284"/>
      <c r="G29" s="2318"/>
      <c r="H29" s="2316"/>
      <c r="I29" s="2325"/>
      <c r="J29" s="2284"/>
      <c r="K29" s="2318"/>
      <c r="L29" s="2308"/>
      <c r="M29" s="310"/>
      <c r="N29" s="1679"/>
      <c r="O29" s="1679"/>
      <c r="P29" s="309"/>
      <c r="Q29" s="309"/>
      <c r="R29" s="308"/>
      <c r="S29" s="308"/>
      <c r="T29" s="358"/>
      <c r="U29" s="357"/>
      <c r="V29" s="357"/>
      <c r="W29" s="357"/>
      <c r="X29" s="357"/>
      <c r="Y29" s="357"/>
      <c r="Z29" s="357"/>
      <c r="AA29" s="357"/>
      <c r="AB29" s="308"/>
      <c r="AC29" s="2287"/>
      <c r="AD29" s="2320"/>
      <c r="AE29" s="2277"/>
      <c r="AF29" s="2293"/>
      <c r="AG29" s="2293"/>
      <c r="AH29" s="2276"/>
      <c r="AI29" s="271">
        <f>IF(P29=P28,0,IF(P29=P27,0,IF(P29=P26,0,IF(P29=P25,0,IF(P29=P24,0,IF(P29=P23,0,1))))))</f>
        <v>0</v>
      </c>
      <c r="AJ29" s="271" t="s">
        <v>543</v>
      </c>
      <c r="AK29" s="271" t="str">
        <f t="shared" si="0"/>
        <v>??</v>
      </c>
      <c r="AL29" s="271" t="e">
        <f>IF(#REF!=#REF!,0,IF(#REF!=#REF!,0,IF(#REF!=#REF!,0,IF(#REF!=#REF!,0,IF(#REF!=#REF!,0,IF(#REF!=#REF!,0,1))))))</f>
        <v>#REF!</v>
      </c>
      <c r="AM29" s="354">
        <f t="shared" si="3"/>
        <v>0</v>
      </c>
    </row>
    <row r="30" spans="1:39" ht="14.1" customHeight="1" thickTop="1" thickBot="1" x14ac:dyDescent="0.25">
      <c r="A30" s="2296"/>
      <c r="B30" s="2285"/>
      <c r="C30" s="2299"/>
      <c r="D30" s="2301"/>
      <c r="E30" s="2304"/>
      <c r="F30" s="2285"/>
      <c r="G30" s="2319"/>
      <c r="H30" s="2317"/>
      <c r="I30" s="2326"/>
      <c r="J30" s="2285"/>
      <c r="K30" s="2319"/>
      <c r="L30" s="2309"/>
      <c r="M30" s="292"/>
      <c r="N30" s="1679"/>
      <c r="O30" s="1679"/>
      <c r="P30" s="291"/>
      <c r="Q30" s="291"/>
      <c r="R30" s="308"/>
      <c r="S30" s="308"/>
      <c r="T30" s="356"/>
      <c r="U30" s="355"/>
      <c r="V30" s="355"/>
      <c r="W30" s="355"/>
      <c r="X30" s="355"/>
      <c r="Y30" s="355"/>
      <c r="Z30" s="355"/>
      <c r="AA30" s="355"/>
      <c r="AB30" s="290"/>
      <c r="AC30" s="2288"/>
      <c r="AD30" s="2321"/>
      <c r="AE30" s="2278"/>
      <c r="AF30" s="2294"/>
      <c r="AG30" s="2294"/>
      <c r="AH30" s="2276"/>
      <c r="AI30" s="271">
        <f>IF(P30=P29,0,IF(P30=P28,0,IF(P30=P27,0,IF(P30=P26,0,IF(P30=P25,0,IF(P30=P24,0,IF(P30=P23,0,1)))))))</f>
        <v>0</v>
      </c>
      <c r="AJ30" s="271" t="s">
        <v>543</v>
      </c>
      <c r="AK30" s="271" t="str">
        <f t="shared" si="0"/>
        <v>??</v>
      </c>
      <c r="AL30" s="271" t="e">
        <f>IF(#REF!=#REF!,0,IF(#REF!=#REF!,0,IF(#REF!=#REF!,0,IF(#REF!=#REF!,0,IF(#REF!=#REF!,0,IF(#REF!=#REF!,0,IF(#REF!=#REF!,0,1)))))))</f>
        <v>#REF!</v>
      </c>
      <c r="AM30" s="354">
        <f t="shared" si="3"/>
        <v>0</v>
      </c>
    </row>
    <row r="31" spans="1:39" ht="17.100000000000001" customHeight="1" thickTop="1" thickBot="1" x14ac:dyDescent="0.35">
      <c r="A31" s="343"/>
      <c r="B31" s="337"/>
      <c r="C31" s="410" t="s">
        <v>544</v>
      </c>
      <c r="D31" s="341"/>
      <c r="E31" s="341"/>
      <c r="F31" s="341"/>
      <c r="G31" s="341"/>
      <c r="H31" s="337"/>
      <c r="I31" s="341"/>
      <c r="J31" s="341"/>
      <c r="K31" s="341"/>
      <c r="L31" s="341"/>
      <c r="M31" s="409"/>
      <c r="N31" s="337"/>
      <c r="O31" s="337"/>
      <c r="P31" s="337"/>
      <c r="Q31" s="337"/>
      <c r="R31" s="337"/>
      <c r="S31" s="337"/>
      <c r="T31" s="337"/>
      <c r="U31" s="337"/>
      <c r="V31" s="337"/>
      <c r="W31" s="337"/>
      <c r="X31" s="337"/>
      <c r="Y31" s="337"/>
      <c r="Z31" s="337"/>
      <c r="AA31" s="337"/>
      <c r="AB31" s="385"/>
      <c r="AC31" s="411">
        <f>SUM(AC32:AC101)</f>
        <v>0</v>
      </c>
      <c r="AD31" s="411"/>
      <c r="AE31" s="412">
        <f>SUM(AE32:AE101)</f>
        <v>0</v>
      </c>
      <c r="AF31" s="411">
        <f>SUM(AF32:AF101)</f>
        <v>0</v>
      </c>
      <c r="AG31" s="392"/>
      <c r="AH31" s="349" t="s">
        <v>540</v>
      </c>
      <c r="AK31" s="271" t="str">
        <f t="shared" si="0"/>
        <v>??</v>
      </c>
    </row>
    <row r="32" spans="1:39" ht="14.1" customHeight="1" thickTop="1" thickBot="1" x14ac:dyDescent="0.25">
      <c r="A32" s="2295"/>
      <c r="B32" s="2297"/>
      <c r="C32" s="2298"/>
      <c r="D32" s="2300"/>
      <c r="E32" s="2302"/>
      <c r="F32" s="2297"/>
      <c r="G32" s="2297"/>
      <c r="H32" s="2305"/>
      <c r="I32" s="2279" t="s">
        <v>140</v>
      </c>
      <c r="J32" s="2284"/>
      <c r="K32" s="2297"/>
      <c r="L32" s="2284"/>
      <c r="M32" s="310"/>
      <c r="N32" s="1679"/>
      <c r="O32" s="1679"/>
      <c r="P32" s="389"/>
      <c r="Q32" s="389"/>
      <c r="R32" s="308"/>
      <c r="S32" s="308"/>
      <c r="T32" s="358"/>
      <c r="U32" s="357"/>
      <c r="V32" s="357"/>
      <c r="W32" s="357"/>
      <c r="X32" s="357"/>
      <c r="Y32" s="357"/>
      <c r="Z32" s="357"/>
      <c r="AA32" s="357"/>
      <c r="AB32" s="308"/>
      <c r="AC32" s="2287">
        <f>SUM(T32:AB41)</f>
        <v>0</v>
      </c>
      <c r="AD32" s="2320"/>
      <c r="AE32" s="2289">
        <f>IF((AC32-AD32)&gt;=0,AC32-AD32,0)</f>
        <v>0</v>
      </c>
      <c r="AF32" s="2292">
        <f>IF(AC32=0,0,IF(AC32&gt;=AD32,1,(AC32+(18-AD32))/18))</f>
        <v>0</v>
      </c>
      <c r="AG32" s="2292" t="str">
        <f>IF(AF32=1,"pe",IF(AF32&gt;0,"ne",""))</f>
        <v/>
      </c>
      <c r="AH32" s="2276"/>
      <c r="AI32" s="271">
        <v>1</v>
      </c>
      <c r="AJ32" s="271" t="s">
        <v>545</v>
      </c>
      <c r="AK32" s="271" t="str">
        <f t="shared" si="0"/>
        <v>??</v>
      </c>
      <c r="AL32" s="271">
        <v>1</v>
      </c>
      <c r="AM32" s="354">
        <f>C32</f>
        <v>0</v>
      </c>
    </row>
    <row r="33" spans="1:39" ht="14.1" customHeight="1" thickTop="1" thickBot="1" x14ac:dyDescent="0.25">
      <c r="A33" s="2295"/>
      <c r="B33" s="2284"/>
      <c r="C33" s="2298"/>
      <c r="D33" s="2300"/>
      <c r="E33" s="2303"/>
      <c r="F33" s="2284"/>
      <c r="G33" s="2318"/>
      <c r="H33" s="2305"/>
      <c r="I33" s="2280"/>
      <c r="J33" s="2284"/>
      <c r="K33" s="2318"/>
      <c r="L33" s="2284"/>
      <c r="M33" s="310"/>
      <c r="N33" s="1679"/>
      <c r="O33" s="1679"/>
      <c r="P33" s="309"/>
      <c r="Q33" s="309"/>
      <c r="R33" s="308"/>
      <c r="S33" s="308"/>
      <c r="T33" s="358"/>
      <c r="U33" s="357"/>
      <c r="V33" s="357"/>
      <c r="W33" s="357"/>
      <c r="X33" s="357"/>
      <c r="Y33" s="357"/>
      <c r="Z33" s="357"/>
      <c r="AA33" s="357"/>
      <c r="AB33" s="308"/>
      <c r="AC33" s="2287"/>
      <c r="AD33" s="2320"/>
      <c r="AE33" s="2290"/>
      <c r="AF33" s="2293"/>
      <c r="AG33" s="2293"/>
      <c r="AH33" s="2276"/>
      <c r="AI33" s="271">
        <f>IF(P33=P32,0,1)</f>
        <v>0</v>
      </c>
      <c r="AJ33" s="271" t="s">
        <v>545</v>
      </c>
      <c r="AK33" s="271" t="str">
        <f t="shared" si="0"/>
        <v>??</v>
      </c>
      <c r="AL33" s="271" t="e">
        <f>IF(#REF!=#REF!,0,1)</f>
        <v>#REF!</v>
      </c>
      <c r="AM33" s="354">
        <f t="shared" ref="AM33:AM41" si="4">AM32</f>
        <v>0</v>
      </c>
    </row>
    <row r="34" spans="1:39" ht="14.1" customHeight="1" thickTop="1" thickBot="1" x14ac:dyDescent="0.25">
      <c r="A34" s="2295"/>
      <c r="B34" s="2284"/>
      <c r="C34" s="2298"/>
      <c r="D34" s="2300"/>
      <c r="E34" s="2303"/>
      <c r="F34" s="2284"/>
      <c r="G34" s="2318"/>
      <c r="H34" s="2305"/>
      <c r="I34" s="2281"/>
      <c r="J34" s="2284"/>
      <c r="K34" s="2318"/>
      <c r="L34" s="2284"/>
      <c r="M34" s="310"/>
      <c r="N34" s="1679"/>
      <c r="O34" s="1679"/>
      <c r="P34" s="309"/>
      <c r="Q34" s="309"/>
      <c r="R34" s="308"/>
      <c r="S34" s="308"/>
      <c r="T34" s="358"/>
      <c r="U34" s="357"/>
      <c r="V34" s="357"/>
      <c r="W34" s="357"/>
      <c r="X34" s="357"/>
      <c r="Y34" s="357"/>
      <c r="Z34" s="357"/>
      <c r="AA34" s="357"/>
      <c r="AB34" s="308"/>
      <c r="AC34" s="2287"/>
      <c r="AD34" s="2320"/>
      <c r="AE34" s="2290"/>
      <c r="AF34" s="2293"/>
      <c r="AG34" s="2293"/>
      <c r="AH34" s="2276"/>
      <c r="AI34" s="271">
        <f>IF(P34=P33,0,IF(P34=P32,0,1))</f>
        <v>0</v>
      </c>
      <c r="AJ34" s="271" t="s">
        <v>545</v>
      </c>
      <c r="AK34" s="271" t="str">
        <f t="shared" si="0"/>
        <v>??</v>
      </c>
      <c r="AL34" s="271" t="e">
        <f>IF(#REF!=#REF!,0,IF(#REF!=#REF!,0,1))</f>
        <v>#REF!</v>
      </c>
      <c r="AM34" s="354">
        <f t="shared" si="4"/>
        <v>0</v>
      </c>
    </row>
    <row r="35" spans="1:39" ht="14.1" customHeight="1" thickTop="1" thickBot="1" x14ac:dyDescent="0.25">
      <c r="A35" s="2295"/>
      <c r="B35" s="2284"/>
      <c r="C35" s="2298"/>
      <c r="D35" s="2300"/>
      <c r="E35" s="2303"/>
      <c r="F35" s="2284"/>
      <c r="G35" s="2318"/>
      <c r="H35" s="2305"/>
      <c r="I35" s="2282"/>
      <c r="J35" s="2284"/>
      <c r="K35" s="2318"/>
      <c r="L35" s="2284"/>
      <c r="M35" s="310"/>
      <c r="N35" s="1679"/>
      <c r="O35" s="1679"/>
      <c r="P35" s="309"/>
      <c r="Q35" s="309"/>
      <c r="R35" s="308"/>
      <c r="S35" s="308"/>
      <c r="T35" s="358"/>
      <c r="U35" s="357"/>
      <c r="V35" s="357"/>
      <c r="W35" s="357"/>
      <c r="X35" s="357"/>
      <c r="Y35" s="357"/>
      <c r="Z35" s="357"/>
      <c r="AA35" s="357"/>
      <c r="AB35" s="308"/>
      <c r="AC35" s="2287"/>
      <c r="AD35" s="2320"/>
      <c r="AE35" s="2290"/>
      <c r="AF35" s="2293"/>
      <c r="AG35" s="2293"/>
      <c r="AH35" s="2276"/>
      <c r="AI35" s="271">
        <f>IF(P35=P34,0,IF(P35=P33,0,IF(P35=P32,0,1)))</f>
        <v>0</v>
      </c>
      <c r="AJ35" s="271" t="s">
        <v>545</v>
      </c>
      <c r="AK35" s="271" t="str">
        <f t="shared" si="0"/>
        <v>??</v>
      </c>
      <c r="AL35" s="271" t="e">
        <f>IF(#REF!=#REF!,0,IF(#REF!=#REF!,0,IF(#REF!=#REF!,0,1)))</f>
        <v>#REF!</v>
      </c>
      <c r="AM35" s="354">
        <f t="shared" si="4"/>
        <v>0</v>
      </c>
    </row>
    <row r="36" spans="1:39" ht="14.1" customHeight="1" thickTop="1" thickBot="1" x14ac:dyDescent="0.25">
      <c r="A36" s="2295"/>
      <c r="B36" s="2284"/>
      <c r="C36" s="2298"/>
      <c r="D36" s="2300"/>
      <c r="E36" s="2303"/>
      <c r="F36" s="2284"/>
      <c r="G36" s="2318"/>
      <c r="H36" s="2305"/>
      <c r="I36" s="2282"/>
      <c r="J36" s="2284"/>
      <c r="K36" s="2318"/>
      <c r="L36" s="2284"/>
      <c r="M36" s="310"/>
      <c r="N36" s="1679"/>
      <c r="O36" s="1679"/>
      <c r="P36" s="309"/>
      <c r="Q36" s="309"/>
      <c r="R36" s="308"/>
      <c r="S36" s="308"/>
      <c r="T36" s="358"/>
      <c r="U36" s="357"/>
      <c r="V36" s="357"/>
      <c r="W36" s="357"/>
      <c r="X36" s="357"/>
      <c r="Y36" s="357"/>
      <c r="Z36" s="357"/>
      <c r="AA36" s="357"/>
      <c r="AB36" s="308"/>
      <c r="AC36" s="2287"/>
      <c r="AD36" s="2320"/>
      <c r="AE36" s="2290"/>
      <c r="AF36" s="2293"/>
      <c r="AG36" s="2293"/>
      <c r="AH36" s="2276"/>
      <c r="AI36" s="271">
        <f>IF(P36=P35,0,IF(P36=P34,0,IF(P36=P33,0,IF(P36=P32,0,1))))</f>
        <v>0</v>
      </c>
      <c r="AJ36" s="271" t="s">
        <v>545</v>
      </c>
      <c r="AK36" s="271" t="str">
        <f t="shared" si="0"/>
        <v>??</v>
      </c>
      <c r="AL36" s="271" t="e">
        <f>IF(#REF!=#REF!,0,IF(#REF!=#REF!,0,IF(#REF!=#REF!,0,IF(#REF!=#REF!,0,1))))</f>
        <v>#REF!</v>
      </c>
      <c r="AM36" s="354">
        <f t="shared" si="4"/>
        <v>0</v>
      </c>
    </row>
    <row r="37" spans="1:39" ht="14.1" customHeight="1" thickTop="1" thickBot="1" x14ac:dyDescent="0.25">
      <c r="A37" s="2295"/>
      <c r="B37" s="2284"/>
      <c r="C37" s="2298"/>
      <c r="D37" s="2300"/>
      <c r="E37" s="2303"/>
      <c r="F37" s="2284"/>
      <c r="G37" s="2318"/>
      <c r="H37" s="2305"/>
      <c r="I37" s="2282"/>
      <c r="J37" s="2284"/>
      <c r="K37" s="2318"/>
      <c r="L37" s="2284"/>
      <c r="M37" s="310"/>
      <c r="N37" s="1679"/>
      <c r="O37" s="1679"/>
      <c r="P37" s="309"/>
      <c r="Q37" s="309"/>
      <c r="R37" s="308"/>
      <c r="S37" s="308"/>
      <c r="T37" s="358"/>
      <c r="U37" s="357"/>
      <c r="V37" s="357"/>
      <c r="W37" s="357"/>
      <c r="X37" s="357"/>
      <c r="Y37" s="357"/>
      <c r="Z37" s="357"/>
      <c r="AA37" s="357"/>
      <c r="AB37" s="308"/>
      <c r="AC37" s="2287"/>
      <c r="AD37" s="2320"/>
      <c r="AE37" s="2290"/>
      <c r="AF37" s="2293"/>
      <c r="AG37" s="2293"/>
      <c r="AH37" s="2276"/>
      <c r="AI37" s="271">
        <f>IF(P37=P36,0,IF(P37=P35,0,IF(P37=P34,0,IF(P37=P33,0,IF(P37=P32,0,1)))))</f>
        <v>0</v>
      </c>
      <c r="AJ37" s="271" t="s">
        <v>545</v>
      </c>
      <c r="AK37" s="271" t="str">
        <f t="shared" si="0"/>
        <v>??</v>
      </c>
      <c r="AL37" s="271" t="e">
        <f>IF(#REF!=#REF!,0,IF(#REF!=#REF!,0,IF(#REF!=#REF!,0,IF(#REF!=#REF!,0,IF(#REF!=#REF!,0,1)))))</f>
        <v>#REF!</v>
      </c>
      <c r="AM37" s="354">
        <f t="shared" si="4"/>
        <v>0</v>
      </c>
    </row>
    <row r="38" spans="1:39" ht="14.1" customHeight="1" thickTop="1" thickBot="1" x14ac:dyDescent="0.25">
      <c r="A38" s="2295"/>
      <c r="B38" s="2284"/>
      <c r="C38" s="2298"/>
      <c r="D38" s="2300"/>
      <c r="E38" s="2303"/>
      <c r="F38" s="2284"/>
      <c r="G38" s="2318"/>
      <c r="H38" s="2305"/>
      <c r="I38" s="2282"/>
      <c r="J38" s="2284"/>
      <c r="K38" s="2318"/>
      <c r="L38" s="2284"/>
      <c r="M38" s="310"/>
      <c r="N38" s="1679"/>
      <c r="O38" s="1679"/>
      <c r="P38" s="309"/>
      <c r="Q38" s="309"/>
      <c r="R38" s="308"/>
      <c r="S38" s="308"/>
      <c r="T38" s="358"/>
      <c r="U38" s="357"/>
      <c r="V38" s="357"/>
      <c r="W38" s="357"/>
      <c r="X38" s="357"/>
      <c r="Y38" s="357"/>
      <c r="Z38" s="357"/>
      <c r="AA38" s="357"/>
      <c r="AB38" s="308"/>
      <c r="AC38" s="2287"/>
      <c r="AD38" s="2320"/>
      <c r="AE38" s="2277" t="str">
        <f>IF(AE32&gt;9,"błąd","")</f>
        <v/>
      </c>
      <c r="AF38" s="2293"/>
      <c r="AG38" s="2293"/>
      <c r="AH38" s="2276"/>
      <c r="AI38" s="271">
        <f>IF(P38=P37,0,IF(P38=P36,0,IF(P38=P35,0,IF(P38=P34,0,IF(P38=P33,0,IF(P38=P32,0,1))))))</f>
        <v>0</v>
      </c>
      <c r="AJ38" s="271" t="s">
        <v>545</v>
      </c>
      <c r="AK38" s="271" t="str">
        <f t="shared" ref="AK38:AK69" si="5">$C$2</f>
        <v>??</v>
      </c>
      <c r="AL38" s="271" t="e">
        <f>IF(#REF!=#REF!,0,IF(#REF!=#REF!,0,IF(#REF!=#REF!,0,IF(#REF!=#REF!,0,IF(#REF!=#REF!,0,IF(#REF!=#REF!,0,1))))))</f>
        <v>#REF!</v>
      </c>
      <c r="AM38" s="354">
        <f t="shared" si="4"/>
        <v>0</v>
      </c>
    </row>
    <row r="39" spans="1:39" ht="14.1" customHeight="1" thickTop="1" thickBot="1" x14ac:dyDescent="0.25">
      <c r="A39" s="2295"/>
      <c r="B39" s="2284"/>
      <c r="C39" s="2298"/>
      <c r="D39" s="2300"/>
      <c r="E39" s="2303"/>
      <c r="F39" s="2284"/>
      <c r="G39" s="2318"/>
      <c r="H39" s="2305"/>
      <c r="I39" s="2282"/>
      <c r="J39" s="2284"/>
      <c r="K39" s="2318"/>
      <c r="L39" s="2284"/>
      <c r="M39" s="310"/>
      <c r="N39" s="1679"/>
      <c r="O39" s="1679"/>
      <c r="P39" s="309"/>
      <c r="Q39" s="309"/>
      <c r="R39" s="308"/>
      <c r="S39" s="308"/>
      <c r="T39" s="358"/>
      <c r="U39" s="357"/>
      <c r="V39" s="357"/>
      <c r="W39" s="357"/>
      <c r="X39" s="357"/>
      <c r="Y39" s="357"/>
      <c r="Z39" s="357"/>
      <c r="AA39" s="357"/>
      <c r="AB39" s="308"/>
      <c r="AC39" s="2287"/>
      <c r="AD39" s="2320"/>
      <c r="AE39" s="2277"/>
      <c r="AF39" s="2293"/>
      <c r="AG39" s="2293"/>
      <c r="AH39" s="2276"/>
      <c r="AI39" s="271">
        <f>IF(P39=P38,0,IF(P39=P37,0,IF(P39=P36,0,IF(P39=P35,0,IF(P39=P34,0,IF(P39=P33,0,IF(P39=P32,0,1)))))))</f>
        <v>0</v>
      </c>
      <c r="AJ39" s="271" t="s">
        <v>545</v>
      </c>
      <c r="AK39" s="271" t="str">
        <f t="shared" si="5"/>
        <v>??</v>
      </c>
      <c r="AL39" s="271" t="e">
        <f>IF(#REF!=#REF!,0,IF(#REF!=#REF!,0,IF(#REF!=#REF!,0,IF(#REF!=#REF!,0,IF(#REF!=#REF!,0,IF(#REF!=#REF!,0,IF(#REF!=#REF!,0,1)))))))</f>
        <v>#REF!</v>
      </c>
      <c r="AM39" s="354">
        <f t="shared" si="4"/>
        <v>0</v>
      </c>
    </row>
    <row r="40" spans="1:39" ht="14.1" customHeight="1" thickTop="1" thickBot="1" x14ac:dyDescent="0.25">
      <c r="A40" s="2295"/>
      <c r="B40" s="2284"/>
      <c r="C40" s="2298"/>
      <c r="D40" s="2300"/>
      <c r="E40" s="2303"/>
      <c r="F40" s="2284"/>
      <c r="G40" s="2318"/>
      <c r="H40" s="2305"/>
      <c r="I40" s="2282"/>
      <c r="J40" s="2284"/>
      <c r="K40" s="2318"/>
      <c r="L40" s="2284"/>
      <c r="M40" s="310"/>
      <c r="N40" s="1679"/>
      <c r="O40" s="1679"/>
      <c r="P40" s="309"/>
      <c r="Q40" s="309"/>
      <c r="R40" s="308"/>
      <c r="S40" s="308"/>
      <c r="T40" s="358"/>
      <c r="U40" s="357"/>
      <c r="V40" s="357"/>
      <c r="W40" s="357"/>
      <c r="X40" s="357"/>
      <c r="Y40" s="357"/>
      <c r="Z40" s="357"/>
      <c r="AA40" s="357"/>
      <c r="AB40" s="308"/>
      <c r="AC40" s="2287"/>
      <c r="AD40" s="2320"/>
      <c r="AE40" s="2277"/>
      <c r="AF40" s="2293"/>
      <c r="AG40" s="2293"/>
      <c r="AH40" s="2276"/>
      <c r="AI40" s="271">
        <f>IF(P40=P39,0,IF(P40=P38,0,IF(P40=P37,0,IF(P40=P36,0,IF(P40=P35,0,IF(P40=P34,0,IF(P40=P33,0,IF(P40=P32,0,1))))))))</f>
        <v>0</v>
      </c>
      <c r="AJ40" s="271" t="s">
        <v>545</v>
      </c>
      <c r="AK40" s="271" t="str">
        <f t="shared" si="5"/>
        <v>??</v>
      </c>
      <c r="AL40" s="271" t="e">
        <f>IF(#REF!=#REF!,0,IF(#REF!=#REF!,0,IF(#REF!=#REF!,0,IF(#REF!=#REF!,0,IF(#REF!=#REF!,0,IF(#REF!=#REF!,0,IF(#REF!=#REF!,0,IF(#REF!=#REF!,0,1))))))))</f>
        <v>#REF!</v>
      </c>
      <c r="AM40" s="354">
        <f t="shared" si="4"/>
        <v>0</v>
      </c>
    </row>
    <row r="41" spans="1:39" ht="14.1" customHeight="1" thickTop="1" thickBot="1" x14ac:dyDescent="0.25">
      <c r="A41" s="2296"/>
      <c r="B41" s="2285"/>
      <c r="C41" s="2299"/>
      <c r="D41" s="2301"/>
      <c r="E41" s="2304"/>
      <c r="F41" s="2285"/>
      <c r="G41" s="2319"/>
      <c r="H41" s="2306"/>
      <c r="I41" s="2283"/>
      <c r="J41" s="2285"/>
      <c r="K41" s="2319"/>
      <c r="L41" s="2285"/>
      <c r="M41" s="292"/>
      <c r="N41" s="290"/>
      <c r="O41" s="290"/>
      <c r="P41" s="291"/>
      <c r="Q41" s="291"/>
      <c r="R41" s="290"/>
      <c r="S41" s="290"/>
      <c r="T41" s="356"/>
      <c r="U41" s="355"/>
      <c r="V41" s="355"/>
      <c r="W41" s="355"/>
      <c r="X41" s="355"/>
      <c r="Y41" s="355"/>
      <c r="Z41" s="355"/>
      <c r="AA41" s="355"/>
      <c r="AB41" s="290"/>
      <c r="AC41" s="2288"/>
      <c r="AD41" s="2321"/>
      <c r="AE41" s="2278"/>
      <c r="AF41" s="2294"/>
      <c r="AG41" s="2294"/>
      <c r="AH41" s="2276"/>
      <c r="AI41" s="271">
        <f>IF(P41=P40,0,IF(P41=P39,0,IF(P41=P38,0,IF(P41=P37,0,IF(P41=P36,0,IF(P41=P35,0,IF(P41=P34,0,IF(P41=P33,0,IF(P41=P32,0,1)))))))))</f>
        <v>0</v>
      </c>
      <c r="AJ41" s="271" t="s">
        <v>545</v>
      </c>
      <c r="AK41" s="271" t="str">
        <f t="shared" si="5"/>
        <v>??</v>
      </c>
      <c r="AL41" s="271" t="e">
        <f>IF(#REF!=#REF!,0,IF(#REF!=#REF!,0,IF(#REF!=#REF!,0,IF(#REF!=#REF!,0,IF(#REF!=#REF!,0,IF(#REF!=#REF!,0,IF(#REF!=#REF!,0,IF(#REF!=#REF!,0,IF(#REF!=#REF!,0,1)))))))))</f>
        <v>#REF!</v>
      </c>
      <c r="AM41" s="354">
        <f t="shared" si="4"/>
        <v>0</v>
      </c>
    </row>
    <row r="42" spans="1:39" ht="14.1" customHeight="1" thickTop="1" thickBot="1" x14ac:dyDescent="0.25">
      <c r="A42" s="2295"/>
      <c r="B42" s="2297"/>
      <c r="C42" s="2298"/>
      <c r="D42" s="2300"/>
      <c r="E42" s="2302"/>
      <c r="F42" s="2297"/>
      <c r="G42" s="2297"/>
      <c r="H42" s="2305"/>
      <c r="I42" s="2279" t="s">
        <v>140</v>
      </c>
      <c r="J42" s="2284"/>
      <c r="K42" s="2297"/>
      <c r="L42" s="2284"/>
      <c r="M42" s="310"/>
      <c r="N42" s="1679"/>
      <c r="O42" s="1679"/>
      <c r="P42" s="389"/>
      <c r="Q42" s="389"/>
      <c r="R42" s="308"/>
      <c r="S42" s="308"/>
      <c r="T42" s="358"/>
      <c r="U42" s="357"/>
      <c r="V42" s="357"/>
      <c r="W42" s="357"/>
      <c r="X42" s="357"/>
      <c r="Y42" s="357"/>
      <c r="Z42" s="357"/>
      <c r="AA42" s="357"/>
      <c r="AB42" s="308"/>
      <c r="AC42" s="2287">
        <f>SUM(T42:AB51)</f>
        <v>0</v>
      </c>
      <c r="AD42" s="2320"/>
      <c r="AE42" s="2289">
        <f>IF((AC42-AD42)&gt;=0,AC42-AD42,0)</f>
        <v>0</v>
      </c>
      <c r="AF42" s="2292">
        <f>IF(AC42=0,0,IF(AC42&gt;=AD42,1,(AC42+(18-AD42))/18))</f>
        <v>0</v>
      </c>
      <c r="AG42" s="2292" t="str">
        <f>IF(AF42=1,"pe",IF(AF42&gt;0,"ne",""))</f>
        <v/>
      </c>
      <c r="AH42" s="2276"/>
      <c r="AI42" s="271">
        <v>1</v>
      </c>
      <c r="AJ42" s="271" t="s">
        <v>545</v>
      </c>
      <c r="AK42" s="271" t="str">
        <f t="shared" si="5"/>
        <v>??</v>
      </c>
      <c r="AL42" s="271">
        <v>1</v>
      </c>
      <c r="AM42" s="354">
        <f>C42</f>
        <v>0</v>
      </c>
    </row>
    <row r="43" spans="1:39" ht="14.1" customHeight="1" thickTop="1" thickBot="1" x14ac:dyDescent="0.25">
      <c r="A43" s="2295"/>
      <c r="B43" s="2284"/>
      <c r="C43" s="2298"/>
      <c r="D43" s="2300"/>
      <c r="E43" s="2303"/>
      <c r="F43" s="2284"/>
      <c r="G43" s="2318"/>
      <c r="H43" s="2305"/>
      <c r="I43" s="2280"/>
      <c r="J43" s="2284"/>
      <c r="K43" s="2318"/>
      <c r="L43" s="2284"/>
      <c r="M43" s="310"/>
      <c r="N43" s="1679"/>
      <c r="O43" s="1679"/>
      <c r="P43" s="309"/>
      <c r="Q43" s="309"/>
      <c r="R43" s="308"/>
      <c r="S43" s="308"/>
      <c r="T43" s="358"/>
      <c r="U43" s="357"/>
      <c r="V43" s="357"/>
      <c r="W43" s="357"/>
      <c r="X43" s="357"/>
      <c r="Y43" s="357"/>
      <c r="Z43" s="357"/>
      <c r="AA43" s="357"/>
      <c r="AB43" s="308"/>
      <c r="AC43" s="2287"/>
      <c r="AD43" s="2320"/>
      <c r="AE43" s="2290"/>
      <c r="AF43" s="2293"/>
      <c r="AG43" s="2293"/>
      <c r="AH43" s="2276"/>
      <c r="AI43" s="271">
        <f>IF(P43=P42,0,1)</f>
        <v>0</v>
      </c>
      <c r="AJ43" s="271" t="s">
        <v>545</v>
      </c>
      <c r="AK43" s="271" t="str">
        <f t="shared" si="5"/>
        <v>??</v>
      </c>
      <c r="AL43" s="271" t="e">
        <f>IF(#REF!=#REF!,0,1)</f>
        <v>#REF!</v>
      </c>
      <c r="AM43" s="354">
        <f t="shared" ref="AM43:AM51" si="6">AM42</f>
        <v>0</v>
      </c>
    </row>
    <row r="44" spans="1:39" ht="14.1" customHeight="1" thickTop="1" thickBot="1" x14ac:dyDescent="0.25">
      <c r="A44" s="2295"/>
      <c r="B44" s="2284"/>
      <c r="C44" s="2298"/>
      <c r="D44" s="2300"/>
      <c r="E44" s="2303"/>
      <c r="F44" s="2284"/>
      <c r="G44" s="2318"/>
      <c r="H44" s="2305"/>
      <c r="I44" s="2281"/>
      <c r="J44" s="2284"/>
      <c r="K44" s="2318"/>
      <c r="L44" s="2284"/>
      <c r="M44" s="310"/>
      <c r="N44" s="1679"/>
      <c r="O44" s="1679"/>
      <c r="P44" s="309"/>
      <c r="Q44" s="309"/>
      <c r="R44" s="308"/>
      <c r="S44" s="308"/>
      <c r="T44" s="358"/>
      <c r="U44" s="357"/>
      <c r="V44" s="357"/>
      <c r="W44" s="357"/>
      <c r="X44" s="357"/>
      <c r="Y44" s="357"/>
      <c r="Z44" s="357"/>
      <c r="AA44" s="357"/>
      <c r="AB44" s="308"/>
      <c r="AC44" s="2287"/>
      <c r="AD44" s="2320"/>
      <c r="AE44" s="2290"/>
      <c r="AF44" s="2293"/>
      <c r="AG44" s="2293"/>
      <c r="AH44" s="2276"/>
      <c r="AI44" s="271">
        <f>IF(P44=P43,0,IF(P44=P42,0,1))</f>
        <v>0</v>
      </c>
      <c r="AJ44" s="271" t="s">
        <v>545</v>
      </c>
      <c r="AK44" s="271" t="str">
        <f t="shared" si="5"/>
        <v>??</v>
      </c>
      <c r="AL44" s="271" t="e">
        <f>IF(#REF!=#REF!,0,IF(#REF!=#REF!,0,1))</f>
        <v>#REF!</v>
      </c>
      <c r="AM44" s="354">
        <f t="shared" si="6"/>
        <v>0</v>
      </c>
    </row>
    <row r="45" spans="1:39" ht="14.1" customHeight="1" thickTop="1" thickBot="1" x14ac:dyDescent="0.25">
      <c r="A45" s="2295"/>
      <c r="B45" s="2284"/>
      <c r="C45" s="2298"/>
      <c r="D45" s="2300"/>
      <c r="E45" s="2303"/>
      <c r="F45" s="2284"/>
      <c r="G45" s="2318"/>
      <c r="H45" s="2305"/>
      <c r="I45" s="2282"/>
      <c r="J45" s="2284"/>
      <c r="K45" s="2318"/>
      <c r="L45" s="2284"/>
      <c r="M45" s="310"/>
      <c r="N45" s="1679"/>
      <c r="O45" s="1679"/>
      <c r="P45" s="309"/>
      <c r="Q45" s="309"/>
      <c r="R45" s="308"/>
      <c r="S45" s="308"/>
      <c r="T45" s="358"/>
      <c r="U45" s="357"/>
      <c r="V45" s="357"/>
      <c r="W45" s="357"/>
      <c r="X45" s="357"/>
      <c r="Y45" s="357"/>
      <c r="Z45" s="357"/>
      <c r="AA45" s="357"/>
      <c r="AB45" s="308"/>
      <c r="AC45" s="2287"/>
      <c r="AD45" s="2320"/>
      <c r="AE45" s="2290"/>
      <c r="AF45" s="2293"/>
      <c r="AG45" s="2293"/>
      <c r="AH45" s="2276"/>
      <c r="AI45" s="271">
        <f>IF(P45=P44,0,IF(P45=P43,0,IF(P45=P42,0,1)))</f>
        <v>0</v>
      </c>
      <c r="AJ45" s="271" t="s">
        <v>545</v>
      </c>
      <c r="AK45" s="271" t="str">
        <f t="shared" si="5"/>
        <v>??</v>
      </c>
      <c r="AL45" s="271" t="e">
        <f>IF(#REF!=#REF!,0,IF(#REF!=#REF!,0,IF(#REF!=#REF!,0,1)))</f>
        <v>#REF!</v>
      </c>
      <c r="AM45" s="354">
        <f t="shared" si="6"/>
        <v>0</v>
      </c>
    </row>
    <row r="46" spans="1:39" ht="14.1" customHeight="1" thickTop="1" thickBot="1" x14ac:dyDescent="0.25">
      <c r="A46" s="2295"/>
      <c r="B46" s="2284"/>
      <c r="C46" s="2298"/>
      <c r="D46" s="2300"/>
      <c r="E46" s="2303"/>
      <c r="F46" s="2284"/>
      <c r="G46" s="2318"/>
      <c r="H46" s="2305"/>
      <c r="I46" s="2282"/>
      <c r="J46" s="2284"/>
      <c r="K46" s="2318"/>
      <c r="L46" s="2284"/>
      <c r="M46" s="310"/>
      <c r="N46" s="1679"/>
      <c r="O46" s="1679"/>
      <c r="P46" s="309"/>
      <c r="Q46" s="309"/>
      <c r="R46" s="308"/>
      <c r="S46" s="308"/>
      <c r="T46" s="358"/>
      <c r="U46" s="357"/>
      <c r="V46" s="357"/>
      <c r="W46" s="357"/>
      <c r="X46" s="357"/>
      <c r="Y46" s="357"/>
      <c r="Z46" s="357"/>
      <c r="AA46" s="357"/>
      <c r="AB46" s="308"/>
      <c r="AC46" s="2287"/>
      <c r="AD46" s="2320"/>
      <c r="AE46" s="2290"/>
      <c r="AF46" s="2293"/>
      <c r="AG46" s="2293"/>
      <c r="AH46" s="2276"/>
      <c r="AI46" s="271">
        <f>IF(P46=P45,0,IF(P46=P44,0,IF(P46=P43,0,IF(P46=P42,0,1))))</f>
        <v>0</v>
      </c>
      <c r="AJ46" s="271" t="s">
        <v>545</v>
      </c>
      <c r="AK46" s="271" t="str">
        <f t="shared" si="5"/>
        <v>??</v>
      </c>
      <c r="AL46" s="271" t="e">
        <f>IF(#REF!=#REF!,0,IF(#REF!=#REF!,0,IF(#REF!=#REF!,0,IF(#REF!=#REF!,0,1))))</f>
        <v>#REF!</v>
      </c>
      <c r="AM46" s="354">
        <f t="shared" si="6"/>
        <v>0</v>
      </c>
    </row>
    <row r="47" spans="1:39" ht="14.1" customHeight="1" thickTop="1" thickBot="1" x14ac:dyDescent="0.25">
      <c r="A47" s="2295"/>
      <c r="B47" s="2284"/>
      <c r="C47" s="2298"/>
      <c r="D47" s="2300"/>
      <c r="E47" s="2303"/>
      <c r="F47" s="2284"/>
      <c r="G47" s="2318"/>
      <c r="H47" s="2305"/>
      <c r="I47" s="2282"/>
      <c r="J47" s="2284"/>
      <c r="K47" s="2318"/>
      <c r="L47" s="2284"/>
      <c r="M47" s="310"/>
      <c r="N47" s="1679"/>
      <c r="O47" s="1679"/>
      <c r="P47" s="309"/>
      <c r="Q47" s="309"/>
      <c r="R47" s="308"/>
      <c r="S47" s="308"/>
      <c r="T47" s="358"/>
      <c r="U47" s="357"/>
      <c r="V47" s="357"/>
      <c r="W47" s="357"/>
      <c r="X47" s="357"/>
      <c r="Y47" s="357"/>
      <c r="Z47" s="357"/>
      <c r="AA47" s="357"/>
      <c r="AB47" s="308"/>
      <c r="AC47" s="2287"/>
      <c r="AD47" s="2320"/>
      <c r="AE47" s="2290"/>
      <c r="AF47" s="2293"/>
      <c r="AG47" s="2293"/>
      <c r="AH47" s="2276"/>
      <c r="AI47" s="271">
        <f>IF(P47=P46,0,IF(P47=P45,0,IF(P47=P44,0,IF(P47=P43,0,IF(P47=P42,0,1)))))</f>
        <v>0</v>
      </c>
      <c r="AJ47" s="271" t="s">
        <v>545</v>
      </c>
      <c r="AK47" s="271" t="str">
        <f t="shared" si="5"/>
        <v>??</v>
      </c>
      <c r="AL47" s="271" t="e">
        <f>IF(#REF!=#REF!,0,IF(#REF!=#REF!,0,IF(#REF!=#REF!,0,IF(#REF!=#REF!,0,IF(#REF!=#REF!,0,1)))))</f>
        <v>#REF!</v>
      </c>
      <c r="AM47" s="354">
        <f t="shared" si="6"/>
        <v>0</v>
      </c>
    </row>
    <row r="48" spans="1:39" ht="14.1" customHeight="1" thickTop="1" thickBot="1" x14ac:dyDescent="0.25">
      <c r="A48" s="2295"/>
      <c r="B48" s="2284"/>
      <c r="C48" s="2298"/>
      <c r="D48" s="2300"/>
      <c r="E48" s="2303"/>
      <c r="F48" s="2284"/>
      <c r="G48" s="2318"/>
      <c r="H48" s="2305"/>
      <c r="I48" s="2282"/>
      <c r="J48" s="2284"/>
      <c r="K48" s="2318"/>
      <c r="L48" s="2284"/>
      <c r="M48" s="310"/>
      <c r="N48" s="1679"/>
      <c r="O48" s="1679"/>
      <c r="P48" s="309"/>
      <c r="Q48" s="309"/>
      <c r="R48" s="308"/>
      <c r="S48" s="308"/>
      <c r="T48" s="358"/>
      <c r="U48" s="357"/>
      <c r="V48" s="357"/>
      <c r="W48" s="357"/>
      <c r="X48" s="357"/>
      <c r="Y48" s="357"/>
      <c r="Z48" s="357"/>
      <c r="AA48" s="357"/>
      <c r="AB48" s="308"/>
      <c r="AC48" s="2287"/>
      <c r="AD48" s="2320"/>
      <c r="AE48" s="2277" t="str">
        <f>IF(AE42&gt;9,"błąd","")</f>
        <v/>
      </c>
      <c r="AF48" s="2293"/>
      <c r="AG48" s="2293"/>
      <c r="AH48" s="2276"/>
      <c r="AI48" s="271">
        <f>IF(P48=P47,0,IF(P48=P46,0,IF(P48=P45,0,IF(P48=P44,0,IF(P48=P43,0,IF(P48=P42,0,1))))))</f>
        <v>0</v>
      </c>
      <c r="AJ48" s="271" t="s">
        <v>545</v>
      </c>
      <c r="AK48" s="271" t="str">
        <f t="shared" si="5"/>
        <v>??</v>
      </c>
      <c r="AL48" s="271" t="e">
        <f>IF(#REF!=#REF!,0,IF(#REF!=#REF!,0,IF(#REF!=#REF!,0,IF(#REF!=#REF!,0,IF(#REF!=#REF!,0,IF(#REF!=#REF!,0,1))))))</f>
        <v>#REF!</v>
      </c>
      <c r="AM48" s="354">
        <f t="shared" si="6"/>
        <v>0</v>
      </c>
    </row>
    <row r="49" spans="1:39" ht="14.1" customHeight="1" thickTop="1" thickBot="1" x14ac:dyDescent="0.25">
      <c r="A49" s="2295"/>
      <c r="B49" s="2284"/>
      <c r="C49" s="2298"/>
      <c r="D49" s="2300"/>
      <c r="E49" s="2303"/>
      <c r="F49" s="2284"/>
      <c r="G49" s="2318"/>
      <c r="H49" s="2305"/>
      <c r="I49" s="2282"/>
      <c r="J49" s="2284"/>
      <c r="K49" s="2318"/>
      <c r="L49" s="2284"/>
      <c r="M49" s="310"/>
      <c r="N49" s="1679"/>
      <c r="O49" s="1679"/>
      <c r="P49" s="309"/>
      <c r="Q49" s="309"/>
      <c r="R49" s="308"/>
      <c r="S49" s="308"/>
      <c r="T49" s="358"/>
      <c r="U49" s="357"/>
      <c r="V49" s="357"/>
      <c r="W49" s="357"/>
      <c r="X49" s="357"/>
      <c r="Y49" s="357"/>
      <c r="Z49" s="357"/>
      <c r="AA49" s="357"/>
      <c r="AB49" s="308"/>
      <c r="AC49" s="2287"/>
      <c r="AD49" s="2320"/>
      <c r="AE49" s="2277"/>
      <c r="AF49" s="2293"/>
      <c r="AG49" s="2293"/>
      <c r="AH49" s="2276"/>
      <c r="AI49" s="271">
        <f>IF(P49=P48,0,IF(P49=P47,0,IF(P49=P46,0,IF(P49=P45,0,IF(P49=P44,0,IF(P49=P43,0,IF(P49=P42,0,1)))))))</f>
        <v>0</v>
      </c>
      <c r="AJ49" s="271" t="s">
        <v>545</v>
      </c>
      <c r="AK49" s="271" t="str">
        <f t="shared" si="5"/>
        <v>??</v>
      </c>
      <c r="AL49" s="271" t="e">
        <f>IF(#REF!=#REF!,0,IF(#REF!=#REF!,0,IF(#REF!=#REF!,0,IF(#REF!=#REF!,0,IF(#REF!=#REF!,0,IF(#REF!=#REF!,0,IF(#REF!=#REF!,0,1)))))))</f>
        <v>#REF!</v>
      </c>
      <c r="AM49" s="354">
        <f t="shared" si="6"/>
        <v>0</v>
      </c>
    </row>
    <row r="50" spans="1:39" ht="14.1" customHeight="1" thickTop="1" thickBot="1" x14ac:dyDescent="0.25">
      <c r="A50" s="2295"/>
      <c r="B50" s="2284"/>
      <c r="C50" s="2298"/>
      <c r="D50" s="2300"/>
      <c r="E50" s="2303"/>
      <c r="F50" s="2284"/>
      <c r="G50" s="2318"/>
      <c r="H50" s="2305"/>
      <c r="I50" s="2282"/>
      <c r="J50" s="2284"/>
      <c r="K50" s="2318"/>
      <c r="L50" s="2284"/>
      <c r="M50" s="310"/>
      <c r="N50" s="1679"/>
      <c r="O50" s="1679"/>
      <c r="P50" s="309"/>
      <c r="Q50" s="309"/>
      <c r="R50" s="308"/>
      <c r="S50" s="308"/>
      <c r="T50" s="358"/>
      <c r="U50" s="357"/>
      <c r="V50" s="357"/>
      <c r="W50" s="357"/>
      <c r="X50" s="357"/>
      <c r="Y50" s="357"/>
      <c r="Z50" s="357"/>
      <c r="AA50" s="357"/>
      <c r="AB50" s="308"/>
      <c r="AC50" s="2287"/>
      <c r="AD50" s="2320"/>
      <c r="AE50" s="2277"/>
      <c r="AF50" s="2293"/>
      <c r="AG50" s="2293"/>
      <c r="AH50" s="2276"/>
      <c r="AI50" s="271">
        <f>IF(P50=P49,0,IF(P50=P48,0,IF(P50=P47,0,IF(P50=P46,0,IF(P50=P45,0,IF(P50=P44,0,IF(P50=P43,0,IF(P50=P42,0,1))))))))</f>
        <v>0</v>
      </c>
      <c r="AJ50" s="271" t="s">
        <v>545</v>
      </c>
      <c r="AK50" s="271" t="str">
        <f t="shared" si="5"/>
        <v>??</v>
      </c>
      <c r="AL50" s="271" t="e">
        <f>IF(#REF!=#REF!,0,IF(#REF!=#REF!,0,IF(#REF!=#REF!,0,IF(#REF!=#REF!,0,IF(#REF!=#REF!,0,IF(#REF!=#REF!,0,IF(#REF!=#REF!,0,IF(#REF!=#REF!,0,1))))))))</f>
        <v>#REF!</v>
      </c>
      <c r="AM50" s="354">
        <f t="shared" si="6"/>
        <v>0</v>
      </c>
    </row>
    <row r="51" spans="1:39" ht="14.1" customHeight="1" thickTop="1" thickBot="1" x14ac:dyDescent="0.25">
      <c r="A51" s="2296"/>
      <c r="B51" s="2285"/>
      <c r="C51" s="2299"/>
      <c r="D51" s="2301"/>
      <c r="E51" s="2304"/>
      <c r="F51" s="2285"/>
      <c r="G51" s="2319"/>
      <c r="H51" s="2306"/>
      <c r="I51" s="2283"/>
      <c r="J51" s="2285"/>
      <c r="K51" s="2319"/>
      <c r="L51" s="2285"/>
      <c r="M51" s="292"/>
      <c r="N51" s="290"/>
      <c r="O51" s="290"/>
      <c r="P51" s="291"/>
      <c r="Q51" s="291"/>
      <c r="R51" s="290"/>
      <c r="S51" s="290"/>
      <c r="T51" s="356"/>
      <c r="U51" s="355"/>
      <c r="V51" s="355"/>
      <c r="W51" s="355"/>
      <c r="X51" s="355"/>
      <c r="Y51" s="355"/>
      <c r="Z51" s="355"/>
      <c r="AA51" s="355"/>
      <c r="AB51" s="290"/>
      <c r="AC51" s="2288"/>
      <c r="AD51" s="2321"/>
      <c r="AE51" s="2278"/>
      <c r="AF51" s="2294"/>
      <c r="AG51" s="2294"/>
      <c r="AH51" s="2276"/>
      <c r="AI51" s="271">
        <f>IF(P51=P50,0,IF(P51=P49,0,IF(P51=P48,0,IF(P51=P47,0,IF(P51=P46,0,IF(P51=P45,0,IF(P51=P44,0,IF(P51=P43,0,IF(P51=P42,0,1)))))))))</f>
        <v>0</v>
      </c>
      <c r="AJ51" s="271" t="s">
        <v>545</v>
      </c>
      <c r="AK51" s="271" t="str">
        <f t="shared" si="5"/>
        <v>??</v>
      </c>
      <c r="AL51" s="271" t="e">
        <f>IF(#REF!=#REF!,0,IF(#REF!=#REF!,0,IF(#REF!=#REF!,0,IF(#REF!=#REF!,0,IF(#REF!=#REF!,0,IF(#REF!=#REF!,0,IF(#REF!=#REF!,0,IF(#REF!=#REF!,0,IF(#REF!=#REF!,0,1)))))))))</f>
        <v>#REF!</v>
      </c>
      <c r="AM51" s="354">
        <f t="shared" si="6"/>
        <v>0</v>
      </c>
    </row>
    <row r="52" spans="1:39" ht="14.1" customHeight="1" thickTop="1" thickBot="1" x14ac:dyDescent="0.25">
      <c r="A52" s="2295"/>
      <c r="B52" s="2297"/>
      <c r="C52" s="2298"/>
      <c r="D52" s="2300"/>
      <c r="E52" s="2302"/>
      <c r="F52" s="2297"/>
      <c r="G52" s="2297"/>
      <c r="H52" s="2305"/>
      <c r="I52" s="2279" t="s">
        <v>140</v>
      </c>
      <c r="J52" s="2284"/>
      <c r="K52" s="2297"/>
      <c r="L52" s="2284"/>
      <c r="M52" s="310"/>
      <c r="N52" s="1679"/>
      <c r="O52" s="1679"/>
      <c r="P52" s="389"/>
      <c r="Q52" s="389"/>
      <c r="R52" s="308"/>
      <c r="S52" s="308"/>
      <c r="T52" s="358"/>
      <c r="U52" s="357"/>
      <c r="V52" s="357"/>
      <c r="W52" s="357"/>
      <c r="X52" s="357"/>
      <c r="Y52" s="357"/>
      <c r="Z52" s="357"/>
      <c r="AA52" s="357"/>
      <c r="AB52" s="308"/>
      <c r="AC52" s="2287">
        <f>SUM(T52:AB61)</f>
        <v>0</v>
      </c>
      <c r="AD52" s="2320"/>
      <c r="AE52" s="2289">
        <f>IF((AC52-AD52)&gt;=0,AC52-AD52,0)</f>
        <v>0</v>
      </c>
      <c r="AF52" s="2292">
        <f>IF(AC52=0,0,IF(AC52&gt;=AD52,1,(AC52+(18-AD52))/18))</f>
        <v>0</v>
      </c>
      <c r="AG52" s="2292" t="str">
        <f>IF(AF52=1,"pe",IF(AF52&gt;0,"ne",""))</f>
        <v/>
      </c>
      <c r="AH52" s="2276"/>
      <c r="AI52" s="271">
        <v>1</v>
      </c>
      <c r="AJ52" s="271" t="s">
        <v>545</v>
      </c>
      <c r="AK52" s="271" t="str">
        <f t="shared" si="5"/>
        <v>??</v>
      </c>
      <c r="AL52" s="271">
        <v>1</v>
      </c>
      <c r="AM52" s="354">
        <f>C52</f>
        <v>0</v>
      </c>
    </row>
    <row r="53" spans="1:39" ht="14.1" customHeight="1" thickTop="1" thickBot="1" x14ac:dyDescent="0.25">
      <c r="A53" s="2295"/>
      <c r="B53" s="2284"/>
      <c r="C53" s="2298"/>
      <c r="D53" s="2300"/>
      <c r="E53" s="2303"/>
      <c r="F53" s="2284"/>
      <c r="G53" s="2318"/>
      <c r="H53" s="2305"/>
      <c r="I53" s="2280"/>
      <c r="J53" s="2284"/>
      <c r="K53" s="2318"/>
      <c r="L53" s="2284"/>
      <c r="M53" s="310"/>
      <c r="N53" s="1679"/>
      <c r="O53" s="1679"/>
      <c r="P53" s="309"/>
      <c r="Q53" s="309"/>
      <c r="R53" s="308"/>
      <c r="S53" s="308"/>
      <c r="T53" s="358"/>
      <c r="U53" s="357"/>
      <c r="V53" s="357"/>
      <c r="W53" s="357"/>
      <c r="X53" s="357"/>
      <c r="Y53" s="357"/>
      <c r="Z53" s="357"/>
      <c r="AA53" s="357"/>
      <c r="AB53" s="308"/>
      <c r="AC53" s="2287"/>
      <c r="AD53" s="2320"/>
      <c r="AE53" s="2290"/>
      <c r="AF53" s="2293"/>
      <c r="AG53" s="2293"/>
      <c r="AH53" s="2276"/>
      <c r="AI53" s="271">
        <f>IF(P53=P52,0,1)</f>
        <v>0</v>
      </c>
      <c r="AJ53" s="271" t="s">
        <v>545</v>
      </c>
      <c r="AK53" s="271" t="str">
        <f t="shared" si="5"/>
        <v>??</v>
      </c>
      <c r="AL53" s="271" t="e">
        <f>IF(#REF!=#REF!,0,1)</f>
        <v>#REF!</v>
      </c>
      <c r="AM53" s="354">
        <f t="shared" ref="AM53:AM61" si="7">AM52</f>
        <v>0</v>
      </c>
    </row>
    <row r="54" spans="1:39" ht="14.1" customHeight="1" thickTop="1" thickBot="1" x14ac:dyDescent="0.25">
      <c r="A54" s="2295"/>
      <c r="B54" s="2284"/>
      <c r="C54" s="2298"/>
      <c r="D54" s="2300"/>
      <c r="E54" s="2303"/>
      <c r="F54" s="2284"/>
      <c r="G54" s="2318"/>
      <c r="H54" s="2305"/>
      <c r="I54" s="2281"/>
      <c r="J54" s="2284"/>
      <c r="K54" s="2318"/>
      <c r="L54" s="2284"/>
      <c r="M54" s="310"/>
      <c r="N54" s="1679"/>
      <c r="O54" s="1679"/>
      <c r="P54" s="309"/>
      <c r="Q54" s="309"/>
      <c r="R54" s="308"/>
      <c r="S54" s="308"/>
      <c r="T54" s="358"/>
      <c r="U54" s="357"/>
      <c r="V54" s="357"/>
      <c r="W54" s="357"/>
      <c r="X54" s="357"/>
      <c r="Y54" s="357"/>
      <c r="Z54" s="357"/>
      <c r="AA54" s="357"/>
      <c r="AB54" s="308"/>
      <c r="AC54" s="2287"/>
      <c r="AD54" s="2320"/>
      <c r="AE54" s="2290"/>
      <c r="AF54" s="2293"/>
      <c r="AG54" s="2293"/>
      <c r="AH54" s="2276"/>
      <c r="AI54" s="271">
        <f>IF(P54=P53,0,IF(P54=P52,0,1))</f>
        <v>0</v>
      </c>
      <c r="AJ54" s="271" t="s">
        <v>545</v>
      </c>
      <c r="AK54" s="271" t="str">
        <f t="shared" si="5"/>
        <v>??</v>
      </c>
      <c r="AL54" s="271" t="e">
        <f>IF(#REF!=#REF!,0,IF(#REF!=#REF!,0,1))</f>
        <v>#REF!</v>
      </c>
      <c r="AM54" s="354">
        <f t="shared" si="7"/>
        <v>0</v>
      </c>
    </row>
    <row r="55" spans="1:39" ht="14.1" customHeight="1" thickTop="1" thickBot="1" x14ac:dyDescent="0.25">
      <c r="A55" s="2295"/>
      <c r="B55" s="2284"/>
      <c r="C55" s="2298"/>
      <c r="D55" s="2300"/>
      <c r="E55" s="2303"/>
      <c r="F55" s="2284"/>
      <c r="G55" s="2318"/>
      <c r="H55" s="2305"/>
      <c r="I55" s="2282"/>
      <c r="J55" s="2284"/>
      <c r="K55" s="2318"/>
      <c r="L55" s="2284"/>
      <c r="M55" s="310"/>
      <c r="N55" s="1679"/>
      <c r="O55" s="1679"/>
      <c r="P55" s="309"/>
      <c r="Q55" s="309"/>
      <c r="R55" s="308"/>
      <c r="S55" s="308"/>
      <c r="T55" s="358"/>
      <c r="U55" s="357"/>
      <c r="V55" s="357"/>
      <c r="W55" s="357"/>
      <c r="X55" s="357"/>
      <c r="Y55" s="357"/>
      <c r="Z55" s="357"/>
      <c r="AA55" s="357"/>
      <c r="AB55" s="308"/>
      <c r="AC55" s="2287"/>
      <c r="AD55" s="2320"/>
      <c r="AE55" s="2290"/>
      <c r="AF55" s="2293"/>
      <c r="AG55" s="2293"/>
      <c r="AH55" s="2276"/>
      <c r="AI55" s="271">
        <f>IF(P55=P54,0,IF(P55=P53,0,IF(P55=P52,0,1)))</f>
        <v>0</v>
      </c>
      <c r="AJ55" s="271" t="s">
        <v>545</v>
      </c>
      <c r="AK55" s="271" t="str">
        <f t="shared" si="5"/>
        <v>??</v>
      </c>
      <c r="AL55" s="271" t="e">
        <f>IF(#REF!=#REF!,0,IF(#REF!=#REF!,0,IF(#REF!=#REF!,0,1)))</f>
        <v>#REF!</v>
      </c>
      <c r="AM55" s="354">
        <f t="shared" si="7"/>
        <v>0</v>
      </c>
    </row>
    <row r="56" spans="1:39" ht="14.1" customHeight="1" thickTop="1" thickBot="1" x14ac:dyDescent="0.25">
      <c r="A56" s="2295"/>
      <c r="B56" s="2284"/>
      <c r="C56" s="2298"/>
      <c r="D56" s="2300"/>
      <c r="E56" s="2303"/>
      <c r="F56" s="2284"/>
      <c r="G56" s="2318"/>
      <c r="H56" s="2305"/>
      <c r="I56" s="2282"/>
      <c r="J56" s="2284"/>
      <c r="K56" s="2318"/>
      <c r="L56" s="2284"/>
      <c r="M56" s="310"/>
      <c r="N56" s="1679"/>
      <c r="O56" s="1679"/>
      <c r="P56" s="309"/>
      <c r="Q56" s="309"/>
      <c r="R56" s="308"/>
      <c r="S56" s="308"/>
      <c r="T56" s="358"/>
      <c r="U56" s="357"/>
      <c r="V56" s="357"/>
      <c r="W56" s="357"/>
      <c r="X56" s="357"/>
      <c r="Y56" s="357"/>
      <c r="Z56" s="357"/>
      <c r="AA56" s="357"/>
      <c r="AB56" s="308"/>
      <c r="AC56" s="2287"/>
      <c r="AD56" s="2320"/>
      <c r="AE56" s="2290"/>
      <c r="AF56" s="2293"/>
      <c r="AG56" s="2293"/>
      <c r="AH56" s="2276"/>
      <c r="AI56" s="271">
        <f>IF(P56=P55,0,IF(P56=P54,0,IF(P56=P53,0,IF(P56=P52,0,1))))</f>
        <v>0</v>
      </c>
      <c r="AJ56" s="271" t="s">
        <v>545</v>
      </c>
      <c r="AK56" s="271" t="str">
        <f t="shared" si="5"/>
        <v>??</v>
      </c>
      <c r="AL56" s="271" t="e">
        <f>IF(#REF!=#REF!,0,IF(#REF!=#REF!,0,IF(#REF!=#REF!,0,IF(#REF!=#REF!,0,1))))</f>
        <v>#REF!</v>
      </c>
      <c r="AM56" s="354">
        <f t="shared" si="7"/>
        <v>0</v>
      </c>
    </row>
    <row r="57" spans="1:39" ht="14.1" customHeight="1" thickTop="1" thickBot="1" x14ac:dyDescent="0.25">
      <c r="A57" s="2295"/>
      <c r="B57" s="2284"/>
      <c r="C57" s="2298"/>
      <c r="D57" s="2300"/>
      <c r="E57" s="2303"/>
      <c r="F57" s="2284"/>
      <c r="G57" s="2318"/>
      <c r="H57" s="2305"/>
      <c r="I57" s="2282"/>
      <c r="J57" s="2284"/>
      <c r="K57" s="2318"/>
      <c r="L57" s="2284"/>
      <c r="M57" s="310"/>
      <c r="N57" s="1679"/>
      <c r="O57" s="1679"/>
      <c r="P57" s="309"/>
      <c r="Q57" s="309"/>
      <c r="R57" s="308"/>
      <c r="S57" s="308"/>
      <c r="T57" s="358"/>
      <c r="U57" s="357"/>
      <c r="V57" s="357"/>
      <c r="W57" s="357"/>
      <c r="X57" s="357"/>
      <c r="Y57" s="357"/>
      <c r="Z57" s="357"/>
      <c r="AA57" s="357"/>
      <c r="AB57" s="308"/>
      <c r="AC57" s="2287"/>
      <c r="AD57" s="2320"/>
      <c r="AE57" s="2290"/>
      <c r="AF57" s="2293"/>
      <c r="AG57" s="2293"/>
      <c r="AH57" s="2276"/>
      <c r="AI57" s="271">
        <f>IF(P57=P56,0,IF(P57=P55,0,IF(P57=P54,0,IF(P57=P53,0,IF(P57=P52,0,1)))))</f>
        <v>0</v>
      </c>
      <c r="AJ57" s="271" t="s">
        <v>545</v>
      </c>
      <c r="AK57" s="271" t="str">
        <f t="shared" si="5"/>
        <v>??</v>
      </c>
      <c r="AL57" s="271" t="e">
        <f>IF(#REF!=#REF!,0,IF(#REF!=#REF!,0,IF(#REF!=#REF!,0,IF(#REF!=#REF!,0,IF(#REF!=#REF!,0,1)))))</f>
        <v>#REF!</v>
      </c>
      <c r="AM57" s="354">
        <f t="shared" si="7"/>
        <v>0</v>
      </c>
    </row>
    <row r="58" spans="1:39" ht="14.1" customHeight="1" thickTop="1" thickBot="1" x14ac:dyDescent="0.25">
      <c r="A58" s="2295"/>
      <c r="B58" s="2284"/>
      <c r="C58" s="2298"/>
      <c r="D58" s="2300"/>
      <c r="E58" s="2303"/>
      <c r="F58" s="2284"/>
      <c r="G58" s="2318"/>
      <c r="H58" s="2305"/>
      <c r="I58" s="2282"/>
      <c r="J58" s="2284"/>
      <c r="K58" s="2318"/>
      <c r="L58" s="2284"/>
      <c r="M58" s="310"/>
      <c r="N58" s="1679"/>
      <c r="O58" s="1679"/>
      <c r="P58" s="309"/>
      <c r="Q58" s="309"/>
      <c r="R58" s="308"/>
      <c r="S58" s="308"/>
      <c r="T58" s="358"/>
      <c r="U58" s="357"/>
      <c r="V58" s="357"/>
      <c r="W58" s="357"/>
      <c r="X58" s="357"/>
      <c r="Y58" s="357"/>
      <c r="Z58" s="357"/>
      <c r="AA58" s="357"/>
      <c r="AB58" s="308"/>
      <c r="AC58" s="2287"/>
      <c r="AD58" s="2320"/>
      <c r="AE58" s="2277" t="str">
        <f>IF(AE52&gt;9,"błąd","")</f>
        <v/>
      </c>
      <c r="AF58" s="2293"/>
      <c r="AG58" s="2293"/>
      <c r="AH58" s="2276"/>
      <c r="AI58" s="271">
        <f>IF(P58=P57,0,IF(P58=P56,0,IF(P58=P55,0,IF(P58=P54,0,IF(P58=P53,0,IF(P58=P52,0,1))))))</f>
        <v>0</v>
      </c>
      <c r="AJ58" s="271" t="s">
        <v>545</v>
      </c>
      <c r="AK58" s="271" t="str">
        <f t="shared" si="5"/>
        <v>??</v>
      </c>
      <c r="AL58" s="271" t="e">
        <f>IF(#REF!=#REF!,0,IF(#REF!=#REF!,0,IF(#REF!=#REF!,0,IF(#REF!=#REF!,0,IF(#REF!=#REF!,0,IF(#REF!=#REF!,0,1))))))</f>
        <v>#REF!</v>
      </c>
      <c r="AM58" s="354">
        <f t="shared" si="7"/>
        <v>0</v>
      </c>
    </row>
    <row r="59" spans="1:39" ht="14.1" customHeight="1" thickTop="1" thickBot="1" x14ac:dyDescent="0.25">
      <c r="A59" s="2295"/>
      <c r="B59" s="2284"/>
      <c r="C59" s="2298"/>
      <c r="D59" s="2300"/>
      <c r="E59" s="2303"/>
      <c r="F59" s="2284"/>
      <c r="G59" s="2318"/>
      <c r="H59" s="2305"/>
      <c r="I59" s="2282"/>
      <c r="J59" s="2284"/>
      <c r="K59" s="2318"/>
      <c r="L59" s="2284"/>
      <c r="M59" s="310"/>
      <c r="N59" s="1679"/>
      <c r="O59" s="1679"/>
      <c r="P59" s="309"/>
      <c r="Q59" s="309"/>
      <c r="R59" s="308"/>
      <c r="S59" s="308"/>
      <c r="T59" s="358"/>
      <c r="U59" s="357"/>
      <c r="V59" s="357"/>
      <c r="W59" s="357"/>
      <c r="X59" s="357"/>
      <c r="Y59" s="357"/>
      <c r="Z59" s="357"/>
      <c r="AA59" s="357"/>
      <c r="AB59" s="308"/>
      <c r="AC59" s="2287"/>
      <c r="AD59" s="2320"/>
      <c r="AE59" s="2277"/>
      <c r="AF59" s="2293"/>
      <c r="AG59" s="2293"/>
      <c r="AH59" s="2276"/>
      <c r="AI59" s="271">
        <f>IF(P59=P58,0,IF(P59=P57,0,IF(P59=P56,0,IF(P59=P55,0,IF(P59=P54,0,IF(P59=P53,0,IF(P59=P52,0,1)))))))</f>
        <v>0</v>
      </c>
      <c r="AJ59" s="271" t="s">
        <v>545</v>
      </c>
      <c r="AK59" s="271" t="str">
        <f t="shared" si="5"/>
        <v>??</v>
      </c>
      <c r="AL59" s="271" t="e">
        <f>IF(#REF!=#REF!,0,IF(#REF!=#REF!,0,IF(#REF!=#REF!,0,IF(#REF!=#REF!,0,IF(#REF!=#REF!,0,IF(#REF!=#REF!,0,IF(#REF!=#REF!,0,1)))))))</f>
        <v>#REF!</v>
      </c>
      <c r="AM59" s="354">
        <f t="shared" si="7"/>
        <v>0</v>
      </c>
    </row>
    <row r="60" spans="1:39" ht="14.1" customHeight="1" thickTop="1" thickBot="1" x14ac:dyDescent="0.25">
      <c r="A60" s="2295"/>
      <c r="B60" s="2284"/>
      <c r="C60" s="2298"/>
      <c r="D60" s="2300"/>
      <c r="E60" s="2303"/>
      <c r="F60" s="2284"/>
      <c r="G60" s="2318"/>
      <c r="H60" s="2305"/>
      <c r="I60" s="2282"/>
      <c r="J60" s="2284"/>
      <c r="K60" s="2318"/>
      <c r="L60" s="2284"/>
      <c r="M60" s="310"/>
      <c r="N60" s="1679"/>
      <c r="O60" s="1679"/>
      <c r="P60" s="309"/>
      <c r="Q60" s="309"/>
      <c r="R60" s="308"/>
      <c r="S60" s="308"/>
      <c r="T60" s="358"/>
      <c r="U60" s="357"/>
      <c r="V60" s="357"/>
      <c r="W60" s="357"/>
      <c r="X60" s="357"/>
      <c r="Y60" s="357"/>
      <c r="Z60" s="357"/>
      <c r="AA60" s="357"/>
      <c r="AB60" s="308"/>
      <c r="AC60" s="2287"/>
      <c r="AD60" s="2320"/>
      <c r="AE60" s="2277"/>
      <c r="AF60" s="2293"/>
      <c r="AG60" s="2293"/>
      <c r="AH60" s="2276"/>
      <c r="AI60" s="271">
        <f>IF(P60=P59,0,IF(P60=P58,0,IF(P60=P57,0,IF(P60=P56,0,IF(P60=P55,0,IF(P60=P54,0,IF(P60=P53,0,IF(P60=P52,0,1))))))))</f>
        <v>0</v>
      </c>
      <c r="AJ60" s="271" t="s">
        <v>545</v>
      </c>
      <c r="AK60" s="271" t="str">
        <f t="shared" si="5"/>
        <v>??</v>
      </c>
      <c r="AL60" s="271" t="e">
        <f>IF(#REF!=#REF!,0,IF(#REF!=#REF!,0,IF(#REF!=#REF!,0,IF(#REF!=#REF!,0,IF(#REF!=#REF!,0,IF(#REF!=#REF!,0,IF(#REF!=#REF!,0,IF(#REF!=#REF!,0,1))))))))</f>
        <v>#REF!</v>
      </c>
      <c r="AM60" s="354">
        <f t="shared" si="7"/>
        <v>0</v>
      </c>
    </row>
    <row r="61" spans="1:39" ht="14.1" customHeight="1" thickTop="1" thickBot="1" x14ac:dyDescent="0.25">
      <c r="A61" s="2296"/>
      <c r="B61" s="2285"/>
      <c r="C61" s="2299"/>
      <c r="D61" s="2301"/>
      <c r="E61" s="2304"/>
      <c r="F61" s="2285"/>
      <c r="G61" s="2319"/>
      <c r="H61" s="2306"/>
      <c r="I61" s="2283"/>
      <c r="J61" s="2285"/>
      <c r="K61" s="2319"/>
      <c r="L61" s="2285"/>
      <c r="M61" s="292"/>
      <c r="N61" s="290"/>
      <c r="O61" s="290"/>
      <c r="P61" s="291"/>
      <c r="Q61" s="291"/>
      <c r="R61" s="290"/>
      <c r="S61" s="290"/>
      <c r="T61" s="356"/>
      <c r="U61" s="355"/>
      <c r="V61" s="355"/>
      <c r="W61" s="355"/>
      <c r="X61" s="355"/>
      <c r="Y61" s="355"/>
      <c r="Z61" s="355"/>
      <c r="AA61" s="355"/>
      <c r="AB61" s="290"/>
      <c r="AC61" s="2288"/>
      <c r="AD61" s="2321"/>
      <c r="AE61" s="2278"/>
      <c r="AF61" s="2294"/>
      <c r="AG61" s="2294"/>
      <c r="AH61" s="2276"/>
      <c r="AI61" s="271">
        <f>IF(P61=P60,0,IF(P61=P59,0,IF(P61=P58,0,IF(P61=P57,0,IF(P61=P56,0,IF(P61=P55,0,IF(P61=P54,0,IF(P61=P53,0,IF(P61=P52,0,1)))))))))</f>
        <v>0</v>
      </c>
      <c r="AJ61" s="271" t="s">
        <v>545</v>
      </c>
      <c r="AK61" s="271" t="str">
        <f t="shared" si="5"/>
        <v>??</v>
      </c>
      <c r="AL61" s="271" t="e">
        <f>IF(#REF!=#REF!,0,IF(#REF!=#REF!,0,IF(#REF!=#REF!,0,IF(#REF!=#REF!,0,IF(#REF!=#REF!,0,IF(#REF!=#REF!,0,IF(#REF!=#REF!,0,IF(#REF!=#REF!,0,IF(#REF!=#REF!,0,1)))))))))</f>
        <v>#REF!</v>
      </c>
      <c r="AM61" s="354">
        <f t="shared" si="7"/>
        <v>0</v>
      </c>
    </row>
    <row r="62" spans="1:39" ht="14.1" customHeight="1" thickTop="1" thickBot="1" x14ac:dyDescent="0.25">
      <c r="A62" s="2295"/>
      <c r="B62" s="2297"/>
      <c r="C62" s="2298"/>
      <c r="D62" s="2300"/>
      <c r="E62" s="2302"/>
      <c r="F62" s="2297"/>
      <c r="G62" s="2297"/>
      <c r="H62" s="2305"/>
      <c r="I62" s="2279" t="s">
        <v>140</v>
      </c>
      <c r="J62" s="2284"/>
      <c r="K62" s="2297"/>
      <c r="L62" s="2284"/>
      <c r="M62" s="310"/>
      <c r="N62" s="1679"/>
      <c r="O62" s="1679"/>
      <c r="P62" s="389"/>
      <c r="Q62" s="389"/>
      <c r="R62" s="308"/>
      <c r="S62" s="308"/>
      <c r="T62" s="358"/>
      <c r="U62" s="357"/>
      <c r="V62" s="357"/>
      <c r="W62" s="357"/>
      <c r="X62" s="357"/>
      <c r="Y62" s="357"/>
      <c r="Z62" s="357"/>
      <c r="AA62" s="357"/>
      <c r="AB62" s="308"/>
      <c r="AC62" s="2287">
        <f>SUM(T62:AB71)</f>
        <v>0</v>
      </c>
      <c r="AD62" s="2320"/>
      <c r="AE62" s="2289">
        <f>IF((AC62-AD62)&gt;=0,AC62-AD62,0)</f>
        <v>0</v>
      </c>
      <c r="AF62" s="2292">
        <f>IF(AC62=0,0,IF(AC62&gt;=AD62,1,(AC62+(18-AD62))/18))</f>
        <v>0</v>
      </c>
      <c r="AG62" s="2292" t="str">
        <f>IF(AF62=1,"pe",IF(AF62&gt;0,"ne",""))</f>
        <v/>
      </c>
      <c r="AH62" s="2276"/>
      <c r="AI62" s="271">
        <v>1</v>
      </c>
      <c r="AJ62" s="271" t="s">
        <v>545</v>
      </c>
      <c r="AK62" s="271" t="str">
        <f t="shared" si="5"/>
        <v>??</v>
      </c>
      <c r="AL62" s="271">
        <v>1</v>
      </c>
      <c r="AM62" s="354">
        <f>C62</f>
        <v>0</v>
      </c>
    </row>
    <row r="63" spans="1:39" ht="14.1" customHeight="1" thickTop="1" thickBot="1" x14ac:dyDescent="0.25">
      <c r="A63" s="2295"/>
      <c r="B63" s="2284"/>
      <c r="C63" s="2298"/>
      <c r="D63" s="2300"/>
      <c r="E63" s="2303"/>
      <c r="F63" s="2284"/>
      <c r="G63" s="2318"/>
      <c r="H63" s="2305"/>
      <c r="I63" s="2280"/>
      <c r="J63" s="2284"/>
      <c r="K63" s="2318"/>
      <c r="L63" s="2284"/>
      <c r="M63" s="310"/>
      <c r="N63" s="1679"/>
      <c r="O63" s="1679"/>
      <c r="P63" s="309"/>
      <c r="Q63" s="309"/>
      <c r="R63" s="308"/>
      <c r="S63" s="308"/>
      <c r="T63" s="358"/>
      <c r="U63" s="357"/>
      <c r="V63" s="357"/>
      <c r="W63" s="357"/>
      <c r="X63" s="357"/>
      <c r="Y63" s="357"/>
      <c r="Z63" s="357"/>
      <c r="AA63" s="357"/>
      <c r="AB63" s="308"/>
      <c r="AC63" s="2287"/>
      <c r="AD63" s="2320"/>
      <c r="AE63" s="2290"/>
      <c r="AF63" s="2293"/>
      <c r="AG63" s="2293"/>
      <c r="AH63" s="2276"/>
      <c r="AI63" s="271">
        <f>IF(P63=P62,0,1)</f>
        <v>0</v>
      </c>
      <c r="AJ63" s="271" t="s">
        <v>545</v>
      </c>
      <c r="AK63" s="271" t="str">
        <f t="shared" si="5"/>
        <v>??</v>
      </c>
      <c r="AL63" s="271" t="e">
        <f>IF(#REF!=#REF!,0,1)</f>
        <v>#REF!</v>
      </c>
      <c r="AM63" s="354">
        <f t="shared" ref="AM63:AM71" si="8">AM62</f>
        <v>0</v>
      </c>
    </row>
    <row r="64" spans="1:39" ht="14.1" customHeight="1" thickTop="1" thickBot="1" x14ac:dyDescent="0.25">
      <c r="A64" s="2295"/>
      <c r="B64" s="2284"/>
      <c r="C64" s="2298"/>
      <c r="D64" s="2300"/>
      <c r="E64" s="2303"/>
      <c r="F64" s="2284"/>
      <c r="G64" s="2318"/>
      <c r="H64" s="2305"/>
      <c r="I64" s="2281"/>
      <c r="J64" s="2284"/>
      <c r="K64" s="2318"/>
      <c r="L64" s="2284"/>
      <c r="M64" s="310"/>
      <c r="N64" s="1679"/>
      <c r="O64" s="1679"/>
      <c r="P64" s="309"/>
      <c r="Q64" s="309"/>
      <c r="R64" s="308"/>
      <c r="S64" s="308"/>
      <c r="T64" s="358"/>
      <c r="U64" s="357"/>
      <c r="V64" s="357"/>
      <c r="W64" s="357"/>
      <c r="X64" s="357"/>
      <c r="Y64" s="357"/>
      <c r="Z64" s="357"/>
      <c r="AA64" s="357"/>
      <c r="AB64" s="308"/>
      <c r="AC64" s="2287"/>
      <c r="AD64" s="2320"/>
      <c r="AE64" s="2290"/>
      <c r="AF64" s="2293"/>
      <c r="AG64" s="2293"/>
      <c r="AH64" s="2276"/>
      <c r="AI64" s="271">
        <f>IF(P64=P63,0,IF(P64=P62,0,1))</f>
        <v>0</v>
      </c>
      <c r="AJ64" s="271" t="s">
        <v>545</v>
      </c>
      <c r="AK64" s="271" t="str">
        <f t="shared" si="5"/>
        <v>??</v>
      </c>
      <c r="AL64" s="271" t="e">
        <f>IF(#REF!=#REF!,0,IF(#REF!=#REF!,0,1))</f>
        <v>#REF!</v>
      </c>
      <c r="AM64" s="354">
        <f t="shared" si="8"/>
        <v>0</v>
      </c>
    </row>
    <row r="65" spans="1:39" ht="14.1" customHeight="1" thickTop="1" thickBot="1" x14ac:dyDescent="0.25">
      <c r="A65" s="2295"/>
      <c r="B65" s="2284"/>
      <c r="C65" s="2298"/>
      <c r="D65" s="2300"/>
      <c r="E65" s="2303"/>
      <c r="F65" s="2284"/>
      <c r="G65" s="2318"/>
      <c r="H65" s="2305"/>
      <c r="I65" s="2282"/>
      <c r="J65" s="2284"/>
      <c r="K65" s="2318"/>
      <c r="L65" s="2284"/>
      <c r="M65" s="310"/>
      <c r="N65" s="1679"/>
      <c r="O65" s="1679"/>
      <c r="P65" s="309"/>
      <c r="Q65" s="309"/>
      <c r="R65" s="308"/>
      <c r="S65" s="308"/>
      <c r="T65" s="358"/>
      <c r="U65" s="357"/>
      <c r="V65" s="357"/>
      <c r="W65" s="357"/>
      <c r="X65" s="357"/>
      <c r="Y65" s="357"/>
      <c r="Z65" s="357"/>
      <c r="AA65" s="357"/>
      <c r="AB65" s="308"/>
      <c r="AC65" s="2287"/>
      <c r="AD65" s="2320"/>
      <c r="AE65" s="2290"/>
      <c r="AF65" s="2293"/>
      <c r="AG65" s="2293"/>
      <c r="AH65" s="2276"/>
      <c r="AI65" s="271">
        <f>IF(P65=P64,0,IF(P65=P63,0,IF(P65=P62,0,1)))</f>
        <v>0</v>
      </c>
      <c r="AJ65" s="271" t="s">
        <v>545</v>
      </c>
      <c r="AK65" s="271" t="str">
        <f t="shared" si="5"/>
        <v>??</v>
      </c>
      <c r="AL65" s="271" t="e">
        <f>IF(#REF!=#REF!,0,IF(#REF!=#REF!,0,IF(#REF!=#REF!,0,1)))</f>
        <v>#REF!</v>
      </c>
      <c r="AM65" s="354">
        <f t="shared" si="8"/>
        <v>0</v>
      </c>
    </row>
    <row r="66" spans="1:39" ht="14.1" customHeight="1" thickTop="1" thickBot="1" x14ac:dyDescent="0.25">
      <c r="A66" s="2295"/>
      <c r="B66" s="2284"/>
      <c r="C66" s="2298"/>
      <c r="D66" s="2300"/>
      <c r="E66" s="2303"/>
      <c r="F66" s="2284"/>
      <c r="G66" s="2318"/>
      <c r="H66" s="2305"/>
      <c r="I66" s="2282"/>
      <c r="J66" s="2284"/>
      <c r="K66" s="2318"/>
      <c r="L66" s="2284"/>
      <c r="M66" s="310"/>
      <c r="N66" s="1679"/>
      <c r="O66" s="1679"/>
      <c r="P66" s="309"/>
      <c r="Q66" s="309"/>
      <c r="R66" s="308"/>
      <c r="S66" s="308"/>
      <c r="T66" s="358"/>
      <c r="U66" s="357"/>
      <c r="V66" s="357"/>
      <c r="W66" s="357"/>
      <c r="X66" s="357"/>
      <c r="Y66" s="357"/>
      <c r="Z66" s="357"/>
      <c r="AA66" s="357"/>
      <c r="AB66" s="308"/>
      <c r="AC66" s="2287"/>
      <c r="AD66" s="2320"/>
      <c r="AE66" s="2290"/>
      <c r="AF66" s="2293"/>
      <c r="AG66" s="2293"/>
      <c r="AH66" s="2276"/>
      <c r="AI66" s="271">
        <f>IF(P66=P65,0,IF(P66=P64,0,IF(P66=P63,0,IF(P66=P62,0,1))))</f>
        <v>0</v>
      </c>
      <c r="AJ66" s="271" t="s">
        <v>545</v>
      </c>
      <c r="AK66" s="271" t="str">
        <f t="shared" si="5"/>
        <v>??</v>
      </c>
      <c r="AL66" s="271" t="e">
        <f>IF(#REF!=#REF!,0,IF(#REF!=#REF!,0,IF(#REF!=#REF!,0,IF(#REF!=#REF!,0,1))))</f>
        <v>#REF!</v>
      </c>
      <c r="AM66" s="354">
        <f t="shared" si="8"/>
        <v>0</v>
      </c>
    </row>
    <row r="67" spans="1:39" ht="14.1" customHeight="1" thickTop="1" thickBot="1" x14ac:dyDescent="0.25">
      <c r="A67" s="2295"/>
      <c r="B67" s="2284"/>
      <c r="C67" s="2298"/>
      <c r="D67" s="2300"/>
      <c r="E67" s="2303"/>
      <c r="F67" s="2284"/>
      <c r="G67" s="2318"/>
      <c r="H67" s="2305"/>
      <c r="I67" s="2282"/>
      <c r="J67" s="2284"/>
      <c r="K67" s="2318"/>
      <c r="L67" s="2284"/>
      <c r="M67" s="310"/>
      <c r="N67" s="1679"/>
      <c r="O67" s="1679"/>
      <c r="P67" s="309"/>
      <c r="Q67" s="309"/>
      <c r="R67" s="308"/>
      <c r="S67" s="308"/>
      <c r="T67" s="358"/>
      <c r="U67" s="357"/>
      <c r="V67" s="357"/>
      <c r="W67" s="357"/>
      <c r="X67" s="357"/>
      <c r="Y67" s="357"/>
      <c r="Z67" s="357"/>
      <c r="AA67" s="357"/>
      <c r="AB67" s="308"/>
      <c r="AC67" s="2287"/>
      <c r="AD67" s="2320"/>
      <c r="AE67" s="2290"/>
      <c r="AF67" s="2293"/>
      <c r="AG67" s="2293"/>
      <c r="AH67" s="2276"/>
      <c r="AI67" s="271">
        <f>IF(P67=P66,0,IF(P67=P65,0,IF(P67=P64,0,IF(P67=P63,0,IF(P67=P62,0,1)))))</f>
        <v>0</v>
      </c>
      <c r="AJ67" s="271" t="s">
        <v>545</v>
      </c>
      <c r="AK67" s="271" t="str">
        <f t="shared" si="5"/>
        <v>??</v>
      </c>
      <c r="AL67" s="271" t="e">
        <f>IF(#REF!=#REF!,0,IF(#REF!=#REF!,0,IF(#REF!=#REF!,0,IF(#REF!=#REF!,0,IF(#REF!=#REF!,0,1)))))</f>
        <v>#REF!</v>
      </c>
      <c r="AM67" s="354">
        <f t="shared" si="8"/>
        <v>0</v>
      </c>
    </row>
    <row r="68" spans="1:39" ht="14.1" customHeight="1" thickTop="1" thickBot="1" x14ac:dyDescent="0.25">
      <c r="A68" s="2295"/>
      <c r="B68" s="2284"/>
      <c r="C68" s="2298"/>
      <c r="D68" s="2300"/>
      <c r="E68" s="2303"/>
      <c r="F68" s="2284"/>
      <c r="G68" s="2318"/>
      <c r="H68" s="2305"/>
      <c r="I68" s="2282"/>
      <c r="J68" s="2284"/>
      <c r="K68" s="2318"/>
      <c r="L68" s="2284"/>
      <c r="M68" s="310"/>
      <c r="N68" s="1679"/>
      <c r="O68" s="1679"/>
      <c r="P68" s="309"/>
      <c r="Q68" s="309"/>
      <c r="R68" s="308"/>
      <c r="S68" s="308"/>
      <c r="T68" s="358"/>
      <c r="U68" s="357"/>
      <c r="V68" s="357"/>
      <c r="W68" s="357"/>
      <c r="X68" s="357"/>
      <c r="Y68" s="357"/>
      <c r="Z68" s="357"/>
      <c r="AA68" s="357"/>
      <c r="AB68" s="308"/>
      <c r="AC68" s="2287"/>
      <c r="AD68" s="2320"/>
      <c r="AE68" s="2277" t="str">
        <f>IF(AE62&gt;9,"błąd","")</f>
        <v/>
      </c>
      <c r="AF68" s="2293"/>
      <c r="AG68" s="2293"/>
      <c r="AH68" s="2276"/>
      <c r="AI68" s="271">
        <f>IF(P68=P67,0,IF(P68=P66,0,IF(P68=P65,0,IF(P68=P64,0,IF(P68=P63,0,IF(P68=P62,0,1))))))</f>
        <v>0</v>
      </c>
      <c r="AJ68" s="271" t="s">
        <v>545</v>
      </c>
      <c r="AK68" s="271" t="str">
        <f t="shared" si="5"/>
        <v>??</v>
      </c>
      <c r="AL68" s="271" t="e">
        <f>IF(#REF!=#REF!,0,IF(#REF!=#REF!,0,IF(#REF!=#REF!,0,IF(#REF!=#REF!,0,IF(#REF!=#REF!,0,IF(#REF!=#REF!,0,1))))))</f>
        <v>#REF!</v>
      </c>
      <c r="AM68" s="354">
        <f t="shared" si="8"/>
        <v>0</v>
      </c>
    </row>
    <row r="69" spans="1:39" ht="14.1" customHeight="1" thickTop="1" thickBot="1" x14ac:dyDescent="0.25">
      <c r="A69" s="2295"/>
      <c r="B69" s="2284"/>
      <c r="C69" s="2298"/>
      <c r="D69" s="2300"/>
      <c r="E69" s="2303"/>
      <c r="F69" s="2284"/>
      <c r="G69" s="2318"/>
      <c r="H69" s="2305"/>
      <c r="I69" s="2282"/>
      <c r="J69" s="2284"/>
      <c r="K69" s="2318"/>
      <c r="L69" s="2284"/>
      <c r="M69" s="310"/>
      <c r="N69" s="1679"/>
      <c r="O69" s="1679"/>
      <c r="P69" s="309"/>
      <c r="Q69" s="309"/>
      <c r="R69" s="308"/>
      <c r="S69" s="308"/>
      <c r="T69" s="358"/>
      <c r="U69" s="357"/>
      <c r="V69" s="357"/>
      <c r="W69" s="357"/>
      <c r="X69" s="357"/>
      <c r="Y69" s="357"/>
      <c r="Z69" s="357"/>
      <c r="AA69" s="357"/>
      <c r="AB69" s="308"/>
      <c r="AC69" s="2287"/>
      <c r="AD69" s="2320"/>
      <c r="AE69" s="2277"/>
      <c r="AF69" s="2293"/>
      <c r="AG69" s="2293"/>
      <c r="AH69" s="2276"/>
      <c r="AI69" s="271">
        <f>IF(P69=P68,0,IF(P69=P67,0,IF(P69=P66,0,IF(P69=P65,0,IF(P69=P64,0,IF(P69=P63,0,IF(P69=P62,0,1)))))))</f>
        <v>0</v>
      </c>
      <c r="AJ69" s="271" t="s">
        <v>545</v>
      </c>
      <c r="AK69" s="271" t="str">
        <f t="shared" si="5"/>
        <v>??</v>
      </c>
      <c r="AL69" s="271" t="e">
        <f>IF(#REF!=#REF!,0,IF(#REF!=#REF!,0,IF(#REF!=#REF!,0,IF(#REF!=#REF!,0,IF(#REF!=#REF!,0,IF(#REF!=#REF!,0,IF(#REF!=#REF!,0,1)))))))</f>
        <v>#REF!</v>
      </c>
      <c r="AM69" s="354">
        <f t="shared" si="8"/>
        <v>0</v>
      </c>
    </row>
    <row r="70" spans="1:39" ht="14.1" customHeight="1" thickTop="1" thickBot="1" x14ac:dyDescent="0.25">
      <c r="A70" s="2295"/>
      <c r="B70" s="2284"/>
      <c r="C70" s="2298"/>
      <c r="D70" s="2300"/>
      <c r="E70" s="2303"/>
      <c r="F70" s="2284"/>
      <c r="G70" s="2318"/>
      <c r="H70" s="2305"/>
      <c r="I70" s="2282"/>
      <c r="J70" s="2284"/>
      <c r="K70" s="2318"/>
      <c r="L70" s="2284"/>
      <c r="M70" s="310"/>
      <c r="N70" s="1679"/>
      <c r="O70" s="1679"/>
      <c r="P70" s="309"/>
      <c r="Q70" s="309"/>
      <c r="R70" s="308"/>
      <c r="S70" s="308"/>
      <c r="T70" s="358"/>
      <c r="U70" s="357"/>
      <c r="V70" s="357"/>
      <c r="W70" s="357"/>
      <c r="X70" s="357"/>
      <c r="Y70" s="357"/>
      <c r="Z70" s="357"/>
      <c r="AA70" s="357"/>
      <c r="AB70" s="308"/>
      <c r="AC70" s="2287"/>
      <c r="AD70" s="2320"/>
      <c r="AE70" s="2277"/>
      <c r="AF70" s="2293"/>
      <c r="AG70" s="2293"/>
      <c r="AH70" s="2276"/>
      <c r="AI70" s="271">
        <f>IF(P70=P69,0,IF(P70=P68,0,IF(P70=P67,0,IF(P70=P66,0,IF(P70=P65,0,IF(P70=P64,0,IF(P70=P63,0,IF(P70=P62,0,1))))))))</f>
        <v>0</v>
      </c>
      <c r="AJ70" s="271" t="s">
        <v>545</v>
      </c>
      <c r="AK70" s="271" t="str">
        <f t="shared" ref="AK70:AK81" si="9">$C$2</f>
        <v>??</v>
      </c>
      <c r="AL70" s="271" t="e">
        <f>IF(#REF!=#REF!,0,IF(#REF!=#REF!,0,IF(#REF!=#REF!,0,IF(#REF!=#REF!,0,IF(#REF!=#REF!,0,IF(#REF!=#REF!,0,IF(#REF!=#REF!,0,IF(#REF!=#REF!,0,1))))))))</f>
        <v>#REF!</v>
      </c>
      <c r="AM70" s="354">
        <f t="shared" si="8"/>
        <v>0</v>
      </c>
    </row>
    <row r="71" spans="1:39" ht="14.1" customHeight="1" thickTop="1" thickBot="1" x14ac:dyDescent="0.25">
      <c r="A71" s="2296"/>
      <c r="B71" s="2285"/>
      <c r="C71" s="2299"/>
      <c r="D71" s="2301"/>
      <c r="E71" s="2304"/>
      <c r="F71" s="2285"/>
      <c r="G71" s="2319"/>
      <c r="H71" s="2306"/>
      <c r="I71" s="2283"/>
      <c r="J71" s="2285"/>
      <c r="K71" s="2319"/>
      <c r="L71" s="2285"/>
      <c r="M71" s="292"/>
      <c r="N71" s="290"/>
      <c r="O71" s="290"/>
      <c r="P71" s="291"/>
      <c r="Q71" s="291"/>
      <c r="R71" s="290"/>
      <c r="S71" s="290"/>
      <c r="T71" s="356"/>
      <c r="U71" s="355"/>
      <c r="V71" s="355"/>
      <c r="W71" s="355"/>
      <c r="X71" s="355"/>
      <c r="Y71" s="355"/>
      <c r="Z71" s="355"/>
      <c r="AA71" s="355"/>
      <c r="AB71" s="290"/>
      <c r="AC71" s="2288"/>
      <c r="AD71" s="2321"/>
      <c r="AE71" s="2278"/>
      <c r="AF71" s="2294"/>
      <c r="AG71" s="2294"/>
      <c r="AH71" s="2276"/>
      <c r="AI71" s="271">
        <f>IF(P71=P70,0,IF(P71=P69,0,IF(P71=P68,0,IF(P71=P67,0,IF(P71=P66,0,IF(P71=P65,0,IF(P71=P64,0,IF(P71=P63,0,IF(P71=P62,0,1)))))))))</f>
        <v>0</v>
      </c>
      <c r="AJ71" s="271" t="s">
        <v>545</v>
      </c>
      <c r="AK71" s="271" t="str">
        <f t="shared" si="9"/>
        <v>??</v>
      </c>
      <c r="AL71" s="271" t="e">
        <f>IF(#REF!=#REF!,0,IF(#REF!=#REF!,0,IF(#REF!=#REF!,0,IF(#REF!=#REF!,0,IF(#REF!=#REF!,0,IF(#REF!=#REF!,0,IF(#REF!=#REF!,0,IF(#REF!=#REF!,0,IF(#REF!=#REF!,0,1)))))))))</f>
        <v>#REF!</v>
      </c>
      <c r="AM71" s="354">
        <f t="shared" si="8"/>
        <v>0</v>
      </c>
    </row>
    <row r="72" spans="1:39" ht="14.1" customHeight="1" thickTop="1" thickBot="1" x14ac:dyDescent="0.25">
      <c r="A72" s="2295"/>
      <c r="B72" s="2297"/>
      <c r="C72" s="2298"/>
      <c r="D72" s="2300"/>
      <c r="E72" s="2302"/>
      <c r="F72" s="2297"/>
      <c r="G72" s="2297"/>
      <c r="H72" s="2305"/>
      <c r="I72" s="2279" t="s">
        <v>140</v>
      </c>
      <c r="J72" s="2284"/>
      <c r="K72" s="2297"/>
      <c r="L72" s="2284"/>
      <c r="M72" s="310"/>
      <c r="N72" s="1679"/>
      <c r="O72" s="1679"/>
      <c r="P72" s="389"/>
      <c r="Q72" s="389"/>
      <c r="R72" s="308"/>
      <c r="S72" s="308"/>
      <c r="T72" s="358"/>
      <c r="U72" s="357"/>
      <c r="V72" s="357"/>
      <c r="W72" s="357"/>
      <c r="X72" s="357"/>
      <c r="Y72" s="357"/>
      <c r="Z72" s="357"/>
      <c r="AA72" s="357"/>
      <c r="AB72" s="308"/>
      <c r="AC72" s="2287">
        <f>SUM(T72:AB81)</f>
        <v>0</v>
      </c>
      <c r="AD72" s="2320"/>
      <c r="AE72" s="2289">
        <f>IF((AC72-AD72)&gt;=0,AC72-AD72,0)</f>
        <v>0</v>
      </c>
      <c r="AF72" s="2292">
        <f>IF(AC72=0,0,IF(AC72&gt;=AD72,1,(AC72+(18-AD72))/18))</f>
        <v>0</v>
      </c>
      <c r="AG72" s="2292" t="str">
        <f>IF(AF72=1,"pe",IF(AF72&gt;0,"ne",""))</f>
        <v/>
      </c>
      <c r="AH72" s="2276"/>
      <c r="AI72" s="271">
        <v>1</v>
      </c>
      <c r="AJ72" s="271" t="s">
        <v>545</v>
      </c>
      <c r="AK72" s="271" t="str">
        <f t="shared" si="9"/>
        <v>??</v>
      </c>
      <c r="AL72" s="271">
        <v>1</v>
      </c>
      <c r="AM72" s="354">
        <f>C72</f>
        <v>0</v>
      </c>
    </row>
    <row r="73" spans="1:39" ht="14.1" customHeight="1" thickTop="1" thickBot="1" x14ac:dyDescent="0.25">
      <c r="A73" s="2295"/>
      <c r="B73" s="2284"/>
      <c r="C73" s="2298"/>
      <c r="D73" s="2300"/>
      <c r="E73" s="2303"/>
      <c r="F73" s="2284"/>
      <c r="G73" s="2318"/>
      <c r="H73" s="2305"/>
      <c r="I73" s="2280"/>
      <c r="J73" s="2284"/>
      <c r="K73" s="2318"/>
      <c r="L73" s="2284"/>
      <c r="M73" s="310"/>
      <c r="N73" s="1679"/>
      <c r="O73" s="1679"/>
      <c r="P73" s="309"/>
      <c r="Q73" s="309"/>
      <c r="R73" s="308"/>
      <c r="S73" s="308"/>
      <c r="T73" s="358"/>
      <c r="U73" s="357"/>
      <c r="V73" s="357"/>
      <c r="W73" s="357"/>
      <c r="X73" s="357"/>
      <c r="Y73" s="357"/>
      <c r="Z73" s="357"/>
      <c r="AA73" s="357"/>
      <c r="AB73" s="308"/>
      <c r="AC73" s="2287"/>
      <c r="AD73" s="2320"/>
      <c r="AE73" s="2290"/>
      <c r="AF73" s="2293"/>
      <c r="AG73" s="2293"/>
      <c r="AH73" s="2276"/>
      <c r="AI73" s="271">
        <f>IF(P73=P72,0,1)</f>
        <v>0</v>
      </c>
      <c r="AJ73" s="271" t="s">
        <v>545</v>
      </c>
      <c r="AK73" s="271" t="str">
        <f t="shared" si="9"/>
        <v>??</v>
      </c>
      <c r="AL73" s="271" t="e">
        <f>IF(#REF!=#REF!,0,1)</f>
        <v>#REF!</v>
      </c>
      <c r="AM73" s="354">
        <f t="shared" ref="AM73:AM81" si="10">AM72</f>
        <v>0</v>
      </c>
    </row>
    <row r="74" spans="1:39" ht="14.1" customHeight="1" thickTop="1" thickBot="1" x14ac:dyDescent="0.25">
      <c r="A74" s="2295"/>
      <c r="B74" s="2284"/>
      <c r="C74" s="2298"/>
      <c r="D74" s="2300"/>
      <c r="E74" s="2303"/>
      <c r="F74" s="2284"/>
      <c r="G74" s="2318"/>
      <c r="H74" s="2305"/>
      <c r="I74" s="2281"/>
      <c r="J74" s="2284"/>
      <c r="K74" s="2318"/>
      <c r="L74" s="2284"/>
      <c r="M74" s="310"/>
      <c r="N74" s="1679"/>
      <c r="O74" s="1679"/>
      <c r="P74" s="309"/>
      <c r="Q74" s="309"/>
      <c r="R74" s="308"/>
      <c r="S74" s="308"/>
      <c r="T74" s="358"/>
      <c r="U74" s="357"/>
      <c r="V74" s="357"/>
      <c r="W74" s="357"/>
      <c r="X74" s="357"/>
      <c r="Y74" s="357"/>
      <c r="Z74" s="357"/>
      <c r="AA74" s="357"/>
      <c r="AB74" s="308"/>
      <c r="AC74" s="2287"/>
      <c r="AD74" s="2320"/>
      <c r="AE74" s="2290"/>
      <c r="AF74" s="2293"/>
      <c r="AG74" s="2293"/>
      <c r="AH74" s="2276"/>
      <c r="AI74" s="271">
        <f>IF(P74=P73,0,IF(P74=P72,0,1))</f>
        <v>0</v>
      </c>
      <c r="AJ74" s="271" t="s">
        <v>545</v>
      </c>
      <c r="AK74" s="271" t="str">
        <f t="shared" si="9"/>
        <v>??</v>
      </c>
      <c r="AL74" s="271" t="e">
        <f>IF(#REF!=#REF!,0,IF(#REF!=#REF!,0,1))</f>
        <v>#REF!</v>
      </c>
      <c r="AM74" s="354">
        <f t="shared" si="10"/>
        <v>0</v>
      </c>
    </row>
    <row r="75" spans="1:39" ht="14.1" customHeight="1" thickTop="1" thickBot="1" x14ac:dyDescent="0.25">
      <c r="A75" s="2295"/>
      <c r="B75" s="2284"/>
      <c r="C75" s="2298"/>
      <c r="D75" s="2300"/>
      <c r="E75" s="2303"/>
      <c r="F75" s="2284"/>
      <c r="G75" s="2318"/>
      <c r="H75" s="2305"/>
      <c r="I75" s="2282"/>
      <c r="J75" s="2284"/>
      <c r="K75" s="2318"/>
      <c r="L75" s="2284"/>
      <c r="M75" s="310"/>
      <c r="N75" s="1679"/>
      <c r="O75" s="1679"/>
      <c r="P75" s="309"/>
      <c r="Q75" s="309"/>
      <c r="R75" s="308"/>
      <c r="S75" s="308"/>
      <c r="T75" s="358"/>
      <c r="U75" s="357"/>
      <c r="V75" s="357"/>
      <c r="W75" s="357"/>
      <c r="X75" s="357"/>
      <c r="Y75" s="357"/>
      <c r="Z75" s="357"/>
      <c r="AA75" s="357"/>
      <c r="AB75" s="308"/>
      <c r="AC75" s="2287"/>
      <c r="AD75" s="2320"/>
      <c r="AE75" s="2290"/>
      <c r="AF75" s="2293"/>
      <c r="AG75" s="2293"/>
      <c r="AH75" s="2276"/>
      <c r="AI75" s="271">
        <f>IF(P75=P74,0,IF(P75=P73,0,IF(P75=P72,0,1)))</f>
        <v>0</v>
      </c>
      <c r="AJ75" s="271" t="s">
        <v>545</v>
      </c>
      <c r="AK75" s="271" t="str">
        <f t="shared" si="9"/>
        <v>??</v>
      </c>
      <c r="AL75" s="271" t="e">
        <f>IF(#REF!=#REF!,0,IF(#REF!=#REF!,0,IF(#REF!=#REF!,0,1)))</f>
        <v>#REF!</v>
      </c>
      <c r="AM75" s="354">
        <f t="shared" si="10"/>
        <v>0</v>
      </c>
    </row>
    <row r="76" spans="1:39" ht="14.1" customHeight="1" thickTop="1" thickBot="1" x14ac:dyDescent="0.25">
      <c r="A76" s="2295"/>
      <c r="B76" s="2284"/>
      <c r="C76" s="2298"/>
      <c r="D76" s="2300"/>
      <c r="E76" s="2303"/>
      <c r="F76" s="2284"/>
      <c r="G76" s="2318"/>
      <c r="H76" s="2305"/>
      <c r="I76" s="2282"/>
      <c r="J76" s="2284"/>
      <c r="K76" s="2318"/>
      <c r="L76" s="2284"/>
      <c r="M76" s="310"/>
      <c r="N76" s="1679"/>
      <c r="O76" s="1679"/>
      <c r="P76" s="309"/>
      <c r="Q76" s="309"/>
      <c r="R76" s="308"/>
      <c r="S76" s="308"/>
      <c r="T76" s="358"/>
      <c r="U76" s="357"/>
      <c r="V76" s="357"/>
      <c r="W76" s="357"/>
      <c r="X76" s="357"/>
      <c r="Y76" s="357"/>
      <c r="Z76" s="357"/>
      <c r="AA76" s="357"/>
      <c r="AB76" s="308"/>
      <c r="AC76" s="2287"/>
      <c r="AD76" s="2320"/>
      <c r="AE76" s="2290"/>
      <c r="AF76" s="2293"/>
      <c r="AG76" s="2293"/>
      <c r="AH76" s="2276"/>
      <c r="AI76" s="271">
        <f>IF(P76=P75,0,IF(P76=P74,0,IF(P76=P73,0,IF(P76=P72,0,1))))</f>
        <v>0</v>
      </c>
      <c r="AJ76" s="271" t="s">
        <v>545</v>
      </c>
      <c r="AK76" s="271" t="str">
        <f t="shared" si="9"/>
        <v>??</v>
      </c>
      <c r="AL76" s="271" t="e">
        <f>IF(#REF!=#REF!,0,IF(#REF!=#REF!,0,IF(#REF!=#REF!,0,IF(#REF!=#REF!,0,1))))</f>
        <v>#REF!</v>
      </c>
      <c r="AM76" s="354">
        <f t="shared" si="10"/>
        <v>0</v>
      </c>
    </row>
    <row r="77" spans="1:39" ht="14.1" customHeight="1" thickTop="1" thickBot="1" x14ac:dyDescent="0.25">
      <c r="A77" s="2295"/>
      <c r="B77" s="2284"/>
      <c r="C77" s="2298"/>
      <c r="D77" s="2300"/>
      <c r="E77" s="2303"/>
      <c r="F77" s="2284"/>
      <c r="G77" s="2318"/>
      <c r="H77" s="2305"/>
      <c r="I77" s="2282"/>
      <c r="J77" s="2284"/>
      <c r="K77" s="2318"/>
      <c r="L77" s="2284"/>
      <c r="M77" s="310"/>
      <c r="N77" s="1679"/>
      <c r="O77" s="1679"/>
      <c r="P77" s="309"/>
      <c r="Q77" s="309"/>
      <c r="R77" s="308"/>
      <c r="S77" s="308"/>
      <c r="T77" s="358"/>
      <c r="U77" s="357"/>
      <c r="V77" s="357"/>
      <c r="W77" s="357"/>
      <c r="X77" s="357"/>
      <c r="Y77" s="357"/>
      <c r="Z77" s="357"/>
      <c r="AA77" s="357"/>
      <c r="AB77" s="308"/>
      <c r="AC77" s="2287"/>
      <c r="AD77" s="2320"/>
      <c r="AE77" s="2290"/>
      <c r="AF77" s="2293"/>
      <c r="AG77" s="2293"/>
      <c r="AH77" s="2276"/>
      <c r="AI77" s="271">
        <f>IF(P77=P76,0,IF(P77=P75,0,IF(P77=P74,0,IF(P77=P73,0,IF(P77=P72,0,1)))))</f>
        <v>0</v>
      </c>
      <c r="AJ77" s="271" t="s">
        <v>545</v>
      </c>
      <c r="AK77" s="271" t="str">
        <f t="shared" si="9"/>
        <v>??</v>
      </c>
      <c r="AL77" s="271" t="e">
        <f>IF(#REF!=#REF!,0,IF(#REF!=#REF!,0,IF(#REF!=#REF!,0,IF(#REF!=#REF!,0,IF(#REF!=#REF!,0,1)))))</f>
        <v>#REF!</v>
      </c>
      <c r="AM77" s="354">
        <f t="shared" si="10"/>
        <v>0</v>
      </c>
    </row>
    <row r="78" spans="1:39" ht="14.1" customHeight="1" thickTop="1" thickBot="1" x14ac:dyDescent="0.25">
      <c r="A78" s="2295"/>
      <c r="B78" s="2284"/>
      <c r="C78" s="2298"/>
      <c r="D78" s="2300"/>
      <c r="E78" s="2303"/>
      <c r="F78" s="2284"/>
      <c r="G78" s="2318"/>
      <c r="H78" s="2305"/>
      <c r="I78" s="2282"/>
      <c r="J78" s="2284"/>
      <c r="K78" s="2318"/>
      <c r="L78" s="2284"/>
      <c r="M78" s="310"/>
      <c r="N78" s="1679"/>
      <c r="O78" s="1679"/>
      <c r="P78" s="309"/>
      <c r="Q78" s="309"/>
      <c r="R78" s="308"/>
      <c r="S78" s="308"/>
      <c r="T78" s="358"/>
      <c r="U78" s="357"/>
      <c r="V78" s="357"/>
      <c r="W78" s="357"/>
      <c r="X78" s="357"/>
      <c r="Y78" s="357"/>
      <c r="Z78" s="357"/>
      <c r="AA78" s="357"/>
      <c r="AB78" s="308"/>
      <c r="AC78" s="2287"/>
      <c r="AD78" s="2320"/>
      <c r="AE78" s="2277" t="str">
        <f>IF(AE72&gt;9,"błąd","")</f>
        <v/>
      </c>
      <c r="AF78" s="2293"/>
      <c r="AG78" s="2293"/>
      <c r="AH78" s="2276"/>
      <c r="AI78" s="271">
        <f>IF(P78=P77,0,IF(P78=P76,0,IF(P78=P75,0,IF(P78=P74,0,IF(P78=P73,0,IF(P78=P72,0,1))))))</f>
        <v>0</v>
      </c>
      <c r="AJ78" s="271" t="s">
        <v>545</v>
      </c>
      <c r="AK78" s="271" t="str">
        <f t="shared" si="9"/>
        <v>??</v>
      </c>
      <c r="AL78" s="271" t="e">
        <f>IF(#REF!=#REF!,0,IF(#REF!=#REF!,0,IF(#REF!=#REF!,0,IF(#REF!=#REF!,0,IF(#REF!=#REF!,0,IF(#REF!=#REF!,0,1))))))</f>
        <v>#REF!</v>
      </c>
      <c r="AM78" s="354">
        <f t="shared" si="10"/>
        <v>0</v>
      </c>
    </row>
    <row r="79" spans="1:39" ht="14.1" customHeight="1" thickTop="1" thickBot="1" x14ac:dyDescent="0.25">
      <c r="A79" s="2295"/>
      <c r="B79" s="2284"/>
      <c r="C79" s="2298"/>
      <c r="D79" s="2300"/>
      <c r="E79" s="2303"/>
      <c r="F79" s="2284"/>
      <c r="G79" s="2318"/>
      <c r="H79" s="2305"/>
      <c r="I79" s="2282"/>
      <c r="J79" s="2284"/>
      <c r="K79" s="2318"/>
      <c r="L79" s="2284"/>
      <c r="M79" s="310"/>
      <c r="N79" s="1679"/>
      <c r="O79" s="1679"/>
      <c r="P79" s="309"/>
      <c r="Q79" s="309"/>
      <c r="R79" s="308"/>
      <c r="S79" s="308"/>
      <c r="T79" s="358"/>
      <c r="U79" s="357"/>
      <c r="V79" s="357"/>
      <c r="W79" s="357"/>
      <c r="X79" s="357"/>
      <c r="Y79" s="357"/>
      <c r="Z79" s="357"/>
      <c r="AA79" s="357"/>
      <c r="AB79" s="308"/>
      <c r="AC79" s="2287"/>
      <c r="AD79" s="2320"/>
      <c r="AE79" s="2277"/>
      <c r="AF79" s="2293"/>
      <c r="AG79" s="2293"/>
      <c r="AH79" s="2276"/>
      <c r="AI79" s="271">
        <f>IF(P79=P78,0,IF(P79=P77,0,IF(P79=P76,0,IF(P79=P75,0,IF(P79=P74,0,IF(P79=P73,0,IF(P79=P72,0,1)))))))</f>
        <v>0</v>
      </c>
      <c r="AJ79" s="271" t="s">
        <v>545</v>
      </c>
      <c r="AK79" s="271" t="str">
        <f t="shared" si="9"/>
        <v>??</v>
      </c>
      <c r="AL79" s="271" t="e">
        <f>IF(#REF!=#REF!,0,IF(#REF!=#REF!,0,IF(#REF!=#REF!,0,IF(#REF!=#REF!,0,IF(#REF!=#REF!,0,IF(#REF!=#REF!,0,IF(#REF!=#REF!,0,1)))))))</f>
        <v>#REF!</v>
      </c>
      <c r="AM79" s="354">
        <f t="shared" si="10"/>
        <v>0</v>
      </c>
    </row>
    <row r="80" spans="1:39" ht="14.1" customHeight="1" thickTop="1" thickBot="1" x14ac:dyDescent="0.25">
      <c r="A80" s="2295"/>
      <c r="B80" s="2284"/>
      <c r="C80" s="2298"/>
      <c r="D80" s="2300"/>
      <c r="E80" s="2303"/>
      <c r="F80" s="2284"/>
      <c r="G80" s="2318"/>
      <c r="H80" s="2305"/>
      <c r="I80" s="2282"/>
      <c r="J80" s="2284"/>
      <c r="K80" s="2318"/>
      <c r="L80" s="2284"/>
      <c r="M80" s="310"/>
      <c r="N80" s="1679"/>
      <c r="O80" s="1679"/>
      <c r="P80" s="309"/>
      <c r="Q80" s="309"/>
      <c r="R80" s="308"/>
      <c r="S80" s="308"/>
      <c r="T80" s="358"/>
      <c r="U80" s="357"/>
      <c r="V80" s="357"/>
      <c r="W80" s="357"/>
      <c r="X80" s="357"/>
      <c r="Y80" s="357"/>
      <c r="Z80" s="357"/>
      <c r="AA80" s="357"/>
      <c r="AB80" s="308"/>
      <c r="AC80" s="2287"/>
      <c r="AD80" s="2320"/>
      <c r="AE80" s="2277"/>
      <c r="AF80" s="2293"/>
      <c r="AG80" s="2293"/>
      <c r="AH80" s="2276"/>
      <c r="AI80" s="271">
        <f>IF(P80=P79,0,IF(P80=P78,0,IF(P80=P77,0,IF(P80=P76,0,IF(P80=P75,0,IF(P80=P74,0,IF(P80=P73,0,IF(P80=P72,0,1))))))))</f>
        <v>0</v>
      </c>
      <c r="AJ80" s="271" t="s">
        <v>545</v>
      </c>
      <c r="AK80" s="271" t="str">
        <f t="shared" si="9"/>
        <v>??</v>
      </c>
      <c r="AL80" s="271" t="e">
        <f>IF(#REF!=#REF!,0,IF(#REF!=#REF!,0,IF(#REF!=#REF!,0,IF(#REF!=#REF!,0,IF(#REF!=#REF!,0,IF(#REF!=#REF!,0,IF(#REF!=#REF!,0,IF(#REF!=#REF!,0,1))))))))</f>
        <v>#REF!</v>
      </c>
      <c r="AM80" s="354">
        <f t="shared" si="10"/>
        <v>0</v>
      </c>
    </row>
    <row r="81" spans="1:39" ht="14.1" customHeight="1" thickTop="1" thickBot="1" x14ac:dyDescent="0.25">
      <c r="A81" s="2296"/>
      <c r="B81" s="2285"/>
      <c r="C81" s="2299"/>
      <c r="D81" s="2301"/>
      <c r="E81" s="2304"/>
      <c r="F81" s="2285"/>
      <c r="G81" s="2319"/>
      <c r="H81" s="2306"/>
      <c r="I81" s="2283"/>
      <c r="J81" s="2285"/>
      <c r="K81" s="2319"/>
      <c r="L81" s="2285"/>
      <c r="M81" s="292"/>
      <c r="N81" s="290"/>
      <c r="O81" s="290"/>
      <c r="P81" s="291"/>
      <c r="Q81" s="291"/>
      <c r="R81" s="290"/>
      <c r="S81" s="290"/>
      <c r="T81" s="356"/>
      <c r="U81" s="355"/>
      <c r="V81" s="355"/>
      <c r="W81" s="355"/>
      <c r="X81" s="355"/>
      <c r="Y81" s="355"/>
      <c r="Z81" s="355"/>
      <c r="AA81" s="355"/>
      <c r="AB81" s="290"/>
      <c r="AC81" s="2288"/>
      <c r="AD81" s="2321"/>
      <c r="AE81" s="2278"/>
      <c r="AF81" s="2294"/>
      <c r="AG81" s="2294"/>
      <c r="AH81" s="2276"/>
      <c r="AI81" s="271">
        <f>IF(P81=P80,0,IF(P81=P79,0,IF(P81=P78,0,IF(P81=P77,0,IF(P81=P76,0,IF(P81=P75,0,IF(P81=P74,0,IF(P81=P73,0,IF(P81=P72,0,1)))))))))</f>
        <v>0</v>
      </c>
      <c r="AJ81" s="271" t="s">
        <v>545</v>
      </c>
      <c r="AK81" s="271" t="str">
        <f t="shared" si="9"/>
        <v>??</v>
      </c>
      <c r="AL81" s="271" t="e">
        <f>IF(#REF!=#REF!,0,IF(#REF!=#REF!,0,IF(#REF!=#REF!,0,IF(#REF!=#REF!,0,IF(#REF!=#REF!,0,IF(#REF!=#REF!,0,IF(#REF!=#REF!,0,IF(#REF!=#REF!,0,IF(#REF!=#REF!,0,1)))))))))</f>
        <v>#REF!</v>
      </c>
      <c r="AM81" s="354">
        <f t="shared" si="10"/>
        <v>0</v>
      </c>
    </row>
    <row r="82" spans="1:39" ht="14.1" customHeight="1" thickTop="1" thickBot="1" x14ac:dyDescent="0.25">
      <c r="A82" s="2295"/>
      <c r="B82" s="2297"/>
      <c r="C82" s="2298"/>
      <c r="D82" s="2300"/>
      <c r="E82" s="2302"/>
      <c r="F82" s="2297"/>
      <c r="G82" s="2297"/>
      <c r="H82" s="2305"/>
      <c r="I82" s="2279" t="s">
        <v>140</v>
      </c>
      <c r="J82" s="2284"/>
      <c r="K82" s="2297"/>
      <c r="L82" s="2284"/>
      <c r="M82" s="310"/>
      <c r="N82" s="1679"/>
      <c r="O82" s="1679"/>
      <c r="P82" s="389"/>
      <c r="Q82" s="389"/>
      <c r="R82" s="308"/>
      <c r="S82" s="308"/>
      <c r="T82" s="358"/>
      <c r="U82" s="357"/>
      <c r="V82" s="357"/>
      <c r="W82" s="357"/>
      <c r="X82" s="357"/>
      <c r="Y82" s="357"/>
      <c r="Z82" s="357"/>
      <c r="AA82" s="357"/>
      <c r="AB82" s="308"/>
      <c r="AC82" s="2287">
        <f>SUM(T82:AB91)</f>
        <v>0</v>
      </c>
      <c r="AD82" s="2320"/>
      <c r="AE82" s="2289">
        <f>IF((AC82-AD82)&gt;=0,AC82-AD82,0)</f>
        <v>0</v>
      </c>
      <c r="AF82" s="2292">
        <f>IF(AC82=0,0,IF(AC82&gt;=AD82,1,(AC82+(18-AD82))/18))</f>
        <v>0</v>
      </c>
      <c r="AG82" s="2292" t="str">
        <f>IF(AF82=1,"pe",IF(AF82&gt;0,"ne",""))</f>
        <v/>
      </c>
      <c r="AH82" s="2276"/>
      <c r="AL82" s="271"/>
      <c r="AM82" s="354"/>
    </row>
    <row r="83" spans="1:39" ht="14.1" customHeight="1" thickTop="1" thickBot="1" x14ac:dyDescent="0.25">
      <c r="A83" s="2295"/>
      <c r="B83" s="2284"/>
      <c r="C83" s="2298"/>
      <c r="D83" s="2300"/>
      <c r="E83" s="2303"/>
      <c r="F83" s="2284"/>
      <c r="G83" s="2318"/>
      <c r="H83" s="2305"/>
      <c r="I83" s="2280"/>
      <c r="J83" s="2284"/>
      <c r="K83" s="2318"/>
      <c r="L83" s="2284"/>
      <c r="M83" s="310"/>
      <c r="N83" s="1679"/>
      <c r="O83" s="1679"/>
      <c r="P83" s="309"/>
      <c r="Q83" s="309"/>
      <c r="R83" s="308"/>
      <c r="S83" s="308"/>
      <c r="T83" s="358"/>
      <c r="U83" s="357"/>
      <c r="V83" s="357"/>
      <c r="W83" s="357"/>
      <c r="X83" s="357"/>
      <c r="Y83" s="357"/>
      <c r="Z83" s="357"/>
      <c r="AA83" s="357"/>
      <c r="AB83" s="308"/>
      <c r="AC83" s="2287"/>
      <c r="AD83" s="2320"/>
      <c r="AE83" s="2290"/>
      <c r="AF83" s="2293"/>
      <c r="AG83" s="2293"/>
      <c r="AH83" s="2276"/>
      <c r="AL83" s="271"/>
      <c r="AM83" s="354"/>
    </row>
    <row r="84" spans="1:39" ht="14.1" customHeight="1" thickTop="1" thickBot="1" x14ac:dyDescent="0.25">
      <c r="A84" s="2295"/>
      <c r="B84" s="2284"/>
      <c r="C84" s="2298"/>
      <c r="D84" s="2300"/>
      <c r="E84" s="2303"/>
      <c r="F84" s="2284"/>
      <c r="G84" s="2318"/>
      <c r="H84" s="2305"/>
      <c r="I84" s="2281"/>
      <c r="J84" s="2284"/>
      <c r="K84" s="2318"/>
      <c r="L84" s="2284"/>
      <c r="M84" s="310"/>
      <c r="N84" s="1679"/>
      <c r="O84" s="1679"/>
      <c r="P84" s="309"/>
      <c r="Q84" s="309"/>
      <c r="R84" s="308"/>
      <c r="S84" s="308"/>
      <c r="T84" s="358"/>
      <c r="U84" s="357"/>
      <c r="V84" s="357"/>
      <c r="W84" s="357"/>
      <c r="X84" s="357"/>
      <c r="Y84" s="357"/>
      <c r="Z84" s="357"/>
      <c r="AA84" s="357"/>
      <c r="AB84" s="308"/>
      <c r="AC84" s="2287"/>
      <c r="AD84" s="2320"/>
      <c r="AE84" s="2290"/>
      <c r="AF84" s="2293"/>
      <c r="AG84" s="2293"/>
      <c r="AH84" s="2276"/>
      <c r="AL84" s="271"/>
      <c r="AM84" s="354"/>
    </row>
    <row r="85" spans="1:39" ht="14.1" customHeight="1" thickTop="1" thickBot="1" x14ac:dyDescent="0.25">
      <c r="A85" s="2295"/>
      <c r="B85" s="2284"/>
      <c r="C85" s="2298"/>
      <c r="D85" s="2300"/>
      <c r="E85" s="2303"/>
      <c r="F85" s="2284"/>
      <c r="G85" s="2318"/>
      <c r="H85" s="2305"/>
      <c r="I85" s="2282"/>
      <c r="J85" s="2284"/>
      <c r="K85" s="2318"/>
      <c r="L85" s="2284"/>
      <c r="M85" s="310"/>
      <c r="N85" s="1679"/>
      <c r="O85" s="1679"/>
      <c r="P85" s="309"/>
      <c r="Q85" s="309"/>
      <c r="R85" s="308"/>
      <c r="S85" s="308"/>
      <c r="T85" s="358"/>
      <c r="U85" s="357"/>
      <c r="V85" s="357"/>
      <c r="W85" s="357"/>
      <c r="X85" s="357"/>
      <c r="Y85" s="357"/>
      <c r="Z85" s="357"/>
      <c r="AA85" s="357"/>
      <c r="AB85" s="308"/>
      <c r="AC85" s="2287"/>
      <c r="AD85" s="2320"/>
      <c r="AE85" s="2290"/>
      <c r="AF85" s="2293"/>
      <c r="AG85" s="2293"/>
      <c r="AH85" s="2276"/>
      <c r="AL85" s="271"/>
      <c r="AM85" s="354"/>
    </row>
    <row r="86" spans="1:39" ht="14.1" customHeight="1" thickTop="1" thickBot="1" x14ac:dyDescent="0.25">
      <c r="A86" s="2295"/>
      <c r="B86" s="2284"/>
      <c r="C86" s="2298"/>
      <c r="D86" s="2300"/>
      <c r="E86" s="2303"/>
      <c r="F86" s="2284"/>
      <c r="G86" s="2318"/>
      <c r="H86" s="2305"/>
      <c r="I86" s="2282"/>
      <c r="J86" s="2284"/>
      <c r="K86" s="2318"/>
      <c r="L86" s="2284"/>
      <c r="M86" s="310"/>
      <c r="N86" s="1679"/>
      <c r="O86" s="1679"/>
      <c r="P86" s="309"/>
      <c r="Q86" s="309"/>
      <c r="R86" s="308"/>
      <c r="S86" s="308"/>
      <c r="T86" s="358"/>
      <c r="U86" s="357"/>
      <c r="V86" s="357"/>
      <c r="W86" s="357"/>
      <c r="X86" s="357"/>
      <c r="Y86" s="357"/>
      <c r="Z86" s="357"/>
      <c r="AA86" s="357"/>
      <c r="AB86" s="308"/>
      <c r="AC86" s="2287"/>
      <c r="AD86" s="2320"/>
      <c r="AE86" s="2290"/>
      <c r="AF86" s="2293"/>
      <c r="AG86" s="2293"/>
      <c r="AH86" s="2276"/>
      <c r="AL86" s="271"/>
      <c r="AM86" s="354"/>
    </row>
    <row r="87" spans="1:39" ht="14.1" customHeight="1" thickTop="1" thickBot="1" x14ac:dyDescent="0.25">
      <c r="A87" s="2295"/>
      <c r="B87" s="2284"/>
      <c r="C87" s="2298"/>
      <c r="D87" s="2300"/>
      <c r="E87" s="2303"/>
      <c r="F87" s="2284"/>
      <c r="G87" s="2318"/>
      <c r="H87" s="2305"/>
      <c r="I87" s="2282"/>
      <c r="J87" s="2284"/>
      <c r="K87" s="2318"/>
      <c r="L87" s="2284"/>
      <c r="M87" s="310"/>
      <c r="N87" s="1679"/>
      <c r="O87" s="1679"/>
      <c r="P87" s="309"/>
      <c r="Q87" s="309"/>
      <c r="R87" s="308"/>
      <c r="S87" s="308"/>
      <c r="T87" s="358"/>
      <c r="U87" s="357"/>
      <c r="V87" s="357"/>
      <c r="W87" s="357"/>
      <c r="X87" s="357"/>
      <c r="Y87" s="357"/>
      <c r="Z87" s="357"/>
      <c r="AA87" s="357"/>
      <c r="AB87" s="308"/>
      <c r="AC87" s="2287"/>
      <c r="AD87" s="2320"/>
      <c r="AE87" s="2290"/>
      <c r="AF87" s="2293"/>
      <c r="AG87" s="2293"/>
      <c r="AH87" s="2276"/>
      <c r="AL87" s="271"/>
      <c r="AM87" s="354"/>
    </row>
    <row r="88" spans="1:39" ht="14.1" customHeight="1" thickTop="1" thickBot="1" x14ac:dyDescent="0.25">
      <c r="A88" s="2295"/>
      <c r="B88" s="2284"/>
      <c r="C88" s="2298"/>
      <c r="D88" s="2300"/>
      <c r="E88" s="2303"/>
      <c r="F88" s="2284"/>
      <c r="G88" s="2318"/>
      <c r="H88" s="2305"/>
      <c r="I88" s="2282"/>
      <c r="J88" s="2284"/>
      <c r="K88" s="2318"/>
      <c r="L88" s="2284"/>
      <c r="M88" s="310"/>
      <c r="N88" s="1679"/>
      <c r="O88" s="1679"/>
      <c r="P88" s="309"/>
      <c r="Q88" s="309"/>
      <c r="R88" s="308"/>
      <c r="S88" s="308"/>
      <c r="T88" s="358"/>
      <c r="U88" s="357"/>
      <c r="V88" s="357"/>
      <c r="W88" s="357"/>
      <c r="X88" s="357"/>
      <c r="Y88" s="357"/>
      <c r="Z88" s="357"/>
      <c r="AA88" s="357"/>
      <c r="AB88" s="308"/>
      <c r="AC88" s="2287"/>
      <c r="AD88" s="2320"/>
      <c r="AE88" s="2277" t="str">
        <f>IF(AE82&gt;9,"błąd","")</f>
        <v/>
      </c>
      <c r="AF88" s="2293"/>
      <c r="AG88" s="2293"/>
      <c r="AH88" s="2276"/>
      <c r="AL88" s="271"/>
      <c r="AM88" s="354"/>
    </row>
    <row r="89" spans="1:39" ht="14.1" customHeight="1" thickTop="1" thickBot="1" x14ac:dyDescent="0.25">
      <c r="A89" s="2295"/>
      <c r="B89" s="2284"/>
      <c r="C89" s="2298"/>
      <c r="D89" s="2300"/>
      <c r="E89" s="2303"/>
      <c r="F89" s="2284"/>
      <c r="G89" s="2318"/>
      <c r="H89" s="2305"/>
      <c r="I89" s="2282"/>
      <c r="J89" s="2284"/>
      <c r="K89" s="2318"/>
      <c r="L89" s="2284"/>
      <c r="M89" s="310"/>
      <c r="N89" s="1679"/>
      <c r="O89" s="1679"/>
      <c r="P89" s="309"/>
      <c r="Q89" s="309"/>
      <c r="R89" s="308"/>
      <c r="S89" s="308"/>
      <c r="T89" s="358"/>
      <c r="U89" s="357"/>
      <c r="V89" s="357"/>
      <c r="W89" s="357"/>
      <c r="X89" s="357"/>
      <c r="Y89" s="357"/>
      <c r="Z89" s="357"/>
      <c r="AA89" s="357"/>
      <c r="AB89" s="308"/>
      <c r="AC89" s="2287"/>
      <c r="AD89" s="2320"/>
      <c r="AE89" s="2277"/>
      <c r="AF89" s="2293"/>
      <c r="AG89" s="2293"/>
      <c r="AH89" s="2276"/>
      <c r="AL89" s="271"/>
      <c r="AM89" s="354"/>
    </row>
    <row r="90" spans="1:39" ht="14.1" customHeight="1" thickTop="1" thickBot="1" x14ac:dyDescent="0.25">
      <c r="A90" s="2295"/>
      <c r="B90" s="2284"/>
      <c r="C90" s="2298"/>
      <c r="D90" s="2300"/>
      <c r="E90" s="2303"/>
      <c r="F90" s="2284"/>
      <c r="G90" s="2318"/>
      <c r="H90" s="2305"/>
      <c r="I90" s="2282"/>
      <c r="J90" s="2284"/>
      <c r="K90" s="2318"/>
      <c r="L90" s="2284"/>
      <c r="M90" s="310"/>
      <c r="N90" s="1679"/>
      <c r="O90" s="1679"/>
      <c r="P90" s="309"/>
      <c r="Q90" s="309"/>
      <c r="R90" s="308"/>
      <c r="S90" s="308"/>
      <c r="T90" s="358"/>
      <c r="U90" s="357"/>
      <c r="V90" s="357"/>
      <c r="W90" s="357"/>
      <c r="X90" s="357"/>
      <c r="Y90" s="357"/>
      <c r="Z90" s="357"/>
      <c r="AA90" s="357"/>
      <c r="AB90" s="308"/>
      <c r="AC90" s="2287"/>
      <c r="AD90" s="2320"/>
      <c r="AE90" s="2277"/>
      <c r="AF90" s="2293"/>
      <c r="AG90" s="2293"/>
      <c r="AH90" s="2276"/>
      <c r="AL90" s="271"/>
      <c r="AM90" s="354"/>
    </row>
    <row r="91" spans="1:39" ht="14.1" customHeight="1" thickTop="1" thickBot="1" x14ac:dyDescent="0.25">
      <c r="A91" s="2296"/>
      <c r="B91" s="2285"/>
      <c r="C91" s="2299"/>
      <c r="D91" s="2301"/>
      <c r="E91" s="2304"/>
      <c r="F91" s="2285"/>
      <c r="G91" s="2319"/>
      <c r="H91" s="2306"/>
      <c r="I91" s="2283"/>
      <c r="J91" s="2285"/>
      <c r="K91" s="2319"/>
      <c r="L91" s="2285"/>
      <c r="M91" s="292"/>
      <c r="N91" s="290"/>
      <c r="O91" s="290"/>
      <c r="P91" s="291"/>
      <c r="Q91" s="291"/>
      <c r="R91" s="290"/>
      <c r="S91" s="290"/>
      <c r="T91" s="356"/>
      <c r="U91" s="355"/>
      <c r="V91" s="355"/>
      <c r="W91" s="355"/>
      <c r="X91" s="355"/>
      <c r="Y91" s="355"/>
      <c r="Z91" s="355"/>
      <c r="AA91" s="355"/>
      <c r="AB91" s="290"/>
      <c r="AC91" s="2288"/>
      <c r="AD91" s="2321"/>
      <c r="AE91" s="2278"/>
      <c r="AF91" s="2294"/>
      <c r="AG91" s="2294"/>
      <c r="AH91" s="2276"/>
      <c r="AL91" s="271"/>
      <c r="AM91" s="354"/>
    </row>
    <row r="92" spans="1:39" ht="14.1" customHeight="1" thickTop="1" thickBot="1" x14ac:dyDescent="0.25">
      <c r="A92" s="2295"/>
      <c r="B92" s="2297"/>
      <c r="C92" s="2298"/>
      <c r="D92" s="2300"/>
      <c r="E92" s="2302"/>
      <c r="F92" s="2297"/>
      <c r="G92" s="2297"/>
      <c r="H92" s="2305"/>
      <c r="I92" s="2279" t="s">
        <v>140</v>
      </c>
      <c r="J92" s="2284"/>
      <c r="K92" s="2297"/>
      <c r="L92" s="2284"/>
      <c r="M92" s="310"/>
      <c r="N92" s="1679"/>
      <c r="O92" s="1679"/>
      <c r="P92" s="389"/>
      <c r="Q92" s="389"/>
      <c r="R92" s="308"/>
      <c r="S92" s="308"/>
      <c r="T92" s="358"/>
      <c r="U92" s="357"/>
      <c r="V92" s="357"/>
      <c r="W92" s="357"/>
      <c r="X92" s="357"/>
      <c r="Y92" s="357"/>
      <c r="Z92" s="357"/>
      <c r="AA92" s="357"/>
      <c r="AB92" s="308"/>
      <c r="AC92" s="2287">
        <f>SUM(T92:AB101)</f>
        <v>0</v>
      </c>
      <c r="AD92" s="2320"/>
      <c r="AE92" s="2289">
        <f>IF((AC92-AD92)&gt;=0,AC92-AD92,0)</f>
        <v>0</v>
      </c>
      <c r="AF92" s="2292">
        <f>IF(AC92=0,0,IF(AC92&gt;=AD92,1,(AC92+(18-AD92))/18))</f>
        <v>0</v>
      </c>
      <c r="AG92" s="2292" t="str">
        <f>IF(AF92=1,"pe",IF(AF92&gt;0,"ne",""))</f>
        <v/>
      </c>
      <c r="AH92" s="2276"/>
      <c r="AI92" s="271">
        <v>1</v>
      </c>
      <c r="AJ92" s="271" t="s">
        <v>545</v>
      </c>
      <c r="AK92" s="271" t="str">
        <f t="shared" ref="AK92:AK155" si="11">$C$2</f>
        <v>??</v>
      </c>
      <c r="AL92" s="271">
        <v>1</v>
      </c>
      <c r="AM92" s="354">
        <f>C92</f>
        <v>0</v>
      </c>
    </row>
    <row r="93" spans="1:39" ht="14.1" customHeight="1" thickTop="1" thickBot="1" x14ac:dyDescent="0.25">
      <c r="A93" s="2295"/>
      <c r="B93" s="2284"/>
      <c r="C93" s="2298"/>
      <c r="D93" s="2300"/>
      <c r="E93" s="2303"/>
      <c r="F93" s="2284"/>
      <c r="G93" s="2318"/>
      <c r="H93" s="2305"/>
      <c r="I93" s="2280"/>
      <c r="J93" s="2284"/>
      <c r="K93" s="2318"/>
      <c r="L93" s="2284"/>
      <c r="M93" s="310"/>
      <c r="N93" s="1679"/>
      <c r="O93" s="1679"/>
      <c r="P93" s="309"/>
      <c r="Q93" s="309"/>
      <c r="R93" s="308"/>
      <c r="S93" s="308"/>
      <c r="T93" s="358"/>
      <c r="U93" s="357"/>
      <c r="V93" s="357"/>
      <c r="W93" s="357"/>
      <c r="X93" s="357"/>
      <c r="Y93" s="357"/>
      <c r="Z93" s="357"/>
      <c r="AA93" s="357"/>
      <c r="AB93" s="308"/>
      <c r="AC93" s="2287"/>
      <c r="AD93" s="2320"/>
      <c r="AE93" s="2290"/>
      <c r="AF93" s="2293"/>
      <c r="AG93" s="2293"/>
      <c r="AH93" s="2276"/>
      <c r="AI93" s="271">
        <f>IF(P93=P92,0,1)</f>
        <v>0</v>
      </c>
      <c r="AJ93" s="271" t="s">
        <v>545</v>
      </c>
      <c r="AK93" s="271" t="str">
        <f t="shared" si="11"/>
        <v>??</v>
      </c>
      <c r="AL93" s="271" t="e">
        <f>IF(#REF!=#REF!,0,1)</f>
        <v>#REF!</v>
      </c>
      <c r="AM93" s="354">
        <f t="shared" ref="AM93:AM101" si="12">AM92</f>
        <v>0</v>
      </c>
    </row>
    <row r="94" spans="1:39" ht="14.1" customHeight="1" thickTop="1" thickBot="1" x14ac:dyDescent="0.25">
      <c r="A94" s="2295"/>
      <c r="B94" s="2284"/>
      <c r="C94" s="2298"/>
      <c r="D94" s="2300"/>
      <c r="E94" s="2303"/>
      <c r="F94" s="2284"/>
      <c r="G94" s="2318"/>
      <c r="H94" s="2305"/>
      <c r="I94" s="2281"/>
      <c r="J94" s="2284"/>
      <c r="K94" s="2318"/>
      <c r="L94" s="2284"/>
      <c r="M94" s="310"/>
      <c r="N94" s="1679"/>
      <c r="O94" s="1679"/>
      <c r="P94" s="309"/>
      <c r="Q94" s="309"/>
      <c r="R94" s="308"/>
      <c r="S94" s="308"/>
      <c r="T94" s="358"/>
      <c r="U94" s="357"/>
      <c r="V94" s="357"/>
      <c r="W94" s="357"/>
      <c r="X94" s="357"/>
      <c r="Y94" s="357"/>
      <c r="Z94" s="357"/>
      <c r="AA94" s="357"/>
      <c r="AB94" s="308"/>
      <c r="AC94" s="2287"/>
      <c r="AD94" s="2320"/>
      <c r="AE94" s="2290"/>
      <c r="AF94" s="2293"/>
      <c r="AG94" s="2293"/>
      <c r="AH94" s="2276"/>
      <c r="AI94" s="271">
        <f>IF(P94=P93,0,IF(P94=P92,0,1))</f>
        <v>0</v>
      </c>
      <c r="AJ94" s="271" t="s">
        <v>545</v>
      </c>
      <c r="AK94" s="271" t="str">
        <f t="shared" si="11"/>
        <v>??</v>
      </c>
      <c r="AL94" s="271" t="e">
        <f>IF(#REF!=#REF!,0,IF(#REF!=#REF!,0,1))</f>
        <v>#REF!</v>
      </c>
      <c r="AM94" s="354">
        <f t="shared" si="12"/>
        <v>0</v>
      </c>
    </row>
    <row r="95" spans="1:39" ht="14.1" customHeight="1" thickTop="1" thickBot="1" x14ac:dyDescent="0.25">
      <c r="A95" s="2295"/>
      <c r="B95" s="2284"/>
      <c r="C95" s="2298"/>
      <c r="D95" s="2300"/>
      <c r="E95" s="2303"/>
      <c r="F95" s="2284"/>
      <c r="G95" s="2318"/>
      <c r="H95" s="2305"/>
      <c r="I95" s="2282"/>
      <c r="J95" s="2284"/>
      <c r="K95" s="2318"/>
      <c r="L95" s="2284"/>
      <c r="M95" s="310"/>
      <c r="N95" s="1679"/>
      <c r="O95" s="1679"/>
      <c r="P95" s="309"/>
      <c r="Q95" s="309"/>
      <c r="R95" s="308"/>
      <c r="S95" s="308"/>
      <c r="T95" s="358"/>
      <c r="U95" s="357"/>
      <c r="V95" s="357"/>
      <c r="W95" s="357"/>
      <c r="X95" s="357"/>
      <c r="Y95" s="357"/>
      <c r="Z95" s="357"/>
      <c r="AA95" s="357"/>
      <c r="AB95" s="308"/>
      <c r="AC95" s="2287"/>
      <c r="AD95" s="2320"/>
      <c r="AE95" s="2290"/>
      <c r="AF95" s="2293"/>
      <c r="AG95" s="2293"/>
      <c r="AH95" s="2276"/>
      <c r="AI95" s="271">
        <f>IF(P95=P94,0,IF(P95=P93,0,IF(P95=P92,0,1)))</f>
        <v>0</v>
      </c>
      <c r="AJ95" s="271" t="s">
        <v>545</v>
      </c>
      <c r="AK95" s="271" t="str">
        <f t="shared" si="11"/>
        <v>??</v>
      </c>
      <c r="AL95" s="271" t="e">
        <f>IF(#REF!=#REF!,0,IF(#REF!=#REF!,0,IF(#REF!=#REF!,0,1)))</f>
        <v>#REF!</v>
      </c>
      <c r="AM95" s="354">
        <f t="shared" si="12"/>
        <v>0</v>
      </c>
    </row>
    <row r="96" spans="1:39" ht="14.1" customHeight="1" thickTop="1" thickBot="1" x14ac:dyDescent="0.25">
      <c r="A96" s="2295"/>
      <c r="B96" s="2284"/>
      <c r="C96" s="2298"/>
      <c r="D96" s="2300"/>
      <c r="E96" s="2303"/>
      <c r="F96" s="2284"/>
      <c r="G96" s="2318"/>
      <c r="H96" s="2305"/>
      <c r="I96" s="2282"/>
      <c r="J96" s="2284"/>
      <c r="K96" s="2318"/>
      <c r="L96" s="2284"/>
      <c r="M96" s="310"/>
      <c r="N96" s="1679"/>
      <c r="O96" s="1679"/>
      <c r="P96" s="309"/>
      <c r="Q96" s="309"/>
      <c r="R96" s="308"/>
      <c r="S96" s="308"/>
      <c r="T96" s="358"/>
      <c r="U96" s="357"/>
      <c r="V96" s="357"/>
      <c r="W96" s="357"/>
      <c r="X96" s="357"/>
      <c r="Y96" s="357"/>
      <c r="Z96" s="357"/>
      <c r="AA96" s="357"/>
      <c r="AB96" s="308"/>
      <c r="AC96" s="2287"/>
      <c r="AD96" s="2320"/>
      <c r="AE96" s="2290"/>
      <c r="AF96" s="2293"/>
      <c r="AG96" s="2293"/>
      <c r="AH96" s="2276"/>
      <c r="AI96" s="271">
        <f>IF(P96=P95,0,IF(P96=P94,0,IF(P96=P93,0,IF(P96=P92,0,1))))</f>
        <v>0</v>
      </c>
      <c r="AJ96" s="271" t="s">
        <v>545</v>
      </c>
      <c r="AK96" s="271" t="str">
        <f t="shared" si="11"/>
        <v>??</v>
      </c>
      <c r="AL96" s="271" t="e">
        <f>IF(#REF!=#REF!,0,IF(#REF!=#REF!,0,IF(#REF!=#REF!,0,IF(#REF!=#REF!,0,1))))</f>
        <v>#REF!</v>
      </c>
      <c r="AM96" s="354">
        <f t="shared" si="12"/>
        <v>0</v>
      </c>
    </row>
    <row r="97" spans="1:39" ht="14.1" customHeight="1" thickTop="1" thickBot="1" x14ac:dyDescent="0.25">
      <c r="A97" s="2295"/>
      <c r="B97" s="2284"/>
      <c r="C97" s="2298"/>
      <c r="D97" s="2300"/>
      <c r="E97" s="2303"/>
      <c r="F97" s="2284"/>
      <c r="G97" s="2318"/>
      <c r="H97" s="2305"/>
      <c r="I97" s="2282"/>
      <c r="J97" s="2284"/>
      <c r="K97" s="2318"/>
      <c r="L97" s="2284"/>
      <c r="M97" s="310"/>
      <c r="N97" s="1679"/>
      <c r="O97" s="1679"/>
      <c r="P97" s="309"/>
      <c r="Q97" s="309"/>
      <c r="R97" s="308"/>
      <c r="S97" s="308"/>
      <c r="T97" s="358"/>
      <c r="U97" s="357"/>
      <c r="V97" s="357"/>
      <c r="W97" s="357"/>
      <c r="X97" s="357"/>
      <c r="Y97" s="357"/>
      <c r="Z97" s="357"/>
      <c r="AA97" s="357"/>
      <c r="AB97" s="308"/>
      <c r="AC97" s="2287"/>
      <c r="AD97" s="2320"/>
      <c r="AE97" s="2290"/>
      <c r="AF97" s="2293"/>
      <c r="AG97" s="2293"/>
      <c r="AH97" s="2276"/>
      <c r="AI97" s="271">
        <f>IF(P97=P96,0,IF(P97=P95,0,IF(P97=P94,0,IF(P97=P93,0,IF(P97=P92,0,1)))))</f>
        <v>0</v>
      </c>
      <c r="AJ97" s="271" t="s">
        <v>545</v>
      </c>
      <c r="AK97" s="271" t="str">
        <f t="shared" si="11"/>
        <v>??</v>
      </c>
      <c r="AL97" s="271" t="e">
        <f>IF(#REF!=#REF!,0,IF(#REF!=#REF!,0,IF(#REF!=#REF!,0,IF(#REF!=#REF!,0,IF(#REF!=#REF!,0,1)))))</f>
        <v>#REF!</v>
      </c>
      <c r="AM97" s="354">
        <f t="shared" si="12"/>
        <v>0</v>
      </c>
    </row>
    <row r="98" spans="1:39" ht="14.1" customHeight="1" thickTop="1" thickBot="1" x14ac:dyDescent="0.25">
      <c r="A98" s="2295"/>
      <c r="B98" s="2284"/>
      <c r="C98" s="2298"/>
      <c r="D98" s="2300"/>
      <c r="E98" s="2303"/>
      <c r="F98" s="2284"/>
      <c r="G98" s="2318"/>
      <c r="H98" s="2305"/>
      <c r="I98" s="2282"/>
      <c r="J98" s="2284"/>
      <c r="K98" s="2318"/>
      <c r="L98" s="2284"/>
      <c r="M98" s="310"/>
      <c r="N98" s="1679"/>
      <c r="O98" s="1679"/>
      <c r="P98" s="309"/>
      <c r="Q98" s="309"/>
      <c r="R98" s="308"/>
      <c r="S98" s="308"/>
      <c r="T98" s="358"/>
      <c r="U98" s="357"/>
      <c r="V98" s="357"/>
      <c r="W98" s="357"/>
      <c r="X98" s="357"/>
      <c r="Y98" s="357"/>
      <c r="Z98" s="357"/>
      <c r="AA98" s="357"/>
      <c r="AB98" s="308"/>
      <c r="AC98" s="2287"/>
      <c r="AD98" s="2320"/>
      <c r="AE98" s="2277" t="str">
        <f>IF(AE92&gt;9,"błąd","")</f>
        <v/>
      </c>
      <c r="AF98" s="2293"/>
      <c r="AG98" s="2293"/>
      <c r="AH98" s="2276"/>
      <c r="AI98" s="271">
        <f>IF(P98=P97,0,IF(P98=P96,0,IF(P98=P95,0,IF(P98=P94,0,IF(P98=P93,0,IF(P98=P92,0,1))))))</f>
        <v>0</v>
      </c>
      <c r="AJ98" s="271" t="s">
        <v>545</v>
      </c>
      <c r="AK98" s="271" t="str">
        <f t="shared" si="11"/>
        <v>??</v>
      </c>
      <c r="AL98" s="271" t="e">
        <f>IF(#REF!=#REF!,0,IF(#REF!=#REF!,0,IF(#REF!=#REF!,0,IF(#REF!=#REF!,0,IF(#REF!=#REF!,0,IF(#REF!=#REF!,0,1))))))</f>
        <v>#REF!</v>
      </c>
      <c r="AM98" s="354">
        <f t="shared" si="12"/>
        <v>0</v>
      </c>
    </row>
    <row r="99" spans="1:39" ht="14.1" customHeight="1" thickTop="1" thickBot="1" x14ac:dyDescent="0.25">
      <c r="A99" s="2295"/>
      <c r="B99" s="2284"/>
      <c r="C99" s="2298"/>
      <c r="D99" s="2300"/>
      <c r="E99" s="2303"/>
      <c r="F99" s="2284"/>
      <c r="G99" s="2318"/>
      <c r="H99" s="2305"/>
      <c r="I99" s="2282"/>
      <c r="J99" s="2284"/>
      <c r="K99" s="2318"/>
      <c r="L99" s="2284"/>
      <c r="M99" s="310"/>
      <c r="N99" s="1679"/>
      <c r="O99" s="1679"/>
      <c r="P99" s="309"/>
      <c r="Q99" s="309"/>
      <c r="R99" s="308"/>
      <c r="S99" s="308"/>
      <c r="T99" s="358"/>
      <c r="U99" s="357"/>
      <c r="V99" s="357"/>
      <c r="W99" s="357"/>
      <c r="X99" s="357"/>
      <c r="Y99" s="357"/>
      <c r="Z99" s="357"/>
      <c r="AA99" s="357"/>
      <c r="AB99" s="308"/>
      <c r="AC99" s="2287"/>
      <c r="AD99" s="2320"/>
      <c r="AE99" s="2277"/>
      <c r="AF99" s="2293"/>
      <c r="AG99" s="2293"/>
      <c r="AH99" s="2276"/>
      <c r="AI99" s="271">
        <f>IF(P99=P98,0,IF(P99=P97,0,IF(P99=P96,0,IF(P99=P95,0,IF(P99=P94,0,IF(P99=P93,0,IF(P99=P92,0,1)))))))</f>
        <v>0</v>
      </c>
      <c r="AJ99" s="271" t="s">
        <v>545</v>
      </c>
      <c r="AK99" s="271" t="str">
        <f t="shared" si="11"/>
        <v>??</v>
      </c>
      <c r="AL99" s="271" t="e">
        <f>IF(#REF!=#REF!,0,IF(#REF!=#REF!,0,IF(#REF!=#REF!,0,IF(#REF!=#REF!,0,IF(#REF!=#REF!,0,IF(#REF!=#REF!,0,IF(#REF!=#REF!,0,1)))))))</f>
        <v>#REF!</v>
      </c>
      <c r="AM99" s="354">
        <f t="shared" si="12"/>
        <v>0</v>
      </c>
    </row>
    <row r="100" spans="1:39" ht="14.1" customHeight="1" thickTop="1" thickBot="1" x14ac:dyDescent="0.25">
      <c r="A100" s="2295"/>
      <c r="B100" s="2284"/>
      <c r="C100" s="2298"/>
      <c r="D100" s="2300"/>
      <c r="E100" s="2303"/>
      <c r="F100" s="2284"/>
      <c r="G100" s="2318"/>
      <c r="H100" s="2305"/>
      <c r="I100" s="2282"/>
      <c r="J100" s="2284"/>
      <c r="K100" s="2318"/>
      <c r="L100" s="2284"/>
      <c r="M100" s="310"/>
      <c r="N100" s="1679"/>
      <c r="O100" s="1679"/>
      <c r="P100" s="309"/>
      <c r="Q100" s="309"/>
      <c r="R100" s="308"/>
      <c r="S100" s="308"/>
      <c r="T100" s="358"/>
      <c r="U100" s="357"/>
      <c r="V100" s="357"/>
      <c r="W100" s="357"/>
      <c r="X100" s="357"/>
      <c r="Y100" s="357"/>
      <c r="Z100" s="357"/>
      <c r="AA100" s="357"/>
      <c r="AB100" s="308"/>
      <c r="AC100" s="2287"/>
      <c r="AD100" s="2320"/>
      <c r="AE100" s="2277"/>
      <c r="AF100" s="2293"/>
      <c r="AG100" s="2293"/>
      <c r="AH100" s="2276"/>
      <c r="AI100" s="271">
        <f>IF(P100=P99,0,IF(P100=P98,0,IF(P100=P97,0,IF(P100=P96,0,IF(P100=P95,0,IF(P100=P94,0,IF(P100=P93,0,IF(P100=P92,0,1))))))))</f>
        <v>0</v>
      </c>
      <c r="AJ100" s="271" t="s">
        <v>545</v>
      </c>
      <c r="AK100" s="271" t="str">
        <f t="shared" si="11"/>
        <v>??</v>
      </c>
      <c r="AL100" s="271" t="e">
        <f>IF(#REF!=#REF!,0,IF(#REF!=#REF!,0,IF(#REF!=#REF!,0,IF(#REF!=#REF!,0,IF(#REF!=#REF!,0,IF(#REF!=#REF!,0,IF(#REF!=#REF!,0,IF(#REF!=#REF!,0,1))))))))</f>
        <v>#REF!</v>
      </c>
      <c r="AM100" s="354">
        <f t="shared" si="12"/>
        <v>0</v>
      </c>
    </row>
    <row r="101" spans="1:39" ht="14.1" customHeight="1" thickTop="1" thickBot="1" x14ac:dyDescent="0.25">
      <c r="A101" s="2296"/>
      <c r="B101" s="2285"/>
      <c r="C101" s="2299"/>
      <c r="D101" s="2301"/>
      <c r="E101" s="2304"/>
      <c r="F101" s="2285"/>
      <c r="G101" s="2319"/>
      <c r="H101" s="2306"/>
      <c r="I101" s="2283"/>
      <c r="J101" s="2285"/>
      <c r="K101" s="2319"/>
      <c r="L101" s="2285"/>
      <c r="M101" s="292"/>
      <c r="N101" s="290"/>
      <c r="O101" s="290"/>
      <c r="P101" s="291"/>
      <c r="Q101" s="291"/>
      <c r="R101" s="290"/>
      <c r="S101" s="290"/>
      <c r="T101" s="356"/>
      <c r="U101" s="355"/>
      <c r="V101" s="355"/>
      <c r="W101" s="355"/>
      <c r="X101" s="355"/>
      <c r="Y101" s="355"/>
      <c r="Z101" s="355"/>
      <c r="AA101" s="355"/>
      <c r="AB101" s="290"/>
      <c r="AC101" s="2288"/>
      <c r="AD101" s="2321"/>
      <c r="AE101" s="2278"/>
      <c r="AF101" s="2294"/>
      <c r="AG101" s="2294"/>
      <c r="AH101" s="2276"/>
      <c r="AI101" s="271">
        <f>IF(P101=P100,0,IF(P101=P99,0,IF(P101=P98,0,IF(P101=P97,0,IF(P101=P96,0,IF(P101=P95,0,IF(P101=P94,0,IF(P101=P93,0,IF(P101=P92,0,1)))))))))</f>
        <v>0</v>
      </c>
      <c r="AJ101" s="271" t="s">
        <v>545</v>
      </c>
      <c r="AK101" s="271" t="str">
        <f t="shared" si="11"/>
        <v>??</v>
      </c>
      <c r="AL101" s="271" t="e">
        <f>IF(#REF!=#REF!,0,IF(#REF!=#REF!,0,IF(#REF!=#REF!,0,IF(#REF!=#REF!,0,IF(#REF!=#REF!,0,IF(#REF!=#REF!,0,IF(#REF!=#REF!,0,IF(#REF!=#REF!,0,IF(#REF!=#REF!,0,1)))))))))</f>
        <v>#REF!</v>
      </c>
      <c r="AM101" s="354">
        <f t="shared" si="12"/>
        <v>0</v>
      </c>
    </row>
    <row r="102" spans="1:39" ht="17.100000000000001" customHeight="1" thickTop="1" thickBot="1" x14ac:dyDescent="0.35">
      <c r="A102" s="343"/>
      <c r="B102" s="337"/>
      <c r="C102" s="410" t="s">
        <v>546</v>
      </c>
      <c r="D102" s="341"/>
      <c r="E102" s="341"/>
      <c r="F102" s="341"/>
      <c r="G102" s="341"/>
      <c r="H102" s="337"/>
      <c r="I102" s="341"/>
      <c r="J102" s="341"/>
      <c r="K102" s="341"/>
      <c r="L102" s="341"/>
      <c r="M102" s="409"/>
      <c r="N102" s="337"/>
      <c r="O102" s="337"/>
      <c r="P102" s="337"/>
      <c r="Q102" s="337"/>
      <c r="R102" s="337"/>
      <c r="S102" s="337"/>
      <c r="T102" s="337"/>
      <c r="U102" s="337"/>
      <c r="V102" s="337"/>
      <c r="W102" s="337"/>
      <c r="X102" s="337"/>
      <c r="Y102" s="337"/>
      <c r="Z102" s="337"/>
      <c r="AA102" s="337"/>
      <c r="AB102" s="385"/>
      <c r="AC102" s="407">
        <f>SUM(AC103:AC1052)</f>
        <v>0</v>
      </c>
      <c r="AD102" s="407"/>
      <c r="AE102" s="408">
        <f>SUM(AE103:AE1052)</f>
        <v>0</v>
      </c>
      <c r="AF102" s="407">
        <f>SUM(AF103:AF1052)</f>
        <v>0</v>
      </c>
      <c r="AG102" s="392"/>
      <c r="AH102" s="349" t="s">
        <v>540</v>
      </c>
      <c r="AK102" s="271" t="str">
        <f t="shared" si="11"/>
        <v>??</v>
      </c>
    </row>
    <row r="103" spans="1:39" ht="14.1" customHeight="1" thickTop="1" thickBot="1" x14ac:dyDescent="0.25">
      <c r="A103" s="2295"/>
      <c r="B103" s="2297"/>
      <c r="C103" s="2298"/>
      <c r="D103" s="2300"/>
      <c r="E103" s="2302"/>
      <c r="F103" s="2297"/>
      <c r="G103" s="2297"/>
      <c r="H103" s="2305"/>
      <c r="I103" s="2279" t="s">
        <v>140</v>
      </c>
      <c r="J103" s="2284"/>
      <c r="K103" s="2297"/>
      <c r="L103" s="2284"/>
      <c r="M103" s="310"/>
      <c r="N103" s="1679"/>
      <c r="O103" s="1679"/>
      <c r="P103" s="389"/>
      <c r="Q103" s="389"/>
      <c r="R103" s="308"/>
      <c r="S103" s="308"/>
      <c r="T103" s="358"/>
      <c r="U103" s="357"/>
      <c r="V103" s="357"/>
      <c r="W103" s="357"/>
      <c r="X103" s="357"/>
      <c r="Y103" s="357"/>
      <c r="Z103" s="357"/>
      <c r="AA103" s="357"/>
      <c r="AB103" s="308"/>
      <c r="AC103" s="2286">
        <f>SUM(T103:AB112)</f>
        <v>0</v>
      </c>
      <c r="AD103" s="2286">
        <f>IF(AC103&gt;0,18,0)</f>
        <v>0</v>
      </c>
      <c r="AE103" s="2289">
        <f>IF((AC103-AD103)&gt;=0,AC103-AD103,0)</f>
        <v>0</v>
      </c>
      <c r="AF103" s="2291">
        <f>IF(AC103&lt;AD103,AC103,AD103)/IF(AD103=0,1,AD103)</f>
        <v>0</v>
      </c>
      <c r="AG103" s="2292" t="str">
        <f>IF(AF103=1,"pe",IF(AF103&gt;0,"ne",""))</f>
        <v/>
      </c>
      <c r="AH103" s="2276"/>
      <c r="AI103" s="271">
        <v>1</v>
      </c>
      <c r="AJ103" s="271" t="s">
        <v>545</v>
      </c>
      <c r="AK103" s="271" t="str">
        <f t="shared" si="11"/>
        <v>??</v>
      </c>
      <c r="AL103" s="271">
        <v>1</v>
      </c>
      <c r="AM103" s="354">
        <f>C103</f>
        <v>0</v>
      </c>
    </row>
    <row r="104" spans="1:39" ht="14.1" customHeight="1" thickTop="1" thickBot="1" x14ac:dyDescent="0.25">
      <c r="A104" s="2295"/>
      <c r="B104" s="2284"/>
      <c r="C104" s="2298"/>
      <c r="D104" s="2300"/>
      <c r="E104" s="2303"/>
      <c r="F104" s="2284"/>
      <c r="G104" s="2318"/>
      <c r="H104" s="2305"/>
      <c r="I104" s="2280"/>
      <c r="J104" s="2284"/>
      <c r="K104" s="2318"/>
      <c r="L104" s="2284"/>
      <c r="M104" s="310"/>
      <c r="N104" s="1679"/>
      <c r="O104" s="1679"/>
      <c r="P104" s="309"/>
      <c r="Q104" s="309"/>
      <c r="R104" s="308"/>
      <c r="S104" s="308"/>
      <c r="T104" s="358"/>
      <c r="U104" s="357"/>
      <c r="V104" s="357"/>
      <c r="W104" s="357"/>
      <c r="X104" s="357"/>
      <c r="Y104" s="357"/>
      <c r="Z104" s="357"/>
      <c r="AA104" s="357"/>
      <c r="AB104" s="308"/>
      <c r="AC104" s="2287"/>
      <c r="AD104" s="2287"/>
      <c r="AE104" s="2290"/>
      <c r="AF104" s="2291"/>
      <c r="AG104" s="2293"/>
      <c r="AH104" s="2276"/>
      <c r="AI104" s="271">
        <f>IF(P104=P103,0,1)</f>
        <v>0</v>
      </c>
      <c r="AJ104" s="271" t="s">
        <v>545</v>
      </c>
      <c r="AK104" s="271" t="str">
        <f t="shared" si="11"/>
        <v>??</v>
      </c>
      <c r="AL104" s="271" t="e">
        <f>IF(#REF!=#REF!,0,1)</f>
        <v>#REF!</v>
      </c>
      <c r="AM104" s="354">
        <f t="shared" ref="AM104:AM112" si="13">AM103</f>
        <v>0</v>
      </c>
    </row>
    <row r="105" spans="1:39" ht="14.1" customHeight="1" thickTop="1" thickBot="1" x14ac:dyDescent="0.25">
      <c r="A105" s="2295"/>
      <c r="B105" s="2284"/>
      <c r="C105" s="2298"/>
      <c r="D105" s="2300"/>
      <c r="E105" s="2303"/>
      <c r="F105" s="2284"/>
      <c r="G105" s="2318"/>
      <c r="H105" s="2305"/>
      <c r="I105" s="2281"/>
      <c r="J105" s="2284"/>
      <c r="K105" s="2318"/>
      <c r="L105" s="2284"/>
      <c r="M105" s="310"/>
      <c r="N105" s="1679"/>
      <c r="O105" s="1679"/>
      <c r="P105" s="309"/>
      <c r="Q105" s="309"/>
      <c r="R105" s="308"/>
      <c r="S105" s="308"/>
      <c r="T105" s="358"/>
      <c r="U105" s="357"/>
      <c r="V105" s="357"/>
      <c r="W105" s="357"/>
      <c r="X105" s="357"/>
      <c r="Y105" s="357"/>
      <c r="Z105" s="357"/>
      <c r="AA105" s="357"/>
      <c r="AB105" s="308"/>
      <c r="AC105" s="2287"/>
      <c r="AD105" s="2287"/>
      <c r="AE105" s="2290"/>
      <c r="AF105" s="2291"/>
      <c r="AG105" s="2293"/>
      <c r="AH105" s="2276"/>
      <c r="AI105" s="271">
        <f>IF(P105=P104,0,IF(P105=P103,0,1))</f>
        <v>0</v>
      </c>
      <c r="AJ105" s="271" t="s">
        <v>545</v>
      </c>
      <c r="AK105" s="271" t="str">
        <f t="shared" si="11"/>
        <v>??</v>
      </c>
      <c r="AL105" s="271" t="e">
        <f>IF(#REF!=#REF!,0,IF(#REF!=#REF!,0,1))</f>
        <v>#REF!</v>
      </c>
      <c r="AM105" s="354">
        <f t="shared" si="13"/>
        <v>0</v>
      </c>
    </row>
    <row r="106" spans="1:39" ht="14.1" customHeight="1" thickTop="1" thickBot="1" x14ac:dyDescent="0.25">
      <c r="A106" s="2295"/>
      <c r="B106" s="2284"/>
      <c r="C106" s="2298"/>
      <c r="D106" s="2300"/>
      <c r="E106" s="2303"/>
      <c r="F106" s="2284"/>
      <c r="G106" s="2318"/>
      <c r="H106" s="2305"/>
      <c r="I106" s="2282"/>
      <c r="J106" s="2284"/>
      <c r="K106" s="2318"/>
      <c r="L106" s="2284"/>
      <c r="M106" s="310"/>
      <c r="N106" s="1679"/>
      <c r="O106" s="1679"/>
      <c r="P106" s="309"/>
      <c r="Q106" s="309"/>
      <c r="R106" s="308"/>
      <c r="S106" s="308"/>
      <c r="T106" s="358"/>
      <c r="U106" s="357"/>
      <c r="V106" s="357"/>
      <c r="W106" s="357"/>
      <c r="X106" s="357"/>
      <c r="Y106" s="357"/>
      <c r="Z106" s="357"/>
      <c r="AA106" s="357"/>
      <c r="AB106" s="308"/>
      <c r="AC106" s="2287"/>
      <c r="AD106" s="2287"/>
      <c r="AE106" s="2290"/>
      <c r="AF106" s="2291"/>
      <c r="AG106" s="2293"/>
      <c r="AH106" s="2276"/>
      <c r="AI106" s="271">
        <f>IF(P106=P105,0,IF(P106=P104,0,IF(P106=P103,0,1)))</f>
        <v>0</v>
      </c>
      <c r="AJ106" s="271" t="s">
        <v>545</v>
      </c>
      <c r="AK106" s="271" t="str">
        <f t="shared" si="11"/>
        <v>??</v>
      </c>
      <c r="AL106" s="271" t="e">
        <f>IF(#REF!=#REF!,0,IF(#REF!=#REF!,0,IF(#REF!=#REF!,0,1)))</f>
        <v>#REF!</v>
      </c>
      <c r="AM106" s="354">
        <f t="shared" si="13"/>
        <v>0</v>
      </c>
    </row>
    <row r="107" spans="1:39" ht="14.1" customHeight="1" thickTop="1" thickBot="1" x14ac:dyDescent="0.25">
      <c r="A107" s="2295"/>
      <c r="B107" s="2284"/>
      <c r="C107" s="2298"/>
      <c r="D107" s="2300"/>
      <c r="E107" s="2303"/>
      <c r="F107" s="2284"/>
      <c r="G107" s="2318"/>
      <c r="H107" s="2305"/>
      <c r="I107" s="2282"/>
      <c r="J107" s="2284"/>
      <c r="K107" s="2318"/>
      <c r="L107" s="2284"/>
      <c r="M107" s="310"/>
      <c r="N107" s="1679"/>
      <c r="O107" s="1679"/>
      <c r="P107" s="309"/>
      <c r="Q107" s="309"/>
      <c r="R107" s="308"/>
      <c r="S107" s="308"/>
      <c r="T107" s="358"/>
      <c r="U107" s="357"/>
      <c r="V107" s="357"/>
      <c r="W107" s="357"/>
      <c r="X107" s="357"/>
      <c r="Y107" s="357"/>
      <c r="Z107" s="357"/>
      <c r="AA107" s="357"/>
      <c r="AB107" s="308"/>
      <c r="AC107" s="2287"/>
      <c r="AD107" s="2287"/>
      <c r="AE107" s="2290"/>
      <c r="AF107" s="2291"/>
      <c r="AG107" s="2293"/>
      <c r="AH107" s="2276"/>
      <c r="AI107" s="271">
        <f>IF(P107=P106,0,IF(P107=P105,0,IF(P107=P104,0,IF(P107=P103,0,1))))</f>
        <v>0</v>
      </c>
      <c r="AJ107" s="271" t="s">
        <v>545</v>
      </c>
      <c r="AK107" s="271" t="str">
        <f t="shared" si="11"/>
        <v>??</v>
      </c>
      <c r="AL107" s="271" t="e">
        <f>IF(#REF!=#REF!,0,IF(#REF!=#REF!,0,IF(#REF!=#REF!,0,IF(#REF!=#REF!,0,1))))</f>
        <v>#REF!</v>
      </c>
      <c r="AM107" s="354">
        <f t="shared" si="13"/>
        <v>0</v>
      </c>
    </row>
    <row r="108" spans="1:39" ht="14.1" customHeight="1" thickTop="1" thickBot="1" x14ac:dyDescent="0.25">
      <c r="A108" s="2295"/>
      <c r="B108" s="2284"/>
      <c r="C108" s="2298"/>
      <c r="D108" s="2300"/>
      <c r="E108" s="2303"/>
      <c r="F108" s="2284"/>
      <c r="G108" s="2318"/>
      <c r="H108" s="2305"/>
      <c r="I108" s="2282"/>
      <c r="J108" s="2284"/>
      <c r="K108" s="2318"/>
      <c r="L108" s="2284"/>
      <c r="M108" s="310"/>
      <c r="N108" s="1679"/>
      <c r="O108" s="1679"/>
      <c r="P108" s="309"/>
      <c r="Q108" s="309"/>
      <c r="R108" s="308"/>
      <c r="S108" s="308"/>
      <c r="T108" s="358"/>
      <c r="U108" s="357"/>
      <c r="V108" s="357"/>
      <c r="W108" s="357"/>
      <c r="X108" s="357"/>
      <c r="Y108" s="357"/>
      <c r="Z108" s="357"/>
      <c r="AA108" s="357"/>
      <c r="AB108" s="308"/>
      <c r="AC108" s="2287"/>
      <c r="AD108" s="2287"/>
      <c r="AE108" s="2290"/>
      <c r="AF108" s="2291"/>
      <c r="AG108" s="2293"/>
      <c r="AH108" s="2276"/>
      <c r="AI108" s="271">
        <f>IF(P108=P107,0,IF(P108=P106,0,IF(P108=P105,0,IF(P108=P104,0,IF(P108=P103,0,1)))))</f>
        <v>0</v>
      </c>
      <c r="AJ108" s="271" t="s">
        <v>545</v>
      </c>
      <c r="AK108" s="271" t="str">
        <f t="shared" si="11"/>
        <v>??</v>
      </c>
      <c r="AL108" s="271" t="e">
        <f>IF(#REF!=#REF!,0,IF(#REF!=#REF!,0,IF(#REF!=#REF!,0,IF(#REF!=#REF!,0,IF(#REF!=#REF!,0,1)))))</f>
        <v>#REF!</v>
      </c>
      <c r="AM108" s="354">
        <f t="shared" si="13"/>
        <v>0</v>
      </c>
    </row>
    <row r="109" spans="1:39" ht="14.1" customHeight="1" thickTop="1" thickBot="1" x14ac:dyDescent="0.25">
      <c r="A109" s="2295"/>
      <c r="B109" s="2284"/>
      <c r="C109" s="2298"/>
      <c r="D109" s="2300"/>
      <c r="E109" s="2303"/>
      <c r="F109" s="2284"/>
      <c r="G109" s="2318"/>
      <c r="H109" s="2305"/>
      <c r="I109" s="2282"/>
      <c r="J109" s="2284"/>
      <c r="K109" s="2318"/>
      <c r="L109" s="2284"/>
      <c r="M109" s="310"/>
      <c r="N109" s="1679"/>
      <c r="O109" s="1679"/>
      <c r="P109" s="309"/>
      <c r="Q109" s="309"/>
      <c r="R109" s="308"/>
      <c r="S109" s="308"/>
      <c r="T109" s="358"/>
      <c r="U109" s="357"/>
      <c r="V109" s="357"/>
      <c r="W109" s="357"/>
      <c r="X109" s="357"/>
      <c r="Y109" s="357"/>
      <c r="Z109" s="357"/>
      <c r="AA109" s="357"/>
      <c r="AB109" s="308"/>
      <c r="AC109" s="2287"/>
      <c r="AD109" s="2287"/>
      <c r="AE109" s="2277" t="str">
        <f>IF(AE103&gt;9,"błąd","")</f>
        <v/>
      </c>
      <c r="AF109" s="2291"/>
      <c r="AG109" s="2293"/>
      <c r="AH109" s="2276"/>
      <c r="AI109" s="271">
        <f>IF(P109=P108,0,IF(P109=P107,0,IF(P109=P106,0,IF(P109=P105,0,IF(P109=P104,0,IF(P109=P103,0,1))))))</f>
        <v>0</v>
      </c>
      <c r="AJ109" s="271" t="s">
        <v>545</v>
      </c>
      <c r="AK109" s="271" t="str">
        <f t="shared" si="11"/>
        <v>??</v>
      </c>
      <c r="AL109" s="271" t="e">
        <f>IF(#REF!=#REF!,0,IF(#REF!=#REF!,0,IF(#REF!=#REF!,0,IF(#REF!=#REF!,0,IF(#REF!=#REF!,0,IF(#REF!=#REF!,0,1))))))</f>
        <v>#REF!</v>
      </c>
      <c r="AM109" s="354">
        <f t="shared" si="13"/>
        <v>0</v>
      </c>
    </row>
    <row r="110" spans="1:39" ht="14.1" customHeight="1" thickTop="1" thickBot="1" x14ac:dyDescent="0.25">
      <c r="A110" s="2295"/>
      <c r="B110" s="2284"/>
      <c r="C110" s="2298"/>
      <c r="D110" s="2300"/>
      <c r="E110" s="2303"/>
      <c r="F110" s="2284"/>
      <c r="G110" s="2318"/>
      <c r="H110" s="2305"/>
      <c r="I110" s="2282"/>
      <c r="J110" s="2284"/>
      <c r="K110" s="2318"/>
      <c r="L110" s="2284"/>
      <c r="M110" s="310"/>
      <c r="N110" s="1679"/>
      <c r="O110" s="1679"/>
      <c r="P110" s="309"/>
      <c r="Q110" s="309"/>
      <c r="R110" s="308"/>
      <c r="S110" s="308"/>
      <c r="T110" s="358"/>
      <c r="U110" s="357"/>
      <c r="V110" s="357"/>
      <c r="W110" s="357"/>
      <c r="X110" s="357"/>
      <c r="Y110" s="357"/>
      <c r="Z110" s="357"/>
      <c r="AA110" s="357"/>
      <c r="AB110" s="308"/>
      <c r="AC110" s="2287"/>
      <c r="AD110" s="2287"/>
      <c r="AE110" s="2277"/>
      <c r="AF110" s="2291"/>
      <c r="AG110" s="2293"/>
      <c r="AH110" s="2276"/>
      <c r="AI110" s="271">
        <f>IF(P110=P109,0,IF(P110=P108,0,IF(P110=P107,0,IF(P110=P106,0,IF(P110=P105,0,IF(P110=P104,0,IF(P110=P103,0,1)))))))</f>
        <v>0</v>
      </c>
      <c r="AJ110" s="271" t="s">
        <v>545</v>
      </c>
      <c r="AK110" s="271" t="str">
        <f t="shared" si="11"/>
        <v>??</v>
      </c>
      <c r="AL110" s="271" t="e">
        <f>IF(#REF!=#REF!,0,IF(#REF!=#REF!,0,IF(#REF!=#REF!,0,IF(#REF!=#REF!,0,IF(#REF!=#REF!,0,IF(#REF!=#REF!,0,IF(#REF!=#REF!,0,1)))))))</f>
        <v>#REF!</v>
      </c>
      <c r="AM110" s="354">
        <f t="shared" si="13"/>
        <v>0</v>
      </c>
    </row>
    <row r="111" spans="1:39" ht="14.1" customHeight="1" thickTop="1" thickBot="1" x14ac:dyDescent="0.25">
      <c r="A111" s="2295"/>
      <c r="B111" s="2284"/>
      <c r="C111" s="2298"/>
      <c r="D111" s="2300"/>
      <c r="E111" s="2303"/>
      <c r="F111" s="2284"/>
      <c r="G111" s="2318"/>
      <c r="H111" s="2305"/>
      <c r="I111" s="2282"/>
      <c r="J111" s="2284"/>
      <c r="K111" s="2318"/>
      <c r="L111" s="2284"/>
      <c r="M111" s="310"/>
      <c r="N111" s="1679"/>
      <c r="O111" s="1679"/>
      <c r="P111" s="309"/>
      <c r="Q111" s="309"/>
      <c r="R111" s="308"/>
      <c r="S111" s="308"/>
      <c r="T111" s="358"/>
      <c r="U111" s="357"/>
      <c r="V111" s="357"/>
      <c r="W111" s="357"/>
      <c r="X111" s="357"/>
      <c r="Y111" s="357"/>
      <c r="Z111" s="357"/>
      <c r="AA111" s="357"/>
      <c r="AB111" s="308"/>
      <c r="AC111" s="2287"/>
      <c r="AD111" s="2287"/>
      <c r="AE111" s="2277"/>
      <c r="AF111" s="2291"/>
      <c r="AG111" s="2293"/>
      <c r="AH111" s="2276"/>
      <c r="AI111" s="271">
        <f>IF(P111=P110,0,IF(P111=P109,0,IF(P111=P108,0,IF(P111=P107,0,IF(P111=P106,0,IF(P111=P105,0,IF(P111=P104,0,IF(P111=P103,0,1))))))))</f>
        <v>0</v>
      </c>
      <c r="AJ111" s="271" t="s">
        <v>545</v>
      </c>
      <c r="AK111" s="271" t="str">
        <f t="shared" si="11"/>
        <v>??</v>
      </c>
      <c r="AL111" s="271" t="e">
        <f>IF(#REF!=#REF!,0,IF(#REF!=#REF!,0,IF(#REF!=#REF!,0,IF(#REF!=#REF!,0,IF(#REF!=#REF!,0,IF(#REF!=#REF!,0,IF(#REF!=#REF!,0,IF(#REF!=#REF!,0,1))))))))</f>
        <v>#REF!</v>
      </c>
      <c r="AM111" s="354">
        <f t="shared" si="13"/>
        <v>0</v>
      </c>
    </row>
    <row r="112" spans="1:39" ht="14.1" customHeight="1" thickTop="1" thickBot="1" x14ac:dyDescent="0.25">
      <c r="A112" s="2296"/>
      <c r="B112" s="2285"/>
      <c r="C112" s="2299"/>
      <c r="D112" s="2301"/>
      <c r="E112" s="2304"/>
      <c r="F112" s="2285"/>
      <c r="G112" s="2319"/>
      <c r="H112" s="2306"/>
      <c r="I112" s="2283"/>
      <c r="J112" s="2285"/>
      <c r="K112" s="2319"/>
      <c r="L112" s="2285"/>
      <c r="M112" s="292"/>
      <c r="N112" s="290"/>
      <c r="O112" s="290"/>
      <c r="P112" s="291"/>
      <c r="Q112" s="291"/>
      <c r="R112" s="290"/>
      <c r="S112" s="290"/>
      <c r="T112" s="356"/>
      <c r="U112" s="355"/>
      <c r="V112" s="355"/>
      <c r="W112" s="355"/>
      <c r="X112" s="355"/>
      <c r="Y112" s="355"/>
      <c r="Z112" s="355"/>
      <c r="AA112" s="355"/>
      <c r="AB112" s="290"/>
      <c r="AC112" s="2288"/>
      <c r="AD112" s="2288"/>
      <c r="AE112" s="2278"/>
      <c r="AF112" s="2291"/>
      <c r="AG112" s="2294"/>
      <c r="AH112" s="2276"/>
      <c r="AI112" s="271">
        <f>IF(P112=P111,0,IF(P112=P110,0,IF(P112=P109,0,IF(P112=P108,0,IF(P112=P107,0,IF(P112=P106,0,IF(P112=P105,0,IF(P112=P104,0,IF(P112=P103,0,1)))))))))</f>
        <v>0</v>
      </c>
      <c r="AJ112" s="271" t="s">
        <v>545</v>
      </c>
      <c r="AK112" s="271" t="str">
        <f t="shared" si="11"/>
        <v>??</v>
      </c>
      <c r="AL112" s="271" t="e">
        <f>IF(#REF!=#REF!,0,IF(#REF!=#REF!,0,IF(#REF!=#REF!,0,IF(#REF!=#REF!,0,IF(#REF!=#REF!,0,IF(#REF!=#REF!,0,IF(#REF!=#REF!,0,IF(#REF!=#REF!,0,IF(#REF!=#REF!,0,1)))))))))</f>
        <v>#REF!</v>
      </c>
      <c r="AM112" s="354">
        <f t="shared" si="13"/>
        <v>0</v>
      </c>
    </row>
    <row r="113" spans="1:39" ht="14.1" customHeight="1" thickTop="1" thickBot="1" x14ac:dyDescent="0.25">
      <c r="A113" s="2295"/>
      <c r="B113" s="2297"/>
      <c r="C113" s="2298"/>
      <c r="D113" s="2300"/>
      <c r="E113" s="2302"/>
      <c r="F113" s="2297"/>
      <c r="G113" s="2297"/>
      <c r="H113" s="2305"/>
      <c r="I113" s="2279" t="s">
        <v>140</v>
      </c>
      <c r="J113" s="2284"/>
      <c r="K113" s="2297"/>
      <c r="L113" s="2284"/>
      <c r="M113" s="310"/>
      <c r="N113" s="1679"/>
      <c r="O113" s="1679"/>
      <c r="P113" s="389"/>
      <c r="Q113" s="389"/>
      <c r="R113" s="308"/>
      <c r="S113" s="308"/>
      <c r="T113" s="358"/>
      <c r="U113" s="357"/>
      <c r="V113" s="357"/>
      <c r="W113" s="357"/>
      <c r="X113" s="357"/>
      <c r="Y113" s="357"/>
      <c r="Z113" s="357"/>
      <c r="AA113" s="357"/>
      <c r="AB113" s="308"/>
      <c r="AC113" s="2286">
        <f>SUM(T113:AB122)</f>
        <v>0</v>
      </c>
      <c r="AD113" s="2286">
        <f>IF(AC113&gt;0,18,0)</f>
        <v>0</v>
      </c>
      <c r="AE113" s="2289">
        <f>IF((AC113-AD113)&gt;=0,AC113-AD113,0)</f>
        <v>0</v>
      </c>
      <c r="AF113" s="2291">
        <f>IF(AC113&lt;AD113,AC113,AD113)/IF(AD113=0,1,AD113)</f>
        <v>0</v>
      </c>
      <c r="AG113" s="2292" t="str">
        <f>IF(AF113=1,"pe",IF(AF113&gt;0,"ne",""))</f>
        <v/>
      </c>
      <c r="AH113" s="2276"/>
      <c r="AI113" s="271">
        <v>1</v>
      </c>
      <c r="AJ113" s="271" t="s">
        <v>545</v>
      </c>
      <c r="AK113" s="271" t="str">
        <f t="shared" si="11"/>
        <v>??</v>
      </c>
      <c r="AL113" s="271">
        <v>1</v>
      </c>
      <c r="AM113" s="354">
        <f>C113</f>
        <v>0</v>
      </c>
    </row>
    <row r="114" spans="1:39" ht="14.1" customHeight="1" thickTop="1" thickBot="1" x14ac:dyDescent="0.25">
      <c r="A114" s="2295"/>
      <c r="B114" s="2284"/>
      <c r="C114" s="2298"/>
      <c r="D114" s="2300"/>
      <c r="E114" s="2303"/>
      <c r="F114" s="2284"/>
      <c r="G114" s="2318"/>
      <c r="H114" s="2305"/>
      <c r="I114" s="2280"/>
      <c r="J114" s="2284"/>
      <c r="K114" s="2318"/>
      <c r="L114" s="2284"/>
      <c r="M114" s="310"/>
      <c r="N114" s="1679"/>
      <c r="O114" s="1679"/>
      <c r="P114" s="309"/>
      <c r="Q114" s="309"/>
      <c r="R114" s="308"/>
      <c r="S114" s="308"/>
      <c r="T114" s="358"/>
      <c r="U114" s="357"/>
      <c r="V114" s="357"/>
      <c r="W114" s="357"/>
      <c r="X114" s="357"/>
      <c r="Y114" s="357"/>
      <c r="Z114" s="357"/>
      <c r="AA114" s="357"/>
      <c r="AB114" s="308"/>
      <c r="AC114" s="2287"/>
      <c r="AD114" s="2287"/>
      <c r="AE114" s="2290"/>
      <c r="AF114" s="2291"/>
      <c r="AG114" s="2293"/>
      <c r="AH114" s="2276"/>
      <c r="AI114" s="271">
        <f>IF(P114=P113,0,1)</f>
        <v>0</v>
      </c>
      <c r="AJ114" s="271" t="s">
        <v>545</v>
      </c>
      <c r="AK114" s="271" t="str">
        <f t="shared" si="11"/>
        <v>??</v>
      </c>
      <c r="AL114" s="271" t="e">
        <f>IF(#REF!=#REF!,0,1)</f>
        <v>#REF!</v>
      </c>
      <c r="AM114" s="354">
        <f t="shared" ref="AM114:AM122" si="14">AM113</f>
        <v>0</v>
      </c>
    </row>
    <row r="115" spans="1:39" ht="14.1" customHeight="1" thickTop="1" thickBot="1" x14ac:dyDescent="0.25">
      <c r="A115" s="2295"/>
      <c r="B115" s="2284"/>
      <c r="C115" s="2298"/>
      <c r="D115" s="2300"/>
      <c r="E115" s="2303"/>
      <c r="F115" s="2284"/>
      <c r="G115" s="2318"/>
      <c r="H115" s="2305"/>
      <c r="I115" s="2281"/>
      <c r="J115" s="2284"/>
      <c r="K115" s="2318"/>
      <c r="L115" s="2284"/>
      <c r="M115" s="310"/>
      <c r="N115" s="1679"/>
      <c r="O115" s="1679"/>
      <c r="P115" s="309"/>
      <c r="Q115" s="309"/>
      <c r="R115" s="308"/>
      <c r="S115" s="308"/>
      <c r="T115" s="358"/>
      <c r="U115" s="357"/>
      <c r="V115" s="357"/>
      <c r="W115" s="357"/>
      <c r="X115" s="357"/>
      <c r="Y115" s="357"/>
      <c r="Z115" s="357"/>
      <c r="AA115" s="357"/>
      <c r="AB115" s="308"/>
      <c r="AC115" s="2287"/>
      <c r="AD115" s="2287"/>
      <c r="AE115" s="2290"/>
      <c r="AF115" s="2291"/>
      <c r="AG115" s="2293"/>
      <c r="AH115" s="2276"/>
      <c r="AI115" s="271">
        <f>IF(P115=P114,0,IF(P115=P113,0,1))</f>
        <v>0</v>
      </c>
      <c r="AJ115" s="271" t="s">
        <v>545</v>
      </c>
      <c r="AK115" s="271" t="str">
        <f t="shared" si="11"/>
        <v>??</v>
      </c>
      <c r="AL115" s="271" t="e">
        <f>IF(#REF!=#REF!,0,IF(#REF!=#REF!,0,1))</f>
        <v>#REF!</v>
      </c>
      <c r="AM115" s="354">
        <f t="shared" si="14"/>
        <v>0</v>
      </c>
    </row>
    <row r="116" spans="1:39" ht="14.1" customHeight="1" thickTop="1" thickBot="1" x14ac:dyDescent="0.25">
      <c r="A116" s="2295"/>
      <c r="B116" s="2284"/>
      <c r="C116" s="2298"/>
      <c r="D116" s="2300"/>
      <c r="E116" s="2303"/>
      <c r="F116" s="2284"/>
      <c r="G116" s="2318"/>
      <c r="H116" s="2305"/>
      <c r="I116" s="2282"/>
      <c r="J116" s="2284"/>
      <c r="K116" s="2318"/>
      <c r="L116" s="2284"/>
      <c r="M116" s="310"/>
      <c r="N116" s="1679"/>
      <c r="O116" s="1679"/>
      <c r="P116" s="309"/>
      <c r="Q116" s="309"/>
      <c r="R116" s="308"/>
      <c r="S116" s="308"/>
      <c r="T116" s="358"/>
      <c r="U116" s="357"/>
      <c r="V116" s="357"/>
      <c r="W116" s="357"/>
      <c r="X116" s="357"/>
      <c r="Y116" s="357"/>
      <c r="Z116" s="357"/>
      <c r="AA116" s="357"/>
      <c r="AB116" s="308"/>
      <c r="AC116" s="2287"/>
      <c r="AD116" s="2287"/>
      <c r="AE116" s="2290"/>
      <c r="AF116" s="2291"/>
      <c r="AG116" s="2293"/>
      <c r="AH116" s="2276"/>
      <c r="AI116" s="271">
        <f>IF(P116=P115,0,IF(P116=P114,0,IF(P116=P113,0,1)))</f>
        <v>0</v>
      </c>
      <c r="AJ116" s="271" t="s">
        <v>545</v>
      </c>
      <c r="AK116" s="271" t="str">
        <f t="shared" si="11"/>
        <v>??</v>
      </c>
      <c r="AL116" s="271" t="e">
        <f>IF(#REF!=#REF!,0,IF(#REF!=#REF!,0,IF(#REF!=#REF!,0,1)))</f>
        <v>#REF!</v>
      </c>
      <c r="AM116" s="354">
        <f t="shared" si="14"/>
        <v>0</v>
      </c>
    </row>
    <row r="117" spans="1:39" ht="14.1" customHeight="1" thickTop="1" thickBot="1" x14ac:dyDescent="0.25">
      <c r="A117" s="2295"/>
      <c r="B117" s="2284"/>
      <c r="C117" s="2298"/>
      <c r="D117" s="2300"/>
      <c r="E117" s="2303"/>
      <c r="F117" s="2284"/>
      <c r="G117" s="2318"/>
      <c r="H117" s="2305"/>
      <c r="I117" s="2282"/>
      <c r="J117" s="2284"/>
      <c r="K117" s="2318"/>
      <c r="L117" s="2284"/>
      <c r="M117" s="310"/>
      <c r="N117" s="1679"/>
      <c r="O117" s="1679"/>
      <c r="P117" s="309"/>
      <c r="Q117" s="309"/>
      <c r="R117" s="308"/>
      <c r="S117" s="308"/>
      <c r="T117" s="358"/>
      <c r="U117" s="357"/>
      <c r="V117" s="357"/>
      <c r="W117" s="357"/>
      <c r="X117" s="357"/>
      <c r="Y117" s="357"/>
      <c r="Z117" s="357"/>
      <c r="AA117" s="357"/>
      <c r="AB117" s="308"/>
      <c r="AC117" s="2287"/>
      <c r="AD117" s="2287"/>
      <c r="AE117" s="2290"/>
      <c r="AF117" s="2291"/>
      <c r="AG117" s="2293"/>
      <c r="AH117" s="2276"/>
      <c r="AI117" s="271">
        <f>IF(P117=P116,0,IF(P117=P115,0,IF(P117=P114,0,IF(P117=P113,0,1))))</f>
        <v>0</v>
      </c>
      <c r="AJ117" s="271" t="s">
        <v>545</v>
      </c>
      <c r="AK117" s="271" t="str">
        <f t="shared" si="11"/>
        <v>??</v>
      </c>
      <c r="AL117" s="271" t="e">
        <f>IF(#REF!=#REF!,0,IF(#REF!=#REF!,0,IF(#REF!=#REF!,0,IF(#REF!=#REF!,0,1))))</f>
        <v>#REF!</v>
      </c>
      <c r="AM117" s="354">
        <f t="shared" si="14"/>
        <v>0</v>
      </c>
    </row>
    <row r="118" spans="1:39" ht="14.1" customHeight="1" thickTop="1" thickBot="1" x14ac:dyDescent="0.25">
      <c r="A118" s="2295"/>
      <c r="B118" s="2284"/>
      <c r="C118" s="2298"/>
      <c r="D118" s="2300"/>
      <c r="E118" s="2303"/>
      <c r="F118" s="2284"/>
      <c r="G118" s="2318"/>
      <c r="H118" s="2305"/>
      <c r="I118" s="2282"/>
      <c r="J118" s="2284"/>
      <c r="K118" s="2318"/>
      <c r="L118" s="2284"/>
      <c r="M118" s="310"/>
      <c r="N118" s="1679"/>
      <c r="O118" s="1679"/>
      <c r="P118" s="309"/>
      <c r="Q118" s="309"/>
      <c r="R118" s="308"/>
      <c r="S118" s="308"/>
      <c r="T118" s="358"/>
      <c r="U118" s="357"/>
      <c r="V118" s="357"/>
      <c r="W118" s="357"/>
      <c r="X118" s="357"/>
      <c r="Y118" s="357"/>
      <c r="Z118" s="357"/>
      <c r="AA118" s="357"/>
      <c r="AB118" s="308"/>
      <c r="AC118" s="2287"/>
      <c r="AD118" s="2287"/>
      <c r="AE118" s="2290"/>
      <c r="AF118" s="2291"/>
      <c r="AG118" s="2293"/>
      <c r="AH118" s="2276"/>
      <c r="AI118" s="271">
        <f>IF(P118=P117,0,IF(P118=P116,0,IF(P118=P115,0,IF(P118=P114,0,IF(P118=P113,0,1)))))</f>
        <v>0</v>
      </c>
      <c r="AJ118" s="271" t="s">
        <v>545</v>
      </c>
      <c r="AK118" s="271" t="str">
        <f t="shared" si="11"/>
        <v>??</v>
      </c>
      <c r="AL118" s="271" t="e">
        <f>IF(#REF!=#REF!,0,IF(#REF!=#REF!,0,IF(#REF!=#REF!,0,IF(#REF!=#REF!,0,IF(#REF!=#REF!,0,1)))))</f>
        <v>#REF!</v>
      </c>
      <c r="AM118" s="354">
        <f t="shared" si="14"/>
        <v>0</v>
      </c>
    </row>
    <row r="119" spans="1:39" ht="14.1" customHeight="1" thickTop="1" thickBot="1" x14ac:dyDescent="0.25">
      <c r="A119" s="2295"/>
      <c r="B119" s="2284"/>
      <c r="C119" s="2298"/>
      <c r="D119" s="2300"/>
      <c r="E119" s="2303"/>
      <c r="F119" s="2284"/>
      <c r="G119" s="2318"/>
      <c r="H119" s="2305"/>
      <c r="I119" s="2282"/>
      <c r="J119" s="2284"/>
      <c r="K119" s="2318"/>
      <c r="L119" s="2284"/>
      <c r="M119" s="310"/>
      <c r="N119" s="1679"/>
      <c r="O119" s="1679"/>
      <c r="P119" s="309"/>
      <c r="Q119" s="309"/>
      <c r="R119" s="308"/>
      <c r="S119" s="308"/>
      <c r="T119" s="358"/>
      <c r="U119" s="357"/>
      <c r="V119" s="357"/>
      <c r="W119" s="357"/>
      <c r="X119" s="357"/>
      <c r="Y119" s="357"/>
      <c r="Z119" s="357"/>
      <c r="AA119" s="357"/>
      <c r="AB119" s="308"/>
      <c r="AC119" s="2287"/>
      <c r="AD119" s="2287"/>
      <c r="AE119" s="2277" t="str">
        <f>IF(AE113&gt;9,"błąd","")</f>
        <v/>
      </c>
      <c r="AF119" s="2291"/>
      <c r="AG119" s="2293"/>
      <c r="AH119" s="2276"/>
      <c r="AI119" s="271">
        <f>IF(P119=P118,0,IF(P119=P117,0,IF(P119=P116,0,IF(P119=P115,0,IF(P119=P114,0,IF(P119=P113,0,1))))))</f>
        <v>0</v>
      </c>
      <c r="AJ119" s="271" t="s">
        <v>545</v>
      </c>
      <c r="AK119" s="271" t="str">
        <f t="shared" si="11"/>
        <v>??</v>
      </c>
      <c r="AL119" s="271" t="e">
        <f>IF(#REF!=#REF!,0,IF(#REF!=#REF!,0,IF(#REF!=#REF!,0,IF(#REF!=#REF!,0,IF(#REF!=#REF!,0,IF(#REF!=#REF!,0,1))))))</f>
        <v>#REF!</v>
      </c>
      <c r="AM119" s="354">
        <f t="shared" si="14"/>
        <v>0</v>
      </c>
    </row>
    <row r="120" spans="1:39" ht="14.1" customHeight="1" thickTop="1" thickBot="1" x14ac:dyDescent="0.25">
      <c r="A120" s="2295"/>
      <c r="B120" s="2284"/>
      <c r="C120" s="2298"/>
      <c r="D120" s="2300"/>
      <c r="E120" s="2303"/>
      <c r="F120" s="2284"/>
      <c r="G120" s="2318"/>
      <c r="H120" s="2305"/>
      <c r="I120" s="2282"/>
      <c r="J120" s="2284"/>
      <c r="K120" s="2318"/>
      <c r="L120" s="2284"/>
      <c r="M120" s="310"/>
      <c r="N120" s="1679"/>
      <c r="O120" s="1679"/>
      <c r="P120" s="309"/>
      <c r="Q120" s="309"/>
      <c r="R120" s="308"/>
      <c r="S120" s="308"/>
      <c r="T120" s="358"/>
      <c r="U120" s="357"/>
      <c r="V120" s="357"/>
      <c r="W120" s="357"/>
      <c r="X120" s="357"/>
      <c r="Y120" s="357"/>
      <c r="Z120" s="357"/>
      <c r="AA120" s="357"/>
      <c r="AB120" s="308"/>
      <c r="AC120" s="2287"/>
      <c r="AD120" s="2287"/>
      <c r="AE120" s="2277"/>
      <c r="AF120" s="2291"/>
      <c r="AG120" s="2293"/>
      <c r="AH120" s="2276"/>
      <c r="AI120" s="271">
        <f>IF(P120=P119,0,IF(P120=P118,0,IF(P120=P117,0,IF(P120=P116,0,IF(P120=P115,0,IF(P120=P114,0,IF(P120=P113,0,1)))))))</f>
        <v>0</v>
      </c>
      <c r="AJ120" s="271" t="s">
        <v>545</v>
      </c>
      <c r="AK120" s="271" t="str">
        <f t="shared" si="11"/>
        <v>??</v>
      </c>
      <c r="AL120" s="271" t="e">
        <f>IF(#REF!=#REF!,0,IF(#REF!=#REF!,0,IF(#REF!=#REF!,0,IF(#REF!=#REF!,0,IF(#REF!=#REF!,0,IF(#REF!=#REF!,0,IF(#REF!=#REF!,0,1)))))))</f>
        <v>#REF!</v>
      </c>
      <c r="AM120" s="354">
        <f t="shared" si="14"/>
        <v>0</v>
      </c>
    </row>
    <row r="121" spans="1:39" ht="14.1" customHeight="1" thickTop="1" thickBot="1" x14ac:dyDescent="0.25">
      <c r="A121" s="2295"/>
      <c r="B121" s="2284"/>
      <c r="C121" s="2298"/>
      <c r="D121" s="2300"/>
      <c r="E121" s="2303"/>
      <c r="F121" s="2284"/>
      <c r="G121" s="2318"/>
      <c r="H121" s="2305"/>
      <c r="I121" s="2282"/>
      <c r="J121" s="2284"/>
      <c r="K121" s="2318"/>
      <c r="L121" s="2284"/>
      <c r="M121" s="310"/>
      <c r="N121" s="1679"/>
      <c r="O121" s="1679"/>
      <c r="P121" s="309"/>
      <c r="Q121" s="309"/>
      <c r="R121" s="308"/>
      <c r="S121" s="308"/>
      <c r="T121" s="358"/>
      <c r="U121" s="357"/>
      <c r="V121" s="357"/>
      <c r="W121" s="357"/>
      <c r="X121" s="357"/>
      <c r="Y121" s="357"/>
      <c r="Z121" s="357"/>
      <c r="AA121" s="357"/>
      <c r="AB121" s="308"/>
      <c r="AC121" s="2287"/>
      <c r="AD121" s="2287"/>
      <c r="AE121" s="2277"/>
      <c r="AF121" s="2291"/>
      <c r="AG121" s="2293"/>
      <c r="AH121" s="2276"/>
      <c r="AI121" s="271">
        <f>IF(P121=P120,0,IF(P121=P119,0,IF(P121=P118,0,IF(P121=P117,0,IF(P121=P116,0,IF(P121=P115,0,IF(P121=P114,0,IF(P121=P113,0,1))))))))</f>
        <v>0</v>
      </c>
      <c r="AJ121" s="271" t="s">
        <v>545</v>
      </c>
      <c r="AK121" s="271" t="str">
        <f t="shared" si="11"/>
        <v>??</v>
      </c>
      <c r="AL121" s="271" t="e">
        <f>IF(#REF!=#REF!,0,IF(#REF!=#REF!,0,IF(#REF!=#REF!,0,IF(#REF!=#REF!,0,IF(#REF!=#REF!,0,IF(#REF!=#REF!,0,IF(#REF!=#REF!,0,IF(#REF!=#REF!,0,1))))))))</f>
        <v>#REF!</v>
      </c>
      <c r="AM121" s="354">
        <f t="shared" si="14"/>
        <v>0</v>
      </c>
    </row>
    <row r="122" spans="1:39" ht="14.1" customHeight="1" thickTop="1" thickBot="1" x14ac:dyDescent="0.25">
      <c r="A122" s="2296"/>
      <c r="B122" s="2285"/>
      <c r="C122" s="2299"/>
      <c r="D122" s="2301"/>
      <c r="E122" s="2304"/>
      <c r="F122" s="2285"/>
      <c r="G122" s="2319"/>
      <c r="H122" s="2306"/>
      <c r="I122" s="2283"/>
      <c r="J122" s="2285"/>
      <c r="K122" s="2319"/>
      <c r="L122" s="2285"/>
      <c r="M122" s="292"/>
      <c r="N122" s="290"/>
      <c r="O122" s="290"/>
      <c r="P122" s="291"/>
      <c r="Q122" s="291"/>
      <c r="R122" s="290"/>
      <c r="S122" s="290"/>
      <c r="T122" s="356"/>
      <c r="U122" s="355"/>
      <c r="V122" s="355"/>
      <c r="W122" s="355"/>
      <c r="X122" s="355"/>
      <c r="Y122" s="355"/>
      <c r="Z122" s="355"/>
      <c r="AA122" s="355"/>
      <c r="AB122" s="290"/>
      <c r="AC122" s="2288"/>
      <c r="AD122" s="2288"/>
      <c r="AE122" s="2278"/>
      <c r="AF122" s="2291"/>
      <c r="AG122" s="2294"/>
      <c r="AH122" s="2276"/>
      <c r="AI122" s="271">
        <f>IF(P122=P121,0,IF(P122=P120,0,IF(P122=P119,0,IF(P122=P118,0,IF(P122=P117,0,IF(P122=P116,0,IF(P122=P115,0,IF(P122=P114,0,IF(P122=P113,0,1)))))))))</f>
        <v>0</v>
      </c>
      <c r="AJ122" s="271" t="s">
        <v>545</v>
      </c>
      <c r="AK122" s="271" t="str">
        <f t="shared" si="11"/>
        <v>??</v>
      </c>
      <c r="AL122" s="271" t="e">
        <f>IF(#REF!=#REF!,0,IF(#REF!=#REF!,0,IF(#REF!=#REF!,0,IF(#REF!=#REF!,0,IF(#REF!=#REF!,0,IF(#REF!=#REF!,0,IF(#REF!=#REF!,0,IF(#REF!=#REF!,0,IF(#REF!=#REF!,0,1)))))))))</f>
        <v>#REF!</v>
      </c>
      <c r="AM122" s="354">
        <f t="shared" si="14"/>
        <v>0</v>
      </c>
    </row>
    <row r="123" spans="1:39" ht="14.1" customHeight="1" thickTop="1" thickBot="1" x14ac:dyDescent="0.25">
      <c r="A123" s="2295"/>
      <c r="B123" s="2297"/>
      <c r="C123" s="2298"/>
      <c r="D123" s="2300"/>
      <c r="E123" s="2302"/>
      <c r="F123" s="2297"/>
      <c r="G123" s="2297"/>
      <c r="H123" s="2305"/>
      <c r="I123" s="2279" t="s">
        <v>140</v>
      </c>
      <c r="J123" s="2284"/>
      <c r="K123" s="2297"/>
      <c r="L123" s="2284"/>
      <c r="M123" s="310"/>
      <c r="N123" s="1679"/>
      <c r="O123" s="1679"/>
      <c r="P123" s="389"/>
      <c r="Q123" s="389"/>
      <c r="R123" s="308"/>
      <c r="S123" s="308"/>
      <c r="T123" s="358"/>
      <c r="U123" s="357"/>
      <c r="V123" s="357"/>
      <c r="W123" s="357"/>
      <c r="X123" s="357"/>
      <c r="Y123" s="357"/>
      <c r="Z123" s="357"/>
      <c r="AA123" s="357"/>
      <c r="AB123" s="308"/>
      <c r="AC123" s="2286">
        <f>SUM(T123:AB132)</f>
        <v>0</v>
      </c>
      <c r="AD123" s="2286">
        <f>IF(AC123&gt;0,18,0)</f>
        <v>0</v>
      </c>
      <c r="AE123" s="2289">
        <f>IF((AC123-AD123)&gt;=0,AC123-AD123,0)</f>
        <v>0</v>
      </c>
      <c r="AF123" s="2291">
        <f>IF(AC123&lt;AD123,AC123,AD123)/IF(AD123=0,1,AD123)</f>
        <v>0</v>
      </c>
      <c r="AG123" s="2292" t="str">
        <f>IF(AF123=1,"pe",IF(AF123&gt;0,"ne",""))</f>
        <v/>
      </c>
      <c r="AH123" s="2276"/>
      <c r="AI123" s="271">
        <v>1</v>
      </c>
      <c r="AJ123" s="271" t="s">
        <v>545</v>
      </c>
      <c r="AK123" s="271" t="str">
        <f t="shared" si="11"/>
        <v>??</v>
      </c>
      <c r="AL123" s="271">
        <v>1</v>
      </c>
      <c r="AM123" s="354">
        <f>C123</f>
        <v>0</v>
      </c>
    </row>
    <row r="124" spans="1:39" ht="14.1" customHeight="1" thickTop="1" thickBot="1" x14ac:dyDescent="0.25">
      <c r="A124" s="2295"/>
      <c r="B124" s="2284"/>
      <c r="C124" s="2298"/>
      <c r="D124" s="2300"/>
      <c r="E124" s="2303"/>
      <c r="F124" s="2284"/>
      <c r="G124" s="2318"/>
      <c r="H124" s="2305"/>
      <c r="I124" s="2280"/>
      <c r="J124" s="2284"/>
      <c r="K124" s="2318"/>
      <c r="L124" s="2284"/>
      <c r="M124" s="310"/>
      <c r="N124" s="1679"/>
      <c r="O124" s="1679"/>
      <c r="P124" s="309"/>
      <c r="Q124" s="309"/>
      <c r="R124" s="308"/>
      <c r="S124" s="308"/>
      <c r="T124" s="358"/>
      <c r="U124" s="357"/>
      <c r="V124" s="357"/>
      <c r="W124" s="357"/>
      <c r="X124" s="357"/>
      <c r="Y124" s="357"/>
      <c r="Z124" s="357"/>
      <c r="AA124" s="357"/>
      <c r="AB124" s="308"/>
      <c r="AC124" s="2287"/>
      <c r="AD124" s="2287"/>
      <c r="AE124" s="2290"/>
      <c r="AF124" s="2291"/>
      <c r="AG124" s="2293"/>
      <c r="AH124" s="2276"/>
      <c r="AI124" s="271">
        <f>IF(P124=P123,0,1)</f>
        <v>0</v>
      </c>
      <c r="AJ124" s="271" t="s">
        <v>545</v>
      </c>
      <c r="AK124" s="271" t="str">
        <f t="shared" si="11"/>
        <v>??</v>
      </c>
      <c r="AL124" s="271" t="e">
        <f>IF(#REF!=#REF!,0,1)</f>
        <v>#REF!</v>
      </c>
      <c r="AM124" s="354">
        <f t="shared" ref="AM124:AM132" si="15">AM123</f>
        <v>0</v>
      </c>
    </row>
    <row r="125" spans="1:39" ht="14.1" customHeight="1" thickTop="1" thickBot="1" x14ac:dyDescent="0.25">
      <c r="A125" s="2295"/>
      <c r="B125" s="2284"/>
      <c r="C125" s="2298"/>
      <c r="D125" s="2300"/>
      <c r="E125" s="2303"/>
      <c r="F125" s="2284"/>
      <c r="G125" s="2318"/>
      <c r="H125" s="2305"/>
      <c r="I125" s="2281"/>
      <c r="J125" s="2284"/>
      <c r="K125" s="2318"/>
      <c r="L125" s="2284"/>
      <c r="M125" s="310"/>
      <c r="N125" s="1679"/>
      <c r="O125" s="1679"/>
      <c r="P125" s="309"/>
      <c r="Q125" s="309"/>
      <c r="R125" s="308"/>
      <c r="S125" s="308"/>
      <c r="T125" s="358"/>
      <c r="U125" s="357"/>
      <c r="V125" s="357"/>
      <c r="W125" s="357"/>
      <c r="X125" s="357"/>
      <c r="Y125" s="357"/>
      <c r="Z125" s="357"/>
      <c r="AA125" s="357"/>
      <c r="AB125" s="308"/>
      <c r="AC125" s="2287"/>
      <c r="AD125" s="2287"/>
      <c r="AE125" s="2290"/>
      <c r="AF125" s="2291"/>
      <c r="AG125" s="2293"/>
      <c r="AH125" s="2276"/>
      <c r="AI125" s="271">
        <f>IF(P125=P124,0,IF(P125=P123,0,1))</f>
        <v>0</v>
      </c>
      <c r="AJ125" s="271" t="s">
        <v>545</v>
      </c>
      <c r="AK125" s="271" t="str">
        <f t="shared" si="11"/>
        <v>??</v>
      </c>
      <c r="AL125" s="271" t="e">
        <f>IF(#REF!=#REF!,0,IF(#REF!=#REF!,0,1))</f>
        <v>#REF!</v>
      </c>
      <c r="AM125" s="354">
        <f t="shared" si="15"/>
        <v>0</v>
      </c>
    </row>
    <row r="126" spans="1:39" ht="14.1" customHeight="1" thickTop="1" thickBot="1" x14ac:dyDescent="0.25">
      <c r="A126" s="2295"/>
      <c r="B126" s="2284"/>
      <c r="C126" s="2298"/>
      <c r="D126" s="2300"/>
      <c r="E126" s="2303"/>
      <c r="F126" s="2284"/>
      <c r="G126" s="2318"/>
      <c r="H126" s="2305"/>
      <c r="I126" s="2282"/>
      <c r="J126" s="2284"/>
      <c r="K126" s="2318"/>
      <c r="L126" s="2284"/>
      <c r="M126" s="310"/>
      <c r="N126" s="1679"/>
      <c r="O126" s="1679"/>
      <c r="P126" s="309"/>
      <c r="Q126" s="309"/>
      <c r="R126" s="308"/>
      <c r="S126" s="308"/>
      <c r="T126" s="358"/>
      <c r="U126" s="357"/>
      <c r="V126" s="357"/>
      <c r="W126" s="357"/>
      <c r="X126" s="357"/>
      <c r="Y126" s="357"/>
      <c r="Z126" s="357"/>
      <c r="AA126" s="357"/>
      <c r="AB126" s="308"/>
      <c r="AC126" s="2287"/>
      <c r="AD126" s="2287"/>
      <c r="AE126" s="2290"/>
      <c r="AF126" s="2291"/>
      <c r="AG126" s="2293"/>
      <c r="AH126" s="2276"/>
      <c r="AI126" s="271">
        <f>IF(P126=P125,0,IF(P126=P124,0,IF(P126=P123,0,1)))</f>
        <v>0</v>
      </c>
      <c r="AJ126" s="271" t="s">
        <v>545</v>
      </c>
      <c r="AK126" s="271" t="str">
        <f t="shared" si="11"/>
        <v>??</v>
      </c>
      <c r="AL126" s="271" t="e">
        <f>IF(#REF!=#REF!,0,IF(#REF!=#REF!,0,IF(#REF!=#REF!,0,1)))</f>
        <v>#REF!</v>
      </c>
      <c r="AM126" s="354">
        <f t="shared" si="15"/>
        <v>0</v>
      </c>
    </row>
    <row r="127" spans="1:39" ht="14.1" customHeight="1" thickTop="1" thickBot="1" x14ac:dyDescent="0.25">
      <c r="A127" s="2295"/>
      <c r="B127" s="2284"/>
      <c r="C127" s="2298"/>
      <c r="D127" s="2300"/>
      <c r="E127" s="2303"/>
      <c r="F127" s="2284"/>
      <c r="G127" s="2318"/>
      <c r="H127" s="2305"/>
      <c r="I127" s="2282"/>
      <c r="J127" s="2284"/>
      <c r="K127" s="2318"/>
      <c r="L127" s="2284"/>
      <c r="M127" s="310"/>
      <c r="N127" s="1679"/>
      <c r="O127" s="1679"/>
      <c r="P127" s="309"/>
      <c r="Q127" s="309"/>
      <c r="R127" s="308"/>
      <c r="S127" s="308"/>
      <c r="T127" s="358"/>
      <c r="U127" s="357"/>
      <c r="V127" s="357"/>
      <c r="W127" s="357"/>
      <c r="X127" s="357"/>
      <c r="Y127" s="357"/>
      <c r="Z127" s="357"/>
      <c r="AA127" s="357"/>
      <c r="AB127" s="308"/>
      <c r="AC127" s="2287"/>
      <c r="AD127" s="2287"/>
      <c r="AE127" s="2290"/>
      <c r="AF127" s="2291"/>
      <c r="AG127" s="2293"/>
      <c r="AH127" s="2276"/>
      <c r="AI127" s="271">
        <f>IF(P127=P126,0,IF(P127=P125,0,IF(P127=P124,0,IF(P127=P123,0,1))))</f>
        <v>0</v>
      </c>
      <c r="AJ127" s="271" t="s">
        <v>545</v>
      </c>
      <c r="AK127" s="271" t="str">
        <f t="shared" si="11"/>
        <v>??</v>
      </c>
      <c r="AL127" s="271" t="e">
        <f>IF(#REF!=#REF!,0,IF(#REF!=#REF!,0,IF(#REF!=#REF!,0,IF(#REF!=#REF!,0,1))))</f>
        <v>#REF!</v>
      </c>
      <c r="AM127" s="354">
        <f t="shared" si="15"/>
        <v>0</v>
      </c>
    </row>
    <row r="128" spans="1:39" ht="14.1" customHeight="1" thickTop="1" thickBot="1" x14ac:dyDescent="0.25">
      <c r="A128" s="2295"/>
      <c r="B128" s="2284"/>
      <c r="C128" s="2298"/>
      <c r="D128" s="2300"/>
      <c r="E128" s="2303"/>
      <c r="F128" s="2284"/>
      <c r="G128" s="2318"/>
      <c r="H128" s="2305"/>
      <c r="I128" s="2282"/>
      <c r="J128" s="2284"/>
      <c r="K128" s="2318"/>
      <c r="L128" s="2284"/>
      <c r="M128" s="310"/>
      <c r="N128" s="1679"/>
      <c r="O128" s="1679"/>
      <c r="P128" s="309"/>
      <c r="Q128" s="309"/>
      <c r="R128" s="308"/>
      <c r="S128" s="308"/>
      <c r="T128" s="358"/>
      <c r="U128" s="357"/>
      <c r="V128" s="357"/>
      <c r="W128" s="357"/>
      <c r="X128" s="357"/>
      <c r="Y128" s="357"/>
      <c r="Z128" s="357"/>
      <c r="AA128" s="357"/>
      <c r="AB128" s="308"/>
      <c r="AC128" s="2287"/>
      <c r="AD128" s="2287"/>
      <c r="AE128" s="2290"/>
      <c r="AF128" s="2291"/>
      <c r="AG128" s="2293"/>
      <c r="AH128" s="2276"/>
      <c r="AI128" s="271">
        <f>IF(P128=P127,0,IF(P128=P126,0,IF(P128=P125,0,IF(P128=P124,0,IF(P128=P123,0,1)))))</f>
        <v>0</v>
      </c>
      <c r="AJ128" s="271" t="s">
        <v>545</v>
      </c>
      <c r="AK128" s="271" t="str">
        <f t="shared" si="11"/>
        <v>??</v>
      </c>
      <c r="AL128" s="271" t="e">
        <f>IF(#REF!=#REF!,0,IF(#REF!=#REF!,0,IF(#REF!=#REF!,0,IF(#REF!=#REF!,0,IF(#REF!=#REF!,0,1)))))</f>
        <v>#REF!</v>
      </c>
      <c r="AM128" s="354">
        <f t="shared" si="15"/>
        <v>0</v>
      </c>
    </row>
    <row r="129" spans="1:39" ht="14.1" customHeight="1" thickTop="1" thickBot="1" x14ac:dyDescent="0.25">
      <c r="A129" s="2295"/>
      <c r="B129" s="2284"/>
      <c r="C129" s="2298"/>
      <c r="D129" s="2300"/>
      <c r="E129" s="2303"/>
      <c r="F129" s="2284"/>
      <c r="G129" s="2318"/>
      <c r="H129" s="2305"/>
      <c r="I129" s="2282"/>
      <c r="J129" s="2284"/>
      <c r="K129" s="2318"/>
      <c r="L129" s="2284"/>
      <c r="M129" s="310"/>
      <c r="N129" s="1679"/>
      <c r="O129" s="1679"/>
      <c r="P129" s="309"/>
      <c r="Q129" s="309"/>
      <c r="R129" s="308"/>
      <c r="S129" s="308"/>
      <c r="T129" s="358"/>
      <c r="U129" s="357"/>
      <c r="V129" s="357"/>
      <c r="W129" s="357"/>
      <c r="X129" s="357"/>
      <c r="Y129" s="357"/>
      <c r="Z129" s="357"/>
      <c r="AA129" s="357"/>
      <c r="AB129" s="308"/>
      <c r="AC129" s="2287"/>
      <c r="AD129" s="2287"/>
      <c r="AE129" s="2277" t="str">
        <f>IF(AE123&gt;9,"błąd","")</f>
        <v/>
      </c>
      <c r="AF129" s="2291"/>
      <c r="AG129" s="2293"/>
      <c r="AH129" s="2276"/>
      <c r="AI129" s="271">
        <f>IF(P129=P128,0,IF(P129=P127,0,IF(P129=P126,0,IF(P129=P125,0,IF(P129=P124,0,IF(P129=P123,0,1))))))</f>
        <v>0</v>
      </c>
      <c r="AJ129" s="271" t="s">
        <v>545</v>
      </c>
      <c r="AK129" s="271" t="str">
        <f t="shared" si="11"/>
        <v>??</v>
      </c>
      <c r="AL129" s="271" t="e">
        <f>IF(#REF!=#REF!,0,IF(#REF!=#REF!,0,IF(#REF!=#REF!,0,IF(#REF!=#REF!,0,IF(#REF!=#REF!,0,IF(#REF!=#REF!,0,1))))))</f>
        <v>#REF!</v>
      </c>
      <c r="AM129" s="354">
        <f t="shared" si="15"/>
        <v>0</v>
      </c>
    </row>
    <row r="130" spans="1:39" ht="14.1" customHeight="1" thickTop="1" thickBot="1" x14ac:dyDescent="0.25">
      <c r="A130" s="2295"/>
      <c r="B130" s="2284"/>
      <c r="C130" s="2298"/>
      <c r="D130" s="2300"/>
      <c r="E130" s="2303"/>
      <c r="F130" s="2284"/>
      <c r="G130" s="2318"/>
      <c r="H130" s="2305"/>
      <c r="I130" s="2282"/>
      <c r="J130" s="2284"/>
      <c r="K130" s="2318"/>
      <c r="L130" s="2284"/>
      <c r="M130" s="310"/>
      <c r="N130" s="1679"/>
      <c r="O130" s="1679"/>
      <c r="P130" s="309"/>
      <c r="Q130" s="309"/>
      <c r="R130" s="308"/>
      <c r="S130" s="308"/>
      <c r="T130" s="358"/>
      <c r="U130" s="357"/>
      <c r="V130" s="357"/>
      <c r="W130" s="357"/>
      <c r="X130" s="357"/>
      <c r="Y130" s="357"/>
      <c r="Z130" s="357"/>
      <c r="AA130" s="357"/>
      <c r="AB130" s="308"/>
      <c r="AC130" s="2287"/>
      <c r="AD130" s="2287"/>
      <c r="AE130" s="2277"/>
      <c r="AF130" s="2291"/>
      <c r="AG130" s="2293"/>
      <c r="AH130" s="2276"/>
      <c r="AI130" s="271">
        <f>IF(P130=P129,0,IF(P130=P128,0,IF(P130=P127,0,IF(P130=P126,0,IF(P130=P125,0,IF(P130=P124,0,IF(P130=P123,0,1)))))))</f>
        <v>0</v>
      </c>
      <c r="AJ130" s="271" t="s">
        <v>545</v>
      </c>
      <c r="AK130" s="271" t="str">
        <f t="shared" si="11"/>
        <v>??</v>
      </c>
      <c r="AL130" s="271" t="e">
        <f>IF(#REF!=#REF!,0,IF(#REF!=#REF!,0,IF(#REF!=#REF!,0,IF(#REF!=#REF!,0,IF(#REF!=#REF!,0,IF(#REF!=#REF!,0,IF(#REF!=#REF!,0,1)))))))</f>
        <v>#REF!</v>
      </c>
      <c r="AM130" s="354">
        <f t="shared" si="15"/>
        <v>0</v>
      </c>
    </row>
    <row r="131" spans="1:39" ht="14.1" customHeight="1" thickTop="1" thickBot="1" x14ac:dyDescent="0.25">
      <c r="A131" s="2295"/>
      <c r="B131" s="2284"/>
      <c r="C131" s="2298"/>
      <c r="D131" s="2300"/>
      <c r="E131" s="2303"/>
      <c r="F131" s="2284"/>
      <c r="G131" s="2318"/>
      <c r="H131" s="2305"/>
      <c r="I131" s="2282"/>
      <c r="J131" s="2284"/>
      <c r="K131" s="2318"/>
      <c r="L131" s="2284"/>
      <c r="M131" s="310"/>
      <c r="N131" s="1679"/>
      <c r="O131" s="1679"/>
      <c r="P131" s="309"/>
      <c r="Q131" s="309"/>
      <c r="R131" s="308"/>
      <c r="S131" s="308"/>
      <c r="T131" s="358"/>
      <c r="U131" s="357"/>
      <c r="V131" s="357"/>
      <c r="W131" s="357"/>
      <c r="X131" s="357"/>
      <c r="Y131" s="357"/>
      <c r="Z131" s="357"/>
      <c r="AA131" s="357"/>
      <c r="AB131" s="308"/>
      <c r="AC131" s="2287"/>
      <c r="AD131" s="2287"/>
      <c r="AE131" s="2277"/>
      <c r="AF131" s="2291"/>
      <c r="AG131" s="2293"/>
      <c r="AH131" s="2276"/>
      <c r="AI131" s="271">
        <f>IF(P131=P130,0,IF(P131=P129,0,IF(P131=P128,0,IF(P131=P127,0,IF(P131=P126,0,IF(P131=P125,0,IF(P131=P124,0,IF(P131=P123,0,1))))))))</f>
        <v>0</v>
      </c>
      <c r="AJ131" s="271" t="s">
        <v>545</v>
      </c>
      <c r="AK131" s="271" t="str">
        <f t="shared" si="11"/>
        <v>??</v>
      </c>
      <c r="AL131" s="271" t="e">
        <f>IF(#REF!=#REF!,0,IF(#REF!=#REF!,0,IF(#REF!=#REF!,0,IF(#REF!=#REF!,0,IF(#REF!=#REF!,0,IF(#REF!=#REF!,0,IF(#REF!=#REF!,0,IF(#REF!=#REF!,0,1))))))))</f>
        <v>#REF!</v>
      </c>
      <c r="AM131" s="354">
        <f t="shared" si="15"/>
        <v>0</v>
      </c>
    </row>
    <row r="132" spans="1:39" ht="14.1" customHeight="1" thickTop="1" thickBot="1" x14ac:dyDescent="0.25">
      <c r="A132" s="2296"/>
      <c r="B132" s="2285"/>
      <c r="C132" s="2299"/>
      <c r="D132" s="2301"/>
      <c r="E132" s="2304"/>
      <c r="F132" s="2285"/>
      <c r="G132" s="2319"/>
      <c r="H132" s="2306"/>
      <c r="I132" s="2283"/>
      <c r="J132" s="2285"/>
      <c r="K132" s="2319"/>
      <c r="L132" s="2285"/>
      <c r="M132" s="292"/>
      <c r="N132" s="290"/>
      <c r="O132" s="290"/>
      <c r="P132" s="291"/>
      <c r="Q132" s="291"/>
      <c r="R132" s="290"/>
      <c r="S132" s="290"/>
      <c r="T132" s="356"/>
      <c r="U132" s="355"/>
      <c r="V132" s="355"/>
      <c r="W132" s="355"/>
      <c r="X132" s="355"/>
      <c r="Y132" s="355"/>
      <c r="Z132" s="355"/>
      <c r="AA132" s="355"/>
      <c r="AB132" s="290"/>
      <c r="AC132" s="2288"/>
      <c r="AD132" s="2288"/>
      <c r="AE132" s="2278"/>
      <c r="AF132" s="2291"/>
      <c r="AG132" s="2294"/>
      <c r="AH132" s="2276"/>
      <c r="AI132" s="271">
        <f>IF(P132=P131,0,IF(P132=P130,0,IF(P132=P129,0,IF(P132=P128,0,IF(P132=P127,0,IF(P132=P126,0,IF(P132=P125,0,IF(P132=P124,0,IF(P132=P123,0,1)))))))))</f>
        <v>0</v>
      </c>
      <c r="AJ132" s="271" t="s">
        <v>545</v>
      </c>
      <c r="AK132" s="271" t="str">
        <f t="shared" si="11"/>
        <v>??</v>
      </c>
      <c r="AL132" s="271" t="e">
        <f>IF(#REF!=#REF!,0,IF(#REF!=#REF!,0,IF(#REF!=#REF!,0,IF(#REF!=#REF!,0,IF(#REF!=#REF!,0,IF(#REF!=#REF!,0,IF(#REF!=#REF!,0,IF(#REF!=#REF!,0,IF(#REF!=#REF!,0,1)))))))))</f>
        <v>#REF!</v>
      </c>
      <c r="AM132" s="354">
        <f t="shared" si="15"/>
        <v>0</v>
      </c>
    </row>
    <row r="133" spans="1:39" ht="14.1" customHeight="1" thickTop="1" thickBot="1" x14ac:dyDescent="0.25">
      <c r="A133" s="2295"/>
      <c r="B133" s="2297"/>
      <c r="C133" s="2298"/>
      <c r="D133" s="2300"/>
      <c r="E133" s="2302"/>
      <c r="F133" s="2297"/>
      <c r="G133" s="2297"/>
      <c r="H133" s="2305"/>
      <c r="I133" s="2279" t="s">
        <v>140</v>
      </c>
      <c r="J133" s="2284"/>
      <c r="K133" s="2297"/>
      <c r="L133" s="2284"/>
      <c r="M133" s="310"/>
      <c r="N133" s="1679"/>
      <c r="O133" s="1679"/>
      <c r="P133" s="389"/>
      <c r="Q133" s="389"/>
      <c r="R133" s="308"/>
      <c r="S133" s="308"/>
      <c r="T133" s="358"/>
      <c r="U133" s="357"/>
      <c r="V133" s="357"/>
      <c r="W133" s="357"/>
      <c r="X133" s="357"/>
      <c r="Y133" s="357"/>
      <c r="Z133" s="357"/>
      <c r="AA133" s="357"/>
      <c r="AB133" s="308"/>
      <c r="AC133" s="2286">
        <f>SUM(T133:AB142)</f>
        <v>0</v>
      </c>
      <c r="AD133" s="2286">
        <f>IF(AC133&gt;0,18,0)</f>
        <v>0</v>
      </c>
      <c r="AE133" s="2289">
        <f>IF((AC133-AD133)&gt;=0,AC133-AD133,0)</f>
        <v>0</v>
      </c>
      <c r="AF133" s="2291">
        <f>IF(AC133&lt;AD133,AC133,AD133)/IF(AD133=0,1,AD133)</f>
        <v>0</v>
      </c>
      <c r="AG133" s="2292" t="str">
        <f>IF(AF133=1,"pe",IF(AF133&gt;0,"ne",""))</f>
        <v/>
      </c>
      <c r="AH133" s="2276"/>
      <c r="AI133" s="271">
        <v>1</v>
      </c>
      <c r="AJ133" s="271" t="s">
        <v>545</v>
      </c>
      <c r="AK133" s="271" t="str">
        <f t="shared" si="11"/>
        <v>??</v>
      </c>
      <c r="AL133" s="271">
        <v>1</v>
      </c>
      <c r="AM133" s="354">
        <f>C133</f>
        <v>0</v>
      </c>
    </row>
    <row r="134" spans="1:39" ht="14.1" customHeight="1" thickTop="1" thickBot="1" x14ac:dyDescent="0.25">
      <c r="A134" s="2295"/>
      <c r="B134" s="2284"/>
      <c r="C134" s="2298"/>
      <c r="D134" s="2300"/>
      <c r="E134" s="2303"/>
      <c r="F134" s="2284"/>
      <c r="G134" s="2318"/>
      <c r="H134" s="2305"/>
      <c r="I134" s="2280"/>
      <c r="J134" s="2284"/>
      <c r="K134" s="2318"/>
      <c r="L134" s="2284"/>
      <c r="M134" s="310"/>
      <c r="N134" s="1679"/>
      <c r="O134" s="1679"/>
      <c r="P134" s="309"/>
      <c r="Q134" s="309"/>
      <c r="R134" s="308"/>
      <c r="S134" s="308"/>
      <c r="T134" s="358"/>
      <c r="U134" s="357"/>
      <c r="V134" s="357"/>
      <c r="W134" s="357"/>
      <c r="X134" s="357"/>
      <c r="Y134" s="357"/>
      <c r="Z134" s="357"/>
      <c r="AA134" s="357"/>
      <c r="AB134" s="308"/>
      <c r="AC134" s="2287"/>
      <c r="AD134" s="2287"/>
      <c r="AE134" s="2290"/>
      <c r="AF134" s="2291"/>
      <c r="AG134" s="2293"/>
      <c r="AH134" s="2276"/>
      <c r="AI134" s="271">
        <f>IF(P134=P133,0,1)</f>
        <v>0</v>
      </c>
      <c r="AJ134" s="271" t="s">
        <v>545</v>
      </c>
      <c r="AK134" s="271" t="str">
        <f t="shared" si="11"/>
        <v>??</v>
      </c>
      <c r="AL134" s="271" t="e">
        <f>IF(#REF!=#REF!,0,1)</f>
        <v>#REF!</v>
      </c>
      <c r="AM134" s="354">
        <f t="shared" ref="AM134:AM142" si="16">AM133</f>
        <v>0</v>
      </c>
    </row>
    <row r="135" spans="1:39" ht="14.1" customHeight="1" thickTop="1" thickBot="1" x14ac:dyDescent="0.25">
      <c r="A135" s="2295"/>
      <c r="B135" s="2284"/>
      <c r="C135" s="2298"/>
      <c r="D135" s="2300"/>
      <c r="E135" s="2303"/>
      <c r="F135" s="2284"/>
      <c r="G135" s="2318"/>
      <c r="H135" s="2305"/>
      <c r="I135" s="2281"/>
      <c r="J135" s="2284"/>
      <c r="K135" s="2318"/>
      <c r="L135" s="2284"/>
      <c r="M135" s="310"/>
      <c r="N135" s="1679"/>
      <c r="O135" s="1679"/>
      <c r="P135" s="309"/>
      <c r="Q135" s="309"/>
      <c r="R135" s="308"/>
      <c r="S135" s="308"/>
      <c r="T135" s="358"/>
      <c r="U135" s="357"/>
      <c r="V135" s="357"/>
      <c r="W135" s="357"/>
      <c r="X135" s="357"/>
      <c r="Y135" s="357"/>
      <c r="Z135" s="357"/>
      <c r="AA135" s="357"/>
      <c r="AB135" s="308"/>
      <c r="AC135" s="2287"/>
      <c r="AD135" s="2287"/>
      <c r="AE135" s="2290"/>
      <c r="AF135" s="2291"/>
      <c r="AG135" s="2293"/>
      <c r="AH135" s="2276"/>
      <c r="AI135" s="271">
        <f>IF(P135=P134,0,IF(P135=P133,0,1))</f>
        <v>0</v>
      </c>
      <c r="AJ135" s="271" t="s">
        <v>545</v>
      </c>
      <c r="AK135" s="271" t="str">
        <f t="shared" si="11"/>
        <v>??</v>
      </c>
      <c r="AL135" s="271" t="e">
        <f>IF(#REF!=#REF!,0,IF(#REF!=#REF!,0,1))</f>
        <v>#REF!</v>
      </c>
      <c r="AM135" s="354">
        <f t="shared" si="16"/>
        <v>0</v>
      </c>
    </row>
    <row r="136" spans="1:39" ht="14.1" customHeight="1" thickTop="1" thickBot="1" x14ac:dyDescent="0.25">
      <c r="A136" s="2295"/>
      <c r="B136" s="2284"/>
      <c r="C136" s="2298"/>
      <c r="D136" s="2300"/>
      <c r="E136" s="2303"/>
      <c r="F136" s="2284"/>
      <c r="G136" s="2318"/>
      <c r="H136" s="2305"/>
      <c r="I136" s="2282"/>
      <c r="J136" s="2284"/>
      <c r="K136" s="2318"/>
      <c r="L136" s="2284"/>
      <c r="M136" s="310"/>
      <c r="N136" s="1679"/>
      <c r="O136" s="1679"/>
      <c r="P136" s="309"/>
      <c r="Q136" s="309"/>
      <c r="R136" s="308"/>
      <c r="S136" s="308"/>
      <c r="T136" s="358"/>
      <c r="U136" s="357"/>
      <c r="V136" s="357"/>
      <c r="W136" s="357"/>
      <c r="X136" s="357"/>
      <c r="Y136" s="357"/>
      <c r="Z136" s="357"/>
      <c r="AA136" s="357"/>
      <c r="AB136" s="308"/>
      <c r="AC136" s="2287"/>
      <c r="AD136" s="2287"/>
      <c r="AE136" s="2290"/>
      <c r="AF136" s="2291"/>
      <c r="AG136" s="2293"/>
      <c r="AH136" s="2276"/>
      <c r="AI136" s="271">
        <f>IF(P136=P135,0,IF(P136=P134,0,IF(P136=P133,0,1)))</f>
        <v>0</v>
      </c>
      <c r="AJ136" s="271" t="s">
        <v>545</v>
      </c>
      <c r="AK136" s="271" t="str">
        <f t="shared" si="11"/>
        <v>??</v>
      </c>
      <c r="AL136" s="271" t="e">
        <f>IF(#REF!=#REF!,0,IF(#REF!=#REF!,0,IF(#REF!=#REF!,0,1)))</f>
        <v>#REF!</v>
      </c>
      <c r="AM136" s="354">
        <f t="shared" si="16"/>
        <v>0</v>
      </c>
    </row>
    <row r="137" spans="1:39" ht="14.1" customHeight="1" thickTop="1" thickBot="1" x14ac:dyDescent="0.25">
      <c r="A137" s="2295"/>
      <c r="B137" s="2284"/>
      <c r="C137" s="2298"/>
      <c r="D137" s="2300"/>
      <c r="E137" s="2303"/>
      <c r="F137" s="2284"/>
      <c r="G137" s="2318"/>
      <c r="H137" s="2305"/>
      <c r="I137" s="2282"/>
      <c r="J137" s="2284"/>
      <c r="K137" s="2318"/>
      <c r="L137" s="2284"/>
      <c r="M137" s="310"/>
      <c r="N137" s="1679"/>
      <c r="O137" s="1679"/>
      <c r="P137" s="309"/>
      <c r="Q137" s="309"/>
      <c r="R137" s="308"/>
      <c r="S137" s="308"/>
      <c r="T137" s="358"/>
      <c r="U137" s="357"/>
      <c r="V137" s="357"/>
      <c r="W137" s="357"/>
      <c r="X137" s="357"/>
      <c r="Y137" s="357"/>
      <c r="Z137" s="357"/>
      <c r="AA137" s="357"/>
      <c r="AB137" s="308"/>
      <c r="AC137" s="2287"/>
      <c r="AD137" s="2287"/>
      <c r="AE137" s="2290"/>
      <c r="AF137" s="2291"/>
      <c r="AG137" s="2293"/>
      <c r="AH137" s="2276"/>
      <c r="AI137" s="271">
        <f>IF(P137=P136,0,IF(P137=P135,0,IF(P137=P134,0,IF(P137=P133,0,1))))</f>
        <v>0</v>
      </c>
      <c r="AJ137" s="271" t="s">
        <v>545</v>
      </c>
      <c r="AK137" s="271" t="str">
        <f t="shared" si="11"/>
        <v>??</v>
      </c>
      <c r="AL137" s="271" t="e">
        <f>IF(#REF!=#REF!,0,IF(#REF!=#REF!,0,IF(#REF!=#REF!,0,IF(#REF!=#REF!,0,1))))</f>
        <v>#REF!</v>
      </c>
      <c r="AM137" s="354">
        <f t="shared" si="16"/>
        <v>0</v>
      </c>
    </row>
    <row r="138" spans="1:39" ht="14.1" customHeight="1" thickTop="1" thickBot="1" x14ac:dyDescent="0.25">
      <c r="A138" s="2295"/>
      <c r="B138" s="2284"/>
      <c r="C138" s="2298"/>
      <c r="D138" s="2300"/>
      <c r="E138" s="2303"/>
      <c r="F138" s="2284"/>
      <c r="G138" s="2318"/>
      <c r="H138" s="2305"/>
      <c r="I138" s="2282"/>
      <c r="J138" s="2284"/>
      <c r="K138" s="2318"/>
      <c r="L138" s="2284"/>
      <c r="M138" s="310"/>
      <c r="N138" s="1679"/>
      <c r="O138" s="1679"/>
      <c r="P138" s="309"/>
      <c r="Q138" s="309"/>
      <c r="R138" s="308"/>
      <c r="S138" s="308"/>
      <c r="T138" s="358"/>
      <c r="U138" s="357"/>
      <c r="V138" s="357"/>
      <c r="W138" s="357"/>
      <c r="X138" s="357"/>
      <c r="Y138" s="357"/>
      <c r="Z138" s="357"/>
      <c r="AA138" s="357"/>
      <c r="AB138" s="308"/>
      <c r="AC138" s="2287"/>
      <c r="AD138" s="2287"/>
      <c r="AE138" s="2290"/>
      <c r="AF138" s="2291"/>
      <c r="AG138" s="2293"/>
      <c r="AH138" s="2276"/>
      <c r="AI138" s="271">
        <f>IF(P138=P137,0,IF(P138=P136,0,IF(P138=P135,0,IF(P138=P134,0,IF(P138=P133,0,1)))))</f>
        <v>0</v>
      </c>
      <c r="AJ138" s="271" t="s">
        <v>545</v>
      </c>
      <c r="AK138" s="271" t="str">
        <f t="shared" si="11"/>
        <v>??</v>
      </c>
      <c r="AL138" s="271" t="e">
        <f>IF(#REF!=#REF!,0,IF(#REF!=#REF!,0,IF(#REF!=#REF!,0,IF(#REF!=#REF!,0,IF(#REF!=#REF!,0,1)))))</f>
        <v>#REF!</v>
      </c>
      <c r="AM138" s="354">
        <f t="shared" si="16"/>
        <v>0</v>
      </c>
    </row>
    <row r="139" spans="1:39" ht="14.1" customHeight="1" thickTop="1" thickBot="1" x14ac:dyDescent="0.25">
      <c r="A139" s="2295"/>
      <c r="B139" s="2284"/>
      <c r="C139" s="2298"/>
      <c r="D139" s="2300"/>
      <c r="E139" s="2303"/>
      <c r="F139" s="2284"/>
      <c r="G139" s="2318"/>
      <c r="H139" s="2305"/>
      <c r="I139" s="2282"/>
      <c r="J139" s="2284"/>
      <c r="K139" s="2318"/>
      <c r="L139" s="2284"/>
      <c r="M139" s="310"/>
      <c r="N139" s="1679"/>
      <c r="O139" s="1679"/>
      <c r="P139" s="309"/>
      <c r="Q139" s="309"/>
      <c r="R139" s="308"/>
      <c r="S139" s="308"/>
      <c r="T139" s="358"/>
      <c r="U139" s="357"/>
      <c r="V139" s="357"/>
      <c r="W139" s="357"/>
      <c r="X139" s="357"/>
      <c r="Y139" s="357"/>
      <c r="Z139" s="357"/>
      <c r="AA139" s="357"/>
      <c r="AB139" s="308"/>
      <c r="AC139" s="2287"/>
      <c r="AD139" s="2287"/>
      <c r="AE139" s="2277" t="str">
        <f>IF(AE133&gt;9,"błąd","")</f>
        <v/>
      </c>
      <c r="AF139" s="2291"/>
      <c r="AG139" s="2293"/>
      <c r="AH139" s="2276"/>
      <c r="AI139" s="271">
        <f>IF(P139=P138,0,IF(P139=P137,0,IF(P139=P136,0,IF(P139=P135,0,IF(P139=P134,0,IF(P139=P133,0,1))))))</f>
        <v>0</v>
      </c>
      <c r="AJ139" s="271" t="s">
        <v>545</v>
      </c>
      <c r="AK139" s="271" t="str">
        <f t="shared" si="11"/>
        <v>??</v>
      </c>
      <c r="AL139" s="271" t="e">
        <f>IF(#REF!=#REF!,0,IF(#REF!=#REF!,0,IF(#REF!=#REF!,0,IF(#REF!=#REF!,0,IF(#REF!=#REF!,0,IF(#REF!=#REF!,0,1))))))</f>
        <v>#REF!</v>
      </c>
      <c r="AM139" s="354">
        <f t="shared" si="16"/>
        <v>0</v>
      </c>
    </row>
    <row r="140" spans="1:39" ht="14.1" customHeight="1" thickTop="1" thickBot="1" x14ac:dyDescent="0.25">
      <c r="A140" s="2295"/>
      <c r="B140" s="2284"/>
      <c r="C140" s="2298"/>
      <c r="D140" s="2300"/>
      <c r="E140" s="2303"/>
      <c r="F140" s="2284"/>
      <c r="G140" s="2318"/>
      <c r="H140" s="2305"/>
      <c r="I140" s="2282"/>
      <c r="J140" s="2284"/>
      <c r="K140" s="2318"/>
      <c r="L140" s="2284"/>
      <c r="M140" s="310"/>
      <c r="N140" s="1679"/>
      <c r="O140" s="1679"/>
      <c r="P140" s="309"/>
      <c r="Q140" s="309"/>
      <c r="R140" s="308"/>
      <c r="S140" s="308"/>
      <c r="T140" s="358"/>
      <c r="U140" s="357"/>
      <c r="V140" s="357"/>
      <c r="W140" s="357"/>
      <c r="X140" s="357"/>
      <c r="Y140" s="357"/>
      <c r="Z140" s="357"/>
      <c r="AA140" s="357"/>
      <c r="AB140" s="308"/>
      <c r="AC140" s="2287"/>
      <c r="AD140" s="2287"/>
      <c r="AE140" s="2277"/>
      <c r="AF140" s="2291"/>
      <c r="AG140" s="2293"/>
      <c r="AH140" s="2276"/>
      <c r="AI140" s="271">
        <f>IF(P140=P139,0,IF(P140=P138,0,IF(P140=P137,0,IF(P140=P136,0,IF(P140=P135,0,IF(P140=P134,0,IF(P140=P133,0,1)))))))</f>
        <v>0</v>
      </c>
      <c r="AJ140" s="271" t="s">
        <v>545</v>
      </c>
      <c r="AK140" s="271" t="str">
        <f t="shared" si="11"/>
        <v>??</v>
      </c>
      <c r="AL140" s="271" t="e">
        <f>IF(#REF!=#REF!,0,IF(#REF!=#REF!,0,IF(#REF!=#REF!,0,IF(#REF!=#REF!,0,IF(#REF!=#REF!,0,IF(#REF!=#REF!,0,IF(#REF!=#REF!,0,1)))))))</f>
        <v>#REF!</v>
      </c>
      <c r="AM140" s="354">
        <f t="shared" si="16"/>
        <v>0</v>
      </c>
    </row>
    <row r="141" spans="1:39" ht="14.1" customHeight="1" thickTop="1" thickBot="1" x14ac:dyDescent="0.25">
      <c r="A141" s="2295"/>
      <c r="B141" s="2284"/>
      <c r="C141" s="2298"/>
      <c r="D141" s="2300"/>
      <c r="E141" s="2303"/>
      <c r="F141" s="2284"/>
      <c r="G141" s="2318"/>
      <c r="H141" s="2305"/>
      <c r="I141" s="2282"/>
      <c r="J141" s="2284"/>
      <c r="K141" s="2318"/>
      <c r="L141" s="2284"/>
      <c r="M141" s="310"/>
      <c r="N141" s="1679"/>
      <c r="O141" s="1679"/>
      <c r="P141" s="309"/>
      <c r="Q141" s="309"/>
      <c r="R141" s="308"/>
      <c r="S141" s="308"/>
      <c r="T141" s="358"/>
      <c r="U141" s="357"/>
      <c r="V141" s="357"/>
      <c r="W141" s="357"/>
      <c r="X141" s="357"/>
      <c r="Y141" s="357"/>
      <c r="Z141" s="357"/>
      <c r="AA141" s="357"/>
      <c r="AB141" s="308"/>
      <c r="AC141" s="2287"/>
      <c r="AD141" s="2287"/>
      <c r="AE141" s="2277"/>
      <c r="AF141" s="2291"/>
      <c r="AG141" s="2293"/>
      <c r="AH141" s="2276"/>
      <c r="AI141" s="271">
        <f>IF(P141=P140,0,IF(P141=P139,0,IF(P141=P138,0,IF(P141=P137,0,IF(P141=P136,0,IF(P141=P135,0,IF(P141=P134,0,IF(P141=P133,0,1))))))))</f>
        <v>0</v>
      </c>
      <c r="AJ141" s="271" t="s">
        <v>545</v>
      </c>
      <c r="AK141" s="271" t="str">
        <f t="shared" si="11"/>
        <v>??</v>
      </c>
      <c r="AL141" s="271" t="e">
        <f>IF(#REF!=#REF!,0,IF(#REF!=#REF!,0,IF(#REF!=#REF!,0,IF(#REF!=#REF!,0,IF(#REF!=#REF!,0,IF(#REF!=#REF!,0,IF(#REF!=#REF!,0,IF(#REF!=#REF!,0,1))))))))</f>
        <v>#REF!</v>
      </c>
      <c r="AM141" s="354">
        <f t="shared" si="16"/>
        <v>0</v>
      </c>
    </row>
    <row r="142" spans="1:39" ht="14.1" customHeight="1" thickTop="1" thickBot="1" x14ac:dyDescent="0.25">
      <c r="A142" s="2296"/>
      <c r="B142" s="2285"/>
      <c r="C142" s="2299"/>
      <c r="D142" s="2301"/>
      <c r="E142" s="2304"/>
      <c r="F142" s="2285"/>
      <c r="G142" s="2319"/>
      <c r="H142" s="2306"/>
      <c r="I142" s="2283"/>
      <c r="J142" s="2285"/>
      <c r="K142" s="2319"/>
      <c r="L142" s="2285"/>
      <c r="M142" s="292"/>
      <c r="N142" s="290"/>
      <c r="O142" s="290"/>
      <c r="P142" s="291"/>
      <c r="Q142" s="291"/>
      <c r="R142" s="290"/>
      <c r="S142" s="290"/>
      <c r="T142" s="356"/>
      <c r="U142" s="355"/>
      <c r="V142" s="355"/>
      <c r="W142" s="355"/>
      <c r="X142" s="355"/>
      <c r="Y142" s="355"/>
      <c r="Z142" s="355"/>
      <c r="AA142" s="355"/>
      <c r="AB142" s="290"/>
      <c r="AC142" s="2288"/>
      <c r="AD142" s="2288"/>
      <c r="AE142" s="2278"/>
      <c r="AF142" s="2291"/>
      <c r="AG142" s="2294"/>
      <c r="AH142" s="2276"/>
      <c r="AI142" s="271">
        <f>IF(P142=P141,0,IF(P142=P140,0,IF(P142=P139,0,IF(P142=P138,0,IF(P142=P137,0,IF(P142=P136,0,IF(P142=P135,0,IF(P142=P134,0,IF(P142=P133,0,1)))))))))</f>
        <v>0</v>
      </c>
      <c r="AJ142" s="271" t="s">
        <v>545</v>
      </c>
      <c r="AK142" s="271" t="str">
        <f t="shared" si="11"/>
        <v>??</v>
      </c>
      <c r="AL142" s="271" t="e">
        <f>IF(#REF!=#REF!,0,IF(#REF!=#REF!,0,IF(#REF!=#REF!,0,IF(#REF!=#REF!,0,IF(#REF!=#REF!,0,IF(#REF!=#REF!,0,IF(#REF!=#REF!,0,IF(#REF!=#REF!,0,IF(#REF!=#REF!,0,1)))))))))</f>
        <v>#REF!</v>
      </c>
      <c r="AM142" s="354">
        <f t="shared" si="16"/>
        <v>0</v>
      </c>
    </row>
    <row r="143" spans="1:39" ht="14.1" customHeight="1" thickTop="1" thickBot="1" x14ac:dyDescent="0.25">
      <c r="A143" s="2295"/>
      <c r="B143" s="2297"/>
      <c r="C143" s="2298"/>
      <c r="D143" s="2300"/>
      <c r="E143" s="2302"/>
      <c r="F143" s="2297"/>
      <c r="G143" s="2297"/>
      <c r="H143" s="2305"/>
      <c r="I143" s="2279" t="s">
        <v>140</v>
      </c>
      <c r="J143" s="2284"/>
      <c r="K143" s="2297"/>
      <c r="L143" s="2284"/>
      <c r="M143" s="310"/>
      <c r="N143" s="1679"/>
      <c r="O143" s="1679"/>
      <c r="P143" s="389"/>
      <c r="Q143" s="389"/>
      <c r="R143" s="308"/>
      <c r="S143" s="308"/>
      <c r="T143" s="358"/>
      <c r="U143" s="357"/>
      <c r="V143" s="357"/>
      <c r="W143" s="357"/>
      <c r="X143" s="357"/>
      <c r="Y143" s="357"/>
      <c r="Z143" s="357"/>
      <c r="AA143" s="357"/>
      <c r="AB143" s="308"/>
      <c r="AC143" s="2286">
        <f>SUM(T143:AB152)</f>
        <v>0</v>
      </c>
      <c r="AD143" s="2286">
        <f>IF(AC143&gt;0,18,0)</f>
        <v>0</v>
      </c>
      <c r="AE143" s="2289">
        <f>IF((AC143-AD143)&gt;=0,AC143-AD143,0)</f>
        <v>0</v>
      </c>
      <c r="AF143" s="2291">
        <f>IF(AC143&lt;AD143,AC143,AD143)/IF(AD143=0,1,AD143)</f>
        <v>0</v>
      </c>
      <c r="AG143" s="2292" t="str">
        <f>IF(AF143=1,"pe",IF(AF143&gt;0,"ne",""))</f>
        <v/>
      </c>
      <c r="AH143" s="2276"/>
      <c r="AI143" s="271">
        <v>1</v>
      </c>
      <c r="AJ143" s="271" t="s">
        <v>545</v>
      </c>
      <c r="AK143" s="271" t="str">
        <f t="shared" si="11"/>
        <v>??</v>
      </c>
      <c r="AL143" s="271">
        <v>1</v>
      </c>
      <c r="AM143" s="354">
        <f>C143</f>
        <v>0</v>
      </c>
    </row>
    <row r="144" spans="1:39" ht="14.1" customHeight="1" thickTop="1" thickBot="1" x14ac:dyDescent="0.25">
      <c r="A144" s="2295"/>
      <c r="B144" s="2284"/>
      <c r="C144" s="2298"/>
      <c r="D144" s="2300"/>
      <c r="E144" s="2303"/>
      <c r="F144" s="2284"/>
      <c r="G144" s="2318"/>
      <c r="H144" s="2305"/>
      <c r="I144" s="2280"/>
      <c r="J144" s="2284"/>
      <c r="K144" s="2318"/>
      <c r="L144" s="2284"/>
      <c r="M144" s="310"/>
      <c r="N144" s="1679"/>
      <c r="O144" s="1679"/>
      <c r="P144" s="309"/>
      <c r="Q144" s="309"/>
      <c r="R144" s="308"/>
      <c r="S144" s="308"/>
      <c r="T144" s="358"/>
      <c r="U144" s="357"/>
      <c r="V144" s="357"/>
      <c r="W144" s="357"/>
      <c r="X144" s="357"/>
      <c r="Y144" s="357"/>
      <c r="Z144" s="357"/>
      <c r="AA144" s="357"/>
      <c r="AB144" s="308"/>
      <c r="AC144" s="2287"/>
      <c r="AD144" s="2287"/>
      <c r="AE144" s="2290"/>
      <c r="AF144" s="2291"/>
      <c r="AG144" s="2293"/>
      <c r="AH144" s="2276"/>
      <c r="AI144" s="271">
        <f>IF(P144=P143,0,1)</f>
        <v>0</v>
      </c>
      <c r="AJ144" s="271" t="s">
        <v>545</v>
      </c>
      <c r="AK144" s="271" t="str">
        <f t="shared" si="11"/>
        <v>??</v>
      </c>
      <c r="AL144" s="271" t="e">
        <f>IF(#REF!=#REF!,0,1)</f>
        <v>#REF!</v>
      </c>
      <c r="AM144" s="354">
        <f t="shared" ref="AM144:AM152" si="17">AM143</f>
        <v>0</v>
      </c>
    </row>
    <row r="145" spans="1:39" ht="14.1" customHeight="1" thickTop="1" thickBot="1" x14ac:dyDescent="0.25">
      <c r="A145" s="2295"/>
      <c r="B145" s="2284"/>
      <c r="C145" s="2298"/>
      <c r="D145" s="2300"/>
      <c r="E145" s="2303"/>
      <c r="F145" s="2284"/>
      <c r="G145" s="2318"/>
      <c r="H145" s="2305"/>
      <c r="I145" s="2281"/>
      <c r="J145" s="2284"/>
      <c r="K145" s="2318"/>
      <c r="L145" s="2284"/>
      <c r="M145" s="310"/>
      <c r="N145" s="1679"/>
      <c r="O145" s="1679"/>
      <c r="P145" s="309"/>
      <c r="Q145" s="309"/>
      <c r="R145" s="308"/>
      <c r="S145" s="308"/>
      <c r="T145" s="358"/>
      <c r="U145" s="357"/>
      <c r="V145" s="357"/>
      <c r="W145" s="357"/>
      <c r="X145" s="357"/>
      <c r="Y145" s="357"/>
      <c r="Z145" s="357"/>
      <c r="AA145" s="357"/>
      <c r="AB145" s="308"/>
      <c r="AC145" s="2287"/>
      <c r="AD145" s="2287"/>
      <c r="AE145" s="2290"/>
      <c r="AF145" s="2291"/>
      <c r="AG145" s="2293"/>
      <c r="AH145" s="2276"/>
      <c r="AI145" s="271">
        <f>IF(P145=P144,0,IF(P145=P143,0,1))</f>
        <v>0</v>
      </c>
      <c r="AJ145" s="271" t="s">
        <v>545</v>
      </c>
      <c r="AK145" s="271" t="str">
        <f t="shared" si="11"/>
        <v>??</v>
      </c>
      <c r="AL145" s="271" t="e">
        <f>IF(#REF!=#REF!,0,IF(#REF!=#REF!,0,1))</f>
        <v>#REF!</v>
      </c>
      <c r="AM145" s="354">
        <f t="shared" si="17"/>
        <v>0</v>
      </c>
    </row>
    <row r="146" spans="1:39" ht="14.1" customHeight="1" thickTop="1" thickBot="1" x14ac:dyDescent="0.25">
      <c r="A146" s="2295"/>
      <c r="B146" s="2284"/>
      <c r="C146" s="2298"/>
      <c r="D146" s="2300"/>
      <c r="E146" s="2303"/>
      <c r="F146" s="2284"/>
      <c r="G146" s="2318"/>
      <c r="H146" s="2305"/>
      <c r="I146" s="2282"/>
      <c r="J146" s="2284"/>
      <c r="K146" s="2318"/>
      <c r="L146" s="2284"/>
      <c r="M146" s="310"/>
      <c r="N146" s="1679"/>
      <c r="O146" s="1679"/>
      <c r="P146" s="309"/>
      <c r="Q146" s="309"/>
      <c r="R146" s="308"/>
      <c r="S146" s="308"/>
      <c r="T146" s="358"/>
      <c r="U146" s="357"/>
      <c r="V146" s="357"/>
      <c r="W146" s="357"/>
      <c r="X146" s="357"/>
      <c r="Y146" s="357"/>
      <c r="Z146" s="357"/>
      <c r="AA146" s="357"/>
      <c r="AB146" s="308"/>
      <c r="AC146" s="2287"/>
      <c r="AD146" s="2287"/>
      <c r="AE146" s="2290"/>
      <c r="AF146" s="2291"/>
      <c r="AG146" s="2293"/>
      <c r="AH146" s="2276"/>
      <c r="AI146" s="271">
        <f>IF(P146=P145,0,IF(P146=P144,0,IF(P146=P143,0,1)))</f>
        <v>0</v>
      </c>
      <c r="AJ146" s="271" t="s">
        <v>545</v>
      </c>
      <c r="AK146" s="271" t="str">
        <f t="shared" si="11"/>
        <v>??</v>
      </c>
      <c r="AL146" s="271" t="e">
        <f>IF(#REF!=#REF!,0,IF(#REF!=#REF!,0,IF(#REF!=#REF!,0,1)))</f>
        <v>#REF!</v>
      </c>
      <c r="AM146" s="354">
        <f t="shared" si="17"/>
        <v>0</v>
      </c>
    </row>
    <row r="147" spans="1:39" ht="14.1" customHeight="1" thickTop="1" thickBot="1" x14ac:dyDescent="0.25">
      <c r="A147" s="2295"/>
      <c r="B147" s="2284"/>
      <c r="C147" s="2298"/>
      <c r="D147" s="2300"/>
      <c r="E147" s="2303"/>
      <c r="F147" s="2284"/>
      <c r="G147" s="2318"/>
      <c r="H147" s="2305"/>
      <c r="I147" s="2282"/>
      <c r="J147" s="2284"/>
      <c r="K147" s="2318"/>
      <c r="L147" s="2284"/>
      <c r="M147" s="310"/>
      <c r="N147" s="1679"/>
      <c r="O147" s="1679"/>
      <c r="P147" s="309"/>
      <c r="Q147" s="309"/>
      <c r="R147" s="308"/>
      <c r="S147" s="308"/>
      <c r="T147" s="358"/>
      <c r="U147" s="357"/>
      <c r="V147" s="357"/>
      <c r="W147" s="357"/>
      <c r="X147" s="357"/>
      <c r="Y147" s="357"/>
      <c r="Z147" s="357"/>
      <c r="AA147" s="357"/>
      <c r="AB147" s="308"/>
      <c r="AC147" s="2287"/>
      <c r="AD147" s="2287"/>
      <c r="AE147" s="2290"/>
      <c r="AF147" s="2291"/>
      <c r="AG147" s="2293"/>
      <c r="AH147" s="2276"/>
      <c r="AI147" s="271">
        <f>IF(P147=P146,0,IF(P147=P145,0,IF(P147=P144,0,IF(P147=P143,0,1))))</f>
        <v>0</v>
      </c>
      <c r="AJ147" s="271" t="s">
        <v>545</v>
      </c>
      <c r="AK147" s="271" t="str">
        <f t="shared" si="11"/>
        <v>??</v>
      </c>
      <c r="AL147" s="271" t="e">
        <f>IF(#REF!=#REF!,0,IF(#REF!=#REF!,0,IF(#REF!=#REF!,0,IF(#REF!=#REF!,0,1))))</f>
        <v>#REF!</v>
      </c>
      <c r="AM147" s="354">
        <f t="shared" si="17"/>
        <v>0</v>
      </c>
    </row>
    <row r="148" spans="1:39" ht="14.1" customHeight="1" thickTop="1" thickBot="1" x14ac:dyDescent="0.25">
      <c r="A148" s="2295"/>
      <c r="B148" s="2284"/>
      <c r="C148" s="2298"/>
      <c r="D148" s="2300"/>
      <c r="E148" s="2303"/>
      <c r="F148" s="2284"/>
      <c r="G148" s="2318"/>
      <c r="H148" s="2305"/>
      <c r="I148" s="2282"/>
      <c r="J148" s="2284"/>
      <c r="K148" s="2318"/>
      <c r="L148" s="2284"/>
      <c r="M148" s="310"/>
      <c r="N148" s="1679"/>
      <c r="O148" s="1679"/>
      <c r="P148" s="309"/>
      <c r="Q148" s="309"/>
      <c r="R148" s="308"/>
      <c r="S148" s="308"/>
      <c r="T148" s="358"/>
      <c r="U148" s="357"/>
      <c r="V148" s="357"/>
      <c r="W148" s="357"/>
      <c r="X148" s="357"/>
      <c r="Y148" s="357"/>
      <c r="Z148" s="357"/>
      <c r="AA148" s="357"/>
      <c r="AB148" s="308"/>
      <c r="AC148" s="2287"/>
      <c r="AD148" s="2287"/>
      <c r="AE148" s="2290"/>
      <c r="AF148" s="2291"/>
      <c r="AG148" s="2293"/>
      <c r="AH148" s="2276"/>
      <c r="AI148" s="271">
        <f>IF(P148=P147,0,IF(P148=P146,0,IF(P148=P145,0,IF(P148=P144,0,IF(P148=P143,0,1)))))</f>
        <v>0</v>
      </c>
      <c r="AJ148" s="271" t="s">
        <v>545</v>
      </c>
      <c r="AK148" s="271" t="str">
        <f t="shared" si="11"/>
        <v>??</v>
      </c>
      <c r="AL148" s="271" t="e">
        <f>IF(#REF!=#REF!,0,IF(#REF!=#REF!,0,IF(#REF!=#REF!,0,IF(#REF!=#REF!,0,IF(#REF!=#REF!,0,1)))))</f>
        <v>#REF!</v>
      </c>
      <c r="AM148" s="354">
        <f t="shared" si="17"/>
        <v>0</v>
      </c>
    </row>
    <row r="149" spans="1:39" ht="14.1" customHeight="1" thickTop="1" thickBot="1" x14ac:dyDescent="0.25">
      <c r="A149" s="2295"/>
      <c r="B149" s="2284"/>
      <c r="C149" s="2298"/>
      <c r="D149" s="2300"/>
      <c r="E149" s="2303"/>
      <c r="F149" s="2284"/>
      <c r="G149" s="2318"/>
      <c r="H149" s="2305"/>
      <c r="I149" s="2282"/>
      <c r="J149" s="2284"/>
      <c r="K149" s="2318"/>
      <c r="L149" s="2284"/>
      <c r="M149" s="310"/>
      <c r="N149" s="1679"/>
      <c r="O149" s="1679"/>
      <c r="P149" s="309"/>
      <c r="Q149" s="309"/>
      <c r="R149" s="308"/>
      <c r="S149" s="308"/>
      <c r="T149" s="358"/>
      <c r="U149" s="357"/>
      <c r="V149" s="357"/>
      <c r="W149" s="357"/>
      <c r="X149" s="357"/>
      <c r="Y149" s="357"/>
      <c r="Z149" s="357"/>
      <c r="AA149" s="357"/>
      <c r="AB149" s="308"/>
      <c r="AC149" s="2287"/>
      <c r="AD149" s="2287"/>
      <c r="AE149" s="2277" t="str">
        <f>IF(AE143&gt;9,"błąd","")</f>
        <v/>
      </c>
      <c r="AF149" s="2291"/>
      <c r="AG149" s="2293"/>
      <c r="AH149" s="2276"/>
      <c r="AI149" s="271">
        <f>IF(P149=P148,0,IF(P149=P147,0,IF(P149=P146,0,IF(P149=P145,0,IF(P149=P144,0,IF(P149=P143,0,1))))))</f>
        <v>0</v>
      </c>
      <c r="AJ149" s="271" t="s">
        <v>545</v>
      </c>
      <c r="AK149" s="271" t="str">
        <f t="shared" si="11"/>
        <v>??</v>
      </c>
      <c r="AL149" s="271" t="e">
        <f>IF(#REF!=#REF!,0,IF(#REF!=#REF!,0,IF(#REF!=#REF!,0,IF(#REF!=#REF!,0,IF(#REF!=#REF!,0,IF(#REF!=#REF!,0,1))))))</f>
        <v>#REF!</v>
      </c>
      <c r="AM149" s="354">
        <f t="shared" si="17"/>
        <v>0</v>
      </c>
    </row>
    <row r="150" spans="1:39" ht="14.1" customHeight="1" thickTop="1" thickBot="1" x14ac:dyDescent="0.25">
      <c r="A150" s="2295"/>
      <c r="B150" s="2284"/>
      <c r="C150" s="2298"/>
      <c r="D150" s="2300"/>
      <c r="E150" s="2303"/>
      <c r="F150" s="2284"/>
      <c r="G150" s="2318"/>
      <c r="H150" s="2305"/>
      <c r="I150" s="2282"/>
      <c r="J150" s="2284"/>
      <c r="K150" s="2318"/>
      <c r="L150" s="2284"/>
      <c r="M150" s="310"/>
      <c r="N150" s="1679"/>
      <c r="O150" s="1679"/>
      <c r="P150" s="309"/>
      <c r="Q150" s="309"/>
      <c r="R150" s="308"/>
      <c r="S150" s="308"/>
      <c r="T150" s="358"/>
      <c r="U150" s="357"/>
      <c r="V150" s="357"/>
      <c r="W150" s="357"/>
      <c r="X150" s="357"/>
      <c r="Y150" s="357"/>
      <c r="Z150" s="357"/>
      <c r="AA150" s="357"/>
      <c r="AB150" s="308"/>
      <c r="AC150" s="2287"/>
      <c r="AD150" s="2287"/>
      <c r="AE150" s="2277"/>
      <c r="AF150" s="2291"/>
      <c r="AG150" s="2293"/>
      <c r="AH150" s="2276"/>
      <c r="AI150" s="271">
        <f>IF(P150=P149,0,IF(P150=P148,0,IF(P150=P147,0,IF(P150=P146,0,IF(P150=P145,0,IF(P150=P144,0,IF(P150=P143,0,1)))))))</f>
        <v>0</v>
      </c>
      <c r="AJ150" s="271" t="s">
        <v>545</v>
      </c>
      <c r="AK150" s="271" t="str">
        <f t="shared" si="11"/>
        <v>??</v>
      </c>
      <c r="AL150" s="271" t="e">
        <f>IF(#REF!=#REF!,0,IF(#REF!=#REF!,0,IF(#REF!=#REF!,0,IF(#REF!=#REF!,0,IF(#REF!=#REF!,0,IF(#REF!=#REF!,0,IF(#REF!=#REF!,0,1)))))))</f>
        <v>#REF!</v>
      </c>
      <c r="AM150" s="354">
        <f t="shared" si="17"/>
        <v>0</v>
      </c>
    </row>
    <row r="151" spans="1:39" ht="14.1" customHeight="1" thickTop="1" thickBot="1" x14ac:dyDescent="0.25">
      <c r="A151" s="2295"/>
      <c r="B151" s="2284"/>
      <c r="C151" s="2298"/>
      <c r="D151" s="2300"/>
      <c r="E151" s="2303"/>
      <c r="F151" s="2284"/>
      <c r="G151" s="2318"/>
      <c r="H151" s="2305"/>
      <c r="I151" s="2282"/>
      <c r="J151" s="2284"/>
      <c r="K151" s="2318"/>
      <c r="L151" s="2284"/>
      <c r="M151" s="310"/>
      <c r="N151" s="1679"/>
      <c r="O151" s="1679"/>
      <c r="P151" s="309"/>
      <c r="Q151" s="309"/>
      <c r="R151" s="308"/>
      <c r="S151" s="308"/>
      <c r="T151" s="358"/>
      <c r="U151" s="357"/>
      <c r="V151" s="357"/>
      <c r="W151" s="357"/>
      <c r="X151" s="357"/>
      <c r="Y151" s="357"/>
      <c r="Z151" s="357"/>
      <c r="AA151" s="357"/>
      <c r="AB151" s="308"/>
      <c r="AC151" s="2287"/>
      <c r="AD151" s="2287"/>
      <c r="AE151" s="2277"/>
      <c r="AF151" s="2291"/>
      <c r="AG151" s="2293"/>
      <c r="AH151" s="2276"/>
      <c r="AI151" s="271">
        <f>IF(P151=P150,0,IF(P151=P149,0,IF(P151=P148,0,IF(P151=P147,0,IF(P151=P146,0,IF(P151=P145,0,IF(P151=P144,0,IF(P151=P143,0,1))))))))</f>
        <v>0</v>
      </c>
      <c r="AJ151" s="271" t="s">
        <v>545</v>
      </c>
      <c r="AK151" s="271" t="str">
        <f t="shared" si="11"/>
        <v>??</v>
      </c>
      <c r="AL151" s="271" t="e">
        <f>IF(#REF!=#REF!,0,IF(#REF!=#REF!,0,IF(#REF!=#REF!,0,IF(#REF!=#REF!,0,IF(#REF!=#REF!,0,IF(#REF!=#REF!,0,IF(#REF!=#REF!,0,IF(#REF!=#REF!,0,1))))))))</f>
        <v>#REF!</v>
      </c>
      <c r="AM151" s="354">
        <f t="shared" si="17"/>
        <v>0</v>
      </c>
    </row>
    <row r="152" spans="1:39" ht="14.1" customHeight="1" thickTop="1" thickBot="1" x14ac:dyDescent="0.25">
      <c r="A152" s="2296"/>
      <c r="B152" s="2285"/>
      <c r="C152" s="2299"/>
      <c r="D152" s="2301"/>
      <c r="E152" s="2304"/>
      <c r="F152" s="2285"/>
      <c r="G152" s="2319"/>
      <c r="H152" s="2306"/>
      <c r="I152" s="2283"/>
      <c r="J152" s="2285"/>
      <c r="K152" s="2319"/>
      <c r="L152" s="2285"/>
      <c r="M152" s="292"/>
      <c r="N152" s="290"/>
      <c r="O152" s="290"/>
      <c r="P152" s="291"/>
      <c r="Q152" s="291"/>
      <c r="R152" s="290"/>
      <c r="S152" s="290"/>
      <c r="T152" s="356"/>
      <c r="U152" s="355"/>
      <c r="V152" s="355"/>
      <c r="W152" s="355"/>
      <c r="X152" s="355"/>
      <c r="Y152" s="355"/>
      <c r="Z152" s="355"/>
      <c r="AA152" s="355"/>
      <c r="AB152" s="290"/>
      <c r="AC152" s="2288"/>
      <c r="AD152" s="2288"/>
      <c r="AE152" s="2278"/>
      <c r="AF152" s="2291"/>
      <c r="AG152" s="2294"/>
      <c r="AH152" s="2276"/>
      <c r="AI152" s="271">
        <f>IF(P152=P151,0,IF(P152=P150,0,IF(P152=P149,0,IF(P152=P148,0,IF(P152=P147,0,IF(P152=P146,0,IF(P152=P145,0,IF(P152=P144,0,IF(P152=P143,0,1)))))))))</f>
        <v>0</v>
      </c>
      <c r="AJ152" s="271" t="s">
        <v>545</v>
      </c>
      <c r="AK152" s="271" t="str">
        <f t="shared" si="11"/>
        <v>??</v>
      </c>
      <c r="AL152" s="271" t="e">
        <f>IF(#REF!=#REF!,0,IF(#REF!=#REF!,0,IF(#REF!=#REF!,0,IF(#REF!=#REF!,0,IF(#REF!=#REF!,0,IF(#REF!=#REF!,0,IF(#REF!=#REF!,0,IF(#REF!=#REF!,0,IF(#REF!=#REF!,0,1)))))))))</f>
        <v>#REF!</v>
      </c>
      <c r="AM152" s="354">
        <f t="shared" si="17"/>
        <v>0</v>
      </c>
    </row>
    <row r="153" spans="1:39" ht="14.1" customHeight="1" thickTop="1" thickBot="1" x14ac:dyDescent="0.25">
      <c r="A153" s="2295"/>
      <c r="B153" s="2297"/>
      <c r="C153" s="2298"/>
      <c r="D153" s="2300"/>
      <c r="E153" s="2302"/>
      <c r="F153" s="2297"/>
      <c r="G153" s="2297"/>
      <c r="H153" s="2305"/>
      <c r="I153" s="2279" t="s">
        <v>140</v>
      </c>
      <c r="J153" s="2284"/>
      <c r="K153" s="2297"/>
      <c r="L153" s="2284"/>
      <c r="M153" s="310"/>
      <c r="N153" s="1679"/>
      <c r="O153" s="1679"/>
      <c r="P153" s="389"/>
      <c r="Q153" s="389"/>
      <c r="R153" s="308"/>
      <c r="S153" s="308"/>
      <c r="T153" s="358"/>
      <c r="U153" s="357"/>
      <c r="V153" s="357"/>
      <c r="W153" s="357"/>
      <c r="X153" s="357"/>
      <c r="Y153" s="357"/>
      <c r="Z153" s="357"/>
      <c r="AA153" s="357"/>
      <c r="AB153" s="308"/>
      <c r="AC153" s="2286">
        <f>SUM(T153:AB162)</f>
        <v>0</v>
      </c>
      <c r="AD153" s="2286">
        <f>IF(AC153&gt;0,18,0)</f>
        <v>0</v>
      </c>
      <c r="AE153" s="2289">
        <f>IF((AC153-AD153)&gt;=0,AC153-AD153,0)</f>
        <v>0</v>
      </c>
      <c r="AF153" s="2291">
        <f>IF(AC153&lt;AD153,AC153,AD153)/IF(AD153=0,1,AD153)</f>
        <v>0</v>
      </c>
      <c r="AG153" s="2292" t="str">
        <f>IF(AF153=1,"pe",IF(AF153&gt;0,"ne",""))</f>
        <v/>
      </c>
      <c r="AH153" s="2276"/>
      <c r="AI153" s="271">
        <v>1</v>
      </c>
      <c r="AJ153" s="271" t="s">
        <v>545</v>
      </c>
      <c r="AK153" s="271" t="str">
        <f t="shared" si="11"/>
        <v>??</v>
      </c>
      <c r="AL153" s="271">
        <v>1</v>
      </c>
      <c r="AM153" s="354">
        <f>C153</f>
        <v>0</v>
      </c>
    </row>
    <row r="154" spans="1:39" ht="14.1" customHeight="1" thickTop="1" thickBot="1" x14ac:dyDescent="0.25">
      <c r="A154" s="2295"/>
      <c r="B154" s="2284"/>
      <c r="C154" s="2298"/>
      <c r="D154" s="2300"/>
      <c r="E154" s="2303"/>
      <c r="F154" s="2284"/>
      <c r="G154" s="2318"/>
      <c r="H154" s="2305"/>
      <c r="I154" s="2280"/>
      <c r="J154" s="2284"/>
      <c r="K154" s="2318"/>
      <c r="L154" s="2284"/>
      <c r="M154" s="310"/>
      <c r="N154" s="1679"/>
      <c r="O154" s="1679"/>
      <c r="P154" s="309"/>
      <c r="Q154" s="309"/>
      <c r="R154" s="308"/>
      <c r="S154" s="308"/>
      <c r="T154" s="358"/>
      <c r="U154" s="357"/>
      <c r="V154" s="357"/>
      <c r="W154" s="357"/>
      <c r="X154" s="357"/>
      <c r="Y154" s="357"/>
      <c r="Z154" s="357"/>
      <c r="AA154" s="357"/>
      <c r="AB154" s="308"/>
      <c r="AC154" s="2287"/>
      <c r="AD154" s="2287"/>
      <c r="AE154" s="2290"/>
      <c r="AF154" s="2291"/>
      <c r="AG154" s="2293"/>
      <c r="AH154" s="2276"/>
      <c r="AI154" s="271">
        <f>IF(P154=P153,0,1)</f>
        <v>0</v>
      </c>
      <c r="AJ154" s="271" t="s">
        <v>545</v>
      </c>
      <c r="AK154" s="271" t="str">
        <f t="shared" si="11"/>
        <v>??</v>
      </c>
      <c r="AL154" s="271" t="e">
        <f>IF(#REF!=#REF!,0,1)</f>
        <v>#REF!</v>
      </c>
      <c r="AM154" s="354">
        <f t="shared" ref="AM154:AM162" si="18">AM153</f>
        <v>0</v>
      </c>
    </row>
    <row r="155" spans="1:39" ht="14.1" customHeight="1" thickTop="1" thickBot="1" x14ac:dyDescent="0.25">
      <c r="A155" s="2295"/>
      <c r="B155" s="2284"/>
      <c r="C155" s="2298"/>
      <c r="D155" s="2300"/>
      <c r="E155" s="2303"/>
      <c r="F155" s="2284"/>
      <c r="G155" s="2318"/>
      <c r="H155" s="2305"/>
      <c r="I155" s="2281"/>
      <c r="J155" s="2284"/>
      <c r="K155" s="2318"/>
      <c r="L155" s="2284"/>
      <c r="M155" s="310"/>
      <c r="N155" s="1679"/>
      <c r="O155" s="1679"/>
      <c r="P155" s="309"/>
      <c r="Q155" s="309"/>
      <c r="R155" s="308"/>
      <c r="S155" s="308"/>
      <c r="T155" s="358"/>
      <c r="U155" s="357"/>
      <c r="V155" s="357"/>
      <c r="W155" s="357"/>
      <c r="X155" s="357"/>
      <c r="Y155" s="357"/>
      <c r="Z155" s="357"/>
      <c r="AA155" s="357"/>
      <c r="AB155" s="308"/>
      <c r="AC155" s="2287"/>
      <c r="AD155" s="2287"/>
      <c r="AE155" s="2290"/>
      <c r="AF155" s="2291"/>
      <c r="AG155" s="2293"/>
      <c r="AH155" s="2276"/>
      <c r="AI155" s="271">
        <f>IF(P155=P154,0,IF(P155=P153,0,1))</f>
        <v>0</v>
      </c>
      <c r="AJ155" s="271" t="s">
        <v>545</v>
      </c>
      <c r="AK155" s="271" t="str">
        <f t="shared" si="11"/>
        <v>??</v>
      </c>
      <c r="AL155" s="271" t="e">
        <f>IF(#REF!=#REF!,0,IF(#REF!=#REF!,0,1))</f>
        <v>#REF!</v>
      </c>
      <c r="AM155" s="354">
        <f t="shared" si="18"/>
        <v>0</v>
      </c>
    </row>
    <row r="156" spans="1:39" ht="14.1" customHeight="1" thickTop="1" thickBot="1" x14ac:dyDescent="0.25">
      <c r="A156" s="2295"/>
      <c r="B156" s="2284"/>
      <c r="C156" s="2298"/>
      <c r="D156" s="2300"/>
      <c r="E156" s="2303"/>
      <c r="F156" s="2284"/>
      <c r="G156" s="2318"/>
      <c r="H156" s="2305"/>
      <c r="I156" s="2282"/>
      <c r="J156" s="2284"/>
      <c r="K156" s="2318"/>
      <c r="L156" s="2284"/>
      <c r="M156" s="310"/>
      <c r="N156" s="1679"/>
      <c r="O156" s="1679"/>
      <c r="P156" s="309"/>
      <c r="Q156" s="309"/>
      <c r="R156" s="308"/>
      <c r="S156" s="308"/>
      <c r="T156" s="358"/>
      <c r="U156" s="357"/>
      <c r="V156" s="357"/>
      <c r="W156" s="357"/>
      <c r="X156" s="357"/>
      <c r="Y156" s="357"/>
      <c r="Z156" s="357"/>
      <c r="AA156" s="357"/>
      <c r="AB156" s="308"/>
      <c r="AC156" s="2287"/>
      <c r="AD156" s="2287"/>
      <c r="AE156" s="2290"/>
      <c r="AF156" s="2291"/>
      <c r="AG156" s="2293"/>
      <c r="AH156" s="2276"/>
      <c r="AI156" s="271">
        <f>IF(P156=P155,0,IF(P156=P154,0,IF(P156=P153,0,1)))</f>
        <v>0</v>
      </c>
      <c r="AJ156" s="271" t="s">
        <v>545</v>
      </c>
      <c r="AK156" s="271" t="str">
        <f t="shared" ref="AK156:AK219" si="19">$C$2</f>
        <v>??</v>
      </c>
      <c r="AL156" s="271" t="e">
        <f>IF(#REF!=#REF!,0,IF(#REF!=#REF!,0,IF(#REF!=#REF!,0,1)))</f>
        <v>#REF!</v>
      </c>
      <c r="AM156" s="354">
        <f t="shared" si="18"/>
        <v>0</v>
      </c>
    </row>
    <row r="157" spans="1:39" ht="14.1" customHeight="1" thickTop="1" thickBot="1" x14ac:dyDescent="0.25">
      <c r="A157" s="2295"/>
      <c r="B157" s="2284"/>
      <c r="C157" s="2298"/>
      <c r="D157" s="2300"/>
      <c r="E157" s="2303"/>
      <c r="F157" s="2284"/>
      <c r="G157" s="2318"/>
      <c r="H157" s="2305"/>
      <c r="I157" s="2282"/>
      <c r="J157" s="2284"/>
      <c r="K157" s="2318"/>
      <c r="L157" s="2284"/>
      <c r="M157" s="310"/>
      <c r="N157" s="1679"/>
      <c r="O157" s="1679"/>
      <c r="P157" s="309"/>
      <c r="Q157" s="309"/>
      <c r="R157" s="308"/>
      <c r="S157" s="308"/>
      <c r="T157" s="358"/>
      <c r="U157" s="357"/>
      <c r="V157" s="357"/>
      <c r="W157" s="357"/>
      <c r="X157" s="357"/>
      <c r="Y157" s="357"/>
      <c r="Z157" s="357"/>
      <c r="AA157" s="357"/>
      <c r="AB157" s="308"/>
      <c r="AC157" s="2287"/>
      <c r="AD157" s="2287"/>
      <c r="AE157" s="2290"/>
      <c r="AF157" s="2291"/>
      <c r="AG157" s="2293"/>
      <c r="AH157" s="2276"/>
      <c r="AI157" s="271">
        <f>IF(P157=P156,0,IF(P157=P155,0,IF(P157=P154,0,IF(P157=P153,0,1))))</f>
        <v>0</v>
      </c>
      <c r="AJ157" s="271" t="s">
        <v>545</v>
      </c>
      <c r="AK157" s="271" t="str">
        <f t="shared" si="19"/>
        <v>??</v>
      </c>
      <c r="AL157" s="271" t="e">
        <f>IF(#REF!=#REF!,0,IF(#REF!=#REF!,0,IF(#REF!=#REF!,0,IF(#REF!=#REF!,0,1))))</f>
        <v>#REF!</v>
      </c>
      <c r="AM157" s="354">
        <f t="shared" si="18"/>
        <v>0</v>
      </c>
    </row>
    <row r="158" spans="1:39" ht="14.1" customHeight="1" thickTop="1" thickBot="1" x14ac:dyDescent="0.25">
      <c r="A158" s="2295"/>
      <c r="B158" s="2284"/>
      <c r="C158" s="2298"/>
      <c r="D158" s="2300"/>
      <c r="E158" s="2303"/>
      <c r="F158" s="2284"/>
      <c r="G158" s="2318"/>
      <c r="H158" s="2305"/>
      <c r="I158" s="2282"/>
      <c r="J158" s="2284"/>
      <c r="K158" s="2318"/>
      <c r="L158" s="2284"/>
      <c r="M158" s="310"/>
      <c r="N158" s="1679"/>
      <c r="O158" s="1679"/>
      <c r="P158" s="309"/>
      <c r="Q158" s="309"/>
      <c r="R158" s="308"/>
      <c r="S158" s="308"/>
      <c r="T158" s="358"/>
      <c r="U158" s="357"/>
      <c r="V158" s="357"/>
      <c r="W158" s="357"/>
      <c r="X158" s="357"/>
      <c r="Y158" s="357"/>
      <c r="Z158" s="357"/>
      <c r="AA158" s="357"/>
      <c r="AB158" s="308"/>
      <c r="AC158" s="2287"/>
      <c r="AD158" s="2287"/>
      <c r="AE158" s="2290"/>
      <c r="AF158" s="2291"/>
      <c r="AG158" s="2293"/>
      <c r="AH158" s="2276"/>
      <c r="AI158" s="271">
        <f>IF(P158=P157,0,IF(P158=P156,0,IF(P158=P155,0,IF(P158=P154,0,IF(P158=P153,0,1)))))</f>
        <v>0</v>
      </c>
      <c r="AJ158" s="271" t="s">
        <v>545</v>
      </c>
      <c r="AK158" s="271" t="str">
        <f t="shared" si="19"/>
        <v>??</v>
      </c>
      <c r="AL158" s="271" t="e">
        <f>IF(#REF!=#REF!,0,IF(#REF!=#REF!,0,IF(#REF!=#REF!,0,IF(#REF!=#REF!,0,IF(#REF!=#REF!,0,1)))))</f>
        <v>#REF!</v>
      </c>
      <c r="AM158" s="354">
        <f t="shared" si="18"/>
        <v>0</v>
      </c>
    </row>
    <row r="159" spans="1:39" ht="14.1" customHeight="1" thickTop="1" thickBot="1" x14ac:dyDescent="0.25">
      <c r="A159" s="2295"/>
      <c r="B159" s="2284"/>
      <c r="C159" s="2298"/>
      <c r="D159" s="2300"/>
      <c r="E159" s="2303"/>
      <c r="F159" s="2284"/>
      <c r="G159" s="2318"/>
      <c r="H159" s="2305"/>
      <c r="I159" s="2282"/>
      <c r="J159" s="2284"/>
      <c r="K159" s="2318"/>
      <c r="L159" s="2284"/>
      <c r="M159" s="310"/>
      <c r="N159" s="1679"/>
      <c r="O159" s="1679"/>
      <c r="P159" s="309"/>
      <c r="Q159" s="309"/>
      <c r="R159" s="308"/>
      <c r="S159" s="308"/>
      <c r="T159" s="358"/>
      <c r="U159" s="357"/>
      <c r="V159" s="357"/>
      <c r="W159" s="357"/>
      <c r="X159" s="357"/>
      <c r="Y159" s="357"/>
      <c r="Z159" s="357"/>
      <c r="AA159" s="357"/>
      <c r="AB159" s="308"/>
      <c r="AC159" s="2287"/>
      <c r="AD159" s="2287"/>
      <c r="AE159" s="2277" t="str">
        <f>IF(AE153&gt;9,"błąd","")</f>
        <v/>
      </c>
      <c r="AF159" s="2291"/>
      <c r="AG159" s="2293"/>
      <c r="AH159" s="2276"/>
      <c r="AI159" s="271">
        <f>IF(P159=P158,0,IF(P159=P157,0,IF(P159=P156,0,IF(P159=P155,0,IF(P159=P154,0,IF(P159=P153,0,1))))))</f>
        <v>0</v>
      </c>
      <c r="AJ159" s="271" t="s">
        <v>545</v>
      </c>
      <c r="AK159" s="271" t="str">
        <f t="shared" si="19"/>
        <v>??</v>
      </c>
      <c r="AL159" s="271" t="e">
        <f>IF(#REF!=#REF!,0,IF(#REF!=#REF!,0,IF(#REF!=#REF!,0,IF(#REF!=#REF!,0,IF(#REF!=#REF!,0,IF(#REF!=#REF!,0,1))))))</f>
        <v>#REF!</v>
      </c>
      <c r="AM159" s="354">
        <f t="shared" si="18"/>
        <v>0</v>
      </c>
    </row>
    <row r="160" spans="1:39" ht="14.1" customHeight="1" thickTop="1" thickBot="1" x14ac:dyDescent="0.25">
      <c r="A160" s="2295"/>
      <c r="B160" s="2284"/>
      <c r="C160" s="2298"/>
      <c r="D160" s="2300"/>
      <c r="E160" s="2303"/>
      <c r="F160" s="2284"/>
      <c r="G160" s="2318"/>
      <c r="H160" s="2305"/>
      <c r="I160" s="2282"/>
      <c r="J160" s="2284"/>
      <c r="K160" s="2318"/>
      <c r="L160" s="2284"/>
      <c r="M160" s="310"/>
      <c r="N160" s="1679"/>
      <c r="O160" s="1679"/>
      <c r="P160" s="309"/>
      <c r="Q160" s="309"/>
      <c r="R160" s="308"/>
      <c r="S160" s="308"/>
      <c r="T160" s="358"/>
      <c r="U160" s="357"/>
      <c r="V160" s="357"/>
      <c r="W160" s="357"/>
      <c r="X160" s="357"/>
      <c r="Y160" s="357"/>
      <c r="Z160" s="357"/>
      <c r="AA160" s="357"/>
      <c r="AB160" s="308"/>
      <c r="AC160" s="2287"/>
      <c r="AD160" s="2287"/>
      <c r="AE160" s="2277"/>
      <c r="AF160" s="2291"/>
      <c r="AG160" s="2293"/>
      <c r="AH160" s="2276"/>
      <c r="AI160" s="271">
        <f>IF(P160=P159,0,IF(P160=P158,0,IF(P160=P157,0,IF(P160=P156,0,IF(P160=P155,0,IF(P160=P154,0,IF(P160=P153,0,1)))))))</f>
        <v>0</v>
      </c>
      <c r="AJ160" s="271" t="s">
        <v>545</v>
      </c>
      <c r="AK160" s="271" t="str">
        <f t="shared" si="19"/>
        <v>??</v>
      </c>
      <c r="AL160" s="271" t="e">
        <f>IF(#REF!=#REF!,0,IF(#REF!=#REF!,0,IF(#REF!=#REF!,0,IF(#REF!=#REF!,0,IF(#REF!=#REF!,0,IF(#REF!=#REF!,0,IF(#REF!=#REF!,0,1)))))))</f>
        <v>#REF!</v>
      </c>
      <c r="AM160" s="354">
        <f t="shared" si="18"/>
        <v>0</v>
      </c>
    </row>
    <row r="161" spans="1:39" ht="14.1" customHeight="1" thickTop="1" thickBot="1" x14ac:dyDescent="0.25">
      <c r="A161" s="2295"/>
      <c r="B161" s="2284"/>
      <c r="C161" s="2298"/>
      <c r="D161" s="2300"/>
      <c r="E161" s="2303"/>
      <c r="F161" s="2284"/>
      <c r="G161" s="2318"/>
      <c r="H161" s="2305"/>
      <c r="I161" s="2282"/>
      <c r="J161" s="2284"/>
      <c r="K161" s="2318"/>
      <c r="L161" s="2284"/>
      <c r="M161" s="310"/>
      <c r="N161" s="1679"/>
      <c r="O161" s="1679"/>
      <c r="P161" s="309"/>
      <c r="Q161" s="309"/>
      <c r="R161" s="308"/>
      <c r="S161" s="308"/>
      <c r="T161" s="358"/>
      <c r="U161" s="357"/>
      <c r="V161" s="357"/>
      <c r="W161" s="357"/>
      <c r="X161" s="357"/>
      <c r="Y161" s="357"/>
      <c r="Z161" s="357"/>
      <c r="AA161" s="357"/>
      <c r="AB161" s="308"/>
      <c r="AC161" s="2287"/>
      <c r="AD161" s="2287"/>
      <c r="AE161" s="2277"/>
      <c r="AF161" s="2291"/>
      <c r="AG161" s="2293"/>
      <c r="AH161" s="2276"/>
      <c r="AI161" s="271">
        <f>IF(P161=P160,0,IF(P161=P159,0,IF(P161=P158,0,IF(P161=P157,0,IF(P161=P156,0,IF(P161=P155,0,IF(P161=P154,0,IF(P161=P153,0,1))))))))</f>
        <v>0</v>
      </c>
      <c r="AJ161" s="271" t="s">
        <v>545</v>
      </c>
      <c r="AK161" s="271" t="str">
        <f t="shared" si="19"/>
        <v>??</v>
      </c>
      <c r="AL161" s="271" t="e">
        <f>IF(#REF!=#REF!,0,IF(#REF!=#REF!,0,IF(#REF!=#REF!,0,IF(#REF!=#REF!,0,IF(#REF!=#REF!,0,IF(#REF!=#REF!,0,IF(#REF!=#REF!,0,IF(#REF!=#REF!,0,1))))))))</f>
        <v>#REF!</v>
      </c>
      <c r="AM161" s="354">
        <f t="shared" si="18"/>
        <v>0</v>
      </c>
    </row>
    <row r="162" spans="1:39" ht="14.1" customHeight="1" thickTop="1" thickBot="1" x14ac:dyDescent="0.25">
      <c r="A162" s="2296"/>
      <c r="B162" s="2285"/>
      <c r="C162" s="2299"/>
      <c r="D162" s="2301"/>
      <c r="E162" s="2304"/>
      <c r="F162" s="2285"/>
      <c r="G162" s="2319"/>
      <c r="H162" s="2306"/>
      <c r="I162" s="2283"/>
      <c r="J162" s="2285"/>
      <c r="K162" s="2319"/>
      <c r="L162" s="2285"/>
      <c r="M162" s="292"/>
      <c r="N162" s="290"/>
      <c r="O162" s="290"/>
      <c r="P162" s="291"/>
      <c r="Q162" s="291"/>
      <c r="R162" s="290"/>
      <c r="S162" s="290"/>
      <c r="T162" s="356"/>
      <c r="U162" s="355"/>
      <c r="V162" s="355"/>
      <c r="W162" s="355"/>
      <c r="X162" s="355"/>
      <c r="Y162" s="355"/>
      <c r="Z162" s="355"/>
      <c r="AA162" s="355"/>
      <c r="AB162" s="290"/>
      <c r="AC162" s="2288"/>
      <c r="AD162" s="2288"/>
      <c r="AE162" s="2278"/>
      <c r="AF162" s="2291"/>
      <c r="AG162" s="2294"/>
      <c r="AH162" s="2276"/>
      <c r="AI162" s="271">
        <f>IF(P162=P161,0,IF(P162=P160,0,IF(P162=P159,0,IF(P162=P158,0,IF(P162=P157,0,IF(P162=P156,0,IF(P162=P155,0,IF(P162=P154,0,IF(P162=P153,0,1)))))))))</f>
        <v>0</v>
      </c>
      <c r="AJ162" s="271" t="s">
        <v>545</v>
      </c>
      <c r="AK162" s="271" t="str">
        <f t="shared" si="19"/>
        <v>??</v>
      </c>
      <c r="AL162" s="271" t="e">
        <f>IF(#REF!=#REF!,0,IF(#REF!=#REF!,0,IF(#REF!=#REF!,0,IF(#REF!=#REF!,0,IF(#REF!=#REF!,0,IF(#REF!=#REF!,0,IF(#REF!=#REF!,0,IF(#REF!=#REF!,0,IF(#REF!=#REF!,0,1)))))))))</f>
        <v>#REF!</v>
      </c>
      <c r="AM162" s="354">
        <f t="shared" si="18"/>
        <v>0</v>
      </c>
    </row>
    <row r="163" spans="1:39" ht="14.1" customHeight="1" thickTop="1" thickBot="1" x14ac:dyDescent="0.25">
      <c r="A163" s="2295"/>
      <c r="B163" s="2297"/>
      <c r="C163" s="2298"/>
      <c r="D163" s="2300"/>
      <c r="E163" s="2302"/>
      <c r="F163" s="2297"/>
      <c r="G163" s="2297"/>
      <c r="H163" s="2305"/>
      <c r="I163" s="2279" t="s">
        <v>140</v>
      </c>
      <c r="J163" s="2284"/>
      <c r="K163" s="2297"/>
      <c r="L163" s="2284"/>
      <c r="M163" s="310"/>
      <c r="N163" s="1679"/>
      <c r="O163" s="1679"/>
      <c r="P163" s="389"/>
      <c r="Q163" s="389"/>
      <c r="R163" s="308"/>
      <c r="S163" s="308"/>
      <c r="T163" s="358"/>
      <c r="U163" s="357"/>
      <c r="V163" s="357"/>
      <c r="W163" s="357"/>
      <c r="X163" s="357"/>
      <c r="Y163" s="357"/>
      <c r="Z163" s="357"/>
      <c r="AA163" s="357"/>
      <c r="AB163" s="308"/>
      <c r="AC163" s="2286">
        <f>SUM(T163:AB172)</f>
        <v>0</v>
      </c>
      <c r="AD163" s="2286">
        <f>IF(AC163&gt;0,18,0)</f>
        <v>0</v>
      </c>
      <c r="AE163" s="2289">
        <f>IF((AC163-AD163)&gt;=0,AC163-AD163,0)</f>
        <v>0</v>
      </c>
      <c r="AF163" s="2291">
        <f>IF(AC163&lt;AD163,AC163,AD163)/IF(AD163=0,1,AD163)</f>
        <v>0</v>
      </c>
      <c r="AG163" s="2292" t="str">
        <f>IF(AF163=1,"pe",IF(AF163&gt;0,"ne",""))</f>
        <v/>
      </c>
      <c r="AH163" s="2276"/>
      <c r="AI163" s="271">
        <v>1</v>
      </c>
      <c r="AJ163" s="271" t="s">
        <v>545</v>
      </c>
      <c r="AK163" s="271" t="str">
        <f t="shared" si="19"/>
        <v>??</v>
      </c>
      <c r="AL163" s="271">
        <v>1</v>
      </c>
      <c r="AM163" s="354">
        <f>C163</f>
        <v>0</v>
      </c>
    </row>
    <row r="164" spans="1:39" ht="14.1" customHeight="1" thickTop="1" thickBot="1" x14ac:dyDescent="0.25">
      <c r="A164" s="2295"/>
      <c r="B164" s="2284"/>
      <c r="C164" s="2298"/>
      <c r="D164" s="2300"/>
      <c r="E164" s="2303"/>
      <c r="F164" s="2284"/>
      <c r="G164" s="2318"/>
      <c r="H164" s="2305"/>
      <c r="I164" s="2280"/>
      <c r="J164" s="2284"/>
      <c r="K164" s="2318"/>
      <c r="L164" s="2284"/>
      <c r="M164" s="310"/>
      <c r="N164" s="1679"/>
      <c r="O164" s="1679"/>
      <c r="P164" s="309"/>
      <c r="Q164" s="309"/>
      <c r="R164" s="308"/>
      <c r="S164" s="308"/>
      <c r="T164" s="358"/>
      <c r="U164" s="357"/>
      <c r="V164" s="357"/>
      <c r="W164" s="357"/>
      <c r="X164" s="357"/>
      <c r="Y164" s="357"/>
      <c r="Z164" s="357"/>
      <c r="AA164" s="357"/>
      <c r="AB164" s="308"/>
      <c r="AC164" s="2287"/>
      <c r="AD164" s="2287"/>
      <c r="AE164" s="2290"/>
      <c r="AF164" s="2291"/>
      <c r="AG164" s="2293"/>
      <c r="AH164" s="2276"/>
      <c r="AI164" s="271">
        <f>IF(P164=P163,0,1)</f>
        <v>0</v>
      </c>
      <c r="AJ164" s="271" t="s">
        <v>545</v>
      </c>
      <c r="AK164" s="271" t="str">
        <f t="shared" si="19"/>
        <v>??</v>
      </c>
      <c r="AL164" s="271" t="e">
        <f>IF(#REF!=#REF!,0,1)</f>
        <v>#REF!</v>
      </c>
      <c r="AM164" s="354">
        <f t="shared" ref="AM164:AM172" si="20">AM163</f>
        <v>0</v>
      </c>
    </row>
    <row r="165" spans="1:39" ht="14.1" customHeight="1" thickTop="1" thickBot="1" x14ac:dyDescent="0.25">
      <c r="A165" s="2295"/>
      <c r="B165" s="2284"/>
      <c r="C165" s="2298"/>
      <c r="D165" s="2300"/>
      <c r="E165" s="2303"/>
      <c r="F165" s="2284"/>
      <c r="G165" s="2318"/>
      <c r="H165" s="2305"/>
      <c r="I165" s="2281"/>
      <c r="J165" s="2284"/>
      <c r="K165" s="2318"/>
      <c r="L165" s="2284"/>
      <c r="M165" s="310"/>
      <c r="N165" s="1679"/>
      <c r="O165" s="1679"/>
      <c r="P165" s="309"/>
      <c r="Q165" s="309"/>
      <c r="R165" s="308"/>
      <c r="S165" s="308"/>
      <c r="T165" s="358"/>
      <c r="U165" s="357"/>
      <c r="V165" s="357"/>
      <c r="W165" s="357"/>
      <c r="X165" s="357"/>
      <c r="Y165" s="357"/>
      <c r="Z165" s="357"/>
      <c r="AA165" s="357"/>
      <c r="AB165" s="308"/>
      <c r="AC165" s="2287"/>
      <c r="AD165" s="2287"/>
      <c r="AE165" s="2290"/>
      <c r="AF165" s="2291"/>
      <c r="AG165" s="2293"/>
      <c r="AH165" s="2276"/>
      <c r="AI165" s="271">
        <f>IF(P165=P164,0,IF(P165=P163,0,1))</f>
        <v>0</v>
      </c>
      <c r="AJ165" s="271" t="s">
        <v>545</v>
      </c>
      <c r="AK165" s="271" t="str">
        <f t="shared" si="19"/>
        <v>??</v>
      </c>
      <c r="AL165" s="271" t="e">
        <f>IF(#REF!=#REF!,0,IF(#REF!=#REF!,0,1))</f>
        <v>#REF!</v>
      </c>
      <c r="AM165" s="354">
        <f t="shared" si="20"/>
        <v>0</v>
      </c>
    </row>
    <row r="166" spans="1:39" ht="14.1" customHeight="1" thickTop="1" thickBot="1" x14ac:dyDescent="0.25">
      <c r="A166" s="2295"/>
      <c r="B166" s="2284"/>
      <c r="C166" s="2298"/>
      <c r="D166" s="2300"/>
      <c r="E166" s="2303"/>
      <c r="F166" s="2284"/>
      <c r="G166" s="2318"/>
      <c r="H166" s="2305"/>
      <c r="I166" s="2282"/>
      <c r="J166" s="2284"/>
      <c r="K166" s="2318"/>
      <c r="L166" s="2284"/>
      <c r="M166" s="310"/>
      <c r="N166" s="1679"/>
      <c r="O166" s="1679"/>
      <c r="P166" s="309"/>
      <c r="Q166" s="309"/>
      <c r="R166" s="308"/>
      <c r="S166" s="308"/>
      <c r="T166" s="358"/>
      <c r="U166" s="357"/>
      <c r="V166" s="357"/>
      <c r="W166" s="357"/>
      <c r="X166" s="357"/>
      <c r="Y166" s="357"/>
      <c r="Z166" s="357"/>
      <c r="AA166" s="357"/>
      <c r="AB166" s="308"/>
      <c r="AC166" s="2287"/>
      <c r="AD166" s="2287"/>
      <c r="AE166" s="2290"/>
      <c r="AF166" s="2291"/>
      <c r="AG166" s="2293"/>
      <c r="AH166" s="2276"/>
      <c r="AI166" s="271">
        <f>IF(P166=P165,0,IF(P166=P164,0,IF(P166=P163,0,1)))</f>
        <v>0</v>
      </c>
      <c r="AJ166" s="271" t="s">
        <v>545</v>
      </c>
      <c r="AK166" s="271" t="str">
        <f t="shared" si="19"/>
        <v>??</v>
      </c>
      <c r="AL166" s="271" t="e">
        <f>IF(#REF!=#REF!,0,IF(#REF!=#REF!,0,IF(#REF!=#REF!,0,1)))</f>
        <v>#REF!</v>
      </c>
      <c r="AM166" s="354">
        <f t="shared" si="20"/>
        <v>0</v>
      </c>
    </row>
    <row r="167" spans="1:39" ht="14.1" customHeight="1" thickTop="1" thickBot="1" x14ac:dyDescent="0.25">
      <c r="A167" s="2295"/>
      <c r="B167" s="2284"/>
      <c r="C167" s="2298"/>
      <c r="D167" s="2300"/>
      <c r="E167" s="2303"/>
      <c r="F167" s="2284"/>
      <c r="G167" s="2318"/>
      <c r="H167" s="2305"/>
      <c r="I167" s="2282"/>
      <c r="J167" s="2284"/>
      <c r="K167" s="2318"/>
      <c r="L167" s="2284"/>
      <c r="M167" s="310"/>
      <c r="N167" s="1679"/>
      <c r="O167" s="1679"/>
      <c r="P167" s="309"/>
      <c r="Q167" s="309"/>
      <c r="R167" s="308"/>
      <c r="S167" s="308"/>
      <c r="T167" s="358"/>
      <c r="U167" s="357"/>
      <c r="V167" s="357"/>
      <c r="W167" s="357"/>
      <c r="X167" s="357"/>
      <c r="Y167" s="357"/>
      <c r="Z167" s="357"/>
      <c r="AA167" s="357"/>
      <c r="AB167" s="308"/>
      <c r="AC167" s="2287"/>
      <c r="AD167" s="2287"/>
      <c r="AE167" s="2290"/>
      <c r="AF167" s="2291"/>
      <c r="AG167" s="2293"/>
      <c r="AH167" s="2276"/>
      <c r="AI167" s="271">
        <f>IF(P167=P166,0,IF(P167=P165,0,IF(P167=P164,0,IF(P167=P163,0,1))))</f>
        <v>0</v>
      </c>
      <c r="AJ167" s="271" t="s">
        <v>545</v>
      </c>
      <c r="AK167" s="271" t="str">
        <f t="shared" si="19"/>
        <v>??</v>
      </c>
      <c r="AL167" s="271" t="e">
        <f>IF(#REF!=#REF!,0,IF(#REF!=#REF!,0,IF(#REF!=#REF!,0,IF(#REF!=#REF!,0,1))))</f>
        <v>#REF!</v>
      </c>
      <c r="AM167" s="354">
        <f t="shared" si="20"/>
        <v>0</v>
      </c>
    </row>
    <row r="168" spans="1:39" ht="14.1" customHeight="1" thickTop="1" thickBot="1" x14ac:dyDescent="0.25">
      <c r="A168" s="2295"/>
      <c r="B168" s="2284"/>
      <c r="C168" s="2298"/>
      <c r="D168" s="2300"/>
      <c r="E168" s="2303"/>
      <c r="F168" s="2284"/>
      <c r="G168" s="2318"/>
      <c r="H168" s="2305"/>
      <c r="I168" s="2282"/>
      <c r="J168" s="2284"/>
      <c r="K168" s="2318"/>
      <c r="L168" s="2284"/>
      <c r="M168" s="310"/>
      <c r="N168" s="1679"/>
      <c r="O168" s="1679"/>
      <c r="P168" s="309"/>
      <c r="Q168" s="309"/>
      <c r="R168" s="308"/>
      <c r="S168" s="308"/>
      <c r="T168" s="358"/>
      <c r="U168" s="357"/>
      <c r="V168" s="357"/>
      <c r="W168" s="357"/>
      <c r="X168" s="357"/>
      <c r="Y168" s="357"/>
      <c r="Z168" s="357"/>
      <c r="AA168" s="357"/>
      <c r="AB168" s="308"/>
      <c r="AC168" s="2287"/>
      <c r="AD168" s="2287"/>
      <c r="AE168" s="2290"/>
      <c r="AF168" s="2291"/>
      <c r="AG168" s="2293"/>
      <c r="AH168" s="2276"/>
      <c r="AI168" s="271">
        <f>IF(P168=P167,0,IF(P168=P166,0,IF(P168=P165,0,IF(P168=P164,0,IF(P168=P163,0,1)))))</f>
        <v>0</v>
      </c>
      <c r="AJ168" s="271" t="s">
        <v>545</v>
      </c>
      <c r="AK168" s="271" t="str">
        <f t="shared" si="19"/>
        <v>??</v>
      </c>
      <c r="AL168" s="271" t="e">
        <f>IF(#REF!=#REF!,0,IF(#REF!=#REF!,0,IF(#REF!=#REF!,0,IF(#REF!=#REF!,0,IF(#REF!=#REF!,0,1)))))</f>
        <v>#REF!</v>
      </c>
      <c r="AM168" s="354">
        <f t="shared" si="20"/>
        <v>0</v>
      </c>
    </row>
    <row r="169" spans="1:39" ht="14.1" customHeight="1" thickTop="1" thickBot="1" x14ac:dyDescent="0.25">
      <c r="A169" s="2295"/>
      <c r="B169" s="2284"/>
      <c r="C169" s="2298"/>
      <c r="D169" s="2300"/>
      <c r="E169" s="2303"/>
      <c r="F169" s="2284"/>
      <c r="G169" s="2318"/>
      <c r="H169" s="2305"/>
      <c r="I169" s="2282"/>
      <c r="J169" s="2284"/>
      <c r="K169" s="2318"/>
      <c r="L169" s="2284"/>
      <c r="M169" s="310"/>
      <c r="N169" s="1679"/>
      <c r="O169" s="1679"/>
      <c r="P169" s="309"/>
      <c r="Q169" s="309"/>
      <c r="R169" s="308"/>
      <c r="S169" s="308"/>
      <c r="T169" s="358"/>
      <c r="U169" s="357"/>
      <c r="V169" s="357"/>
      <c r="W169" s="357"/>
      <c r="X169" s="357"/>
      <c r="Y169" s="357"/>
      <c r="Z169" s="357"/>
      <c r="AA169" s="357"/>
      <c r="AB169" s="308"/>
      <c r="AC169" s="2287"/>
      <c r="AD169" s="2287"/>
      <c r="AE169" s="2277" t="str">
        <f>IF(AE163&gt;9,"błąd","")</f>
        <v/>
      </c>
      <c r="AF169" s="2291"/>
      <c r="AG169" s="2293"/>
      <c r="AH169" s="2276"/>
      <c r="AI169" s="271">
        <f>IF(P169=P168,0,IF(P169=P167,0,IF(P169=P166,0,IF(P169=P165,0,IF(P169=P164,0,IF(P169=P163,0,1))))))</f>
        <v>0</v>
      </c>
      <c r="AJ169" s="271" t="s">
        <v>545</v>
      </c>
      <c r="AK169" s="271" t="str">
        <f t="shared" si="19"/>
        <v>??</v>
      </c>
      <c r="AL169" s="271" t="e">
        <f>IF(#REF!=#REF!,0,IF(#REF!=#REF!,0,IF(#REF!=#REF!,0,IF(#REF!=#REF!,0,IF(#REF!=#REF!,0,IF(#REF!=#REF!,0,1))))))</f>
        <v>#REF!</v>
      </c>
      <c r="AM169" s="354">
        <f t="shared" si="20"/>
        <v>0</v>
      </c>
    </row>
    <row r="170" spans="1:39" ht="14.1" customHeight="1" thickTop="1" thickBot="1" x14ac:dyDescent="0.25">
      <c r="A170" s="2295"/>
      <c r="B170" s="2284"/>
      <c r="C170" s="2298"/>
      <c r="D170" s="2300"/>
      <c r="E170" s="2303"/>
      <c r="F170" s="2284"/>
      <c r="G170" s="2318"/>
      <c r="H170" s="2305"/>
      <c r="I170" s="2282"/>
      <c r="J170" s="2284"/>
      <c r="K170" s="2318"/>
      <c r="L170" s="2284"/>
      <c r="M170" s="310"/>
      <c r="N170" s="1679"/>
      <c r="O170" s="1679"/>
      <c r="P170" s="309"/>
      <c r="Q170" s="309"/>
      <c r="R170" s="308"/>
      <c r="S170" s="308"/>
      <c r="T170" s="358"/>
      <c r="U170" s="357"/>
      <c r="V170" s="357"/>
      <c r="W170" s="357"/>
      <c r="X170" s="357"/>
      <c r="Y170" s="357"/>
      <c r="Z170" s="357"/>
      <c r="AA170" s="357"/>
      <c r="AB170" s="308"/>
      <c r="AC170" s="2287"/>
      <c r="AD170" s="2287"/>
      <c r="AE170" s="2277"/>
      <c r="AF170" s="2291"/>
      <c r="AG170" s="2293"/>
      <c r="AH170" s="2276"/>
      <c r="AI170" s="271">
        <f>IF(P170=P169,0,IF(P170=P168,0,IF(P170=P167,0,IF(P170=P166,0,IF(P170=P165,0,IF(P170=P164,0,IF(P170=P163,0,1)))))))</f>
        <v>0</v>
      </c>
      <c r="AJ170" s="271" t="s">
        <v>545</v>
      </c>
      <c r="AK170" s="271" t="str">
        <f t="shared" si="19"/>
        <v>??</v>
      </c>
      <c r="AL170" s="271" t="e">
        <f>IF(#REF!=#REF!,0,IF(#REF!=#REF!,0,IF(#REF!=#REF!,0,IF(#REF!=#REF!,0,IF(#REF!=#REF!,0,IF(#REF!=#REF!,0,IF(#REF!=#REF!,0,1)))))))</f>
        <v>#REF!</v>
      </c>
      <c r="AM170" s="354">
        <f t="shared" si="20"/>
        <v>0</v>
      </c>
    </row>
    <row r="171" spans="1:39" ht="14.1" customHeight="1" thickTop="1" thickBot="1" x14ac:dyDescent="0.25">
      <c r="A171" s="2295"/>
      <c r="B171" s="2284"/>
      <c r="C171" s="2298"/>
      <c r="D171" s="2300"/>
      <c r="E171" s="2303"/>
      <c r="F171" s="2284"/>
      <c r="G171" s="2318"/>
      <c r="H171" s="2305"/>
      <c r="I171" s="2282"/>
      <c r="J171" s="2284"/>
      <c r="K171" s="2318"/>
      <c r="L171" s="2284"/>
      <c r="M171" s="310"/>
      <c r="N171" s="1679"/>
      <c r="O171" s="1679"/>
      <c r="P171" s="309"/>
      <c r="Q171" s="309"/>
      <c r="R171" s="308"/>
      <c r="S171" s="308"/>
      <c r="T171" s="358"/>
      <c r="U171" s="357"/>
      <c r="V171" s="357"/>
      <c r="W171" s="357"/>
      <c r="X171" s="357"/>
      <c r="Y171" s="357"/>
      <c r="Z171" s="357"/>
      <c r="AA171" s="357"/>
      <c r="AB171" s="308"/>
      <c r="AC171" s="2287"/>
      <c r="AD171" s="2287"/>
      <c r="AE171" s="2277"/>
      <c r="AF171" s="2291"/>
      <c r="AG171" s="2293"/>
      <c r="AH171" s="2276"/>
      <c r="AI171" s="271">
        <f>IF(P171=P170,0,IF(P171=P169,0,IF(P171=P168,0,IF(P171=P167,0,IF(P171=P166,0,IF(P171=P165,0,IF(P171=P164,0,IF(P171=P163,0,1))))))))</f>
        <v>0</v>
      </c>
      <c r="AJ171" s="271" t="s">
        <v>545</v>
      </c>
      <c r="AK171" s="271" t="str">
        <f t="shared" si="19"/>
        <v>??</v>
      </c>
      <c r="AL171" s="271" t="e">
        <f>IF(#REF!=#REF!,0,IF(#REF!=#REF!,0,IF(#REF!=#REF!,0,IF(#REF!=#REF!,0,IF(#REF!=#REF!,0,IF(#REF!=#REF!,0,IF(#REF!=#REF!,0,IF(#REF!=#REF!,0,1))))))))</f>
        <v>#REF!</v>
      </c>
      <c r="AM171" s="354">
        <f t="shared" si="20"/>
        <v>0</v>
      </c>
    </row>
    <row r="172" spans="1:39" ht="14.1" customHeight="1" thickTop="1" thickBot="1" x14ac:dyDescent="0.25">
      <c r="A172" s="2296"/>
      <c r="B172" s="2285"/>
      <c r="C172" s="2299"/>
      <c r="D172" s="2301"/>
      <c r="E172" s="2304"/>
      <c r="F172" s="2285"/>
      <c r="G172" s="2319"/>
      <c r="H172" s="2306"/>
      <c r="I172" s="2283"/>
      <c r="J172" s="2285"/>
      <c r="K172" s="2319"/>
      <c r="L172" s="2285"/>
      <c r="M172" s="292"/>
      <c r="N172" s="290"/>
      <c r="O172" s="290"/>
      <c r="P172" s="291"/>
      <c r="Q172" s="291"/>
      <c r="R172" s="290"/>
      <c r="S172" s="290"/>
      <c r="T172" s="356"/>
      <c r="U172" s="355"/>
      <c r="V172" s="355"/>
      <c r="W172" s="355"/>
      <c r="X172" s="355"/>
      <c r="Y172" s="355"/>
      <c r="Z172" s="355"/>
      <c r="AA172" s="355"/>
      <c r="AB172" s="290"/>
      <c r="AC172" s="2288"/>
      <c r="AD172" s="2288"/>
      <c r="AE172" s="2278"/>
      <c r="AF172" s="2291"/>
      <c r="AG172" s="2294"/>
      <c r="AH172" s="2276"/>
      <c r="AI172" s="271">
        <f>IF(P172=P171,0,IF(P172=P170,0,IF(P172=P169,0,IF(P172=P168,0,IF(P172=P167,0,IF(P172=P166,0,IF(P172=P165,0,IF(P172=P164,0,IF(P172=P163,0,1)))))))))</f>
        <v>0</v>
      </c>
      <c r="AJ172" s="271" t="s">
        <v>545</v>
      </c>
      <c r="AK172" s="271" t="str">
        <f t="shared" si="19"/>
        <v>??</v>
      </c>
      <c r="AL172" s="271" t="e">
        <f>IF(#REF!=#REF!,0,IF(#REF!=#REF!,0,IF(#REF!=#REF!,0,IF(#REF!=#REF!,0,IF(#REF!=#REF!,0,IF(#REF!=#REF!,0,IF(#REF!=#REF!,0,IF(#REF!=#REF!,0,IF(#REF!=#REF!,0,1)))))))))</f>
        <v>#REF!</v>
      </c>
      <c r="AM172" s="354">
        <f t="shared" si="20"/>
        <v>0</v>
      </c>
    </row>
    <row r="173" spans="1:39" ht="14.1" customHeight="1" thickTop="1" thickBot="1" x14ac:dyDescent="0.25">
      <c r="A173" s="2295"/>
      <c r="B173" s="2297"/>
      <c r="C173" s="2298"/>
      <c r="D173" s="2300"/>
      <c r="E173" s="2302"/>
      <c r="F173" s="2297"/>
      <c r="G173" s="2297"/>
      <c r="H173" s="2305"/>
      <c r="I173" s="2279" t="s">
        <v>140</v>
      </c>
      <c r="J173" s="2284"/>
      <c r="K173" s="2297"/>
      <c r="L173" s="2284"/>
      <c r="M173" s="310"/>
      <c r="N173" s="1679"/>
      <c r="O173" s="1679"/>
      <c r="P173" s="389"/>
      <c r="Q173" s="389"/>
      <c r="R173" s="308"/>
      <c r="S173" s="308"/>
      <c r="T173" s="358"/>
      <c r="U173" s="357"/>
      <c r="V173" s="357"/>
      <c r="W173" s="357"/>
      <c r="X173" s="357"/>
      <c r="Y173" s="357"/>
      <c r="Z173" s="357"/>
      <c r="AA173" s="357"/>
      <c r="AB173" s="308"/>
      <c r="AC173" s="2286">
        <f>SUM(T173:AB182)</f>
        <v>0</v>
      </c>
      <c r="AD173" s="2286">
        <f>IF(AC173&gt;0,18,0)</f>
        <v>0</v>
      </c>
      <c r="AE173" s="2289">
        <f>IF((AC173-AD173)&gt;=0,AC173-AD173,0)</f>
        <v>0</v>
      </c>
      <c r="AF173" s="2291">
        <f>IF(AC173&lt;AD173,AC173,AD173)/IF(AD173=0,1,AD173)</f>
        <v>0</v>
      </c>
      <c r="AG173" s="2292" t="str">
        <f>IF(AF173=1,"pe",IF(AF173&gt;0,"ne",""))</f>
        <v/>
      </c>
      <c r="AH173" s="2276"/>
      <c r="AI173" s="271">
        <v>1</v>
      </c>
      <c r="AJ173" s="271" t="s">
        <v>545</v>
      </c>
      <c r="AK173" s="271" t="str">
        <f t="shared" si="19"/>
        <v>??</v>
      </c>
      <c r="AL173" s="271">
        <v>1</v>
      </c>
      <c r="AM173" s="354">
        <f>C173</f>
        <v>0</v>
      </c>
    </row>
    <row r="174" spans="1:39" ht="14.1" customHeight="1" thickTop="1" thickBot="1" x14ac:dyDescent="0.25">
      <c r="A174" s="2295"/>
      <c r="B174" s="2284"/>
      <c r="C174" s="2298"/>
      <c r="D174" s="2300"/>
      <c r="E174" s="2303"/>
      <c r="F174" s="2284"/>
      <c r="G174" s="2318"/>
      <c r="H174" s="2305"/>
      <c r="I174" s="2280"/>
      <c r="J174" s="2284"/>
      <c r="K174" s="2318"/>
      <c r="L174" s="2284"/>
      <c r="M174" s="310"/>
      <c r="N174" s="1679"/>
      <c r="O174" s="1679"/>
      <c r="P174" s="309"/>
      <c r="Q174" s="309"/>
      <c r="R174" s="308"/>
      <c r="S174" s="308"/>
      <c r="T174" s="358"/>
      <c r="U174" s="357"/>
      <c r="V174" s="357"/>
      <c r="W174" s="357"/>
      <c r="X174" s="357"/>
      <c r="Y174" s="357"/>
      <c r="Z174" s="357"/>
      <c r="AA174" s="357"/>
      <c r="AB174" s="308"/>
      <c r="AC174" s="2287"/>
      <c r="AD174" s="2287"/>
      <c r="AE174" s="2290"/>
      <c r="AF174" s="2291"/>
      <c r="AG174" s="2293"/>
      <c r="AH174" s="2276"/>
      <c r="AI174" s="271">
        <f>IF(P174=P173,0,1)</f>
        <v>0</v>
      </c>
      <c r="AJ174" s="271" t="s">
        <v>545</v>
      </c>
      <c r="AK174" s="271" t="str">
        <f t="shared" si="19"/>
        <v>??</v>
      </c>
      <c r="AL174" s="271" t="e">
        <f>IF(#REF!=#REF!,0,1)</f>
        <v>#REF!</v>
      </c>
      <c r="AM174" s="354">
        <f t="shared" ref="AM174:AM182" si="21">AM173</f>
        <v>0</v>
      </c>
    </row>
    <row r="175" spans="1:39" ht="14.1" customHeight="1" thickTop="1" thickBot="1" x14ac:dyDescent="0.25">
      <c r="A175" s="2295"/>
      <c r="B175" s="2284"/>
      <c r="C175" s="2298"/>
      <c r="D175" s="2300"/>
      <c r="E175" s="2303"/>
      <c r="F175" s="2284"/>
      <c r="G175" s="2318"/>
      <c r="H175" s="2305"/>
      <c r="I175" s="2281"/>
      <c r="J175" s="2284"/>
      <c r="K175" s="2318"/>
      <c r="L175" s="2284"/>
      <c r="M175" s="310"/>
      <c r="N175" s="1679"/>
      <c r="O175" s="1679"/>
      <c r="P175" s="309"/>
      <c r="Q175" s="309"/>
      <c r="R175" s="308"/>
      <c r="S175" s="308"/>
      <c r="T175" s="358"/>
      <c r="U175" s="357"/>
      <c r="V175" s="357"/>
      <c r="W175" s="357"/>
      <c r="X175" s="357"/>
      <c r="Y175" s="357"/>
      <c r="Z175" s="357"/>
      <c r="AA175" s="357"/>
      <c r="AB175" s="308"/>
      <c r="AC175" s="2287"/>
      <c r="AD175" s="2287"/>
      <c r="AE175" s="2290"/>
      <c r="AF175" s="2291"/>
      <c r="AG175" s="2293"/>
      <c r="AH175" s="2276"/>
      <c r="AI175" s="271">
        <f>IF(P175=P174,0,IF(P175=P173,0,1))</f>
        <v>0</v>
      </c>
      <c r="AJ175" s="271" t="s">
        <v>545</v>
      </c>
      <c r="AK175" s="271" t="str">
        <f t="shared" si="19"/>
        <v>??</v>
      </c>
      <c r="AL175" s="271" t="e">
        <f>IF(#REF!=#REF!,0,IF(#REF!=#REF!,0,1))</f>
        <v>#REF!</v>
      </c>
      <c r="AM175" s="354">
        <f t="shared" si="21"/>
        <v>0</v>
      </c>
    </row>
    <row r="176" spans="1:39" ht="14.1" customHeight="1" thickTop="1" thickBot="1" x14ac:dyDescent="0.25">
      <c r="A176" s="2295"/>
      <c r="B176" s="2284"/>
      <c r="C176" s="2298"/>
      <c r="D176" s="2300"/>
      <c r="E176" s="2303"/>
      <c r="F176" s="2284"/>
      <c r="G176" s="2318"/>
      <c r="H176" s="2305"/>
      <c r="I176" s="2282"/>
      <c r="J176" s="2284"/>
      <c r="K176" s="2318"/>
      <c r="L176" s="2284"/>
      <c r="M176" s="310"/>
      <c r="N176" s="1679"/>
      <c r="O176" s="1679"/>
      <c r="P176" s="309"/>
      <c r="Q176" s="309"/>
      <c r="R176" s="308"/>
      <c r="S176" s="308"/>
      <c r="T176" s="358"/>
      <c r="U176" s="357"/>
      <c r="V176" s="357"/>
      <c r="W176" s="357"/>
      <c r="X176" s="357"/>
      <c r="Y176" s="357"/>
      <c r="Z176" s="357"/>
      <c r="AA176" s="357"/>
      <c r="AB176" s="308"/>
      <c r="AC176" s="2287"/>
      <c r="AD176" s="2287"/>
      <c r="AE176" s="2290"/>
      <c r="AF176" s="2291"/>
      <c r="AG176" s="2293"/>
      <c r="AH176" s="2276"/>
      <c r="AI176" s="271">
        <f>IF(P176=P175,0,IF(P176=P174,0,IF(P176=P173,0,1)))</f>
        <v>0</v>
      </c>
      <c r="AJ176" s="271" t="s">
        <v>545</v>
      </c>
      <c r="AK176" s="271" t="str">
        <f t="shared" si="19"/>
        <v>??</v>
      </c>
      <c r="AL176" s="271" t="e">
        <f>IF(#REF!=#REF!,0,IF(#REF!=#REF!,0,IF(#REF!=#REF!,0,1)))</f>
        <v>#REF!</v>
      </c>
      <c r="AM176" s="354">
        <f t="shared" si="21"/>
        <v>0</v>
      </c>
    </row>
    <row r="177" spans="1:39" ht="14.1" customHeight="1" thickTop="1" thickBot="1" x14ac:dyDescent="0.25">
      <c r="A177" s="2295"/>
      <c r="B177" s="2284"/>
      <c r="C177" s="2298"/>
      <c r="D177" s="2300"/>
      <c r="E177" s="2303"/>
      <c r="F177" s="2284"/>
      <c r="G177" s="2318"/>
      <c r="H177" s="2305"/>
      <c r="I177" s="2282"/>
      <c r="J177" s="2284"/>
      <c r="K177" s="2318"/>
      <c r="L177" s="2284"/>
      <c r="M177" s="310"/>
      <c r="N177" s="1679"/>
      <c r="O177" s="1679"/>
      <c r="P177" s="309"/>
      <c r="Q177" s="309"/>
      <c r="R177" s="308"/>
      <c r="S177" s="308"/>
      <c r="T177" s="358"/>
      <c r="U177" s="357"/>
      <c r="V177" s="357"/>
      <c r="W177" s="357"/>
      <c r="X177" s="357"/>
      <c r="Y177" s="357"/>
      <c r="Z177" s="357"/>
      <c r="AA177" s="357"/>
      <c r="AB177" s="308"/>
      <c r="AC177" s="2287"/>
      <c r="AD177" s="2287"/>
      <c r="AE177" s="2290"/>
      <c r="AF177" s="2291"/>
      <c r="AG177" s="2293"/>
      <c r="AH177" s="2276"/>
      <c r="AI177" s="271">
        <f>IF(P177=P176,0,IF(P177=P175,0,IF(P177=P174,0,IF(P177=P173,0,1))))</f>
        <v>0</v>
      </c>
      <c r="AJ177" s="271" t="s">
        <v>545</v>
      </c>
      <c r="AK177" s="271" t="str">
        <f t="shared" si="19"/>
        <v>??</v>
      </c>
      <c r="AL177" s="271" t="e">
        <f>IF(#REF!=#REF!,0,IF(#REF!=#REF!,0,IF(#REF!=#REF!,0,IF(#REF!=#REF!,0,1))))</f>
        <v>#REF!</v>
      </c>
      <c r="AM177" s="354">
        <f t="shared" si="21"/>
        <v>0</v>
      </c>
    </row>
    <row r="178" spans="1:39" ht="14.1" customHeight="1" thickTop="1" thickBot="1" x14ac:dyDescent="0.25">
      <c r="A178" s="2295"/>
      <c r="B178" s="2284"/>
      <c r="C178" s="2298"/>
      <c r="D178" s="2300"/>
      <c r="E178" s="2303"/>
      <c r="F178" s="2284"/>
      <c r="G178" s="2318"/>
      <c r="H178" s="2305"/>
      <c r="I178" s="2282"/>
      <c r="J178" s="2284"/>
      <c r="K178" s="2318"/>
      <c r="L178" s="2284"/>
      <c r="M178" s="310"/>
      <c r="N178" s="1679"/>
      <c r="O178" s="1679"/>
      <c r="P178" s="309"/>
      <c r="Q178" s="309"/>
      <c r="R178" s="308"/>
      <c r="S178" s="308"/>
      <c r="T178" s="358"/>
      <c r="U178" s="357"/>
      <c r="V178" s="357"/>
      <c r="W178" s="357"/>
      <c r="X178" s="357"/>
      <c r="Y178" s="357"/>
      <c r="Z178" s="357"/>
      <c r="AA178" s="357"/>
      <c r="AB178" s="308"/>
      <c r="AC178" s="2287"/>
      <c r="AD178" s="2287"/>
      <c r="AE178" s="2290"/>
      <c r="AF178" s="2291"/>
      <c r="AG178" s="2293"/>
      <c r="AH178" s="2276"/>
      <c r="AI178" s="271">
        <f>IF(P178=P177,0,IF(P178=P176,0,IF(P178=P175,0,IF(P178=P174,0,IF(P178=P173,0,1)))))</f>
        <v>0</v>
      </c>
      <c r="AJ178" s="271" t="s">
        <v>545</v>
      </c>
      <c r="AK178" s="271" t="str">
        <f t="shared" si="19"/>
        <v>??</v>
      </c>
      <c r="AL178" s="271" t="e">
        <f>IF(#REF!=#REF!,0,IF(#REF!=#REF!,0,IF(#REF!=#REF!,0,IF(#REF!=#REF!,0,IF(#REF!=#REF!,0,1)))))</f>
        <v>#REF!</v>
      </c>
      <c r="AM178" s="354">
        <f t="shared" si="21"/>
        <v>0</v>
      </c>
    </row>
    <row r="179" spans="1:39" ht="14.1" customHeight="1" thickTop="1" thickBot="1" x14ac:dyDescent="0.25">
      <c r="A179" s="2295"/>
      <c r="B179" s="2284"/>
      <c r="C179" s="2298"/>
      <c r="D179" s="2300"/>
      <c r="E179" s="2303"/>
      <c r="F179" s="2284"/>
      <c r="G179" s="2318"/>
      <c r="H179" s="2305"/>
      <c r="I179" s="2282"/>
      <c r="J179" s="2284"/>
      <c r="K179" s="2318"/>
      <c r="L179" s="2284"/>
      <c r="M179" s="310"/>
      <c r="N179" s="1679"/>
      <c r="O179" s="1679"/>
      <c r="P179" s="309"/>
      <c r="Q179" s="309"/>
      <c r="R179" s="308"/>
      <c r="S179" s="308"/>
      <c r="T179" s="358"/>
      <c r="U179" s="357"/>
      <c r="V179" s="357"/>
      <c r="W179" s="357"/>
      <c r="X179" s="357"/>
      <c r="Y179" s="357"/>
      <c r="Z179" s="357"/>
      <c r="AA179" s="357"/>
      <c r="AB179" s="308"/>
      <c r="AC179" s="2287"/>
      <c r="AD179" s="2287"/>
      <c r="AE179" s="2277" t="str">
        <f>IF(AE173&gt;9,"błąd","")</f>
        <v/>
      </c>
      <c r="AF179" s="2291"/>
      <c r="AG179" s="2293"/>
      <c r="AH179" s="2276"/>
      <c r="AI179" s="271">
        <f>IF(P179=P178,0,IF(P179=P177,0,IF(P179=P176,0,IF(P179=P175,0,IF(P179=P174,0,IF(P179=P173,0,1))))))</f>
        <v>0</v>
      </c>
      <c r="AJ179" s="271" t="s">
        <v>545</v>
      </c>
      <c r="AK179" s="271" t="str">
        <f t="shared" si="19"/>
        <v>??</v>
      </c>
      <c r="AL179" s="271" t="e">
        <f>IF(#REF!=#REF!,0,IF(#REF!=#REF!,0,IF(#REF!=#REF!,0,IF(#REF!=#REF!,0,IF(#REF!=#REF!,0,IF(#REF!=#REF!,0,1))))))</f>
        <v>#REF!</v>
      </c>
      <c r="AM179" s="354">
        <f t="shared" si="21"/>
        <v>0</v>
      </c>
    </row>
    <row r="180" spans="1:39" ht="14.1" customHeight="1" thickTop="1" thickBot="1" x14ac:dyDescent="0.25">
      <c r="A180" s="2295"/>
      <c r="B180" s="2284"/>
      <c r="C180" s="2298"/>
      <c r="D180" s="2300"/>
      <c r="E180" s="2303"/>
      <c r="F180" s="2284"/>
      <c r="G180" s="2318"/>
      <c r="H180" s="2305"/>
      <c r="I180" s="2282"/>
      <c r="J180" s="2284"/>
      <c r="K180" s="2318"/>
      <c r="L180" s="2284"/>
      <c r="M180" s="310"/>
      <c r="N180" s="1679"/>
      <c r="O180" s="1679"/>
      <c r="P180" s="309"/>
      <c r="Q180" s="309"/>
      <c r="R180" s="308"/>
      <c r="S180" s="308"/>
      <c r="T180" s="358"/>
      <c r="U180" s="357"/>
      <c r="V180" s="357"/>
      <c r="W180" s="357"/>
      <c r="X180" s="357"/>
      <c r="Y180" s="357"/>
      <c r="Z180" s="357"/>
      <c r="AA180" s="357"/>
      <c r="AB180" s="308"/>
      <c r="AC180" s="2287"/>
      <c r="AD180" s="2287"/>
      <c r="AE180" s="2277"/>
      <c r="AF180" s="2291"/>
      <c r="AG180" s="2293"/>
      <c r="AH180" s="2276"/>
      <c r="AI180" s="271">
        <f>IF(P180=P179,0,IF(P180=P178,0,IF(P180=P177,0,IF(P180=P176,0,IF(P180=P175,0,IF(P180=P174,0,IF(P180=P173,0,1)))))))</f>
        <v>0</v>
      </c>
      <c r="AJ180" s="271" t="s">
        <v>545</v>
      </c>
      <c r="AK180" s="271" t="str">
        <f t="shared" si="19"/>
        <v>??</v>
      </c>
      <c r="AL180" s="271" t="e">
        <f>IF(#REF!=#REF!,0,IF(#REF!=#REF!,0,IF(#REF!=#REF!,0,IF(#REF!=#REF!,0,IF(#REF!=#REF!,0,IF(#REF!=#REF!,0,IF(#REF!=#REF!,0,1)))))))</f>
        <v>#REF!</v>
      </c>
      <c r="AM180" s="354">
        <f t="shared" si="21"/>
        <v>0</v>
      </c>
    </row>
    <row r="181" spans="1:39" ht="14.1" customHeight="1" thickTop="1" thickBot="1" x14ac:dyDescent="0.25">
      <c r="A181" s="2295"/>
      <c r="B181" s="2284"/>
      <c r="C181" s="2298"/>
      <c r="D181" s="2300"/>
      <c r="E181" s="2303"/>
      <c r="F181" s="2284"/>
      <c r="G181" s="2318"/>
      <c r="H181" s="2305"/>
      <c r="I181" s="2282"/>
      <c r="J181" s="2284"/>
      <c r="K181" s="2318"/>
      <c r="L181" s="2284"/>
      <c r="M181" s="310"/>
      <c r="N181" s="1679"/>
      <c r="O181" s="1679"/>
      <c r="P181" s="309"/>
      <c r="Q181" s="309"/>
      <c r="R181" s="308"/>
      <c r="S181" s="308"/>
      <c r="T181" s="358"/>
      <c r="U181" s="357"/>
      <c r="V181" s="357"/>
      <c r="W181" s="357"/>
      <c r="X181" s="357"/>
      <c r="Y181" s="357"/>
      <c r="Z181" s="357"/>
      <c r="AA181" s="357"/>
      <c r="AB181" s="308"/>
      <c r="AC181" s="2287"/>
      <c r="AD181" s="2287"/>
      <c r="AE181" s="2277"/>
      <c r="AF181" s="2291"/>
      <c r="AG181" s="2293"/>
      <c r="AH181" s="2276"/>
      <c r="AI181" s="271">
        <f>IF(P181=P180,0,IF(P181=P179,0,IF(P181=P178,0,IF(P181=P177,0,IF(P181=P176,0,IF(P181=P175,0,IF(P181=P174,0,IF(P181=P173,0,1))))))))</f>
        <v>0</v>
      </c>
      <c r="AJ181" s="271" t="s">
        <v>545</v>
      </c>
      <c r="AK181" s="271" t="str">
        <f t="shared" si="19"/>
        <v>??</v>
      </c>
      <c r="AL181" s="271" t="e">
        <f>IF(#REF!=#REF!,0,IF(#REF!=#REF!,0,IF(#REF!=#REF!,0,IF(#REF!=#REF!,0,IF(#REF!=#REF!,0,IF(#REF!=#REF!,0,IF(#REF!=#REF!,0,IF(#REF!=#REF!,0,1))))))))</f>
        <v>#REF!</v>
      </c>
      <c r="AM181" s="354">
        <f t="shared" si="21"/>
        <v>0</v>
      </c>
    </row>
    <row r="182" spans="1:39" ht="14.1" customHeight="1" thickTop="1" thickBot="1" x14ac:dyDescent="0.25">
      <c r="A182" s="2296"/>
      <c r="B182" s="2285"/>
      <c r="C182" s="2299"/>
      <c r="D182" s="2301"/>
      <c r="E182" s="2304"/>
      <c r="F182" s="2285"/>
      <c r="G182" s="2319"/>
      <c r="H182" s="2306"/>
      <c r="I182" s="2283"/>
      <c r="J182" s="2285"/>
      <c r="K182" s="2319"/>
      <c r="L182" s="2285"/>
      <c r="M182" s="292"/>
      <c r="N182" s="290"/>
      <c r="O182" s="290"/>
      <c r="P182" s="291"/>
      <c r="Q182" s="291"/>
      <c r="R182" s="290"/>
      <c r="S182" s="290"/>
      <c r="T182" s="356"/>
      <c r="U182" s="355"/>
      <c r="V182" s="355"/>
      <c r="W182" s="355"/>
      <c r="X182" s="355"/>
      <c r="Y182" s="355"/>
      <c r="Z182" s="355"/>
      <c r="AA182" s="355"/>
      <c r="AB182" s="290"/>
      <c r="AC182" s="2288"/>
      <c r="AD182" s="2288"/>
      <c r="AE182" s="2278"/>
      <c r="AF182" s="2291"/>
      <c r="AG182" s="2294"/>
      <c r="AH182" s="2276"/>
      <c r="AI182" s="271">
        <f>IF(P182=P181,0,IF(P182=P180,0,IF(P182=P179,0,IF(P182=P178,0,IF(P182=P177,0,IF(P182=P176,0,IF(P182=P175,0,IF(P182=P174,0,IF(P182=P173,0,1)))))))))</f>
        <v>0</v>
      </c>
      <c r="AJ182" s="271" t="s">
        <v>545</v>
      </c>
      <c r="AK182" s="271" t="str">
        <f t="shared" si="19"/>
        <v>??</v>
      </c>
      <c r="AL182" s="271" t="e">
        <f>IF(#REF!=#REF!,0,IF(#REF!=#REF!,0,IF(#REF!=#REF!,0,IF(#REF!=#REF!,0,IF(#REF!=#REF!,0,IF(#REF!=#REF!,0,IF(#REF!=#REF!,0,IF(#REF!=#REF!,0,IF(#REF!=#REF!,0,1)))))))))</f>
        <v>#REF!</v>
      </c>
      <c r="AM182" s="354">
        <f t="shared" si="21"/>
        <v>0</v>
      </c>
    </row>
    <row r="183" spans="1:39" ht="14.1" customHeight="1" thickTop="1" thickBot="1" x14ac:dyDescent="0.25">
      <c r="A183" s="2295"/>
      <c r="B183" s="2297"/>
      <c r="C183" s="2298"/>
      <c r="D183" s="2300"/>
      <c r="E183" s="2302"/>
      <c r="F183" s="2297"/>
      <c r="G183" s="2297"/>
      <c r="H183" s="2305"/>
      <c r="I183" s="2279" t="s">
        <v>140</v>
      </c>
      <c r="J183" s="2284"/>
      <c r="K183" s="2297"/>
      <c r="L183" s="2284"/>
      <c r="M183" s="310"/>
      <c r="N183" s="1679"/>
      <c r="O183" s="1679"/>
      <c r="P183" s="389"/>
      <c r="Q183" s="389"/>
      <c r="R183" s="308"/>
      <c r="S183" s="308"/>
      <c r="T183" s="358"/>
      <c r="U183" s="357"/>
      <c r="V183" s="357"/>
      <c r="W183" s="357"/>
      <c r="X183" s="357"/>
      <c r="Y183" s="357"/>
      <c r="Z183" s="357"/>
      <c r="AA183" s="357"/>
      <c r="AB183" s="308"/>
      <c r="AC183" s="2286">
        <f>SUM(T183:AB192)</f>
        <v>0</v>
      </c>
      <c r="AD183" s="2286">
        <f>IF(AC183&gt;0,18,0)</f>
        <v>0</v>
      </c>
      <c r="AE183" s="2289">
        <f>IF((AC183-AD183)&gt;=0,AC183-AD183,0)</f>
        <v>0</v>
      </c>
      <c r="AF183" s="2291">
        <f>IF(AC183&lt;AD183,AC183,AD183)/IF(AD183=0,1,AD183)</f>
        <v>0</v>
      </c>
      <c r="AG183" s="2292" t="str">
        <f>IF(AF183=1,"pe",IF(AF183&gt;0,"ne",""))</f>
        <v/>
      </c>
      <c r="AH183" s="2276"/>
      <c r="AI183" s="271">
        <v>1</v>
      </c>
      <c r="AJ183" s="271" t="s">
        <v>545</v>
      </c>
      <c r="AK183" s="271" t="str">
        <f t="shared" si="19"/>
        <v>??</v>
      </c>
      <c r="AL183" s="271">
        <v>1</v>
      </c>
      <c r="AM183" s="354">
        <f>C183</f>
        <v>0</v>
      </c>
    </row>
    <row r="184" spans="1:39" ht="14.1" customHeight="1" thickTop="1" thickBot="1" x14ac:dyDescent="0.25">
      <c r="A184" s="2295"/>
      <c r="B184" s="2284"/>
      <c r="C184" s="2298"/>
      <c r="D184" s="2300"/>
      <c r="E184" s="2303"/>
      <c r="F184" s="2284"/>
      <c r="G184" s="2318"/>
      <c r="H184" s="2305"/>
      <c r="I184" s="2280"/>
      <c r="J184" s="2284"/>
      <c r="K184" s="2318"/>
      <c r="L184" s="2284"/>
      <c r="M184" s="310"/>
      <c r="N184" s="1679"/>
      <c r="O184" s="1679"/>
      <c r="P184" s="309"/>
      <c r="Q184" s="309"/>
      <c r="R184" s="308"/>
      <c r="S184" s="308"/>
      <c r="T184" s="358"/>
      <c r="U184" s="357"/>
      <c r="V184" s="357"/>
      <c r="W184" s="357"/>
      <c r="X184" s="357"/>
      <c r="Y184" s="357"/>
      <c r="Z184" s="357"/>
      <c r="AA184" s="357"/>
      <c r="AB184" s="308"/>
      <c r="AC184" s="2287"/>
      <c r="AD184" s="2287"/>
      <c r="AE184" s="2290"/>
      <c r="AF184" s="2291"/>
      <c r="AG184" s="2293"/>
      <c r="AH184" s="2276"/>
      <c r="AI184" s="271">
        <f>IF(P184=P183,0,1)</f>
        <v>0</v>
      </c>
      <c r="AJ184" s="271" t="s">
        <v>545</v>
      </c>
      <c r="AK184" s="271" t="str">
        <f t="shared" si="19"/>
        <v>??</v>
      </c>
      <c r="AL184" s="271" t="e">
        <f>IF(#REF!=#REF!,0,1)</f>
        <v>#REF!</v>
      </c>
      <c r="AM184" s="354">
        <f t="shared" ref="AM184:AM192" si="22">AM183</f>
        <v>0</v>
      </c>
    </row>
    <row r="185" spans="1:39" ht="14.1" customHeight="1" thickTop="1" thickBot="1" x14ac:dyDescent="0.25">
      <c r="A185" s="2295"/>
      <c r="B185" s="2284"/>
      <c r="C185" s="2298"/>
      <c r="D185" s="2300"/>
      <c r="E185" s="2303"/>
      <c r="F185" s="2284"/>
      <c r="G185" s="2318"/>
      <c r="H185" s="2305"/>
      <c r="I185" s="2281"/>
      <c r="J185" s="2284"/>
      <c r="K185" s="2318"/>
      <c r="L185" s="2284"/>
      <c r="M185" s="310"/>
      <c r="N185" s="1679"/>
      <c r="O185" s="1679"/>
      <c r="P185" s="309"/>
      <c r="Q185" s="309"/>
      <c r="R185" s="308"/>
      <c r="S185" s="308"/>
      <c r="T185" s="358"/>
      <c r="U185" s="357"/>
      <c r="V185" s="357"/>
      <c r="W185" s="357"/>
      <c r="X185" s="357"/>
      <c r="Y185" s="357"/>
      <c r="Z185" s="357"/>
      <c r="AA185" s="357"/>
      <c r="AB185" s="308"/>
      <c r="AC185" s="2287"/>
      <c r="AD185" s="2287"/>
      <c r="AE185" s="2290"/>
      <c r="AF185" s="2291"/>
      <c r="AG185" s="2293"/>
      <c r="AH185" s="2276"/>
      <c r="AI185" s="271">
        <f>IF(P185=P184,0,IF(P185=P183,0,1))</f>
        <v>0</v>
      </c>
      <c r="AJ185" s="271" t="s">
        <v>545</v>
      </c>
      <c r="AK185" s="271" t="str">
        <f t="shared" si="19"/>
        <v>??</v>
      </c>
      <c r="AL185" s="271" t="e">
        <f>IF(#REF!=#REF!,0,IF(#REF!=#REF!,0,1))</f>
        <v>#REF!</v>
      </c>
      <c r="AM185" s="354">
        <f t="shared" si="22"/>
        <v>0</v>
      </c>
    </row>
    <row r="186" spans="1:39" ht="14.1" customHeight="1" thickTop="1" thickBot="1" x14ac:dyDescent="0.25">
      <c r="A186" s="2295"/>
      <c r="B186" s="2284"/>
      <c r="C186" s="2298"/>
      <c r="D186" s="2300"/>
      <c r="E186" s="2303"/>
      <c r="F186" s="2284"/>
      <c r="G186" s="2318"/>
      <c r="H186" s="2305"/>
      <c r="I186" s="2282"/>
      <c r="J186" s="2284"/>
      <c r="K186" s="2318"/>
      <c r="L186" s="2284"/>
      <c r="M186" s="310"/>
      <c r="N186" s="1679"/>
      <c r="O186" s="1679"/>
      <c r="P186" s="309"/>
      <c r="Q186" s="309"/>
      <c r="R186" s="308"/>
      <c r="S186" s="308"/>
      <c r="T186" s="358"/>
      <c r="U186" s="357"/>
      <c r="V186" s="357"/>
      <c r="W186" s="357"/>
      <c r="X186" s="357"/>
      <c r="Y186" s="357"/>
      <c r="Z186" s="357"/>
      <c r="AA186" s="357"/>
      <c r="AB186" s="308"/>
      <c r="AC186" s="2287"/>
      <c r="AD186" s="2287"/>
      <c r="AE186" s="2290"/>
      <c r="AF186" s="2291"/>
      <c r="AG186" s="2293"/>
      <c r="AH186" s="2276"/>
      <c r="AI186" s="271">
        <f>IF(P186=P185,0,IF(P186=P184,0,IF(P186=P183,0,1)))</f>
        <v>0</v>
      </c>
      <c r="AJ186" s="271" t="s">
        <v>545</v>
      </c>
      <c r="AK186" s="271" t="str">
        <f t="shared" si="19"/>
        <v>??</v>
      </c>
      <c r="AL186" s="271" t="e">
        <f>IF(#REF!=#REF!,0,IF(#REF!=#REF!,0,IF(#REF!=#REF!,0,1)))</f>
        <v>#REF!</v>
      </c>
      <c r="AM186" s="354">
        <f t="shared" si="22"/>
        <v>0</v>
      </c>
    </row>
    <row r="187" spans="1:39" ht="14.1" customHeight="1" thickTop="1" thickBot="1" x14ac:dyDescent="0.25">
      <c r="A187" s="2295"/>
      <c r="B187" s="2284"/>
      <c r="C187" s="2298"/>
      <c r="D187" s="2300"/>
      <c r="E187" s="2303"/>
      <c r="F187" s="2284"/>
      <c r="G187" s="2318"/>
      <c r="H187" s="2305"/>
      <c r="I187" s="2282"/>
      <c r="J187" s="2284"/>
      <c r="K187" s="2318"/>
      <c r="L187" s="2284"/>
      <c r="M187" s="310"/>
      <c r="N187" s="1679"/>
      <c r="O187" s="1679"/>
      <c r="P187" s="309"/>
      <c r="Q187" s="309"/>
      <c r="R187" s="308"/>
      <c r="S187" s="308"/>
      <c r="T187" s="358"/>
      <c r="U187" s="357"/>
      <c r="V187" s="357"/>
      <c r="W187" s="357"/>
      <c r="X187" s="357"/>
      <c r="Y187" s="357"/>
      <c r="Z187" s="357"/>
      <c r="AA187" s="357"/>
      <c r="AB187" s="308"/>
      <c r="AC187" s="2287"/>
      <c r="AD187" s="2287"/>
      <c r="AE187" s="2290"/>
      <c r="AF187" s="2291"/>
      <c r="AG187" s="2293"/>
      <c r="AH187" s="2276"/>
      <c r="AI187" s="271">
        <f>IF(P187=P186,0,IF(P187=P185,0,IF(P187=P184,0,IF(P187=P183,0,1))))</f>
        <v>0</v>
      </c>
      <c r="AJ187" s="271" t="s">
        <v>545</v>
      </c>
      <c r="AK187" s="271" t="str">
        <f t="shared" si="19"/>
        <v>??</v>
      </c>
      <c r="AL187" s="271" t="e">
        <f>IF(#REF!=#REF!,0,IF(#REF!=#REF!,0,IF(#REF!=#REF!,0,IF(#REF!=#REF!,0,1))))</f>
        <v>#REF!</v>
      </c>
      <c r="AM187" s="354">
        <f t="shared" si="22"/>
        <v>0</v>
      </c>
    </row>
    <row r="188" spans="1:39" ht="14.1" customHeight="1" thickTop="1" thickBot="1" x14ac:dyDescent="0.25">
      <c r="A188" s="2295"/>
      <c r="B188" s="2284"/>
      <c r="C188" s="2298"/>
      <c r="D188" s="2300"/>
      <c r="E188" s="2303"/>
      <c r="F188" s="2284"/>
      <c r="G188" s="2318"/>
      <c r="H188" s="2305"/>
      <c r="I188" s="2282"/>
      <c r="J188" s="2284"/>
      <c r="K188" s="2318"/>
      <c r="L188" s="2284"/>
      <c r="M188" s="310"/>
      <c r="N188" s="1679"/>
      <c r="O188" s="1679"/>
      <c r="P188" s="309"/>
      <c r="Q188" s="309"/>
      <c r="R188" s="308"/>
      <c r="S188" s="308"/>
      <c r="T188" s="358"/>
      <c r="U188" s="357"/>
      <c r="V188" s="357"/>
      <c r="W188" s="357"/>
      <c r="X188" s="357"/>
      <c r="Y188" s="357"/>
      <c r="Z188" s="357"/>
      <c r="AA188" s="357"/>
      <c r="AB188" s="308"/>
      <c r="AC188" s="2287"/>
      <c r="AD188" s="2287"/>
      <c r="AE188" s="2290"/>
      <c r="AF188" s="2291"/>
      <c r="AG188" s="2293"/>
      <c r="AH188" s="2276"/>
      <c r="AI188" s="271">
        <f>IF(P188=P187,0,IF(P188=P186,0,IF(P188=P185,0,IF(P188=P184,0,IF(P188=P183,0,1)))))</f>
        <v>0</v>
      </c>
      <c r="AJ188" s="271" t="s">
        <v>545</v>
      </c>
      <c r="AK188" s="271" t="str">
        <f t="shared" si="19"/>
        <v>??</v>
      </c>
      <c r="AL188" s="271" t="e">
        <f>IF(#REF!=#REF!,0,IF(#REF!=#REF!,0,IF(#REF!=#REF!,0,IF(#REF!=#REF!,0,IF(#REF!=#REF!,0,1)))))</f>
        <v>#REF!</v>
      </c>
      <c r="AM188" s="354">
        <f t="shared" si="22"/>
        <v>0</v>
      </c>
    </row>
    <row r="189" spans="1:39" ht="14.1" customHeight="1" thickTop="1" thickBot="1" x14ac:dyDescent="0.25">
      <c r="A189" s="2295"/>
      <c r="B189" s="2284"/>
      <c r="C189" s="2298"/>
      <c r="D189" s="2300"/>
      <c r="E189" s="2303"/>
      <c r="F189" s="2284"/>
      <c r="G189" s="2318"/>
      <c r="H189" s="2305"/>
      <c r="I189" s="2282"/>
      <c r="J189" s="2284"/>
      <c r="K189" s="2318"/>
      <c r="L189" s="2284"/>
      <c r="M189" s="310"/>
      <c r="N189" s="1679"/>
      <c r="O189" s="1679"/>
      <c r="P189" s="309"/>
      <c r="Q189" s="309"/>
      <c r="R189" s="308"/>
      <c r="S189" s="308"/>
      <c r="T189" s="358"/>
      <c r="U189" s="357"/>
      <c r="V189" s="357"/>
      <c r="W189" s="357"/>
      <c r="X189" s="357"/>
      <c r="Y189" s="357"/>
      <c r="Z189" s="357"/>
      <c r="AA189" s="357"/>
      <c r="AB189" s="308"/>
      <c r="AC189" s="2287"/>
      <c r="AD189" s="2287"/>
      <c r="AE189" s="2277" t="str">
        <f>IF(AE183&gt;9,"błąd","")</f>
        <v/>
      </c>
      <c r="AF189" s="2291"/>
      <c r="AG189" s="2293"/>
      <c r="AH189" s="2276"/>
      <c r="AI189" s="271">
        <f>IF(P189=P188,0,IF(P189=P187,0,IF(P189=P186,0,IF(P189=P185,0,IF(P189=P184,0,IF(P189=P183,0,1))))))</f>
        <v>0</v>
      </c>
      <c r="AJ189" s="271" t="s">
        <v>545</v>
      </c>
      <c r="AK189" s="271" t="str">
        <f t="shared" si="19"/>
        <v>??</v>
      </c>
      <c r="AL189" s="271" t="e">
        <f>IF(#REF!=#REF!,0,IF(#REF!=#REF!,0,IF(#REF!=#REF!,0,IF(#REF!=#REF!,0,IF(#REF!=#REF!,0,IF(#REF!=#REF!,0,1))))))</f>
        <v>#REF!</v>
      </c>
      <c r="AM189" s="354">
        <f t="shared" si="22"/>
        <v>0</v>
      </c>
    </row>
    <row r="190" spans="1:39" ht="14.1" customHeight="1" thickTop="1" thickBot="1" x14ac:dyDescent="0.25">
      <c r="A190" s="2295"/>
      <c r="B190" s="2284"/>
      <c r="C190" s="2298"/>
      <c r="D190" s="2300"/>
      <c r="E190" s="2303"/>
      <c r="F190" s="2284"/>
      <c r="G190" s="2318"/>
      <c r="H190" s="2305"/>
      <c r="I190" s="2282"/>
      <c r="J190" s="2284"/>
      <c r="K190" s="2318"/>
      <c r="L190" s="2284"/>
      <c r="M190" s="310"/>
      <c r="N190" s="1679"/>
      <c r="O190" s="1679"/>
      <c r="P190" s="309"/>
      <c r="Q190" s="309"/>
      <c r="R190" s="308"/>
      <c r="S190" s="308"/>
      <c r="T190" s="358"/>
      <c r="U190" s="357"/>
      <c r="V190" s="357"/>
      <c r="W190" s="357"/>
      <c r="X190" s="357"/>
      <c r="Y190" s="357"/>
      <c r="Z190" s="357"/>
      <c r="AA190" s="357"/>
      <c r="AB190" s="308"/>
      <c r="AC190" s="2287"/>
      <c r="AD190" s="2287"/>
      <c r="AE190" s="2277"/>
      <c r="AF190" s="2291"/>
      <c r="AG190" s="2293"/>
      <c r="AH190" s="2276"/>
      <c r="AI190" s="271">
        <f>IF(P190=P189,0,IF(P190=P188,0,IF(P190=P187,0,IF(P190=P186,0,IF(P190=P185,0,IF(P190=P184,0,IF(P190=P183,0,1)))))))</f>
        <v>0</v>
      </c>
      <c r="AJ190" s="271" t="s">
        <v>545</v>
      </c>
      <c r="AK190" s="271" t="str">
        <f t="shared" si="19"/>
        <v>??</v>
      </c>
      <c r="AL190" s="271" t="e">
        <f>IF(#REF!=#REF!,0,IF(#REF!=#REF!,0,IF(#REF!=#REF!,0,IF(#REF!=#REF!,0,IF(#REF!=#REF!,0,IF(#REF!=#REF!,0,IF(#REF!=#REF!,0,1)))))))</f>
        <v>#REF!</v>
      </c>
      <c r="AM190" s="354">
        <f t="shared" si="22"/>
        <v>0</v>
      </c>
    </row>
    <row r="191" spans="1:39" ht="14.1" customHeight="1" thickTop="1" thickBot="1" x14ac:dyDescent="0.25">
      <c r="A191" s="2295"/>
      <c r="B191" s="2284"/>
      <c r="C191" s="2298"/>
      <c r="D191" s="2300"/>
      <c r="E191" s="2303"/>
      <c r="F191" s="2284"/>
      <c r="G191" s="2318"/>
      <c r="H191" s="2305"/>
      <c r="I191" s="2282"/>
      <c r="J191" s="2284"/>
      <c r="K191" s="2318"/>
      <c r="L191" s="2284"/>
      <c r="M191" s="310"/>
      <c r="N191" s="1679"/>
      <c r="O191" s="1679"/>
      <c r="P191" s="309"/>
      <c r="Q191" s="309"/>
      <c r="R191" s="308"/>
      <c r="S191" s="308"/>
      <c r="T191" s="358"/>
      <c r="U191" s="357"/>
      <c r="V191" s="357"/>
      <c r="W191" s="357"/>
      <c r="X191" s="357"/>
      <c r="Y191" s="357"/>
      <c r="Z191" s="357"/>
      <c r="AA191" s="357"/>
      <c r="AB191" s="308"/>
      <c r="AC191" s="2287"/>
      <c r="AD191" s="2287"/>
      <c r="AE191" s="2277"/>
      <c r="AF191" s="2291"/>
      <c r="AG191" s="2293"/>
      <c r="AH191" s="2276"/>
      <c r="AI191" s="271">
        <f>IF(P191=P190,0,IF(P191=P189,0,IF(P191=P188,0,IF(P191=P187,0,IF(P191=P186,0,IF(P191=P185,0,IF(P191=P184,0,IF(P191=P183,0,1))))))))</f>
        <v>0</v>
      </c>
      <c r="AJ191" s="271" t="s">
        <v>545</v>
      </c>
      <c r="AK191" s="271" t="str">
        <f t="shared" si="19"/>
        <v>??</v>
      </c>
      <c r="AL191" s="271" t="e">
        <f>IF(#REF!=#REF!,0,IF(#REF!=#REF!,0,IF(#REF!=#REF!,0,IF(#REF!=#REF!,0,IF(#REF!=#REF!,0,IF(#REF!=#REF!,0,IF(#REF!=#REF!,0,IF(#REF!=#REF!,0,1))))))))</f>
        <v>#REF!</v>
      </c>
      <c r="AM191" s="354">
        <f t="shared" si="22"/>
        <v>0</v>
      </c>
    </row>
    <row r="192" spans="1:39" ht="14.1" customHeight="1" thickTop="1" thickBot="1" x14ac:dyDescent="0.25">
      <c r="A192" s="2296"/>
      <c r="B192" s="2285"/>
      <c r="C192" s="2299"/>
      <c r="D192" s="2301"/>
      <c r="E192" s="2304"/>
      <c r="F192" s="2285"/>
      <c r="G192" s="2319"/>
      <c r="H192" s="2306"/>
      <c r="I192" s="2283"/>
      <c r="J192" s="2285"/>
      <c r="K192" s="2319"/>
      <c r="L192" s="2285"/>
      <c r="M192" s="292"/>
      <c r="N192" s="290"/>
      <c r="O192" s="290"/>
      <c r="P192" s="291"/>
      <c r="Q192" s="291"/>
      <c r="R192" s="290"/>
      <c r="S192" s="290"/>
      <c r="T192" s="356"/>
      <c r="U192" s="355"/>
      <c r="V192" s="355"/>
      <c r="W192" s="355"/>
      <c r="X192" s="355"/>
      <c r="Y192" s="355"/>
      <c r="Z192" s="355"/>
      <c r="AA192" s="355"/>
      <c r="AB192" s="290"/>
      <c r="AC192" s="2288"/>
      <c r="AD192" s="2288"/>
      <c r="AE192" s="2278"/>
      <c r="AF192" s="2291"/>
      <c r="AG192" s="2294"/>
      <c r="AH192" s="2276"/>
      <c r="AI192" s="271">
        <f>IF(P192=P191,0,IF(P192=P190,0,IF(P192=P189,0,IF(P192=P188,0,IF(P192=P187,0,IF(P192=P186,0,IF(P192=P185,0,IF(P192=P184,0,IF(P192=P183,0,1)))))))))</f>
        <v>0</v>
      </c>
      <c r="AJ192" s="271" t="s">
        <v>545</v>
      </c>
      <c r="AK192" s="271" t="str">
        <f t="shared" si="19"/>
        <v>??</v>
      </c>
      <c r="AL192" s="271" t="e">
        <f>IF(#REF!=#REF!,0,IF(#REF!=#REF!,0,IF(#REF!=#REF!,0,IF(#REF!=#REF!,0,IF(#REF!=#REF!,0,IF(#REF!=#REF!,0,IF(#REF!=#REF!,0,IF(#REF!=#REF!,0,IF(#REF!=#REF!,0,1)))))))))</f>
        <v>#REF!</v>
      </c>
      <c r="AM192" s="354">
        <f t="shared" si="22"/>
        <v>0</v>
      </c>
    </row>
    <row r="193" spans="1:39" ht="14.1" customHeight="1" thickTop="1" thickBot="1" x14ac:dyDescent="0.25">
      <c r="A193" s="2295"/>
      <c r="B193" s="2297"/>
      <c r="C193" s="2298"/>
      <c r="D193" s="2300"/>
      <c r="E193" s="2302"/>
      <c r="F193" s="2297"/>
      <c r="G193" s="2297"/>
      <c r="H193" s="2305"/>
      <c r="I193" s="2279" t="s">
        <v>140</v>
      </c>
      <c r="J193" s="2284"/>
      <c r="K193" s="2297"/>
      <c r="L193" s="2284"/>
      <c r="M193" s="310"/>
      <c r="N193" s="1679"/>
      <c r="O193" s="1679"/>
      <c r="P193" s="389"/>
      <c r="Q193" s="389"/>
      <c r="R193" s="308"/>
      <c r="S193" s="308"/>
      <c r="T193" s="358"/>
      <c r="U193" s="357"/>
      <c r="V193" s="357"/>
      <c r="W193" s="357"/>
      <c r="X193" s="357"/>
      <c r="Y193" s="357"/>
      <c r="Z193" s="357"/>
      <c r="AA193" s="357"/>
      <c r="AB193" s="308"/>
      <c r="AC193" s="2286">
        <f>SUM(T193:AB202)</f>
        <v>0</v>
      </c>
      <c r="AD193" s="2286">
        <f>IF(AC193&gt;0,18,0)</f>
        <v>0</v>
      </c>
      <c r="AE193" s="2289">
        <f>IF((AC193-AD193)&gt;=0,AC193-AD193,0)</f>
        <v>0</v>
      </c>
      <c r="AF193" s="2291">
        <f>IF(AC193&lt;AD193,AC193,AD193)/IF(AD193=0,1,AD193)</f>
        <v>0</v>
      </c>
      <c r="AG193" s="2292" t="str">
        <f>IF(AF193=1,"pe",IF(AF193&gt;0,"ne",""))</f>
        <v/>
      </c>
      <c r="AH193" s="2276"/>
      <c r="AI193" s="271">
        <v>1</v>
      </c>
      <c r="AJ193" s="271" t="s">
        <v>545</v>
      </c>
      <c r="AK193" s="271" t="str">
        <f t="shared" si="19"/>
        <v>??</v>
      </c>
      <c r="AL193" s="271">
        <v>1</v>
      </c>
      <c r="AM193" s="354">
        <f>C193</f>
        <v>0</v>
      </c>
    </row>
    <row r="194" spans="1:39" ht="14.1" customHeight="1" thickTop="1" thickBot="1" x14ac:dyDescent="0.25">
      <c r="A194" s="2295"/>
      <c r="B194" s="2284"/>
      <c r="C194" s="2298"/>
      <c r="D194" s="2300"/>
      <c r="E194" s="2303"/>
      <c r="F194" s="2284"/>
      <c r="G194" s="2318"/>
      <c r="H194" s="2305"/>
      <c r="I194" s="2280"/>
      <c r="J194" s="2284"/>
      <c r="K194" s="2318"/>
      <c r="L194" s="2284"/>
      <c r="M194" s="310"/>
      <c r="N194" s="1679"/>
      <c r="O194" s="1679"/>
      <c r="P194" s="309"/>
      <c r="Q194" s="309"/>
      <c r="R194" s="308"/>
      <c r="S194" s="308"/>
      <c r="T194" s="358"/>
      <c r="U194" s="357"/>
      <c r="V194" s="357"/>
      <c r="W194" s="357"/>
      <c r="X194" s="357"/>
      <c r="Y194" s="357"/>
      <c r="Z194" s="357"/>
      <c r="AA194" s="357"/>
      <c r="AB194" s="308"/>
      <c r="AC194" s="2287"/>
      <c r="AD194" s="2287"/>
      <c r="AE194" s="2290"/>
      <c r="AF194" s="2291"/>
      <c r="AG194" s="2293"/>
      <c r="AH194" s="2276"/>
      <c r="AI194" s="271">
        <f>IF(P194=P193,0,1)</f>
        <v>0</v>
      </c>
      <c r="AJ194" s="271" t="s">
        <v>545</v>
      </c>
      <c r="AK194" s="271" t="str">
        <f t="shared" si="19"/>
        <v>??</v>
      </c>
      <c r="AL194" s="271" t="e">
        <f>IF(#REF!=#REF!,0,1)</f>
        <v>#REF!</v>
      </c>
      <c r="AM194" s="354">
        <f t="shared" ref="AM194:AM202" si="23">AM193</f>
        <v>0</v>
      </c>
    </row>
    <row r="195" spans="1:39" ht="14.1" customHeight="1" thickTop="1" thickBot="1" x14ac:dyDescent="0.25">
      <c r="A195" s="2295"/>
      <c r="B195" s="2284"/>
      <c r="C195" s="2298"/>
      <c r="D195" s="2300"/>
      <c r="E195" s="2303"/>
      <c r="F195" s="2284"/>
      <c r="G195" s="2318"/>
      <c r="H195" s="2305"/>
      <c r="I195" s="2281"/>
      <c r="J195" s="2284"/>
      <c r="K195" s="2318"/>
      <c r="L195" s="2284"/>
      <c r="M195" s="310"/>
      <c r="N195" s="1679"/>
      <c r="O195" s="1679"/>
      <c r="P195" s="309"/>
      <c r="Q195" s="309"/>
      <c r="R195" s="308"/>
      <c r="S195" s="308"/>
      <c r="T195" s="358"/>
      <c r="U195" s="357"/>
      <c r="V195" s="357"/>
      <c r="W195" s="357"/>
      <c r="X195" s="357"/>
      <c r="Y195" s="357"/>
      <c r="Z195" s="357"/>
      <c r="AA195" s="357"/>
      <c r="AB195" s="308"/>
      <c r="AC195" s="2287"/>
      <c r="AD195" s="2287"/>
      <c r="AE195" s="2290"/>
      <c r="AF195" s="2291"/>
      <c r="AG195" s="2293"/>
      <c r="AH195" s="2276"/>
      <c r="AI195" s="271">
        <f>IF(P195=P194,0,IF(P195=P193,0,1))</f>
        <v>0</v>
      </c>
      <c r="AJ195" s="271" t="s">
        <v>545</v>
      </c>
      <c r="AK195" s="271" t="str">
        <f t="shared" si="19"/>
        <v>??</v>
      </c>
      <c r="AL195" s="271" t="e">
        <f>IF(#REF!=#REF!,0,IF(#REF!=#REF!,0,1))</f>
        <v>#REF!</v>
      </c>
      <c r="AM195" s="354">
        <f t="shared" si="23"/>
        <v>0</v>
      </c>
    </row>
    <row r="196" spans="1:39" ht="14.1" customHeight="1" thickTop="1" thickBot="1" x14ac:dyDescent="0.25">
      <c r="A196" s="2295"/>
      <c r="B196" s="2284"/>
      <c r="C196" s="2298"/>
      <c r="D196" s="2300"/>
      <c r="E196" s="2303"/>
      <c r="F196" s="2284"/>
      <c r="G196" s="2318"/>
      <c r="H196" s="2305"/>
      <c r="I196" s="2282"/>
      <c r="J196" s="2284"/>
      <c r="K196" s="2318"/>
      <c r="L196" s="2284"/>
      <c r="M196" s="310"/>
      <c r="N196" s="1679"/>
      <c r="O196" s="1679"/>
      <c r="P196" s="309"/>
      <c r="Q196" s="309"/>
      <c r="R196" s="308"/>
      <c r="S196" s="308"/>
      <c r="T196" s="358"/>
      <c r="U196" s="357"/>
      <c r="V196" s="357"/>
      <c r="W196" s="357"/>
      <c r="X196" s="357"/>
      <c r="Y196" s="357"/>
      <c r="Z196" s="357"/>
      <c r="AA196" s="357"/>
      <c r="AB196" s="308"/>
      <c r="AC196" s="2287"/>
      <c r="AD196" s="2287"/>
      <c r="AE196" s="2290"/>
      <c r="AF196" s="2291"/>
      <c r="AG196" s="2293"/>
      <c r="AH196" s="2276"/>
      <c r="AI196" s="271">
        <f>IF(P196=P195,0,IF(P196=P194,0,IF(P196=P193,0,1)))</f>
        <v>0</v>
      </c>
      <c r="AJ196" s="271" t="s">
        <v>545</v>
      </c>
      <c r="AK196" s="271" t="str">
        <f t="shared" si="19"/>
        <v>??</v>
      </c>
      <c r="AL196" s="271" t="e">
        <f>IF(#REF!=#REF!,0,IF(#REF!=#REF!,0,IF(#REF!=#REF!,0,1)))</f>
        <v>#REF!</v>
      </c>
      <c r="AM196" s="354">
        <f t="shared" si="23"/>
        <v>0</v>
      </c>
    </row>
    <row r="197" spans="1:39" ht="14.1" customHeight="1" thickTop="1" thickBot="1" x14ac:dyDescent="0.25">
      <c r="A197" s="2295"/>
      <c r="B197" s="2284"/>
      <c r="C197" s="2298"/>
      <c r="D197" s="2300"/>
      <c r="E197" s="2303"/>
      <c r="F197" s="2284"/>
      <c r="G197" s="2318"/>
      <c r="H197" s="2305"/>
      <c r="I197" s="2282"/>
      <c r="J197" s="2284"/>
      <c r="K197" s="2318"/>
      <c r="L197" s="2284"/>
      <c r="M197" s="310"/>
      <c r="N197" s="1679"/>
      <c r="O197" s="1679"/>
      <c r="P197" s="309"/>
      <c r="Q197" s="309"/>
      <c r="R197" s="308"/>
      <c r="S197" s="308"/>
      <c r="T197" s="358"/>
      <c r="U197" s="357"/>
      <c r="V197" s="357"/>
      <c r="W197" s="357"/>
      <c r="X197" s="357"/>
      <c r="Y197" s="357"/>
      <c r="Z197" s="357"/>
      <c r="AA197" s="357"/>
      <c r="AB197" s="308"/>
      <c r="AC197" s="2287"/>
      <c r="AD197" s="2287"/>
      <c r="AE197" s="2290"/>
      <c r="AF197" s="2291"/>
      <c r="AG197" s="2293"/>
      <c r="AH197" s="2276"/>
      <c r="AI197" s="271">
        <f>IF(P197=P196,0,IF(P197=P195,0,IF(P197=P194,0,IF(P197=P193,0,1))))</f>
        <v>0</v>
      </c>
      <c r="AJ197" s="271" t="s">
        <v>545</v>
      </c>
      <c r="AK197" s="271" t="str">
        <f t="shared" si="19"/>
        <v>??</v>
      </c>
      <c r="AL197" s="271" t="e">
        <f>IF(#REF!=#REF!,0,IF(#REF!=#REF!,0,IF(#REF!=#REF!,0,IF(#REF!=#REF!,0,1))))</f>
        <v>#REF!</v>
      </c>
      <c r="AM197" s="354">
        <f t="shared" si="23"/>
        <v>0</v>
      </c>
    </row>
    <row r="198" spans="1:39" ht="14.1" customHeight="1" thickTop="1" thickBot="1" x14ac:dyDescent="0.25">
      <c r="A198" s="2295"/>
      <c r="B198" s="2284"/>
      <c r="C198" s="2298"/>
      <c r="D198" s="2300"/>
      <c r="E198" s="2303"/>
      <c r="F198" s="2284"/>
      <c r="G198" s="2318"/>
      <c r="H198" s="2305"/>
      <c r="I198" s="2282"/>
      <c r="J198" s="2284"/>
      <c r="K198" s="2318"/>
      <c r="L198" s="2284"/>
      <c r="M198" s="310"/>
      <c r="N198" s="1679"/>
      <c r="O198" s="1679"/>
      <c r="P198" s="309"/>
      <c r="Q198" s="309"/>
      <c r="R198" s="308"/>
      <c r="S198" s="308"/>
      <c r="T198" s="358"/>
      <c r="U198" s="357"/>
      <c r="V198" s="357"/>
      <c r="W198" s="357"/>
      <c r="X198" s="357"/>
      <c r="Y198" s="357"/>
      <c r="Z198" s="357"/>
      <c r="AA198" s="357"/>
      <c r="AB198" s="308"/>
      <c r="AC198" s="2287"/>
      <c r="AD198" s="2287"/>
      <c r="AE198" s="2290"/>
      <c r="AF198" s="2291"/>
      <c r="AG198" s="2293"/>
      <c r="AH198" s="2276"/>
      <c r="AI198" s="271">
        <f>IF(P198=P197,0,IF(P198=P196,0,IF(P198=P195,0,IF(P198=P194,0,IF(P198=P193,0,1)))))</f>
        <v>0</v>
      </c>
      <c r="AJ198" s="271" t="s">
        <v>545</v>
      </c>
      <c r="AK198" s="271" t="str">
        <f t="shared" si="19"/>
        <v>??</v>
      </c>
      <c r="AL198" s="271" t="e">
        <f>IF(#REF!=#REF!,0,IF(#REF!=#REF!,0,IF(#REF!=#REF!,0,IF(#REF!=#REF!,0,IF(#REF!=#REF!,0,1)))))</f>
        <v>#REF!</v>
      </c>
      <c r="AM198" s="354">
        <f t="shared" si="23"/>
        <v>0</v>
      </c>
    </row>
    <row r="199" spans="1:39" ht="14.1" customHeight="1" thickTop="1" thickBot="1" x14ac:dyDescent="0.25">
      <c r="A199" s="2295"/>
      <c r="B199" s="2284"/>
      <c r="C199" s="2298"/>
      <c r="D199" s="2300"/>
      <c r="E199" s="2303"/>
      <c r="F199" s="2284"/>
      <c r="G199" s="2318"/>
      <c r="H199" s="2305"/>
      <c r="I199" s="2282"/>
      <c r="J199" s="2284"/>
      <c r="K199" s="2318"/>
      <c r="L199" s="2284"/>
      <c r="M199" s="310"/>
      <c r="N199" s="1679"/>
      <c r="O199" s="1679"/>
      <c r="P199" s="309"/>
      <c r="Q199" s="309"/>
      <c r="R199" s="308"/>
      <c r="S199" s="308"/>
      <c r="T199" s="358"/>
      <c r="U199" s="357"/>
      <c r="V199" s="357"/>
      <c r="W199" s="357"/>
      <c r="X199" s="357"/>
      <c r="Y199" s="357"/>
      <c r="Z199" s="357"/>
      <c r="AA199" s="357"/>
      <c r="AB199" s="308"/>
      <c r="AC199" s="2287"/>
      <c r="AD199" s="2287"/>
      <c r="AE199" s="2277" t="str">
        <f>IF(AE193&gt;9,"błąd","")</f>
        <v/>
      </c>
      <c r="AF199" s="2291"/>
      <c r="AG199" s="2293"/>
      <c r="AH199" s="2276"/>
      <c r="AI199" s="271">
        <f>IF(P199=P198,0,IF(P199=P197,0,IF(P199=P196,0,IF(P199=P195,0,IF(P199=P194,0,IF(P199=P193,0,1))))))</f>
        <v>0</v>
      </c>
      <c r="AJ199" s="271" t="s">
        <v>545</v>
      </c>
      <c r="AK199" s="271" t="str">
        <f t="shared" si="19"/>
        <v>??</v>
      </c>
      <c r="AL199" s="271" t="e">
        <f>IF(#REF!=#REF!,0,IF(#REF!=#REF!,0,IF(#REF!=#REF!,0,IF(#REF!=#REF!,0,IF(#REF!=#REF!,0,IF(#REF!=#REF!,0,1))))))</f>
        <v>#REF!</v>
      </c>
      <c r="AM199" s="354">
        <f t="shared" si="23"/>
        <v>0</v>
      </c>
    </row>
    <row r="200" spans="1:39" ht="14.1" customHeight="1" thickTop="1" thickBot="1" x14ac:dyDescent="0.25">
      <c r="A200" s="2295"/>
      <c r="B200" s="2284"/>
      <c r="C200" s="2298"/>
      <c r="D200" s="2300"/>
      <c r="E200" s="2303"/>
      <c r="F200" s="2284"/>
      <c r="G200" s="2318"/>
      <c r="H200" s="2305"/>
      <c r="I200" s="2282"/>
      <c r="J200" s="2284"/>
      <c r="K200" s="2318"/>
      <c r="L200" s="2284"/>
      <c r="M200" s="310"/>
      <c r="N200" s="1679"/>
      <c r="O200" s="1679"/>
      <c r="P200" s="309"/>
      <c r="Q200" s="309"/>
      <c r="R200" s="308"/>
      <c r="S200" s="308"/>
      <c r="T200" s="358"/>
      <c r="U200" s="357"/>
      <c r="V200" s="357"/>
      <c r="W200" s="357"/>
      <c r="X200" s="357"/>
      <c r="Y200" s="357"/>
      <c r="Z200" s="357"/>
      <c r="AA200" s="357"/>
      <c r="AB200" s="308"/>
      <c r="AC200" s="2287"/>
      <c r="AD200" s="2287"/>
      <c r="AE200" s="2277"/>
      <c r="AF200" s="2291"/>
      <c r="AG200" s="2293"/>
      <c r="AH200" s="2276"/>
      <c r="AI200" s="271">
        <f>IF(P200=P199,0,IF(P200=P198,0,IF(P200=P197,0,IF(P200=P196,0,IF(P200=P195,0,IF(P200=P194,0,IF(P200=P193,0,1)))))))</f>
        <v>0</v>
      </c>
      <c r="AJ200" s="271" t="s">
        <v>545</v>
      </c>
      <c r="AK200" s="271" t="str">
        <f t="shared" si="19"/>
        <v>??</v>
      </c>
      <c r="AL200" s="271" t="e">
        <f>IF(#REF!=#REF!,0,IF(#REF!=#REF!,0,IF(#REF!=#REF!,0,IF(#REF!=#REF!,0,IF(#REF!=#REF!,0,IF(#REF!=#REF!,0,IF(#REF!=#REF!,0,1)))))))</f>
        <v>#REF!</v>
      </c>
      <c r="AM200" s="354">
        <f t="shared" si="23"/>
        <v>0</v>
      </c>
    </row>
    <row r="201" spans="1:39" ht="14.1" customHeight="1" thickTop="1" thickBot="1" x14ac:dyDescent="0.25">
      <c r="A201" s="2295"/>
      <c r="B201" s="2284"/>
      <c r="C201" s="2298"/>
      <c r="D201" s="2300"/>
      <c r="E201" s="2303"/>
      <c r="F201" s="2284"/>
      <c r="G201" s="2318"/>
      <c r="H201" s="2305"/>
      <c r="I201" s="2282"/>
      <c r="J201" s="2284"/>
      <c r="K201" s="2318"/>
      <c r="L201" s="2284"/>
      <c r="M201" s="310"/>
      <c r="N201" s="1679"/>
      <c r="O201" s="1679"/>
      <c r="P201" s="309"/>
      <c r="Q201" s="309"/>
      <c r="R201" s="308"/>
      <c r="S201" s="308"/>
      <c r="T201" s="358"/>
      <c r="U201" s="357"/>
      <c r="V201" s="357"/>
      <c r="W201" s="357"/>
      <c r="X201" s="357"/>
      <c r="Y201" s="357"/>
      <c r="Z201" s="357"/>
      <c r="AA201" s="357"/>
      <c r="AB201" s="308"/>
      <c r="AC201" s="2287"/>
      <c r="AD201" s="2287"/>
      <c r="AE201" s="2277"/>
      <c r="AF201" s="2291"/>
      <c r="AG201" s="2293"/>
      <c r="AH201" s="2276"/>
      <c r="AI201" s="271">
        <f>IF(P201=P200,0,IF(P201=P199,0,IF(P201=P198,0,IF(P201=P197,0,IF(P201=P196,0,IF(P201=P195,0,IF(P201=P194,0,IF(P201=P193,0,1))))))))</f>
        <v>0</v>
      </c>
      <c r="AJ201" s="271" t="s">
        <v>545</v>
      </c>
      <c r="AK201" s="271" t="str">
        <f t="shared" si="19"/>
        <v>??</v>
      </c>
      <c r="AL201" s="271" t="e">
        <f>IF(#REF!=#REF!,0,IF(#REF!=#REF!,0,IF(#REF!=#REF!,0,IF(#REF!=#REF!,0,IF(#REF!=#REF!,0,IF(#REF!=#REF!,0,IF(#REF!=#REF!,0,IF(#REF!=#REF!,0,1))))))))</f>
        <v>#REF!</v>
      </c>
      <c r="AM201" s="354">
        <f t="shared" si="23"/>
        <v>0</v>
      </c>
    </row>
    <row r="202" spans="1:39" ht="14.1" customHeight="1" thickTop="1" thickBot="1" x14ac:dyDescent="0.25">
      <c r="A202" s="2296"/>
      <c r="B202" s="2285"/>
      <c r="C202" s="2299"/>
      <c r="D202" s="2301"/>
      <c r="E202" s="2304"/>
      <c r="F202" s="2285"/>
      <c r="G202" s="2319"/>
      <c r="H202" s="2306"/>
      <c r="I202" s="2283"/>
      <c r="J202" s="2285"/>
      <c r="K202" s="2319"/>
      <c r="L202" s="2285"/>
      <c r="M202" s="292"/>
      <c r="N202" s="290"/>
      <c r="O202" s="290"/>
      <c r="P202" s="291"/>
      <c r="Q202" s="291"/>
      <c r="R202" s="290"/>
      <c r="S202" s="290"/>
      <c r="T202" s="356"/>
      <c r="U202" s="355"/>
      <c r="V202" s="355"/>
      <c r="W202" s="355"/>
      <c r="X202" s="355"/>
      <c r="Y202" s="355"/>
      <c r="Z202" s="355"/>
      <c r="AA202" s="355"/>
      <c r="AB202" s="290"/>
      <c r="AC202" s="2288"/>
      <c r="AD202" s="2288"/>
      <c r="AE202" s="2278"/>
      <c r="AF202" s="2291"/>
      <c r="AG202" s="2294"/>
      <c r="AH202" s="2276"/>
      <c r="AI202" s="271">
        <f>IF(P202=P201,0,IF(P202=P200,0,IF(P202=P199,0,IF(P202=P198,0,IF(P202=P197,0,IF(P202=P196,0,IF(P202=P195,0,IF(P202=P194,0,IF(P202=P193,0,1)))))))))</f>
        <v>0</v>
      </c>
      <c r="AJ202" s="271" t="s">
        <v>545</v>
      </c>
      <c r="AK202" s="271" t="str">
        <f t="shared" si="19"/>
        <v>??</v>
      </c>
      <c r="AL202" s="271" t="e">
        <f>IF(#REF!=#REF!,0,IF(#REF!=#REF!,0,IF(#REF!=#REF!,0,IF(#REF!=#REF!,0,IF(#REF!=#REF!,0,IF(#REF!=#REF!,0,IF(#REF!=#REF!,0,IF(#REF!=#REF!,0,IF(#REF!=#REF!,0,1)))))))))</f>
        <v>#REF!</v>
      </c>
      <c r="AM202" s="354">
        <f t="shared" si="23"/>
        <v>0</v>
      </c>
    </row>
    <row r="203" spans="1:39" ht="14.1" customHeight="1" thickTop="1" thickBot="1" x14ac:dyDescent="0.25">
      <c r="A203" s="2295"/>
      <c r="B203" s="2297"/>
      <c r="C203" s="2298"/>
      <c r="D203" s="2300"/>
      <c r="E203" s="2302"/>
      <c r="F203" s="2297"/>
      <c r="G203" s="2297"/>
      <c r="H203" s="2305"/>
      <c r="I203" s="2279" t="s">
        <v>140</v>
      </c>
      <c r="J203" s="2284"/>
      <c r="K203" s="2297"/>
      <c r="L203" s="2284"/>
      <c r="M203" s="310"/>
      <c r="N203" s="1679"/>
      <c r="O203" s="1679"/>
      <c r="P203" s="389"/>
      <c r="Q203" s="389"/>
      <c r="R203" s="308"/>
      <c r="S203" s="308"/>
      <c r="T203" s="358"/>
      <c r="U203" s="357"/>
      <c r="V203" s="357"/>
      <c r="W203" s="357"/>
      <c r="X203" s="357"/>
      <c r="Y203" s="357"/>
      <c r="Z203" s="357"/>
      <c r="AA203" s="357"/>
      <c r="AB203" s="308"/>
      <c r="AC203" s="2286">
        <f>SUM(T203:AB212)</f>
        <v>0</v>
      </c>
      <c r="AD203" s="2286">
        <f>IF(AC203&gt;0,18,0)</f>
        <v>0</v>
      </c>
      <c r="AE203" s="2289">
        <f>IF((AC203-AD203)&gt;=0,AC203-AD203,0)</f>
        <v>0</v>
      </c>
      <c r="AF203" s="2291">
        <f>IF(AC203&lt;AD203,AC203,AD203)/IF(AD203=0,1,AD203)</f>
        <v>0</v>
      </c>
      <c r="AG203" s="2292" t="str">
        <f>IF(AF203=1,"pe",IF(AF203&gt;0,"ne",""))</f>
        <v/>
      </c>
      <c r="AH203" s="2276"/>
      <c r="AI203" s="271">
        <v>1</v>
      </c>
      <c r="AJ203" s="271" t="s">
        <v>545</v>
      </c>
      <c r="AK203" s="271" t="str">
        <f t="shared" si="19"/>
        <v>??</v>
      </c>
      <c r="AL203" s="271">
        <v>1</v>
      </c>
      <c r="AM203" s="354">
        <f>C203</f>
        <v>0</v>
      </c>
    </row>
    <row r="204" spans="1:39" ht="14.1" customHeight="1" thickTop="1" thickBot="1" x14ac:dyDescent="0.25">
      <c r="A204" s="2295"/>
      <c r="B204" s="2284"/>
      <c r="C204" s="2298"/>
      <c r="D204" s="2300"/>
      <c r="E204" s="2303"/>
      <c r="F204" s="2284"/>
      <c r="G204" s="2318"/>
      <c r="H204" s="2305"/>
      <c r="I204" s="2280"/>
      <c r="J204" s="2284"/>
      <c r="K204" s="2318"/>
      <c r="L204" s="2284"/>
      <c r="M204" s="310"/>
      <c r="N204" s="1679"/>
      <c r="O204" s="1679"/>
      <c r="P204" s="309"/>
      <c r="Q204" s="309"/>
      <c r="R204" s="308"/>
      <c r="S204" s="308"/>
      <c r="T204" s="358"/>
      <c r="U204" s="357"/>
      <c r="V204" s="357"/>
      <c r="W204" s="357"/>
      <c r="X204" s="357"/>
      <c r="Y204" s="357"/>
      <c r="Z204" s="357"/>
      <c r="AA204" s="357"/>
      <c r="AB204" s="308"/>
      <c r="AC204" s="2287"/>
      <c r="AD204" s="2287"/>
      <c r="AE204" s="2290"/>
      <c r="AF204" s="2291"/>
      <c r="AG204" s="2293"/>
      <c r="AH204" s="2276"/>
      <c r="AI204" s="271">
        <f>IF(P204=P203,0,1)</f>
        <v>0</v>
      </c>
      <c r="AJ204" s="271" t="s">
        <v>545</v>
      </c>
      <c r="AK204" s="271" t="str">
        <f t="shared" si="19"/>
        <v>??</v>
      </c>
      <c r="AL204" s="271" t="e">
        <f>IF(#REF!=#REF!,0,1)</f>
        <v>#REF!</v>
      </c>
      <c r="AM204" s="354">
        <f t="shared" ref="AM204:AM212" si="24">AM203</f>
        <v>0</v>
      </c>
    </row>
    <row r="205" spans="1:39" ht="14.1" customHeight="1" thickTop="1" thickBot="1" x14ac:dyDescent="0.25">
      <c r="A205" s="2295"/>
      <c r="B205" s="2284"/>
      <c r="C205" s="2298"/>
      <c r="D205" s="2300"/>
      <c r="E205" s="2303"/>
      <c r="F205" s="2284"/>
      <c r="G205" s="2318"/>
      <c r="H205" s="2305"/>
      <c r="I205" s="2281"/>
      <c r="J205" s="2284"/>
      <c r="K205" s="2318"/>
      <c r="L205" s="2284"/>
      <c r="M205" s="310"/>
      <c r="N205" s="1679"/>
      <c r="O205" s="1679"/>
      <c r="P205" s="309"/>
      <c r="Q205" s="309"/>
      <c r="R205" s="308"/>
      <c r="S205" s="308"/>
      <c r="T205" s="358"/>
      <c r="U205" s="357"/>
      <c r="V205" s="357"/>
      <c r="W205" s="357"/>
      <c r="X205" s="357"/>
      <c r="Y205" s="357"/>
      <c r="Z205" s="357"/>
      <c r="AA205" s="357"/>
      <c r="AB205" s="308"/>
      <c r="AC205" s="2287"/>
      <c r="AD205" s="2287"/>
      <c r="AE205" s="2290"/>
      <c r="AF205" s="2291"/>
      <c r="AG205" s="2293"/>
      <c r="AH205" s="2276"/>
      <c r="AI205" s="271">
        <f>IF(P205=P204,0,IF(P205=P203,0,1))</f>
        <v>0</v>
      </c>
      <c r="AJ205" s="271" t="s">
        <v>545</v>
      </c>
      <c r="AK205" s="271" t="str">
        <f t="shared" si="19"/>
        <v>??</v>
      </c>
      <c r="AL205" s="271" t="e">
        <f>IF(#REF!=#REF!,0,IF(#REF!=#REF!,0,1))</f>
        <v>#REF!</v>
      </c>
      <c r="AM205" s="354">
        <f t="shared" si="24"/>
        <v>0</v>
      </c>
    </row>
    <row r="206" spans="1:39" ht="14.1" customHeight="1" thickTop="1" thickBot="1" x14ac:dyDescent="0.25">
      <c r="A206" s="2295"/>
      <c r="B206" s="2284"/>
      <c r="C206" s="2298"/>
      <c r="D206" s="2300"/>
      <c r="E206" s="2303"/>
      <c r="F206" s="2284"/>
      <c r="G206" s="2318"/>
      <c r="H206" s="2305"/>
      <c r="I206" s="2282"/>
      <c r="J206" s="2284"/>
      <c r="K206" s="2318"/>
      <c r="L206" s="2284"/>
      <c r="M206" s="310"/>
      <c r="N206" s="1679"/>
      <c r="O206" s="1679"/>
      <c r="P206" s="309"/>
      <c r="Q206" s="309"/>
      <c r="R206" s="308"/>
      <c r="S206" s="308"/>
      <c r="T206" s="358"/>
      <c r="U206" s="357"/>
      <c r="V206" s="357"/>
      <c r="W206" s="357"/>
      <c r="X206" s="357"/>
      <c r="Y206" s="357"/>
      <c r="Z206" s="357"/>
      <c r="AA206" s="357"/>
      <c r="AB206" s="308"/>
      <c r="AC206" s="2287"/>
      <c r="AD206" s="2287"/>
      <c r="AE206" s="2290"/>
      <c r="AF206" s="2291"/>
      <c r="AG206" s="2293"/>
      <c r="AH206" s="2276"/>
      <c r="AI206" s="271">
        <f>IF(P206=P205,0,IF(P206=P204,0,IF(P206=P203,0,1)))</f>
        <v>0</v>
      </c>
      <c r="AJ206" s="271" t="s">
        <v>545</v>
      </c>
      <c r="AK206" s="271" t="str">
        <f t="shared" si="19"/>
        <v>??</v>
      </c>
      <c r="AL206" s="271" t="e">
        <f>IF(#REF!=#REF!,0,IF(#REF!=#REF!,0,IF(#REF!=#REF!,0,1)))</f>
        <v>#REF!</v>
      </c>
      <c r="AM206" s="354">
        <f t="shared" si="24"/>
        <v>0</v>
      </c>
    </row>
    <row r="207" spans="1:39" ht="14.1" customHeight="1" thickTop="1" thickBot="1" x14ac:dyDescent="0.25">
      <c r="A207" s="2295"/>
      <c r="B207" s="2284"/>
      <c r="C207" s="2298"/>
      <c r="D207" s="2300"/>
      <c r="E207" s="2303"/>
      <c r="F207" s="2284"/>
      <c r="G207" s="2318"/>
      <c r="H207" s="2305"/>
      <c r="I207" s="2282"/>
      <c r="J207" s="2284"/>
      <c r="K207" s="2318"/>
      <c r="L207" s="2284"/>
      <c r="M207" s="310"/>
      <c r="N207" s="1679"/>
      <c r="O207" s="1679"/>
      <c r="P207" s="309"/>
      <c r="Q207" s="309"/>
      <c r="R207" s="308"/>
      <c r="S207" s="308"/>
      <c r="T207" s="358"/>
      <c r="U207" s="357"/>
      <c r="V207" s="357"/>
      <c r="W207" s="357"/>
      <c r="X207" s="357"/>
      <c r="Y207" s="357"/>
      <c r="Z207" s="357"/>
      <c r="AA207" s="357"/>
      <c r="AB207" s="308"/>
      <c r="AC207" s="2287"/>
      <c r="AD207" s="2287"/>
      <c r="AE207" s="2290"/>
      <c r="AF207" s="2291"/>
      <c r="AG207" s="2293"/>
      <c r="AH207" s="2276"/>
      <c r="AI207" s="271">
        <f>IF(P207=P206,0,IF(P207=P205,0,IF(P207=P204,0,IF(P207=P203,0,1))))</f>
        <v>0</v>
      </c>
      <c r="AJ207" s="271" t="s">
        <v>545</v>
      </c>
      <c r="AK207" s="271" t="str">
        <f t="shared" si="19"/>
        <v>??</v>
      </c>
      <c r="AL207" s="271" t="e">
        <f>IF(#REF!=#REF!,0,IF(#REF!=#REF!,0,IF(#REF!=#REF!,0,IF(#REF!=#REF!,0,1))))</f>
        <v>#REF!</v>
      </c>
      <c r="AM207" s="354">
        <f t="shared" si="24"/>
        <v>0</v>
      </c>
    </row>
    <row r="208" spans="1:39" ht="14.1" customHeight="1" thickTop="1" thickBot="1" x14ac:dyDescent="0.25">
      <c r="A208" s="2295"/>
      <c r="B208" s="2284"/>
      <c r="C208" s="2298"/>
      <c r="D208" s="2300"/>
      <c r="E208" s="2303"/>
      <c r="F208" s="2284"/>
      <c r="G208" s="2318"/>
      <c r="H208" s="2305"/>
      <c r="I208" s="2282"/>
      <c r="J208" s="2284"/>
      <c r="K208" s="2318"/>
      <c r="L208" s="2284"/>
      <c r="M208" s="310"/>
      <c r="N208" s="1679"/>
      <c r="O208" s="1679"/>
      <c r="P208" s="309"/>
      <c r="Q208" s="309"/>
      <c r="R208" s="308"/>
      <c r="S208" s="308"/>
      <c r="T208" s="358"/>
      <c r="U208" s="357"/>
      <c r="V208" s="357"/>
      <c r="W208" s="357"/>
      <c r="X208" s="357"/>
      <c r="Y208" s="357"/>
      <c r="Z208" s="357"/>
      <c r="AA208" s="357"/>
      <c r="AB208" s="308"/>
      <c r="AC208" s="2287"/>
      <c r="AD208" s="2287"/>
      <c r="AE208" s="2290"/>
      <c r="AF208" s="2291"/>
      <c r="AG208" s="2293"/>
      <c r="AH208" s="2276"/>
      <c r="AI208" s="271">
        <f>IF(P208=P207,0,IF(P208=P206,0,IF(P208=P205,0,IF(P208=P204,0,IF(P208=P203,0,1)))))</f>
        <v>0</v>
      </c>
      <c r="AJ208" s="271" t="s">
        <v>545</v>
      </c>
      <c r="AK208" s="271" t="str">
        <f t="shared" si="19"/>
        <v>??</v>
      </c>
      <c r="AL208" s="271" t="e">
        <f>IF(#REF!=#REF!,0,IF(#REF!=#REF!,0,IF(#REF!=#REF!,0,IF(#REF!=#REF!,0,IF(#REF!=#REF!,0,1)))))</f>
        <v>#REF!</v>
      </c>
      <c r="AM208" s="354">
        <f t="shared" si="24"/>
        <v>0</v>
      </c>
    </row>
    <row r="209" spans="1:39" ht="14.1" customHeight="1" thickTop="1" thickBot="1" x14ac:dyDescent="0.25">
      <c r="A209" s="2295"/>
      <c r="B209" s="2284"/>
      <c r="C209" s="2298"/>
      <c r="D209" s="2300"/>
      <c r="E209" s="2303"/>
      <c r="F209" s="2284"/>
      <c r="G209" s="2318"/>
      <c r="H209" s="2305"/>
      <c r="I209" s="2282"/>
      <c r="J209" s="2284"/>
      <c r="K209" s="2318"/>
      <c r="L209" s="2284"/>
      <c r="M209" s="310"/>
      <c r="N209" s="1679"/>
      <c r="O209" s="1679"/>
      <c r="P209" s="309"/>
      <c r="Q209" s="309"/>
      <c r="R209" s="308"/>
      <c r="S209" s="308"/>
      <c r="T209" s="358"/>
      <c r="U209" s="357"/>
      <c r="V209" s="357"/>
      <c r="W209" s="357"/>
      <c r="X209" s="357"/>
      <c r="Y209" s="357"/>
      <c r="Z209" s="357"/>
      <c r="AA209" s="357"/>
      <c r="AB209" s="308"/>
      <c r="AC209" s="2287"/>
      <c r="AD209" s="2287"/>
      <c r="AE209" s="2277" t="str">
        <f>IF(AE203&gt;9,"błąd","")</f>
        <v/>
      </c>
      <c r="AF209" s="2291"/>
      <c r="AG209" s="2293"/>
      <c r="AH209" s="2276"/>
      <c r="AI209" s="271">
        <f>IF(P209=P208,0,IF(P209=P207,0,IF(P209=P206,0,IF(P209=P205,0,IF(P209=P204,0,IF(P209=P203,0,1))))))</f>
        <v>0</v>
      </c>
      <c r="AJ209" s="271" t="s">
        <v>545</v>
      </c>
      <c r="AK209" s="271" t="str">
        <f t="shared" si="19"/>
        <v>??</v>
      </c>
      <c r="AL209" s="271" t="e">
        <f>IF(#REF!=#REF!,0,IF(#REF!=#REF!,0,IF(#REF!=#REF!,0,IF(#REF!=#REF!,0,IF(#REF!=#REF!,0,IF(#REF!=#REF!,0,1))))))</f>
        <v>#REF!</v>
      </c>
      <c r="AM209" s="354">
        <f t="shared" si="24"/>
        <v>0</v>
      </c>
    </row>
    <row r="210" spans="1:39" ht="14.1" customHeight="1" thickTop="1" thickBot="1" x14ac:dyDescent="0.25">
      <c r="A210" s="2295"/>
      <c r="B210" s="2284"/>
      <c r="C210" s="2298"/>
      <c r="D210" s="2300"/>
      <c r="E210" s="2303"/>
      <c r="F210" s="2284"/>
      <c r="G210" s="2318"/>
      <c r="H210" s="2305"/>
      <c r="I210" s="2282"/>
      <c r="J210" s="2284"/>
      <c r="K210" s="2318"/>
      <c r="L210" s="2284"/>
      <c r="M210" s="310"/>
      <c r="N210" s="1679"/>
      <c r="O210" s="1679"/>
      <c r="P210" s="309"/>
      <c r="Q210" s="309"/>
      <c r="R210" s="308"/>
      <c r="S210" s="308"/>
      <c r="T210" s="358"/>
      <c r="U210" s="357"/>
      <c r="V210" s="357"/>
      <c r="W210" s="357"/>
      <c r="X210" s="357"/>
      <c r="Y210" s="357"/>
      <c r="Z210" s="357"/>
      <c r="AA210" s="357"/>
      <c r="AB210" s="308"/>
      <c r="AC210" s="2287"/>
      <c r="AD210" s="2287"/>
      <c r="AE210" s="2277"/>
      <c r="AF210" s="2291"/>
      <c r="AG210" s="2293"/>
      <c r="AH210" s="2276"/>
      <c r="AI210" s="271">
        <f>IF(P210=P209,0,IF(P210=P208,0,IF(P210=P207,0,IF(P210=P206,0,IF(P210=P205,0,IF(P210=P204,0,IF(P210=P203,0,1)))))))</f>
        <v>0</v>
      </c>
      <c r="AJ210" s="271" t="s">
        <v>545</v>
      </c>
      <c r="AK210" s="271" t="str">
        <f t="shared" si="19"/>
        <v>??</v>
      </c>
      <c r="AL210" s="271" t="e">
        <f>IF(#REF!=#REF!,0,IF(#REF!=#REF!,0,IF(#REF!=#REF!,0,IF(#REF!=#REF!,0,IF(#REF!=#REF!,0,IF(#REF!=#REF!,0,IF(#REF!=#REF!,0,1)))))))</f>
        <v>#REF!</v>
      </c>
      <c r="AM210" s="354">
        <f t="shared" si="24"/>
        <v>0</v>
      </c>
    </row>
    <row r="211" spans="1:39" ht="14.1" customHeight="1" thickTop="1" thickBot="1" x14ac:dyDescent="0.25">
      <c r="A211" s="2295"/>
      <c r="B211" s="2284"/>
      <c r="C211" s="2298"/>
      <c r="D211" s="2300"/>
      <c r="E211" s="2303"/>
      <c r="F211" s="2284"/>
      <c r="G211" s="2318"/>
      <c r="H211" s="2305"/>
      <c r="I211" s="2282"/>
      <c r="J211" s="2284"/>
      <c r="K211" s="2318"/>
      <c r="L211" s="2284"/>
      <c r="M211" s="310"/>
      <c r="N211" s="1679"/>
      <c r="O211" s="1679"/>
      <c r="P211" s="309"/>
      <c r="Q211" s="309"/>
      <c r="R211" s="308"/>
      <c r="S211" s="308"/>
      <c r="T211" s="358"/>
      <c r="U211" s="357"/>
      <c r="V211" s="357"/>
      <c r="W211" s="357"/>
      <c r="X211" s="357"/>
      <c r="Y211" s="357"/>
      <c r="Z211" s="357"/>
      <c r="AA211" s="357"/>
      <c r="AB211" s="308"/>
      <c r="AC211" s="2287"/>
      <c r="AD211" s="2287"/>
      <c r="AE211" s="2277"/>
      <c r="AF211" s="2291"/>
      <c r="AG211" s="2293"/>
      <c r="AH211" s="2276"/>
      <c r="AI211" s="271">
        <f>IF(P211=P210,0,IF(P211=P209,0,IF(P211=P208,0,IF(P211=P207,0,IF(P211=P206,0,IF(P211=P205,0,IF(P211=P204,0,IF(P211=P203,0,1))))))))</f>
        <v>0</v>
      </c>
      <c r="AJ211" s="271" t="s">
        <v>545</v>
      </c>
      <c r="AK211" s="271" t="str">
        <f t="shared" si="19"/>
        <v>??</v>
      </c>
      <c r="AL211" s="271" t="e">
        <f>IF(#REF!=#REF!,0,IF(#REF!=#REF!,0,IF(#REF!=#REF!,0,IF(#REF!=#REF!,0,IF(#REF!=#REF!,0,IF(#REF!=#REF!,0,IF(#REF!=#REF!,0,IF(#REF!=#REF!,0,1))))))))</f>
        <v>#REF!</v>
      </c>
      <c r="AM211" s="354">
        <f t="shared" si="24"/>
        <v>0</v>
      </c>
    </row>
    <row r="212" spans="1:39" ht="14.1" customHeight="1" thickTop="1" thickBot="1" x14ac:dyDescent="0.25">
      <c r="A212" s="2296"/>
      <c r="B212" s="2285"/>
      <c r="C212" s="2299"/>
      <c r="D212" s="2301"/>
      <c r="E212" s="2304"/>
      <c r="F212" s="2285"/>
      <c r="G212" s="2319"/>
      <c r="H212" s="2306"/>
      <c r="I212" s="2283"/>
      <c r="J212" s="2285"/>
      <c r="K212" s="2319"/>
      <c r="L212" s="2285"/>
      <c r="M212" s="292"/>
      <c r="N212" s="290"/>
      <c r="O212" s="290"/>
      <c r="P212" s="291"/>
      <c r="Q212" s="291"/>
      <c r="R212" s="290"/>
      <c r="S212" s="290"/>
      <c r="T212" s="356"/>
      <c r="U212" s="355"/>
      <c r="V212" s="355"/>
      <c r="W212" s="355"/>
      <c r="X212" s="355"/>
      <c r="Y212" s="355"/>
      <c r="Z212" s="355"/>
      <c r="AA212" s="355"/>
      <c r="AB212" s="290"/>
      <c r="AC212" s="2288"/>
      <c r="AD212" s="2288"/>
      <c r="AE212" s="2278"/>
      <c r="AF212" s="2291"/>
      <c r="AG212" s="2294"/>
      <c r="AH212" s="2276"/>
      <c r="AI212" s="271">
        <f>IF(P212=P211,0,IF(P212=P210,0,IF(P212=P209,0,IF(P212=P208,0,IF(P212=P207,0,IF(P212=P206,0,IF(P212=P205,0,IF(P212=P204,0,IF(P212=P203,0,1)))))))))</f>
        <v>0</v>
      </c>
      <c r="AJ212" s="271" t="s">
        <v>545</v>
      </c>
      <c r="AK212" s="271" t="str">
        <f t="shared" si="19"/>
        <v>??</v>
      </c>
      <c r="AL212" s="271" t="e">
        <f>IF(#REF!=#REF!,0,IF(#REF!=#REF!,0,IF(#REF!=#REF!,0,IF(#REF!=#REF!,0,IF(#REF!=#REF!,0,IF(#REF!=#REF!,0,IF(#REF!=#REF!,0,IF(#REF!=#REF!,0,IF(#REF!=#REF!,0,1)))))))))</f>
        <v>#REF!</v>
      </c>
      <c r="AM212" s="354">
        <f t="shared" si="24"/>
        <v>0</v>
      </c>
    </row>
    <row r="213" spans="1:39" ht="14.1" customHeight="1" thickTop="1" thickBot="1" x14ac:dyDescent="0.25">
      <c r="A213" s="2295"/>
      <c r="B213" s="2297"/>
      <c r="C213" s="2298"/>
      <c r="D213" s="2300"/>
      <c r="E213" s="2302"/>
      <c r="F213" s="2297"/>
      <c r="G213" s="2297"/>
      <c r="H213" s="2305"/>
      <c r="I213" s="2279" t="s">
        <v>140</v>
      </c>
      <c r="J213" s="2284"/>
      <c r="K213" s="2297"/>
      <c r="L213" s="2284"/>
      <c r="M213" s="310"/>
      <c r="N213" s="1679"/>
      <c r="O213" s="1679"/>
      <c r="P213" s="389"/>
      <c r="Q213" s="389"/>
      <c r="R213" s="308"/>
      <c r="S213" s="308"/>
      <c r="T213" s="358"/>
      <c r="U213" s="357"/>
      <c r="V213" s="357"/>
      <c r="W213" s="357"/>
      <c r="X213" s="357"/>
      <c r="Y213" s="357"/>
      <c r="Z213" s="357"/>
      <c r="AA213" s="357"/>
      <c r="AB213" s="308"/>
      <c r="AC213" s="2286">
        <f>SUM(T213:AB222)</f>
        <v>0</v>
      </c>
      <c r="AD213" s="2286">
        <f>IF(AC213&gt;0,18,0)</f>
        <v>0</v>
      </c>
      <c r="AE213" s="2289">
        <f>IF((AC213-AD213)&gt;=0,AC213-AD213,0)</f>
        <v>0</v>
      </c>
      <c r="AF213" s="2291">
        <f>IF(AC213&lt;AD213,AC213,AD213)/IF(AD213=0,1,AD213)</f>
        <v>0</v>
      </c>
      <c r="AG213" s="2292" t="str">
        <f>IF(AF213=1,"pe",IF(AF213&gt;0,"ne",""))</f>
        <v/>
      </c>
      <c r="AH213" s="2276"/>
      <c r="AI213" s="271">
        <v>1</v>
      </c>
      <c r="AJ213" s="271" t="s">
        <v>545</v>
      </c>
      <c r="AK213" s="271" t="str">
        <f t="shared" si="19"/>
        <v>??</v>
      </c>
      <c r="AL213" s="271">
        <v>1</v>
      </c>
      <c r="AM213" s="354">
        <f>C213</f>
        <v>0</v>
      </c>
    </row>
    <row r="214" spans="1:39" ht="14.1" customHeight="1" thickTop="1" thickBot="1" x14ac:dyDescent="0.25">
      <c r="A214" s="2295"/>
      <c r="B214" s="2284"/>
      <c r="C214" s="2298"/>
      <c r="D214" s="2300"/>
      <c r="E214" s="2303"/>
      <c r="F214" s="2284"/>
      <c r="G214" s="2318"/>
      <c r="H214" s="2305"/>
      <c r="I214" s="2280"/>
      <c r="J214" s="2284"/>
      <c r="K214" s="2318"/>
      <c r="L214" s="2284"/>
      <c r="M214" s="310"/>
      <c r="N214" s="1679"/>
      <c r="O214" s="1679"/>
      <c r="P214" s="309"/>
      <c r="Q214" s="309"/>
      <c r="R214" s="308"/>
      <c r="S214" s="308"/>
      <c r="T214" s="358"/>
      <c r="U214" s="357"/>
      <c r="V214" s="357"/>
      <c r="W214" s="357"/>
      <c r="X214" s="357"/>
      <c r="Y214" s="357"/>
      <c r="Z214" s="357"/>
      <c r="AA214" s="357"/>
      <c r="AB214" s="308"/>
      <c r="AC214" s="2287"/>
      <c r="AD214" s="2287"/>
      <c r="AE214" s="2290"/>
      <c r="AF214" s="2291"/>
      <c r="AG214" s="2293"/>
      <c r="AH214" s="2276"/>
      <c r="AI214" s="271">
        <f>IF(P214=P213,0,1)</f>
        <v>0</v>
      </c>
      <c r="AJ214" s="271" t="s">
        <v>545</v>
      </c>
      <c r="AK214" s="271" t="str">
        <f t="shared" si="19"/>
        <v>??</v>
      </c>
      <c r="AL214" s="271" t="e">
        <f>IF(#REF!=#REF!,0,1)</f>
        <v>#REF!</v>
      </c>
      <c r="AM214" s="354">
        <f t="shared" ref="AM214:AM222" si="25">AM213</f>
        <v>0</v>
      </c>
    </row>
    <row r="215" spans="1:39" ht="14.1" customHeight="1" thickTop="1" thickBot="1" x14ac:dyDescent="0.25">
      <c r="A215" s="2295"/>
      <c r="B215" s="2284"/>
      <c r="C215" s="2298"/>
      <c r="D215" s="2300"/>
      <c r="E215" s="2303"/>
      <c r="F215" s="2284"/>
      <c r="G215" s="2318"/>
      <c r="H215" s="2305"/>
      <c r="I215" s="2281"/>
      <c r="J215" s="2284"/>
      <c r="K215" s="2318"/>
      <c r="L215" s="2284"/>
      <c r="M215" s="310"/>
      <c r="N215" s="1679"/>
      <c r="O215" s="1679"/>
      <c r="P215" s="309"/>
      <c r="Q215" s="309"/>
      <c r="R215" s="308"/>
      <c r="S215" s="308"/>
      <c r="T215" s="358"/>
      <c r="U215" s="357"/>
      <c r="V215" s="357"/>
      <c r="W215" s="357"/>
      <c r="X215" s="357"/>
      <c r="Y215" s="357"/>
      <c r="Z215" s="357"/>
      <c r="AA215" s="357"/>
      <c r="AB215" s="308"/>
      <c r="AC215" s="2287"/>
      <c r="AD215" s="2287"/>
      <c r="AE215" s="2290"/>
      <c r="AF215" s="2291"/>
      <c r="AG215" s="2293"/>
      <c r="AH215" s="2276"/>
      <c r="AI215" s="271">
        <f>IF(P215=P214,0,IF(P215=P213,0,1))</f>
        <v>0</v>
      </c>
      <c r="AJ215" s="271" t="s">
        <v>545</v>
      </c>
      <c r="AK215" s="271" t="str">
        <f t="shared" si="19"/>
        <v>??</v>
      </c>
      <c r="AL215" s="271" t="e">
        <f>IF(#REF!=#REF!,0,IF(#REF!=#REF!,0,1))</f>
        <v>#REF!</v>
      </c>
      <c r="AM215" s="354">
        <f t="shared" si="25"/>
        <v>0</v>
      </c>
    </row>
    <row r="216" spans="1:39" ht="14.1" customHeight="1" thickTop="1" thickBot="1" x14ac:dyDescent="0.25">
      <c r="A216" s="2295"/>
      <c r="B216" s="2284"/>
      <c r="C216" s="2298"/>
      <c r="D216" s="2300"/>
      <c r="E216" s="2303"/>
      <c r="F216" s="2284"/>
      <c r="G216" s="2318"/>
      <c r="H216" s="2305"/>
      <c r="I216" s="2282"/>
      <c r="J216" s="2284"/>
      <c r="K216" s="2318"/>
      <c r="L216" s="2284"/>
      <c r="M216" s="310"/>
      <c r="N216" s="1679"/>
      <c r="O216" s="1679"/>
      <c r="P216" s="309"/>
      <c r="Q216" s="309"/>
      <c r="R216" s="308"/>
      <c r="S216" s="308"/>
      <c r="T216" s="358"/>
      <c r="U216" s="357"/>
      <c r="V216" s="357"/>
      <c r="W216" s="357"/>
      <c r="X216" s="357"/>
      <c r="Y216" s="357"/>
      <c r="Z216" s="357"/>
      <c r="AA216" s="357"/>
      <c r="AB216" s="308"/>
      <c r="AC216" s="2287"/>
      <c r="AD216" s="2287"/>
      <c r="AE216" s="2290"/>
      <c r="AF216" s="2291"/>
      <c r="AG216" s="2293"/>
      <c r="AH216" s="2276"/>
      <c r="AI216" s="271">
        <f>IF(P216=P215,0,IF(P216=P214,0,IF(P216=P213,0,1)))</f>
        <v>0</v>
      </c>
      <c r="AJ216" s="271" t="s">
        <v>545</v>
      </c>
      <c r="AK216" s="271" t="str">
        <f t="shared" si="19"/>
        <v>??</v>
      </c>
      <c r="AL216" s="271" t="e">
        <f>IF(#REF!=#REF!,0,IF(#REF!=#REF!,0,IF(#REF!=#REF!,0,1)))</f>
        <v>#REF!</v>
      </c>
      <c r="AM216" s="354">
        <f t="shared" si="25"/>
        <v>0</v>
      </c>
    </row>
    <row r="217" spans="1:39" ht="14.1" customHeight="1" thickTop="1" thickBot="1" x14ac:dyDescent="0.25">
      <c r="A217" s="2295"/>
      <c r="B217" s="2284"/>
      <c r="C217" s="2298"/>
      <c r="D217" s="2300"/>
      <c r="E217" s="2303"/>
      <c r="F217" s="2284"/>
      <c r="G217" s="2318"/>
      <c r="H217" s="2305"/>
      <c r="I217" s="2282"/>
      <c r="J217" s="2284"/>
      <c r="K217" s="2318"/>
      <c r="L217" s="2284"/>
      <c r="M217" s="310"/>
      <c r="N217" s="1679"/>
      <c r="O217" s="1679"/>
      <c r="P217" s="309"/>
      <c r="Q217" s="309"/>
      <c r="R217" s="308"/>
      <c r="S217" s="308"/>
      <c r="T217" s="358"/>
      <c r="U217" s="357"/>
      <c r="V217" s="357"/>
      <c r="W217" s="357"/>
      <c r="X217" s="357"/>
      <c r="Y217" s="357"/>
      <c r="Z217" s="357"/>
      <c r="AA217" s="357"/>
      <c r="AB217" s="308"/>
      <c r="AC217" s="2287"/>
      <c r="AD217" s="2287"/>
      <c r="AE217" s="2290"/>
      <c r="AF217" s="2291"/>
      <c r="AG217" s="2293"/>
      <c r="AH217" s="2276"/>
      <c r="AI217" s="271">
        <f>IF(P217=P216,0,IF(P217=P215,0,IF(P217=P214,0,IF(P217=P213,0,1))))</f>
        <v>0</v>
      </c>
      <c r="AJ217" s="271" t="s">
        <v>545</v>
      </c>
      <c r="AK217" s="271" t="str">
        <f t="shared" si="19"/>
        <v>??</v>
      </c>
      <c r="AL217" s="271" t="e">
        <f>IF(#REF!=#REF!,0,IF(#REF!=#REF!,0,IF(#REF!=#REF!,0,IF(#REF!=#REF!,0,1))))</f>
        <v>#REF!</v>
      </c>
      <c r="AM217" s="354">
        <f t="shared" si="25"/>
        <v>0</v>
      </c>
    </row>
    <row r="218" spans="1:39" ht="14.1" customHeight="1" thickTop="1" thickBot="1" x14ac:dyDescent="0.25">
      <c r="A218" s="2295"/>
      <c r="B218" s="2284"/>
      <c r="C218" s="2298"/>
      <c r="D218" s="2300"/>
      <c r="E218" s="2303"/>
      <c r="F218" s="2284"/>
      <c r="G218" s="2318"/>
      <c r="H218" s="2305"/>
      <c r="I218" s="2282"/>
      <c r="J218" s="2284"/>
      <c r="K218" s="2318"/>
      <c r="L218" s="2284"/>
      <c r="M218" s="310"/>
      <c r="N218" s="1679"/>
      <c r="O218" s="1679"/>
      <c r="P218" s="309"/>
      <c r="Q218" s="309"/>
      <c r="R218" s="308"/>
      <c r="S218" s="308"/>
      <c r="T218" s="358"/>
      <c r="U218" s="357"/>
      <c r="V218" s="357"/>
      <c r="W218" s="357"/>
      <c r="X218" s="357"/>
      <c r="Y218" s="357"/>
      <c r="Z218" s="357"/>
      <c r="AA218" s="357"/>
      <c r="AB218" s="308"/>
      <c r="AC218" s="2287"/>
      <c r="AD218" s="2287"/>
      <c r="AE218" s="2290"/>
      <c r="AF218" s="2291"/>
      <c r="AG218" s="2293"/>
      <c r="AH218" s="2276"/>
      <c r="AI218" s="271">
        <f>IF(P218=P217,0,IF(P218=P216,0,IF(P218=P215,0,IF(P218=P214,0,IF(P218=P213,0,1)))))</f>
        <v>0</v>
      </c>
      <c r="AJ218" s="271" t="s">
        <v>545</v>
      </c>
      <c r="AK218" s="271" t="str">
        <f t="shared" si="19"/>
        <v>??</v>
      </c>
      <c r="AL218" s="271" t="e">
        <f>IF(#REF!=#REF!,0,IF(#REF!=#REF!,0,IF(#REF!=#REF!,0,IF(#REF!=#REF!,0,IF(#REF!=#REF!,0,1)))))</f>
        <v>#REF!</v>
      </c>
      <c r="AM218" s="354">
        <f t="shared" si="25"/>
        <v>0</v>
      </c>
    </row>
    <row r="219" spans="1:39" ht="14.1" customHeight="1" thickTop="1" thickBot="1" x14ac:dyDescent="0.25">
      <c r="A219" s="2295"/>
      <c r="B219" s="2284"/>
      <c r="C219" s="2298"/>
      <c r="D219" s="2300"/>
      <c r="E219" s="2303"/>
      <c r="F219" s="2284"/>
      <c r="G219" s="2318"/>
      <c r="H219" s="2305"/>
      <c r="I219" s="2282"/>
      <c r="J219" s="2284"/>
      <c r="K219" s="2318"/>
      <c r="L219" s="2284"/>
      <c r="M219" s="310"/>
      <c r="N219" s="1679"/>
      <c r="O219" s="1679"/>
      <c r="P219" s="309"/>
      <c r="Q219" s="309"/>
      <c r="R219" s="308"/>
      <c r="S219" s="308"/>
      <c r="T219" s="358"/>
      <c r="U219" s="357"/>
      <c r="V219" s="357"/>
      <c r="W219" s="357"/>
      <c r="X219" s="357"/>
      <c r="Y219" s="357"/>
      <c r="Z219" s="357"/>
      <c r="AA219" s="357"/>
      <c r="AB219" s="308"/>
      <c r="AC219" s="2287"/>
      <c r="AD219" s="2287"/>
      <c r="AE219" s="2277" t="str">
        <f>IF(AE213&gt;9,"błąd","")</f>
        <v/>
      </c>
      <c r="AF219" s="2291"/>
      <c r="AG219" s="2293"/>
      <c r="AH219" s="2276"/>
      <c r="AI219" s="271">
        <f>IF(P219=P218,0,IF(P219=P217,0,IF(P219=P216,0,IF(P219=P215,0,IF(P219=P214,0,IF(P219=P213,0,1))))))</f>
        <v>0</v>
      </c>
      <c r="AJ219" s="271" t="s">
        <v>545</v>
      </c>
      <c r="AK219" s="271" t="str">
        <f t="shared" si="19"/>
        <v>??</v>
      </c>
      <c r="AL219" s="271" t="e">
        <f>IF(#REF!=#REF!,0,IF(#REF!=#REF!,0,IF(#REF!=#REF!,0,IF(#REF!=#REF!,0,IF(#REF!=#REF!,0,IF(#REF!=#REF!,0,1))))))</f>
        <v>#REF!</v>
      </c>
      <c r="AM219" s="354">
        <f t="shared" si="25"/>
        <v>0</v>
      </c>
    </row>
    <row r="220" spans="1:39" ht="14.1" customHeight="1" thickTop="1" thickBot="1" x14ac:dyDescent="0.25">
      <c r="A220" s="2295"/>
      <c r="B220" s="2284"/>
      <c r="C220" s="2298"/>
      <c r="D220" s="2300"/>
      <c r="E220" s="2303"/>
      <c r="F220" s="2284"/>
      <c r="G220" s="2318"/>
      <c r="H220" s="2305"/>
      <c r="I220" s="2282"/>
      <c r="J220" s="2284"/>
      <c r="K220" s="2318"/>
      <c r="L220" s="2284"/>
      <c r="M220" s="310"/>
      <c r="N220" s="1679"/>
      <c r="O220" s="1679"/>
      <c r="P220" s="309"/>
      <c r="Q220" s="309"/>
      <c r="R220" s="308"/>
      <c r="S220" s="308"/>
      <c r="T220" s="358"/>
      <c r="U220" s="357"/>
      <c r="V220" s="357"/>
      <c r="W220" s="357"/>
      <c r="X220" s="357"/>
      <c r="Y220" s="357"/>
      <c r="Z220" s="357"/>
      <c r="AA220" s="357"/>
      <c r="AB220" s="308"/>
      <c r="AC220" s="2287"/>
      <c r="AD220" s="2287"/>
      <c r="AE220" s="2277"/>
      <c r="AF220" s="2291"/>
      <c r="AG220" s="2293"/>
      <c r="AH220" s="2276"/>
      <c r="AI220" s="271">
        <f>IF(P220=P219,0,IF(P220=P218,0,IF(P220=P217,0,IF(P220=P216,0,IF(P220=P215,0,IF(P220=P214,0,IF(P220=P213,0,1)))))))</f>
        <v>0</v>
      </c>
      <c r="AJ220" s="271" t="s">
        <v>545</v>
      </c>
      <c r="AK220" s="271" t="str">
        <f t="shared" ref="AK220:AK283" si="26">$C$2</f>
        <v>??</v>
      </c>
      <c r="AL220" s="271" t="e">
        <f>IF(#REF!=#REF!,0,IF(#REF!=#REF!,0,IF(#REF!=#REF!,0,IF(#REF!=#REF!,0,IF(#REF!=#REF!,0,IF(#REF!=#REF!,0,IF(#REF!=#REF!,0,1)))))))</f>
        <v>#REF!</v>
      </c>
      <c r="AM220" s="354">
        <f t="shared" si="25"/>
        <v>0</v>
      </c>
    </row>
    <row r="221" spans="1:39" ht="14.1" customHeight="1" thickTop="1" thickBot="1" x14ac:dyDescent="0.25">
      <c r="A221" s="2295"/>
      <c r="B221" s="2284"/>
      <c r="C221" s="2298"/>
      <c r="D221" s="2300"/>
      <c r="E221" s="2303"/>
      <c r="F221" s="2284"/>
      <c r="G221" s="2318"/>
      <c r="H221" s="2305"/>
      <c r="I221" s="2282"/>
      <c r="J221" s="2284"/>
      <c r="K221" s="2318"/>
      <c r="L221" s="2284"/>
      <c r="M221" s="310"/>
      <c r="N221" s="1679"/>
      <c r="O221" s="1679"/>
      <c r="P221" s="309"/>
      <c r="Q221" s="309"/>
      <c r="R221" s="308"/>
      <c r="S221" s="308"/>
      <c r="T221" s="358"/>
      <c r="U221" s="357"/>
      <c r="V221" s="357"/>
      <c r="W221" s="357"/>
      <c r="X221" s="357"/>
      <c r="Y221" s="357"/>
      <c r="Z221" s="357"/>
      <c r="AA221" s="357"/>
      <c r="AB221" s="308"/>
      <c r="AC221" s="2287"/>
      <c r="AD221" s="2287"/>
      <c r="AE221" s="2277"/>
      <c r="AF221" s="2291"/>
      <c r="AG221" s="2293"/>
      <c r="AH221" s="2276"/>
      <c r="AI221" s="271">
        <f>IF(P221=P220,0,IF(P221=P219,0,IF(P221=P218,0,IF(P221=P217,0,IF(P221=P216,0,IF(P221=P215,0,IF(P221=P214,0,IF(P221=P213,0,1))))))))</f>
        <v>0</v>
      </c>
      <c r="AJ221" s="271" t="s">
        <v>545</v>
      </c>
      <c r="AK221" s="271" t="str">
        <f t="shared" si="26"/>
        <v>??</v>
      </c>
      <c r="AL221" s="271" t="e">
        <f>IF(#REF!=#REF!,0,IF(#REF!=#REF!,0,IF(#REF!=#REF!,0,IF(#REF!=#REF!,0,IF(#REF!=#REF!,0,IF(#REF!=#REF!,0,IF(#REF!=#REF!,0,IF(#REF!=#REF!,0,1))))))))</f>
        <v>#REF!</v>
      </c>
      <c r="AM221" s="354">
        <f t="shared" si="25"/>
        <v>0</v>
      </c>
    </row>
    <row r="222" spans="1:39" ht="14.1" customHeight="1" thickTop="1" thickBot="1" x14ac:dyDescent="0.25">
      <c r="A222" s="2296"/>
      <c r="B222" s="2285"/>
      <c r="C222" s="2299"/>
      <c r="D222" s="2301"/>
      <c r="E222" s="2304"/>
      <c r="F222" s="2285"/>
      <c r="G222" s="2319"/>
      <c r="H222" s="2306"/>
      <c r="I222" s="2283"/>
      <c r="J222" s="2285"/>
      <c r="K222" s="2319"/>
      <c r="L222" s="2285"/>
      <c r="M222" s="292"/>
      <c r="N222" s="290"/>
      <c r="O222" s="290"/>
      <c r="P222" s="291"/>
      <c r="Q222" s="291"/>
      <c r="R222" s="290"/>
      <c r="S222" s="290"/>
      <c r="T222" s="356"/>
      <c r="U222" s="355"/>
      <c r="V222" s="355"/>
      <c r="W222" s="355"/>
      <c r="X222" s="355"/>
      <c r="Y222" s="355"/>
      <c r="Z222" s="355"/>
      <c r="AA222" s="355"/>
      <c r="AB222" s="290"/>
      <c r="AC222" s="2288"/>
      <c r="AD222" s="2288"/>
      <c r="AE222" s="2278"/>
      <c r="AF222" s="2291"/>
      <c r="AG222" s="2294"/>
      <c r="AH222" s="2276"/>
      <c r="AI222" s="271">
        <f>IF(P222=P221,0,IF(P222=P220,0,IF(P222=P219,0,IF(P222=P218,0,IF(P222=P217,0,IF(P222=P216,0,IF(P222=P215,0,IF(P222=P214,0,IF(P222=P213,0,1)))))))))</f>
        <v>0</v>
      </c>
      <c r="AJ222" s="271" t="s">
        <v>545</v>
      </c>
      <c r="AK222" s="271" t="str">
        <f t="shared" si="26"/>
        <v>??</v>
      </c>
      <c r="AL222" s="271" t="e">
        <f>IF(#REF!=#REF!,0,IF(#REF!=#REF!,0,IF(#REF!=#REF!,0,IF(#REF!=#REF!,0,IF(#REF!=#REF!,0,IF(#REF!=#REF!,0,IF(#REF!=#REF!,0,IF(#REF!=#REF!,0,IF(#REF!=#REF!,0,1)))))))))</f>
        <v>#REF!</v>
      </c>
      <c r="AM222" s="354">
        <f t="shared" si="25"/>
        <v>0</v>
      </c>
    </row>
    <row r="223" spans="1:39" ht="14.1" customHeight="1" thickTop="1" thickBot="1" x14ac:dyDescent="0.25">
      <c r="A223" s="2295"/>
      <c r="B223" s="2297"/>
      <c r="C223" s="2298"/>
      <c r="D223" s="2300"/>
      <c r="E223" s="2302"/>
      <c r="F223" s="2297"/>
      <c r="G223" s="2297"/>
      <c r="H223" s="2305"/>
      <c r="I223" s="2279" t="s">
        <v>140</v>
      </c>
      <c r="J223" s="2284"/>
      <c r="K223" s="2297"/>
      <c r="L223" s="2284"/>
      <c r="M223" s="310"/>
      <c r="N223" s="1679"/>
      <c r="O223" s="1679"/>
      <c r="P223" s="389"/>
      <c r="Q223" s="389"/>
      <c r="R223" s="308"/>
      <c r="S223" s="308"/>
      <c r="T223" s="358"/>
      <c r="U223" s="357"/>
      <c r="V223" s="357"/>
      <c r="W223" s="357"/>
      <c r="X223" s="357"/>
      <c r="Y223" s="357"/>
      <c r="Z223" s="357"/>
      <c r="AA223" s="357"/>
      <c r="AB223" s="308"/>
      <c r="AC223" s="2286">
        <f>SUM(T223:AB232)</f>
        <v>0</v>
      </c>
      <c r="AD223" s="2286">
        <f>IF(AC223&gt;0,18,0)</f>
        <v>0</v>
      </c>
      <c r="AE223" s="2289">
        <f>IF((AC223-AD223)&gt;=0,AC223-AD223,0)</f>
        <v>0</v>
      </c>
      <c r="AF223" s="2291">
        <f>IF(AC223&lt;AD223,AC223,AD223)/IF(AD223=0,1,AD223)</f>
        <v>0</v>
      </c>
      <c r="AG223" s="2292" t="str">
        <f>IF(AF223=1,"pe",IF(AF223&gt;0,"ne",""))</f>
        <v/>
      </c>
      <c r="AH223" s="2276"/>
      <c r="AI223" s="271">
        <v>1</v>
      </c>
      <c r="AJ223" s="271" t="s">
        <v>545</v>
      </c>
      <c r="AK223" s="271" t="str">
        <f t="shared" si="26"/>
        <v>??</v>
      </c>
      <c r="AL223" s="271">
        <v>1</v>
      </c>
      <c r="AM223" s="354">
        <f>C223</f>
        <v>0</v>
      </c>
    </row>
    <row r="224" spans="1:39" ht="14.1" customHeight="1" thickTop="1" thickBot="1" x14ac:dyDescent="0.25">
      <c r="A224" s="2295"/>
      <c r="B224" s="2284"/>
      <c r="C224" s="2298"/>
      <c r="D224" s="2300"/>
      <c r="E224" s="2303"/>
      <c r="F224" s="2284"/>
      <c r="G224" s="2318"/>
      <c r="H224" s="2305"/>
      <c r="I224" s="2280"/>
      <c r="J224" s="2284"/>
      <c r="K224" s="2318"/>
      <c r="L224" s="2284"/>
      <c r="M224" s="310"/>
      <c r="N224" s="1679"/>
      <c r="O224" s="1679"/>
      <c r="P224" s="309"/>
      <c r="Q224" s="309"/>
      <c r="R224" s="308"/>
      <c r="S224" s="308"/>
      <c r="T224" s="358"/>
      <c r="U224" s="357"/>
      <c r="V224" s="357"/>
      <c r="W224" s="357"/>
      <c r="X224" s="357"/>
      <c r="Y224" s="357"/>
      <c r="Z224" s="357"/>
      <c r="AA224" s="357"/>
      <c r="AB224" s="308"/>
      <c r="AC224" s="2287"/>
      <c r="AD224" s="2287"/>
      <c r="AE224" s="2290"/>
      <c r="AF224" s="2291"/>
      <c r="AG224" s="2293"/>
      <c r="AH224" s="2276"/>
      <c r="AI224" s="271">
        <f>IF(P224=P223,0,1)</f>
        <v>0</v>
      </c>
      <c r="AJ224" s="271" t="s">
        <v>545</v>
      </c>
      <c r="AK224" s="271" t="str">
        <f t="shared" si="26"/>
        <v>??</v>
      </c>
      <c r="AL224" s="271" t="e">
        <f>IF(#REF!=#REF!,0,1)</f>
        <v>#REF!</v>
      </c>
      <c r="AM224" s="354">
        <f t="shared" ref="AM224:AM232" si="27">AM223</f>
        <v>0</v>
      </c>
    </row>
    <row r="225" spans="1:39" ht="14.1" customHeight="1" thickTop="1" thickBot="1" x14ac:dyDescent="0.25">
      <c r="A225" s="2295"/>
      <c r="B225" s="2284"/>
      <c r="C225" s="2298"/>
      <c r="D225" s="2300"/>
      <c r="E225" s="2303"/>
      <c r="F225" s="2284"/>
      <c r="G225" s="2318"/>
      <c r="H225" s="2305"/>
      <c r="I225" s="2281"/>
      <c r="J225" s="2284"/>
      <c r="K225" s="2318"/>
      <c r="L225" s="2284"/>
      <c r="M225" s="310"/>
      <c r="N225" s="1679"/>
      <c r="O225" s="1679"/>
      <c r="P225" s="309"/>
      <c r="Q225" s="309"/>
      <c r="R225" s="308"/>
      <c r="S225" s="308"/>
      <c r="T225" s="358"/>
      <c r="U225" s="357"/>
      <c r="V225" s="357"/>
      <c r="W225" s="357"/>
      <c r="X225" s="357"/>
      <c r="Y225" s="357"/>
      <c r="Z225" s="357"/>
      <c r="AA225" s="357"/>
      <c r="AB225" s="308"/>
      <c r="AC225" s="2287"/>
      <c r="AD225" s="2287"/>
      <c r="AE225" s="2290"/>
      <c r="AF225" s="2291"/>
      <c r="AG225" s="2293"/>
      <c r="AH225" s="2276"/>
      <c r="AI225" s="271">
        <f>IF(P225=P224,0,IF(P225=P223,0,1))</f>
        <v>0</v>
      </c>
      <c r="AJ225" s="271" t="s">
        <v>545</v>
      </c>
      <c r="AK225" s="271" t="str">
        <f t="shared" si="26"/>
        <v>??</v>
      </c>
      <c r="AL225" s="271" t="e">
        <f>IF(#REF!=#REF!,0,IF(#REF!=#REF!,0,1))</f>
        <v>#REF!</v>
      </c>
      <c r="AM225" s="354">
        <f t="shared" si="27"/>
        <v>0</v>
      </c>
    </row>
    <row r="226" spans="1:39" ht="14.1" customHeight="1" thickTop="1" thickBot="1" x14ac:dyDescent="0.25">
      <c r="A226" s="2295"/>
      <c r="B226" s="2284"/>
      <c r="C226" s="2298"/>
      <c r="D226" s="2300"/>
      <c r="E226" s="2303"/>
      <c r="F226" s="2284"/>
      <c r="G226" s="2318"/>
      <c r="H226" s="2305"/>
      <c r="I226" s="2282"/>
      <c r="J226" s="2284"/>
      <c r="K226" s="2318"/>
      <c r="L226" s="2284"/>
      <c r="M226" s="310"/>
      <c r="N226" s="1679"/>
      <c r="O226" s="1679"/>
      <c r="P226" s="309"/>
      <c r="Q226" s="309"/>
      <c r="R226" s="308"/>
      <c r="S226" s="308"/>
      <c r="T226" s="358"/>
      <c r="U226" s="357"/>
      <c r="V226" s="357"/>
      <c r="W226" s="357"/>
      <c r="X226" s="357"/>
      <c r="Y226" s="357"/>
      <c r="Z226" s="357"/>
      <c r="AA226" s="357"/>
      <c r="AB226" s="308"/>
      <c r="AC226" s="2287"/>
      <c r="AD226" s="2287"/>
      <c r="AE226" s="2290"/>
      <c r="AF226" s="2291"/>
      <c r="AG226" s="2293"/>
      <c r="AH226" s="2276"/>
      <c r="AI226" s="271">
        <f>IF(P226=P225,0,IF(P226=P224,0,IF(P226=P223,0,1)))</f>
        <v>0</v>
      </c>
      <c r="AJ226" s="271" t="s">
        <v>545</v>
      </c>
      <c r="AK226" s="271" t="str">
        <f t="shared" si="26"/>
        <v>??</v>
      </c>
      <c r="AL226" s="271" t="e">
        <f>IF(#REF!=#REF!,0,IF(#REF!=#REF!,0,IF(#REF!=#REF!,0,1)))</f>
        <v>#REF!</v>
      </c>
      <c r="AM226" s="354">
        <f t="shared" si="27"/>
        <v>0</v>
      </c>
    </row>
    <row r="227" spans="1:39" ht="14.1" customHeight="1" thickTop="1" thickBot="1" x14ac:dyDescent="0.25">
      <c r="A227" s="2295"/>
      <c r="B227" s="2284"/>
      <c r="C227" s="2298"/>
      <c r="D227" s="2300"/>
      <c r="E227" s="2303"/>
      <c r="F227" s="2284"/>
      <c r="G227" s="2318"/>
      <c r="H227" s="2305"/>
      <c r="I227" s="2282"/>
      <c r="J227" s="2284"/>
      <c r="K227" s="2318"/>
      <c r="L227" s="2284"/>
      <c r="M227" s="310"/>
      <c r="N227" s="1679"/>
      <c r="O227" s="1679"/>
      <c r="P227" s="309"/>
      <c r="Q227" s="309"/>
      <c r="R227" s="308"/>
      <c r="S227" s="308"/>
      <c r="T227" s="358"/>
      <c r="U227" s="357"/>
      <c r="V227" s="357"/>
      <c r="W227" s="357"/>
      <c r="X227" s="357"/>
      <c r="Y227" s="357"/>
      <c r="Z227" s="357"/>
      <c r="AA227" s="357"/>
      <c r="AB227" s="308"/>
      <c r="AC227" s="2287"/>
      <c r="AD227" s="2287"/>
      <c r="AE227" s="2290"/>
      <c r="AF227" s="2291"/>
      <c r="AG227" s="2293"/>
      <c r="AH227" s="2276"/>
      <c r="AI227" s="271">
        <f>IF(P227=P226,0,IF(P227=P225,0,IF(P227=P224,0,IF(P227=P223,0,1))))</f>
        <v>0</v>
      </c>
      <c r="AJ227" s="271" t="s">
        <v>545</v>
      </c>
      <c r="AK227" s="271" t="str">
        <f t="shared" si="26"/>
        <v>??</v>
      </c>
      <c r="AL227" s="271" t="e">
        <f>IF(#REF!=#REF!,0,IF(#REF!=#REF!,0,IF(#REF!=#REF!,0,IF(#REF!=#REF!,0,1))))</f>
        <v>#REF!</v>
      </c>
      <c r="AM227" s="354">
        <f t="shared" si="27"/>
        <v>0</v>
      </c>
    </row>
    <row r="228" spans="1:39" ht="14.1" customHeight="1" thickTop="1" thickBot="1" x14ac:dyDescent="0.25">
      <c r="A228" s="2295"/>
      <c r="B228" s="2284"/>
      <c r="C228" s="2298"/>
      <c r="D228" s="2300"/>
      <c r="E228" s="2303"/>
      <c r="F228" s="2284"/>
      <c r="G228" s="2318"/>
      <c r="H228" s="2305"/>
      <c r="I228" s="2282"/>
      <c r="J228" s="2284"/>
      <c r="K228" s="2318"/>
      <c r="L228" s="2284"/>
      <c r="M228" s="310"/>
      <c r="N228" s="1679"/>
      <c r="O228" s="1679"/>
      <c r="P228" s="309"/>
      <c r="Q228" s="309"/>
      <c r="R228" s="308"/>
      <c r="S228" s="308"/>
      <c r="T228" s="358"/>
      <c r="U228" s="357"/>
      <c r="V228" s="357"/>
      <c r="W228" s="357"/>
      <c r="X228" s="357"/>
      <c r="Y228" s="357"/>
      <c r="Z228" s="357"/>
      <c r="AA228" s="357"/>
      <c r="AB228" s="308"/>
      <c r="AC228" s="2287"/>
      <c r="AD228" s="2287"/>
      <c r="AE228" s="2290"/>
      <c r="AF228" s="2291"/>
      <c r="AG228" s="2293"/>
      <c r="AH228" s="2276"/>
      <c r="AI228" s="271">
        <f>IF(P228=P227,0,IF(P228=P226,0,IF(P228=P225,0,IF(P228=P224,0,IF(P228=P223,0,1)))))</f>
        <v>0</v>
      </c>
      <c r="AJ228" s="271" t="s">
        <v>545</v>
      </c>
      <c r="AK228" s="271" t="str">
        <f t="shared" si="26"/>
        <v>??</v>
      </c>
      <c r="AL228" s="271" t="e">
        <f>IF(#REF!=#REF!,0,IF(#REF!=#REF!,0,IF(#REF!=#REF!,0,IF(#REF!=#REF!,0,IF(#REF!=#REF!,0,1)))))</f>
        <v>#REF!</v>
      </c>
      <c r="AM228" s="354">
        <f t="shared" si="27"/>
        <v>0</v>
      </c>
    </row>
    <row r="229" spans="1:39" ht="14.1" customHeight="1" thickTop="1" thickBot="1" x14ac:dyDescent="0.25">
      <c r="A229" s="2295"/>
      <c r="B229" s="2284"/>
      <c r="C229" s="2298"/>
      <c r="D229" s="2300"/>
      <c r="E229" s="2303"/>
      <c r="F229" s="2284"/>
      <c r="G229" s="2318"/>
      <c r="H229" s="2305"/>
      <c r="I229" s="2282"/>
      <c r="J229" s="2284"/>
      <c r="K229" s="2318"/>
      <c r="L229" s="2284"/>
      <c r="M229" s="310"/>
      <c r="N229" s="1679"/>
      <c r="O229" s="1679"/>
      <c r="P229" s="309"/>
      <c r="Q229" s="309"/>
      <c r="R229" s="308"/>
      <c r="S229" s="308"/>
      <c r="T229" s="358"/>
      <c r="U229" s="357"/>
      <c r="V229" s="357"/>
      <c r="W229" s="357"/>
      <c r="X229" s="357"/>
      <c r="Y229" s="357"/>
      <c r="Z229" s="357"/>
      <c r="AA229" s="357"/>
      <c r="AB229" s="308"/>
      <c r="AC229" s="2287"/>
      <c r="AD229" s="2287"/>
      <c r="AE229" s="2277" t="str">
        <f>IF(AE223&gt;9,"błąd","")</f>
        <v/>
      </c>
      <c r="AF229" s="2291"/>
      <c r="AG229" s="2293"/>
      <c r="AH229" s="2276"/>
      <c r="AI229" s="271">
        <f>IF(P229=P228,0,IF(P229=P227,0,IF(P229=P226,0,IF(P229=P225,0,IF(P229=P224,0,IF(P229=P223,0,1))))))</f>
        <v>0</v>
      </c>
      <c r="AJ229" s="271" t="s">
        <v>545</v>
      </c>
      <c r="AK229" s="271" t="str">
        <f t="shared" si="26"/>
        <v>??</v>
      </c>
      <c r="AL229" s="271" t="e">
        <f>IF(#REF!=#REF!,0,IF(#REF!=#REF!,0,IF(#REF!=#REF!,0,IF(#REF!=#REF!,0,IF(#REF!=#REF!,0,IF(#REF!=#REF!,0,1))))))</f>
        <v>#REF!</v>
      </c>
      <c r="AM229" s="354">
        <f t="shared" si="27"/>
        <v>0</v>
      </c>
    </row>
    <row r="230" spans="1:39" ht="14.1" customHeight="1" thickTop="1" thickBot="1" x14ac:dyDescent="0.25">
      <c r="A230" s="2295"/>
      <c r="B230" s="2284"/>
      <c r="C230" s="2298"/>
      <c r="D230" s="2300"/>
      <c r="E230" s="2303"/>
      <c r="F230" s="2284"/>
      <c r="G230" s="2318"/>
      <c r="H230" s="2305"/>
      <c r="I230" s="2282"/>
      <c r="J230" s="2284"/>
      <c r="K230" s="2318"/>
      <c r="L230" s="2284"/>
      <c r="M230" s="310"/>
      <c r="N230" s="1679"/>
      <c r="O230" s="1679"/>
      <c r="P230" s="309"/>
      <c r="Q230" s="309"/>
      <c r="R230" s="308"/>
      <c r="S230" s="308"/>
      <c r="T230" s="358"/>
      <c r="U230" s="357"/>
      <c r="V230" s="357"/>
      <c r="W230" s="357"/>
      <c r="X230" s="357"/>
      <c r="Y230" s="357"/>
      <c r="Z230" s="357"/>
      <c r="AA230" s="357"/>
      <c r="AB230" s="308"/>
      <c r="AC230" s="2287"/>
      <c r="AD230" s="2287"/>
      <c r="AE230" s="2277"/>
      <c r="AF230" s="2291"/>
      <c r="AG230" s="2293"/>
      <c r="AH230" s="2276"/>
      <c r="AI230" s="271">
        <f>IF(P230=P229,0,IF(P230=P228,0,IF(P230=P227,0,IF(P230=P226,0,IF(P230=P225,0,IF(P230=P224,0,IF(P230=P223,0,1)))))))</f>
        <v>0</v>
      </c>
      <c r="AJ230" s="271" t="s">
        <v>545</v>
      </c>
      <c r="AK230" s="271" t="str">
        <f t="shared" si="26"/>
        <v>??</v>
      </c>
      <c r="AL230" s="271" t="e">
        <f>IF(#REF!=#REF!,0,IF(#REF!=#REF!,0,IF(#REF!=#REF!,0,IF(#REF!=#REF!,0,IF(#REF!=#REF!,0,IF(#REF!=#REF!,0,IF(#REF!=#REF!,0,1)))))))</f>
        <v>#REF!</v>
      </c>
      <c r="AM230" s="354">
        <f t="shared" si="27"/>
        <v>0</v>
      </c>
    </row>
    <row r="231" spans="1:39" ht="14.1" customHeight="1" thickTop="1" thickBot="1" x14ac:dyDescent="0.25">
      <c r="A231" s="2295"/>
      <c r="B231" s="2284"/>
      <c r="C231" s="2298"/>
      <c r="D231" s="2300"/>
      <c r="E231" s="2303"/>
      <c r="F231" s="2284"/>
      <c r="G231" s="2318"/>
      <c r="H231" s="2305"/>
      <c r="I231" s="2282"/>
      <c r="J231" s="2284"/>
      <c r="K231" s="2318"/>
      <c r="L231" s="2284"/>
      <c r="M231" s="310"/>
      <c r="N231" s="1679"/>
      <c r="O231" s="1679"/>
      <c r="P231" s="309"/>
      <c r="Q231" s="309"/>
      <c r="R231" s="308"/>
      <c r="S231" s="308"/>
      <c r="T231" s="358"/>
      <c r="U231" s="357"/>
      <c r="V231" s="357"/>
      <c r="W231" s="357"/>
      <c r="X231" s="357"/>
      <c r="Y231" s="357"/>
      <c r="Z231" s="357"/>
      <c r="AA231" s="357"/>
      <c r="AB231" s="308"/>
      <c r="AC231" s="2287"/>
      <c r="AD231" s="2287"/>
      <c r="AE231" s="2277"/>
      <c r="AF231" s="2291"/>
      <c r="AG231" s="2293"/>
      <c r="AH231" s="2276"/>
      <c r="AI231" s="271">
        <f>IF(P231=P230,0,IF(P231=P229,0,IF(P231=P228,0,IF(P231=P227,0,IF(P231=P226,0,IF(P231=P225,0,IF(P231=P224,0,IF(P231=P223,0,1))))))))</f>
        <v>0</v>
      </c>
      <c r="AJ231" s="271" t="s">
        <v>545</v>
      </c>
      <c r="AK231" s="271" t="str">
        <f t="shared" si="26"/>
        <v>??</v>
      </c>
      <c r="AL231" s="271" t="e">
        <f>IF(#REF!=#REF!,0,IF(#REF!=#REF!,0,IF(#REF!=#REF!,0,IF(#REF!=#REF!,0,IF(#REF!=#REF!,0,IF(#REF!=#REF!,0,IF(#REF!=#REF!,0,IF(#REF!=#REF!,0,1))))))))</f>
        <v>#REF!</v>
      </c>
      <c r="AM231" s="354">
        <f t="shared" si="27"/>
        <v>0</v>
      </c>
    </row>
    <row r="232" spans="1:39" ht="14.1" customHeight="1" thickTop="1" thickBot="1" x14ac:dyDescent="0.25">
      <c r="A232" s="2296"/>
      <c r="B232" s="2285"/>
      <c r="C232" s="2299"/>
      <c r="D232" s="2301"/>
      <c r="E232" s="2304"/>
      <c r="F232" s="2285"/>
      <c r="G232" s="2319"/>
      <c r="H232" s="2306"/>
      <c r="I232" s="2283"/>
      <c r="J232" s="2285"/>
      <c r="K232" s="2319"/>
      <c r="L232" s="2285"/>
      <c r="M232" s="292"/>
      <c r="N232" s="290"/>
      <c r="O232" s="290"/>
      <c r="P232" s="291"/>
      <c r="Q232" s="291"/>
      <c r="R232" s="290"/>
      <c r="S232" s="290"/>
      <c r="T232" s="356"/>
      <c r="U232" s="355"/>
      <c r="V232" s="355"/>
      <c r="W232" s="355"/>
      <c r="X232" s="355"/>
      <c r="Y232" s="355"/>
      <c r="Z232" s="355"/>
      <c r="AA232" s="355"/>
      <c r="AB232" s="290"/>
      <c r="AC232" s="2288"/>
      <c r="AD232" s="2288"/>
      <c r="AE232" s="2278"/>
      <c r="AF232" s="2291"/>
      <c r="AG232" s="2294"/>
      <c r="AH232" s="2276"/>
      <c r="AI232" s="271">
        <f>IF(P232=P231,0,IF(P232=P230,0,IF(P232=P229,0,IF(P232=P228,0,IF(P232=P227,0,IF(P232=P226,0,IF(P232=P225,0,IF(P232=P224,0,IF(P232=P223,0,1)))))))))</f>
        <v>0</v>
      </c>
      <c r="AJ232" s="271" t="s">
        <v>545</v>
      </c>
      <c r="AK232" s="271" t="str">
        <f t="shared" si="26"/>
        <v>??</v>
      </c>
      <c r="AL232" s="271" t="e">
        <f>IF(#REF!=#REF!,0,IF(#REF!=#REF!,0,IF(#REF!=#REF!,0,IF(#REF!=#REF!,0,IF(#REF!=#REF!,0,IF(#REF!=#REF!,0,IF(#REF!=#REF!,0,IF(#REF!=#REF!,0,IF(#REF!=#REF!,0,1)))))))))</f>
        <v>#REF!</v>
      </c>
      <c r="AM232" s="354">
        <f t="shared" si="27"/>
        <v>0</v>
      </c>
    </row>
    <row r="233" spans="1:39" ht="14.1" customHeight="1" thickTop="1" thickBot="1" x14ac:dyDescent="0.25">
      <c r="A233" s="2295"/>
      <c r="B233" s="2297"/>
      <c r="C233" s="2298"/>
      <c r="D233" s="2300"/>
      <c r="E233" s="2302"/>
      <c r="F233" s="2297"/>
      <c r="G233" s="2297"/>
      <c r="H233" s="2305"/>
      <c r="I233" s="2279" t="s">
        <v>140</v>
      </c>
      <c r="J233" s="2284"/>
      <c r="K233" s="2297"/>
      <c r="L233" s="2284"/>
      <c r="M233" s="310"/>
      <c r="N233" s="1679"/>
      <c r="O233" s="1679"/>
      <c r="P233" s="389"/>
      <c r="Q233" s="389"/>
      <c r="R233" s="308"/>
      <c r="S233" s="308"/>
      <c r="T233" s="358"/>
      <c r="U233" s="357"/>
      <c r="V233" s="357"/>
      <c r="W233" s="357"/>
      <c r="X233" s="357"/>
      <c r="Y233" s="357"/>
      <c r="Z233" s="357"/>
      <c r="AA233" s="357"/>
      <c r="AB233" s="308"/>
      <c r="AC233" s="2286">
        <f>SUM(T233:AB242)</f>
        <v>0</v>
      </c>
      <c r="AD233" s="2286">
        <f>IF(AC233&gt;0,18,0)</f>
        <v>0</v>
      </c>
      <c r="AE233" s="2289">
        <f>IF((AC233-AD233)&gt;=0,AC233-AD233,0)</f>
        <v>0</v>
      </c>
      <c r="AF233" s="2291">
        <f>IF(AC233&lt;AD233,AC233,AD233)/IF(AD233=0,1,AD233)</f>
        <v>0</v>
      </c>
      <c r="AG233" s="2292" t="str">
        <f>IF(AF233=1,"pe",IF(AF233&gt;0,"ne",""))</f>
        <v/>
      </c>
      <c r="AH233" s="2276"/>
      <c r="AI233" s="271">
        <v>1</v>
      </c>
      <c r="AJ233" s="271" t="s">
        <v>545</v>
      </c>
      <c r="AK233" s="271" t="str">
        <f t="shared" si="26"/>
        <v>??</v>
      </c>
      <c r="AL233" s="271">
        <v>1</v>
      </c>
      <c r="AM233" s="354">
        <f>C233</f>
        <v>0</v>
      </c>
    </row>
    <row r="234" spans="1:39" ht="14.1" customHeight="1" thickTop="1" thickBot="1" x14ac:dyDescent="0.25">
      <c r="A234" s="2295"/>
      <c r="B234" s="2284"/>
      <c r="C234" s="2298"/>
      <c r="D234" s="2300"/>
      <c r="E234" s="2303"/>
      <c r="F234" s="2284"/>
      <c r="G234" s="2318"/>
      <c r="H234" s="2305"/>
      <c r="I234" s="2280"/>
      <c r="J234" s="2284"/>
      <c r="K234" s="2318"/>
      <c r="L234" s="2284"/>
      <c r="M234" s="310"/>
      <c r="N234" s="1679"/>
      <c r="O234" s="1679"/>
      <c r="P234" s="309"/>
      <c r="Q234" s="309"/>
      <c r="R234" s="308"/>
      <c r="S234" s="308"/>
      <c r="T234" s="358"/>
      <c r="U234" s="357"/>
      <c r="V234" s="357"/>
      <c r="W234" s="357"/>
      <c r="X234" s="357"/>
      <c r="Y234" s="357"/>
      <c r="Z234" s="357"/>
      <c r="AA234" s="357"/>
      <c r="AB234" s="308"/>
      <c r="AC234" s="2287"/>
      <c r="AD234" s="2287"/>
      <c r="AE234" s="2290"/>
      <c r="AF234" s="2291"/>
      <c r="AG234" s="2293"/>
      <c r="AH234" s="2276"/>
      <c r="AI234" s="271">
        <f>IF(P234=P233,0,1)</f>
        <v>0</v>
      </c>
      <c r="AJ234" s="271" t="s">
        <v>545</v>
      </c>
      <c r="AK234" s="271" t="str">
        <f t="shared" si="26"/>
        <v>??</v>
      </c>
      <c r="AL234" s="271" t="e">
        <f>IF(#REF!=#REF!,0,1)</f>
        <v>#REF!</v>
      </c>
      <c r="AM234" s="354">
        <f t="shared" ref="AM234:AM242" si="28">AM233</f>
        <v>0</v>
      </c>
    </row>
    <row r="235" spans="1:39" ht="14.1" customHeight="1" thickTop="1" thickBot="1" x14ac:dyDescent="0.25">
      <c r="A235" s="2295"/>
      <c r="B235" s="2284"/>
      <c r="C235" s="2298"/>
      <c r="D235" s="2300"/>
      <c r="E235" s="2303"/>
      <c r="F235" s="2284"/>
      <c r="G235" s="2318"/>
      <c r="H235" s="2305"/>
      <c r="I235" s="2281"/>
      <c r="J235" s="2284"/>
      <c r="K235" s="2318"/>
      <c r="L235" s="2284"/>
      <c r="M235" s="310"/>
      <c r="N235" s="1679"/>
      <c r="O235" s="1679"/>
      <c r="P235" s="309"/>
      <c r="Q235" s="309"/>
      <c r="R235" s="308"/>
      <c r="S235" s="308"/>
      <c r="T235" s="358"/>
      <c r="U235" s="357"/>
      <c r="V235" s="357"/>
      <c r="W235" s="357"/>
      <c r="X235" s="357"/>
      <c r="Y235" s="357"/>
      <c r="Z235" s="357"/>
      <c r="AA235" s="357"/>
      <c r="AB235" s="308"/>
      <c r="AC235" s="2287"/>
      <c r="AD235" s="2287"/>
      <c r="AE235" s="2290"/>
      <c r="AF235" s="2291"/>
      <c r="AG235" s="2293"/>
      <c r="AH235" s="2276"/>
      <c r="AI235" s="271">
        <f>IF(P235=P234,0,IF(P235=P233,0,1))</f>
        <v>0</v>
      </c>
      <c r="AJ235" s="271" t="s">
        <v>545</v>
      </c>
      <c r="AK235" s="271" t="str">
        <f t="shared" si="26"/>
        <v>??</v>
      </c>
      <c r="AL235" s="271" t="e">
        <f>IF(#REF!=#REF!,0,IF(#REF!=#REF!,0,1))</f>
        <v>#REF!</v>
      </c>
      <c r="AM235" s="354">
        <f t="shared" si="28"/>
        <v>0</v>
      </c>
    </row>
    <row r="236" spans="1:39" ht="14.1" customHeight="1" thickTop="1" thickBot="1" x14ac:dyDescent="0.25">
      <c r="A236" s="2295"/>
      <c r="B236" s="2284"/>
      <c r="C236" s="2298"/>
      <c r="D236" s="2300"/>
      <c r="E236" s="2303"/>
      <c r="F236" s="2284"/>
      <c r="G236" s="2318"/>
      <c r="H236" s="2305"/>
      <c r="I236" s="2282"/>
      <c r="J236" s="2284"/>
      <c r="K236" s="2318"/>
      <c r="L236" s="2284"/>
      <c r="M236" s="310"/>
      <c r="N236" s="1679"/>
      <c r="O236" s="1679"/>
      <c r="P236" s="309"/>
      <c r="Q236" s="309"/>
      <c r="R236" s="308"/>
      <c r="S236" s="308"/>
      <c r="T236" s="358"/>
      <c r="U236" s="357"/>
      <c r="V236" s="357"/>
      <c r="W236" s="357"/>
      <c r="X236" s="357"/>
      <c r="Y236" s="357"/>
      <c r="Z236" s="357"/>
      <c r="AA236" s="357"/>
      <c r="AB236" s="308"/>
      <c r="AC236" s="2287"/>
      <c r="AD236" s="2287"/>
      <c r="AE236" s="2290"/>
      <c r="AF236" s="2291"/>
      <c r="AG236" s="2293"/>
      <c r="AH236" s="2276"/>
      <c r="AI236" s="271">
        <f>IF(P236=P235,0,IF(P236=P234,0,IF(P236=P233,0,1)))</f>
        <v>0</v>
      </c>
      <c r="AJ236" s="271" t="s">
        <v>545</v>
      </c>
      <c r="AK236" s="271" t="str">
        <f t="shared" si="26"/>
        <v>??</v>
      </c>
      <c r="AL236" s="271" t="e">
        <f>IF(#REF!=#REF!,0,IF(#REF!=#REF!,0,IF(#REF!=#REF!,0,1)))</f>
        <v>#REF!</v>
      </c>
      <c r="AM236" s="354">
        <f t="shared" si="28"/>
        <v>0</v>
      </c>
    </row>
    <row r="237" spans="1:39" ht="14.1" customHeight="1" thickTop="1" thickBot="1" x14ac:dyDescent="0.25">
      <c r="A237" s="2295"/>
      <c r="B237" s="2284"/>
      <c r="C237" s="2298"/>
      <c r="D237" s="2300"/>
      <c r="E237" s="2303"/>
      <c r="F237" s="2284"/>
      <c r="G237" s="2318"/>
      <c r="H237" s="2305"/>
      <c r="I237" s="2282"/>
      <c r="J237" s="2284"/>
      <c r="K237" s="2318"/>
      <c r="L237" s="2284"/>
      <c r="M237" s="310"/>
      <c r="N237" s="1679"/>
      <c r="O237" s="1679"/>
      <c r="P237" s="309"/>
      <c r="Q237" s="309"/>
      <c r="R237" s="308"/>
      <c r="S237" s="308"/>
      <c r="T237" s="358"/>
      <c r="U237" s="357"/>
      <c r="V237" s="357"/>
      <c r="W237" s="357"/>
      <c r="X237" s="357"/>
      <c r="Y237" s="357"/>
      <c r="Z237" s="357"/>
      <c r="AA237" s="357"/>
      <c r="AB237" s="308"/>
      <c r="AC237" s="2287"/>
      <c r="AD237" s="2287"/>
      <c r="AE237" s="2290"/>
      <c r="AF237" s="2291"/>
      <c r="AG237" s="2293"/>
      <c r="AH237" s="2276"/>
      <c r="AI237" s="271">
        <f>IF(P237=P236,0,IF(P237=P235,0,IF(P237=P234,0,IF(P237=P233,0,1))))</f>
        <v>0</v>
      </c>
      <c r="AJ237" s="271" t="s">
        <v>545</v>
      </c>
      <c r="AK237" s="271" t="str">
        <f t="shared" si="26"/>
        <v>??</v>
      </c>
      <c r="AL237" s="271" t="e">
        <f>IF(#REF!=#REF!,0,IF(#REF!=#REF!,0,IF(#REF!=#REF!,0,IF(#REF!=#REF!,0,1))))</f>
        <v>#REF!</v>
      </c>
      <c r="AM237" s="354">
        <f t="shared" si="28"/>
        <v>0</v>
      </c>
    </row>
    <row r="238" spans="1:39" ht="14.1" customHeight="1" thickTop="1" thickBot="1" x14ac:dyDescent="0.25">
      <c r="A238" s="2295"/>
      <c r="B238" s="2284"/>
      <c r="C238" s="2298"/>
      <c r="D238" s="2300"/>
      <c r="E238" s="2303"/>
      <c r="F238" s="2284"/>
      <c r="G238" s="2318"/>
      <c r="H238" s="2305"/>
      <c r="I238" s="2282"/>
      <c r="J238" s="2284"/>
      <c r="K238" s="2318"/>
      <c r="L238" s="2284"/>
      <c r="M238" s="310"/>
      <c r="N238" s="1679"/>
      <c r="O238" s="1679"/>
      <c r="P238" s="309"/>
      <c r="Q238" s="309"/>
      <c r="R238" s="308"/>
      <c r="S238" s="308"/>
      <c r="T238" s="358"/>
      <c r="U238" s="357"/>
      <c r="V238" s="357"/>
      <c r="W238" s="357"/>
      <c r="X238" s="357"/>
      <c r="Y238" s="357"/>
      <c r="Z238" s="357"/>
      <c r="AA238" s="357"/>
      <c r="AB238" s="308"/>
      <c r="AC238" s="2287"/>
      <c r="AD238" s="2287"/>
      <c r="AE238" s="2290"/>
      <c r="AF238" s="2291"/>
      <c r="AG238" s="2293"/>
      <c r="AH238" s="2276"/>
      <c r="AI238" s="271">
        <f>IF(P238=P237,0,IF(P238=P236,0,IF(P238=P235,0,IF(P238=P234,0,IF(P238=P233,0,1)))))</f>
        <v>0</v>
      </c>
      <c r="AJ238" s="271" t="s">
        <v>545</v>
      </c>
      <c r="AK238" s="271" t="str">
        <f t="shared" si="26"/>
        <v>??</v>
      </c>
      <c r="AL238" s="271" t="e">
        <f>IF(#REF!=#REF!,0,IF(#REF!=#REF!,0,IF(#REF!=#REF!,0,IF(#REF!=#REF!,0,IF(#REF!=#REF!,0,1)))))</f>
        <v>#REF!</v>
      </c>
      <c r="AM238" s="354">
        <f t="shared" si="28"/>
        <v>0</v>
      </c>
    </row>
    <row r="239" spans="1:39" ht="14.1" customHeight="1" thickTop="1" thickBot="1" x14ac:dyDescent="0.25">
      <c r="A239" s="2295"/>
      <c r="B239" s="2284"/>
      <c r="C239" s="2298"/>
      <c r="D239" s="2300"/>
      <c r="E239" s="2303"/>
      <c r="F239" s="2284"/>
      <c r="G239" s="2318"/>
      <c r="H239" s="2305"/>
      <c r="I239" s="2282"/>
      <c r="J239" s="2284"/>
      <c r="K239" s="2318"/>
      <c r="L239" s="2284"/>
      <c r="M239" s="310"/>
      <c r="N239" s="1679"/>
      <c r="O239" s="1679"/>
      <c r="P239" s="309"/>
      <c r="Q239" s="309"/>
      <c r="R239" s="308"/>
      <c r="S239" s="308"/>
      <c r="T239" s="358"/>
      <c r="U239" s="357"/>
      <c r="V239" s="357"/>
      <c r="W239" s="357"/>
      <c r="X239" s="357"/>
      <c r="Y239" s="357"/>
      <c r="Z239" s="357"/>
      <c r="AA239" s="357"/>
      <c r="AB239" s="308"/>
      <c r="AC239" s="2287"/>
      <c r="AD239" s="2287"/>
      <c r="AE239" s="2277" t="str">
        <f>IF(AE233&gt;9,"błąd","")</f>
        <v/>
      </c>
      <c r="AF239" s="2291"/>
      <c r="AG239" s="2293"/>
      <c r="AH239" s="2276"/>
      <c r="AI239" s="271">
        <f>IF(P239=P238,0,IF(P239=P237,0,IF(P239=P236,0,IF(P239=P235,0,IF(P239=P234,0,IF(P239=P233,0,1))))))</f>
        <v>0</v>
      </c>
      <c r="AJ239" s="271" t="s">
        <v>545</v>
      </c>
      <c r="AK239" s="271" t="str">
        <f t="shared" si="26"/>
        <v>??</v>
      </c>
      <c r="AL239" s="271" t="e">
        <f>IF(#REF!=#REF!,0,IF(#REF!=#REF!,0,IF(#REF!=#REF!,0,IF(#REF!=#REF!,0,IF(#REF!=#REF!,0,IF(#REF!=#REF!,0,1))))))</f>
        <v>#REF!</v>
      </c>
      <c r="AM239" s="354">
        <f t="shared" si="28"/>
        <v>0</v>
      </c>
    </row>
    <row r="240" spans="1:39" ht="14.1" customHeight="1" thickTop="1" thickBot="1" x14ac:dyDescent="0.25">
      <c r="A240" s="2295"/>
      <c r="B240" s="2284"/>
      <c r="C240" s="2298"/>
      <c r="D240" s="2300"/>
      <c r="E240" s="2303"/>
      <c r="F240" s="2284"/>
      <c r="G240" s="2318"/>
      <c r="H240" s="2305"/>
      <c r="I240" s="2282"/>
      <c r="J240" s="2284"/>
      <c r="K240" s="2318"/>
      <c r="L240" s="2284"/>
      <c r="M240" s="310"/>
      <c r="N240" s="1679"/>
      <c r="O240" s="1679"/>
      <c r="P240" s="309"/>
      <c r="Q240" s="309"/>
      <c r="R240" s="308"/>
      <c r="S240" s="308"/>
      <c r="T240" s="358"/>
      <c r="U240" s="357"/>
      <c r="V240" s="357"/>
      <c r="W240" s="357"/>
      <c r="X240" s="357"/>
      <c r="Y240" s="357"/>
      <c r="Z240" s="357"/>
      <c r="AA240" s="357"/>
      <c r="AB240" s="308"/>
      <c r="AC240" s="2287"/>
      <c r="AD240" s="2287"/>
      <c r="AE240" s="2277"/>
      <c r="AF240" s="2291"/>
      <c r="AG240" s="2293"/>
      <c r="AH240" s="2276"/>
      <c r="AI240" s="271">
        <f>IF(P240=P239,0,IF(P240=P238,0,IF(P240=P237,0,IF(P240=P236,0,IF(P240=P235,0,IF(P240=P234,0,IF(P240=P233,0,1)))))))</f>
        <v>0</v>
      </c>
      <c r="AJ240" s="271" t="s">
        <v>545</v>
      </c>
      <c r="AK240" s="271" t="str">
        <f t="shared" si="26"/>
        <v>??</v>
      </c>
      <c r="AL240" s="271" t="e">
        <f>IF(#REF!=#REF!,0,IF(#REF!=#REF!,0,IF(#REF!=#REF!,0,IF(#REF!=#REF!,0,IF(#REF!=#REF!,0,IF(#REF!=#REF!,0,IF(#REF!=#REF!,0,1)))))))</f>
        <v>#REF!</v>
      </c>
      <c r="AM240" s="354">
        <f t="shared" si="28"/>
        <v>0</v>
      </c>
    </row>
    <row r="241" spans="1:39" ht="14.1" customHeight="1" thickTop="1" thickBot="1" x14ac:dyDescent="0.25">
      <c r="A241" s="2295"/>
      <c r="B241" s="2284"/>
      <c r="C241" s="2298"/>
      <c r="D241" s="2300"/>
      <c r="E241" s="2303"/>
      <c r="F241" s="2284"/>
      <c r="G241" s="2318"/>
      <c r="H241" s="2305"/>
      <c r="I241" s="2282"/>
      <c r="J241" s="2284"/>
      <c r="K241" s="2318"/>
      <c r="L241" s="2284"/>
      <c r="M241" s="310"/>
      <c r="N241" s="1679"/>
      <c r="O241" s="1679"/>
      <c r="P241" s="309"/>
      <c r="Q241" s="309"/>
      <c r="R241" s="308"/>
      <c r="S241" s="308"/>
      <c r="T241" s="358"/>
      <c r="U241" s="357"/>
      <c r="V241" s="357"/>
      <c r="W241" s="357"/>
      <c r="X241" s="357"/>
      <c r="Y241" s="357"/>
      <c r="Z241" s="357"/>
      <c r="AA241" s="357"/>
      <c r="AB241" s="308"/>
      <c r="AC241" s="2287"/>
      <c r="AD241" s="2287"/>
      <c r="AE241" s="2277"/>
      <c r="AF241" s="2291"/>
      <c r="AG241" s="2293"/>
      <c r="AH241" s="2276"/>
      <c r="AI241" s="271">
        <f>IF(P241=P240,0,IF(P241=P239,0,IF(P241=P238,0,IF(P241=P237,0,IF(P241=P236,0,IF(P241=P235,0,IF(P241=P234,0,IF(P241=P233,0,1))))))))</f>
        <v>0</v>
      </c>
      <c r="AJ241" s="271" t="s">
        <v>545</v>
      </c>
      <c r="AK241" s="271" t="str">
        <f t="shared" si="26"/>
        <v>??</v>
      </c>
      <c r="AL241" s="271" t="e">
        <f>IF(#REF!=#REF!,0,IF(#REF!=#REF!,0,IF(#REF!=#REF!,0,IF(#REF!=#REF!,0,IF(#REF!=#REF!,0,IF(#REF!=#REF!,0,IF(#REF!=#REF!,0,IF(#REF!=#REF!,0,1))))))))</f>
        <v>#REF!</v>
      </c>
      <c r="AM241" s="354">
        <f t="shared" si="28"/>
        <v>0</v>
      </c>
    </row>
    <row r="242" spans="1:39" ht="14.1" customHeight="1" thickTop="1" thickBot="1" x14ac:dyDescent="0.25">
      <c r="A242" s="2296"/>
      <c r="B242" s="2285"/>
      <c r="C242" s="2299"/>
      <c r="D242" s="2301"/>
      <c r="E242" s="2304"/>
      <c r="F242" s="2285"/>
      <c r="G242" s="2319"/>
      <c r="H242" s="2306"/>
      <c r="I242" s="2283"/>
      <c r="J242" s="2285"/>
      <c r="K242" s="2319"/>
      <c r="L242" s="2285"/>
      <c r="M242" s="292"/>
      <c r="N242" s="290"/>
      <c r="O242" s="290"/>
      <c r="P242" s="291"/>
      <c r="Q242" s="291"/>
      <c r="R242" s="290"/>
      <c r="S242" s="290"/>
      <c r="T242" s="356"/>
      <c r="U242" s="355"/>
      <c r="V242" s="355"/>
      <c r="W242" s="355"/>
      <c r="X242" s="355"/>
      <c r="Y242" s="355"/>
      <c r="Z242" s="355"/>
      <c r="AA242" s="355"/>
      <c r="AB242" s="290"/>
      <c r="AC242" s="2288"/>
      <c r="AD242" s="2288"/>
      <c r="AE242" s="2278"/>
      <c r="AF242" s="2291"/>
      <c r="AG242" s="2294"/>
      <c r="AH242" s="2276"/>
      <c r="AI242" s="271">
        <f>IF(P242=P241,0,IF(P242=P240,0,IF(P242=P239,0,IF(P242=P238,0,IF(P242=P237,0,IF(P242=P236,0,IF(P242=P235,0,IF(P242=P234,0,IF(P242=P233,0,1)))))))))</f>
        <v>0</v>
      </c>
      <c r="AJ242" s="271" t="s">
        <v>545</v>
      </c>
      <c r="AK242" s="271" t="str">
        <f t="shared" si="26"/>
        <v>??</v>
      </c>
      <c r="AL242" s="271" t="e">
        <f>IF(#REF!=#REF!,0,IF(#REF!=#REF!,0,IF(#REF!=#REF!,0,IF(#REF!=#REF!,0,IF(#REF!=#REF!,0,IF(#REF!=#REF!,0,IF(#REF!=#REF!,0,IF(#REF!=#REF!,0,IF(#REF!=#REF!,0,1)))))))))</f>
        <v>#REF!</v>
      </c>
      <c r="AM242" s="354">
        <f t="shared" si="28"/>
        <v>0</v>
      </c>
    </row>
    <row r="243" spans="1:39" ht="14.1" customHeight="1" thickTop="1" thickBot="1" x14ac:dyDescent="0.25">
      <c r="A243" s="2295"/>
      <c r="B243" s="2297"/>
      <c r="C243" s="2298"/>
      <c r="D243" s="2300"/>
      <c r="E243" s="2302"/>
      <c r="F243" s="2297"/>
      <c r="G243" s="2297"/>
      <c r="H243" s="2305"/>
      <c r="I243" s="2279" t="s">
        <v>140</v>
      </c>
      <c r="J243" s="2284"/>
      <c r="K243" s="2297"/>
      <c r="L243" s="2284"/>
      <c r="M243" s="310"/>
      <c r="N243" s="1679"/>
      <c r="O243" s="1679"/>
      <c r="P243" s="389"/>
      <c r="Q243" s="389"/>
      <c r="R243" s="308"/>
      <c r="S243" s="308"/>
      <c r="T243" s="358"/>
      <c r="U243" s="357"/>
      <c r="V243" s="357"/>
      <c r="W243" s="357"/>
      <c r="X243" s="357"/>
      <c r="Y243" s="357"/>
      <c r="Z243" s="357"/>
      <c r="AA243" s="357"/>
      <c r="AB243" s="308"/>
      <c r="AC243" s="2286">
        <f>SUM(T243:AB252)</f>
        <v>0</v>
      </c>
      <c r="AD243" s="2286">
        <f>IF(AC243&gt;0,18,0)</f>
        <v>0</v>
      </c>
      <c r="AE243" s="2289">
        <f>IF((AC243-AD243)&gt;=0,AC243-AD243,0)</f>
        <v>0</v>
      </c>
      <c r="AF243" s="2291">
        <f>IF(AC243&lt;AD243,AC243,AD243)/IF(AD243=0,1,AD243)</f>
        <v>0</v>
      </c>
      <c r="AG243" s="2292" t="str">
        <f>IF(AF243=1,"pe",IF(AF243&gt;0,"ne",""))</f>
        <v/>
      </c>
      <c r="AH243" s="2276"/>
      <c r="AI243" s="271">
        <v>1</v>
      </c>
      <c r="AJ243" s="271" t="s">
        <v>545</v>
      </c>
      <c r="AK243" s="271" t="str">
        <f t="shared" si="26"/>
        <v>??</v>
      </c>
      <c r="AL243" s="271">
        <v>1</v>
      </c>
      <c r="AM243" s="354">
        <f>C243</f>
        <v>0</v>
      </c>
    </row>
    <row r="244" spans="1:39" ht="14.1" customHeight="1" thickTop="1" thickBot="1" x14ac:dyDescent="0.25">
      <c r="A244" s="2295"/>
      <c r="B244" s="2284"/>
      <c r="C244" s="2298"/>
      <c r="D244" s="2300"/>
      <c r="E244" s="2303"/>
      <c r="F244" s="2284"/>
      <c r="G244" s="2318"/>
      <c r="H244" s="2305"/>
      <c r="I244" s="2280"/>
      <c r="J244" s="2284"/>
      <c r="K244" s="2318"/>
      <c r="L244" s="2284"/>
      <c r="M244" s="310"/>
      <c r="N244" s="1679"/>
      <c r="O244" s="1679"/>
      <c r="P244" s="309"/>
      <c r="Q244" s="309"/>
      <c r="R244" s="308"/>
      <c r="S244" s="308"/>
      <c r="T244" s="358"/>
      <c r="U244" s="357"/>
      <c r="V244" s="357"/>
      <c r="W244" s="357"/>
      <c r="X244" s="357"/>
      <c r="Y244" s="357"/>
      <c r="Z244" s="357"/>
      <c r="AA244" s="357"/>
      <c r="AB244" s="308"/>
      <c r="AC244" s="2287"/>
      <c r="AD244" s="2287"/>
      <c r="AE244" s="2290"/>
      <c r="AF244" s="2291"/>
      <c r="AG244" s="2293"/>
      <c r="AH244" s="2276"/>
      <c r="AI244" s="271">
        <f>IF(P244=P243,0,1)</f>
        <v>0</v>
      </c>
      <c r="AJ244" s="271" t="s">
        <v>545</v>
      </c>
      <c r="AK244" s="271" t="str">
        <f t="shared" si="26"/>
        <v>??</v>
      </c>
      <c r="AL244" s="271" t="e">
        <f>IF(#REF!=#REF!,0,1)</f>
        <v>#REF!</v>
      </c>
      <c r="AM244" s="354">
        <f t="shared" ref="AM244:AM252" si="29">AM243</f>
        <v>0</v>
      </c>
    </row>
    <row r="245" spans="1:39" ht="14.1" customHeight="1" thickTop="1" thickBot="1" x14ac:dyDescent="0.25">
      <c r="A245" s="2295"/>
      <c r="B245" s="2284"/>
      <c r="C245" s="2298"/>
      <c r="D245" s="2300"/>
      <c r="E245" s="2303"/>
      <c r="F245" s="2284"/>
      <c r="G245" s="2318"/>
      <c r="H245" s="2305"/>
      <c r="I245" s="2281"/>
      <c r="J245" s="2284"/>
      <c r="K245" s="2318"/>
      <c r="L245" s="2284"/>
      <c r="M245" s="310"/>
      <c r="N245" s="1679"/>
      <c r="O245" s="1679"/>
      <c r="P245" s="309"/>
      <c r="Q245" s="309"/>
      <c r="R245" s="308"/>
      <c r="S245" s="308"/>
      <c r="T245" s="358"/>
      <c r="U245" s="357"/>
      <c r="V245" s="357"/>
      <c r="W245" s="357"/>
      <c r="X245" s="357"/>
      <c r="Y245" s="357"/>
      <c r="Z245" s="357"/>
      <c r="AA245" s="357"/>
      <c r="AB245" s="308"/>
      <c r="AC245" s="2287"/>
      <c r="AD245" s="2287"/>
      <c r="AE245" s="2290"/>
      <c r="AF245" s="2291"/>
      <c r="AG245" s="2293"/>
      <c r="AH245" s="2276"/>
      <c r="AI245" s="271">
        <f>IF(P245=P244,0,IF(P245=P243,0,1))</f>
        <v>0</v>
      </c>
      <c r="AJ245" s="271" t="s">
        <v>545</v>
      </c>
      <c r="AK245" s="271" t="str">
        <f t="shared" si="26"/>
        <v>??</v>
      </c>
      <c r="AL245" s="271" t="e">
        <f>IF(#REF!=#REF!,0,IF(#REF!=#REF!,0,1))</f>
        <v>#REF!</v>
      </c>
      <c r="AM245" s="354">
        <f t="shared" si="29"/>
        <v>0</v>
      </c>
    </row>
    <row r="246" spans="1:39" ht="14.1" customHeight="1" thickTop="1" thickBot="1" x14ac:dyDescent="0.25">
      <c r="A246" s="2295"/>
      <c r="B246" s="2284"/>
      <c r="C246" s="2298"/>
      <c r="D246" s="2300"/>
      <c r="E246" s="2303"/>
      <c r="F246" s="2284"/>
      <c r="G246" s="2318"/>
      <c r="H246" s="2305"/>
      <c r="I246" s="2282"/>
      <c r="J246" s="2284"/>
      <c r="K246" s="2318"/>
      <c r="L246" s="2284"/>
      <c r="M246" s="310"/>
      <c r="N246" s="1679"/>
      <c r="O246" s="1679"/>
      <c r="P246" s="309"/>
      <c r="Q246" s="309"/>
      <c r="R246" s="308"/>
      <c r="S246" s="308"/>
      <c r="T246" s="358"/>
      <c r="U246" s="357"/>
      <c r="V246" s="357"/>
      <c r="W246" s="357"/>
      <c r="X246" s="357"/>
      <c r="Y246" s="357"/>
      <c r="Z246" s="357"/>
      <c r="AA246" s="357"/>
      <c r="AB246" s="308"/>
      <c r="AC246" s="2287"/>
      <c r="AD246" s="2287"/>
      <c r="AE246" s="2290"/>
      <c r="AF246" s="2291"/>
      <c r="AG246" s="2293"/>
      <c r="AH246" s="2276"/>
      <c r="AI246" s="271">
        <f>IF(P246=P245,0,IF(P246=P244,0,IF(P246=P243,0,1)))</f>
        <v>0</v>
      </c>
      <c r="AJ246" s="271" t="s">
        <v>545</v>
      </c>
      <c r="AK246" s="271" t="str">
        <f t="shared" si="26"/>
        <v>??</v>
      </c>
      <c r="AL246" s="271" t="e">
        <f>IF(#REF!=#REF!,0,IF(#REF!=#REF!,0,IF(#REF!=#REF!,0,1)))</f>
        <v>#REF!</v>
      </c>
      <c r="AM246" s="354">
        <f t="shared" si="29"/>
        <v>0</v>
      </c>
    </row>
    <row r="247" spans="1:39" ht="14.1" customHeight="1" thickTop="1" thickBot="1" x14ac:dyDescent="0.25">
      <c r="A247" s="2295"/>
      <c r="B247" s="2284"/>
      <c r="C247" s="2298"/>
      <c r="D247" s="2300"/>
      <c r="E247" s="2303"/>
      <c r="F247" s="2284"/>
      <c r="G247" s="2318"/>
      <c r="H247" s="2305"/>
      <c r="I247" s="2282"/>
      <c r="J247" s="2284"/>
      <c r="K247" s="2318"/>
      <c r="L247" s="2284"/>
      <c r="M247" s="310"/>
      <c r="N247" s="1679"/>
      <c r="O247" s="1679"/>
      <c r="P247" s="309"/>
      <c r="Q247" s="309"/>
      <c r="R247" s="308"/>
      <c r="S247" s="308"/>
      <c r="T247" s="358"/>
      <c r="U247" s="357"/>
      <c r="V247" s="357"/>
      <c r="W247" s="357"/>
      <c r="X247" s="357"/>
      <c r="Y247" s="357"/>
      <c r="Z247" s="357"/>
      <c r="AA247" s="357"/>
      <c r="AB247" s="308"/>
      <c r="AC247" s="2287"/>
      <c r="AD247" s="2287"/>
      <c r="AE247" s="2290"/>
      <c r="AF247" s="2291"/>
      <c r="AG247" s="2293"/>
      <c r="AH247" s="2276"/>
      <c r="AI247" s="271">
        <f>IF(P247=P246,0,IF(P247=P245,0,IF(P247=P244,0,IF(P247=P243,0,1))))</f>
        <v>0</v>
      </c>
      <c r="AJ247" s="271" t="s">
        <v>545</v>
      </c>
      <c r="AK247" s="271" t="str">
        <f t="shared" si="26"/>
        <v>??</v>
      </c>
      <c r="AL247" s="271" t="e">
        <f>IF(#REF!=#REF!,0,IF(#REF!=#REF!,0,IF(#REF!=#REF!,0,IF(#REF!=#REF!,0,1))))</f>
        <v>#REF!</v>
      </c>
      <c r="AM247" s="354">
        <f t="shared" si="29"/>
        <v>0</v>
      </c>
    </row>
    <row r="248" spans="1:39" ht="14.1" customHeight="1" thickTop="1" thickBot="1" x14ac:dyDescent="0.25">
      <c r="A248" s="2295"/>
      <c r="B248" s="2284"/>
      <c r="C248" s="2298"/>
      <c r="D248" s="2300"/>
      <c r="E248" s="2303"/>
      <c r="F248" s="2284"/>
      <c r="G248" s="2318"/>
      <c r="H248" s="2305"/>
      <c r="I248" s="2282"/>
      <c r="J248" s="2284"/>
      <c r="K248" s="2318"/>
      <c r="L248" s="2284"/>
      <c r="M248" s="310"/>
      <c r="N248" s="1679"/>
      <c r="O248" s="1679"/>
      <c r="P248" s="309"/>
      <c r="Q248" s="309"/>
      <c r="R248" s="308"/>
      <c r="S248" s="308"/>
      <c r="T248" s="358"/>
      <c r="U248" s="357"/>
      <c r="V248" s="357"/>
      <c r="W248" s="357"/>
      <c r="X248" s="357"/>
      <c r="Y248" s="357"/>
      <c r="Z248" s="357"/>
      <c r="AA248" s="357"/>
      <c r="AB248" s="308"/>
      <c r="AC248" s="2287"/>
      <c r="AD248" s="2287"/>
      <c r="AE248" s="2290"/>
      <c r="AF248" s="2291"/>
      <c r="AG248" s="2293"/>
      <c r="AH248" s="2276"/>
      <c r="AI248" s="271">
        <f>IF(P248=P247,0,IF(P248=P246,0,IF(P248=P245,0,IF(P248=P244,0,IF(P248=P243,0,1)))))</f>
        <v>0</v>
      </c>
      <c r="AJ248" s="271" t="s">
        <v>545</v>
      </c>
      <c r="AK248" s="271" t="str">
        <f t="shared" si="26"/>
        <v>??</v>
      </c>
      <c r="AL248" s="271" t="e">
        <f>IF(#REF!=#REF!,0,IF(#REF!=#REF!,0,IF(#REF!=#REF!,0,IF(#REF!=#REF!,0,IF(#REF!=#REF!,0,1)))))</f>
        <v>#REF!</v>
      </c>
      <c r="AM248" s="354">
        <f t="shared" si="29"/>
        <v>0</v>
      </c>
    </row>
    <row r="249" spans="1:39" ht="14.1" customHeight="1" thickTop="1" thickBot="1" x14ac:dyDescent="0.25">
      <c r="A249" s="2295"/>
      <c r="B249" s="2284"/>
      <c r="C249" s="2298"/>
      <c r="D249" s="2300"/>
      <c r="E249" s="2303"/>
      <c r="F249" s="2284"/>
      <c r="G249" s="2318"/>
      <c r="H249" s="2305"/>
      <c r="I249" s="2282"/>
      <c r="J249" s="2284"/>
      <c r="K249" s="2318"/>
      <c r="L249" s="2284"/>
      <c r="M249" s="310"/>
      <c r="N249" s="1679"/>
      <c r="O249" s="1679"/>
      <c r="P249" s="309"/>
      <c r="Q249" s="309"/>
      <c r="R249" s="308"/>
      <c r="S249" s="308"/>
      <c r="T249" s="358"/>
      <c r="U249" s="357"/>
      <c r="V249" s="357"/>
      <c r="W249" s="357"/>
      <c r="X249" s="357"/>
      <c r="Y249" s="357"/>
      <c r="Z249" s="357"/>
      <c r="AA249" s="357"/>
      <c r="AB249" s="308"/>
      <c r="AC249" s="2287"/>
      <c r="AD249" s="2287"/>
      <c r="AE249" s="2277" t="str">
        <f>IF(AE243&gt;9,"błąd","")</f>
        <v/>
      </c>
      <c r="AF249" s="2291"/>
      <c r="AG249" s="2293"/>
      <c r="AH249" s="2276"/>
      <c r="AI249" s="271">
        <f>IF(P249=P248,0,IF(P249=P247,0,IF(P249=P246,0,IF(P249=P245,0,IF(P249=P244,0,IF(P249=P243,0,1))))))</f>
        <v>0</v>
      </c>
      <c r="AJ249" s="271" t="s">
        <v>545</v>
      </c>
      <c r="AK249" s="271" t="str">
        <f t="shared" si="26"/>
        <v>??</v>
      </c>
      <c r="AL249" s="271" t="e">
        <f>IF(#REF!=#REF!,0,IF(#REF!=#REF!,0,IF(#REF!=#REF!,0,IF(#REF!=#REF!,0,IF(#REF!=#REF!,0,IF(#REF!=#REF!,0,1))))))</f>
        <v>#REF!</v>
      </c>
      <c r="AM249" s="354">
        <f t="shared" si="29"/>
        <v>0</v>
      </c>
    </row>
    <row r="250" spans="1:39" ht="14.1" customHeight="1" thickTop="1" thickBot="1" x14ac:dyDescent="0.25">
      <c r="A250" s="2295"/>
      <c r="B250" s="2284"/>
      <c r="C250" s="2298"/>
      <c r="D250" s="2300"/>
      <c r="E250" s="2303"/>
      <c r="F250" s="2284"/>
      <c r="G250" s="2318"/>
      <c r="H250" s="2305"/>
      <c r="I250" s="2282"/>
      <c r="J250" s="2284"/>
      <c r="K250" s="2318"/>
      <c r="L250" s="2284"/>
      <c r="M250" s="310"/>
      <c r="N250" s="1679"/>
      <c r="O250" s="1679"/>
      <c r="P250" s="309"/>
      <c r="Q250" s="309"/>
      <c r="R250" s="308"/>
      <c r="S250" s="308"/>
      <c r="T250" s="358"/>
      <c r="U250" s="357"/>
      <c r="V250" s="357"/>
      <c r="W250" s="357"/>
      <c r="X250" s="357"/>
      <c r="Y250" s="357"/>
      <c r="Z250" s="357"/>
      <c r="AA250" s="357"/>
      <c r="AB250" s="308"/>
      <c r="AC250" s="2287"/>
      <c r="AD250" s="2287"/>
      <c r="AE250" s="2277"/>
      <c r="AF250" s="2291"/>
      <c r="AG250" s="2293"/>
      <c r="AH250" s="2276"/>
      <c r="AI250" s="271">
        <f>IF(P250=P249,0,IF(P250=P248,0,IF(P250=P247,0,IF(P250=P246,0,IF(P250=P245,0,IF(P250=P244,0,IF(P250=P243,0,1)))))))</f>
        <v>0</v>
      </c>
      <c r="AJ250" s="271" t="s">
        <v>545</v>
      </c>
      <c r="AK250" s="271" t="str">
        <f t="shared" si="26"/>
        <v>??</v>
      </c>
      <c r="AL250" s="271" t="e">
        <f>IF(#REF!=#REF!,0,IF(#REF!=#REF!,0,IF(#REF!=#REF!,0,IF(#REF!=#REF!,0,IF(#REF!=#REF!,0,IF(#REF!=#REF!,0,IF(#REF!=#REF!,0,1)))))))</f>
        <v>#REF!</v>
      </c>
      <c r="AM250" s="354">
        <f t="shared" si="29"/>
        <v>0</v>
      </c>
    </row>
    <row r="251" spans="1:39" ht="14.1" customHeight="1" thickTop="1" thickBot="1" x14ac:dyDescent="0.25">
      <c r="A251" s="2295"/>
      <c r="B251" s="2284"/>
      <c r="C251" s="2298"/>
      <c r="D251" s="2300"/>
      <c r="E251" s="2303"/>
      <c r="F251" s="2284"/>
      <c r="G251" s="2318"/>
      <c r="H251" s="2305"/>
      <c r="I251" s="2282"/>
      <c r="J251" s="2284"/>
      <c r="K251" s="2318"/>
      <c r="L251" s="2284"/>
      <c r="M251" s="310"/>
      <c r="N251" s="1679"/>
      <c r="O251" s="1679"/>
      <c r="P251" s="309"/>
      <c r="Q251" s="309"/>
      <c r="R251" s="308"/>
      <c r="S251" s="308"/>
      <c r="T251" s="358"/>
      <c r="U251" s="357"/>
      <c r="V251" s="357"/>
      <c r="W251" s="357"/>
      <c r="X251" s="357"/>
      <c r="Y251" s="357"/>
      <c r="Z251" s="357"/>
      <c r="AA251" s="357"/>
      <c r="AB251" s="308"/>
      <c r="AC251" s="2287"/>
      <c r="AD251" s="2287"/>
      <c r="AE251" s="2277"/>
      <c r="AF251" s="2291"/>
      <c r="AG251" s="2293"/>
      <c r="AH251" s="2276"/>
      <c r="AI251" s="271">
        <f>IF(P251=P250,0,IF(P251=P249,0,IF(P251=P248,0,IF(P251=P247,0,IF(P251=P246,0,IF(P251=P245,0,IF(P251=P244,0,IF(P251=P243,0,1))))))))</f>
        <v>0</v>
      </c>
      <c r="AJ251" s="271" t="s">
        <v>545</v>
      </c>
      <c r="AK251" s="271" t="str">
        <f t="shared" si="26"/>
        <v>??</v>
      </c>
      <c r="AL251" s="271" t="e">
        <f>IF(#REF!=#REF!,0,IF(#REF!=#REF!,0,IF(#REF!=#REF!,0,IF(#REF!=#REF!,0,IF(#REF!=#REF!,0,IF(#REF!=#REF!,0,IF(#REF!=#REF!,0,IF(#REF!=#REF!,0,1))))))))</f>
        <v>#REF!</v>
      </c>
      <c r="AM251" s="354">
        <f t="shared" si="29"/>
        <v>0</v>
      </c>
    </row>
    <row r="252" spans="1:39" ht="14.1" customHeight="1" thickTop="1" thickBot="1" x14ac:dyDescent="0.25">
      <c r="A252" s="2296"/>
      <c r="B252" s="2285"/>
      <c r="C252" s="2299"/>
      <c r="D252" s="2301"/>
      <c r="E252" s="2304"/>
      <c r="F252" s="2285"/>
      <c r="G252" s="2319"/>
      <c r="H252" s="2306"/>
      <c r="I252" s="2283"/>
      <c r="J252" s="2285"/>
      <c r="K252" s="2319"/>
      <c r="L252" s="2285"/>
      <c r="M252" s="292"/>
      <c r="N252" s="290"/>
      <c r="O252" s="290"/>
      <c r="P252" s="291"/>
      <c r="Q252" s="291"/>
      <c r="R252" s="290"/>
      <c r="S252" s="290"/>
      <c r="T252" s="356"/>
      <c r="U252" s="355"/>
      <c r="V252" s="355"/>
      <c r="W252" s="355"/>
      <c r="X252" s="355"/>
      <c r="Y252" s="355"/>
      <c r="Z252" s="355"/>
      <c r="AA252" s="355"/>
      <c r="AB252" s="290"/>
      <c r="AC252" s="2288"/>
      <c r="AD252" s="2288"/>
      <c r="AE252" s="2278"/>
      <c r="AF252" s="2291"/>
      <c r="AG252" s="2294"/>
      <c r="AH252" s="2276"/>
      <c r="AI252" s="271">
        <f>IF(P252=P251,0,IF(P252=P250,0,IF(P252=P249,0,IF(P252=P248,0,IF(P252=P247,0,IF(P252=P246,0,IF(P252=P245,0,IF(P252=P244,0,IF(P252=P243,0,1)))))))))</f>
        <v>0</v>
      </c>
      <c r="AJ252" s="271" t="s">
        <v>545</v>
      </c>
      <c r="AK252" s="271" t="str">
        <f t="shared" si="26"/>
        <v>??</v>
      </c>
      <c r="AL252" s="271" t="e">
        <f>IF(#REF!=#REF!,0,IF(#REF!=#REF!,0,IF(#REF!=#REF!,0,IF(#REF!=#REF!,0,IF(#REF!=#REF!,0,IF(#REF!=#REF!,0,IF(#REF!=#REF!,0,IF(#REF!=#REF!,0,IF(#REF!=#REF!,0,1)))))))))</f>
        <v>#REF!</v>
      </c>
      <c r="AM252" s="354">
        <f t="shared" si="29"/>
        <v>0</v>
      </c>
    </row>
    <row r="253" spans="1:39" ht="14.1" customHeight="1" thickTop="1" thickBot="1" x14ac:dyDescent="0.25">
      <c r="A253" s="2295"/>
      <c r="B253" s="2297"/>
      <c r="C253" s="2298"/>
      <c r="D253" s="2300"/>
      <c r="E253" s="2302"/>
      <c r="F253" s="2297"/>
      <c r="G253" s="2297"/>
      <c r="H253" s="2305"/>
      <c r="I253" s="2279" t="s">
        <v>140</v>
      </c>
      <c r="J253" s="2284"/>
      <c r="K253" s="2297"/>
      <c r="L253" s="2284"/>
      <c r="M253" s="310"/>
      <c r="N253" s="1679"/>
      <c r="O253" s="1679"/>
      <c r="P253" s="389"/>
      <c r="Q253" s="389"/>
      <c r="R253" s="308"/>
      <c r="S253" s="308"/>
      <c r="T253" s="358"/>
      <c r="U253" s="357"/>
      <c r="V253" s="357"/>
      <c r="W253" s="357"/>
      <c r="X253" s="357"/>
      <c r="Y253" s="357"/>
      <c r="Z253" s="357"/>
      <c r="AA253" s="357"/>
      <c r="AB253" s="308"/>
      <c r="AC253" s="2286">
        <f>SUM(T253:AB262)</f>
        <v>0</v>
      </c>
      <c r="AD253" s="2286">
        <f>IF(AC253&gt;0,18,0)</f>
        <v>0</v>
      </c>
      <c r="AE253" s="2289">
        <f>IF((AC253-AD253)&gt;=0,AC253-AD253,0)</f>
        <v>0</v>
      </c>
      <c r="AF253" s="2291">
        <f>IF(AC253&lt;AD253,AC253,AD253)/IF(AD253=0,1,AD253)</f>
        <v>0</v>
      </c>
      <c r="AG253" s="2292" t="str">
        <f>IF(AF253=1,"pe",IF(AF253&gt;0,"ne",""))</f>
        <v/>
      </c>
      <c r="AH253" s="2276"/>
      <c r="AI253" s="271">
        <v>1</v>
      </c>
      <c r="AJ253" s="271" t="s">
        <v>545</v>
      </c>
      <c r="AK253" s="271" t="str">
        <f t="shared" si="26"/>
        <v>??</v>
      </c>
      <c r="AL253" s="271">
        <v>1</v>
      </c>
      <c r="AM253" s="354">
        <f>C253</f>
        <v>0</v>
      </c>
    </row>
    <row r="254" spans="1:39" ht="14.1" customHeight="1" thickTop="1" thickBot="1" x14ac:dyDescent="0.25">
      <c r="A254" s="2295"/>
      <c r="B254" s="2284"/>
      <c r="C254" s="2298"/>
      <c r="D254" s="2300"/>
      <c r="E254" s="2303"/>
      <c r="F254" s="2284"/>
      <c r="G254" s="2318"/>
      <c r="H254" s="2305"/>
      <c r="I254" s="2280"/>
      <c r="J254" s="2284"/>
      <c r="K254" s="2318"/>
      <c r="L254" s="2284"/>
      <c r="M254" s="310"/>
      <c r="N254" s="1679"/>
      <c r="O254" s="1679"/>
      <c r="P254" s="309"/>
      <c r="Q254" s="309"/>
      <c r="R254" s="308"/>
      <c r="S254" s="308"/>
      <c r="T254" s="358"/>
      <c r="U254" s="357"/>
      <c r="V254" s="357"/>
      <c r="W254" s="357"/>
      <c r="X254" s="357"/>
      <c r="Y254" s="357"/>
      <c r="Z254" s="357"/>
      <c r="AA254" s="357"/>
      <c r="AB254" s="308"/>
      <c r="AC254" s="2287"/>
      <c r="AD254" s="2287"/>
      <c r="AE254" s="2290"/>
      <c r="AF254" s="2291"/>
      <c r="AG254" s="2293"/>
      <c r="AH254" s="2276"/>
      <c r="AI254" s="271">
        <f>IF(P254=P253,0,1)</f>
        <v>0</v>
      </c>
      <c r="AJ254" s="271" t="s">
        <v>545</v>
      </c>
      <c r="AK254" s="271" t="str">
        <f t="shared" si="26"/>
        <v>??</v>
      </c>
      <c r="AL254" s="271" t="e">
        <f>IF(#REF!=#REF!,0,1)</f>
        <v>#REF!</v>
      </c>
      <c r="AM254" s="354">
        <f t="shared" ref="AM254:AM262" si="30">AM253</f>
        <v>0</v>
      </c>
    </row>
    <row r="255" spans="1:39" ht="14.1" customHeight="1" thickTop="1" thickBot="1" x14ac:dyDescent="0.25">
      <c r="A255" s="2295"/>
      <c r="B255" s="2284"/>
      <c r="C255" s="2298"/>
      <c r="D255" s="2300"/>
      <c r="E255" s="2303"/>
      <c r="F255" s="2284"/>
      <c r="G255" s="2318"/>
      <c r="H255" s="2305"/>
      <c r="I255" s="2281"/>
      <c r="J255" s="2284"/>
      <c r="K255" s="2318"/>
      <c r="L255" s="2284"/>
      <c r="M255" s="310"/>
      <c r="N255" s="1679"/>
      <c r="O255" s="1679"/>
      <c r="P255" s="309"/>
      <c r="Q255" s="309"/>
      <c r="R255" s="308"/>
      <c r="S255" s="308"/>
      <c r="T255" s="358"/>
      <c r="U255" s="357"/>
      <c r="V255" s="357"/>
      <c r="W255" s="357"/>
      <c r="X255" s="357"/>
      <c r="Y255" s="357"/>
      <c r="Z255" s="357"/>
      <c r="AA255" s="357"/>
      <c r="AB255" s="308"/>
      <c r="AC255" s="2287"/>
      <c r="AD255" s="2287"/>
      <c r="AE255" s="2290"/>
      <c r="AF255" s="2291"/>
      <c r="AG255" s="2293"/>
      <c r="AH255" s="2276"/>
      <c r="AI255" s="271">
        <f>IF(P255=P254,0,IF(P255=P253,0,1))</f>
        <v>0</v>
      </c>
      <c r="AJ255" s="271" t="s">
        <v>545</v>
      </c>
      <c r="AK255" s="271" t="str">
        <f t="shared" si="26"/>
        <v>??</v>
      </c>
      <c r="AL255" s="271" t="e">
        <f>IF(#REF!=#REF!,0,IF(#REF!=#REF!,0,1))</f>
        <v>#REF!</v>
      </c>
      <c r="AM255" s="354">
        <f t="shared" si="30"/>
        <v>0</v>
      </c>
    </row>
    <row r="256" spans="1:39" ht="14.1" customHeight="1" thickTop="1" thickBot="1" x14ac:dyDescent="0.25">
      <c r="A256" s="2295"/>
      <c r="B256" s="2284"/>
      <c r="C256" s="2298"/>
      <c r="D256" s="2300"/>
      <c r="E256" s="2303"/>
      <c r="F256" s="2284"/>
      <c r="G256" s="2318"/>
      <c r="H256" s="2305"/>
      <c r="I256" s="2282"/>
      <c r="J256" s="2284"/>
      <c r="K256" s="2318"/>
      <c r="L256" s="2284"/>
      <c r="M256" s="310"/>
      <c r="N256" s="1679"/>
      <c r="O256" s="1679"/>
      <c r="P256" s="309"/>
      <c r="Q256" s="309"/>
      <c r="R256" s="308"/>
      <c r="S256" s="308"/>
      <c r="T256" s="358"/>
      <c r="U256" s="357"/>
      <c r="V256" s="357"/>
      <c r="W256" s="357"/>
      <c r="X256" s="357"/>
      <c r="Y256" s="357"/>
      <c r="Z256" s="357"/>
      <c r="AA256" s="357"/>
      <c r="AB256" s="308"/>
      <c r="AC256" s="2287"/>
      <c r="AD256" s="2287"/>
      <c r="AE256" s="2290"/>
      <c r="AF256" s="2291"/>
      <c r="AG256" s="2293"/>
      <c r="AH256" s="2276"/>
      <c r="AI256" s="271">
        <f>IF(P256=P255,0,IF(P256=P254,0,IF(P256=P253,0,1)))</f>
        <v>0</v>
      </c>
      <c r="AJ256" s="271" t="s">
        <v>545</v>
      </c>
      <c r="AK256" s="271" t="str">
        <f t="shared" si="26"/>
        <v>??</v>
      </c>
      <c r="AL256" s="271" t="e">
        <f>IF(#REF!=#REF!,0,IF(#REF!=#REF!,0,IF(#REF!=#REF!,0,1)))</f>
        <v>#REF!</v>
      </c>
      <c r="AM256" s="354">
        <f t="shared" si="30"/>
        <v>0</v>
      </c>
    </row>
    <row r="257" spans="1:39" ht="14.1" customHeight="1" thickTop="1" thickBot="1" x14ac:dyDescent="0.25">
      <c r="A257" s="2295"/>
      <c r="B257" s="2284"/>
      <c r="C257" s="2298"/>
      <c r="D257" s="2300"/>
      <c r="E257" s="2303"/>
      <c r="F257" s="2284"/>
      <c r="G257" s="2318"/>
      <c r="H257" s="2305"/>
      <c r="I257" s="2282"/>
      <c r="J257" s="2284"/>
      <c r="K257" s="2318"/>
      <c r="L257" s="2284"/>
      <c r="M257" s="310"/>
      <c r="N257" s="1679"/>
      <c r="O257" s="1679"/>
      <c r="P257" s="309"/>
      <c r="Q257" s="309"/>
      <c r="R257" s="308"/>
      <c r="S257" s="308"/>
      <c r="T257" s="358"/>
      <c r="U257" s="357"/>
      <c r="V257" s="357"/>
      <c r="W257" s="357"/>
      <c r="X257" s="357"/>
      <c r="Y257" s="357"/>
      <c r="Z257" s="357"/>
      <c r="AA257" s="357"/>
      <c r="AB257" s="308"/>
      <c r="AC257" s="2287"/>
      <c r="AD257" s="2287"/>
      <c r="AE257" s="2290"/>
      <c r="AF257" s="2291"/>
      <c r="AG257" s="2293"/>
      <c r="AH257" s="2276"/>
      <c r="AI257" s="271">
        <f>IF(P257=P256,0,IF(P257=P255,0,IF(P257=P254,0,IF(P257=P253,0,1))))</f>
        <v>0</v>
      </c>
      <c r="AJ257" s="271" t="s">
        <v>545</v>
      </c>
      <c r="AK257" s="271" t="str">
        <f t="shared" si="26"/>
        <v>??</v>
      </c>
      <c r="AL257" s="271" t="e">
        <f>IF(#REF!=#REF!,0,IF(#REF!=#REF!,0,IF(#REF!=#REF!,0,IF(#REF!=#REF!,0,1))))</f>
        <v>#REF!</v>
      </c>
      <c r="AM257" s="354">
        <f t="shared" si="30"/>
        <v>0</v>
      </c>
    </row>
    <row r="258" spans="1:39" ht="14.1" customHeight="1" thickTop="1" thickBot="1" x14ac:dyDescent="0.25">
      <c r="A258" s="2295"/>
      <c r="B258" s="2284"/>
      <c r="C258" s="2298"/>
      <c r="D258" s="2300"/>
      <c r="E258" s="2303"/>
      <c r="F258" s="2284"/>
      <c r="G258" s="2318"/>
      <c r="H258" s="2305"/>
      <c r="I258" s="2282"/>
      <c r="J258" s="2284"/>
      <c r="K258" s="2318"/>
      <c r="L258" s="2284"/>
      <c r="M258" s="310"/>
      <c r="N258" s="1679"/>
      <c r="O258" s="1679"/>
      <c r="P258" s="309"/>
      <c r="Q258" s="309"/>
      <c r="R258" s="308"/>
      <c r="S258" s="308"/>
      <c r="T258" s="358"/>
      <c r="U258" s="357"/>
      <c r="V258" s="357"/>
      <c r="W258" s="357"/>
      <c r="X258" s="357"/>
      <c r="Y258" s="357"/>
      <c r="Z258" s="357"/>
      <c r="AA258" s="357"/>
      <c r="AB258" s="308"/>
      <c r="AC258" s="2287"/>
      <c r="AD258" s="2287"/>
      <c r="AE258" s="2290"/>
      <c r="AF258" s="2291"/>
      <c r="AG258" s="2293"/>
      <c r="AH258" s="2276"/>
      <c r="AI258" s="271">
        <f>IF(P258=P257,0,IF(P258=P256,0,IF(P258=P255,0,IF(P258=P254,0,IF(P258=P253,0,1)))))</f>
        <v>0</v>
      </c>
      <c r="AJ258" s="271" t="s">
        <v>545</v>
      </c>
      <c r="AK258" s="271" t="str">
        <f t="shared" si="26"/>
        <v>??</v>
      </c>
      <c r="AL258" s="271" t="e">
        <f>IF(#REF!=#REF!,0,IF(#REF!=#REF!,0,IF(#REF!=#REF!,0,IF(#REF!=#REF!,0,IF(#REF!=#REF!,0,1)))))</f>
        <v>#REF!</v>
      </c>
      <c r="AM258" s="354">
        <f t="shared" si="30"/>
        <v>0</v>
      </c>
    </row>
    <row r="259" spans="1:39" ht="14.1" customHeight="1" thickTop="1" thickBot="1" x14ac:dyDescent="0.25">
      <c r="A259" s="2295"/>
      <c r="B259" s="2284"/>
      <c r="C259" s="2298"/>
      <c r="D259" s="2300"/>
      <c r="E259" s="2303"/>
      <c r="F259" s="2284"/>
      <c r="G259" s="2318"/>
      <c r="H259" s="2305"/>
      <c r="I259" s="2282"/>
      <c r="J259" s="2284"/>
      <c r="K259" s="2318"/>
      <c r="L259" s="2284"/>
      <c r="M259" s="310"/>
      <c r="N259" s="1679"/>
      <c r="O259" s="1679"/>
      <c r="P259" s="309"/>
      <c r="Q259" s="309"/>
      <c r="R259" s="308"/>
      <c r="S259" s="308"/>
      <c r="T259" s="358"/>
      <c r="U259" s="357"/>
      <c r="V259" s="357"/>
      <c r="W259" s="357"/>
      <c r="X259" s="357"/>
      <c r="Y259" s="357"/>
      <c r="Z259" s="357"/>
      <c r="AA259" s="357"/>
      <c r="AB259" s="308"/>
      <c r="AC259" s="2287"/>
      <c r="AD259" s="2287"/>
      <c r="AE259" s="2277" t="str">
        <f>IF(AE253&gt;9,"błąd","")</f>
        <v/>
      </c>
      <c r="AF259" s="2291"/>
      <c r="AG259" s="2293"/>
      <c r="AH259" s="2276"/>
      <c r="AI259" s="271">
        <f>IF(P259=P258,0,IF(P259=P257,0,IF(P259=P256,0,IF(P259=P255,0,IF(P259=P254,0,IF(P259=P253,0,1))))))</f>
        <v>0</v>
      </c>
      <c r="AJ259" s="271" t="s">
        <v>545</v>
      </c>
      <c r="AK259" s="271" t="str">
        <f t="shared" si="26"/>
        <v>??</v>
      </c>
      <c r="AL259" s="271" t="e">
        <f>IF(#REF!=#REF!,0,IF(#REF!=#REF!,0,IF(#REF!=#REF!,0,IF(#REF!=#REF!,0,IF(#REF!=#REF!,0,IF(#REF!=#REF!,0,1))))))</f>
        <v>#REF!</v>
      </c>
      <c r="AM259" s="354">
        <f t="shared" si="30"/>
        <v>0</v>
      </c>
    </row>
    <row r="260" spans="1:39" ht="14.1" customHeight="1" thickTop="1" thickBot="1" x14ac:dyDescent="0.25">
      <c r="A260" s="2295"/>
      <c r="B260" s="2284"/>
      <c r="C260" s="2298"/>
      <c r="D260" s="2300"/>
      <c r="E260" s="2303"/>
      <c r="F260" s="2284"/>
      <c r="G260" s="2318"/>
      <c r="H260" s="2305"/>
      <c r="I260" s="2282"/>
      <c r="J260" s="2284"/>
      <c r="K260" s="2318"/>
      <c r="L260" s="2284"/>
      <c r="M260" s="310"/>
      <c r="N260" s="1679"/>
      <c r="O260" s="1679"/>
      <c r="P260" s="309"/>
      <c r="Q260" s="309"/>
      <c r="R260" s="308"/>
      <c r="S260" s="308"/>
      <c r="T260" s="358"/>
      <c r="U260" s="357"/>
      <c r="V260" s="357"/>
      <c r="W260" s="357"/>
      <c r="X260" s="357"/>
      <c r="Y260" s="357"/>
      <c r="Z260" s="357"/>
      <c r="AA260" s="357"/>
      <c r="AB260" s="308"/>
      <c r="AC260" s="2287"/>
      <c r="AD260" s="2287"/>
      <c r="AE260" s="2277"/>
      <c r="AF260" s="2291"/>
      <c r="AG260" s="2293"/>
      <c r="AH260" s="2276"/>
      <c r="AI260" s="271">
        <f>IF(P260=P259,0,IF(P260=P258,0,IF(P260=P257,0,IF(P260=P256,0,IF(P260=P255,0,IF(P260=P254,0,IF(P260=P253,0,1)))))))</f>
        <v>0</v>
      </c>
      <c r="AJ260" s="271" t="s">
        <v>545</v>
      </c>
      <c r="AK260" s="271" t="str">
        <f t="shared" si="26"/>
        <v>??</v>
      </c>
      <c r="AL260" s="271" t="e">
        <f>IF(#REF!=#REF!,0,IF(#REF!=#REF!,0,IF(#REF!=#REF!,0,IF(#REF!=#REF!,0,IF(#REF!=#REF!,0,IF(#REF!=#REF!,0,IF(#REF!=#REF!,0,1)))))))</f>
        <v>#REF!</v>
      </c>
      <c r="AM260" s="354">
        <f t="shared" si="30"/>
        <v>0</v>
      </c>
    </row>
    <row r="261" spans="1:39" ht="14.1" customHeight="1" thickTop="1" thickBot="1" x14ac:dyDescent="0.25">
      <c r="A261" s="2295"/>
      <c r="B261" s="2284"/>
      <c r="C261" s="2298"/>
      <c r="D261" s="2300"/>
      <c r="E261" s="2303"/>
      <c r="F261" s="2284"/>
      <c r="G261" s="2318"/>
      <c r="H261" s="2305"/>
      <c r="I261" s="2282"/>
      <c r="J261" s="2284"/>
      <c r="K261" s="2318"/>
      <c r="L261" s="2284"/>
      <c r="M261" s="310"/>
      <c r="N261" s="1679"/>
      <c r="O261" s="1679"/>
      <c r="P261" s="309"/>
      <c r="Q261" s="309"/>
      <c r="R261" s="308"/>
      <c r="S261" s="308"/>
      <c r="T261" s="358"/>
      <c r="U261" s="357"/>
      <c r="V261" s="357"/>
      <c r="W261" s="357"/>
      <c r="X261" s="357"/>
      <c r="Y261" s="357"/>
      <c r="Z261" s="357"/>
      <c r="AA261" s="357"/>
      <c r="AB261" s="308"/>
      <c r="AC261" s="2287"/>
      <c r="AD261" s="2287"/>
      <c r="AE261" s="2277"/>
      <c r="AF261" s="2291"/>
      <c r="AG261" s="2293"/>
      <c r="AH261" s="2276"/>
      <c r="AI261" s="271">
        <f>IF(P261=P260,0,IF(P261=P259,0,IF(P261=P258,0,IF(P261=P257,0,IF(P261=P256,0,IF(P261=P255,0,IF(P261=P254,0,IF(P261=P253,0,1))))))))</f>
        <v>0</v>
      </c>
      <c r="AJ261" s="271" t="s">
        <v>545</v>
      </c>
      <c r="AK261" s="271" t="str">
        <f t="shared" si="26"/>
        <v>??</v>
      </c>
      <c r="AL261" s="271" t="e">
        <f>IF(#REF!=#REF!,0,IF(#REF!=#REF!,0,IF(#REF!=#REF!,0,IF(#REF!=#REF!,0,IF(#REF!=#REF!,0,IF(#REF!=#REF!,0,IF(#REF!=#REF!,0,IF(#REF!=#REF!,0,1))))))))</f>
        <v>#REF!</v>
      </c>
      <c r="AM261" s="354">
        <f t="shared" si="30"/>
        <v>0</v>
      </c>
    </row>
    <row r="262" spans="1:39" ht="14.1" customHeight="1" thickTop="1" thickBot="1" x14ac:dyDescent="0.25">
      <c r="A262" s="2296"/>
      <c r="B262" s="2285"/>
      <c r="C262" s="2299"/>
      <c r="D262" s="2301"/>
      <c r="E262" s="2304"/>
      <c r="F262" s="2285"/>
      <c r="G262" s="2319"/>
      <c r="H262" s="2306"/>
      <c r="I262" s="2283"/>
      <c r="J262" s="2285"/>
      <c r="K262" s="2319"/>
      <c r="L262" s="2285"/>
      <c r="M262" s="292"/>
      <c r="N262" s="290"/>
      <c r="O262" s="290"/>
      <c r="P262" s="291"/>
      <c r="Q262" s="291"/>
      <c r="R262" s="290"/>
      <c r="S262" s="290"/>
      <c r="T262" s="356"/>
      <c r="U262" s="355"/>
      <c r="V262" s="355"/>
      <c r="W262" s="355"/>
      <c r="X262" s="355"/>
      <c r="Y262" s="355"/>
      <c r="Z262" s="355"/>
      <c r="AA262" s="355"/>
      <c r="AB262" s="290"/>
      <c r="AC262" s="2288"/>
      <c r="AD262" s="2288"/>
      <c r="AE262" s="2278"/>
      <c r="AF262" s="2291"/>
      <c r="AG262" s="2294"/>
      <c r="AH262" s="2276"/>
      <c r="AI262" s="271">
        <f>IF(P262=P261,0,IF(P262=P260,0,IF(P262=P259,0,IF(P262=P258,0,IF(P262=P257,0,IF(P262=P256,0,IF(P262=P255,0,IF(P262=P254,0,IF(P262=P253,0,1)))))))))</f>
        <v>0</v>
      </c>
      <c r="AJ262" s="271" t="s">
        <v>545</v>
      </c>
      <c r="AK262" s="271" t="str">
        <f t="shared" si="26"/>
        <v>??</v>
      </c>
      <c r="AL262" s="271" t="e">
        <f>IF(#REF!=#REF!,0,IF(#REF!=#REF!,0,IF(#REF!=#REF!,0,IF(#REF!=#REF!,0,IF(#REF!=#REF!,0,IF(#REF!=#REF!,0,IF(#REF!=#REF!,0,IF(#REF!=#REF!,0,IF(#REF!=#REF!,0,1)))))))))</f>
        <v>#REF!</v>
      </c>
      <c r="AM262" s="354">
        <f t="shared" si="30"/>
        <v>0</v>
      </c>
    </row>
    <row r="263" spans="1:39" ht="14.1" customHeight="1" thickTop="1" thickBot="1" x14ac:dyDescent="0.25">
      <c r="A263" s="2295"/>
      <c r="B263" s="2297"/>
      <c r="C263" s="2298"/>
      <c r="D263" s="2300"/>
      <c r="E263" s="2302"/>
      <c r="F263" s="2297"/>
      <c r="G263" s="2297"/>
      <c r="H263" s="2305"/>
      <c r="I263" s="2279" t="s">
        <v>140</v>
      </c>
      <c r="J263" s="2284"/>
      <c r="K263" s="2297"/>
      <c r="L263" s="2284"/>
      <c r="M263" s="310"/>
      <c r="N263" s="1679"/>
      <c r="O263" s="1679"/>
      <c r="P263" s="389"/>
      <c r="Q263" s="389"/>
      <c r="R263" s="308"/>
      <c r="S263" s="308"/>
      <c r="T263" s="358"/>
      <c r="U263" s="357"/>
      <c r="V263" s="357"/>
      <c r="W263" s="357"/>
      <c r="X263" s="357"/>
      <c r="Y263" s="357"/>
      <c r="Z263" s="357"/>
      <c r="AA263" s="357"/>
      <c r="AB263" s="308"/>
      <c r="AC263" s="2286">
        <f>SUM(T263:AB272)</f>
        <v>0</v>
      </c>
      <c r="AD263" s="2286">
        <f>IF(AC263&gt;0,18,0)</f>
        <v>0</v>
      </c>
      <c r="AE263" s="2289">
        <f>IF((AC263-AD263)&gt;=0,AC263-AD263,0)</f>
        <v>0</v>
      </c>
      <c r="AF263" s="2291">
        <f>IF(AC263&lt;AD263,AC263,AD263)/IF(AD263=0,1,AD263)</f>
        <v>0</v>
      </c>
      <c r="AG263" s="2292" t="str">
        <f>IF(AF263=1,"pe",IF(AF263&gt;0,"ne",""))</f>
        <v/>
      </c>
      <c r="AH263" s="2276"/>
      <c r="AI263" s="271">
        <v>1</v>
      </c>
      <c r="AJ263" s="271" t="s">
        <v>545</v>
      </c>
      <c r="AK263" s="271" t="str">
        <f t="shared" si="26"/>
        <v>??</v>
      </c>
      <c r="AL263" s="271">
        <v>1</v>
      </c>
      <c r="AM263" s="354">
        <f>C263</f>
        <v>0</v>
      </c>
    </row>
    <row r="264" spans="1:39" ht="14.1" customHeight="1" thickTop="1" thickBot="1" x14ac:dyDescent="0.25">
      <c r="A264" s="2295"/>
      <c r="B264" s="2284"/>
      <c r="C264" s="2298"/>
      <c r="D264" s="2300"/>
      <c r="E264" s="2303"/>
      <c r="F264" s="2284"/>
      <c r="G264" s="2318"/>
      <c r="H264" s="2305"/>
      <c r="I264" s="2280"/>
      <c r="J264" s="2284"/>
      <c r="K264" s="2318"/>
      <c r="L264" s="2284"/>
      <c r="M264" s="310"/>
      <c r="N264" s="1679"/>
      <c r="O264" s="1679"/>
      <c r="P264" s="309"/>
      <c r="Q264" s="309"/>
      <c r="R264" s="308"/>
      <c r="S264" s="308"/>
      <c r="T264" s="358"/>
      <c r="U264" s="357"/>
      <c r="V264" s="357"/>
      <c r="W264" s="357"/>
      <c r="X264" s="357"/>
      <c r="Y264" s="357"/>
      <c r="Z264" s="357"/>
      <c r="AA264" s="357"/>
      <c r="AB264" s="308"/>
      <c r="AC264" s="2287"/>
      <c r="AD264" s="2287"/>
      <c r="AE264" s="2290"/>
      <c r="AF264" s="2291"/>
      <c r="AG264" s="2293"/>
      <c r="AH264" s="2276"/>
      <c r="AI264" s="271">
        <f>IF(P264=P263,0,1)</f>
        <v>0</v>
      </c>
      <c r="AJ264" s="271" t="s">
        <v>545</v>
      </c>
      <c r="AK264" s="271" t="str">
        <f t="shared" si="26"/>
        <v>??</v>
      </c>
      <c r="AL264" s="271" t="e">
        <f>IF(#REF!=#REF!,0,1)</f>
        <v>#REF!</v>
      </c>
      <c r="AM264" s="354">
        <f t="shared" ref="AM264:AM272" si="31">AM263</f>
        <v>0</v>
      </c>
    </row>
    <row r="265" spans="1:39" ht="14.1" customHeight="1" thickTop="1" thickBot="1" x14ac:dyDescent="0.25">
      <c r="A265" s="2295"/>
      <c r="B265" s="2284"/>
      <c r="C265" s="2298"/>
      <c r="D265" s="2300"/>
      <c r="E265" s="2303"/>
      <c r="F265" s="2284"/>
      <c r="G265" s="2318"/>
      <c r="H265" s="2305"/>
      <c r="I265" s="2281"/>
      <c r="J265" s="2284"/>
      <c r="K265" s="2318"/>
      <c r="L265" s="2284"/>
      <c r="M265" s="310"/>
      <c r="N265" s="1679"/>
      <c r="O265" s="1679"/>
      <c r="P265" s="309"/>
      <c r="Q265" s="309"/>
      <c r="R265" s="308"/>
      <c r="S265" s="308"/>
      <c r="T265" s="358"/>
      <c r="U265" s="357"/>
      <c r="V265" s="357"/>
      <c r="W265" s="357"/>
      <c r="X265" s="357"/>
      <c r="Y265" s="357"/>
      <c r="Z265" s="357"/>
      <c r="AA265" s="357"/>
      <c r="AB265" s="308"/>
      <c r="AC265" s="2287"/>
      <c r="AD265" s="2287"/>
      <c r="AE265" s="2290"/>
      <c r="AF265" s="2291"/>
      <c r="AG265" s="2293"/>
      <c r="AH265" s="2276"/>
      <c r="AI265" s="271">
        <f>IF(P265=P264,0,IF(P265=P263,0,1))</f>
        <v>0</v>
      </c>
      <c r="AJ265" s="271" t="s">
        <v>545</v>
      </c>
      <c r="AK265" s="271" t="str">
        <f t="shared" si="26"/>
        <v>??</v>
      </c>
      <c r="AL265" s="271" t="e">
        <f>IF(#REF!=#REF!,0,IF(#REF!=#REF!,0,1))</f>
        <v>#REF!</v>
      </c>
      <c r="AM265" s="354">
        <f t="shared" si="31"/>
        <v>0</v>
      </c>
    </row>
    <row r="266" spans="1:39" ht="14.1" customHeight="1" thickTop="1" thickBot="1" x14ac:dyDescent="0.25">
      <c r="A266" s="2295"/>
      <c r="B266" s="2284"/>
      <c r="C266" s="2298"/>
      <c r="D266" s="2300"/>
      <c r="E266" s="2303"/>
      <c r="F266" s="2284"/>
      <c r="G266" s="2318"/>
      <c r="H266" s="2305"/>
      <c r="I266" s="2282"/>
      <c r="J266" s="2284"/>
      <c r="K266" s="2318"/>
      <c r="L266" s="2284"/>
      <c r="M266" s="310"/>
      <c r="N266" s="1679"/>
      <c r="O266" s="1679"/>
      <c r="P266" s="309"/>
      <c r="Q266" s="309"/>
      <c r="R266" s="308"/>
      <c r="S266" s="308"/>
      <c r="T266" s="358"/>
      <c r="U266" s="357"/>
      <c r="V266" s="357"/>
      <c r="W266" s="357"/>
      <c r="X266" s="357"/>
      <c r="Y266" s="357"/>
      <c r="Z266" s="357"/>
      <c r="AA266" s="357"/>
      <c r="AB266" s="308"/>
      <c r="AC266" s="2287"/>
      <c r="AD266" s="2287"/>
      <c r="AE266" s="2290"/>
      <c r="AF266" s="2291"/>
      <c r="AG266" s="2293"/>
      <c r="AH266" s="2276"/>
      <c r="AI266" s="271">
        <f>IF(P266=P265,0,IF(P266=P264,0,IF(P266=P263,0,1)))</f>
        <v>0</v>
      </c>
      <c r="AJ266" s="271" t="s">
        <v>545</v>
      </c>
      <c r="AK266" s="271" t="str">
        <f t="shared" si="26"/>
        <v>??</v>
      </c>
      <c r="AL266" s="271" t="e">
        <f>IF(#REF!=#REF!,0,IF(#REF!=#REF!,0,IF(#REF!=#REF!,0,1)))</f>
        <v>#REF!</v>
      </c>
      <c r="AM266" s="354">
        <f t="shared" si="31"/>
        <v>0</v>
      </c>
    </row>
    <row r="267" spans="1:39" ht="14.1" customHeight="1" thickTop="1" thickBot="1" x14ac:dyDescent="0.25">
      <c r="A267" s="2295"/>
      <c r="B267" s="2284"/>
      <c r="C267" s="2298"/>
      <c r="D267" s="2300"/>
      <c r="E267" s="2303"/>
      <c r="F267" s="2284"/>
      <c r="G267" s="2318"/>
      <c r="H267" s="2305"/>
      <c r="I267" s="2282"/>
      <c r="J267" s="2284"/>
      <c r="K267" s="2318"/>
      <c r="L267" s="2284"/>
      <c r="M267" s="310"/>
      <c r="N267" s="1679"/>
      <c r="O267" s="1679"/>
      <c r="P267" s="309"/>
      <c r="Q267" s="309"/>
      <c r="R267" s="308"/>
      <c r="S267" s="308"/>
      <c r="T267" s="358"/>
      <c r="U267" s="357"/>
      <c r="V267" s="357"/>
      <c r="W267" s="357"/>
      <c r="X267" s="357"/>
      <c r="Y267" s="357"/>
      <c r="Z267" s="357"/>
      <c r="AA267" s="357"/>
      <c r="AB267" s="308"/>
      <c r="AC267" s="2287"/>
      <c r="AD267" s="2287"/>
      <c r="AE267" s="2290"/>
      <c r="AF267" s="2291"/>
      <c r="AG267" s="2293"/>
      <c r="AH267" s="2276"/>
      <c r="AI267" s="271">
        <f>IF(P267=P266,0,IF(P267=P265,0,IF(P267=P264,0,IF(P267=P263,0,1))))</f>
        <v>0</v>
      </c>
      <c r="AJ267" s="271" t="s">
        <v>545</v>
      </c>
      <c r="AK267" s="271" t="str">
        <f t="shared" si="26"/>
        <v>??</v>
      </c>
      <c r="AL267" s="271" t="e">
        <f>IF(#REF!=#REF!,0,IF(#REF!=#REF!,0,IF(#REF!=#REF!,0,IF(#REF!=#REF!,0,1))))</f>
        <v>#REF!</v>
      </c>
      <c r="AM267" s="354">
        <f t="shared" si="31"/>
        <v>0</v>
      </c>
    </row>
    <row r="268" spans="1:39" ht="14.1" customHeight="1" thickTop="1" thickBot="1" x14ac:dyDescent="0.25">
      <c r="A268" s="2295"/>
      <c r="B268" s="2284"/>
      <c r="C268" s="2298"/>
      <c r="D268" s="2300"/>
      <c r="E268" s="2303"/>
      <c r="F268" s="2284"/>
      <c r="G268" s="2318"/>
      <c r="H268" s="2305"/>
      <c r="I268" s="2282"/>
      <c r="J268" s="2284"/>
      <c r="K268" s="2318"/>
      <c r="L268" s="2284"/>
      <c r="M268" s="310"/>
      <c r="N268" s="1679"/>
      <c r="O268" s="1679"/>
      <c r="P268" s="309"/>
      <c r="Q268" s="309"/>
      <c r="R268" s="308"/>
      <c r="S268" s="308"/>
      <c r="T268" s="358"/>
      <c r="U268" s="357"/>
      <c r="V268" s="357"/>
      <c r="W268" s="357"/>
      <c r="X268" s="357"/>
      <c r="Y268" s="357"/>
      <c r="Z268" s="357"/>
      <c r="AA268" s="357"/>
      <c r="AB268" s="308"/>
      <c r="AC268" s="2287"/>
      <c r="AD268" s="2287"/>
      <c r="AE268" s="2290"/>
      <c r="AF268" s="2291"/>
      <c r="AG268" s="2293"/>
      <c r="AH268" s="2276"/>
      <c r="AI268" s="271">
        <f>IF(P268=P267,0,IF(P268=P266,0,IF(P268=P265,0,IF(P268=P264,0,IF(P268=P263,0,1)))))</f>
        <v>0</v>
      </c>
      <c r="AJ268" s="271" t="s">
        <v>545</v>
      </c>
      <c r="AK268" s="271" t="str">
        <f t="shared" si="26"/>
        <v>??</v>
      </c>
      <c r="AL268" s="271" t="e">
        <f>IF(#REF!=#REF!,0,IF(#REF!=#REF!,0,IF(#REF!=#REF!,0,IF(#REF!=#REF!,0,IF(#REF!=#REF!,0,1)))))</f>
        <v>#REF!</v>
      </c>
      <c r="AM268" s="354">
        <f t="shared" si="31"/>
        <v>0</v>
      </c>
    </row>
    <row r="269" spans="1:39" ht="14.1" customHeight="1" thickTop="1" thickBot="1" x14ac:dyDescent="0.25">
      <c r="A269" s="2295"/>
      <c r="B269" s="2284"/>
      <c r="C269" s="2298"/>
      <c r="D269" s="2300"/>
      <c r="E269" s="2303"/>
      <c r="F269" s="2284"/>
      <c r="G269" s="2318"/>
      <c r="H269" s="2305"/>
      <c r="I269" s="2282"/>
      <c r="J269" s="2284"/>
      <c r="K269" s="2318"/>
      <c r="L269" s="2284"/>
      <c r="M269" s="310"/>
      <c r="N269" s="1679"/>
      <c r="O269" s="1679"/>
      <c r="P269" s="309"/>
      <c r="Q269" s="309"/>
      <c r="R269" s="308"/>
      <c r="S269" s="308"/>
      <c r="T269" s="358"/>
      <c r="U269" s="357"/>
      <c r="V269" s="357"/>
      <c r="W269" s="357"/>
      <c r="X269" s="357"/>
      <c r="Y269" s="357"/>
      <c r="Z269" s="357"/>
      <c r="AA269" s="357"/>
      <c r="AB269" s="308"/>
      <c r="AC269" s="2287"/>
      <c r="AD269" s="2287"/>
      <c r="AE269" s="2277" t="str">
        <f>IF(AE263&gt;9,"błąd","")</f>
        <v/>
      </c>
      <c r="AF269" s="2291"/>
      <c r="AG269" s="2293"/>
      <c r="AH269" s="2276"/>
      <c r="AI269" s="271">
        <f>IF(P269=P268,0,IF(P269=P267,0,IF(P269=P266,0,IF(P269=P265,0,IF(P269=P264,0,IF(P269=P263,0,1))))))</f>
        <v>0</v>
      </c>
      <c r="AJ269" s="271" t="s">
        <v>545</v>
      </c>
      <c r="AK269" s="271" t="str">
        <f t="shared" si="26"/>
        <v>??</v>
      </c>
      <c r="AL269" s="271" t="e">
        <f>IF(#REF!=#REF!,0,IF(#REF!=#REF!,0,IF(#REF!=#REF!,0,IF(#REF!=#REF!,0,IF(#REF!=#REF!,0,IF(#REF!=#REF!,0,1))))))</f>
        <v>#REF!</v>
      </c>
      <c r="AM269" s="354">
        <f t="shared" si="31"/>
        <v>0</v>
      </c>
    </row>
    <row r="270" spans="1:39" ht="14.1" customHeight="1" thickTop="1" thickBot="1" x14ac:dyDescent="0.25">
      <c r="A270" s="2295"/>
      <c r="B270" s="2284"/>
      <c r="C270" s="2298"/>
      <c r="D270" s="2300"/>
      <c r="E270" s="2303"/>
      <c r="F270" s="2284"/>
      <c r="G270" s="2318"/>
      <c r="H270" s="2305"/>
      <c r="I270" s="2282"/>
      <c r="J270" s="2284"/>
      <c r="K270" s="2318"/>
      <c r="L270" s="2284"/>
      <c r="M270" s="310"/>
      <c r="N270" s="1679"/>
      <c r="O270" s="1679"/>
      <c r="P270" s="309"/>
      <c r="Q270" s="309"/>
      <c r="R270" s="308"/>
      <c r="S270" s="308"/>
      <c r="T270" s="358"/>
      <c r="U270" s="357"/>
      <c r="V270" s="357"/>
      <c r="W270" s="357"/>
      <c r="X270" s="357"/>
      <c r="Y270" s="357"/>
      <c r="Z270" s="357"/>
      <c r="AA270" s="357"/>
      <c r="AB270" s="308"/>
      <c r="AC270" s="2287"/>
      <c r="AD270" s="2287"/>
      <c r="AE270" s="2277"/>
      <c r="AF270" s="2291"/>
      <c r="AG270" s="2293"/>
      <c r="AH270" s="2276"/>
      <c r="AI270" s="271">
        <f>IF(P270=P269,0,IF(P270=P268,0,IF(P270=P267,0,IF(P270=P266,0,IF(P270=P265,0,IF(P270=P264,0,IF(P270=P263,0,1)))))))</f>
        <v>0</v>
      </c>
      <c r="AJ270" s="271" t="s">
        <v>545</v>
      </c>
      <c r="AK270" s="271" t="str">
        <f t="shared" si="26"/>
        <v>??</v>
      </c>
      <c r="AL270" s="271" t="e">
        <f>IF(#REF!=#REF!,0,IF(#REF!=#REF!,0,IF(#REF!=#REF!,0,IF(#REF!=#REF!,0,IF(#REF!=#REF!,0,IF(#REF!=#REF!,0,IF(#REF!=#REF!,0,1)))))))</f>
        <v>#REF!</v>
      </c>
      <c r="AM270" s="354">
        <f t="shared" si="31"/>
        <v>0</v>
      </c>
    </row>
    <row r="271" spans="1:39" ht="14.1" customHeight="1" thickTop="1" thickBot="1" x14ac:dyDescent="0.25">
      <c r="A271" s="2295"/>
      <c r="B271" s="2284"/>
      <c r="C271" s="2298"/>
      <c r="D271" s="2300"/>
      <c r="E271" s="2303"/>
      <c r="F271" s="2284"/>
      <c r="G271" s="2318"/>
      <c r="H271" s="2305"/>
      <c r="I271" s="2282"/>
      <c r="J271" s="2284"/>
      <c r="K271" s="2318"/>
      <c r="L271" s="2284"/>
      <c r="M271" s="310"/>
      <c r="N271" s="1679"/>
      <c r="O271" s="1679"/>
      <c r="P271" s="309"/>
      <c r="Q271" s="309"/>
      <c r="R271" s="308"/>
      <c r="S271" s="308"/>
      <c r="T271" s="358"/>
      <c r="U271" s="357"/>
      <c r="V271" s="357"/>
      <c r="W271" s="357"/>
      <c r="X271" s="357"/>
      <c r="Y271" s="357"/>
      <c r="Z271" s="357"/>
      <c r="AA271" s="357"/>
      <c r="AB271" s="308"/>
      <c r="AC271" s="2287"/>
      <c r="AD271" s="2287"/>
      <c r="AE271" s="2277"/>
      <c r="AF271" s="2291"/>
      <c r="AG271" s="2293"/>
      <c r="AH271" s="2276"/>
      <c r="AI271" s="271">
        <f>IF(P271=P270,0,IF(P271=P269,0,IF(P271=P268,0,IF(P271=P267,0,IF(P271=P266,0,IF(P271=P265,0,IF(P271=P264,0,IF(P271=P263,0,1))))))))</f>
        <v>0</v>
      </c>
      <c r="AJ271" s="271" t="s">
        <v>545</v>
      </c>
      <c r="AK271" s="271" t="str">
        <f t="shared" si="26"/>
        <v>??</v>
      </c>
      <c r="AL271" s="271" t="e">
        <f>IF(#REF!=#REF!,0,IF(#REF!=#REF!,0,IF(#REF!=#REF!,0,IF(#REF!=#REF!,0,IF(#REF!=#REF!,0,IF(#REF!=#REF!,0,IF(#REF!=#REF!,0,IF(#REF!=#REF!,0,1))))))))</f>
        <v>#REF!</v>
      </c>
      <c r="AM271" s="354">
        <f t="shared" si="31"/>
        <v>0</v>
      </c>
    </row>
    <row r="272" spans="1:39" ht="14.1" customHeight="1" thickTop="1" thickBot="1" x14ac:dyDescent="0.25">
      <c r="A272" s="2296"/>
      <c r="B272" s="2285"/>
      <c r="C272" s="2299"/>
      <c r="D272" s="2301"/>
      <c r="E272" s="2304"/>
      <c r="F272" s="2285"/>
      <c r="G272" s="2319"/>
      <c r="H272" s="2306"/>
      <c r="I272" s="2283"/>
      <c r="J272" s="2285"/>
      <c r="K272" s="2319"/>
      <c r="L272" s="2285"/>
      <c r="M272" s="292"/>
      <c r="N272" s="290"/>
      <c r="O272" s="290"/>
      <c r="P272" s="291"/>
      <c r="Q272" s="291"/>
      <c r="R272" s="290"/>
      <c r="S272" s="290"/>
      <c r="T272" s="356"/>
      <c r="U272" s="355"/>
      <c r="V272" s="355"/>
      <c r="W272" s="355"/>
      <c r="X272" s="355"/>
      <c r="Y272" s="355"/>
      <c r="Z272" s="355"/>
      <c r="AA272" s="355"/>
      <c r="AB272" s="290"/>
      <c r="AC272" s="2288"/>
      <c r="AD272" s="2288"/>
      <c r="AE272" s="2278"/>
      <c r="AF272" s="2291"/>
      <c r="AG272" s="2294"/>
      <c r="AH272" s="2276"/>
      <c r="AI272" s="271">
        <f>IF(P272=P271,0,IF(P272=P270,0,IF(P272=P269,0,IF(P272=P268,0,IF(P272=P267,0,IF(P272=P266,0,IF(P272=P265,0,IF(P272=P264,0,IF(P272=P263,0,1)))))))))</f>
        <v>0</v>
      </c>
      <c r="AJ272" s="271" t="s">
        <v>545</v>
      </c>
      <c r="AK272" s="271" t="str">
        <f t="shared" si="26"/>
        <v>??</v>
      </c>
      <c r="AL272" s="271" t="e">
        <f>IF(#REF!=#REF!,0,IF(#REF!=#REF!,0,IF(#REF!=#REF!,0,IF(#REF!=#REF!,0,IF(#REF!=#REF!,0,IF(#REF!=#REF!,0,IF(#REF!=#REF!,0,IF(#REF!=#REF!,0,IF(#REF!=#REF!,0,1)))))))))</f>
        <v>#REF!</v>
      </c>
      <c r="AM272" s="354">
        <f t="shared" si="31"/>
        <v>0</v>
      </c>
    </row>
    <row r="273" spans="1:39" ht="14.1" customHeight="1" thickTop="1" thickBot="1" x14ac:dyDescent="0.25">
      <c r="A273" s="2295"/>
      <c r="B273" s="2297"/>
      <c r="C273" s="2298"/>
      <c r="D273" s="2300"/>
      <c r="E273" s="2302"/>
      <c r="F273" s="2297"/>
      <c r="G273" s="2297"/>
      <c r="H273" s="2305"/>
      <c r="I273" s="2279" t="s">
        <v>140</v>
      </c>
      <c r="J273" s="2284"/>
      <c r="K273" s="2297"/>
      <c r="L273" s="2284"/>
      <c r="M273" s="310"/>
      <c r="N273" s="1679"/>
      <c r="O273" s="1679"/>
      <c r="P273" s="389"/>
      <c r="Q273" s="389"/>
      <c r="R273" s="308"/>
      <c r="S273" s="308"/>
      <c r="T273" s="358"/>
      <c r="U273" s="357"/>
      <c r="V273" s="357"/>
      <c r="W273" s="357"/>
      <c r="X273" s="357"/>
      <c r="Y273" s="357"/>
      <c r="Z273" s="357"/>
      <c r="AA273" s="357"/>
      <c r="AB273" s="308"/>
      <c r="AC273" s="2286">
        <f>SUM(T273:AB282)</f>
        <v>0</v>
      </c>
      <c r="AD273" s="2286">
        <f>IF(AC273&gt;0,18,0)</f>
        <v>0</v>
      </c>
      <c r="AE273" s="2289">
        <f>IF((AC273-AD273)&gt;=0,AC273-AD273,0)</f>
        <v>0</v>
      </c>
      <c r="AF273" s="2291">
        <f>IF(AC273&lt;AD273,AC273,AD273)/IF(AD273=0,1,AD273)</f>
        <v>0</v>
      </c>
      <c r="AG273" s="2292" t="str">
        <f>IF(AF273=1,"pe",IF(AF273&gt;0,"ne",""))</f>
        <v/>
      </c>
      <c r="AH273" s="2276"/>
      <c r="AI273" s="271">
        <v>1</v>
      </c>
      <c r="AJ273" s="271" t="s">
        <v>545</v>
      </c>
      <c r="AK273" s="271" t="str">
        <f t="shared" si="26"/>
        <v>??</v>
      </c>
      <c r="AL273" s="271">
        <v>1</v>
      </c>
      <c r="AM273" s="354">
        <f>C273</f>
        <v>0</v>
      </c>
    </row>
    <row r="274" spans="1:39" ht="14.1" customHeight="1" thickTop="1" thickBot="1" x14ac:dyDescent="0.25">
      <c r="A274" s="2295"/>
      <c r="B274" s="2284"/>
      <c r="C274" s="2298"/>
      <c r="D274" s="2300"/>
      <c r="E274" s="2303"/>
      <c r="F274" s="2284"/>
      <c r="G274" s="2318"/>
      <c r="H274" s="2305"/>
      <c r="I274" s="2280"/>
      <c r="J274" s="2284"/>
      <c r="K274" s="2318"/>
      <c r="L274" s="2284"/>
      <c r="M274" s="310"/>
      <c r="N274" s="1679"/>
      <c r="O274" s="1679"/>
      <c r="P274" s="309"/>
      <c r="Q274" s="309"/>
      <c r="R274" s="308"/>
      <c r="S274" s="308"/>
      <c r="T274" s="358"/>
      <c r="U274" s="357"/>
      <c r="V274" s="357"/>
      <c r="W274" s="357"/>
      <c r="X274" s="357"/>
      <c r="Y274" s="357"/>
      <c r="Z274" s="357"/>
      <c r="AA274" s="357"/>
      <c r="AB274" s="308"/>
      <c r="AC274" s="2287"/>
      <c r="AD274" s="2287"/>
      <c r="AE274" s="2290"/>
      <c r="AF274" s="2291"/>
      <c r="AG274" s="2293"/>
      <c r="AH274" s="2276"/>
      <c r="AI274" s="271">
        <f>IF(P274=P273,0,1)</f>
        <v>0</v>
      </c>
      <c r="AJ274" s="271" t="s">
        <v>545</v>
      </c>
      <c r="AK274" s="271" t="str">
        <f t="shared" si="26"/>
        <v>??</v>
      </c>
      <c r="AL274" s="271" t="e">
        <f>IF(#REF!=#REF!,0,1)</f>
        <v>#REF!</v>
      </c>
      <c r="AM274" s="354">
        <f t="shared" ref="AM274:AM282" si="32">AM273</f>
        <v>0</v>
      </c>
    </row>
    <row r="275" spans="1:39" ht="14.1" customHeight="1" thickTop="1" thickBot="1" x14ac:dyDescent="0.25">
      <c r="A275" s="2295"/>
      <c r="B275" s="2284"/>
      <c r="C275" s="2298"/>
      <c r="D275" s="2300"/>
      <c r="E275" s="2303"/>
      <c r="F275" s="2284"/>
      <c r="G275" s="2318"/>
      <c r="H275" s="2305"/>
      <c r="I275" s="2281"/>
      <c r="J275" s="2284"/>
      <c r="K275" s="2318"/>
      <c r="L275" s="2284"/>
      <c r="M275" s="310"/>
      <c r="N275" s="1679"/>
      <c r="O275" s="1679"/>
      <c r="P275" s="309"/>
      <c r="Q275" s="309"/>
      <c r="R275" s="308"/>
      <c r="S275" s="308"/>
      <c r="T275" s="358"/>
      <c r="U275" s="357"/>
      <c r="V275" s="357"/>
      <c r="W275" s="357"/>
      <c r="X275" s="357"/>
      <c r="Y275" s="357"/>
      <c r="Z275" s="357"/>
      <c r="AA275" s="357"/>
      <c r="AB275" s="308"/>
      <c r="AC275" s="2287"/>
      <c r="AD275" s="2287"/>
      <c r="AE275" s="2290"/>
      <c r="AF275" s="2291"/>
      <c r="AG275" s="2293"/>
      <c r="AH275" s="2276"/>
      <c r="AI275" s="271">
        <f>IF(P275=P274,0,IF(P275=P273,0,1))</f>
        <v>0</v>
      </c>
      <c r="AJ275" s="271" t="s">
        <v>545</v>
      </c>
      <c r="AK275" s="271" t="str">
        <f t="shared" si="26"/>
        <v>??</v>
      </c>
      <c r="AL275" s="271" t="e">
        <f>IF(#REF!=#REF!,0,IF(#REF!=#REF!,0,1))</f>
        <v>#REF!</v>
      </c>
      <c r="AM275" s="354">
        <f t="shared" si="32"/>
        <v>0</v>
      </c>
    </row>
    <row r="276" spans="1:39" ht="14.1" customHeight="1" thickTop="1" thickBot="1" x14ac:dyDescent="0.25">
      <c r="A276" s="2295"/>
      <c r="B276" s="2284"/>
      <c r="C276" s="2298"/>
      <c r="D276" s="2300"/>
      <c r="E276" s="2303"/>
      <c r="F276" s="2284"/>
      <c r="G276" s="2318"/>
      <c r="H276" s="2305"/>
      <c r="I276" s="2282"/>
      <c r="J276" s="2284"/>
      <c r="K276" s="2318"/>
      <c r="L276" s="2284"/>
      <c r="M276" s="310"/>
      <c r="N276" s="1679"/>
      <c r="O276" s="1679"/>
      <c r="P276" s="309"/>
      <c r="Q276" s="309"/>
      <c r="R276" s="308"/>
      <c r="S276" s="308"/>
      <c r="T276" s="358"/>
      <c r="U276" s="357"/>
      <c r="V276" s="357"/>
      <c r="W276" s="357"/>
      <c r="X276" s="357"/>
      <c r="Y276" s="357"/>
      <c r="Z276" s="357"/>
      <c r="AA276" s="357"/>
      <c r="AB276" s="308"/>
      <c r="AC276" s="2287"/>
      <c r="AD276" s="2287"/>
      <c r="AE276" s="2290"/>
      <c r="AF276" s="2291"/>
      <c r="AG276" s="2293"/>
      <c r="AH276" s="2276"/>
      <c r="AI276" s="271">
        <f>IF(P276=P275,0,IF(P276=P274,0,IF(P276=P273,0,1)))</f>
        <v>0</v>
      </c>
      <c r="AJ276" s="271" t="s">
        <v>545</v>
      </c>
      <c r="AK276" s="271" t="str">
        <f t="shared" si="26"/>
        <v>??</v>
      </c>
      <c r="AL276" s="271" t="e">
        <f>IF(#REF!=#REF!,0,IF(#REF!=#REF!,0,IF(#REF!=#REF!,0,1)))</f>
        <v>#REF!</v>
      </c>
      <c r="AM276" s="354">
        <f t="shared" si="32"/>
        <v>0</v>
      </c>
    </row>
    <row r="277" spans="1:39" ht="14.1" customHeight="1" thickTop="1" thickBot="1" x14ac:dyDescent="0.25">
      <c r="A277" s="2295"/>
      <c r="B277" s="2284"/>
      <c r="C277" s="2298"/>
      <c r="D277" s="2300"/>
      <c r="E277" s="2303"/>
      <c r="F277" s="2284"/>
      <c r="G277" s="2318"/>
      <c r="H277" s="2305"/>
      <c r="I277" s="2282"/>
      <c r="J277" s="2284"/>
      <c r="K277" s="2318"/>
      <c r="L277" s="2284"/>
      <c r="M277" s="310"/>
      <c r="N277" s="1679"/>
      <c r="O277" s="1679"/>
      <c r="P277" s="309"/>
      <c r="Q277" s="309"/>
      <c r="R277" s="308"/>
      <c r="S277" s="308"/>
      <c r="T277" s="358"/>
      <c r="U277" s="357"/>
      <c r="V277" s="357"/>
      <c r="W277" s="357"/>
      <c r="X277" s="357"/>
      <c r="Y277" s="357"/>
      <c r="Z277" s="357"/>
      <c r="AA277" s="357"/>
      <c r="AB277" s="308"/>
      <c r="AC277" s="2287"/>
      <c r="AD277" s="2287"/>
      <c r="AE277" s="2290"/>
      <c r="AF277" s="2291"/>
      <c r="AG277" s="2293"/>
      <c r="AH277" s="2276"/>
      <c r="AI277" s="271">
        <f>IF(P277=P276,0,IF(P277=P275,0,IF(P277=P274,0,IF(P277=P273,0,1))))</f>
        <v>0</v>
      </c>
      <c r="AJ277" s="271" t="s">
        <v>545</v>
      </c>
      <c r="AK277" s="271" t="str">
        <f t="shared" si="26"/>
        <v>??</v>
      </c>
      <c r="AL277" s="271" t="e">
        <f>IF(#REF!=#REF!,0,IF(#REF!=#REF!,0,IF(#REF!=#REF!,0,IF(#REF!=#REF!,0,1))))</f>
        <v>#REF!</v>
      </c>
      <c r="AM277" s="354">
        <f t="shared" si="32"/>
        <v>0</v>
      </c>
    </row>
    <row r="278" spans="1:39" ht="14.1" customHeight="1" thickTop="1" thickBot="1" x14ac:dyDescent="0.25">
      <c r="A278" s="2295"/>
      <c r="B278" s="2284"/>
      <c r="C278" s="2298"/>
      <c r="D278" s="2300"/>
      <c r="E278" s="2303"/>
      <c r="F278" s="2284"/>
      <c r="G278" s="2318"/>
      <c r="H278" s="2305"/>
      <c r="I278" s="2282"/>
      <c r="J278" s="2284"/>
      <c r="K278" s="2318"/>
      <c r="L278" s="2284"/>
      <c r="M278" s="310"/>
      <c r="N278" s="1679"/>
      <c r="O278" s="1679"/>
      <c r="P278" s="309"/>
      <c r="Q278" s="309"/>
      <c r="R278" s="308"/>
      <c r="S278" s="308"/>
      <c r="T278" s="358"/>
      <c r="U278" s="357"/>
      <c r="V278" s="357"/>
      <c r="W278" s="357"/>
      <c r="X278" s="357"/>
      <c r="Y278" s="357"/>
      <c r="Z278" s="357"/>
      <c r="AA278" s="357"/>
      <c r="AB278" s="308"/>
      <c r="AC278" s="2287"/>
      <c r="AD278" s="2287"/>
      <c r="AE278" s="2290"/>
      <c r="AF278" s="2291"/>
      <c r="AG278" s="2293"/>
      <c r="AH278" s="2276"/>
      <c r="AI278" s="271">
        <f>IF(P278=P277,0,IF(P278=P276,0,IF(P278=P275,0,IF(P278=P274,0,IF(P278=P273,0,1)))))</f>
        <v>0</v>
      </c>
      <c r="AJ278" s="271" t="s">
        <v>545</v>
      </c>
      <c r="AK278" s="271" t="str">
        <f t="shared" si="26"/>
        <v>??</v>
      </c>
      <c r="AL278" s="271" t="e">
        <f>IF(#REF!=#REF!,0,IF(#REF!=#REF!,0,IF(#REF!=#REF!,0,IF(#REF!=#REF!,0,IF(#REF!=#REF!,0,1)))))</f>
        <v>#REF!</v>
      </c>
      <c r="AM278" s="354">
        <f t="shared" si="32"/>
        <v>0</v>
      </c>
    </row>
    <row r="279" spans="1:39" ht="14.1" customHeight="1" thickTop="1" thickBot="1" x14ac:dyDescent="0.25">
      <c r="A279" s="2295"/>
      <c r="B279" s="2284"/>
      <c r="C279" s="2298"/>
      <c r="D279" s="2300"/>
      <c r="E279" s="2303"/>
      <c r="F279" s="2284"/>
      <c r="G279" s="2318"/>
      <c r="H279" s="2305"/>
      <c r="I279" s="2282"/>
      <c r="J279" s="2284"/>
      <c r="K279" s="2318"/>
      <c r="L279" s="2284"/>
      <c r="M279" s="310"/>
      <c r="N279" s="1679"/>
      <c r="O279" s="1679"/>
      <c r="P279" s="309"/>
      <c r="Q279" s="309"/>
      <c r="R279" s="308"/>
      <c r="S279" s="308"/>
      <c r="T279" s="358"/>
      <c r="U279" s="357"/>
      <c r="V279" s="357"/>
      <c r="W279" s="357"/>
      <c r="X279" s="357"/>
      <c r="Y279" s="357"/>
      <c r="Z279" s="357"/>
      <c r="AA279" s="357"/>
      <c r="AB279" s="308"/>
      <c r="AC279" s="2287"/>
      <c r="AD279" s="2287"/>
      <c r="AE279" s="2277" t="str">
        <f>IF(AE273&gt;9,"błąd","")</f>
        <v/>
      </c>
      <c r="AF279" s="2291"/>
      <c r="AG279" s="2293"/>
      <c r="AH279" s="2276"/>
      <c r="AI279" s="271">
        <f>IF(P279=P278,0,IF(P279=P277,0,IF(P279=P276,0,IF(P279=P275,0,IF(P279=P274,0,IF(P279=P273,0,1))))))</f>
        <v>0</v>
      </c>
      <c r="AJ279" s="271" t="s">
        <v>545</v>
      </c>
      <c r="AK279" s="271" t="str">
        <f t="shared" si="26"/>
        <v>??</v>
      </c>
      <c r="AL279" s="271" t="e">
        <f>IF(#REF!=#REF!,0,IF(#REF!=#REF!,0,IF(#REF!=#REF!,0,IF(#REF!=#REF!,0,IF(#REF!=#REF!,0,IF(#REF!=#REF!,0,1))))))</f>
        <v>#REF!</v>
      </c>
      <c r="AM279" s="354">
        <f t="shared" si="32"/>
        <v>0</v>
      </c>
    </row>
    <row r="280" spans="1:39" ht="14.1" customHeight="1" thickTop="1" thickBot="1" x14ac:dyDescent="0.25">
      <c r="A280" s="2295"/>
      <c r="B280" s="2284"/>
      <c r="C280" s="2298"/>
      <c r="D280" s="2300"/>
      <c r="E280" s="2303"/>
      <c r="F280" s="2284"/>
      <c r="G280" s="2318"/>
      <c r="H280" s="2305"/>
      <c r="I280" s="2282"/>
      <c r="J280" s="2284"/>
      <c r="K280" s="2318"/>
      <c r="L280" s="2284"/>
      <c r="M280" s="310"/>
      <c r="N280" s="1679"/>
      <c r="O280" s="1679"/>
      <c r="P280" s="309"/>
      <c r="Q280" s="309"/>
      <c r="R280" s="308"/>
      <c r="S280" s="308"/>
      <c r="T280" s="358"/>
      <c r="U280" s="357"/>
      <c r="V280" s="357"/>
      <c r="W280" s="357"/>
      <c r="X280" s="357"/>
      <c r="Y280" s="357"/>
      <c r="Z280" s="357"/>
      <c r="AA280" s="357"/>
      <c r="AB280" s="308"/>
      <c r="AC280" s="2287"/>
      <c r="AD280" s="2287"/>
      <c r="AE280" s="2277"/>
      <c r="AF280" s="2291"/>
      <c r="AG280" s="2293"/>
      <c r="AH280" s="2276"/>
      <c r="AI280" s="271">
        <f>IF(P280=P279,0,IF(P280=P278,0,IF(P280=P277,0,IF(P280=P276,0,IF(P280=P275,0,IF(P280=P274,0,IF(P280=P273,0,1)))))))</f>
        <v>0</v>
      </c>
      <c r="AJ280" s="271" t="s">
        <v>545</v>
      </c>
      <c r="AK280" s="271" t="str">
        <f t="shared" si="26"/>
        <v>??</v>
      </c>
      <c r="AL280" s="271" t="e">
        <f>IF(#REF!=#REF!,0,IF(#REF!=#REF!,0,IF(#REF!=#REF!,0,IF(#REF!=#REF!,0,IF(#REF!=#REF!,0,IF(#REF!=#REF!,0,IF(#REF!=#REF!,0,1)))))))</f>
        <v>#REF!</v>
      </c>
      <c r="AM280" s="354">
        <f t="shared" si="32"/>
        <v>0</v>
      </c>
    </row>
    <row r="281" spans="1:39" ht="14.1" customHeight="1" thickTop="1" thickBot="1" x14ac:dyDescent="0.25">
      <c r="A281" s="2295"/>
      <c r="B281" s="2284"/>
      <c r="C281" s="2298"/>
      <c r="D281" s="2300"/>
      <c r="E281" s="2303"/>
      <c r="F281" s="2284"/>
      <c r="G281" s="2318"/>
      <c r="H281" s="2305"/>
      <c r="I281" s="2282"/>
      <c r="J281" s="2284"/>
      <c r="K281" s="2318"/>
      <c r="L281" s="2284"/>
      <c r="M281" s="310"/>
      <c r="N281" s="1679"/>
      <c r="O281" s="1679"/>
      <c r="P281" s="309"/>
      <c r="Q281" s="309"/>
      <c r="R281" s="308"/>
      <c r="S281" s="308"/>
      <c r="T281" s="358"/>
      <c r="U281" s="357"/>
      <c r="V281" s="357"/>
      <c r="W281" s="357"/>
      <c r="X281" s="357"/>
      <c r="Y281" s="357"/>
      <c r="Z281" s="357"/>
      <c r="AA281" s="357"/>
      <c r="AB281" s="308"/>
      <c r="AC281" s="2287"/>
      <c r="AD281" s="2287"/>
      <c r="AE281" s="2277"/>
      <c r="AF281" s="2291"/>
      <c r="AG281" s="2293"/>
      <c r="AH281" s="2276"/>
      <c r="AI281" s="271">
        <f>IF(P281=P280,0,IF(P281=P279,0,IF(P281=P278,0,IF(P281=P277,0,IF(P281=P276,0,IF(P281=P275,0,IF(P281=P274,0,IF(P281=P273,0,1))))))))</f>
        <v>0</v>
      </c>
      <c r="AJ281" s="271" t="s">
        <v>545</v>
      </c>
      <c r="AK281" s="271" t="str">
        <f t="shared" si="26"/>
        <v>??</v>
      </c>
      <c r="AL281" s="271" t="e">
        <f>IF(#REF!=#REF!,0,IF(#REF!=#REF!,0,IF(#REF!=#REF!,0,IF(#REF!=#REF!,0,IF(#REF!=#REF!,0,IF(#REF!=#REF!,0,IF(#REF!=#REF!,0,IF(#REF!=#REF!,0,1))))))))</f>
        <v>#REF!</v>
      </c>
      <c r="AM281" s="354">
        <f t="shared" si="32"/>
        <v>0</v>
      </c>
    </row>
    <row r="282" spans="1:39" ht="14.1" customHeight="1" thickTop="1" thickBot="1" x14ac:dyDescent="0.25">
      <c r="A282" s="2296"/>
      <c r="B282" s="2285"/>
      <c r="C282" s="2299"/>
      <c r="D282" s="2301"/>
      <c r="E282" s="2304"/>
      <c r="F282" s="2285"/>
      <c r="G282" s="2319"/>
      <c r="H282" s="2306"/>
      <c r="I282" s="2283"/>
      <c r="J282" s="2285"/>
      <c r="K282" s="2319"/>
      <c r="L282" s="2285"/>
      <c r="M282" s="292"/>
      <c r="N282" s="290"/>
      <c r="O282" s="290"/>
      <c r="P282" s="291"/>
      <c r="Q282" s="291"/>
      <c r="R282" s="290"/>
      <c r="S282" s="290"/>
      <c r="T282" s="356"/>
      <c r="U282" s="355"/>
      <c r="V282" s="355"/>
      <c r="W282" s="355"/>
      <c r="X282" s="355"/>
      <c r="Y282" s="355"/>
      <c r="Z282" s="355"/>
      <c r="AA282" s="355"/>
      <c r="AB282" s="290"/>
      <c r="AC282" s="2288"/>
      <c r="AD282" s="2288"/>
      <c r="AE282" s="2278"/>
      <c r="AF282" s="2291"/>
      <c r="AG282" s="2294"/>
      <c r="AH282" s="2276"/>
      <c r="AI282" s="271">
        <f>IF(P282=P281,0,IF(P282=P280,0,IF(P282=P279,0,IF(P282=P278,0,IF(P282=P277,0,IF(P282=P276,0,IF(P282=P275,0,IF(P282=P274,0,IF(P282=P273,0,1)))))))))</f>
        <v>0</v>
      </c>
      <c r="AJ282" s="271" t="s">
        <v>545</v>
      </c>
      <c r="AK282" s="271" t="str">
        <f t="shared" si="26"/>
        <v>??</v>
      </c>
      <c r="AL282" s="271" t="e">
        <f>IF(#REF!=#REF!,0,IF(#REF!=#REF!,0,IF(#REF!=#REF!,0,IF(#REF!=#REF!,0,IF(#REF!=#REF!,0,IF(#REF!=#REF!,0,IF(#REF!=#REF!,0,IF(#REF!=#REF!,0,IF(#REF!=#REF!,0,1)))))))))</f>
        <v>#REF!</v>
      </c>
      <c r="AM282" s="354">
        <f t="shared" si="32"/>
        <v>0</v>
      </c>
    </row>
    <row r="283" spans="1:39" ht="14.1" customHeight="1" thickTop="1" thickBot="1" x14ac:dyDescent="0.25">
      <c r="A283" s="2295"/>
      <c r="B283" s="2297"/>
      <c r="C283" s="2298"/>
      <c r="D283" s="2300"/>
      <c r="E283" s="2302"/>
      <c r="F283" s="2297"/>
      <c r="G283" s="2297"/>
      <c r="H283" s="2305"/>
      <c r="I283" s="2279" t="s">
        <v>140</v>
      </c>
      <c r="J283" s="2284"/>
      <c r="K283" s="2297"/>
      <c r="L283" s="2284"/>
      <c r="M283" s="310"/>
      <c r="N283" s="1679"/>
      <c r="O283" s="1679"/>
      <c r="P283" s="389"/>
      <c r="Q283" s="389"/>
      <c r="R283" s="308"/>
      <c r="S283" s="308"/>
      <c r="T283" s="358"/>
      <c r="U283" s="357"/>
      <c r="V283" s="357"/>
      <c r="W283" s="357"/>
      <c r="X283" s="357"/>
      <c r="Y283" s="357"/>
      <c r="Z283" s="357"/>
      <c r="AA283" s="357"/>
      <c r="AB283" s="308"/>
      <c r="AC283" s="2286">
        <f>SUM(T283:AB292)</f>
        <v>0</v>
      </c>
      <c r="AD283" s="2286">
        <f>IF(AC283&gt;0,18,0)</f>
        <v>0</v>
      </c>
      <c r="AE283" s="2289">
        <f>IF((AC283-AD283)&gt;=0,AC283-AD283,0)</f>
        <v>0</v>
      </c>
      <c r="AF283" s="2291">
        <f>IF(AC283&lt;AD283,AC283,AD283)/IF(AD283=0,1,AD283)</f>
        <v>0</v>
      </c>
      <c r="AG283" s="2292" t="str">
        <f>IF(AF283=1,"pe",IF(AF283&gt;0,"ne",""))</f>
        <v/>
      </c>
      <c r="AH283" s="2276"/>
      <c r="AI283" s="271">
        <v>1</v>
      </c>
      <c r="AJ283" s="271" t="s">
        <v>545</v>
      </c>
      <c r="AK283" s="271" t="str">
        <f t="shared" si="26"/>
        <v>??</v>
      </c>
      <c r="AL283" s="271">
        <v>1</v>
      </c>
      <c r="AM283" s="354">
        <f>C283</f>
        <v>0</v>
      </c>
    </row>
    <row r="284" spans="1:39" ht="14.1" customHeight="1" thickTop="1" thickBot="1" x14ac:dyDescent="0.25">
      <c r="A284" s="2295"/>
      <c r="B284" s="2284"/>
      <c r="C284" s="2298"/>
      <c r="D284" s="2300"/>
      <c r="E284" s="2303"/>
      <c r="F284" s="2284"/>
      <c r="G284" s="2318"/>
      <c r="H284" s="2305"/>
      <c r="I284" s="2280"/>
      <c r="J284" s="2284"/>
      <c r="K284" s="2318"/>
      <c r="L284" s="2284"/>
      <c r="M284" s="310"/>
      <c r="N284" s="1679"/>
      <c r="O284" s="1679"/>
      <c r="P284" s="309"/>
      <c r="Q284" s="309"/>
      <c r="R284" s="308"/>
      <c r="S284" s="308"/>
      <c r="T284" s="358"/>
      <c r="U284" s="357"/>
      <c r="V284" s="357"/>
      <c r="W284" s="357"/>
      <c r="X284" s="357"/>
      <c r="Y284" s="357"/>
      <c r="Z284" s="357"/>
      <c r="AA284" s="357"/>
      <c r="AB284" s="308"/>
      <c r="AC284" s="2287"/>
      <c r="AD284" s="2287"/>
      <c r="AE284" s="2290"/>
      <c r="AF284" s="2291"/>
      <c r="AG284" s="2293"/>
      <c r="AH284" s="2276"/>
      <c r="AI284" s="271">
        <f>IF(P284=P283,0,1)</f>
        <v>0</v>
      </c>
      <c r="AJ284" s="271" t="s">
        <v>545</v>
      </c>
      <c r="AK284" s="271" t="str">
        <f t="shared" ref="AK284:AK347" si="33">$C$2</f>
        <v>??</v>
      </c>
      <c r="AL284" s="271" t="e">
        <f>IF(#REF!=#REF!,0,1)</f>
        <v>#REF!</v>
      </c>
      <c r="AM284" s="354">
        <f t="shared" ref="AM284:AM292" si="34">AM283</f>
        <v>0</v>
      </c>
    </row>
    <row r="285" spans="1:39" ht="14.1" customHeight="1" thickTop="1" thickBot="1" x14ac:dyDescent="0.25">
      <c r="A285" s="2295"/>
      <c r="B285" s="2284"/>
      <c r="C285" s="2298"/>
      <c r="D285" s="2300"/>
      <c r="E285" s="2303"/>
      <c r="F285" s="2284"/>
      <c r="G285" s="2318"/>
      <c r="H285" s="2305"/>
      <c r="I285" s="2281"/>
      <c r="J285" s="2284"/>
      <c r="K285" s="2318"/>
      <c r="L285" s="2284"/>
      <c r="M285" s="310"/>
      <c r="N285" s="1679"/>
      <c r="O285" s="1679"/>
      <c r="P285" s="309"/>
      <c r="Q285" s="309"/>
      <c r="R285" s="308"/>
      <c r="S285" s="308"/>
      <c r="T285" s="358"/>
      <c r="U285" s="357"/>
      <c r="V285" s="357"/>
      <c r="W285" s="357"/>
      <c r="X285" s="357"/>
      <c r="Y285" s="357"/>
      <c r="Z285" s="357"/>
      <c r="AA285" s="357"/>
      <c r="AB285" s="308"/>
      <c r="AC285" s="2287"/>
      <c r="AD285" s="2287"/>
      <c r="AE285" s="2290"/>
      <c r="AF285" s="2291"/>
      <c r="AG285" s="2293"/>
      <c r="AH285" s="2276"/>
      <c r="AI285" s="271">
        <f>IF(P285=P284,0,IF(P285=P283,0,1))</f>
        <v>0</v>
      </c>
      <c r="AJ285" s="271" t="s">
        <v>545</v>
      </c>
      <c r="AK285" s="271" t="str">
        <f t="shared" si="33"/>
        <v>??</v>
      </c>
      <c r="AL285" s="271" t="e">
        <f>IF(#REF!=#REF!,0,IF(#REF!=#REF!,0,1))</f>
        <v>#REF!</v>
      </c>
      <c r="AM285" s="354">
        <f t="shared" si="34"/>
        <v>0</v>
      </c>
    </row>
    <row r="286" spans="1:39" ht="14.1" customHeight="1" thickTop="1" thickBot="1" x14ac:dyDescent="0.25">
      <c r="A286" s="2295"/>
      <c r="B286" s="2284"/>
      <c r="C286" s="2298"/>
      <c r="D286" s="2300"/>
      <c r="E286" s="2303"/>
      <c r="F286" s="2284"/>
      <c r="G286" s="2318"/>
      <c r="H286" s="2305"/>
      <c r="I286" s="2282"/>
      <c r="J286" s="2284"/>
      <c r="K286" s="2318"/>
      <c r="L286" s="2284"/>
      <c r="M286" s="310"/>
      <c r="N286" s="1679"/>
      <c r="O286" s="1679"/>
      <c r="P286" s="309"/>
      <c r="Q286" s="309"/>
      <c r="R286" s="308"/>
      <c r="S286" s="308"/>
      <c r="T286" s="358"/>
      <c r="U286" s="357"/>
      <c r="V286" s="357"/>
      <c r="W286" s="357"/>
      <c r="X286" s="357"/>
      <c r="Y286" s="357"/>
      <c r="Z286" s="357"/>
      <c r="AA286" s="357"/>
      <c r="AB286" s="308"/>
      <c r="AC286" s="2287"/>
      <c r="AD286" s="2287"/>
      <c r="AE286" s="2290"/>
      <c r="AF286" s="2291"/>
      <c r="AG286" s="2293"/>
      <c r="AH286" s="2276"/>
      <c r="AI286" s="271">
        <f>IF(P286=P285,0,IF(P286=P284,0,IF(P286=P283,0,1)))</f>
        <v>0</v>
      </c>
      <c r="AJ286" s="271" t="s">
        <v>545</v>
      </c>
      <c r="AK286" s="271" t="str">
        <f t="shared" si="33"/>
        <v>??</v>
      </c>
      <c r="AL286" s="271" t="e">
        <f>IF(#REF!=#REF!,0,IF(#REF!=#REF!,0,IF(#REF!=#REF!,0,1)))</f>
        <v>#REF!</v>
      </c>
      <c r="AM286" s="354">
        <f t="shared" si="34"/>
        <v>0</v>
      </c>
    </row>
    <row r="287" spans="1:39" ht="14.1" customHeight="1" thickTop="1" thickBot="1" x14ac:dyDescent="0.25">
      <c r="A287" s="2295"/>
      <c r="B287" s="2284"/>
      <c r="C287" s="2298"/>
      <c r="D287" s="2300"/>
      <c r="E287" s="2303"/>
      <c r="F287" s="2284"/>
      <c r="G287" s="2318"/>
      <c r="H287" s="2305"/>
      <c r="I287" s="2282"/>
      <c r="J287" s="2284"/>
      <c r="K287" s="2318"/>
      <c r="L287" s="2284"/>
      <c r="M287" s="310"/>
      <c r="N287" s="1679"/>
      <c r="O287" s="1679"/>
      <c r="P287" s="309"/>
      <c r="Q287" s="309"/>
      <c r="R287" s="308"/>
      <c r="S287" s="308"/>
      <c r="T287" s="358"/>
      <c r="U287" s="357"/>
      <c r="V287" s="357"/>
      <c r="W287" s="357"/>
      <c r="X287" s="357"/>
      <c r="Y287" s="357"/>
      <c r="Z287" s="357"/>
      <c r="AA287" s="357"/>
      <c r="AB287" s="308"/>
      <c r="AC287" s="2287"/>
      <c r="AD287" s="2287"/>
      <c r="AE287" s="2290"/>
      <c r="AF287" s="2291"/>
      <c r="AG287" s="2293"/>
      <c r="AH287" s="2276"/>
      <c r="AI287" s="271">
        <f>IF(P287=P286,0,IF(P287=P285,0,IF(P287=P284,0,IF(P287=P283,0,1))))</f>
        <v>0</v>
      </c>
      <c r="AJ287" s="271" t="s">
        <v>545</v>
      </c>
      <c r="AK287" s="271" t="str">
        <f t="shared" si="33"/>
        <v>??</v>
      </c>
      <c r="AL287" s="271" t="e">
        <f>IF(#REF!=#REF!,0,IF(#REF!=#REF!,0,IF(#REF!=#REF!,0,IF(#REF!=#REF!,0,1))))</f>
        <v>#REF!</v>
      </c>
      <c r="AM287" s="354">
        <f t="shared" si="34"/>
        <v>0</v>
      </c>
    </row>
    <row r="288" spans="1:39" ht="14.1" customHeight="1" thickTop="1" thickBot="1" x14ac:dyDescent="0.25">
      <c r="A288" s="2295"/>
      <c r="B288" s="2284"/>
      <c r="C288" s="2298"/>
      <c r="D288" s="2300"/>
      <c r="E288" s="2303"/>
      <c r="F288" s="2284"/>
      <c r="G288" s="2318"/>
      <c r="H288" s="2305"/>
      <c r="I288" s="2282"/>
      <c r="J288" s="2284"/>
      <c r="K288" s="2318"/>
      <c r="L288" s="2284"/>
      <c r="M288" s="310"/>
      <c r="N288" s="1679"/>
      <c r="O288" s="1679"/>
      <c r="P288" s="309"/>
      <c r="Q288" s="309"/>
      <c r="R288" s="308"/>
      <c r="S288" s="308"/>
      <c r="T288" s="358"/>
      <c r="U288" s="357"/>
      <c r="V288" s="357"/>
      <c r="W288" s="357"/>
      <c r="X288" s="357"/>
      <c r="Y288" s="357"/>
      <c r="Z288" s="357"/>
      <c r="AA288" s="357"/>
      <c r="AB288" s="308"/>
      <c r="AC288" s="2287"/>
      <c r="AD288" s="2287"/>
      <c r="AE288" s="2290"/>
      <c r="AF288" s="2291"/>
      <c r="AG288" s="2293"/>
      <c r="AH288" s="2276"/>
      <c r="AI288" s="271">
        <f>IF(P288=P287,0,IF(P288=P286,0,IF(P288=P285,0,IF(P288=P284,0,IF(P288=P283,0,1)))))</f>
        <v>0</v>
      </c>
      <c r="AJ288" s="271" t="s">
        <v>545</v>
      </c>
      <c r="AK288" s="271" t="str">
        <f t="shared" si="33"/>
        <v>??</v>
      </c>
      <c r="AL288" s="271" t="e">
        <f>IF(#REF!=#REF!,0,IF(#REF!=#REF!,0,IF(#REF!=#REF!,0,IF(#REF!=#REF!,0,IF(#REF!=#REF!,0,1)))))</f>
        <v>#REF!</v>
      </c>
      <c r="AM288" s="354">
        <f t="shared" si="34"/>
        <v>0</v>
      </c>
    </row>
    <row r="289" spans="1:39" ht="14.1" customHeight="1" thickTop="1" thickBot="1" x14ac:dyDescent="0.25">
      <c r="A289" s="2295"/>
      <c r="B289" s="2284"/>
      <c r="C289" s="2298"/>
      <c r="D289" s="2300"/>
      <c r="E289" s="2303"/>
      <c r="F289" s="2284"/>
      <c r="G289" s="2318"/>
      <c r="H289" s="2305"/>
      <c r="I289" s="2282"/>
      <c r="J289" s="2284"/>
      <c r="K289" s="2318"/>
      <c r="L289" s="2284"/>
      <c r="M289" s="310"/>
      <c r="N289" s="1679"/>
      <c r="O289" s="1679"/>
      <c r="P289" s="309"/>
      <c r="Q289" s="309"/>
      <c r="R289" s="308"/>
      <c r="S289" s="308"/>
      <c r="T289" s="358"/>
      <c r="U289" s="357"/>
      <c r="V289" s="357"/>
      <c r="W289" s="357"/>
      <c r="X289" s="357"/>
      <c r="Y289" s="357"/>
      <c r="Z289" s="357"/>
      <c r="AA289" s="357"/>
      <c r="AB289" s="308"/>
      <c r="AC289" s="2287"/>
      <c r="AD289" s="2287"/>
      <c r="AE289" s="2277" t="str">
        <f>IF(AE283&gt;9,"błąd","")</f>
        <v/>
      </c>
      <c r="AF289" s="2291"/>
      <c r="AG289" s="2293"/>
      <c r="AH289" s="2276"/>
      <c r="AI289" s="271">
        <f>IF(P289=P288,0,IF(P289=P287,0,IF(P289=P286,0,IF(P289=P285,0,IF(P289=P284,0,IF(P289=P283,0,1))))))</f>
        <v>0</v>
      </c>
      <c r="AJ289" s="271" t="s">
        <v>545</v>
      </c>
      <c r="AK289" s="271" t="str">
        <f t="shared" si="33"/>
        <v>??</v>
      </c>
      <c r="AL289" s="271" t="e">
        <f>IF(#REF!=#REF!,0,IF(#REF!=#REF!,0,IF(#REF!=#REF!,0,IF(#REF!=#REF!,0,IF(#REF!=#REF!,0,IF(#REF!=#REF!,0,1))))))</f>
        <v>#REF!</v>
      </c>
      <c r="AM289" s="354">
        <f t="shared" si="34"/>
        <v>0</v>
      </c>
    </row>
    <row r="290" spans="1:39" ht="14.1" customHeight="1" thickTop="1" thickBot="1" x14ac:dyDescent="0.25">
      <c r="A290" s="2295"/>
      <c r="B290" s="2284"/>
      <c r="C290" s="2298"/>
      <c r="D290" s="2300"/>
      <c r="E290" s="2303"/>
      <c r="F290" s="2284"/>
      <c r="G290" s="2318"/>
      <c r="H290" s="2305"/>
      <c r="I290" s="2282"/>
      <c r="J290" s="2284"/>
      <c r="K290" s="2318"/>
      <c r="L290" s="2284"/>
      <c r="M290" s="310"/>
      <c r="N290" s="1679"/>
      <c r="O290" s="1679"/>
      <c r="P290" s="309"/>
      <c r="Q290" s="309"/>
      <c r="R290" s="308"/>
      <c r="S290" s="308"/>
      <c r="T290" s="358"/>
      <c r="U290" s="357"/>
      <c r="V290" s="357"/>
      <c r="W290" s="357"/>
      <c r="X290" s="357"/>
      <c r="Y290" s="357"/>
      <c r="Z290" s="357"/>
      <c r="AA290" s="357"/>
      <c r="AB290" s="308"/>
      <c r="AC290" s="2287"/>
      <c r="AD290" s="2287"/>
      <c r="AE290" s="2277"/>
      <c r="AF290" s="2291"/>
      <c r="AG290" s="2293"/>
      <c r="AH290" s="2276"/>
      <c r="AI290" s="271">
        <f>IF(P290=P289,0,IF(P290=P288,0,IF(P290=P287,0,IF(P290=P286,0,IF(P290=P285,0,IF(P290=P284,0,IF(P290=P283,0,1)))))))</f>
        <v>0</v>
      </c>
      <c r="AJ290" s="271" t="s">
        <v>545</v>
      </c>
      <c r="AK290" s="271" t="str">
        <f t="shared" si="33"/>
        <v>??</v>
      </c>
      <c r="AL290" s="271" t="e">
        <f>IF(#REF!=#REF!,0,IF(#REF!=#REF!,0,IF(#REF!=#REF!,0,IF(#REF!=#REF!,0,IF(#REF!=#REF!,0,IF(#REF!=#REF!,0,IF(#REF!=#REF!,0,1)))))))</f>
        <v>#REF!</v>
      </c>
      <c r="AM290" s="354">
        <f t="shared" si="34"/>
        <v>0</v>
      </c>
    </row>
    <row r="291" spans="1:39" ht="14.1" customHeight="1" thickTop="1" thickBot="1" x14ac:dyDescent="0.25">
      <c r="A291" s="2295"/>
      <c r="B291" s="2284"/>
      <c r="C291" s="2298"/>
      <c r="D291" s="2300"/>
      <c r="E291" s="2303"/>
      <c r="F291" s="2284"/>
      <c r="G291" s="2318"/>
      <c r="H291" s="2305"/>
      <c r="I291" s="2282"/>
      <c r="J291" s="2284"/>
      <c r="K291" s="2318"/>
      <c r="L291" s="2284"/>
      <c r="M291" s="310"/>
      <c r="N291" s="1679"/>
      <c r="O291" s="1679"/>
      <c r="P291" s="309"/>
      <c r="Q291" s="309"/>
      <c r="R291" s="308"/>
      <c r="S291" s="308"/>
      <c r="T291" s="358"/>
      <c r="U291" s="357"/>
      <c r="V291" s="357"/>
      <c r="W291" s="357"/>
      <c r="X291" s="357"/>
      <c r="Y291" s="357"/>
      <c r="Z291" s="357"/>
      <c r="AA291" s="357"/>
      <c r="AB291" s="308"/>
      <c r="AC291" s="2287"/>
      <c r="AD291" s="2287"/>
      <c r="AE291" s="2277"/>
      <c r="AF291" s="2291"/>
      <c r="AG291" s="2293"/>
      <c r="AH291" s="2276"/>
      <c r="AI291" s="271">
        <f>IF(P291=P290,0,IF(P291=P289,0,IF(P291=P288,0,IF(P291=P287,0,IF(P291=P286,0,IF(P291=P285,0,IF(P291=P284,0,IF(P291=P283,0,1))))))))</f>
        <v>0</v>
      </c>
      <c r="AJ291" s="271" t="s">
        <v>545</v>
      </c>
      <c r="AK291" s="271" t="str">
        <f t="shared" si="33"/>
        <v>??</v>
      </c>
      <c r="AL291" s="271" t="e">
        <f>IF(#REF!=#REF!,0,IF(#REF!=#REF!,0,IF(#REF!=#REF!,0,IF(#REF!=#REF!,0,IF(#REF!=#REF!,0,IF(#REF!=#REF!,0,IF(#REF!=#REF!,0,IF(#REF!=#REF!,0,1))))))))</f>
        <v>#REF!</v>
      </c>
      <c r="AM291" s="354">
        <f t="shared" si="34"/>
        <v>0</v>
      </c>
    </row>
    <row r="292" spans="1:39" ht="14.1" customHeight="1" thickTop="1" thickBot="1" x14ac:dyDescent="0.25">
      <c r="A292" s="2296"/>
      <c r="B292" s="2285"/>
      <c r="C292" s="2299"/>
      <c r="D292" s="2301"/>
      <c r="E292" s="2304"/>
      <c r="F292" s="2285"/>
      <c r="G292" s="2319"/>
      <c r="H292" s="2306"/>
      <c r="I292" s="2283"/>
      <c r="J292" s="2285"/>
      <c r="K292" s="2319"/>
      <c r="L292" s="2285"/>
      <c r="M292" s="292"/>
      <c r="N292" s="290"/>
      <c r="O292" s="290"/>
      <c r="P292" s="291"/>
      <c r="Q292" s="291"/>
      <c r="R292" s="290"/>
      <c r="S292" s="290"/>
      <c r="T292" s="356"/>
      <c r="U292" s="355"/>
      <c r="V292" s="355"/>
      <c r="W292" s="355"/>
      <c r="X292" s="355"/>
      <c r="Y292" s="355"/>
      <c r="Z292" s="355"/>
      <c r="AA292" s="355"/>
      <c r="AB292" s="290"/>
      <c r="AC292" s="2288"/>
      <c r="AD292" s="2288"/>
      <c r="AE292" s="2278"/>
      <c r="AF292" s="2291"/>
      <c r="AG292" s="2294"/>
      <c r="AH292" s="2276"/>
      <c r="AI292" s="271">
        <f>IF(P292=P291,0,IF(P292=P290,0,IF(P292=P289,0,IF(P292=P288,0,IF(P292=P287,0,IF(P292=P286,0,IF(P292=P285,0,IF(P292=P284,0,IF(P292=P283,0,1)))))))))</f>
        <v>0</v>
      </c>
      <c r="AJ292" s="271" t="s">
        <v>545</v>
      </c>
      <c r="AK292" s="271" t="str">
        <f t="shared" si="33"/>
        <v>??</v>
      </c>
      <c r="AL292" s="271" t="e">
        <f>IF(#REF!=#REF!,0,IF(#REF!=#REF!,0,IF(#REF!=#REF!,0,IF(#REF!=#REF!,0,IF(#REF!=#REF!,0,IF(#REF!=#REF!,0,IF(#REF!=#REF!,0,IF(#REF!=#REF!,0,IF(#REF!=#REF!,0,1)))))))))</f>
        <v>#REF!</v>
      </c>
      <c r="AM292" s="354">
        <f t="shared" si="34"/>
        <v>0</v>
      </c>
    </row>
    <row r="293" spans="1:39" ht="14.1" customHeight="1" thickTop="1" thickBot="1" x14ac:dyDescent="0.25">
      <c r="A293" s="2295"/>
      <c r="B293" s="2297"/>
      <c r="C293" s="2298"/>
      <c r="D293" s="2300"/>
      <c r="E293" s="2302"/>
      <c r="F293" s="2297"/>
      <c r="G293" s="2297"/>
      <c r="H293" s="2305"/>
      <c r="I293" s="2279" t="s">
        <v>140</v>
      </c>
      <c r="J293" s="2284"/>
      <c r="K293" s="2297"/>
      <c r="L293" s="2284"/>
      <c r="M293" s="310"/>
      <c r="N293" s="1679"/>
      <c r="O293" s="1679"/>
      <c r="P293" s="389"/>
      <c r="Q293" s="389"/>
      <c r="R293" s="308"/>
      <c r="S293" s="308"/>
      <c r="T293" s="358"/>
      <c r="U293" s="357"/>
      <c r="V293" s="357"/>
      <c r="W293" s="357"/>
      <c r="X293" s="357"/>
      <c r="Y293" s="357"/>
      <c r="Z293" s="357"/>
      <c r="AA293" s="357"/>
      <c r="AB293" s="308"/>
      <c r="AC293" s="2286">
        <f>SUM(T293:AB302)</f>
        <v>0</v>
      </c>
      <c r="AD293" s="2286">
        <f>IF(AC293&gt;0,18,0)</f>
        <v>0</v>
      </c>
      <c r="AE293" s="2289">
        <f>IF((AC293-AD293)&gt;=0,AC293-AD293,0)</f>
        <v>0</v>
      </c>
      <c r="AF293" s="2291">
        <f>IF(AC293&lt;AD293,AC293,AD293)/IF(AD293=0,1,AD293)</f>
        <v>0</v>
      </c>
      <c r="AG293" s="2292" t="str">
        <f>IF(AF293=1,"pe",IF(AF293&gt;0,"ne",""))</f>
        <v/>
      </c>
      <c r="AH293" s="2276"/>
      <c r="AI293" s="271">
        <v>1</v>
      </c>
      <c r="AJ293" s="271" t="s">
        <v>545</v>
      </c>
      <c r="AK293" s="271" t="str">
        <f t="shared" si="33"/>
        <v>??</v>
      </c>
      <c r="AL293" s="271">
        <v>1</v>
      </c>
      <c r="AM293" s="354">
        <f>C293</f>
        <v>0</v>
      </c>
    </row>
    <row r="294" spans="1:39" ht="14.1" customHeight="1" thickTop="1" thickBot="1" x14ac:dyDescent="0.25">
      <c r="A294" s="2295"/>
      <c r="B294" s="2284"/>
      <c r="C294" s="2298"/>
      <c r="D294" s="2300"/>
      <c r="E294" s="2303"/>
      <c r="F294" s="2284"/>
      <c r="G294" s="2318"/>
      <c r="H294" s="2305"/>
      <c r="I294" s="2280"/>
      <c r="J294" s="2284"/>
      <c r="K294" s="2318"/>
      <c r="L294" s="2284"/>
      <c r="M294" s="310"/>
      <c r="N294" s="1679"/>
      <c r="O294" s="1679"/>
      <c r="P294" s="309"/>
      <c r="Q294" s="309"/>
      <c r="R294" s="308"/>
      <c r="S294" s="308"/>
      <c r="T294" s="358"/>
      <c r="U294" s="357"/>
      <c r="V294" s="357"/>
      <c r="W294" s="357"/>
      <c r="X294" s="357"/>
      <c r="Y294" s="357"/>
      <c r="Z294" s="357"/>
      <c r="AA294" s="357"/>
      <c r="AB294" s="308"/>
      <c r="AC294" s="2287"/>
      <c r="AD294" s="2287"/>
      <c r="AE294" s="2290"/>
      <c r="AF294" s="2291"/>
      <c r="AG294" s="2293"/>
      <c r="AH294" s="2276"/>
      <c r="AI294" s="271">
        <f>IF(P294=P293,0,1)</f>
        <v>0</v>
      </c>
      <c r="AJ294" s="271" t="s">
        <v>545</v>
      </c>
      <c r="AK294" s="271" t="str">
        <f t="shared" si="33"/>
        <v>??</v>
      </c>
      <c r="AL294" s="271" t="e">
        <f>IF(#REF!=#REF!,0,1)</f>
        <v>#REF!</v>
      </c>
      <c r="AM294" s="354">
        <f t="shared" ref="AM294:AM302" si="35">AM293</f>
        <v>0</v>
      </c>
    </row>
    <row r="295" spans="1:39" ht="14.1" customHeight="1" thickTop="1" thickBot="1" x14ac:dyDescent="0.25">
      <c r="A295" s="2295"/>
      <c r="B295" s="2284"/>
      <c r="C295" s="2298"/>
      <c r="D295" s="2300"/>
      <c r="E295" s="2303"/>
      <c r="F295" s="2284"/>
      <c r="G295" s="2318"/>
      <c r="H295" s="2305"/>
      <c r="I295" s="2281"/>
      <c r="J295" s="2284"/>
      <c r="K295" s="2318"/>
      <c r="L295" s="2284"/>
      <c r="M295" s="310"/>
      <c r="N295" s="1679"/>
      <c r="O295" s="1679"/>
      <c r="P295" s="309"/>
      <c r="Q295" s="309"/>
      <c r="R295" s="308"/>
      <c r="S295" s="308"/>
      <c r="T295" s="358"/>
      <c r="U295" s="357"/>
      <c r="V295" s="357"/>
      <c r="W295" s="357"/>
      <c r="X295" s="357"/>
      <c r="Y295" s="357"/>
      <c r="Z295" s="357"/>
      <c r="AA295" s="357"/>
      <c r="AB295" s="308"/>
      <c r="AC295" s="2287"/>
      <c r="AD295" s="2287"/>
      <c r="AE295" s="2290"/>
      <c r="AF295" s="2291"/>
      <c r="AG295" s="2293"/>
      <c r="AH295" s="2276"/>
      <c r="AI295" s="271">
        <f>IF(P295=P294,0,IF(P295=P293,0,1))</f>
        <v>0</v>
      </c>
      <c r="AJ295" s="271" t="s">
        <v>545</v>
      </c>
      <c r="AK295" s="271" t="str">
        <f t="shared" si="33"/>
        <v>??</v>
      </c>
      <c r="AL295" s="271" t="e">
        <f>IF(#REF!=#REF!,0,IF(#REF!=#REF!,0,1))</f>
        <v>#REF!</v>
      </c>
      <c r="AM295" s="354">
        <f t="shared" si="35"/>
        <v>0</v>
      </c>
    </row>
    <row r="296" spans="1:39" ht="14.1" customHeight="1" thickTop="1" thickBot="1" x14ac:dyDescent="0.25">
      <c r="A296" s="2295"/>
      <c r="B296" s="2284"/>
      <c r="C296" s="2298"/>
      <c r="D296" s="2300"/>
      <c r="E296" s="2303"/>
      <c r="F296" s="2284"/>
      <c r="G296" s="2318"/>
      <c r="H296" s="2305"/>
      <c r="I296" s="2282"/>
      <c r="J296" s="2284"/>
      <c r="K296" s="2318"/>
      <c r="L296" s="2284"/>
      <c r="M296" s="310"/>
      <c r="N296" s="1679"/>
      <c r="O296" s="1679"/>
      <c r="P296" s="309"/>
      <c r="Q296" s="309"/>
      <c r="R296" s="308"/>
      <c r="S296" s="308"/>
      <c r="T296" s="358"/>
      <c r="U296" s="357"/>
      <c r="V296" s="357"/>
      <c r="W296" s="357"/>
      <c r="X296" s="357"/>
      <c r="Y296" s="357"/>
      <c r="Z296" s="357"/>
      <c r="AA296" s="357"/>
      <c r="AB296" s="308"/>
      <c r="AC296" s="2287"/>
      <c r="AD296" s="2287"/>
      <c r="AE296" s="2290"/>
      <c r="AF296" s="2291"/>
      <c r="AG296" s="2293"/>
      <c r="AH296" s="2276"/>
      <c r="AI296" s="271">
        <f>IF(P296=P295,0,IF(P296=P294,0,IF(P296=P293,0,1)))</f>
        <v>0</v>
      </c>
      <c r="AJ296" s="271" t="s">
        <v>545</v>
      </c>
      <c r="AK296" s="271" t="str">
        <f t="shared" si="33"/>
        <v>??</v>
      </c>
      <c r="AL296" s="271" t="e">
        <f>IF(#REF!=#REF!,0,IF(#REF!=#REF!,0,IF(#REF!=#REF!,0,1)))</f>
        <v>#REF!</v>
      </c>
      <c r="AM296" s="354">
        <f t="shared" si="35"/>
        <v>0</v>
      </c>
    </row>
    <row r="297" spans="1:39" ht="14.1" customHeight="1" thickTop="1" thickBot="1" x14ac:dyDescent="0.25">
      <c r="A297" s="2295"/>
      <c r="B297" s="2284"/>
      <c r="C297" s="2298"/>
      <c r="D297" s="2300"/>
      <c r="E297" s="2303"/>
      <c r="F297" s="2284"/>
      <c r="G297" s="2318"/>
      <c r="H297" s="2305"/>
      <c r="I297" s="2282"/>
      <c r="J297" s="2284"/>
      <c r="K297" s="2318"/>
      <c r="L297" s="2284"/>
      <c r="M297" s="310"/>
      <c r="N297" s="1679"/>
      <c r="O297" s="1679"/>
      <c r="P297" s="309"/>
      <c r="Q297" s="309"/>
      <c r="R297" s="308"/>
      <c r="S297" s="308"/>
      <c r="T297" s="358"/>
      <c r="U297" s="357"/>
      <c r="V297" s="357"/>
      <c r="W297" s="357"/>
      <c r="X297" s="357"/>
      <c r="Y297" s="357"/>
      <c r="Z297" s="357"/>
      <c r="AA297" s="357"/>
      <c r="AB297" s="308"/>
      <c r="AC297" s="2287"/>
      <c r="AD297" s="2287"/>
      <c r="AE297" s="2290"/>
      <c r="AF297" s="2291"/>
      <c r="AG297" s="2293"/>
      <c r="AH297" s="2276"/>
      <c r="AI297" s="271">
        <f>IF(P297=P296,0,IF(P297=P295,0,IF(P297=P294,0,IF(P297=P293,0,1))))</f>
        <v>0</v>
      </c>
      <c r="AJ297" s="271" t="s">
        <v>545</v>
      </c>
      <c r="AK297" s="271" t="str">
        <f t="shared" si="33"/>
        <v>??</v>
      </c>
      <c r="AL297" s="271" t="e">
        <f>IF(#REF!=#REF!,0,IF(#REF!=#REF!,0,IF(#REF!=#REF!,0,IF(#REF!=#REF!,0,1))))</f>
        <v>#REF!</v>
      </c>
      <c r="AM297" s="354">
        <f t="shared" si="35"/>
        <v>0</v>
      </c>
    </row>
    <row r="298" spans="1:39" ht="14.1" customHeight="1" thickTop="1" thickBot="1" x14ac:dyDescent="0.25">
      <c r="A298" s="2295"/>
      <c r="B298" s="2284"/>
      <c r="C298" s="2298"/>
      <c r="D298" s="2300"/>
      <c r="E298" s="2303"/>
      <c r="F298" s="2284"/>
      <c r="G298" s="2318"/>
      <c r="H298" s="2305"/>
      <c r="I298" s="2282"/>
      <c r="J298" s="2284"/>
      <c r="K298" s="2318"/>
      <c r="L298" s="2284"/>
      <c r="M298" s="310"/>
      <c r="N298" s="1679"/>
      <c r="O298" s="1679"/>
      <c r="P298" s="309"/>
      <c r="Q298" s="309"/>
      <c r="R298" s="308"/>
      <c r="S298" s="308"/>
      <c r="T298" s="358"/>
      <c r="U298" s="357"/>
      <c r="V298" s="357"/>
      <c r="W298" s="357"/>
      <c r="X298" s="357"/>
      <c r="Y298" s="357"/>
      <c r="Z298" s="357"/>
      <c r="AA298" s="357"/>
      <c r="AB298" s="308"/>
      <c r="AC298" s="2287"/>
      <c r="AD298" s="2287"/>
      <c r="AE298" s="2290"/>
      <c r="AF298" s="2291"/>
      <c r="AG298" s="2293"/>
      <c r="AH298" s="2276"/>
      <c r="AI298" s="271">
        <f>IF(P298=P297,0,IF(P298=P296,0,IF(P298=P295,0,IF(P298=P294,0,IF(P298=P293,0,1)))))</f>
        <v>0</v>
      </c>
      <c r="AJ298" s="271" t="s">
        <v>545</v>
      </c>
      <c r="AK298" s="271" t="str">
        <f t="shared" si="33"/>
        <v>??</v>
      </c>
      <c r="AL298" s="271" t="e">
        <f>IF(#REF!=#REF!,0,IF(#REF!=#REF!,0,IF(#REF!=#REF!,0,IF(#REF!=#REF!,0,IF(#REF!=#REF!,0,1)))))</f>
        <v>#REF!</v>
      </c>
      <c r="AM298" s="354">
        <f t="shared" si="35"/>
        <v>0</v>
      </c>
    </row>
    <row r="299" spans="1:39" ht="14.1" customHeight="1" thickTop="1" thickBot="1" x14ac:dyDescent="0.25">
      <c r="A299" s="2295"/>
      <c r="B299" s="2284"/>
      <c r="C299" s="2298"/>
      <c r="D299" s="2300"/>
      <c r="E299" s="2303"/>
      <c r="F299" s="2284"/>
      <c r="G299" s="2318"/>
      <c r="H299" s="2305"/>
      <c r="I299" s="2282"/>
      <c r="J299" s="2284"/>
      <c r="K299" s="2318"/>
      <c r="L299" s="2284"/>
      <c r="M299" s="310"/>
      <c r="N299" s="1679"/>
      <c r="O299" s="1679"/>
      <c r="P299" s="309"/>
      <c r="Q299" s="309"/>
      <c r="R299" s="308"/>
      <c r="S299" s="308"/>
      <c r="T299" s="358"/>
      <c r="U299" s="357"/>
      <c r="V299" s="357"/>
      <c r="W299" s="357"/>
      <c r="X299" s="357"/>
      <c r="Y299" s="357"/>
      <c r="Z299" s="357"/>
      <c r="AA299" s="357"/>
      <c r="AB299" s="308"/>
      <c r="AC299" s="2287"/>
      <c r="AD299" s="2287"/>
      <c r="AE299" s="2277" t="str">
        <f>IF(AE293&gt;9,"błąd","")</f>
        <v/>
      </c>
      <c r="AF299" s="2291"/>
      <c r="AG299" s="2293"/>
      <c r="AH299" s="2276"/>
      <c r="AI299" s="271">
        <f>IF(P299=P298,0,IF(P299=P297,0,IF(P299=P296,0,IF(P299=P295,0,IF(P299=P294,0,IF(P299=P293,0,1))))))</f>
        <v>0</v>
      </c>
      <c r="AJ299" s="271" t="s">
        <v>545</v>
      </c>
      <c r="AK299" s="271" t="str">
        <f t="shared" si="33"/>
        <v>??</v>
      </c>
      <c r="AL299" s="271" t="e">
        <f>IF(#REF!=#REF!,0,IF(#REF!=#REF!,0,IF(#REF!=#REF!,0,IF(#REF!=#REF!,0,IF(#REF!=#REF!,0,IF(#REF!=#REF!,0,1))))))</f>
        <v>#REF!</v>
      </c>
      <c r="AM299" s="354">
        <f t="shared" si="35"/>
        <v>0</v>
      </c>
    </row>
    <row r="300" spans="1:39" ht="14.1" customHeight="1" thickTop="1" thickBot="1" x14ac:dyDescent="0.25">
      <c r="A300" s="2295"/>
      <c r="B300" s="2284"/>
      <c r="C300" s="2298"/>
      <c r="D300" s="2300"/>
      <c r="E300" s="2303"/>
      <c r="F300" s="2284"/>
      <c r="G300" s="2318"/>
      <c r="H300" s="2305"/>
      <c r="I300" s="2282"/>
      <c r="J300" s="2284"/>
      <c r="K300" s="2318"/>
      <c r="L300" s="2284"/>
      <c r="M300" s="310"/>
      <c r="N300" s="1679"/>
      <c r="O300" s="1679"/>
      <c r="P300" s="309"/>
      <c r="Q300" s="309"/>
      <c r="R300" s="308"/>
      <c r="S300" s="308"/>
      <c r="T300" s="358"/>
      <c r="U300" s="357"/>
      <c r="V300" s="357"/>
      <c r="W300" s="357"/>
      <c r="X300" s="357"/>
      <c r="Y300" s="357"/>
      <c r="Z300" s="357"/>
      <c r="AA300" s="357"/>
      <c r="AB300" s="308"/>
      <c r="AC300" s="2287"/>
      <c r="AD300" s="2287"/>
      <c r="AE300" s="2277"/>
      <c r="AF300" s="2291"/>
      <c r="AG300" s="2293"/>
      <c r="AH300" s="2276"/>
      <c r="AI300" s="271">
        <f>IF(P300=P299,0,IF(P300=P298,0,IF(P300=P297,0,IF(P300=P296,0,IF(P300=P295,0,IF(P300=P294,0,IF(P300=P293,0,1)))))))</f>
        <v>0</v>
      </c>
      <c r="AJ300" s="271" t="s">
        <v>545</v>
      </c>
      <c r="AK300" s="271" t="str">
        <f t="shared" si="33"/>
        <v>??</v>
      </c>
      <c r="AL300" s="271" t="e">
        <f>IF(#REF!=#REF!,0,IF(#REF!=#REF!,0,IF(#REF!=#REF!,0,IF(#REF!=#REF!,0,IF(#REF!=#REF!,0,IF(#REF!=#REF!,0,IF(#REF!=#REF!,0,1)))))))</f>
        <v>#REF!</v>
      </c>
      <c r="AM300" s="354">
        <f t="shared" si="35"/>
        <v>0</v>
      </c>
    </row>
    <row r="301" spans="1:39" ht="14.1" customHeight="1" thickTop="1" thickBot="1" x14ac:dyDescent="0.25">
      <c r="A301" s="2295"/>
      <c r="B301" s="2284"/>
      <c r="C301" s="2298"/>
      <c r="D301" s="2300"/>
      <c r="E301" s="2303"/>
      <c r="F301" s="2284"/>
      <c r="G301" s="2318"/>
      <c r="H301" s="2305"/>
      <c r="I301" s="2282"/>
      <c r="J301" s="2284"/>
      <c r="K301" s="2318"/>
      <c r="L301" s="2284"/>
      <c r="M301" s="310"/>
      <c r="N301" s="1679"/>
      <c r="O301" s="1679"/>
      <c r="P301" s="309"/>
      <c r="Q301" s="309"/>
      <c r="R301" s="308"/>
      <c r="S301" s="308"/>
      <c r="T301" s="358"/>
      <c r="U301" s="357"/>
      <c r="V301" s="357"/>
      <c r="W301" s="357"/>
      <c r="X301" s="357"/>
      <c r="Y301" s="357"/>
      <c r="Z301" s="357"/>
      <c r="AA301" s="357"/>
      <c r="AB301" s="308"/>
      <c r="AC301" s="2287"/>
      <c r="AD301" s="2287"/>
      <c r="AE301" s="2277"/>
      <c r="AF301" s="2291"/>
      <c r="AG301" s="2293"/>
      <c r="AH301" s="2276"/>
      <c r="AI301" s="271">
        <f>IF(P301=P300,0,IF(P301=P299,0,IF(P301=P298,0,IF(P301=P297,0,IF(P301=P296,0,IF(P301=P295,0,IF(P301=P294,0,IF(P301=P293,0,1))))))))</f>
        <v>0</v>
      </c>
      <c r="AJ301" s="271" t="s">
        <v>545</v>
      </c>
      <c r="AK301" s="271" t="str">
        <f t="shared" si="33"/>
        <v>??</v>
      </c>
      <c r="AL301" s="271" t="e">
        <f>IF(#REF!=#REF!,0,IF(#REF!=#REF!,0,IF(#REF!=#REF!,0,IF(#REF!=#REF!,0,IF(#REF!=#REF!,0,IF(#REF!=#REF!,0,IF(#REF!=#REF!,0,IF(#REF!=#REF!,0,1))))))))</f>
        <v>#REF!</v>
      </c>
      <c r="AM301" s="354">
        <f t="shared" si="35"/>
        <v>0</v>
      </c>
    </row>
    <row r="302" spans="1:39" ht="14.1" customHeight="1" thickTop="1" thickBot="1" x14ac:dyDescent="0.25">
      <c r="A302" s="2296"/>
      <c r="B302" s="2285"/>
      <c r="C302" s="2299"/>
      <c r="D302" s="2301"/>
      <c r="E302" s="2304"/>
      <c r="F302" s="2285"/>
      <c r="G302" s="2319"/>
      <c r="H302" s="2306"/>
      <c r="I302" s="2283"/>
      <c r="J302" s="2285"/>
      <c r="K302" s="2319"/>
      <c r="L302" s="2285"/>
      <c r="M302" s="292"/>
      <c r="N302" s="290"/>
      <c r="O302" s="290"/>
      <c r="P302" s="291"/>
      <c r="Q302" s="291"/>
      <c r="R302" s="290"/>
      <c r="S302" s="290"/>
      <c r="T302" s="356"/>
      <c r="U302" s="355"/>
      <c r="V302" s="355"/>
      <c r="W302" s="355"/>
      <c r="X302" s="355"/>
      <c r="Y302" s="355"/>
      <c r="Z302" s="355"/>
      <c r="AA302" s="355"/>
      <c r="AB302" s="290"/>
      <c r="AC302" s="2288"/>
      <c r="AD302" s="2288"/>
      <c r="AE302" s="2278"/>
      <c r="AF302" s="2291"/>
      <c r="AG302" s="2294"/>
      <c r="AH302" s="2276"/>
      <c r="AI302" s="271">
        <f>IF(P302=P301,0,IF(P302=P300,0,IF(P302=P299,0,IF(P302=P298,0,IF(P302=P297,0,IF(P302=P296,0,IF(P302=P295,0,IF(P302=P294,0,IF(P302=P293,0,1)))))))))</f>
        <v>0</v>
      </c>
      <c r="AJ302" s="271" t="s">
        <v>545</v>
      </c>
      <c r="AK302" s="271" t="str">
        <f t="shared" si="33"/>
        <v>??</v>
      </c>
      <c r="AL302" s="271" t="e">
        <f>IF(#REF!=#REF!,0,IF(#REF!=#REF!,0,IF(#REF!=#REF!,0,IF(#REF!=#REF!,0,IF(#REF!=#REF!,0,IF(#REF!=#REF!,0,IF(#REF!=#REF!,0,IF(#REF!=#REF!,0,IF(#REF!=#REF!,0,1)))))))))</f>
        <v>#REF!</v>
      </c>
      <c r="AM302" s="354">
        <f t="shared" si="35"/>
        <v>0</v>
      </c>
    </row>
    <row r="303" spans="1:39" ht="14.1" customHeight="1" thickTop="1" thickBot="1" x14ac:dyDescent="0.25">
      <c r="A303" s="2295"/>
      <c r="B303" s="2297"/>
      <c r="C303" s="2298"/>
      <c r="D303" s="2300"/>
      <c r="E303" s="2302"/>
      <c r="F303" s="2297"/>
      <c r="G303" s="2297"/>
      <c r="H303" s="2305"/>
      <c r="I303" s="2279" t="s">
        <v>140</v>
      </c>
      <c r="J303" s="2284"/>
      <c r="K303" s="2297"/>
      <c r="L303" s="2284"/>
      <c r="M303" s="310"/>
      <c r="N303" s="1679"/>
      <c r="O303" s="1679"/>
      <c r="P303" s="389"/>
      <c r="Q303" s="389"/>
      <c r="R303" s="308"/>
      <c r="S303" s="308"/>
      <c r="T303" s="358"/>
      <c r="U303" s="357"/>
      <c r="V303" s="357"/>
      <c r="W303" s="357"/>
      <c r="X303" s="357"/>
      <c r="Y303" s="357"/>
      <c r="Z303" s="357"/>
      <c r="AA303" s="357"/>
      <c r="AB303" s="308"/>
      <c r="AC303" s="2286">
        <f>SUM(T303:AB312)</f>
        <v>0</v>
      </c>
      <c r="AD303" s="2286">
        <f>IF(AC303&gt;0,18,0)</f>
        <v>0</v>
      </c>
      <c r="AE303" s="2289">
        <f>IF((AC303-AD303)&gt;=0,AC303-AD303,0)</f>
        <v>0</v>
      </c>
      <c r="AF303" s="2291">
        <f>IF(AC303&lt;AD303,AC303,AD303)/IF(AD303=0,1,AD303)</f>
        <v>0</v>
      </c>
      <c r="AG303" s="2292" t="str">
        <f>IF(AF303=1,"pe",IF(AF303&gt;0,"ne",""))</f>
        <v/>
      </c>
      <c r="AH303" s="2276"/>
      <c r="AI303" s="271">
        <v>1</v>
      </c>
      <c r="AJ303" s="271" t="s">
        <v>545</v>
      </c>
      <c r="AK303" s="271" t="str">
        <f t="shared" si="33"/>
        <v>??</v>
      </c>
      <c r="AL303" s="271">
        <v>1</v>
      </c>
      <c r="AM303" s="354">
        <f>C303</f>
        <v>0</v>
      </c>
    </row>
    <row r="304" spans="1:39" ht="14.1" customHeight="1" thickTop="1" thickBot="1" x14ac:dyDescent="0.25">
      <c r="A304" s="2295"/>
      <c r="B304" s="2284"/>
      <c r="C304" s="2298"/>
      <c r="D304" s="2300"/>
      <c r="E304" s="2303"/>
      <c r="F304" s="2284"/>
      <c r="G304" s="2318"/>
      <c r="H304" s="2305"/>
      <c r="I304" s="2280"/>
      <c r="J304" s="2284"/>
      <c r="K304" s="2318"/>
      <c r="L304" s="2284"/>
      <c r="M304" s="310"/>
      <c r="N304" s="1679"/>
      <c r="O304" s="1679"/>
      <c r="P304" s="309"/>
      <c r="Q304" s="309"/>
      <c r="R304" s="308"/>
      <c r="S304" s="308"/>
      <c r="T304" s="358"/>
      <c r="U304" s="357"/>
      <c r="V304" s="357"/>
      <c r="W304" s="357"/>
      <c r="X304" s="357"/>
      <c r="Y304" s="357"/>
      <c r="Z304" s="357"/>
      <c r="AA304" s="357"/>
      <c r="AB304" s="308"/>
      <c r="AC304" s="2287"/>
      <c r="AD304" s="2287"/>
      <c r="AE304" s="2290"/>
      <c r="AF304" s="2291"/>
      <c r="AG304" s="2293"/>
      <c r="AH304" s="2276"/>
      <c r="AI304" s="271">
        <f>IF(P304=P303,0,1)</f>
        <v>0</v>
      </c>
      <c r="AJ304" s="271" t="s">
        <v>545</v>
      </c>
      <c r="AK304" s="271" t="str">
        <f t="shared" si="33"/>
        <v>??</v>
      </c>
      <c r="AL304" s="271" t="e">
        <f>IF(#REF!=#REF!,0,1)</f>
        <v>#REF!</v>
      </c>
      <c r="AM304" s="354">
        <f t="shared" ref="AM304:AM312" si="36">AM303</f>
        <v>0</v>
      </c>
    </row>
    <row r="305" spans="1:39" ht="14.1" customHeight="1" thickTop="1" thickBot="1" x14ac:dyDescent="0.25">
      <c r="A305" s="2295"/>
      <c r="B305" s="2284"/>
      <c r="C305" s="2298"/>
      <c r="D305" s="2300"/>
      <c r="E305" s="2303"/>
      <c r="F305" s="2284"/>
      <c r="G305" s="2318"/>
      <c r="H305" s="2305"/>
      <c r="I305" s="2281"/>
      <c r="J305" s="2284"/>
      <c r="K305" s="2318"/>
      <c r="L305" s="2284"/>
      <c r="M305" s="310"/>
      <c r="N305" s="1679"/>
      <c r="O305" s="1679"/>
      <c r="P305" s="309"/>
      <c r="Q305" s="309"/>
      <c r="R305" s="308"/>
      <c r="S305" s="308"/>
      <c r="T305" s="358"/>
      <c r="U305" s="357"/>
      <c r="V305" s="357"/>
      <c r="W305" s="357"/>
      <c r="X305" s="357"/>
      <c r="Y305" s="357"/>
      <c r="Z305" s="357"/>
      <c r="AA305" s="357"/>
      <c r="AB305" s="308"/>
      <c r="AC305" s="2287"/>
      <c r="AD305" s="2287"/>
      <c r="AE305" s="2290"/>
      <c r="AF305" s="2291"/>
      <c r="AG305" s="2293"/>
      <c r="AH305" s="2276"/>
      <c r="AI305" s="271">
        <f>IF(P305=P304,0,IF(P305=P303,0,1))</f>
        <v>0</v>
      </c>
      <c r="AJ305" s="271" t="s">
        <v>545</v>
      </c>
      <c r="AK305" s="271" t="str">
        <f t="shared" si="33"/>
        <v>??</v>
      </c>
      <c r="AL305" s="271" t="e">
        <f>IF(#REF!=#REF!,0,IF(#REF!=#REF!,0,1))</f>
        <v>#REF!</v>
      </c>
      <c r="AM305" s="354">
        <f t="shared" si="36"/>
        <v>0</v>
      </c>
    </row>
    <row r="306" spans="1:39" ht="14.1" customHeight="1" thickTop="1" thickBot="1" x14ac:dyDescent="0.25">
      <c r="A306" s="2295"/>
      <c r="B306" s="2284"/>
      <c r="C306" s="2298"/>
      <c r="D306" s="2300"/>
      <c r="E306" s="2303"/>
      <c r="F306" s="2284"/>
      <c r="G306" s="2318"/>
      <c r="H306" s="2305"/>
      <c r="I306" s="2282"/>
      <c r="J306" s="2284"/>
      <c r="K306" s="2318"/>
      <c r="L306" s="2284"/>
      <c r="M306" s="310"/>
      <c r="N306" s="1679"/>
      <c r="O306" s="1679"/>
      <c r="P306" s="309"/>
      <c r="Q306" s="309"/>
      <c r="R306" s="308"/>
      <c r="S306" s="308"/>
      <c r="T306" s="358"/>
      <c r="U306" s="357"/>
      <c r="V306" s="357"/>
      <c r="W306" s="357"/>
      <c r="X306" s="357"/>
      <c r="Y306" s="357"/>
      <c r="Z306" s="357"/>
      <c r="AA306" s="357"/>
      <c r="AB306" s="308"/>
      <c r="AC306" s="2287"/>
      <c r="AD306" s="2287"/>
      <c r="AE306" s="2290"/>
      <c r="AF306" s="2291"/>
      <c r="AG306" s="2293"/>
      <c r="AH306" s="2276"/>
      <c r="AI306" s="271">
        <f>IF(P306=P305,0,IF(P306=P304,0,IF(P306=P303,0,1)))</f>
        <v>0</v>
      </c>
      <c r="AJ306" s="271" t="s">
        <v>545</v>
      </c>
      <c r="AK306" s="271" t="str">
        <f t="shared" si="33"/>
        <v>??</v>
      </c>
      <c r="AL306" s="271" t="e">
        <f>IF(#REF!=#REF!,0,IF(#REF!=#REF!,0,IF(#REF!=#REF!,0,1)))</f>
        <v>#REF!</v>
      </c>
      <c r="AM306" s="354">
        <f t="shared" si="36"/>
        <v>0</v>
      </c>
    </row>
    <row r="307" spans="1:39" ht="14.1" customHeight="1" thickTop="1" thickBot="1" x14ac:dyDescent="0.25">
      <c r="A307" s="2295"/>
      <c r="B307" s="2284"/>
      <c r="C307" s="2298"/>
      <c r="D307" s="2300"/>
      <c r="E307" s="2303"/>
      <c r="F307" s="2284"/>
      <c r="G307" s="2318"/>
      <c r="H307" s="2305"/>
      <c r="I307" s="2282"/>
      <c r="J307" s="2284"/>
      <c r="K307" s="2318"/>
      <c r="L307" s="2284"/>
      <c r="M307" s="310"/>
      <c r="N307" s="1679"/>
      <c r="O307" s="1679"/>
      <c r="P307" s="309"/>
      <c r="Q307" s="309"/>
      <c r="R307" s="308"/>
      <c r="S307" s="308"/>
      <c r="T307" s="358"/>
      <c r="U307" s="357"/>
      <c r="V307" s="357"/>
      <c r="W307" s="357"/>
      <c r="X307" s="357"/>
      <c r="Y307" s="357"/>
      <c r="Z307" s="357"/>
      <c r="AA307" s="357"/>
      <c r="AB307" s="308"/>
      <c r="AC307" s="2287"/>
      <c r="AD307" s="2287"/>
      <c r="AE307" s="2290"/>
      <c r="AF307" s="2291"/>
      <c r="AG307" s="2293"/>
      <c r="AH307" s="2276"/>
      <c r="AI307" s="271">
        <f>IF(P307=P306,0,IF(P307=P305,0,IF(P307=P304,0,IF(P307=P303,0,1))))</f>
        <v>0</v>
      </c>
      <c r="AJ307" s="271" t="s">
        <v>545</v>
      </c>
      <c r="AK307" s="271" t="str">
        <f t="shared" si="33"/>
        <v>??</v>
      </c>
      <c r="AL307" s="271" t="e">
        <f>IF(#REF!=#REF!,0,IF(#REF!=#REF!,0,IF(#REF!=#REF!,0,IF(#REF!=#REF!,0,1))))</f>
        <v>#REF!</v>
      </c>
      <c r="AM307" s="354">
        <f t="shared" si="36"/>
        <v>0</v>
      </c>
    </row>
    <row r="308" spans="1:39" ht="14.1" customHeight="1" thickTop="1" thickBot="1" x14ac:dyDescent="0.25">
      <c r="A308" s="2295"/>
      <c r="B308" s="2284"/>
      <c r="C308" s="2298"/>
      <c r="D308" s="2300"/>
      <c r="E308" s="2303"/>
      <c r="F308" s="2284"/>
      <c r="G308" s="2318"/>
      <c r="H308" s="2305"/>
      <c r="I308" s="2282"/>
      <c r="J308" s="2284"/>
      <c r="K308" s="2318"/>
      <c r="L308" s="2284"/>
      <c r="M308" s="310"/>
      <c r="N308" s="1679"/>
      <c r="O308" s="1679"/>
      <c r="P308" s="309"/>
      <c r="Q308" s="309"/>
      <c r="R308" s="308"/>
      <c r="S308" s="308"/>
      <c r="T308" s="358"/>
      <c r="U308" s="357"/>
      <c r="V308" s="357"/>
      <c r="W308" s="357"/>
      <c r="X308" s="357"/>
      <c r="Y308" s="357"/>
      <c r="Z308" s="357"/>
      <c r="AA308" s="357"/>
      <c r="AB308" s="308"/>
      <c r="AC308" s="2287"/>
      <c r="AD308" s="2287"/>
      <c r="AE308" s="2290"/>
      <c r="AF308" s="2291"/>
      <c r="AG308" s="2293"/>
      <c r="AH308" s="2276"/>
      <c r="AI308" s="271">
        <f>IF(P308=P307,0,IF(P308=P306,0,IF(P308=P305,0,IF(P308=P304,0,IF(P308=P303,0,1)))))</f>
        <v>0</v>
      </c>
      <c r="AJ308" s="271" t="s">
        <v>545</v>
      </c>
      <c r="AK308" s="271" t="str">
        <f t="shared" si="33"/>
        <v>??</v>
      </c>
      <c r="AL308" s="271" t="e">
        <f>IF(#REF!=#REF!,0,IF(#REF!=#REF!,0,IF(#REF!=#REF!,0,IF(#REF!=#REF!,0,IF(#REF!=#REF!,0,1)))))</f>
        <v>#REF!</v>
      </c>
      <c r="AM308" s="354">
        <f t="shared" si="36"/>
        <v>0</v>
      </c>
    </row>
    <row r="309" spans="1:39" ht="14.1" customHeight="1" thickTop="1" thickBot="1" x14ac:dyDescent="0.25">
      <c r="A309" s="2295"/>
      <c r="B309" s="2284"/>
      <c r="C309" s="2298"/>
      <c r="D309" s="2300"/>
      <c r="E309" s="2303"/>
      <c r="F309" s="2284"/>
      <c r="G309" s="2318"/>
      <c r="H309" s="2305"/>
      <c r="I309" s="2282"/>
      <c r="J309" s="2284"/>
      <c r="K309" s="2318"/>
      <c r="L309" s="2284"/>
      <c r="M309" s="310"/>
      <c r="N309" s="1679"/>
      <c r="O309" s="1679"/>
      <c r="P309" s="309"/>
      <c r="Q309" s="309"/>
      <c r="R309" s="308"/>
      <c r="S309" s="308"/>
      <c r="T309" s="358"/>
      <c r="U309" s="357"/>
      <c r="V309" s="357"/>
      <c r="W309" s="357"/>
      <c r="X309" s="357"/>
      <c r="Y309" s="357"/>
      <c r="Z309" s="357"/>
      <c r="AA309" s="357"/>
      <c r="AB309" s="308"/>
      <c r="AC309" s="2287"/>
      <c r="AD309" s="2287"/>
      <c r="AE309" s="2277" t="str">
        <f>IF(AE303&gt;9,"błąd","")</f>
        <v/>
      </c>
      <c r="AF309" s="2291"/>
      <c r="AG309" s="2293"/>
      <c r="AH309" s="2276"/>
      <c r="AI309" s="271">
        <f>IF(P309=P308,0,IF(P309=P307,0,IF(P309=P306,0,IF(P309=P305,0,IF(P309=P304,0,IF(P309=P303,0,1))))))</f>
        <v>0</v>
      </c>
      <c r="AJ309" s="271" t="s">
        <v>545</v>
      </c>
      <c r="AK309" s="271" t="str">
        <f t="shared" si="33"/>
        <v>??</v>
      </c>
      <c r="AL309" s="271" t="e">
        <f>IF(#REF!=#REF!,0,IF(#REF!=#REF!,0,IF(#REF!=#REF!,0,IF(#REF!=#REF!,0,IF(#REF!=#REF!,0,IF(#REF!=#REF!,0,1))))))</f>
        <v>#REF!</v>
      </c>
      <c r="AM309" s="354">
        <f t="shared" si="36"/>
        <v>0</v>
      </c>
    </row>
    <row r="310" spans="1:39" ht="14.1" customHeight="1" thickTop="1" thickBot="1" x14ac:dyDescent="0.25">
      <c r="A310" s="2295"/>
      <c r="B310" s="2284"/>
      <c r="C310" s="2298"/>
      <c r="D310" s="2300"/>
      <c r="E310" s="2303"/>
      <c r="F310" s="2284"/>
      <c r="G310" s="2318"/>
      <c r="H310" s="2305"/>
      <c r="I310" s="2282"/>
      <c r="J310" s="2284"/>
      <c r="K310" s="2318"/>
      <c r="L310" s="2284"/>
      <c r="M310" s="310"/>
      <c r="N310" s="1679"/>
      <c r="O310" s="1679"/>
      <c r="P310" s="309"/>
      <c r="Q310" s="309"/>
      <c r="R310" s="308"/>
      <c r="S310" s="308"/>
      <c r="T310" s="358"/>
      <c r="U310" s="357"/>
      <c r="V310" s="357"/>
      <c r="W310" s="357"/>
      <c r="X310" s="357"/>
      <c r="Y310" s="357"/>
      <c r="Z310" s="357"/>
      <c r="AA310" s="357"/>
      <c r="AB310" s="308"/>
      <c r="AC310" s="2287"/>
      <c r="AD310" s="2287"/>
      <c r="AE310" s="2277"/>
      <c r="AF310" s="2291"/>
      <c r="AG310" s="2293"/>
      <c r="AH310" s="2276"/>
      <c r="AI310" s="271">
        <f>IF(P310=P309,0,IF(P310=P308,0,IF(P310=P307,0,IF(P310=P306,0,IF(P310=P305,0,IF(P310=P304,0,IF(P310=P303,0,1)))))))</f>
        <v>0</v>
      </c>
      <c r="AJ310" s="271" t="s">
        <v>545</v>
      </c>
      <c r="AK310" s="271" t="str">
        <f t="shared" si="33"/>
        <v>??</v>
      </c>
      <c r="AL310" s="271" t="e">
        <f>IF(#REF!=#REF!,0,IF(#REF!=#REF!,0,IF(#REF!=#REF!,0,IF(#REF!=#REF!,0,IF(#REF!=#REF!,0,IF(#REF!=#REF!,0,IF(#REF!=#REF!,0,1)))))))</f>
        <v>#REF!</v>
      </c>
      <c r="AM310" s="354">
        <f t="shared" si="36"/>
        <v>0</v>
      </c>
    </row>
    <row r="311" spans="1:39" ht="14.1" customHeight="1" thickTop="1" thickBot="1" x14ac:dyDescent="0.25">
      <c r="A311" s="2295"/>
      <c r="B311" s="2284"/>
      <c r="C311" s="2298"/>
      <c r="D311" s="2300"/>
      <c r="E311" s="2303"/>
      <c r="F311" s="2284"/>
      <c r="G311" s="2318"/>
      <c r="H311" s="2305"/>
      <c r="I311" s="2282"/>
      <c r="J311" s="2284"/>
      <c r="K311" s="2318"/>
      <c r="L311" s="2284"/>
      <c r="M311" s="310"/>
      <c r="N311" s="1679"/>
      <c r="O311" s="1679"/>
      <c r="P311" s="309"/>
      <c r="Q311" s="309"/>
      <c r="R311" s="308"/>
      <c r="S311" s="308"/>
      <c r="T311" s="358"/>
      <c r="U311" s="357"/>
      <c r="V311" s="357"/>
      <c r="W311" s="357"/>
      <c r="X311" s="357"/>
      <c r="Y311" s="357"/>
      <c r="Z311" s="357"/>
      <c r="AA311" s="357"/>
      <c r="AB311" s="308"/>
      <c r="AC311" s="2287"/>
      <c r="AD311" s="2287"/>
      <c r="AE311" s="2277"/>
      <c r="AF311" s="2291"/>
      <c r="AG311" s="2293"/>
      <c r="AH311" s="2276"/>
      <c r="AI311" s="271">
        <f>IF(P311=P310,0,IF(P311=P309,0,IF(P311=P308,0,IF(P311=P307,0,IF(P311=P306,0,IF(P311=P305,0,IF(P311=P304,0,IF(P311=P303,0,1))))))))</f>
        <v>0</v>
      </c>
      <c r="AJ311" s="271" t="s">
        <v>545</v>
      </c>
      <c r="AK311" s="271" t="str">
        <f t="shared" si="33"/>
        <v>??</v>
      </c>
      <c r="AL311" s="271" t="e">
        <f>IF(#REF!=#REF!,0,IF(#REF!=#REF!,0,IF(#REF!=#REF!,0,IF(#REF!=#REF!,0,IF(#REF!=#REF!,0,IF(#REF!=#REF!,0,IF(#REF!=#REF!,0,IF(#REF!=#REF!,0,1))))))))</f>
        <v>#REF!</v>
      </c>
      <c r="AM311" s="354">
        <f t="shared" si="36"/>
        <v>0</v>
      </c>
    </row>
    <row r="312" spans="1:39" ht="14.1" customHeight="1" thickTop="1" thickBot="1" x14ac:dyDescent="0.25">
      <c r="A312" s="2296"/>
      <c r="B312" s="2285"/>
      <c r="C312" s="2299"/>
      <c r="D312" s="2301"/>
      <c r="E312" s="2304"/>
      <c r="F312" s="2285"/>
      <c r="G312" s="2319"/>
      <c r="H312" s="2306"/>
      <c r="I312" s="2283"/>
      <c r="J312" s="2285"/>
      <c r="K312" s="2319"/>
      <c r="L312" s="2285"/>
      <c r="M312" s="292"/>
      <c r="N312" s="290"/>
      <c r="O312" s="290"/>
      <c r="P312" s="291"/>
      <c r="Q312" s="291"/>
      <c r="R312" s="290"/>
      <c r="S312" s="290"/>
      <c r="T312" s="356"/>
      <c r="U312" s="355"/>
      <c r="V312" s="355"/>
      <c r="W312" s="355"/>
      <c r="X312" s="355"/>
      <c r="Y312" s="355"/>
      <c r="Z312" s="355"/>
      <c r="AA312" s="355"/>
      <c r="AB312" s="290"/>
      <c r="AC312" s="2288"/>
      <c r="AD312" s="2288"/>
      <c r="AE312" s="2278"/>
      <c r="AF312" s="2291"/>
      <c r="AG312" s="2294"/>
      <c r="AH312" s="2276"/>
      <c r="AI312" s="271">
        <f>IF(P312=P311,0,IF(P312=P310,0,IF(P312=P309,0,IF(P312=P308,0,IF(P312=P307,0,IF(P312=P306,0,IF(P312=P305,0,IF(P312=P304,0,IF(P312=P303,0,1)))))))))</f>
        <v>0</v>
      </c>
      <c r="AJ312" s="271" t="s">
        <v>545</v>
      </c>
      <c r="AK312" s="271" t="str">
        <f t="shared" si="33"/>
        <v>??</v>
      </c>
      <c r="AL312" s="271" t="e">
        <f>IF(#REF!=#REF!,0,IF(#REF!=#REF!,0,IF(#REF!=#REF!,0,IF(#REF!=#REF!,0,IF(#REF!=#REF!,0,IF(#REF!=#REF!,0,IF(#REF!=#REF!,0,IF(#REF!=#REF!,0,IF(#REF!=#REF!,0,1)))))))))</f>
        <v>#REF!</v>
      </c>
      <c r="AM312" s="354">
        <f t="shared" si="36"/>
        <v>0</v>
      </c>
    </row>
    <row r="313" spans="1:39" ht="14.1" customHeight="1" thickTop="1" thickBot="1" x14ac:dyDescent="0.25">
      <c r="A313" s="2295"/>
      <c r="B313" s="2297"/>
      <c r="C313" s="2298"/>
      <c r="D313" s="2300"/>
      <c r="E313" s="2302"/>
      <c r="F313" s="2297"/>
      <c r="G313" s="2297"/>
      <c r="H313" s="2305"/>
      <c r="I313" s="2279" t="s">
        <v>140</v>
      </c>
      <c r="J313" s="2284"/>
      <c r="K313" s="2297"/>
      <c r="L313" s="2284"/>
      <c r="M313" s="310"/>
      <c r="N313" s="1679"/>
      <c r="O313" s="1679"/>
      <c r="P313" s="389"/>
      <c r="Q313" s="389"/>
      <c r="R313" s="308"/>
      <c r="S313" s="308"/>
      <c r="T313" s="358"/>
      <c r="U313" s="357"/>
      <c r="V313" s="357"/>
      <c r="W313" s="357"/>
      <c r="X313" s="357"/>
      <c r="Y313" s="357"/>
      <c r="Z313" s="357"/>
      <c r="AA313" s="357"/>
      <c r="AB313" s="308"/>
      <c r="AC313" s="2286">
        <f>SUM(T313:AB322)</f>
        <v>0</v>
      </c>
      <c r="AD313" s="2286">
        <f>IF(AC313&gt;0,18,0)</f>
        <v>0</v>
      </c>
      <c r="AE313" s="2289">
        <f>IF((AC313-AD313)&gt;=0,AC313-AD313,0)</f>
        <v>0</v>
      </c>
      <c r="AF313" s="2291">
        <f>IF(AC313&lt;AD313,AC313,AD313)/IF(AD313=0,1,AD313)</f>
        <v>0</v>
      </c>
      <c r="AG313" s="2292" t="str">
        <f>IF(AF313=1,"pe",IF(AF313&gt;0,"ne",""))</f>
        <v/>
      </c>
      <c r="AH313" s="2276"/>
      <c r="AI313" s="271">
        <v>1</v>
      </c>
      <c r="AJ313" s="271" t="s">
        <v>545</v>
      </c>
      <c r="AK313" s="271" t="str">
        <f t="shared" si="33"/>
        <v>??</v>
      </c>
      <c r="AL313" s="271">
        <v>1</v>
      </c>
      <c r="AM313" s="354">
        <f>C313</f>
        <v>0</v>
      </c>
    </row>
    <row r="314" spans="1:39" ht="14.1" customHeight="1" thickTop="1" thickBot="1" x14ac:dyDescent="0.25">
      <c r="A314" s="2295"/>
      <c r="B314" s="2284"/>
      <c r="C314" s="2298"/>
      <c r="D314" s="2300"/>
      <c r="E314" s="2303"/>
      <c r="F314" s="2284"/>
      <c r="G314" s="2318"/>
      <c r="H314" s="2305"/>
      <c r="I314" s="2280"/>
      <c r="J314" s="2284"/>
      <c r="K314" s="2318"/>
      <c r="L314" s="2284"/>
      <c r="M314" s="310"/>
      <c r="N314" s="1679"/>
      <c r="O314" s="1679"/>
      <c r="P314" s="309"/>
      <c r="Q314" s="309"/>
      <c r="R314" s="308"/>
      <c r="S314" s="308"/>
      <c r="T314" s="358"/>
      <c r="U314" s="357"/>
      <c r="V314" s="357"/>
      <c r="W314" s="357"/>
      <c r="X314" s="357"/>
      <c r="Y314" s="357"/>
      <c r="Z314" s="357"/>
      <c r="AA314" s="357"/>
      <c r="AB314" s="308"/>
      <c r="AC314" s="2287"/>
      <c r="AD314" s="2287"/>
      <c r="AE314" s="2290"/>
      <c r="AF314" s="2291"/>
      <c r="AG314" s="2293"/>
      <c r="AH314" s="2276"/>
      <c r="AI314" s="271">
        <f>IF(P314=P313,0,1)</f>
        <v>0</v>
      </c>
      <c r="AJ314" s="271" t="s">
        <v>545</v>
      </c>
      <c r="AK314" s="271" t="str">
        <f t="shared" si="33"/>
        <v>??</v>
      </c>
      <c r="AL314" s="271" t="e">
        <f>IF(#REF!=#REF!,0,1)</f>
        <v>#REF!</v>
      </c>
      <c r="AM314" s="354">
        <f t="shared" ref="AM314:AM322" si="37">AM313</f>
        <v>0</v>
      </c>
    </row>
    <row r="315" spans="1:39" ht="14.1" customHeight="1" thickTop="1" thickBot="1" x14ac:dyDescent="0.25">
      <c r="A315" s="2295"/>
      <c r="B315" s="2284"/>
      <c r="C315" s="2298"/>
      <c r="D315" s="2300"/>
      <c r="E315" s="2303"/>
      <c r="F315" s="2284"/>
      <c r="G315" s="2318"/>
      <c r="H315" s="2305"/>
      <c r="I315" s="2281"/>
      <c r="J315" s="2284"/>
      <c r="K315" s="2318"/>
      <c r="L315" s="2284"/>
      <c r="M315" s="310"/>
      <c r="N315" s="1679"/>
      <c r="O315" s="1679"/>
      <c r="P315" s="309"/>
      <c r="Q315" s="309"/>
      <c r="R315" s="308"/>
      <c r="S315" s="308"/>
      <c r="T315" s="358"/>
      <c r="U315" s="357"/>
      <c r="V315" s="357"/>
      <c r="W315" s="357"/>
      <c r="X315" s="357"/>
      <c r="Y315" s="357"/>
      <c r="Z315" s="357"/>
      <c r="AA315" s="357"/>
      <c r="AB315" s="308"/>
      <c r="AC315" s="2287"/>
      <c r="AD315" s="2287"/>
      <c r="AE315" s="2290"/>
      <c r="AF315" s="2291"/>
      <c r="AG315" s="2293"/>
      <c r="AH315" s="2276"/>
      <c r="AI315" s="271">
        <f>IF(P315=P314,0,IF(P315=P313,0,1))</f>
        <v>0</v>
      </c>
      <c r="AJ315" s="271" t="s">
        <v>545</v>
      </c>
      <c r="AK315" s="271" t="str">
        <f t="shared" si="33"/>
        <v>??</v>
      </c>
      <c r="AL315" s="271" t="e">
        <f>IF(#REF!=#REF!,0,IF(#REF!=#REF!,0,1))</f>
        <v>#REF!</v>
      </c>
      <c r="AM315" s="354">
        <f t="shared" si="37"/>
        <v>0</v>
      </c>
    </row>
    <row r="316" spans="1:39" ht="14.1" customHeight="1" thickTop="1" thickBot="1" x14ac:dyDescent="0.25">
      <c r="A316" s="2295"/>
      <c r="B316" s="2284"/>
      <c r="C316" s="2298"/>
      <c r="D316" s="2300"/>
      <c r="E316" s="2303"/>
      <c r="F316" s="2284"/>
      <c r="G316" s="2318"/>
      <c r="H316" s="2305"/>
      <c r="I316" s="2282"/>
      <c r="J316" s="2284"/>
      <c r="K316" s="2318"/>
      <c r="L316" s="2284"/>
      <c r="M316" s="310"/>
      <c r="N316" s="1679"/>
      <c r="O316" s="1679"/>
      <c r="P316" s="309"/>
      <c r="Q316" s="309"/>
      <c r="R316" s="308"/>
      <c r="S316" s="308"/>
      <c r="T316" s="358"/>
      <c r="U316" s="357"/>
      <c r="V316" s="357"/>
      <c r="W316" s="357"/>
      <c r="X316" s="357"/>
      <c r="Y316" s="357"/>
      <c r="Z316" s="357"/>
      <c r="AA316" s="357"/>
      <c r="AB316" s="308"/>
      <c r="AC316" s="2287"/>
      <c r="AD316" s="2287"/>
      <c r="AE316" s="2290"/>
      <c r="AF316" s="2291"/>
      <c r="AG316" s="2293"/>
      <c r="AH316" s="2276"/>
      <c r="AI316" s="271">
        <f>IF(P316=P315,0,IF(P316=P314,0,IF(P316=P313,0,1)))</f>
        <v>0</v>
      </c>
      <c r="AJ316" s="271" t="s">
        <v>545</v>
      </c>
      <c r="AK316" s="271" t="str">
        <f t="shared" si="33"/>
        <v>??</v>
      </c>
      <c r="AL316" s="271" t="e">
        <f>IF(#REF!=#REF!,0,IF(#REF!=#REF!,0,IF(#REF!=#REF!,0,1)))</f>
        <v>#REF!</v>
      </c>
      <c r="AM316" s="354">
        <f t="shared" si="37"/>
        <v>0</v>
      </c>
    </row>
    <row r="317" spans="1:39" ht="14.1" customHeight="1" thickTop="1" thickBot="1" x14ac:dyDescent="0.25">
      <c r="A317" s="2295"/>
      <c r="B317" s="2284"/>
      <c r="C317" s="2298"/>
      <c r="D317" s="2300"/>
      <c r="E317" s="2303"/>
      <c r="F317" s="2284"/>
      <c r="G317" s="2318"/>
      <c r="H317" s="2305"/>
      <c r="I317" s="2282"/>
      <c r="J317" s="2284"/>
      <c r="K317" s="2318"/>
      <c r="L317" s="2284"/>
      <c r="M317" s="310"/>
      <c r="N317" s="1679"/>
      <c r="O317" s="1679"/>
      <c r="P317" s="309"/>
      <c r="Q317" s="309"/>
      <c r="R317" s="308"/>
      <c r="S317" s="308"/>
      <c r="T317" s="358"/>
      <c r="U317" s="357"/>
      <c r="V317" s="357"/>
      <c r="W317" s="357"/>
      <c r="X317" s="357"/>
      <c r="Y317" s="357"/>
      <c r="Z317" s="357"/>
      <c r="AA317" s="357"/>
      <c r="AB317" s="308"/>
      <c r="AC317" s="2287"/>
      <c r="AD317" s="2287"/>
      <c r="AE317" s="2290"/>
      <c r="AF317" s="2291"/>
      <c r="AG317" s="2293"/>
      <c r="AH317" s="2276"/>
      <c r="AI317" s="271">
        <f>IF(P317=P316,0,IF(P317=P315,0,IF(P317=P314,0,IF(P317=P313,0,1))))</f>
        <v>0</v>
      </c>
      <c r="AJ317" s="271" t="s">
        <v>545</v>
      </c>
      <c r="AK317" s="271" t="str">
        <f t="shared" si="33"/>
        <v>??</v>
      </c>
      <c r="AL317" s="271" t="e">
        <f>IF(#REF!=#REF!,0,IF(#REF!=#REF!,0,IF(#REF!=#REF!,0,IF(#REF!=#REF!,0,1))))</f>
        <v>#REF!</v>
      </c>
      <c r="AM317" s="354">
        <f t="shared" si="37"/>
        <v>0</v>
      </c>
    </row>
    <row r="318" spans="1:39" ht="14.1" customHeight="1" thickTop="1" thickBot="1" x14ac:dyDescent="0.25">
      <c r="A318" s="2295"/>
      <c r="B318" s="2284"/>
      <c r="C318" s="2298"/>
      <c r="D318" s="2300"/>
      <c r="E318" s="2303"/>
      <c r="F318" s="2284"/>
      <c r="G318" s="2318"/>
      <c r="H318" s="2305"/>
      <c r="I318" s="2282"/>
      <c r="J318" s="2284"/>
      <c r="K318" s="2318"/>
      <c r="L318" s="2284"/>
      <c r="M318" s="310"/>
      <c r="N318" s="1679"/>
      <c r="O318" s="1679"/>
      <c r="P318" s="309"/>
      <c r="Q318" s="309"/>
      <c r="R318" s="308"/>
      <c r="S318" s="308"/>
      <c r="T318" s="358"/>
      <c r="U318" s="357"/>
      <c r="V318" s="357"/>
      <c r="W318" s="357"/>
      <c r="X318" s="357"/>
      <c r="Y318" s="357"/>
      <c r="Z318" s="357"/>
      <c r="AA318" s="357"/>
      <c r="AB318" s="308"/>
      <c r="AC318" s="2287"/>
      <c r="AD318" s="2287"/>
      <c r="AE318" s="2290"/>
      <c r="AF318" s="2291"/>
      <c r="AG318" s="2293"/>
      <c r="AH318" s="2276"/>
      <c r="AI318" s="271">
        <f>IF(P318=P317,0,IF(P318=P316,0,IF(P318=P315,0,IF(P318=P314,0,IF(P318=P313,0,1)))))</f>
        <v>0</v>
      </c>
      <c r="AJ318" s="271" t="s">
        <v>545</v>
      </c>
      <c r="AK318" s="271" t="str">
        <f t="shared" si="33"/>
        <v>??</v>
      </c>
      <c r="AL318" s="271" t="e">
        <f>IF(#REF!=#REF!,0,IF(#REF!=#REF!,0,IF(#REF!=#REF!,0,IF(#REF!=#REF!,0,IF(#REF!=#REF!,0,1)))))</f>
        <v>#REF!</v>
      </c>
      <c r="AM318" s="354">
        <f t="shared" si="37"/>
        <v>0</v>
      </c>
    </row>
    <row r="319" spans="1:39" ht="14.1" customHeight="1" thickTop="1" thickBot="1" x14ac:dyDescent="0.25">
      <c r="A319" s="2295"/>
      <c r="B319" s="2284"/>
      <c r="C319" s="2298"/>
      <c r="D319" s="2300"/>
      <c r="E319" s="2303"/>
      <c r="F319" s="2284"/>
      <c r="G319" s="2318"/>
      <c r="H319" s="2305"/>
      <c r="I319" s="2282"/>
      <c r="J319" s="2284"/>
      <c r="K319" s="2318"/>
      <c r="L319" s="2284"/>
      <c r="M319" s="310"/>
      <c r="N319" s="1679"/>
      <c r="O319" s="1679"/>
      <c r="P319" s="309"/>
      <c r="Q319" s="309"/>
      <c r="R319" s="308"/>
      <c r="S319" s="308"/>
      <c r="T319" s="358"/>
      <c r="U319" s="357"/>
      <c r="V319" s="357"/>
      <c r="W319" s="357"/>
      <c r="X319" s="357"/>
      <c r="Y319" s="357"/>
      <c r="Z319" s="357"/>
      <c r="AA319" s="357"/>
      <c r="AB319" s="308"/>
      <c r="AC319" s="2287"/>
      <c r="AD319" s="2287"/>
      <c r="AE319" s="2277" t="str">
        <f>IF(AE313&gt;9,"błąd","")</f>
        <v/>
      </c>
      <c r="AF319" s="2291"/>
      <c r="AG319" s="2293"/>
      <c r="AH319" s="2276"/>
      <c r="AI319" s="271">
        <f>IF(P319=P318,0,IF(P319=P317,0,IF(P319=P316,0,IF(P319=P315,0,IF(P319=P314,0,IF(P319=P313,0,1))))))</f>
        <v>0</v>
      </c>
      <c r="AJ319" s="271" t="s">
        <v>545</v>
      </c>
      <c r="AK319" s="271" t="str">
        <f t="shared" si="33"/>
        <v>??</v>
      </c>
      <c r="AL319" s="271" t="e">
        <f>IF(#REF!=#REF!,0,IF(#REF!=#REF!,0,IF(#REF!=#REF!,0,IF(#REF!=#REF!,0,IF(#REF!=#REF!,0,IF(#REF!=#REF!,0,1))))))</f>
        <v>#REF!</v>
      </c>
      <c r="AM319" s="354">
        <f t="shared" si="37"/>
        <v>0</v>
      </c>
    </row>
    <row r="320" spans="1:39" ht="14.1" customHeight="1" thickTop="1" thickBot="1" x14ac:dyDescent="0.25">
      <c r="A320" s="2295"/>
      <c r="B320" s="2284"/>
      <c r="C320" s="2298"/>
      <c r="D320" s="2300"/>
      <c r="E320" s="2303"/>
      <c r="F320" s="2284"/>
      <c r="G320" s="2318"/>
      <c r="H320" s="2305"/>
      <c r="I320" s="2282"/>
      <c r="J320" s="2284"/>
      <c r="K320" s="2318"/>
      <c r="L320" s="2284"/>
      <c r="M320" s="310"/>
      <c r="N320" s="1679"/>
      <c r="O320" s="1679"/>
      <c r="P320" s="309"/>
      <c r="Q320" s="309"/>
      <c r="R320" s="308"/>
      <c r="S320" s="308"/>
      <c r="T320" s="358"/>
      <c r="U320" s="357"/>
      <c r="V320" s="357"/>
      <c r="W320" s="357"/>
      <c r="X320" s="357"/>
      <c r="Y320" s="357"/>
      <c r="Z320" s="357"/>
      <c r="AA320" s="357"/>
      <c r="AB320" s="308"/>
      <c r="AC320" s="2287"/>
      <c r="AD320" s="2287"/>
      <c r="AE320" s="2277"/>
      <c r="AF320" s="2291"/>
      <c r="AG320" s="2293"/>
      <c r="AH320" s="2276"/>
      <c r="AI320" s="271">
        <f>IF(P320=P319,0,IF(P320=P318,0,IF(P320=P317,0,IF(P320=P316,0,IF(P320=P315,0,IF(P320=P314,0,IF(P320=P313,0,1)))))))</f>
        <v>0</v>
      </c>
      <c r="AJ320" s="271" t="s">
        <v>545</v>
      </c>
      <c r="AK320" s="271" t="str">
        <f t="shared" si="33"/>
        <v>??</v>
      </c>
      <c r="AL320" s="271" t="e">
        <f>IF(#REF!=#REF!,0,IF(#REF!=#REF!,0,IF(#REF!=#REF!,0,IF(#REF!=#REF!,0,IF(#REF!=#REF!,0,IF(#REF!=#REF!,0,IF(#REF!=#REF!,0,1)))))))</f>
        <v>#REF!</v>
      </c>
      <c r="AM320" s="354">
        <f t="shared" si="37"/>
        <v>0</v>
      </c>
    </row>
    <row r="321" spans="1:39" ht="14.1" customHeight="1" thickTop="1" thickBot="1" x14ac:dyDescent="0.25">
      <c r="A321" s="2295"/>
      <c r="B321" s="2284"/>
      <c r="C321" s="2298"/>
      <c r="D321" s="2300"/>
      <c r="E321" s="2303"/>
      <c r="F321" s="2284"/>
      <c r="G321" s="2318"/>
      <c r="H321" s="2305"/>
      <c r="I321" s="2282"/>
      <c r="J321" s="2284"/>
      <c r="K321" s="2318"/>
      <c r="L321" s="2284"/>
      <c r="M321" s="310"/>
      <c r="N321" s="1679"/>
      <c r="O321" s="1679"/>
      <c r="P321" s="309"/>
      <c r="Q321" s="309"/>
      <c r="R321" s="308"/>
      <c r="S321" s="308"/>
      <c r="T321" s="358"/>
      <c r="U321" s="357"/>
      <c r="V321" s="357"/>
      <c r="W321" s="357"/>
      <c r="X321" s="357"/>
      <c r="Y321" s="357"/>
      <c r="Z321" s="357"/>
      <c r="AA321" s="357"/>
      <c r="AB321" s="308"/>
      <c r="AC321" s="2287"/>
      <c r="AD321" s="2287"/>
      <c r="AE321" s="2277"/>
      <c r="AF321" s="2291"/>
      <c r="AG321" s="2293"/>
      <c r="AH321" s="2276"/>
      <c r="AI321" s="271">
        <f>IF(P321=P320,0,IF(P321=P319,0,IF(P321=P318,0,IF(P321=P317,0,IF(P321=P316,0,IF(P321=P315,0,IF(P321=P314,0,IF(P321=P313,0,1))))))))</f>
        <v>0</v>
      </c>
      <c r="AJ321" s="271" t="s">
        <v>545</v>
      </c>
      <c r="AK321" s="271" t="str">
        <f t="shared" si="33"/>
        <v>??</v>
      </c>
      <c r="AL321" s="271" t="e">
        <f>IF(#REF!=#REF!,0,IF(#REF!=#REF!,0,IF(#REF!=#REF!,0,IF(#REF!=#REF!,0,IF(#REF!=#REF!,0,IF(#REF!=#REF!,0,IF(#REF!=#REF!,0,IF(#REF!=#REF!,0,1))))))))</f>
        <v>#REF!</v>
      </c>
      <c r="AM321" s="354">
        <f t="shared" si="37"/>
        <v>0</v>
      </c>
    </row>
    <row r="322" spans="1:39" ht="14.1" customHeight="1" thickTop="1" thickBot="1" x14ac:dyDescent="0.25">
      <c r="A322" s="2296"/>
      <c r="B322" s="2285"/>
      <c r="C322" s="2299"/>
      <c r="D322" s="2301"/>
      <c r="E322" s="2304"/>
      <c r="F322" s="2285"/>
      <c r="G322" s="2319"/>
      <c r="H322" s="2306"/>
      <c r="I322" s="2283"/>
      <c r="J322" s="2285"/>
      <c r="K322" s="2319"/>
      <c r="L322" s="2285"/>
      <c r="M322" s="292"/>
      <c r="N322" s="290"/>
      <c r="O322" s="290"/>
      <c r="P322" s="291"/>
      <c r="Q322" s="291"/>
      <c r="R322" s="290"/>
      <c r="S322" s="290"/>
      <c r="T322" s="356"/>
      <c r="U322" s="355"/>
      <c r="V322" s="355"/>
      <c r="W322" s="355"/>
      <c r="X322" s="355"/>
      <c r="Y322" s="355"/>
      <c r="Z322" s="355"/>
      <c r="AA322" s="355"/>
      <c r="AB322" s="290"/>
      <c r="AC322" s="2288"/>
      <c r="AD322" s="2288"/>
      <c r="AE322" s="2278"/>
      <c r="AF322" s="2291"/>
      <c r="AG322" s="2294"/>
      <c r="AH322" s="2276"/>
      <c r="AI322" s="271">
        <f>IF(P322=P321,0,IF(P322=P320,0,IF(P322=P319,0,IF(P322=P318,0,IF(P322=P317,0,IF(P322=P316,0,IF(P322=P315,0,IF(P322=P314,0,IF(P322=P313,0,1)))))))))</f>
        <v>0</v>
      </c>
      <c r="AJ322" s="271" t="s">
        <v>545</v>
      </c>
      <c r="AK322" s="271" t="str">
        <f t="shared" si="33"/>
        <v>??</v>
      </c>
      <c r="AL322" s="271" t="e">
        <f>IF(#REF!=#REF!,0,IF(#REF!=#REF!,0,IF(#REF!=#REF!,0,IF(#REF!=#REF!,0,IF(#REF!=#REF!,0,IF(#REF!=#REF!,0,IF(#REF!=#REF!,0,IF(#REF!=#REF!,0,IF(#REF!=#REF!,0,1)))))))))</f>
        <v>#REF!</v>
      </c>
      <c r="AM322" s="354">
        <f t="shared" si="37"/>
        <v>0</v>
      </c>
    </row>
    <row r="323" spans="1:39" ht="14.1" customHeight="1" thickTop="1" thickBot="1" x14ac:dyDescent="0.25">
      <c r="A323" s="2295"/>
      <c r="B323" s="2297"/>
      <c r="C323" s="2298"/>
      <c r="D323" s="2300"/>
      <c r="E323" s="2302"/>
      <c r="F323" s="2297"/>
      <c r="G323" s="2297"/>
      <c r="H323" s="2305"/>
      <c r="I323" s="2279" t="s">
        <v>140</v>
      </c>
      <c r="J323" s="2284"/>
      <c r="K323" s="2297"/>
      <c r="L323" s="2284"/>
      <c r="M323" s="310"/>
      <c r="N323" s="1679"/>
      <c r="O323" s="1679"/>
      <c r="P323" s="389"/>
      <c r="Q323" s="389"/>
      <c r="R323" s="308"/>
      <c r="S323" s="308"/>
      <c r="T323" s="358"/>
      <c r="U323" s="357"/>
      <c r="V323" s="357"/>
      <c r="W323" s="357"/>
      <c r="X323" s="357"/>
      <c r="Y323" s="357"/>
      <c r="Z323" s="357"/>
      <c r="AA323" s="357"/>
      <c r="AB323" s="308"/>
      <c r="AC323" s="2286">
        <f>SUM(T323:AB332)</f>
        <v>0</v>
      </c>
      <c r="AD323" s="2286">
        <f>IF(AC323&gt;0,18,0)</f>
        <v>0</v>
      </c>
      <c r="AE323" s="2289">
        <f>IF((AC323-AD323)&gt;=0,AC323-AD323,0)</f>
        <v>0</v>
      </c>
      <c r="AF323" s="2291">
        <f>IF(AC323&lt;AD323,AC323,AD323)/IF(AD323=0,1,AD323)</f>
        <v>0</v>
      </c>
      <c r="AG323" s="2292" t="str">
        <f>IF(AF323=1,"pe",IF(AF323&gt;0,"ne",""))</f>
        <v/>
      </c>
      <c r="AH323" s="2276"/>
      <c r="AI323" s="271">
        <v>1</v>
      </c>
      <c r="AJ323" s="271" t="s">
        <v>545</v>
      </c>
      <c r="AK323" s="271" t="str">
        <f t="shared" si="33"/>
        <v>??</v>
      </c>
      <c r="AL323" s="271">
        <v>1</v>
      </c>
      <c r="AM323" s="354">
        <f>C323</f>
        <v>0</v>
      </c>
    </row>
    <row r="324" spans="1:39" ht="14.1" customHeight="1" thickTop="1" thickBot="1" x14ac:dyDescent="0.25">
      <c r="A324" s="2295"/>
      <c r="B324" s="2284"/>
      <c r="C324" s="2298"/>
      <c r="D324" s="2300"/>
      <c r="E324" s="2303"/>
      <c r="F324" s="2284"/>
      <c r="G324" s="2318"/>
      <c r="H324" s="2305"/>
      <c r="I324" s="2280"/>
      <c r="J324" s="2284"/>
      <c r="K324" s="2318"/>
      <c r="L324" s="2284"/>
      <c r="M324" s="310"/>
      <c r="N324" s="1679"/>
      <c r="O324" s="1679"/>
      <c r="P324" s="309"/>
      <c r="Q324" s="309"/>
      <c r="R324" s="308"/>
      <c r="S324" s="308"/>
      <c r="T324" s="358"/>
      <c r="U324" s="357"/>
      <c r="V324" s="357"/>
      <c r="W324" s="357"/>
      <c r="X324" s="357"/>
      <c r="Y324" s="357"/>
      <c r="Z324" s="357"/>
      <c r="AA324" s="357"/>
      <c r="AB324" s="308"/>
      <c r="AC324" s="2287"/>
      <c r="AD324" s="2287"/>
      <c r="AE324" s="2290"/>
      <c r="AF324" s="2291"/>
      <c r="AG324" s="2293"/>
      <c r="AH324" s="2276"/>
      <c r="AI324" s="271">
        <f>IF(P324=P323,0,1)</f>
        <v>0</v>
      </c>
      <c r="AJ324" s="271" t="s">
        <v>545</v>
      </c>
      <c r="AK324" s="271" t="str">
        <f t="shared" si="33"/>
        <v>??</v>
      </c>
      <c r="AL324" s="271" t="e">
        <f>IF(#REF!=#REF!,0,1)</f>
        <v>#REF!</v>
      </c>
      <c r="AM324" s="354">
        <f t="shared" ref="AM324:AM332" si="38">AM323</f>
        <v>0</v>
      </c>
    </row>
    <row r="325" spans="1:39" ht="14.1" customHeight="1" thickTop="1" thickBot="1" x14ac:dyDescent="0.25">
      <c r="A325" s="2295"/>
      <c r="B325" s="2284"/>
      <c r="C325" s="2298"/>
      <c r="D325" s="2300"/>
      <c r="E325" s="2303"/>
      <c r="F325" s="2284"/>
      <c r="G325" s="2318"/>
      <c r="H325" s="2305"/>
      <c r="I325" s="2281"/>
      <c r="J325" s="2284"/>
      <c r="K325" s="2318"/>
      <c r="L325" s="2284"/>
      <c r="M325" s="310"/>
      <c r="N325" s="1679"/>
      <c r="O325" s="1679"/>
      <c r="P325" s="309"/>
      <c r="Q325" s="309"/>
      <c r="R325" s="308"/>
      <c r="S325" s="308"/>
      <c r="T325" s="358"/>
      <c r="U325" s="357"/>
      <c r="V325" s="357"/>
      <c r="W325" s="357"/>
      <c r="X325" s="357"/>
      <c r="Y325" s="357"/>
      <c r="Z325" s="357"/>
      <c r="AA325" s="357"/>
      <c r="AB325" s="308"/>
      <c r="AC325" s="2287"/>
      <c r="AD325" s="2287"/>
      <c r="AE325" s="2290"/>
      <c r="AF325" s="2291"/>
      <c r="AG325" s="2293"/>
      <c r="AH325" s="2276"/>
      <c r="AI325" s="271">
        <f>IF(P325=P324,0,IF(P325=P323,0,1))</f>
        <v>0</v>
      </c>
      <c r="AJ325" s="271" t="s">
        <v>545</v>
      </c>
      <c r="AK325" s="271" t="str">
        <f t="shared" si="33"/>
        <v>??</v>
      </c>
      <c r="AL325" s="271" t="e">
        <f>IF(#REF!=#REF!,0,IF(#REF!=#REF!,0,1))</f>
        <v>#REF!</v>
      </c>
      <c r="AM325" s="354">
        <f t="shared" si="38"/>
        <v>0</v>
      </c>
    </row>
    <row r="326" spans="1:39" ht="14.1" customHeight="1" thickTop="1" thickBot="1" x14ac:dyDescent="0.25">
      <c r="A326" s="2295"/>
      <c r="B326" s="2284"/>
      <c r="C326" s="2298"/>
      <c r="D326" s="2300"/>
      <c r="E326" s="2303"/>
      <c r="F326" s="2284"/>
      <c r="G326" s="2318"/>
      <c r="H326" s="2305"/>
      <c r="I326" s="2282"/>
      <c r="J326" s="2284"/>
      <c r="K326" s="2318"/>
      <c r="L326" s="2284"/>
      <c r="M326" s="310"/>
      <c r="N326" s="1679"/>
      <c r="O326" s="1679"/>
      <c r="P326" s="309"/>
      <c r="Q326" s="309"/>
      <c r="R326" s="308"/>
      <c r="S326" s="308"/>
      <c r="T326" s="358"/>
      <c r="U326" s="357"/>
      <c r="V326" s="357"/>
      <c r="W326" s="357"/>
      <c r="X326" s="357"/>
      <c r="Y326" s="357"/>
      <c r="Z326" s="357"/>
      <c r="AA326" s="357"/>
      <c r="AB326" s="308"/>
      <c r="AC326" s="2287"/>
      <c r="AD326" s="2287"/>
      <c r="AE326" s="2290"/>
      <c r="AF326" s="2291"/>
      <c r="AG326" s="2293"/>
      <c r="AH326" s="2276"/>
      <c r="AI326" s="271">
        <f>IF(P326=P325,0,IF(P326=P324,0,IF(P326=P323,0,1)))</f>
        <v>0</v>
      </c>
      <c r="AJ326" s="271" t="s">
        <v>545</v>
      </c>
      <c r="AK326" s="271" t="str">
        <f t="shared" si="33"/>
        <v>??</v>
      </c>
      <c r="AL326" s="271" t="e">
        <f>IF(#REF!=#REF!,0,IF(#REF!=#REF!,0,IF(#REF!=#REF!,0,1)))</f>
        <v>#REF!</v>
      </c>
      <c r="AM326" s="354">
        <f t="shared" si="38"/>
        <v>0</v>
      </c>
    </row>
    <row r="327" spans="1:39" ht="14.1" customHeight="1" thickTop="1" thickBot="1" x14ac:dyDescent="0.25">
      <c r="A327" s="2295"/>
      <c r="B327" s="2284"/>
      <c r="C327" s="2298"/>
      <c r="D327" s="2300"/>
      <c r="E327" s="2303"/>
      <c r="F327" s="2284"/>
      <c r="G327" s="2318"/>
      <c r="H327" s="2305"/>
      <c r="I327" s="2282"/>
      <c r="J327" s="2284"/>
      <c r="K327" s="2318"/>
      <c r="L327" s="2284"/>
      <c r="M327" s="310"/>
      <c r="N327" s="1679"/>
      <c r="O327" s="1679"/>
      <c r="P327" s="309"/>
      <c r="Q327" s="309"/>
      <c r="R327" s="308"/>
      <c r="S327" s="308"/>
      <c r="T327" s="358"/>
      <c r="U327" s="357"/>
      <c r="V327" s="357"/>
      <c r="W327" s="357"/>
      <c r="X327" s="357"/>
      <c r="Y327" s="357"/>
      <c r="Z327" s="357"/>
      <c r="AA327" s="357"/>
      <c r="AB327" s="308"/>
      <c r="AC327" s="2287"/>
      <c r="AD327" s="2287"/>
      <c r="AE327" s="2290"/>
      <c r="AF327" s="2291"/>
      <c r="AG327" s="2293"/>
      <c r="AH327" s="2276"/>
      <c r="AI327" s="271">
        <f>IF(P327=P326,0,IF(P327=P325,0,IF(P327=P324,0,IF(P327=P323,0,1))))</f>
        <v>0</v>
      </c>
      <c r="AJ327" s="271" t="s">
        <v>545</v>
      </c>
      <c r="AK327" s="271" t="str">
        <f t="shared" si="33"/>
        <v>??</v>
      </c>
      <c r="AL327" s="271" t="e">
        <f>IF(#REF!=#REF!,0,IF(#REF!=#REF!,0,IF(#REF!=#REF!,0,IF(#REF!=#REF!,0,1))))</f>
        <v>#REF!</v>
      </c>
      <c r="AM327" s="354">
        <f t="shared" si="38"/>
        <v>0</v>
      </c>
    </row>
    <row r="328" spans="1:39" ht="14.1" customHeight="1" thickTop="1" thickBot="1" x14ac:dyDescent="0.25">
      <c r="A328" s="2295"/>
      <c r="B328" s="2284"/>
      <c r="C328" s="2298"/>
      <c r="D328" s="2300"/>
      <c r="E328" s="2303"/>
      <c r="F328" s="2284"/>
      <c r="G328" s="2318"/>
      <c r="H328" s="2305"/>
      <c r="I328" s="2282"/>
      <c r="J328" s="2284"/>
      <c r="K328" s="2318"/>
      <c r="L328" s="2284"/>
      <c r="M328" s="310"/>
      <c r="N328" s="1679"/>
      <c r="O328" s="1679"/>
      <c r="P328" s="309"/>
      <c r="Q328" s="309"/>
      <c r="R328" s="308"/>
      <c r="S328" s="308"/>
      <c r="T328" s="358"/>
      <c r="U328" s="357"/>
      <c r="V328" s="357"/>
      <c r="W328" s="357"/>
      <c r="X328" s="357"/>
      <c r="Y328" s="357"/>
      <c r="Z328" s="357"/>
      <c r="AA328" s="357"/>
      <c r="AB328" s="308"/>
      <c r="AC328" s="2287"/>
      <c r="AD328" s="2287"/>
      <c r="AE328" s="2290"/>
      <c r="AF328" s="2291"/>
      <c r="AG328" s="2293"/>
      <c r="AH328" s="2276"/>
      <c r="AI328" s="271">
        <f>IF(P328=P327,0,IF(P328=P326,0,IF(P328=P325,0,IF(P328=P324,0,IF(P328=P323,0,1)))))</f>
        <v>0</v>
      </c>
      <c r="AJ328" s="271" t="s">
        <v>545</v>
      </c>
      <c r="AK328" s="271" t="str">
        <f t="shared" si="33"/>
        <v>??</v>
      </c>
      <c r="AL328" s="271" t="e">
        <f>IF(#REF!=#REF!,0,IF(#REF!=#REF!,0,IF(#REF!=#REF!,0,IF(#REF!=#REF!,0,IF(#REF!=#REF!,0,1)))))</f>
        <v>#REF!</v>
      </c>
      <c r="AM328" s="354">
        <f t="shared" si="38"/>
        <v>0</v>
      </c>
    </row>
    <row r="329" spans="1:39" ht="14.1" customHeight="1" thickTop="1" thickBot="1" x14ac:dyDescent="0.25">
      <c r="A329" s="2295"/>
      <c r="B329" s="2284"/>
      <c r="C329" s="2298"/>
      <c r="D329" s="2300"/>
      <c r="E329" s="2303"/>
      <c r="F329" s="2284"/>
      <c r="G329" s="2318"/>
      <c r="H329" s="2305"/>
      <c r="I329" s="2282"/>
      <c r="J329" s="2284"/>
      <c r="K329" s="2318"/>
      <c r="L329" s="2284"/>
      <c r="M329" s="310"/>
      <c r="N329" s="1679"/>
      <c r="O329" s="1679"/>
      <c r="P329" s="309"/>
      <c r="Q329" s="309"/>
      <c r="R329" s="308"/>
      <c r="S329" s="308"/>
      <c r="T329" s="358"/>
      <c r="U329" s="357"/>
      <c r="V329" s="357"/>
      <c r="W329" s="357"/>
      <c r="X329" s="357"/>
      <c r="Y329" s="357"/>
      <c r="Z329" s="357"/>
      <c r="AA329" s="357"/>
      <c r="AB329" s="308"/>
      <c r="AC329" s="2287"/>
      <c r="AD329" s="2287"/>
      <c r="AE329" s="2277" t="str">
        <f>IF(AE323&gt;9,"błąd","")</f>
        <v/>
      </c>
      <c r="AF329" s="2291"/>
      <c r="AG329" s="2293"/>
      <c r="AH329" s="2276"/>
      <c r="AI329" s="271">
        <f>IF(P329=P328,0,IF(P329=P327,0,IF(P329=P326,0,IF(P329=P325,0,IF(P329=P324,0,IF(P329=P323,0,1))))))</f>
        <v>0</v>
      </c>
      <c r="AJ329" s="271" t="s">
        <v>545</v>
      </c>
      <c r="AK329" s="271" t="str">
        <f t="shared" si="33"/>
        <v>??</v>
      </c>
      <c r="AL329" s="271" t="e">
        <f>IF(#REF!=#REF!,0,IF(#REF!=#REF!,0,IF(#REF!=#REF!,0,IF(#REF!=#REF!,0,IF(#REF!=#REF!,0,IF(#REF!=#REF!,0,1))))))</f>
        <v>#REF!</v>
      </c>
      <c r="AM329" s="354">
        <f t="shared" si="38"/>
        <v>0</v>
      </c>
    </row>
    <row r="330" spans="1:39" ht="14.1" customHeight="1" thickTop="1" thickBot="1" x14ac:dyDescent="0.25">
      <c r="A330" s="2295"/>
      <c r="B330" s="2284"/>
      <c r="C330" s="2298"/>
      <c r="D330" s="2300"/>
      <c r="E330" s="2303"/>
      <c r="F330" s="2284"/>
      <c r="G330" s="2318"/>
      <c r="H330" s="2305"/>
      <c r="I330" s="2282"/>
      <c r="J330" s="2284"/>
      <c r="K330" s="2318"/>
      <c r="L330" s="2284"/>
      <c r="M330" s="310"/>
      <c r="N330" s="1679"/>
      <c r="O330" s="1679"/>
      <c r="P330" s="309"/>
      <c r="Q330" s="309"/>
      <c r="R330" s="308"/>
      <c r="S330" s="308"/>
      <c r="T330" s="358"/>
      <c r="U330" s="357"/>
      <c r="V330" s="357"/>
      <c r="W330" s="357"/>
      <c r="X330" s="357"/>
      <c r="Y330" s="357"/>
      <c r="Z330" s="357"/>
      <c r="AA330" s="357"/>
      <c r="AB330" s="308"/>
      <c r="AC330" s="2287"/>
      <c r="AD330" s="2287"/>
      <c r="AE330" s="2277"/>
      <c r="AF330" s="2291"/>
      <c r="AG330" s="2293"/>
      <c r="AH330" s="2276"/>
      <c r="AI330" s="271">
        <f>IF(P330=P329,0,IF(P330=P328,0,IF(P330=P327,0,IF(P330=P326,0,IF(P330=P325,0,IF(P330=P324,0,IF(P330=P323,0,1)))))))</f>
        <v>0</v>
      </c>
      <c r="AJ330" s="271" t="s">
        <v>545</v>
      </c>
      <c r="AK330" s="271" t="str">
        <f t="shared" si="33"/>
        <v>??</v>
      </c>
      <c r="AL330" s="271" t="e">
        <f>IF(#REF!=#REF!,0,IF(#REF!=#REF!,0,IF(#REF!=#REF!,0,IF(#REF!=#REF!,0,IF(#REF!=#REF!,0,IF(#REF!=#REF!,0,IF(#REF!=#REF!,0,1)))))))</f>
        <v>#REF!</v>
      </c>
      <c r="AM330" s="354">
        <f t="shared" si="38"/>
        <v>0</v>
      </c>
    </row>
    <row r="331" spans="1:39" ht="14.1" customHeight="1" thickTop="1" thickBot="1" x14ac:dyDescent="0.25">
      <c r="A331" s="2295"/>
      <c r="B331" s="2284"/>
      <c r="C331" s="2298"/>
      <c r="D331" s="2300"/>
      <c r="E331" s="2303"/>
      <c r="F331" s="2284"/>
      <c r="G331" s="2318"/>
      <c r="H331" s="2305"/>
      <c r="I331" s="2282"/>
      <c r="J331" s="2284"/>
      <c r="K331" s="2318"/>
      <c r="L331" s="2284"/>
      <c r="M331" s="310"/>
      <c r="N331" s="1679"/>
      <c r="O331" s="1679"/>
      <c r="P331" s="309"/>
      <c r="Q331" s="309"/>
      <c r="R331" s="308"/>
      <c r="S331" s="308"/>
      <c r="T331" s="358"/>
      <c r="U331" s="357"/>
      <c r="V331" s="357"/>
      <c r="W331" s="357"/>
      <c r="X331" s="357"/>
      <c r="Y331" s="357"/>
      <c r="Z331" s="357"/>
      <c r="AA331" s="357"/>
      <c r="AB331" s="308"/>
      <c r="AC331" s="2287"/>
      <c r="AD331" s="2287"/>
      <c r="AE331" s="2277"/>
      <c r="AF331" s="2291"/>
      <c r="AG331" s="2293"/>
      <c r="AH331" s="2276"/>
      <c r="AI331" s="271">
        <f>IF(P331=P330,0,IF(P331=P329,0,IF(P331=P328,0,IF(P331=P327,0,IF(P331=P326,0,IF(P331=P325,0,IF(P331=P324,0,IF(P331=P323,0,1))))))))</f>
        <v>0</v>
      </c>
      <c r="AJ331" s="271" t="s">
        <v>545</v>
      </c>
      <c r="AK331" s="271" t="str">
        <f t="shared" si="33"/>
        <v>??</v>
      </c>
      <c r="AL331" s="271" t="e">
        <f>IF(#REF!=#REF!,0,IF(#REF!=#REF!,0,IF(#REF!=#REF!,0,IF(#REF!=#REF!,0,IF(#REF!=#REF!,0,IF(#REF!=#REF!,0,IF(#REF!=#REF!,0,IF(#REF!=#REF!,0,1))))))))</f>
        <v>#REF!</v>
      </c>
      <c r="AM331" s="354">
        <f t="shared" si="38"/>
        <v>0</v>
      </c>
    </row>
    <row r="332" spans="1:39" ht="14.1" customHeight="1" thickTop="1" thickBot="1" x14ac:dyDescent="0.25">
      <c r="A332" s="2296"/>
      <c r="B332" s="2285"/>
      <c r="C332" s="2299"/>
      <c r="D332" s="2301"/>
      <c r="E332" s="2304"/>
      <c r="F332" s="2285"/>
      <c r="G332" s="2319"/>
      <c r="H332" s="2306"/>
      <c r="I332" s="2283"/>
      <c r="J332" s="2285"/>
      <c r="K332" s="2319"/>
      <c r="L332" s="2285"/>
      <c r="M332" s="292"/>
      <c r="N332" s="290"/>
      <c r="O332" s="290"/>
      <c r="P332" s="291"/>
      <c r="Q332" s="291"/>
      <c r="R332" s="290"/>
      <c r="S332" s="290"/>
      <c r="T332" s="356"/>
      <c r="U332" s="355"/>
      <c r="V332" s="355"/>
      <c r="W332" s="355"/>
      <c r="X332" s="355"/>
      <c r="Y332" s="355"/>
      <c r="Z332" s="355"/>
      <c r="AA332" s="355"/>
      <c r="AB332" s="290"/>
      <c r="AC332" s="2288"/>
      <c r="AD332" s="2288"/>
      <c r="AE332" s="2278"/>
      <c r="AF332" s="2291"/>
      <c r="AG332" s="2294"/>
      <c r="AH332" s="2276"/>
      <c r="AI332" s="271">
        <f>IF(P332=P331,0,IF(P332=P330,0,IF(P332=P329,0,IF(P332=P328,0,IF(P332=P327,0,IF(P332=P326,0,IF(P332=P325,0,IF(P332=P324,0,IF(P332=P323,0,1)))))))))</f>
        <v>0</v>
      </c>
      <c r="AJ332" s="271" t="s">
        <v>545</v>
      </c>
      <c r="AK332" s="271" t="str">
        <f t="shared" si="33"/>
        <v>??</v>
      </c>
      <c r="AL332" s="271" t="e">
        <f>IF(#REF!=#REF!,0,IF(#REF!=#REF!,0,IF(#REF!=#REF!,0,IF(#REF!=#REF!,0,IF(#REF!=#REF!,0,IF(#REF!=#REF!,0,IF(#REF!=#REF!,0,IF(#REF!=#REF!,0,IF(#REF!=#REF!,0,1)))))))))</f>
        <v>#REF!</v>
      </c>
      <c r="AM332" s="354">
        <f t="shared" si="38"/>
        <v>0</v>
      </c>
    </row>
    <row r="333" spans="1:39" ht="14.1" customHeight="1" thickTop="1" thickBot="1" x14ac:dyDescent="0.25">
      <c r="A333" s="2295"/>
      <c r="B333" s="2297"/>
      <c r="C333" s="2298"/>
      <c r="D333" s="2300"/>
      <c r="E333" s="2302"/>
      <c r="F333" s="2297"/>
      <c r="G333" s="2297"/>
      <c r="H333" s="2305"/>
      <c r="I333" s="2279" t="s">
        <v>140</v>
      </c>
      <c r="J333" s="2284"/>
      <c r="K333" s="2297"/>
      <c r="L333" s="2284"/>
      <c r="M333" s="310"/>
      <c r="N333" s="1679"/>
      <c r="O333" s="1679"/>
      <c r="P333" s="389"/>
      <c r="Q333" s="389"/>
      <c r="R333" s="308"/>
      <c r="S333" s="308"/>
      <c r="T333" s="358"/>
      <c r="U333" s="357"/>
      <c r="V333" s="357"/>
      <c r="W333" s="357"/>
      <c r="X333" s="357"/>
      <c r="Y333" s="357"/>
      <c r="Z333" s="357"/>
      <c r="AA333" s="357"/>
      <c r="AB333" s="308"/>
      <c r="AC333" s="2286">
        <f>SUM(T333:AB342)</f>
        <v>0</v>
      </c>
      <c r="AD333" s="2286">
        <f>IF(AC333&gt;0,18,0)</f>
        <v>0</v>
      </c>
      <c r="AE333" s="2289">
        <f>IF((AC333-AD333)&gt;=0,AC333-AD333,0)</f>
        <v>0</v>
      </c>
      <c r="AF333" s="2291">
        <f>IF(AC333&lt;AD333,AC333,AD333)/IF(AD333=0,1,AD333)</f>
        <v>0</v>
      </c>
      <c r="AG333" s="2292" t="str">
        <f>IF(AF333=1,"pe",IF(AF333&gt;0,"ne",""))</f>
        <v/>
      </c>
      <c r="AH333" s="2276"/>
      <c r="AI333" s="271">
        <v>1</v>
      </c>
      <c r="AJ333" s="271" t="s">
        <v>545</v>
      </c>
      <c r="AK333" s="271" t="str">
        <f t="shared" si="33"/>
        <v>??</v>
      </c>
      <c r="AL333" s="271">
        <v>1</v>
      </c>
      <c r="AM333" s="354">
        <f>C333</f>
        <v>0</v>
      </c>
    </row>
    <row r="334" spans="1:39" ht="14.1" customHeight="1" thickTop="1" thickBot="1" x14ac:dyDescent="0.25">
      <c r="A334" s="2295"/>
      <c r="B334" s="2284"/>
      <c r="C334" s="2298"/>
      <c r="D334" s="2300"/>
      <c r="E334" s="2303"/>
      <c r="F334" s="2284"/>
      <c r="G334" s="2318"/>
      <c r="H334" s="2305"/>
      <c r="I334" s="2280"/>
      <c r="J334" s="2284"/>
      <c r="K334" s="2318"/>
      <c r="L334" s="2284"/>
      <c r="M334" s="310"/>
      <c r="N334" s="1679"/>
      <c r="O334" s="1679"/>
      <c r="P334" s="309"/>
      <c r="Q334" s="309"/>
      <c r="R334" s="308"/>
      <c r="S334" s="308"/>
      <c r="T334" s="358"/>
      <c r="U334" s="357"/>
      <c r="V334" s="357"/>
      <c r="W334" s="357"/>
      <c r="X334" s="357"/>
      <c r="Y334" s="357"/>
      <c r="Z334" s="357"/>
      <c r="AA334" s="357"/>
      <c r="AB334" s="308"/>
      <c r="AC334" s="2287"/>
      <c r="AD334" s="2287"/>
      <c r="AE334" s="2290"/>
      <c r="AF334" s="2291"/>
      <c r="AG334" s="2293"/>
      <c r="AH334" s="2276"/>
      <c r="AI334" s="271">
        <f>IF(P334=P333,0,1)</f>
        <v>0</v>
      </c>
      <c r="AJ334" s="271" t="s">
        <v>545</v>
      </c>
      <c r="AK334" s="271" t="str">
        <f t="shared" si="33"/>
        <v>??</v>
      </c>
      <c r="AL334" s="271" t="e">
        <f>IF(#REF!=#REF!,0,1)</f>
        <v>#REF!</v>
      </c>
      <c r="AM334" s="354">
        <f t="shared" ref="AM334:AM342" si="39">AM333</f>
        <v>0</v>
      </c>
    </row>
    <row r="335" spans="1:39" ht="14.1" customHeight="1" thickTop="1" thickBot="1" x14ac:dyDescent="0.25">
      <c r="A335" s="2295"/>
      <c r="B335" s="2284"/>
      <c r="C335" s="2298"/>
      <c r="D335" s="2300"/>
      <c r="E335" s="2303"/>
      <c r="F335" s="2284"/>
      <c r="G335" s="2318"/>
      <c r="H335" s="2305"/>
      <c r="I335" s="2281"/>
      <c r="J335" s="2284"/>
      <c r="K335" s="2318"/>
      <c r="L335" s="2284"/>
      <c r="M335" s="310"/>
      <c r="N335" s="1679"/>
      <c r="O335" s="1679"/>
      <c r="P335" s="309"/>
      <c r="Q335" s="309"/>
      <c r="R335" s="308"/>
      <c r="S335" s="308"/>
      <c r="T335" s="358"/>
      <c r="U335" s="357"/>
      <c r="V335" s="357"/>
      <c r="W335" s="357"/>
      <c r="X335" s="357"/>
      <c r="Y335" s="357"/>
      <c r="Z335" s="357"/>
      <c r="AA335" s="357"/>
      <c r="AB335" s="308"/>
      <c r="AC335" s="2287"/>
      <c r="AD335" s="2287"/>
      <c r="AE335" s="2290"/>
      <c r="AF335" s="2291"/>
      <c r="AG335" s="2293"/>
      <c r="AH335" s="2276"/>
      <c r="AI335" s="271">
        <f>IF(P335=P334,0,IF(P335=P333,0,1))</f>
        <v>0</v>
      </c>
      <c r="AJ335" s="271" t="s">
        <v>545</v>
      </c>
      <c r="AK335" s="271" t="str">
        <f t="shared" si="33"/>
        <v>??</v>
      </c>
      <c r="AL335" s="271" t="e">
        <f>IF(#REF!=#REF!,0,IF(#REF!=#REF!,0,1))</f>
        <v>#REF!</v>
      </c>
      <c r="AM335" s="354">
        <f t="shared" si="39"/>
        <v>0</v>
      </c>
    </row>
    <row r="336" spans="1:39" ht="14.1" customHeight="1" thickTop="1" thickBot="1" x14ac:dyDescent="0.25">
      <c r="A336" s="2295"/>
      <c r="B336" s="2284"/>
      <c r="C336" s="2298"/>
      <c r="D336" s="2300"/>
      <c r="E336" s="2303"/>
      <c r="F336" s="2284"/>
      <c r="G336" s="2318"/>
      <c r="H336" s="2305"/>
      <c r="I336" s="2282"/>
      <c r="J336" s="2284"/>
      <c r="K336" s="2318"/>
      <c r="L336" s="2284"/>
      <c r="M336" s="310"/>
      <c r="N336" s="1679"/>
      <c r="O336" s="1679"/>
      <c r="P336" s="309"/>
      <c r="Q336" s="309"/>
      <c r="R336" s="308"/>
      <c r="S336" s="308"/>
      <c r="T336" s="358"/>
      <c r="U336" s="357"/>
      <c r="V336" s="357"/>
      <c r="W336" s="357"/>
      <c r="X336" s="357"/>
      <c r="Y336" s="357"/>
      <c r="Z336" s="357"/>
      <c r="AA336" s="357"/>
      <c r="AB336" s="308"/>
      <c r="AC336" s="2287"/>
      <c r="AD336" s="2287"/>
      <c r="AE336" s="2290"/>
      <c r="AF336" s="2291"/>
      <c r="AG336" s="2293"/>
      <c r="AH336" s="2276"/>
      <c r="AI336" s="271">
        <f>IF(P336=P335,0,IF(P336=P334,0,IF(P336=P333,0,1)))</f>
        <v>0</v>
      </c>
      <c r="AJ336" s="271" t="s">
        <v>545</v>
      </c>
      <c r="AK336" s="271" t="str">
        <f t="shared" si="33"/>
        <v>??</v>
      </c>
      <c r="AL336" s="271" t="e">
        <f>IF(#REF!=#REF!,0,IF(#REF!=#REF!,0,IF(#REF!=#REF!,0,1)))</f>
        <v>#REF!</v>
      </c>
      <c r="AM336" s="354">
        <f t="shared" si="39"/>
        <v>0</v>
      </c>
    </row>
    <row r="337" spans="1:39" ht="14.1" customHeight="1" thickTop="1" thickBot="1" x14ac:dyDescent="0.25">
      <c r="A337" s="2295"/>
      <c r="B337" s="2284"/>
      <c r="C337" s="2298"/>
      <c r="D337" s="2300"/>
      <c r="E337" s="2303"/>
      <c r="F337" s="2284"/>
      <c r="G337" s="2318"/>
      <c r="H337" s="2305"/>
      <c r="I337" s="2282"/>
      <c r="J337" s="2284"/>
      <c r="K337" s="2318"/>
      <c r="L337" s="2284"/>
      <c r="M337" s="310"/>
      <c r="N337" s="1679"/>
      <c r="O337" s="1679"/>
      <c r="P337" s="309"/>
      <c r="Q337" s="309"/>
      <c r="R337" s="308"/>
      <c r="S337" s="308"/>
      <c r="T337" s="358"/>
      <c r="U337" s="357"/>
      <c r="V337" s="357"/>
      <c r="W337" s="357"/>
      <c r="X337" s="357"/>
      <c r="Y337" s="357"/>
      <c r="Z337" s="357"/>
      <c r="AA337" s="357"/>
      <c r="AB337" s="308"/>
      <c r="AC337" s="2287"/>
      <c r="AD337" s="2287"/>
      <c r="AE337" s="2290"/>
      <c r="AF337" s="2291"/>
      <c r="AG337" s="2293"/>
      <c r="AH337" s="2276"/>
      <c r="AI337" s="271">
        <f>IF(P337=P336,0,IF(P337=P335,0,IF(P337=P334,0,IF(P337=P333,0,1))))</f>
        <v>0</v>
      </c>
      <c r="AJ337" s="271" t="s">
        <v>545</v>
      </c>
      <c r="AK337" s="271" t="str">
        <f t="shared" si="33"/>
        <v>??</v>
      </c>
      <c r="AL337" s="271" t="e">
        <f>IF(#REF!=#REF!,0,IF(#REF!=#REF!,0,IF(#REF!=#REF!,0,IF(#REF!=#REF!,0,1))))</f>
        <v>#REF!</v>
      </c>
      <c r="AM337" s="354">
        <f t="shared" si="39"/>
        <v>0</v>
      </c>
    </row>
    <row r="338" spans="1:39" ht="14.1" customHeight="1" thickTop="1" thickBot="1" x14ac:dyDescent="0.25">
      <c r="A338" s="2295"/>
      <c r="B338" s="2284"/>
      <c r="C338" s="2298"/>
      <c r="D338" s="2300"/>
      <c r="E338" s="2303"/>
      <c r="F338" s="2284"/>
      <c r="G338" s="2318"/>
      <c r="H338" s="2305"/>
      <c r="I338" s="2282"/>
      <c r="J338" s="2284"/>
      <c r="K338" s="2318"/>
      <c r="L338" s="2284"/>
      <c r="M338" s="310"/>
      <c r="N338" s="1679"/>
      <c r="O338" s="1679"/>
      <c r="P338" s="309"/>
      <c r="Q338" s="309"/>
      <c r="R338" s="308"/>
      <c r="S338" s="308"/>
      <c r="T338" s="358"/>
      <c r="U338" s="357"/>
      <c r="V338" s="357"/>
      <c r="W338" s="357"/>
      <c r="X338" s="357"/>
      <c r="Y338" s="357"/>
      <c r="Z338" s="357"/>
      <c r="AA338" s="357"/>
      <c r="AB338" s="308"/>
      <c r="AC338" s="2287"/>
      <c r="AD338" s="2287"/>
      <c r="AE338" s="2290"/>
      <c r="AF338" s="2291"/>
      <c r="AG338" s="2293"/>
      <c r="AH338" s="2276"/>
      <c r="AI338" s="271">
        <f>IF(P338=P337,0,IF(P338=P336,0,IF(P338=P335,0,IF(P338=P334,0,IF(P338=P333,0,1)))))</f>
        <v>0</v>
      </c>
      <c r="AJ338" s="271" t="s">
        <v>545</v>
      </c>
      <c r="AK338" s="271" t="str">
        <f t="shared" si="33"/>
        <v>??</v>
      </c>
      <c r="AL338" s="271" t="e">
        <f>IF(#REF!=#REF!,0,IF(#REF!=#REF!,0,IF(#REF!=#REF!,0,IF(#REF!=#REF!,0,IF(#REF!=#REF!,0,1)))))</f>
        <v>#REF!</v>
      </c>
      <c r="AM338" s="354">
        <f t="shared" si="39"/>
        <v>0</v>
      </c>
    </row>
    <row r="339" spans="1:39" ht="14.1" customHeight="1" thickTop="1" thickBot="1" x14ac:dyDescent="0.25">
      <c r="A339" s="2295"/>
      <c r="B339" s="2284"/>
      <c r="C339" s="2298"/>
      <c r="D339" s="2300"/>
      <c r="E339" s="2303"/>
      <c r="F339" s="2284"/>
      <c r="G339" s="2318"/>
      <c r="H339" s="2305"/>
      <c r="I339" s="2282"/>
      <c r="J339" s="2284"/>
      <c r="K339" s="2318"/>
      <c r="L339" s="2284"/>
      <c r="M339" s="310"/>
      <c r="N339" s="1679"/>
      <c r="O339" s="1679"/>
      <c r="P339" s="309"/>
      <c r="Q339" s="309"/>
      <c r="R339" s="308"/>
      <c r="S339" s="308"/>
      <c r="T339" s="358"/>
      <c r="U339" s="357"/>
      <c r="V339" s="357"/>
      <c r="W339" s="357"/>
      <c r="X339" s="357"/>
      <c r="Y339" s="357"/>
      <c r="Z339" s="357"/>
      <c r="AA339" s="357"/>
      <c r="AB339" s="308"/>
      <c r="AC339" s="2287"/>
      <c r="AD339" s="2287"/>
      <c r="AE339" s="2277" t="str">
        <f>IF(AE333&gt;9,"błąd","")</f>
        <v/>
      </c>
      <c r="AF339" s="2291"/>
      <c r="AG339" s="2293"/>
      <c r="AH339" s="2276"/>
      <c r="AI339" s="271">
        <f>IF(P339=P338,0,IF(P339=P337,0,IF(P339=P336,0,IF(P339=P335,0,IF(P339=P334,0,IF(P339=P333,0,1))))))</f>
        <v>0</v>
      </c>
      <c r="AJ339" s="271" t="s">
        <v>545</v>
      </c>
      <c r="AK339" s="271" t="str">
        <f t="shared" si="33"/>
        <v>??</v>
      </c>
      <c r="AL339" s="271" t="e">
        <f>IF(#REF!=#REF!,0,IF(#REF!=#REF!,0,IF(#REF!=#REF!,0,IF(#REF!=#REF!,0,IF(#REF!=#REF!,0,IF(#REF!=#REF!,0,1))))))</f>
        <v>#REF!</v>
      </c>
      <c r="AM339" s="354">
        <f t="shared" si="39"/>
        <v>0</v>
      </c>
    </row>
    <row r="340" spans="1:39" ht="14.1" customHeight="1" thickTop="1" thickBot="1" x14ac:dyDescent="0.25">
      <c r="A340" s="2295"/>
      <c r="B340" s="2284"/>
      <c r="C340" s="2298"/>
      <c r="D340" s="2300"/>
      <c r="E340" s="2303"/>
      <c r="F340" s="2284"/>
      <c r="G340" s="2318"/>
      <c r="H340" s="2305"/>
      <c r="I340" s="2282"/>
      <c r="J340" s="2284"/>
      <c r="K340" s="2318"/>
      <c r="L340" s="2284"/>
      <c r="M340" s="310"/>
      <c r="N340" s="1679"/>
      <c r="O340" s="1679"/>
      <c r="P340" s="309"/>
      <c r="Q340" s="309"/>
      <c r="R340" s="308"/>
      <c r="S340" s="308"/>
      <c r="T340" s="358"/>
      <c r="U340" s="357"/>
      <c r="V340" s="357"/>
      <c r="W340" s="357"/>
      <c r="X340" s="357"/>
      <c r="Y340" s="357"/>
      <c r="Z340" s="357"/>
      <c r="AA340" s="357"/>
      <c r="AB340" s="308"/>
      <c r="AC340" s="2287"/>
      <c r="AD340" s="2287"/>
      <c r="AE340" s="2277"/>
      <c r="AF340" s="2291"/>
      <c r="AG340" s="2293"/>
      <c r="AH340" s="2276"/>
      <c r="AI340" s="271">
        <f>IF(P340=P339,0,IF(P340=P338,0,IF(P340=P337,0,IF(P340=P336,0,IF(P340=P335,0,IF(P340=P334,0,IF(P340=P333,0,1)))))))</f>
        <v>0</v>
      </c>
      <c r="AJ340" s="271" t="s">
        <v>545</v>
      </c>
      <c r="AK340" s="271" t="str">
        <f t="shared" si="33"/>
        <v>??</v>
      </c>
      <c r="AL340" s="271" t="e">
        <f>IF(#REF!=#REF!,0,IF(#REF!=#REF!,0,IF(#REF!=#REF!,0,IF(#REF!=#REF!,0,IF(#REF!=#REF!,0,IF(#REF!=#REF!,0,IF(#REF!=#REF!,0,1)))))))</f>
        <v>#REF!</v>
      </c>
      <c r="AM340" s="354">
        <f t="shared" si="39"/>
        <v>0</v>
      </c>
    </row>
    <row r="341" spans="1:39" ht="14.1" customHeight="1" thickTop="1" thickBot="1" x14ac:dyDescent="0.25">
      <c r="A341" s="2295"/>
      <c r="B341" s="2284"/>
      <c r="C341" s="2298"/>
      <c r="D341" s="2300"/>
      <c r="E341" s="2303"/>
      <c r="F341" s="2284"/>
      <c r="G341" s="2318"/>
      <c r="H341" s="2305"/>
      <c r="I341" s="2282"/>
      <c r="J341" s="2284"/>
      <c r="K341" s="2318"/>
      <c r="L341" s="2284"/>
      <c r="M341" s="310"/>
      <c r="N341" s="1679"/>
      <c r="O341" s="1679"/>
      <c r="P341" s="309"/>
      <c r="Q341" s="309"/>
      <c r="R341" s="308"/>
      <c r="S341" s="308"/>
      <c r="T341" s="358"/>
      <c r="U341" s="357"/>
      <c r="V341" s="357"/>
      <c r="W341" s="357"/>
      <c r="X341" s="357"/>
      <c r="Y341" s="357"/>
      <c r="Z341" s="357"/>
      <c r="AA341" s="357"/>
      <c r="AB341" s="308"/>
      <c r="AC341" s="2287"/>
      <c r="AD341" s="2287"/>
      <c r="AE341" s="2277"/>
      <c r="AF341" s="2291"/>
      <c r="AG341" s="2293"/>
      <c r="AH341" s="2276"/>
      <c r="AI341" s="271">
        <f>IF(P341=P340,0,IF(P341=P339,0,IF(P341=P338,0,IF(P341=P337,0,IF(P341=P336,0,IF(P341=P335,0,IF(P341=P334,0,IF(P341=P333,0,1))))))))</f>
        <v>0</v>
      </c>
      <c r="AJ341" s="271" t="s">
        <v>545</v>
      </c>
      <c r="AK341" s="271" t="str">
        <f t="shared" si="33"/>
        <v>??</v>
      </c>
      <c r="AL341" s="271" t="e">
        <f>IF(#REF!=#REF!,0,IF(#REF!=#REF!,0,IF(#REF!=#REF!,0,IF(#REF!=#REF!,0,IF(#REF!=#REF!,0,IF(#REF!=#REF!,0,IF(#REF!=#REF!,0,IF(#REF!=#REF!,0,1))))))))</f>
        <v>#REF!</v>
      </c>
      <c r="AM341" s="354">
        <f t="shared" si="39"/>
        <v>0</v>
      </c>
    </row>
    <row r="342" spans="1:39" ht="14.1" customHeight="1" thickTop="1" thickBot="1" x14ac:dyDescent="0.25">
      <c r="A342" s="2296"/>
      <c r="B342" s="2285"/>
      <c r="C342" s="2299"/>
      <c r="D342" s="2301"/>
      <c r="E342" s="2304"/>
      <c r="F342" s="2285"/>
      <c r="G342" s="2319"/>
      <c r="H342" s="2306"/>
      <c r="I342" s="2283"/>
      <c r="J342" s="2285"/>
      <c r="K342" s="2319"/>
      <c r="L342" s="2285"/>
      <c r="M342" s="292"/>
      <c r="N342" s="290"/>
      <c r="O342" s="290"/>
      <c r="P342" s="291"/>
      <c r="Q342" s="291"/>
      <c r="R342" s="290"/>
      <c r="S342" s="290"/>
      <c r="T342" s="356"/>
      <c r="U342" s="355"/>
      <c r="V342" s="355"/>
      <c r="W342" s="355"/>
      <c r="X342" s="355"/>
      <c r="Y342" s="355"/>
      <c r="Z342" s="355"/>
      <c r="AA342" s="355"/>
      <c r="AB342" s="290"/>
      <c r="AC342" s="2288"/>
      <c r="AD342" s="2288"/>
      <c r="AE342" s="2278"/>
      <c r="AF342" s="2291"/>
      <c r="AG342" s="2294"/>
      <c r="AH342" s="2276"/>
      <c r="AI342" s="271">
        <f>IF(P342=P341,0,IF(P342=P340,0,IF(P342=P339,0,IF(P342=P338,0,IF(P342=P337,0,IF(P342=P336,0,IF(P342=P335,0,IF(P342=P334,0,IF(P342=P333,0,1)))))))))</f>
        <v>0</v>
      </c>
      <c r="AJ342" s="271" t="s">
        <v>545</v>
      </c>
      <c r="AK342" s="271" t="str">
        <f t="shared" si="33"/>
        <v>??</v>
      </c>
      <c r="AL342" s="271" t="e">
        <f>IF(#REF!=#REF!,0,IF(#REF!=#REF!,0,IF(#REF!=#REF!,0,IF(#REF!=#REF!,0,IF(#REF!=#REF!,0,IF(#REF!=#REF!,0,IF(#REF!=#REF!,0,IF(#REF!=#REF!,0,IF(#REF!=#REF!,0,1)))))))))</f>
        <v>#REF!</v>
      </c>
      <c r="AM342" s="354">
        <f t="shared" si="39"/>
        <v>0</v>
      </c>
    </row>
    <row r="343" spans="1:39" ht="14.1" customHeight="1" thickTop="1" thickBot="1" x14ac:dyDescent="0.25">
      <c r="A343" s="2295"/>
      <c r="B343" s="2297"/>
      <c r="C343" s="2298"/>
      <c r="D343" s="2300"/>
      <c r="E343" s="2302"/>
      <c r="F343" s="2297"/>
      <c r="G343" s="2297"/>
      <c r="H343" s="2305"/>
      <c r="I343" s="2279" t="s">
        <v>140</v>
      </c>
      <c r="J343" s="2284"/>
      <c r="K343" s="2297"/>
      <c r="L343" s="2284"/>
      <c r="M343" s="310"/>
      <c r="N343" s="1679"/>
      <c r="O343" s="1679"/>
      <c r="P343" s="389"/>
      <c r="Q343" s="389"/>
      <c r="R343" s="308"/>
      <c r="S343" s="308"/>
      <c r="T343" s="358"/>
      <c r="U343" s="357"/>
      <c r="V343" s="357"/>
      <c r="W343" s="357"/>
      <c r="X343" s="357"/>
      <c r="Y343" s="357"/>
      <c r="Z343" s="357"/>
      <c r="AA343" s="357"/>
      <c r="AB343" s="308"/>
      <c r="AC343" s="2286">
        <f>SUM(T343:AB352)</f>
        <v>0</v>
      </c>
      <c r="AD343" s="2286">
        <f>IF(AC343&gt;0,18,0)</f>
        <v>0</v>
      </c>
      <c r="AE343" s="2289">
        <f>IF((AC343-AD343)&gt;=0,AC343-AD343,0)</f>
        <v>0</v>
      </c>
      <c r="AF343" s="2291">
        <f>IF(AC343&lt;AD343,AC343,AD343)/IF(AD343=0,1,AD343)</f>
        <v>0</v>
      </c>
      <c r="AG343" s="2292" t="str">
        <f>IF(AF343=1,"pe",IF(AF343&gt;0,"ne",""))</f>
        <v/>
      </c>
      <c r="AH343" s="2276"/>
      <c r="AI343" s="271">
        <v>1</v>
      </c>
      <c r="AJ343" s="271" t="s">
        <v>545</v>
      </c>
      <c r="AK343" s="271" t="str">
        <f t="shared" si="33"/>
        <v>??</v>
      </c>
      <c r="AL343" s="271">
        <v>1</v>
      </c>
      <c r="AM343" s="354">
        <f>C343</f>
        <v>0</v>
      </c>
    </row>
    <row r="344" spans="1:39" ht="14.1" customHeight="1" thickTop="1" thickBot="1" x14ac:dyDescent="0.25">
      <c r="A344" s="2295"/>
      <c r="B344" s="2284"/>
      <c r="C344" s="2298"/>
      <c r="D344" s="2300"/>
      <c r="E344" s="2303"/>
      <c r="F344" s="2284"/>
      <c r="G344" s="2318"/>
      <c r="H344" s="2305"/>
      <c r="I344" s="2280"/>
      <c r="J344" s="2284"/>
      <c r="K344" s="2318"/>
      <c r="L344" s="2284"/>
      <c r="M344" s="310"/>
      <c r="N344" s="1679"/>
      <c r="O344" s="1679"/>
      <c r="P344" s="309"/>
      <c r="Q344" s="309"/>
      <c r="R344" s="308"/>
      <c r="S344" s="308"/>
      <c r="T344" s="358"/>
      <c r="U344" s="357"/>
      <c r="V344" s="357"/>
      <c r="W344" s="357"/>
      <c r="X344" s="357"/>
      <c r="Y344" s="357"/>
      <c r="Z344" s="357"/>
      <c r="AA344" s="357"/>
      <c r="AB344" s="308"/>
      <c r="AC344" s="2287"/>
      <c r="AD344" s="2287"/>
      <c r="AE344" s="2290"/>
      <c r="AF344" s="2291"/>
      <c r="AG344" s="2293"/>
      <c r="AH344" s="2276"/>
      <c r="AI344" s="271">
        <f>IF(P344=P343,0,1)</f>
        <v>0</v>
      </c>
      <c r="AJ344" s="271" t="s">
        <v>545</v>
      </c>
      <c r="AK344" s="271" t="str">
        <f t="shared" si="33"/>
        <v>??</v>
      </c>
      <c r="AL344" s="271" t="e">
        <f>IF(#REF!=#REF!,0,1)</f>
        <v>#REF!</v>
      </c>
      <c r="AM344" s="354">
        <f t="shared" ref="AM344:AM352" si="40">AM343</f>
        <v>0</v>
      </c>
    </row>
    <row r="345" spans="1:39" ht="14.1" customHeight="1" thickTop="1" thickBot="1" x14ac:dyDescent="0.25">
      <c r="A345" s="2295"/>
      <c r="B345" s="2284"/>
      <c r="C345" s="2298"/>
      <c r="D345" s="2300"/>
      <c r="E345" s="2303"/>
      <c r="F345" s="2284"/>
      <c r="G345" s="2318"/>
      <c r="H345" s="2305"/>
      <c r="I345" s="2281"/>
      <c r="J345" s="2284"/>
      <c r="K345" s="2318"/>
      <c r="L345" s="2284"/>
      <c r="M345" s="310"/>
      <c r="N345" s="1679"/>
      <c r="O345" s="1679"/>
      <c r="P345" s="309"/>
      <c r="Q345" s="309"/>
      <c r="R345" s="308"/>
      <c r="S345" s="308"/>
      <c r="T345" s="358"/>
      <c r="U345" s="357"/>
      <c r="V345" s="357"/>
      <c r="W345" s="357"/>
      <c r="X345" s="357"/>
      <c r="Y345" s="357"/>
      <c r="Z345" s="357"/>
      <c r="AA345" s="357"/>
      <c r="AB345" s="308"/>
      <c r="AC345" s="2287"/>
      <c r="AD345" s="2287"/>
      <c r="AE345" s="2290"/>
      <c r="AF345" s="2291"/>
      <c r="AG345" s="2293"/>
      <c r="AH345" s="2276"/>
      <c r="AI345" s="271">
        <f>IF(P345=P344,0,IF(P345=P343,0,1))</f>
        <v>0</v>
      </c>
      <c r="AJ345" s="271" t="s">
        <v>545</v>
      </c>
      <c r="AK345" s="271" t="str">
        <f t="shared" si="33"/>
        <v>??</v>
      </c>
      <c r="AL345" s="271" t="e">
        <f>IF(#REF!=#REF!,0,IF(#REF!=#REF!,0,1))</f>
        <v>#REF!</v>
      </c>
      <c r="AM345" s="354">
        <f t="shared" si="40"/>
        <v>0</v>
      </c>
    </row>
    <row r="346" spans="1:39" ht="14.1" customHeight="1" thickTop="1" thickBot="1" x14ac:dyDescent="0.25">
      <c r="A346" s="2295"/>
      <c r="B346" s="2284"/>
      <c r="C346" s="2298"/>
      <c r="D346" s="2300"/>
      <c r="E346" s="2303"/>
      <c r="F346" s="2284"/>
      <c r="G346" s="2318"/>
      <c r="H346" s="2305"/>
      <c r="I346" s="2282"/>
      <c r="J346" s="2284"/>
      <c r="K346" s="2318"/>
      <c r="L346" s="2284"/>
      <c r="M346" s="310"/>
      <c r="N346" s="1679"/>
      <c r="O346" s="1679"/>
      <c r="P346" s="309"/>
      <c r="Q346" s="309"/>
      <c r="R346" s="308"/>
      <c r="S346" s="308"/>
      <c r="T346" s="358"/>
      <c r="U346" s="357"/>
      <c r="V346" s="357"/>
      <c r="W346" s="357"/>
      <c r="X346" s="357"/>
      <c r="Y346" s="357"/>
      <c r="Z346" s="357"/>
      <c r="AA346" s="357"/>
      <c r="AB346" s="308"/>
      <c r="AC346" s="2287"/>
      <c r="AD346" s="2287"/>
      <c r="AE346" s="2290"/>
      <c r="AF346" s="2291"/>
      <c r="AG346" s="2293"/>
      <c r="AH346" s="2276"/>
      <c r="AI346" s="271">
        <f>IF(P346=P345,0,IF(P346=P344,0,IF(P346=P343,0,1)))</f>
        <v>0</v>
      </c>
      <c r="AJ346" s="271" t="s">
        <v>545</v>
      </c>
      <c r="AK346" s="271" t="str">
        <f t="shared" si="33"/>
        <v>??</v>
      </c>
      <c r="AL346" s="271" t="e">
        <f>IF(#REF!=#REF!,0,IF(#REF!=#REF!,0,IF(#REF!=#REF!,0,1)))</f>
        <v>#REF!</v>
      </c>
      <c r="AM346" s="354">
        <f t="shared" si="40"/>
        <v>0</v>
      </c>
    </row>
    <row r="347" spans="1:39" ht="14.1" customHeight="1" thickTop="1" thickBot="1" x14ac:dyDescent="0.25">
      <c r="A347" s="2295"/>
      <c r="B347" s="2284"/>
      <c r="C347" s="2298"/>
      <c r="D347" s="2300"/>
      <c r="E347" s="2303"/>
      <c r="F347" s="2284"/>
      <c r="G347" s="2318"/>
      <c r="H347" s="2305"/>
      <c r="I347" s="2282"/>
      <c r="J347" s="2284"/>
      <c r="K347" s="2318"/>
      <c r="L347" s="2284"/>
      <c r="M347" s="310"/>
      <c r="N347" s="1679"/>
      <c r="O347" s="1679"/>
      <c r="P347" s="309"/>
      <c r="Q347" s="309"/>
      <c r="R347" s="308"/>
      <c r="S347" s="308"/>
      <c r="T347" s="358"/>
      <c r="U347" s="357"/>
      <c r="V347" s="357"/>
      <c r="W347" s="357"/>
      <c r="X347" s="357"/>
      <c r="Y347" s="357"/>
      <c r="Z347" s="357"/>
      <c r="AA347" s="357"/>
      <c r="AB347" s="308"/>
      <c r="AC347" s="2287"/>
      <c r="AD347" s="2287"/>
      <c r="AE347" s="2290"/>
      <c r="AF347" s="2291"/>
      <c r="AG347" s="2293"/>
      <c r="AH347" s="2276"/>
      <c r="AI347" s="271">
        <f>IF(P347=P346,0,IF(P347=P345,0,IF(P347=P344,0,IF(P347=P343,0,1))))</f>
        <v>0</v>
      </c>
      <c r="AJ347" s="271" t="s">
        <v>545</v>
      </c>
      <c r="AK347" s="271" t="str">
        <f t="shared" si="33"/>
        <v>??</v>
      </c>
      <c r="AL347" s="271" t="e">
        <f>IF(#REF!=#REF!,0,IF(#REF!=#REF!,0,IF(#REF!=#REF!,0,IF(#REF!=#REF!,0,1))))</f>
        <v>#REF!</v>
      </c>
      <c r="AM347" s="354">
        <f t="shared" si="40"/>
        <v>0</v>
      </c>
    </row>
    <row r="348" spans="1:39" ht="14.1" customHeight="1" thickTop="1" thickBot="1" x14ac:dyDescent="0.25">
      <c r="A348" s="2295"/>
      <c r="B348" s="2284"/>
      <c r="C348" s="2298"/>
      <c r="D348" s="2300"/>
      <c r="E348" s="2303"/>
      <c r="F348" s="2284"/>
      <c r="G348" s="2318"/>
      <c r="H348" s="2305"/>
      <c r="I348" s="2282"/>
      <c r="J348" s="2284"/>
      <c r="K348" s="2318"/>
      <c r="L348" s="2284"/>
      <c r="M348" s="310"/>
      <c r="N348" s="1679"/>
      <c r="O348" s="1679"/>
      <c r="P348" s="309"/>
      <c r="Q348" s="309"/>
      <c r="R348" s="308"/>
      <c r="S348" s="308"/>
      <c r="T348" s="358"/>
      <c r="U348" s="357"/>
      <c r="V348" s="357"/>
      <c r="W348" s="357"/>
      <c r="X348" s="357"/>
      <c r="Y348" s="357"/>
      <c r="Z348" s="357"/>
      <c r="AA348" s="357"/>
      <c r="AB348" s="308"/>
      <c r="AC348" s="2287"/>
      <c r="AD348" s="2287"/>
      <c r="AE348" s="2290"/>
      <c r="AF348" s="2291"/>
      <c r="AG348" s="2293"/>
      <c r="AH348" s="2276"/>
      <c r="AI348" s="271">
        <f>IF(P348=P347,0,IF(P348=P346,0,IF(P348=P345,0,IF(P348=P344,0,IF(P348=P343,0,1)))))</f>
        <v>0</v>
      </c>
      <c r="AJ348" s="271" t="s">
        <v>545</v>
      </c>
      <c r="AK348" s="271" t="str">
        <f t="shared" ref="AK348:AK411" si="41">$C$2</f>
        <v>??</v>
      </c>
      <c r="AL348" s="271" t="e">
        <f>IF(#REF!=#REF!,0,IF(#REF!=#REF!,0,IF(#REF!=#REF!,0,IF(#REF!=#REF!,0,IF(#REF!=#REF!,0,1)))))</f>
        <v>#REF!</v>
      </c>
      <c r="AM348" s="354">
        <f t="shared" si="40"/>
        <v>0</v>
      </c>
    </row>
    <row r="349" spans="1:39" ht="14.1" customHeight="1" thickTop="1" thickBot="1" x14ac:dyDescent="0.25">
      <c r="A349" s="2295"/>
      <c r="B349" s="2284"/>
      <c r="C349" s="2298"/>
      <c r="D349" s="2300"/>
      <c r="E349" s="2303"/>
      <c r="F349" s="2284"/>
      <c r="G349" s="2318"/>
      <c r="H349" s="2305"/>
      <c r="I349" s="2282"/>
      <c r="J349" s="2284"/>
      <c r="K349" s="2318"/>
      <c r="L349" s="2284"/>
      <c r="M349" s="310"/>
      <c r="N349" s="1679"/>
      <c r="O349" s="1679"/>
      <c r="P349" s="309"/>
      <c r="Q349" s="309"/>
      <c r="R349" s="308"/>
      <c r="S349" s="308"/>
      <c r="T349" s="358"/>
      <c r="U349" s="357"/>
      <c r="V349" s="357"/>
      <c r="W349" s="357"/>
      <c r="X349" s="357"/>
      <c r="Y349" s="357"/>
      <c r="Z349" s="357"/>
      <c r="AA349" s="357"/>
      <c r="AB349" s="308"/>
      <c r="AC349" s="2287"/>
      <c r="AD349" s="2287"/>
      <c r="AE349" s="2277" t="str">
        <f>IF(AE343&gt;9,"błąd","")</f>
        <v/>
      </c>
      <c r="AF349" s="2291"/>
      <c r="AG349" s="2293"/>
      <c r="AH349" s="2276"/>
      <c r="AI349" s="271">
        <f>IF(P349=P348,0,IF(P349=P347,0,IF(P349=P346,0,IF(P349=P345,0,IF(P349=P344,0,IF(P349=P343,0,1))))))</f>
        <v>0</v>
      </c>
      <c r="AJ349" s="271" t="s">
        <v>545</v>
      </c>
      <c r="AK349" s="271" t="str">
        <f t="shared" si="41"/>
        <v>??</v>
      </c>
      <c r="AL349" s="271" t="e">
        <f>IF(#REF!=#REF!,0,IF(#REF!=#REF!,0,IF(#REF!=#REF!,0,IF(#REF!=#REF!,0,IF(#REF!=#REF!,0,IF(#REF!=#REF!,0,1))))))</f>
        <v>#REF!</v>
      </c>
      <c r="AM349" s="354">
        <f t="shared" si="40"/>
        <v>0</v>
      </c>
    </row>
    <row r="350" spans="1:39" ht="14.1" customHeight="1" thickTop="1" thickBot="1" x14ac:dyDescent="0.25">
      <c r="A350" s="2295"/>
      <c r="B350" s="2284"/>
      <c r="C350" s="2298"/>
      <c r="D350" s="2300"/>
      <c r="E350" s="2303"/>
      <c r="F350" s="2284"/>
      <c r="G350" s="2318"/>
      <c r="H350" s="2305"/>
      <c r="I350" s="2282"/>
      <c r="J350" s="2284"/>
      <c r="K350" s="2318"/>
      <c r="L350" s="2284"/>
      <c r="M350" s="310"/>
      <c r="N350" s="1679"/>
      <c r="O350" s="1679"/>
      <c r="P350" s="309"/>
      <c r="Q350" s="309"/>
      <c r="R350" s="308"/>
      <c r="S350" s="308"/>
      <c r="T350" s="358"/>
      <c r="U350" s="357"/>
      <c r="V350" s="357"/>
      <c r="W350" s="357"/>
      <c r="X350" s="357"/>
      <c r="Y350" s="357"/>
      <c r="Z350" s="357"/>
      <c r="AA350" s="357"/>
      <c r="AB350" s="308"/>
      <c r="AC350" s="2287"/>
      <c r="AD350" s="2287"/>
      <c r="AE350" s="2277"/>
      <c r="AF350" s="2291"/>
      <c r="AG350" s="2293"/>
      <c r="AH350" s="2276"/>
      <c r="AI350" s="271">
        <f>IF(P350=P349,0,IF(P350=P348,0,IF(P350=P347,0,IF(P350=P346,0,IF(P350=P345,0,IF(P350=P344,0,IF(P350=P343,0,1)))))))</f>
        <v>0</v>
      </c>
      <c r="AJ350" s="271" t="s">
        <v>545</v>
      </c>
      <c r="AK350" s="271" t="str">
        <f t="shared" si="41"/>
        <v>??</v>
      </c>
      <c r="AL350" s="271" t="e">
        <f>IF(#REF!=#REF!,0,IF(#REF!=#REF!,0,IF(#REF!=#REF!,0,IF(#REF!=#REF!,0,IF(#REF!=#REF!,0,IF(#REF!=#REF!,0,IF(#REF!=#REF!,0,1)))))))</f>
        <v>#REF!</v>
      </c>
      <c r="AM350" s="354">
        <f t="shared" si="40"/>
        <v>0</v>
      </c>
    </row>
    <row r="351" spans="1:39" ht="14.1" customHeight="1" thickTop="1" thickBot="1" x14ac:dyDescent="0.25">
      <c r="A351" s="2295"/>
      <c r="B351" s="2284"/>
      <c r="C351" s="2298"/>
      <c r="D351" s="2300"/>
      <c r="E351" s="2303"/>
      <c r="F351" s="2284"/>
      <c r="G351" s="2318"/>
      <c r="H351" s="2305"/>
      <c r="I351" s="2282"/>
      <c r="J351" s="2284"/>
      <c r="K351" s="2318"/>
      <c r="L351" s="2284"/>
      <c r="M351" s="310"/>
      <c r="N351" s="1679"/>
      <c r="O351" s="1679"/>
      <c r="P351" s="309"/>
      <c r="Q351" s="309"/>
      <c r="R351" s="308"/>
      <c r="S351" s="308"/>
      <c r="T351" s="358"/>
      <c r="U351" s="357"/>
      <c r="V351" s="357"/>
      <c r="W351" s="357"/>
      <c r="X351" s="357"/>
      <c r="Y351" s="357"/>
      <c r="Z351" s="357"/>
      <c r="AA351" s="357"/>
      <c r="AB351" s="308"/>
      <c r="AC351" s="2287"/>
      <c r="AD351" s="2287"/>
      <c r="AE351" s="2277"/>
      <c r="AF351" s="2291"/>
      <c r="AG351" s="2293"/>
      <c r="AH351" s="2276"/>
      <c r="AI351" s="271">
        <f>IF(P351=P350,0,IF(P351=P349,0,IF(P351=P348,0,IF(P351=P347,0,IF(P351=P346,0,IF(P351=P345,0,IF(P351=P344,0,IF(P351=P343,0,1))))))))</f>
        <v>0</v>
      </c>
      <c r="AJ351" s="271" t="s">
        <v>545</v>
      </c>
      <c r="AK351" s="271" t="str">
        <f t="shared" si="41"/>
        <v>??</v>
      </c>
      <c r="AL351" s="271" t="e">
        <f>IF(#REF!=#REF!,0,IF(#REF!=#REF!,0,IF(#REF!=#REF!,0,IF(#REF!=#REF!,0,IF(#REF!=#REF!,0,IF(#REF!=#REF!,0,IF(#REF!=#REF!,0,IF(#REF!=#REF!,0,1))))))))</f>
        <v>#REF!</v>
      </c>
      <c r="AM351" s="354">
        <f t="shared" si="40"/>
        <v>0</v>
      </c>
    </row>
    <row r="352" spans="1:39" ht="14.1" customHeight="1" thickTop="1" thickBot="1" x14ac:dyDescent="0.25">
      <c r="A352" s="2296"/>
      <c r="B352" s="2285"/>
      <c r="C352" s="2299"/>
      <c r="D352" s="2301"/>
      <c r="E352" s="2304"/>
      <c r="F352" s="2285"/>
      <c r="G352" s="2319"/>
      <c r="H352" s="2306"/>
      <c r="I352" s="2283"/>
      <c r="J352" s="2285"/>
      <c r="K352" s="2319"/>
      <c r="L352" s="2285"/>
      <c r="M352" s="292"/>
      <c r="N352" s="290"/>
      <c r="O352" s="290"/>
      <c r="P352" s="291"/>
      <c r="Q352" s="291"/>
      <c r="R352" s="290"/>
      <c r="S352" s="290"/>
      <c r="T352" s="356"/>
      <c r="U352" s="355"/>
      <c r="V352" s="355"/>
      <c r="W352" s="355"/>
      <c r="X352" s="355"/>
      <c r="Y352" s="355"/>
      <c r="Z352" s="355"/>
      <c r="AA352" s="355"/>
      <c r="AB352" s="290"/>
      <c r="AC352" s="2288"/>
      <c r="AD352" s="2288"/>
      <c r="AE352" s="2278"/>
      <c r="AF352" s="2291"/>
      <c r="AG352" s="2294"/>
      <c r="AH352" s="2276"/>
      <c r="AI352" s="271">
        <f>IF(P352=P351,0,IF(P352=P350,0,IF(P352=P349,0,IF(P352=P348,0,IF(P352=P347,0,IF(P352=P346,0,IF(P352=P345,0,IF(P352=P344,0,IF(P352=P343,0,1)))))))))</f>
        <v>0</v>
      </c>
      <c r="AJ352" s="271" t="s">
        <v>545</v>
      </c>
      <c r="AK352" s="271" t="str">
        <f t="shared" si="41"/>
        <v>??</v>
      </c>
      <c r="AL352" s="271" t="e">
        <f>IF(#REF!=#REF!,0,IF(#REF!=#REF!,0,IF(#REF!=#REF!,0,IF(#REF!=#REF!,0,IF(#REF!=#REF!,0,IF(#REF!=#REF!,0,IF(#REF!=#REF!,0,IF(#REF!=#REF!,0,IF(#REF!=#REF!,0,1)))))))))</f>
        <v>#REF!</v>
      </c>
      <c r="AM352" s="354">
        <f t="shared" si="40"/>
        <v>0</v>
      </c>
    </row>
    <row r="353" spans="1:39" ht="14.1" customHeight="1" thickTop="1" thickBot="1" x14ac:dyDescent="0.25">
      <c r="A353" s="2295"/>
      <c r="B353" s="2297"/>
      <c r="C353" s="2298"/>
      <c r="D353" s="2300"/>
      <c r="E353" s="2302"/>
      <c r="F353" s="2297"/>
      <c r="G353" s="2297"/>
      <c r="H353" s="2305"/>
      <c r="I353" s="2279" t="s">
        <v>140</v>
      </c>
      <c r="J353" s="2284"/>
      <c r="K353" s="2297"/>
      <c r="L353" s="2284"/>
      <c r="M353" s="310"/>
      <c r="N353" s="1679"/>
      <c r="O353" s="1679"/>
      <c r="P353" s="389"/>
      <c r="Q353" s="389"/>
      <c r="R353" s="308"/>
      <c r="S353" s="308"/>
      <c r="T353" s="358"/>
      <c r="U353" s="357"/>
      <c r="V353" s="357"/>
      <c r="W353" s="357"/>
      <c r="X353" s="357"/>
      <c r="Y353" s="357"/>
      <c r="Z353" s="357"/>
      <c r="AA353" s="357"/>
      <c r="AB353" s="308"/>
      <c r="AC353" s="2286">
        <f>SUM(T353:AB362)</f>
        <v>0</v>
      </c>
      <c r="AD353" s="2286">
        <f>IF(AC353&gt;0,18,0)</f>
        <v>0</v>
      </c>
      <c r="AE353" s="2289">
        <f>IF((AC353-AD353)&gt;=0,AC353-AD353,0)</f>
        <v>0</v>
      </c>
      <c r="AF353" s="2291">
        <f>IF(AC353&lt;AD353,AC353,AD353)/IF(AD353=0,1,AD353)</f>
        <v>0</v>
      </c>
      <c r="AG353" s="2292" t="str">
        <f>IF(AF353=1,"pe",IF(AF353&gt;0,"ne",""))</f>
        <v/>
      </c>
      <c r="AH353" s="2276"/>
      <c r="AI353" s="271">
        <v>1</v>
      </c>
      <c r="AJ353" s="271" t="s">
        <v>545</v>
      </c>
      <c r="AK353" s="271" t="str">
        <f t="shared" si="41"/>
        <v>??</v>
      </c>
      <c r="AL353" s="271">
        <v>1</v>
      </c>
      <c r="AM353" s="354">
        <f>C353</f>
        <v>0</v>
      </c>
    </row>
    <row r="354" spans="1:39" ht="14.1" customHeight="1" thickTop="1" thickBot="1" x14ac:dyDescent="0.25">
      <c r="A354" s="2295"/>
      <c r="B354" s="2284"/>
      <c r="C354" s="2298"/>
      <c r="D354" s="2300"/>
      <c r="E354" s="2303"/>
      <c r="F354" s="2284"/>
      <c r="G354" s="2318"/>
      <c r="H354" s="2305"/>
      <c r="I354" s="2280"/>
      <c r="J354" s="2284"/>
      <c r="K354" s="2318"/>
      <c r="L354" s="2284"/>
      <c r="M354" s="310"/>
      <c r="N354" s="1679"/>
      <c r="O354" s="1679"/>
      <c r="P354" s="309"/>
      <c r="Q354" s="309"/>
      <c r="R354" s="308"/>
      <c r="S354" s="308"/>
      <c r="T354" s="358"/>
      <c r="U354" s="357"/>
      <c r="V354" s="357"/>
      <c r="W354" s="357"/>
      <c r="X354" s="357"/>
      <c r="Y354" s="357"/>
      <c r="Z354" s="357"/>
      <c r="AA354" s="357"/>
      <c r="AB354" s="308"/>
      <c r="AC354" s="2287"/>
      <c r="AD354" s="2287"/>
      <c r="AE354" s="2290"/>
      <c r="AF354" s="2291"/>
      <c r="AG354" s="2293"/>
      <c r="AH354" s="2276"/>
      <c r="AI354" s="271">
        <f>IF(P354=P353,0,1)</f>
        <v>0</v>
      </c>
      <c r="AJ354" s="271" t="s">
        <v>545</v>
      </c>
      <c r="AK354" s="271" t="str">
        <f t="shared" si="41"/>
        <v>??</v>
      </c>
      <c r="AL354" s="271" t="e">
        <f>IF(#REF!=#REF!,0,1)</f>
        <v>#REF!</v>
      </c>
      <c r="AM354" s="354">
        <f t="shared" ref="AM354:AM362" si="42">AM353</f>
        <v>0</v>
      </c>
    </row>
    <row r="355" spans="1:39" ht="14.1" customHeight="1" thickTop="1" thickBot="1" x14ac:dyDescent="0.25">
      <c r="A355" s="2295"/>
      <c r="B355" s="2284"/>
      <c r="C355" s="2298"/>
      <c r="D355" s="2300"/>
      <c r="E355" s="2303"/>
      <c r="F355" s="2284"/>
      <c r="G355" s="2318"/>
      <c r="H355" s="2305"/>
      <c r="I355" s="2281"/>
      <c r="J355" s="2284"/>
      <c r="K355" s="2318"/>
      <c r="L355" s="2284"/>
      <c r="M355" s="310"/>
      <c r="N355" s="1679"/>
      <c r="O355" s="1679"/>
      <c r="P355" s="309"/>
      <c r="Q355" s="309"/>
      <c r="R355" s="308"/>
      <c r="S355" s="308"/>
      <c r="T355" s="358"/>
      <c r="U355" s="357"/>
      <c r="V355" s="357"/>
      <c r="W355" s="357"/>
      <c r="X355" s="357"/>
      <c r="Y355" s="357"/>
      <c r="Z355" s="357"/>
      <c r="AA355" s="357"/>
      <c r="AB355" s="308"/>
      <c r="AC355" s="2287"/>
      <c r="AD355" s="2287"/>
      <c r="AE355" s="2290"/>
      <c r="AF355" s="2291"/>
      <c r="AG355" s="2293"/>
      <c r="AH355" s="2276"/>
      <c r="AI355" s="271">
        <f>IF(P355=P354,0,IF(P355=P353,0,1))</f>
        <v>0</v>
      </c>
      <c r="AJ355" s="271" t="s">
        <v>545</v>
      </c>
      <c r="AK355" s="271" t="str">
        <f t="shared" si="41"/>
        <v>??</v>
      </c>
      <c r="AL355" s="271" t="e">
        <f>IF(#REF!=#REF!,0,IF(#REF!=#REF!,0,1))</f>
        <v>#REF!</v>
      </c>
      <c r="AM355" s="354">
        <f t="shared" si="42"/>
        <v>0</v>
      </c>
    </row>
    <row r="356" spans="1:39" ht="14.1" customHeight="1" thickTop="1" thickBot="1" x14ac:dyDescent="0.25">
      <c r="A356" s="2295"/>
      <c r="B356" s="2284"/>
      <c r="C356" s="2298"/>
      <c r="D356" s="2300"/>
      <c r="E356" s="2303"/>
      <c r="F356" s="2284"/>
      <c r="G356" s="2318"/>
      <c r="H356" s="2305"/>
      <c r="I356" s="2282"/>
      <c r="J356" s="2284"/>
      <c r="K356" s="2318"/>
      <c r="L356" s="2284"/>
      <c r="M356" s="310"/>
      <c r="N356" s="1679"/>
      <c r="O356" s="1679"/>
      <c r="P356" s="309"/>
      <c r="Q356" s="309"/>
      <c r="R356" s="308"/>
      <c r="S356" s="308"/>
      <c r="T356" s="358"/>
      <c r="U356" s="357"/>
      <c r="V356" s="357"/>
      <c r="W356" s="357"/>
      <c r="X356" s="357"/>
      <c r="Y356" s="357"/>
      <c r="Z356" s="357"/>
      <c r="AA356" s="357"/>
      <c r="AB356" s="308"/>
      <c r="AC356" s="2287"/>
      <c r="AD356" s="2287"/>
      <c r="AE356" s="2290"/>
      <c r="AF356" s="2291"/>
      <c r="AG356" s="2293"/>
      <c r="AH356" s="2276"/>
      <c r="AI356" s="271">
        <f>IF(P356=P355,0,IF(P356=P354,0,IF(P356=P353,0,1)))</f>
        <v>0</v>
      </c>
      <c r="AJ356" s="271" t="s">
        <v>545</v>
      </c>
      <c r="AK356" s="271" t="str">
        <f t="shared" si="41"/>
        <v>??</v>
      </c>
      <c r="AL356" s="271" t="e">
        <f>IF(#REF!=#REF!,0,IF(#REF!=#REF!,0,IF(#REF!=#REF!,0,1)))</f>
        <v>#REF!</v>
      </c>
      <c r="AM356" s="354">
        <f t="shared" si="42"/>
        <v>0</v>
      </c>
    </row>
    <row r="357" spans="1:39" ht="14.1" customHeight="1" thickTop="1" thickBot="1" x14ac:dyDescent="0.25">
      <c r="A357" s="2295"/>
      <c r="B357" s="2284"/>
      <c r="C357" s="2298"/>
      <c r="D357" s="2300"/>
      <c r="E357" s="2303"/>
      <c r="F357" s="2284"/>
      <c r="G357" s="2318"/>
      <c r="H357" s="2305"/>
      <c r="I357" s="2282"/>
      <c r="J357" s="2284"/>
      <c r="K357" s="2318"/>
      <c r="L357" s="2284"/>
      <c r="M357" s="310"/>
      <c r="N357" s="1679"/>
      <c r="O357" s="1679"/>
      <c r="P357" s="309"/>
      <c r="Q357" s="309"/>
      <c r="R357" s="308"/>
      <c r="S357" s="308"/>
      <c r="T357" s="358"/>
      <c r="U357" s="357"/>
      <c r="V357" s="357"/>
      <c r="W357" s="357"/>
      <c r="X357" s="357"/>
      <c r="Y357" s="357"/>
      <c r="Z357" s="357"/>
      <c r="AA357" s="357"/>
      <c r="AB357" s="308"/>
      <c r="AC357" s="2287"/>
      <c r="AD357" s="2287"/>
      <c r="AE357" s="2290"/>
      <c r="AF357" s="2291"/>
      <c r="AG357" s="2293"/>
      <c r="AH357" s="2276"/>
      <c r="AI357" s="271">
        <f>IF(P357=P356,0,IF(P357=P355,0,IF(P357=P354,0,IF(P357=P353,0,1))))</f>
        <v>0</v>
      </c>
      <c r="AJ357" s="271" t="s">
        <v>545</v>
      </c>
      <c r="AK357" s="271" t="str">
        <f t="shared" si="41"/>
        <v>??</v>
      </c>
      <c r="AL357" s="271" t="e">
        <f>IF(#REF!=#REF!,0,IF(#REF!=#REF!,0,IF(#REF!=#REF!,0,IF(#REF!=#REF!,0,1))))</f>
        <v>#REF!</v>
      </c>
      <c r="AM357" s="354">
        <f t="shared" si="42"/>
        <v>0</v>
      </c>
    </row>
    <row r="358" spans="1:39" ht="14.1" customHeight="1" thickTop="1" thickBot="1" x14ac:dyDescent="0.25">
      <c r="A358" s="2295"/>
      <c r="B358" s="2284"/>
      <c r="C358" s="2298"/>
      <c r="D358" s="2300"/>
      <c r="E358" s="2303"/>
      <c r="F358" s="2284"/>
      <c r="G358" s="2318"/>
      <c r="H358" s="2305"/>
      <c r="I358" s="2282"/>
      <c r="J358" s="2284"/>
      <c r="K358" s="2318"/>
      <c r="L358" s="2284"/>
      <c r="M358" s="310"/>
      <c r="N358" s="1679"/>
      <c r="O358" s="1679"/>
      <c r="P358" s="309"/>
      <c r="Q358" s="309"/>
      <c r="R358" s="308"/>
      <c r="S358" s="308"/>
      <c r="T358" s="358"/>
      <c r="U358" s="357"/>
      <c r="V358" s="357"/>
      <c r="W358" s="357"/>
      <c r="X358" s="357"/>
      <c r="Y358" s="357"/>
      <c r="Z358" s="357"/>
      <c r="AA358" s="357"/>
      <c r="AB358" s="308"/>
      <c r="AC358" s="2287"/>
      <c r="AD358" s="2287"/>
      <c r="AE358" s="2290"/>
      <c r="AF358" s="2291"/>
      <c r="AG358" s="2293"/>
      <c r="AH358" s="2276"/>
      <c r="AI358" s="271">
        <f>IF(P358=P357,0,IF(P358=P356,0,IF(P358=P355,0,IF(P358=P354,0,IF(P358=P353,0,1)))))</f>
        <v>0</v>
      </c>
      <c r="AJ358" s="271" t="s">
        <v>545</v>
      </c>
      <c r="AK358" s="271" t="str">
        <f t="shared" si="41"/>
        <v>??</v>
      </c>
      <c r="AL358" s="271" t="e">
        <f>IF(#REF!=#REF!,0,IF(#REF!=#REF!,0,IF(#REF!=#REF!,0,IF(#REF!=#REF!,0,IF(#REF!=#REF!,0,1)))))</f>
        <v>#REF!</v>
      </c>
      <c r="AM358" s="354">
        <f t="shared" si="42"/>
        <v>0</v>
      </c>
    </row>
    <row r="359" spans="1:39" ht="14.1" customHeight="1" thickTop="1" thickBot="1" x14ac:dyDescent="0.25">
      <c r="A359" s="2295"/>
      <c r="B359" s="2284"/>
      <c r="C359" s="2298"/>
      <c r="D359" s="2300"/>
      <c r="E359" s="2303"/>
      <c r="F359" s="2284"/>
      <c r="G359" s="2318"/>
      <c r="H359" s="2305"/>
      <c r="I359" s="2282"/>
      <c r="J359" s="2284"/>
      <c r="K359" s="2318"/>
      <c r="L359" s="2284"/>
      <c r="M359" s="310"/>
      <c r="N359" s="1679"/>
      <c r="O359" s="1679"/>
      <c r="P359" s="309"/>
      <c r="Q359" s="309"/>
      <c r="R359" s="308"/>
      <c r="S359" s="308"/>
      <c r="T359" s="358"/>
      <c r="U359" s="357"/>
      <c r="V359" s="357"/>
      <c r="W359" s="357"/>
      <c r="X359" s="357"/>
      <c r="Y359" s="357"/>
      <c r="Z359" s="357"/>
      <c r="AA359" s="357"/>
      <c r="AB359" s="308"/>
      <c r="AC359" s="2287"/>
      <c r="AD359" s="2287"/>
      <c r="AE359" s="2277" t="str">
        <f>IF(AE353&gt;9,"błąd","")</f>
        <v/>
      </c>
      <c r="AF359" s="2291"/>
      <c r="AG359" s="2293"/>
      <c r="AH359" s="2276"/>
      <c r="AI359" s="271">
        <f>IF(P359=P358,0,IF(P359=P357,0,IF(P359=P356,0,IF(P359=P355,0,IF(P359=P354,0,IF(P359=P353,0,1))))))</f>
        <v>0</v>
      </c>
      <c r="AJ359" s="271" t="s">
        <v>545</v>
      </c>
      <c r="AK359" s="271" t="str">
        <f t="shared" si="41"/>
        <v>??</v>
      </c>
      <c r="AL359" s="271" t="e">
        <f>IF(#REF!=#REF!,0,IF(#REF!=#REF!,0,IF(#REF!=#REF!,0,IF(#REF!=#REF!,0,IF(#REF!=#REF!,0,IF(#REF!=#REF!,0,1))))))</f>
        <v>#REF!</v>
      </c>
      <c r="AM359" s="354">
        <f t="shared" si="42"/>
        <v>0</v>
      </c>
    </row>
    <row r="360" spans="1:39" ht="14.1" customHeight="1" thickTop="1" thickBot="1" x14ac:dyDescent="0.25">
      <c r="A360" s="2295"/>
      <c r="B360" s="2284"/>
      <c r="C360" s="2298"/>
      <c r="D360" s="2300"/>
      <c r="E360" s="2303"/>
      <c r="F360" s="2284"/>
      <c r="G360" s="2318"/>
      <c r="H360" s="2305"/>
      <c r="I360" s="2282"/>
      <c r="J360" s="2284"/>
      <c r="K360" s="2318"/>
      <c r="L360" s="2284"/>
      <c r="M360" s="310"/>
      <c r="N360" s="1679"/>
      <c r="O360" s="1679"/>
      <c r="P360" s="309"/>
      <c r="Q360" s="309"/>
      <c r="R360" s="308"/>
      <c r="S360" s="308"/>
      <c r="T360" s="358"/>
      <c r="U360" s="357"/>
      <c r="V360" s="357"/>
      <c r="W360" s="357"/>
      <c r="X360" s="357"/>
      <c r="Y360" s="357"/>
      <c r="Z360" s="357"/>
      <c r="AA360" s="357"/>
      <c r="AB360" s="308"/>
      <c r="AC360" s="2287"/>
      <c r="AD360" s="2287"/>
      <c r="AE360" s="2277"/>
      <c r="AF360" s="2291"/>
      <c r="AG360" s="2293"/>
      <c r="AH360" s="2276"/>
      <c r="AI360" s="271">
        <f>IF(P360=P359,0,IF(P360=P358,0,IF(P360=P357,0,IF(P360=P356,0,IF(P360=P355,0,IF(P360=P354,0,IF(P360=P353,0,1)))))))</f>
        <v>0</v>
      </c>
      <c r="AJ360" s="271" t="s">
        <v>545</v>
      </c>
      <c r="AK360" s="271" t="str">
        <f t="shared" si="41"/>
        <v>??</v>
      </c>
      <c r="AL360" s="271" t="e">
        <f>IF(#REF!=#REF!,0,IF(#REF!=#REF!,0,IF(#REF!=#REF!,0,IF(#REF!=#REF!,0,IF(#REF!=#REF!,0,IF(#REF!=#REF!,0,IF(#REF!=#REF!,0,1)))))))</f>
        <v>#REF!</v>
      </c>
      <c r="AM360" s="354">
        <f t="shared" si="42"/>
        <v>0</v>
      </c>
    </row>
    <row r="361" spans="1:39" ht="14.1" customHeight="1" thickTop="1" thickBot="1" x14ac:dyDescent="0.25">
      <c r="A361" s="2295"/>
      <c r="B361" s="2284"/>
      <c r="C361" s="2298"/>
      <c r="D361" s="2300"/>
      <c r="E361" s="2303"/>
      <c r="F361" s="2284"/>
      <c r="G361" s="2318"/>
      <c r="H361" s="2305"/>
      <c r="I361" s="2282"/>
      <c r="J361" s="2284"/>
      <c r="K361" s="2318"/>
      <c r="L361" s="2284"/>
      <c r="M361" s="310"/>
      <c r="N361" s="1679"/>
      <c r="O361" s="1679"/>
      <c r="P361" s="309"/>
      <c r="Q361" s="309"/>
      <c r="R361" s="308"/>
      <c r="S361" s="308"/>
      <c r="T361" s="358"/>
      <c r="U361" s="357"/>
      <c r="V361" s="357"/>
      <c r="W361" s="357"/>
      <c r="X361" s="357"/>
      <c r="Y361" s="357"/>
      <c r="Z361" s="357"/>
      <c r="AA361" s="357"/>
      <c r="AB361" s="308"/>
      <c r="AC361" s="2287"/>
      <c r="AD361" s="2287"/>
      <c r="AE361" s="2277"/>
      <c r="AF361" s="2291"/>
      <c r="AG361" s="2293"/>
      <c r="AH361" s="2276"/>
      <c r="AI361" s="271">
        <f>IF(P361=P360,0,IF(P361=P359,0,IF(P361=P358,0,IF(P361=P357,0,IF(P361=P356,0,IF(P361=P355,0,IF(P361=P354,0,IF(P361=P353,0,1))))))))</f>
        <v>0</v>
      </c>
      <c r="AJ361" s="271" t="s">
        <v>545</v>
      </c>
      <c r="AK361" s="271" t="str">
        <f t="shared" si="41"/>
        <v>??</v>
      </c>
      <c r="AL361" s="271" t="e">
        <f>IF(#REF!=#REF!,0,IF(#REF!=#REF!,0,IF(#REF!=#REF!,0,IF(#REF!=#REF!,0,IF(#REF!=#REF!,0,IF(#REF!=#REF!,0,IF(#REF!=#REF!,0,IF(#REF!=#REF!,0,1))))))))</f>
        <v>#REF!</v>
      </c>
      <c r="AM361" s="354">
        <f t="shared" si="42"/>
        <v>0</v>
      </c>
    </row>
    <row r="362" spans="1:39" ht="14.1" customHeight="1" thickTop="1" thickBot="1" x14ac:dyDescent="0.25">
      <c r="A362" s="2296"/>
      <c r="B362" s="2285"/>
      <c r="C362" s="2299"/>
      <c r="D362" s="2301"/>
      <c r="E362" s="2304"/>
      <c r="F362" s="2285"/>
      <c r="G362" s="2319"/>
      <c r="H362" s="2306"/>
      <c r="I362" s="2283"/>
      <c r="J362" s="2285"/>
      <c r="K362" s="2319"/>
      <c r="L362" s="2285"/>
      <c r="M362" s="292"/>
      <c r="N362" s="290"/>
      <c r="O362" s="290"/>
      <c r="P362" s="291"/>
      <c r="Q362" s="291"/>
      <c r="R362" s="290"/>
      <c r="S362" s="290"/>
      <c r="T362" s="356"/>
      <c r="U362" s="355"/>
      <c r="V362" s="355"/>
      <c r="W362" s="355"/>
      <c r="X362" s="355"/>
      <c r="Y362" s="355"/>
      <c r="Z362" s="355"/>
      <c r="AA362" s="355"/>
      <c r="AB362" s="290"/>
      <c r="AC362" s="2288"/>
      <c r="AD362" s="2288"/>
      <c r="AE362" s="2278"/>
      <c r="AF362" s="2291"/>
      <c r="AG362" s="2294"/>
      <c r="AH362" s="2276"/>
      <c r="AI362" s="271">
        <f>IF(P362=P361,0,IF(P362=P360,0,IF(P362=P359,0,IF(P362=P358,0,IF(P362=P357,0,IF(P362=P356,0,IF(P362=P355,0,IF(P362=P354,0,IF(P362=P353,0,1)))))))))</f>
        <v>0</v>
      </c>
      <c r="AJ362" s="271" t="s">
        <v>545</v>
      </c>
      <c r="AK362" s="271" t="str">
        <f t="shared" si="41"/>
        <v>??</v>
      </c>
      <c r="AL362" s="271" t="e">
        <f>IF(#REF!=#REF!,0,IF(#REF!=#REF!,0,IF(#REF!=#REF!,0,IF(#REF!=#REF!,0,IF(#REF!=#REF!,0,IF(#REF!=#REF!,0,IF(#REF!=#REF!,0,IF(#REF!=#REF!,0,IF(#REF!=#REF!,0,1)))))))))</f>
        <v>#REF!</v>
      </c>
      <c r="AM362" s="354">
        <f t="shared" si="42"/>
        <v>0</v>
      </c>
    </row>
    <row r="363" spans="1:39" ht="14.1" customHeight="1" thickTop="1" thickBot="1" x14ac:dyDescent="0.25">
      <c r="A363" s="2295"/>
      <c r="B363" s="2297"/>
      <c r="C363" s="2298"/>
      <c r="D363" s="2300"/>
      <c r="E363" s="2302"/>
      <c r="F363" s="2297"/>
      <c r="G363" s="2297"/>
      <c r="H363" s="2305"/>
      <c r="I363" s="2279" t="s">
        <v>140</v>
      </c>
      <c r="J363" s="2284"/>
      <c r="K363" s="2297"/>
      <c r="L363" s="2284"/>
      <c r="M363" s="310"/>
      <c r="N363" s="1679"/>
      <c r="O363" s="1679"/>
      <c r="P363" s="389"/>
      <c r="Q363" s="389"/>
      <c r="R363" s="308"/>
      <c r="S363" s="308"/>
      <c r="T363" s="358"/>
      <c r="U363" s="357"/>
      <c r="V363" s="357"/>
      <c r="W363" s="357"/>
      <c r="X363" s="357"/>
      <c r="Y363" s="357"/>
      <c r="Z363" s="357"/>
      <c r="AA363" s="357"/>
      <c r="AB363" s="308"/>
      <c r="AC363" s="2286">
        <f>SUM(T363:AB372)</f>
        <v>0</v>
      </c>
      <c r="AD363" s="2286">
        <f>IF(AC363&gt;0,18,0)</f>
        <v>0</v>
      </c>
      <c r="AE363" s="2289">
        <f>IF((AC363-AD363)&gt;=0,AC363-AD363,0)</f>
        <v>0</v>
      </c>
      <c r="AF363" s="2291">
        <f>IF(AC363&lt;AD363,AC363,AD363)/IF(AD363=0,1,AD363)</f>
        <v>0</v>
      </c>
      <c r="AG363" s="2292" t="str">
        <f>IF(AF363=1,"pe",IF(AF363&gt;0,"ne",""))</f>
        <v/>
      </c>
      <c r="AH363" s="2276"/>
      <c r="AI363" s="271">
        <v>1</v>
      </c>
      <c r="AJ363" s="271" t="s">
        <v>545</v>
      </c>
      <c r="AK363" s="271" t="str">
        <f t="shared" si="41"/>
        <v>??</v>
      </c>
      <c r="AL363" s="271">
        <v>1</v>
      </c>
      <c r="AM363" s="354">
        <f>C363</f>
        <v>0</v>
      </c>
    </row>
    <row r="364" spans="1:39" ht="14.1" customHeight="1" thickTop="1" thickBot="1" x14ac:dyDescent="0.25">
      <c r="A364" s="2295"/>
      <c r="B364" s="2284"/>
      <c r="C364" s="2298"/>
      <c r="D364" s="2300"/>
      <c r="E364" s="2303"/>
      <c r="F364" s="2284"/>
      <c r="G364" s="2318"/>
      <c r="H364" s="2305"/>
      <c r="I364" s="2280"/>
      <c r="J364" s="2284"/>
      <c r="K364" s="2318"/>
      <c r="L364" s="2284"/>
      <c r="M364" s="310"/>
      <c r="N364" s="1679"/>
      <c r="O364" s="1679"/>
      <c r="P364" s="309"/>
      <c r="Q364" s="309"/>
      <c r="R364" s="308"/>
      <c r="S364" s="308"/>
      <c r="T364" s="358"/>
      <c r="U364" s="357"/>
      <c r="V364" s="357"/>
      <c r="W364" s="357"/>
      <c r="X364" s="357"/>
      <c r="Y364" s="357"/>
      <c r="Z364" s="357"/>
      <c r="AA364" s="357"/>
      <c r="AB364" s="308"/>
      <c r="AC364" s="2287"/>
      <c r="AD364" s="2287"/>
      <c r="AE364" s="2290"/>
      <c r="AF364" s="2291"/>
      <c r="AG364" s="2293"/>
      <c r="AH364" s="2276"/>
      <c r="AI364" s="271">
        <f>IF(P364=P363,0,1)</f>
        <v>0</v>
      </c>
      <c r="AJ364" s="271" t="s">
        <v>545</v>
      </c>
      <c r="AK364" s="271" t="str">
        <f t="shared" si="41"/>
        <v>??</v>
      </c>
      <c r="AL364" s="271" t="e">
        <f>IF(#REF!=#REF!,0,1)</f>
        <v>#REF!</v>
      </c>
      <c r="AM364" s="354">
        <f t="shared" ref="AM364:AM372" si="43">AM363</f>
        <v>0</v>
      </c>
    </row>
    <row r="365" spans="1:39" ht="14.1" customHeight="1" thickTop="1" thickBot="1" x14ac:dyDescent="0.25">
      <c r="A365" s="2295"/>
      <c r="B365" s="2284"/>
      <c r="C365" s="2298"/>
      <c r="D365" s="2300"/>
      <c r="E365" s="2303"/>
      <c r="F365" s="2284"/>
      <c r="G365" s="2318"/>
      <c r="H365" s="2305"/>
      <c r="I365" s="2281"/>
      <c r="J365" s="2284"/>
      <c r="K365" s="2318"/>
      <c r="L365" s="2284"/>
      <c r="M365" s="310"/>
      <c r="N365" s="1679"/>
      <c r="O365" s="1679"/>
      <c r="P365" s="309"/>
      <c r="Q365" s="309"/>
      <c r="R365" s="308"/>
      <c r="S365" s="308"/>
      <c r="T365" s="358"/>
      <c r="U365" s="357"/>
      <c r="V365" s="357"/>
      <c r="W365" s="357"/>
      <c r="X365" s="357"/>
      <c r="Y365" s="357"/>
      <c r="Z365" s="357"/>
      <c r="AA365" s="357"/>
      <c r="AB365" s="308"/>
      <c r="AC365" s="2287"/>
      <c r="AD365" s="2287"/>
      <c r="AE365" s="2290"/>
      <c r="AF365" s="2291"/>
      <c r="AG365" s="2293"/>
      <c r="AH365" s="2276"/>
      <c r="AI365" s="271">
        <f>IF(P365=P364,0,IF(P365=P363,0,1))</f>
        <v>0</v>
      </c>
      <c r="AJ365" s="271" t="s">
        <v>545</v>
      </c>
      <c r="AK365" s="271" t="str">
        <f t="shared" si="41"/>
        <v>??</v>
      </c>
      <c r="AL365" s="271" t="e">
        <f>IF(#REF!=#REF!,0,IF(#REF!=#REF!,0,1))</f>
        <v>#REF!</v>
      </c>
      <c r="AM365" s="354">
        <f t="shared" si="43"/>
        <v>0</v>
      </c>
    </row>
    <row r="366" spans="1:39" ht="14.1" customHeight="1" thickTop="1" thickBot="1" x14ac:dyDescent="0.25">
      <c r="A366" s="2295"/>
      <c r="B366" s="2284"/>
      <c r="C366" s="2298"/>
      <c r="D366" s="2300"/>
      <c r="E366" s="2303"/>
      <c r="F366" s="2284"/>
      <c r="G366" s="2318"/>
      <c r="H366" s="2305"/>
      <c r="I366" s="2282"/>
      <c r="J366" s="2284"/>
      <c r="K366" s="2318"/>
      <c r="L366" s="2284"/>
      <c r="M366" s="310"/>
      <c r="N366" s="1679"/>
      <c r="O366" s="1679"/>
      <c r="P366" s="309"/>
      <c r="Q366" s="309"/>
      <c r="R366" s="308"/>
      <c r="S366" s="308"/>
      <c r="T366" s="358"/>
      <c r="U366" s="357"/>
      <c r="V366" s="357"/>
      <c r="W366" s="357"/>
      <c r="X366" s="357"/>
      <c r="Y366" s="357"/>
      <c r="Z366" s="357"/>
      <c r="AA366" s="357"/>
      <c r="AB366" s="308"/>
      <c r="AC366" s="2287"/>
      <c r="AD366" s="2287"/>
      <c r="AE366" s="2290"/>
      <c r="AF366" s="2291"/>
      <c r="AG366" s="2293"/>
      <c r="AH366" s="2276"/>
      <c r="AI366" s="271">
        <f>IF(P366=P365,0,IF(P366=P364,0,IF(P366=P363,0,1)))</f>
        <v>0</v>
      </c>
      <c r="AJ366" s="271" t="s">
        <v>545</v>
      </c>
      <c r="AK366" s="271" t="str">
        <f t="shared" si="41"/>
        <v>??</v>
      </c>
      <c r="AL366" s="271" t="e">
        <f>IF(#REF!=#REF!,0,IF(#REF!=#REF!,0,IF(#REF!=#REF!,0,1)))</f>
        <v>#REF!</v>
      </c>
      <c r="AM366" s="354">
        <f t="shared" si="43"/>
        <v>0</v>
      </c>
    </row>
    <row r="367" spans="1:39" ht="14.1" customHeight="1" thickTop="1" thickBot="1" x14ac:dyDescent="0.25">
      <c r="A367" s="2295"/>
      <c r="B367" s="2284"/>
      <c r="C367" s="2298"/>
      <c r="D367" s="2300"/>
      <c r="E367" s="2303"/>
      <c r="F367" s="2284"/>
      <c r="G367" s="2318"/>
      <c r="H367" s="2305"/>
      <c r="I367" s="2282"/>
      <c r="J367" s="2284"/>
      <c r="K367" s="2318"/>
      <c r="L367" s="2284"/>
      <c r="M367" s="310"/>
      <c r="N367" s="1679"/>
      <c r="O367" s="1679"/>
      <c r="P367" s="309"/>
      <c r="Q367" s="309"/>
      <c r="R367" s="308"/>
      <c r="S367" s="308"/>
      <c r="T367" s="358"/>
      <c r="U367" s="357"/>
      <c r="V367" s="357"/>
      <c r="W367" s="357"/>
      <c r="X367" s="357"/>
      <c r="Y367" s="357"/>
      <c r="Z367" s="357"/>
      <c r="AA367" s="357"/>
      <c r="AB367" s="308"/>
      <c r="AC367" s="2287"/>
      <c r="AD367" s="2287"/>
      <c r="AE367" s="2290"/>
      <c r="AF367" s="2291"/>
      <c r="AG367" s="2293"/>
      <c r="AH367" s="2276"/>
      <c r="AI367" s="271">
        <f>IF(P367=P366,0,IF(P367=P365,0,IF(P367=P364,0,IF(P367=P363,0,1))))</f>
        <v>0</v>
      </c>
      <c r="AJ367" s="271" t="s">
        <v>545</v>
      </c>
      <c r="AK367" s="271" t="str">
        <f t="shared" si="41"/>
        <v>??</v>
      </c>
      <c r="AL367" s="271" t="e">
        <f>IF(#REF!=#REF!,0,IF(#REF!=#REF!,0,IF(#REF!=#REF!,0,IF(#REF!=#REF!,0,1))))</f>
        <v>#REF!</v>
      </c>
      <c r="AM367" s="354">
        <f t="shared" si="43"/>
        <v>0</v>
      </c>
    </row>
    <row r="368" spans="1:39" ht="14.1" customHeight="1" thickTop="1" thickBot="1" x14ac:dyDescent="0.25">
      <c r="A368" s="2295"/>
      <c r="B368" s="2284"/>
      <c r="C368" s="2298"/>
      <c r="D368" s="2300"/>
      <c r="E368" s="2303"/>
      <c r="F368" s="2284"/>
      <c r="G368" s="2318"/>
      <c r="H368" s="2305"/>
      <c r="I368" s="2282"/>
      <c r="J368" s="2284"/>
      <c r="K368" s="2318"/>
      <c r="L368" s="2284"/>
      <c r="M368" s="310"/>
      <c r="N368" s="1679"/>
      <c r="O368" s="1679"/>
      <c r="P368" s="309"/>
      <c r="Q368" s="309"/>
      <c r="R368" s="308"/>
      <c r="S368" s="308"/>
      <c r="T368" s="358"/>
      <c r="U368" s="357"/>
      <c r="V368" s="357"/>
      <c r="W368" s="357"/>
      <c r="X368" s="357"/>
      <c r="Y368" s="357"/>
      <c r="Z368" s="357"/>
      <c r="AA368" s="357"/>
      <c r="AB368" s="308"/>
      <c r="AC368" s="2287"/>
      <c r="AD368" s="2287"/>
      <c r="AE368" s="2290"/>
      <c r="AF368" s="2291"/>
      <c r="AG368" s="2293"/>
      <c r="AH368" s="2276"/>
      <c r="AI368" s="271">
        <f>IF(P368=P367,0,IF(P368=P366,0,IF(P368=P365,0,IF(P368=P364,0,IF(P368=P363,0,1)))))</f>
        <v>0</v>
      </c>
      <c r="AJ368" s="271" t="s">
        <v>545</v>
      </c>
      <c r="AK368" s="271" t="str">
        <f t="shared" si="41"/>
        <v>??</v>
      </c>
      <c r="AL368" s="271" t="e">
        <f>IF(#REF!=#REF!,0,IF(#REF!=#REF!,0,IF(#REF!=#REF!,0,IF(#REF!=#REF!,0,IF(#REF!=#REF!,0,1)))))</f>
        <v>#REF!</v>
      </c>
      <c r="AM368" s="354">
        <f t="shared" si="43"/>
        <v>0</v>
      </c>
    </row>
    <row r="369" spans="1:39" ht="14.1" customHeight="1" thickTop="1" thickBot="1" x14ac:dyDescent="0.25">
      <c r="A369" s="2295"/>
      <c r="B369" s="2284"/>
      <c r="C369" s="2298"/>
      <c r="D369" s="2300"/>
      <c r="E369" s="2303"/>
      <c r="F369" s="2284"/>
      <c r="G369" s="2318"/>
      <c r="H369" s="2305"/>
      <c r="I369" s="2282"/>
      <c r="J369" s="2284"/>
      <c r="K369" s="2318"/>
      <c r="L369" s="2284"/>
      <c r="M369" s="310"/>
      <c r="N369" s="1679"/>
      <c r="O369" s="1679"/>
      <c r="P369" s="309"/>
      <c r="Q369" s="309"/>
      <c r="R369" s="308"/>
      <c r="S369" s="308"/>
      <c r="T369" s="358"/>
      <c r="U369" s="357"/>
      <c r="V369" s="357"/>
      <c r="W369" s="357"/>
      <c r="X369" s="357"/>
      <c r="Y369" s="357"/>
      <c r="Z369" s="357"/>
      <c r="AA369" s="357"/>
      <c r="AB369" s="308"/>
      <c r="AC369" s="2287"/>
      <c r="AD369" s="2287"/>
      <c r="AE369" s="2277" t="str">
        <f>IF(AE363&gt;9,"błąd","")</f>
        <v/>
      </c>
      <c r="AF369" s="2291"/>
      <c r="AG369" s="2293"/>
      <c r="AH369" s="2276"/>
      <c r="AI369" s="271">
        <f>IF(P369=P368,0,IF(P369=P367,0,IF(P369=P366,0,IF(P369=P365,0,IF(P369=P364,0,IF(P369=P363,0,1))))))</f>
        <v>0</v>
      </c>
      <c r="AJ369" s="271" t="s">
        <v>545</v>
      </c>
      <c r="AK369" s="271" t="str">
        <f t="shared" si="41"/>
        <v>??</v>
      </c>
      <c r="AL369" s="271" t="e">
        <f>IF(#REF!=#REF!,0,IF(#REF!=#REF!,0,IF(#REF!=#REF!,0,IF(#REF!=#REF!,0,IF(#REF!=#REF!,0,IF(#REF!=#REF!,0,1))))))</f>
        <v>#REF!</v>
      </c>
      <c r="AM369" s="354">
        <f t="shared" si="43"/>
        <v>0</v>
      </c>
    </row>
    <row r="370" spans="1:39" ht="14.1" customHeight="1" thickTop="1" thickBot="1" x14ac:dyDescent="0.25">
      <c r="A370" s="2295"/>
      <c r="B370" s="2284"/>
      <c r="C370" s="2298"/>
      <c r="D370" s="2300"/>
      <c r="E370" s="2303"/>
      <c r="F370" s="2284"/>
      <c r="G370" s="2318"/>
      <c r="H370" s="2305"/>
      <c r="I370" s="2282"/>
      <c r="J370" s="2284"/>
      <c r="K370" s="2318"/>
      <c r="L370" s="2284"/>
      <c r="M370" s="310"/>
      <c r="N370" s="1679"/>
      <c r="O370" s="1679"/>
      <c r="P370" s="309"/>
      <c r="Q370" s="309"/>
      <c r="R370" s="308"/>
      <c r="S370" s="308"/>
      <c r="T370" s="358"/>
      <c r="U370" s="357"/>
      <c r="V370" s="357"/>
      <c r="W370" s="357"/>
      <c r="X370" s="357"/>
      <c r="Y370" s="357"/>
      <c r="Z370" s="357"/>
      <c r="AA370" s="357"/>
      <c r="AB370" s="308"/>
      <c r="AC370" s="2287"/>
      <c r="AD370" s="2287"/>
      <c r="AE370" s="2277"/>
      <c r="AF370" s="2291"/>
      <c r="AG370" s="2293"/>
      <c r="AH370" s="2276"/>
      <c r="AI370" s="271">
        <f>IF(P370=P369,0,IF(P370=P368,0,IF(P370=P367,0,IF(P370=P366,0,IF(P370=P365,0,IF(P370=P364,0,IF(P370=P363,0,1)))))))</f>
        <v>0</v>
      </c>
      <c r="AJ370" s="271" t="s">
        <v>545</v>
      </c>
      <c r="AK370" s="271" t="str">
        <f t="shared" si="41"/>
        <v>??</v>
      </c>
      <c r="AL370" s="271" t="e">
        <f>IF(#REF!=#REF!,0,IF(#REF!=#REF!,0,IF(#REF!=#REF!,0,IF(#REF!=#REF!,0,IF(#REF!=#REF!,0,IF(#REF!=#REF!,0,IF(#REF!=#REF!,0,1)))))))</f>
        <v>#REF!</v>
      </c>
      <c r="AM370" s="354">
        <f t="shared" si="43"/>
        <v>0</v>
      </c>
    </row>
    <row r="371" spans="1:39" ht="14.1" customHeight="1" thickTop="1" thickBot="1" x14ac:dyDescent="0.25">
      <c r="A371" s="2295"/>
      <c r="B371" s="2284"/>
      <c r="C371" s="2298"/>
      <c r="D371" s="2300"/>
      <c r="E371" s="2303"/>
      <c r="F371" s="2284"/>
      <c r="G371" s="2318"/>
      <c r="H371" s="2305"/>
      <c r="I371" s="2282"/>
      <c r="J371" s="2284"/>
      <c r="K371" s="2318"/>
      <c r="L371" s="2284"/>
      <c r="M371" s="310"/>
      <c r="N371" s="1679"/>
      <c r="O371" s="1679"/>
      <c r="P371" s="309"/>
      <c r="Q371" s="309"/>
      <c r="R371" s="308"/>
      <c r="S371" s="308"/>
      <c r="T371" s="358"/>
      <c r="U371" s="357"/>
      <c r="V371" s="357"/>
      <c r="W371" s="357"/>
      <c r="X371" s="357"/>
      <c r="Y371" s="357"/>
      <c r="Z371" s="357"/>
      <c r="AA371" s="357"/>
      <c r="AB371" s="308"/>
      <c r="AC371" s="2287"/>
      <c r="AD371" s="2287"/>
      <c r="AE371" s="2277"/>
      <c r="AF371" s="2291"/>
      <c r="AG371" s="2293"/>
      <c r="AH371" s="2276"/>
      <c r="AI371" s="271">
        <f>IF(P371=P370,0,IF(P371=P369,0,IF(P371=P368,0,IF(P371=P367,0,IF(P371=P366,0,IF(P371=P365,0,IF(P371=P364,0,IF(P371=P363,0,1))))))))</f>
        <v>0</v>
      </c>
      <c r="AJ371" s="271" t="s">
        <v>545</v>
      </c>
      <c r="AK371" s="271" t="str">
        <f t="shared" si="41"/>
        <v>??</v>
      </c>
      <c r="AL371" s="271" t="e">
        <f>IF(#REF!=#REF!,0,IF(#REF!=#REF!,0,IF(#REF!=#REF!,0,IF(#REF!=#REF!,0,IF(#REF!=#REF!,0,IF(#REF!=#REF!,0,IF(#REF!=#REF!,0,IF(#REF!=#REF!,0,1))))))))</f>
        <v>#REF!</v>
      </c>
      <c r="AM371" s="354">
        <f t="shared" si="43"/>
        <v>0</v>
      </c>
    </row>
    <row r="372" spans="1:39" ht="14.1" customHeight="1" thickTop="1" thickBot="1" x14ac:dyDescent="0.25">
      <c r="A372" s="2296"/>
      <c r="B372" s="2285"/>
      <c r="C372" s="2299"/>
      <c r="D372" s="2301"/>
      <c r="E372" s="2304"/>
      <c r="F372" s="2285"/>
      <c r="G372" s="2319"/>
      <c r="H372" s="2306"/>
      <c r="I372" s="2283"/>
      <c r="J372" s="2285"/>
      <c r="K372" s="2319"/>
      <c r="L372" s="2285"/>
      <c r="M372" s="292"/>
      <c r="N372" s="290"/>
      <c r="O372" s="290"/>
      <c r="P372" s="291"/>
      <c r="Q372" s="291"/>
      <c r="R372" s="290"/>
      <c r="S372" s="290"/>
      <c r="T372" s="356"/>
      <c r="U372" s="355"/>
      <c r="V372" s="355"/>
      <c r="W372" s="355"/>
      <c r="X372" s="355"/>
      <c r="Y372" s="355"/>
      <c r="Z372" s="355"/>
      <c r="AA372" s="355"/>
      <c r="AB372" s="290"/>
      <c r="AC372" s="2288"/>
      <c r="AD372" s="2288"/>
      <c r="AE372" s="2278"/>
      <c r="AF372" s="2291"/>
      <c r="AG372" s="2294"/>
      <c r="AH372" s="2276"/>
      <c r="AI372" s="271">
        <f>IF(P372=P371,0,IF(P372=P370,0,IF(P372=P369,0,IF(P372=P368,0,IF(P372=P367,0,IF(P372=P366,0,IF(P372=P365,0,IF(P372=P364,0,IF(P372=P363,0,1)))))))))</f>
        <v>0</v>
      </c>
      <c r="AJ372" s="271" t="s">
        <v>545</v>
      </c>
      <c r="AK372" s="271" t="str">
        <f t="shared" si="41"/>
        <v>??</v>
      </c>
      <c r="AL372" s="271" t="e">
        <f>IF(#REF!=#REF!,0,IF(#REF!=#REF!,0,IF(#REF!=#REF!,0,IF(#REF!=#REF!,0,IF(#REF!=#REF!,0,IF(#REF!=#REF!,0,IF(#REF!=#REF!,0,IF(#REF!=#REF!,0,IF(#REF!=#REF!,0,1)))))))))</f>
        <v>#REF!</v>
      </c>
      <c r="AM372" s="354">
        <f t="shared" si="43"/>
        <v>0</v>
      </c>
    </row>
    <row r="373" spans="1:39" ht="14.1" customHeight="1" thickTop="1" thickBot="1" x14ac:dyDescent="0.25">
      <c r="A373" s="2295"/>
      <c r="B373" s="2297"/>
      <c r="C373" s="2298"/>
      <c r="D373" s="2300"/>
      <c r="E373" s="2302"/>
      <c r="F373" s="2297"/>
      <c r="G373" s="2297"/>
      <c r="H373" s="2305"/>
      <c r="I373" s="2279" t="s">
        <v>140</v>
      </c>
      <c r="J373" s="2284"/>
      <c r="K373" s="2297"/>
      <c r="L373" s="2284"/>
      <c r="M373" s="310"/>
      <c r="N373" s="1679"/>
      <c r="O373" s="1679"/>
      <c r="P373" s="389"/>
      <c r="Q373" s="389"/>
      <c r="R373" s="308"/>
      <c r="S373" s="308"/>
      <c r="T373" s="358"/>
      <c r="U373" s="357"/>
      <c r="V373" s="357"/>
      <c r="W373" s="357"/>
      <c r="X373" s="357"/>
      <c r="Y373" s="357"/>
      <c r="Z373" s="357"/>
      <c r="AA373" s="357"/>
      <c r="AB373" s="308"/>
      <c r="AC373" s="2286">
        <f>SUM(T373:AB382)</f>
        <v>0</v>
      </c>
      <c r="AD373" s="2286">
        <f>IF(AC373&gt;0,18,0)</f>
        <v>0</v>
      </c>
      <c r="AE373" s="2289">
        <f>IF((AC373-AD373)&gt;=0,AC373-AD373,0)</f>
        <v>0</v>
      </c>
      <c r="AF373" s="2291">
        <f>IF(AC373&lt;AD373,AC373,AD373)/IF(AD373=0,1,AD373)</f>
        <v>0</v>
      </c>
      <c r="AG373" s="2292" t="str">
        <f>IF(AF373=1,"pe",IF(AF373&gt;0,"ne",""))</f>
        <v/>
      </c>
      <c r="AH373" s="2276"/>
      <c r="AI373" s="271">
        <v>1</v>
      </c>
      <c r="AJ373" s="271" t="s">
        <v>545</v>
      </c>
      <c r="AK373" s="271" t="str">
        <f t="shared" si="41"/>
        <v>??</v>
      </c>
      <c r="AL373" s="271">
        <v>1</v>
      </c>
      <c r="AM373" s="354">
        <f>C373</f>
        <v>0</v>
      </c>
    </row>
    <row r="374" spans="1:39" ht="14.1" customHeight="1" thickTop="1" thickBot="1" x14ac:dyDescent="0.25">
      <c r="A374" s="2295"/>
      <c r="B374" s="2284"/>
      <c r="C374" s="2298"/>
      <c r="D374" s="2300"/>
      <c r="E374" s="2303"/>
      <c r="F374" s="2284"/>
      <c r="G374" s="2318"/>
      <c r="H374" s="2305"/>
      <c r="I374" s="2280"/>
      <c r="J374" s="2284"/>
      <c r="K374" s="2318"/>
      <c r="L374" s="2284"/>
      <c r="M374" s="310"/>
      <c r="N374" s="1679"/>
      <c r="O374" s="1679"/>
      <c r="P374" s="309"/>
      <c r="Q374" s="309"/>
      <c r="R374" s="308"/>
      <c r="S374" s="308"/>
      <c r="T374" s="358"/>
      <c r="U374" s="357"/>
      <c r="V374" s="357"/>
      <c r="W374" s="357"/>
      <c r="X374" s="357"/>
      <c r="Y374" s="357"/>
      <c r="Z374" s="357"/>
      <c r="AA374" s="357"/>
      <c r="AB374" s="308"/>
      <c r="AC374" s="2287"/>
      <c r="AD374" s="2287"/>
      <c r="AE374" s="2290"/>
      <c r="AF374" s="2291"/>
      <c r="AG374" s="2293"/>
      <c r="AH374" s="2276"/>
      <c r="AI374" s="271">
        <f>IF(P374=P373,0,1)</f>
        <v>0</v>
      </c>
      <c r="AJ374" s="271" t="s">
        <v>545</v>
      </c>
      <c r="AK374" s="271" t="str">
        <f t="shared" si="41"/>
        <v>??</v>
      </c>
      <c r="AL374" s="271" t="e">
        <f>IF(#REF!=#REF!,0,1)</f>
        <v>#REF!</v>
      </c>
      <c r="AM374" s="354">
        <f t="shared" ref="AM374:AM382" si="44">AM373</f>
        <v>0</v>
      </c>
    </row>
    <row r="375" spans="1:39" ht="14.1" customHeight="1" thickTop="1" thickBot="1" x14ac:dyDescent="0.25">
      <c r="A375" s="2295"/>
      <c r="B375" s="2284"/>
      <c r="C375" s="2298"/>
      <c r="D375" s="2300"/>
      <c r="E375" s="2303"/>
      <c r="F375" s="2284"/>
      <c r="G375" s="2318"/>
      <c r="H375" s="2305"/>
      <c r="I375" s="2281"/>
      <c r="J375" s="2284"/>
      <c r="K375" s="2318"/>
      <c r="L375" s="2284"/>
      <c r="M375" s="310"/>
      <c r="N375" s="1679"/>
      <c r="O375" s="1679"/>
      <c r="P375" s="309"/>
      <c r="Q375" s="309"/>
      <c r="R375" s="308"/>
      <c r="S375" s="308"/>
      <c r="T375" s="358"/>
      <c r="U375" s="357"/>
      <c r="V375" s="357"/>
      <c r="W375" s="357"/>
      <c r="X375" s="357"/>
      <c r="Y375" s="357"/>
      <c r="Z375" s="357"/>
      <c r="AA375" s="357"/>
      <c r="AB375" s="308"/>
      <c r="AC375" s="2287"/>
      <c r="AD375" s="2287"/>
      <c r="AE375" s="2290"/>
      <c r="AF375" s="2291"/>
      <c r="AG375" s="2293"/>
      <c r="AH375" s="2276"/>
      <c r="AI375" s="271">
        <f>IF(P375=P374,0,IF(P375=P373,0,1))</f>
        <v>0</v>
      </c>
      <c r="AJ375" s="271" t="s">
        <v>545</v>
      </c>
      <c r="AK375" s="271" t="str">
        <f t="shared" si="41"/>
        <v>??</v>
      </c>
      <c r="AL375" s="271" t="e">
        <f>IF(#REF!=#REF!,0,IF(#REF!=#REF!,0,1))</f>
        <v>#REF!</v>
      </c>
      <c r="AM375" s="354">
        <f t="shared" si="44"/>
        <v>0</v>
      </c>
    </row>
    <row r="376" spans="1:39" ht="14.1" customHeight="1" thickTop="1" thickBot="1" x14ac:dyDescent="0.25">
      <c r="A376" s="2295"/>
      <c r="B376" s="2284"/>
      <c r="C376" s="2298"/>
      <c r="D376" s="2300"/>
      <c r="E376" s="2303"/>
      <c r="F376" s="2284"/>
      <c r="G376" s="2318"/>
      <c r="H376" s="2305"/>
      <c r="I376" s="2282"/>
      <c r="J376" s="2284"/>
      <c r="K376" s="2318"/>
      <c r="L376" s="2284"/>
      <c r="M376" s="310"/>
      <c r="N376" s="1679"/>
      <c r="O376" s="1679"/>
      <c r="P376" s="309"/>
      <c r="Q376" s="309"/>
      <c r="R376" s="308"/>
      <c r="S376" s="308"/>
      <c r="T376" s="358"/>
      <c r="U376" s="357"/>
      <c r="V376" s="357"/>
      <c r="W376" s="357"/>
      <c r="X376" s="357"/>
      <c r="Y376" s="357"/>
      <c r="Z376" s="357"/>
      <c r="AA376" s="357"/>
      <c r="AB376" s="308"/>
      <c r="AC376" s="2287"/>
      <c r="AD376" s="2287"/>
      <c r="AE376" s="2290"/>
      <c r="AF376" s="2291"/>
      <c r="AG376" s="2293"/>
      <c r="AH376" s="2276"/>
      <c r="AI376" s="271">
        <f>IF(P376=P375,0,IF(P376=P374,0,IF(P376=P373,0,1)))</f>
        <v>0</v>
      </c>
      <c r="AJ376" s="271" t="s">
        <v>545</v>
      </c>
      <c r="AK376" s="271" t="str">
        <f t="shared" si="41"/>
        <v>??</v>
      </c>
      <c r="AL376" s="271" t="e">
        <f>IF(#REF!=#REF!,0,IF(#REF!=#REF!,0,IF(#REF!=#REF!,0,1)))</f>
        <v>#REF!</v>
      </c>
      <c r="AM376" s="354">
        <f t="shared" si="44"/>
        <v>0</v>
      </c>
    </row>
    <row r="377" spans="1:39" ht="14.1" customHeight="1" thickTop="1" thickBot="1" x14ac:dyDescent="0.25">
      <c r="A377" s="2295"/>
      <c r="B377" s="2284"/>
      <c r="C377" s="2298"/>
      <c r="D377" s="2300"/>
      <c r="E377" s="2303"/>
      <c r="F377" s="2284"/>
      <c r="G377" s="2318"/>
      <c r="H377" s="2305"/>
      <c r="I377" s="2282"/>
      <c r="J377" s="2284"/>
      <c r="K377" s="2318"/>
      <c r="L377" s="2284"/>
      <c r="M377" s="310"/>
      <c r="N377" s="1679"/>
      <c r="O377" s="1679"/>
      <c r="P377" s="309"/>
      <c r="Q377" s="309"/>
      <c r="R377" s="308"/>
      <c r="S377" s="308"/>
      <c r="T377" s="358"/>
      <c r="U377" s="357"/>
      <c r="V377" s="357"/>
      <c r="W377" s="357"/>
      <c r="X377" s="357"/>
      <c r="Y377" s="357"/>
      <c r="Z377" s="357"/>
      <c r="AA377" s="357"/>
      <c r="AB377" s="308"/>
      <c r="AC377" s="2287"/>
      <c r="AD377" s="2287"/>
      <c r="AE377" s="2290"/>
      <c r="AF377" s="2291"/>
      <c r="AG377" s="2293"/>
      <c r="AH377" s="2276"/>
      <c r="AI377" s="271">
        <f>IF(P377=P376,0,IF(P377=P375,0,IF(P377=P374,0,IF(P377=P373,0,1))))</f>
        <v>0</v>
      </c>
      <c r="AJ377" s="271" t="s">
        <v>545</v>
      </c>
      <c r="AK377" s="271" t="str">
        <f t="shared" si="41"/>
        <v>??</v>
      </c>
      <c r="AL377" s="271" t="e">
        <f>IF(#REF!=#REF!,0,IF(#REF!=#REF!,0,IF(#REF!=#REF!,0,IF(#REF!=#REF!,0,1))))</f>
        <v>#REF!</v>
      </c>
      <c r="AM377" s="354">
        <f t="shared" si="44"/>
        <v>0</v>
      </c>
    </row>
    <row r="378" spans="1:39" ht="14.1" customHeight="1" thickTop="1" thickBot="1" x14ac:dyDescent="0.25">
      <c r="A378" s="2295"/>
      <c r="B378" s="2284"/>
      <c r="C378" s="2298"/>
      <c r="D378" s="2300"/>
      <c r="E378" s="2303"/>
      <c r="F378" s="2284"/>
      <c r="G378" s="2318"/>
      <c r="H378" s="2305"/>
      <c r="I378" s="2282"/>
      <c r="J378" s="2284"/>
      <c r="K378" s="2318"/>
      <c r="L378" s="2284"/>
      <c r="M378" s="310"/>
      <c r="N378" s="1679"/>
      <c r="O378" s="1679"/>
      <c r="P378" s="309"/>
      <c r="Q378" s="309"/>
      <c r="R378" s="308"/>
      <c r="S378" s="308"/>
      <c r="T378" s="358"/>
      <c r="U378" s="357"/>
      <c r="V378" s="357"/>
      <c r="W378" s="357"/>
      <c r="X378" s="357"/>
      <c r="Y378" s="357"/>
      <c r="Z378" s="357"/>
      <c r="AA378" s="357"/>
      <c r="AB378" s="308"/>
      <c r="AC378" s="2287"/>
      <c r="AD378" s="2287"/>
      <c r="AE378" s="2290"/>
      <c r="AF378" s="2291"/>
      <c r="AG378" s="2293"/>
      <c r="AH378" s="2276"/>
      <c r="AI378" s="271">
        <f>IF(P378=P377,0,IF(P378=P376,0,IF(P378=P375,0,IF(P378=P374,0,IF(P378=P373,0,1)))))</f>
        <v>0</v>
      </c>
      <c r="AJ378" s="271" t="s">
        <v>545</v>
      </c>
      <c r="AK378" s="271" t="str">
        <f t="shared" si="41"/>
        <v>??</v>
      </c>
      <c r="AL378" s="271" t="e">
        <f>IF(#REF!=#REF!,0,IF(#REF!=#REF!,0,IF(#REF!=#REF!,0,IF(#REF!=#REF!,0,IF(#REF!=#REF!,0,1)))))</f>
        <v>#REF!</v>
      </c>
      <c r="AM378" s="354">
        <f t="shared" si="44"/>
        <v>0</v>
      </c>
    </row>
    <row r="379" spans="1:39" ht="14.1" customHeight="1" thickTop="1" thickBot="1" x14ac:dyDescent="0.25">
      <c r="A379" s="2295"/>
      <c r="B379" s="2284"/>
      <c r="C379" s="2298"/>
      <c r="D379" s="2300"/>
      <c r="E379" s="2303"/>
      <c r="F379" s="2284"/>
      <c r="G379" s="2318"/>
      <c r="H379" s="2305"/>
      <c r="I379" s="2282"/>
      <c r="J379" s="2284"/>
      <c r="K379" s="2318"/>
      <c r="L379" s="2284"/>
      <c r="M379" s="310"/>
      <c r="N379" s="1679"/>
      <c r="O379" s="1679"/>
      <c r="P379" s="309"/>
      <c r="Q379" s="309"/>
      <c r="R379" s="308"/>
      <c r="S379" s="308"/>
      <c r="T379" s="358"/>
      <c r="U379" s="357"/>
      <c r="V379" s="357"/>
      <c r="W379" s="357"/>
      <c r="X379" s="357"/>
      <c r="Y379" s="357"/>
      <c r="Z379" s="357"/>
      <c r="AA379" s="357"/>
      <c r="AB379" s="308"/>
      <c r="AC379" s="2287"/>
      <c r="AD379" s="2287"/>
      <c r="AE379" s="2277" t="str">
        <f>IF(AE373&gt;9,"błąd","")</f>
        <v/>
      </c>
      <c r="AF379" s="2291"/>
      <c r="AG379" s="2293"/>
      <c r="AH379" s="2276"/>
      <c r="AI379" s="271">
        <f>IF(P379=P378,0,IF(P379=P377,0,IF(P379=P376,0,IF(P379=P375,0,IF(P379=P374,0,IF(P379=P373,0,1))))))</f>
        <v>0</v>
      </c>
      <c r="AJ379" s="271" t="s">
        <v>545</v>
      </c>
      <c r="AK379" s="271" t="str">
        <f t="shared" si="41"/>
        <v>??</v>
      </c>
      <c r="AL379" s="271" t="e">
        <f>IF(#REF!=#REF!,0,IF(#REF!=#REF!,0,IF(#REF!=#REF!,0,IF(#REF!=#REF!,0,IF(#REF!=#REF!,0,IF(#REF!=#REF!,0,1))))))</f>
        <v>#REF!</v>
      </c>
      <c r="AM379" s="354">
        <f t="shared" si="44"/>
        <v>0</v>
      </c>
    </row>
    <row r="380" spans="1:39" ht="14.1" customHeight="1" thickTop="1" thickBot="1" x14ac:dyDescent="0.25">
      <c r="A380" s="2295"/>
      <c r="B380" s="2284"/>
      <c r="C380" s="2298"/>
      <c r="D380" s="2300"/>
      <c r="E380" s="2303"/>
      <c r="F380" s="2284"/>
      <c r="G380" s="2318"/>
      <c r="H380" s="2305"/>
      <c r="I380" s="2282"/>
      <c r="J380" s="2284"/>
      <c r="K380" s="2318"/>
      <c r="L380" s="2284"/>
      <c r="M380" s="310"/>
      <c r="N380" s="1679"/>
      <c r="O380" s="1679"/>
      <c r="P380" s="309"/>
      <c r="Q380" s="309"/>
      <c r="R380" s="308"/>
      <c r="S380" s="308"/>
      <c r="T380" s="358"/>
      <c r="U380" s="357"/>
      <c r="V380" s="357"/>
      <c r="W380" s="357"/>
      <c r="X380" s="357"/>
      <c r="Y380" s="357"/>
      <c r="Z380" s="357"/>
      <c r="AA380" s="357"/>
      <c r="AB380" s="308"/>
      <c r="AC380" s="2287"/>
      <c r="AD380" s="2287"/>
      <c r="AE380" s="2277"/>
      <c r="AF380" s="2291"/>
      <c r="AG380" s="2293"/>
      <c r="AH380" s="2276"/>
      <c r="AI380" s="271">
        <f>IF(P380=P379,0,IF(P380=P378,0,IF(P380=P377,0,IF(P380=P376,0,IF(P380=P375,0,IF(P380=P374,0,IF(P380=P373,0,1)))))))</f>
        <v>0</v>
      </c>
      <c r="AJ380" s="271" t="s">
        <v>545</v>
      </c>
      <c r="AK380" s="271" t="str">
        <f t="shared" si="41"/>
        <v>??</v>
      </c>
      <c r="AL380" s="271" t="e">
        <f>IF(#REF!=#REF!,0,IF(#REF!=#REF!,0,IF(#REF!=#REF!,0,IF(#REF!=#REF!,0,IF(#REF!=#REF!,0,IF(#REF!=#REF!,0,IF(#REF!=#REF!,0,1)))))))</f>
        <v>#REF!</v>
      </c>
      <c r="AM380" s="354">
        <f t="shared" si="44"/>
        <v>0</v>
      </c>
    </row>
    <row r="381" spans="1:39" ht="14.1" customHeight="1" thickTop="1" thickBot="1" x14ac:dyDescent="0.25">
      <c r="A381" s="2295"/>
      <c r="B381" s="2284"/>
      <c r="C381" s="2298"/>
      <c r="D381" s="2300"/>
      <c r="E381" s="2303"/>
      <c r="F381" s="2284"/>
      <c r="G381" s="2318"/>
      <c r="H381" s="2305"/>
      <c r="I381" s="2282"/>
      <c r="J381" s="2284"/>
      <c r="K381" s="2318"/>
      <c r="L381" s="2284"/>
      <c r="M381" s="310"/>
      <c r="N381" s="1679"/>
      <c r="O381" s="1679"/>
      <c r="P381" s="309"/>
      <c r="Q381" s="309"/>
      <c r="R381" s="308"/>
      <c r="S381" s="308"/>
      <c r="T381" s="358"/>
      <c r="U381" s="357"/>
      <c r="V381" s="357"/>
      <c r="W381" s="357"/>
      <c r="X381" s="357"/>
      <c r="Y381" s="357"/>
      <c r="Z381" s="357"/>
      <c r="AA381" s="357"/>
      <c r="AB381" s="308"/>
      <c r="AC381" s="2287"/>
      <c r="AD381" s="2287"/>
      <c r="AE381" s="2277"/>
      <c r="AF381" s="2291"/>
      <c r="AG381" s="2293"/>
      <c r="AH381" s="2276"/>
      <c r="AI381" s="271">
        <f>IF(P381=P380,0,IF(P381=P379,0,IF(P381=P378,0,IF(P381=P377,0,IF(P381=P376,0,IF(P381=P375,0,IF(P381=P374,0,IF(P381=P373,0,1))))))))</f>
        <v>0</v>
      </c>
      <c r="AJ381" s="271" t="s">
        <v>545</v>
      </c>
      <c r="AK381" s="271" t="str">
        <f t="shared" si="41"/>
        <v>??</v>
      </c>
      <c r="AL381" s="271" t="e">
        <f>IF(#REF!=#REF!,0,IF(#REF!=#REF!,0,IF(#REF!=#REF!,0,IF(#REF!=#REF!,0,IF(#REF!=#REF!,0,IF(#REF!=#REF!,0,IF(#REF!=#REF!,0,IF(#REF!=#REF!,0,1))))))))</f>
        <v>#REF!</v>
      </c>
      <c r="AM381" s="354">
        <f t="shared" si="44"/>
        <v>0</v>
      </c>
    </row>
    <row r="382" spans="1:39" ht="14.1" customHeight="1" thickTop="1" thickBot="1" x14ac:dyDescent="0.25">
      <c r="A382" s="2296"/>
      <c r="B382" s="2285"/>
      <c r="C382" s="2299"/>
      <c r="D382" s="2301"/>
      <c r="E382" s="2304"/>
      <c r="F382" s="2285"/>
      <c r="G382" s="2319"/>
      <c r="H382" s="2306"/>
      <c r="I382" s="2283"/>
      <c r="J382" s="2285"/>
      <c r="K382" s="2319"/>
      <c r="L382" s="2285"/>
      <c r="M382" s="292"/>
      <c r="N382" s="290"/>
      <c r="O382" s="290"/>
      <c r="P382" s="291"/>
      <c r="Q382" s="291"/>
      <c r="R382" s="290"/>
      <c r="S382" s="290"/>
      <c r="T382" s="356"/>
      <c r="U382" s="355"/>
      <c r="V382" s="355"/>
      <c r="W382" s="355"/>
      <c r="X382" s="355"/>
      <c r="Y382" s="355"/>
      <c r="Z382" s="355"/>
      <c r="AA382" s="355"/>
      <c r="AB382" s="290"/>
      <c r="AC382" s="2288"/>
      <c r="AD382" s="2288"/>
      <c r="AE382" s="2278"/>
      <c r="AF382" s="2291"/>
      <c r="AG382" s="2294"/>
      <c r="AH382" s="2276"/>
      <c r="AI382" s="271">
        <f>IF(P382=P381,0,IF(P382=P380,0,IF(P382=P379,0,IF(P382=P378,0,IF(P382=P377,0,IF(P382=P376,0,IF(P382=P375,0,IF(P382=P374,0,IF(P382=P373,0,1)))))))))</f>
        <v>0</v>
      </c>
      <c r="AJ382" s="271" t="s">
        <v>545</v>
      </c>
      <c r="AK382" s="271" t="str">
        <f t="shared" si="41"/>
        <v>??</v>
      </c>
      <c r="AL382" s="271" t="e">
        <f>IF(#REF!=#REF!,0,IF(#REF!=#REF!,0,IF(#REF!=#REF!,0,IF(#REF!=#REF!,0,IF(#REF!=#REF!,0,IF(#REF!=#REF!,0,IF(#REF!=#REF!,0,IF(#REF!=#REF!,0,IF(#REF!=#REF!,0,1)))))))))</f>
        <v>#REF!</v>
      </c>
      <c r="AM382" s="354">
        <f t="shared" si="44"/>
        <v>0</v>
      </c>
    </row>
    <row r="383" spans="1:39" ht="14.1" customHeight="1" thickTop="1" thickBot="1" x14ac:dyDescent="0.25">
      <c r="A383" s="2295"/>
      <c r="B383" s="2297"/>
      <c r="C383" s="2298"/>
      <c r="D383" s="2300"/>
      <c r="E383" s="2302"/>
      <c r="F383" s="2297"/>
      <c r="G383" s="2297"/>
      <c r="H383" s="2305"/>
      <c r="I383" s="2279" t="s">
        <v>140</v>
      </c>
      <c r="J383" s="2284"/>
      <c r="K383" s="2297"/>
      <c r="L383" s="2284"/>
      <c r="M383" s="310"/>
      <c r="N383" s="1679"/>
      <c r="O383" s="1679"/>
      <c r="P383" s="389"/>
      <c r="Q383" s="389"/>
      <c r="R383" s="308"/>
      <c r="S383" s="308"/>
      <c r="T383" s="358"/>
      <c r="U383" s="357"/>
      <c r="V383" s="357"/>
      <c r="W383" s="357"/>
      <c r="X383" s="357"/>
      <c r="Y383" s="357"/>
      <c r="Z383" s="357"/>
      <c r="AA383" s="357"/>
      <c r="AB383" s="308"/>
      <c r="AC383" s="2286">
        <f>SUM(T383:AB392)</f>
        <v>0</v>
      </c>
      <c r="AD383" s="2286">
        <f>IF(AC383&gt;0,18,0)</f>
        <v>0</v>
      </c>
      <c r="AE383" s="2289">
        <f>IF((AC383-AD383)&gt;=0,AC383-AD383,0)</f>
        <v>0</v>
      </c>
      <c r="AF383" s="2291">
        <f>IF(AC383&lt;AD383,AC383,AD383)/IF(AD383=0,1,AD383)</f>
        <v>0</v>
      </c>
      <c r="AG383" s="2292" t="str">
        <f>IF(AF383=1,"pe",IF(AF383&gt;0,"ne",""))</f>
        <v/>
      </c>
      <c r="AH383" s="2276"/>
      <c r="AI383" s="271">
        <v>1</v>
      </c>
      <c r="AJ383" s="271" t="s">
        <v>545</v>
      </c>
      <c r="AK383" s="271" t="str">
        <f t="shared" si="41"/>
        <v>??</v>
      </c>
      <c r="AL383" s="271">
        <v>1</v>
      </c>
      <c r="AM383" s="354">
        <f>C383</f>
        <v>0</v>
      </c>
    </row>
    <row r="384" spans="1:39" ht="14.1" customHeight="1" thickTop="1" thickBot="1" x14ac:dyDescent="0.25">
      <c r="A384" s="2295"/>
      <c r="B384" s="2284"/>
      <c r="C384" s="2298"/>
      <c r="D384" s="2300"/>
      <c r="E384" s="2303"/>
      <c r="F384" s="2284"/>
      <c r="G384" s="2318"/>
      <c r="H384" s="2305"/>
      <c r="I384" s="2280"/>
      <c r="J384" s="2284"/>
      <c r="K384" s="2318"/>
      <c r="L384" s="2284"/>
      <c r="M384" s="310"/>
      <c r="N384" s="1679"/>
      <c r="O384" s="1679"/>
      <c r="P384" s="309"/>
      <c r="Q384" s="309"/>
      <c r="R384" s="308"/>
      <c r="S384" s="308"/>
      <c r="T384" s="358"/>
      <c r="U384" s="357"/>
      <c r="V384" s="357"/>
      <c r="W384" s="357"/>
      <c r="X384" s="357"/>
      <c r="Y384" s="357"/>
      <c r="Z384" s="357"/>
      <c r="AA384" s="357"/>
      <c r="AB384" s="308"/>
      <c r="AC384" s="2287"/>
      <c r="AD384" s="2287"/>
      <c r="AE384" s="2290"/>
      <c r="AF384" s="2291"/>
      <c r="AG384" s="2293"/>
      <c r="AH384" s="2276"/>
      <c r="AI384" s="271">
        <f>IF(P384=P383,0,1)</f>
        <v>0</v>
      </c>
      <c r="AJ384" s="271" t="s">
        <v>545</v>
      </c>
      <c r="AK384" s="271" t="str">
        <f t="shared" si="41"/>
        <v>??</v>
      </c>
      <c r="AL384" s="271" t="e">
        <f>IF(#REF!=#REF!,0,1)</f>
        <v>#REF!</v>
      </c>
      <c r="AM384" s="354">
        <f t="shared" ref="AM384:AM392" si="45">AM383</f>
        <v>0</v>
      </c>
    </row>
    <row r="385" spans="1:39" ht="14.1" customHeight="1" thickTop="1" thickBot="1" x14ac:dyDescent="0.25">
      <c r="A385" s="2295"/>
      <c r="B385" s="2284"/>
      <c r="C385" s="2298"/>
      <c r="D385" s="2300"/>
      <c r="E385" s="2303"/>
      <c r="F385" s="2284"/>
      <c r="G385" s="2318"/>
      <c r="H385" s="2305"/>
      <c r="I385" s="2281"/>
      <c r="J385" s="2284"/>
      <c r="K385" s="2318"/>
      <c r="L385" s="2284"/>
      <c r="M385" s="310"/>
      <c r="N385" s="1679"/>
      <c r="O385" s="1679"/>
      <c r="P385" s="309"/>
      <c r="Q385" s="309"/>
      <c r="R385" s="308"/>
      <c r="S385" s="308"/>
      <c r="T385" s="358"/>
      <c r="U385" s="357"/>
      <c r="V385" s="357"/>
      <c r="W385" s="357"/>
      <c r="X385" s="357"/>
      <c r="Y385" s="357"/>
      <c r="Z385" s="357"/>
      <c r="AA385" s="357"/>
      <c r="AB385" s="308"/>
      <c r="AC385" s="2287"/>
      <c r="AD385" s="2287"/>
      <c r="AE385" s="2290"/>
      <c r="AF385" s="2291"/>
      <c r="AG385" s="2293"/>
      <c r="AH385" s="2276"/>
      <c r="AI385" s="271">
        <f>IF(P385=P384,0,IF(P385=P383,0,1))</f>
        <v>0</v>
      </c>
      <c r="AJ385" s="271" t="s">
        <v>545</v>
      </c>
      <c r="AK385" s="271" t="str">
        <f t="shared" si="41"/>
        <v>??</v>
      </c>
      <c r="AL385" s="271" t="e">
        <f>IF(#REF!=#REF!,0,IF(#REF!=#REF!,0,1))</f>
        <v>#REF!</v>
      </c>
      <c r="AM385" s="354">
        <f t="shared" si="45"/>
        <v>0</v>
      </c>
    </row>
    <row r="386" spans="1:39" ht="14.1" customHeight="1" thickTop="1" thickBot="1" x14ac:dyDescent="0.25">
      <c r="A386" s="2295"/>
      <c r="B386" s="2284"/>
      <c r="C386" s="2298"/>
      <c r="D386" s="2300"/>
      <c r="E386" s="2303"/>
      <c r="F386" s="2284"/>
      <c r="G386" s="2318"/>
      <c r="H386" s="2305"/>
      <c r="I386" s="2282"/>
      <c r="J386" s="2284"/>
      <c r="K386" s="2318"/>
      <c r="L386" s="2284"/>
      <c r="M386" s="310"/>
      <c r="N386" s="1679"/>
      <c r="O386" s="1679"/>
      <c r="P386" s="309"/>
      <c r="Q386" s="309"/>
      <c r="R386" s="308"/>
      <c r="S386" s="308"/>
      <c r="T386" s="358"/>
      <c r="U386" s="357"/>
      <c r="V386" s="357"/>
      <c r="W386" s="357"/>
      <c r="X386" s="357"/>
      <c r="Y386" s="357"/>
      <c r="Z386" s="357"/>
      <c r="AA386" s="357"/>
      <c r="AB386" s="308"/>
      <c r="AC386" s="2287"/>
      <c r="AD386" s="2287"/>
      <c r="AE386" s="2290"/>
      <c r="AF386" s="2291"/>
      <c r="AG386" s="2293"/>
      <c r="AH386" s="2276"/>
      <c r="AI386" s="271">
        <f>IF(P386=P385,0,IF(P386=P384,0,IF(P386=P383,0,1)))</f>
        <v>0</v>
      </c>
      <c r="AJ386" s="271" t="s">
        <v>545</v>
      </c>
      <c r="AK386" s="271" t="str">
        <f t="shared" si="41"/>
        <v>??</v>
      </c>
      <c r="AL386" s="271" t="e">
        <f>IF(#REF!=#REF!,0,IF(#REF!=#REF!,0,IF(#REF!=#REF!,0,1)))</f>
        <v>#REF!</v>
      </c>
      <c r="AM386" s="354">
        <f t="shared" si="45"/>
        <v>0</v>
      </c>
    </row>
    <row r="387" spans="1:39" ht="14.1" customHeight="1" thickTop="1" thickBot="1" x14ac:dyDescent="0.25">
      <c r="A387" s="2295"/>
      <c r="B387" s="2284"/>
      <c r="C387" s="2298"/>
      <c r="D387" s="2300"/>
      <c r="E387" s="2303"/>
      <c r="F387" s="2284"/>
      <c r="G387" s="2318"/>
      <c r="H387" s="2305"/>
      <c r="I387" s="2282"/>
      <c r="J387" s="2284"/>
      <c r="K387" s="2318"/>
      <c r="L387" s="2284"/>
      <c r="M387" s="310"/>
      <c r="N387" s="1679"/>
      <c r="O387" s="1679"/>
      <c r="P387" s="309"/>
      <c r="Q387" s="309"/>
      <c r="R387" s="308"/>
      <c r="S387" s="308"/>
      <c r="T387" s="358"/>
      <c r="U387" s="357"/>
      <c r="V387" s="357"/>
      <c r="W387" s="357"/>
      <c r="X387" s="357"/>
      <c r="Y387" s="357"/>
      <c r="Z387" s="357"/>
      <c r="AA387" s="357"/>
      <c r="AB387" s="308"/>
      <c r="AC387" s="2287"/>
      <c r="AD387" s="2287"/>
      <c r="AE387" s="2290"/>
      <c r="AF387" s="2291"/>
      <c r="AG387" s="2293"/>
      <c r="AH387" s="2276"/>
      <c r="AI387" s="271">
        <f>IF(P387=P386,0,IF(P387=P385,0,IF(P387=P384,0,IF(P387=P383,0,1))))</f>
        <v>0</v>
      </c>
      <c r="AJ387" s="271" t="s">
        <v>545</v>
      </c>
      <c r="AK387" s="271" t="str">
        <f t="shared" si="41"/>
        <v>??</v>
      </c>
      <c r="AL387" s="271" t="e">
        <f>IF(#REF!=#REF!,0,IF(#REF!=#REF!,0,IF(#REF!=#REF!,0,IF(#REF!=#REF!,0,1))))</f>
        <v>#REF!</v>
      </c>
      <c r="AM387" s="354">
        <f t="shared" si="45"/>
        <v>0</v>
      </c>
    </row>
    <row r="388" spans="1:39" ht="14.1" customHeight="1" thickTop="1" thickBot="1" x14ac:dyDescent="0.25">
      <c r="A388" s="2295"/>
      <c r="B388" s="2284"/>
      <c r="C388" s="2298"/>
      <c r="D388" s="2300"/>
      <c r="E388" s="2303"/>
      <c r="F388" s="2284"/>
      <c r="G388" s="2318"/>
      <c r="H388" s="2305"/>
      <c r="I388" s="2282"/>
      <c r="J388" s="2284"/>
      <c r="K388" s="2318"/>
      <c r="L388" s="2284"/>
      <c r="M388" s="310"/>
      <c r="N388" s="1679"/>
      <c r="O388" s="1679"/>
      <c r="P388" s="309"/>
      <c r="Q388" s="309"/>
      <c r="R388" s="308"/>
      <c r="S388" s="308"/>
      <c r="T388" s="358"/>
      <c r="U388" s="357"/>
      <c r="V388" s="357"/>
      <c r="W388" s="357"/>
      <c r="X388" s="357"/>
      <c r="Y388" s="357"/>
      <c r="Z388" s="357"/>
      <c r="AA388" s="357"/>
      <c r="AB388" s="308"/>
      <c r="AC388" s="2287"/>
      <c r="AD388" s="2287"/>
      <c r="AE388" s="2290"/>
      <c r="AF388" s="2291"/>
      <c r="AG388" s="2293"/>
      <c r="AH388" s="2276"/>
      <c r="AI388" s="271">
        <f>IF(P388=P387,0,IF(P388=P386,0,IF(P388=P385,0,IF(P388=P384,0,IF(P388=P383,0,1)))))</f>
        <v>0</v>
      </c>
      <c r="AJ388" s="271" t="s">
        <v>545</v>
      </c>
      <c r="AK388" s="271" t="str">
        <f t="shared" si="41"/>
        <v>??</v>
      </c>
      <c r="AL388" s="271" t="e">
        <f>IF(#REF!=#REF!,0,IF(#REF!=#REF!,0,IF(#REF!=#REF!,0,IF(#REF!=#REF!,0,IF(#REF!=#REF!,0,1)))))</f>
        <v>#REF!</v>
      </c>
      <c r="AM388" s="354">
        <f t="shared" si="45"/>
        <v>0</v>
      </c>
    </row>
    <row r="389" spans="1:39" ht="14.1" customHeight="1" thickTop="1" thickBot="1" x14ac:dyDescent="0.25">
      <c r="A389" s="2295"/>
      <c r="B389" s="2284"/>
      <c r="C389" s="2298"/>
      <c r="D389" s="2300"/>
      <c r="E389" s="2303"/>
      <c r="F389" s="2284"/>
      <c r="G389" s="2318"/>
      <c r="H389" s="2305"/>
      <c r="I389" s="2282"/>
      <c r="J389" s="2284"/>
      <c r="K389" s="2318"/>
      <c r="L389" s="2284"/>
      <c r="M389" s="310"/>
      <c r="N389" s="1679"/>
      <c r="O389" s="1679"/>
      <c r="P389" s="309"/>
      <c r="Q389" s="309"/>
      <c r="R389" s="308"/>
      <c r="S389" s="308"/>
      <c r="T389" s="358"/>
      <c r="U389" s="357"/>
      <c r="V389" s="357"/>
      <c r="W389" s="357"/>
      <c r="X389" s="357"/>
      <c r="Y389" s="357"/>
      <c r="Z389" s="357"/>
      <c r="AA389" s="357"/>
      <c r="AB389" s="308"/>
      <c r="AC389" s="2287"/>
      <c r="AD389" s="2287"/>
      <c r="AE389" s="2277" t="str">
        <f>IF(AE383&gt;9,"błąd","")</f>
        <v/>
      </c>
      <c r="AF389" s="2291"/>
      <c r="AG389" s="2293"/>
      <c r="AH389" s="2276"/>
      <c r="AI389" s="271">
        <f>IF(P389=P388,0,IF(P389=P387,0,IF(P389=P386,0,IF(P389=P385,0,IF(P389=P384,0,IF(P389=P383,0,1))))))</f>
        <v>0</v>
      </c>
      <c r="AJ389" s="271" t="s">
        <v>545</v>
      </c>
      <c r="AK389" s="271" t="str">
        <f t="shared" si="41"/>
        <v>??</v>
      </c>
      <c r="AL389" s="271" t="e">
        <f>IF(#REF!=#REF!,0,IF(#REF!=#REF!,0,IF(#REF!=#REF!,0,IF(#REF!=#REF!,0,IF(#REF!=#REF!,0,IF(#REF!=#REF!,0,1))))))</f>
        <v>#REF!</v>
      </c>
      <c r="AM389" s="354">
        <f t="shared" si="45"/>
        <v>0</v>
      </c>
    </row>
    <row r="390" spans="1:39" ht="14.1" customHeight="1" thickTop="1" thickBot="1" x14ac:dyDescent="0.25">
      <c r="A390" s="2295"/>
      <c r="B390" s="2284"/>
      <c r="C390" s="2298"/>
      <c r="D390" s="2300"/>
      <c r="E390" s="2303"/>
      <c r="F390" s="2284"/>
      <c r="G390" s="2318"/>
      <c r="H390" s="2305"/>
      <c r="I390" s="2282"/>
      <c r="J390" s="2284"/>
      <c r="K390" s="2318"/>
      <c r="L390" s="2284"/>
      <c r="M390" s="310"/>
      <c r="N390" s="1679"/>
      <c r="O390" s="1679"/>
      <c r="P390" s="309"/>
      <c r="Q390" s="309"/>
      <c r="R390" s="308"/>
      <c r="S390" s="308"/>
      <c r="T390" s="358"/>
      <c r="U390" s="357"/>
      <c r="V390" s="357"/>
      <c r="W390" s="357"/>
      <c r="X390" s="357"/>
      <c r="Y390" s="357"/>
      <c r="Z390" s="357"/>
      <c r="AA390" s="357"/>
      <c r="AB390" s="308"/>
      <c r="AC390" s="2287"/>
      <c r="AD390" s="2287"/>
      <c r="AE390" s="2277"/>
      <c r="AF390" s="2291"/>
      <c r="AG390" s="2293"/>
      <c r="AH390" s="2276"/>
      <c r="AI390" s="271">
        <f>IF(P390=P389,0,IF(P390=P388,0,IF(P390=P387,0,IF(P390=P386,0,IF(P390=P385,0,IF(P390=P384,0,IF(P390=P383,0,1)))))))</f>
        <v>0</v>
      </c>
      <c r="AJ390" s="271" t="s">
        <v>545</v>
      </c>
      <c r="AK390" s="271" t="str">
        <f t="shared" si="41"/>
        <v>??</v>
      </c>
      <c r="AL390" s="271" t="e">
        <f>IF(#REF!=#REF!,0,IF(#REF!=#REF!,0,IF(#REF!=#REF!,0,IF(#REF!=#REF!,0,IF(#REF!=#REF!,0,IF(#REF!=#REF!,0,IF(#REF!=#REF!,0,1)))))))</f>
        <v>#REF!</v>
      </c>
      <c r="AM390" s="354">
        <f t="shared" si="45"/>
        <v>0</v>
      </c>
    </row>
    <row r="391" spans="1:39" ht="14.1" customHeight="1" thickTop="1" thickBot="1" x14ac:dyDescent="0.25">
      <c r="A391" s="2295"/>
      <c r="B391" s="2284"/>
      <c r="C391" s="2298"/>
      <c r="D391" s="2300"/>
      <c r="E391" s="2303"/>
      <c r="F391" s="2284"/>
      <c r="G391" s="2318"/>
      <c r="H391" s="2305"/>
      <c r="I391" s="2282"/>
      <c r="J391" s="2284"/>
      <c r="K391" s="2318"/>
      <c r="L391" s="2284"/>
      <c r="M391" s="310"/>
      <c r="N391" s="1679"/>
      <c r="O391" s="1679"/>
      <c r="P391" s="309"/>
      <c r="Q391" s="309"/>
      <c r="R391" s="308"/>
      <c r="S391" s="308"/>
      <c r="T391" s="358"/>
      <c r="U391" s="357"/>
      <c r="V391" s="357"/>
      <c r="W391" s="357"/>
      <c r="X391" s="357"/>
      <c r="Y391" s="357"/>
      <c r="Z391" s="357"/>
      <c r="AA391" s="357"/>
      <c r="AB391" s="308"/>
      <c r="AC391" s="2287"/>
      <c r="AD391" s="2287"/>
      <c r="AE391" s="2277"/>
      <c r="AF391" s="2291"/>
      <c r="AG391" s="2293"/>
      <c r="AH391" s="2276"/>
      <c r="AI391" s="271">
        <f>IF(P391=P390,0,IF(P391=P389,0,IF(P391=P388,0,IF(P391=P387,0,IF(P391=P386,0,IF(P391=P385,0,IF(P391=P384,0,IF(P391=P383,0,1))))))))</f>
        <v>0</v>
      </c>
      <c r="AJ391" s="271" t="s">
        <v>545</v>
      </c>
      <c r="AK391" s="271" t="str">
        <f t="shared" si="41"/>
        <v>??</v>
      </c>
      <c r="AL391" s="271" t="e">
        <f>IF(#REF!=#REF!,0,IF(#REF!=#REF!,0,IF(#REF!=#REF!,0,IF(#REF!=#REF!,0,IF(#REF!=#REF!,0,IF(#REF!=#REF!,0,IF(#REF!=#REF!,0,IF(#REF!=#REF!,0,1))))))))</f>
        <v>#REF!</v>
      </c>
      <c r="AM391" s="354">
        <f t="shared" si="45"/>
        <v>0</v>
      </c>
    </row>
    <row r="392" spans="1:39" ht="14.1" customHeight="1" thickTop="1" thickBot="1" x14ac:dyDescent="0.25">
      <c r="A392" s="2296"/>
      <c r="B392" s="2285"/>
      <c r="C392" s="2299"/>
      <c r="D392" s="2301"/>
      <c r="E392" s="2304"/>
      <c r="F392" s="2285"/>
      <c r="G392" s="2319"/>
      <c r="H392" s="2306"/>
      <c r="I392" s="2283"/>
      <c r="J392" s="2285"/>
      <c r="K392" s="2319"/>
      <c r="L392" s="2285"/>
      <c r="M392" s="292"/>
      <c r="N392" s="290"/>
      <c r="O392" s="290"/>
      <c r="P392" s="291"/>
      <c r="Q392" s="291"/>
      <c r="R392" s="290"/>
      <c r="S392" s="290"/>
      <c r="T392" s="356"/>
      <c r="U392" s="355"/>
      <c r="V392" s="355"/>
      <c r="W392" s="355"/>
      <c r="X392" s="355"/>
      <c r="Y392" s="355"/>
      <c r="Z392" s="355"/>
      <c r="AA392" s="355"/>
      <c r="AB392" s="290"/>
      <c r="AC392" s="2288"/>
      <c r="AD392" s="2288"/>
      <c r="AE392" s="2278"/>
      <c r="AF392" s="2291"/>
      <c r="AG392" s="2294"/>
      <c r="AH392" s="2276"/>
      <c r="AI392" s="271">
        <f>IF(P392=P391,0,IF(P392=P390,0,IF(P392=P389,0,IF(P392=P388,0,IF(P392=P387,0,IF(P392=P386,0,IF(P392=P385,0,IF(P392=P384,0,IF(P392=P383,0,1)))))))))</f>
        <v>0</v>
      </c>
      <c r="AJ392" s="271" t="s">
        <v>545</v>
      </c>
      <c r="AK392" s="271" t="str">
        <f t="shared" si="41"/>
        <v>??</v>
      </c>
      <c r="AL392" s="271" t="e">
        <f>IF(#REF!=#REF!,0,IF(#REF!=#REF!,0,IF(#REF!=#REF!,0,IF(#REF!=#REF!,0,IF(#REF!=#REF!,0,IF(#REF!=#REF!,0,IF(#REF!=#REF!,0,IF(#REF!=#REF!,0,IF(#REF!=#REF!,0,1)))))))))</f>
        <v>#REF!</v>
      </c>
      <c r="AM392" s="354">
        <f t="shared" si="45"/>
        <v>0</v>
      </c>
    </row>
    <row r="393" spans="1:39" ht="14.1" customHeight="1" thickTop="1" thickBot="1" x14ac:dyDescent="0.25">
      <c r="A393" s="2295"/>
      <c r="B393" s="2297"/>
      <c r="C393" s="2298"/>
      <c r="D393" s="2300"/>
      <c r="E393" s="2302"/>
      <c r="F393" s="2297"/>
      <c r="G393" s="2297"/>
      <c r="H393" s="2305"/>
      <c r="I393" s="2279" t="s">
        <v>140</v>
      </c>
      <c r="J393" s="2284"/>
      <c r="K393" s="2297"/>
      <c r="L393" s="2284"/>
      <c r="M393" s="310"/>
      <c r="N393" s="1679"/>
      <c r="O393" s="1679"/>
      <c r="P393" s="389"/>
      <c r="Q393" s="389"/>
      <c r="R393" s="308"/>
      <c r="S393" s="308"/>
      <c r="T393" s="358"/>
      <c r="U393" s="357"/>
      <c r="V393" s="357"/>
      <c r="W393" s="357"/>
      <c r="X393" s="357"/>
      <c r="Y393" s="357"/>
      <c r="Z393" s="357"/>
      <c r="AA393" s="357"/>
      <c r="AB393" s="308"/>
      <c r="AC393" s="2286">
        <f>SUM(T393:AB402)</f>
        <v>0</v>
      </c>
      <c r="AD393" s="2286">
        <f>IF(AC393&gt;0,18,0)</f>
        <v>0</v>
      </c>
      <c r="AE393" s="2289">
        <f>IF((AC393-AD393)&gt;=0,AC393-AD393,0)</f>
        <v>0</v>
      </c>
      <c r="AF393" s="2291">
        <f>IF(AC393&lt;AD393,AC393,AD393)/IF(AD393=0,1,AD393)</f>
        <v>0</v>
      </c>
      <c r="AG393" s="2292" t="str">
        <f>IF(AF393=1,"pe",IF(AF393&gt;0,"ne",""))</f>
        <v/>
      </c>
      <c r="AH393" s="2276"/>
      <c r="AI393" s="271">
        <v>1</v>
      </c>
      <c r="AJ393" s="271" t="s">
        <v>545</v>
      </c>
      <c r="AK393" s="271" t="str">
        <f t="shared" si="41"/>
        <v>??</v>
      </c>
      <c r="AL393" s="271">
        <v>1</v>
      </c>
      <c r="AM393" s="354">
        <f>C393</f>
        <v>0</v>
      </c>
    </row>
    <row r="394" spans="1:39" ht="14.1" customHeight="1" thickTop="1" thickBot="1" x14ac:dyDescent="0.25">
      <c r="A394" s="2295"/>
      <c r="B394" s="2284"/>
      <c r="C394" s="2298"/>
      <c r="D394" s="2300"/>
      <c r="E394" s="2303"/>
      <c r="F394" s="2284"/>
      <c r="G394" s="2318"/>
      <c r="H394" s="2305"/>
      <c r="I394" s="2280"/>
      <c r="J394" s="2284"/>
      <c r="K394" s="2318"/>
      <c r="L394" s="2284"/>
      <c r="M394" s="310"/>
      <c r="N394" s="1679"/>
      <c r="O394" s="1679"/>
      <c r="P394" s="309"/>
      <c r="Q394" s="309"/>
      <c r="R394" s="308"/>
      <c r="S394" s="308"/>
      <c r="T394" s="358"/>
      <c r="U394" s="357"/>
      <c r="V394" s="357"/>
      <c r="W394" s="357"/>
      <c r="X394" s="357"/>
      <c r="Y394" s="357"/>
      <c r="Z394" s="357"/>
      <c r="AA394" s="357"/>
      <c r="AB394" s="308"/>
      <c r="AC394" s="2287"/>
      <c r="AD394" s="2287"/>
      <c r="AE394" s="2290"/>
      <c r="AF394" s="2291"/>
      <c r="AG394" s="2293"/>
      <c r="AH394" s="2276"/>
      <c r="AI394" s="271">
        <f>IF(P394=P393,0,1)</f>
        <v>0</v>
      </c>
      <c r="AJ394" s="271" t="s">
        <v>545</v>
      </c>
      <c r="AK394" s="271" t="str">
        <f t="shared" si="41"/>
        <v>??</v>
      </c>
      <c r="AL394" s="271" t="e">
        <f>IF(#REF!=#REF!,0,1)</f>
        <v>#REF!</v>
      </c>
      <c r="AM394" s="354">
        <f t="shared" ref="AM394:AM402" si="46">AM393</f>
        <v>0</v>
      </c>
    </row>
    <row r="395" spans="1:39" ht="14.1" customHeight="1" thickTop="1" thickBot="1" x14ac:dyDescent="0.25">
      <c r="A395" s="2295"/>
      <c r="B395" s="2284"/>
      <c r="C395" s="2298"/>
      <c r="D395" s="2300"/>
      <c r="E395" s="2303"/>
      <c r="F395" s="2284"/>
      <c r="G395" s="2318"/>
      <c r="H395" s="2305"/>
      <c r="I395" s="2281"/>
      <c r="J395" s="2284"/>
      <c r="K395" s="2318"/>
      <c r="L395" s="2284"/>
      <c r="M395" s="310"/>
      <c r="N395" s="1679"/>
      <c r="O395" s="1679"/>
      <c r="P395" s="309"/>
      <c r="Q395" s="309"/>
      <c r="R395" s="308"/>
      <c r="S395" s="308"/>
      <c r="T395" s="358"/>
      <c r="U395" s="357"/>
      <c r="V395" s="357"/>
      <c r="W395" s="357"/>
      <c r="X395" s="357"/>
      <c r="Y395" s="357"/>
      <c r="Z395" s="357"/>
      <c r="AA395" s="357"/>
      <c r="AB395" s="308"/>
      <c r="AC395" s="2287"/>
      <c r="AD395" s="2287"/>
      <c r="AE395" s="2290"/>
      <c r="AF395" s="2291"/>
      <c r="AG395" s="2293"/>
      <c r="AH395" s="2276"/>
      <c r="AI395" s="271">
        <f>IF(P395=P394,0,IF(P395=P393,0,1))</f>
        <v>0</v>
      </c>
      <c r="AJ395" s="271" t="s">
        <v>545</v>
      </c>
      <c r="AK395" s="271" t="str">
        <f t="shared" si="41"/>
        <v>??</v>
      </c>
      <c r="AL395" s="271" t="e">
        <f>IF(#REF!=#REF!,0,IF(#REF!=#REF!,0,1))</f>
        <v>#REF!</v>
      </c>
      <c r="AM395" s="354">
        <f t="shared" si="46"/>
        <v>0</v>
      </c>
    </row>
    <row r="396" spans="1:39" ht="14.1" customHeight="1" thickTop="1" thickBot="1" x14ac:dyDescent="0.25">
      <c r="A396" s="2295"/>
      <c r="B396" s="2284"/>
      <c r="C396" s="2298"/>
      <c r="D396" s="2300"/>
      <c r="E396" s="2303"/>
      <c r="F396" s="2284"/>
      <c r="G396" s="2318"/>
      <c r="H396" s="2305"/>
      <c r="I396" s="2282"/>
      <c r="J396" s="2284"/>
      <c r="K396" s="2318"/>
      <c r="L396" s="2284"/>
      <c r="M396" s="310"/>
      <c r="N396" s="1679"/>
      <c r="O396" s="1679"/>
      <c r="P396" s="309"/>
      <c r="Q396" s="309"/>
      <c r="R396" s="308"/>
      <c r="S396" s="308"/>
      <c r="T396" s="358"/>
      <c r="U396" s="357"/>
      <c r="V396" s="357"/>
      <c r="W396" s="357"/>
      <c r="X396" s="357"/>
      <c r="Y396" s="357"/>
      <c r="Z396" s="357"/>
      <c r="AA396" s="357"/>
      <c r="AB396" s="308"/>
      <c r="AC396" s="2287"/>
      <c r="AD396" s="2287"/>
      <c r="AE396" s="2290"/>
      <c r="AF396" s="2291"/>
      <c r="AG396" s="2293"/>
      <c r="AH396" s="2276"/>
      <c r="AI396" s="271">
        <f>IF(P396=P395,0,IF(P396=P394,0,IF(P396=P393,0,1)))</f>
        <v>0</v>
      </c>
      <c r="AJ396" s="271" t="s">
        <v>545</v>
      </c>
      <c r="AK396" s="271" t="str">
        <f t="shared" si="41"/>
        <v>??</v>
      </c>
      <c r="AL396" s="271" t="e">
        <f>IF(#REF!=#REF!,0,IF(#REF!=#REF!,0,IF(#REF!=#REF!,0,1)))</f>
        <v>#REF!</v>
      </c>
      <c r="AM396" s="354">
        <f t="shared" si="46"/>
        <v>0</v>
      </c>
    </row>
    <row r="397" spans="1:39" ht="14.1" customHeight="1" thickTop="1" thickBot="1" x14ac:dyDescent="0.25">
      <c r="A397" s="2295"/>
      <c r="B397" s="2284"/>
      <c r="C397" s="2298"/>
      <c r="D397" s="2300"/>
      <c r="E397" s="2303"/>
      <c r="F397" s="2284"/>
      <c r="G397" s="2318"/>
      <c r="H397" s="2305"/>
      <c r="I397" s="2282"/>
      <c r="J397" s="2284"/>
      <c r="K397" s="2318"/>
      <c r="L397" s="2284"/>
      <c r="M397" s="310"/>
      <c r="N397" s="1679"/>
      <c r="O397" s="1679"/>
      <c r="P397" s="309"/>
      <c r="Q397" s="309"/>
      <c r="R397" s="308"/>
      <c r="S397" s="308"/>
      <c r="T397" s="358"/>
      <c r="U397" s="357"/>
      <c r="V397" s="357"/>
      <c r="W397" s="357"/>
      <c r="X397" s="357"/>
      <c r="Y397" s="357"/>
      <c r="Z397" s="357"/>
      <c r="AA397" s="357"/>
      <c r="AB397" s="308"/>
      <c r="AC397" s="2287"/>
      <c r="AD397" s="2287"/>
      <c r="AE397" s="2290"/>
      <c r="AF397" s="2291"/>
      <c r="AG397" s="2293"/>
      <c r="AH397" s="2276"/>
      <c r="AI397" s="271">
        <f>IF(P397=P396,0,IF(P397=P395,0,IF(P397=P394,0,IF(P397=P393,0,1))))</f>
        <v>0</v>
      </c>
      <c r="AJ397" s="271" t="s">
        <v>545</v>
      </c>
      <c r="AK397" s="271" t="str">
        <f t="shared" si="41"/>
        <v>??</v>
      </c>
      <c r="AL397" s="271" t="e">
        <f>IF(#REF!=#REF!,0,IF(#REF!=#REF!,0,IF(#REF!=#REF!,0,IF(#REF!=#REF!,0,1))))</f>
        <v>#REF!</v>
      </c>
      <c r="AM397" s="354">
        <f t="shared" si="46"/>
        <v>0</v>
      </c>
    </row>
    <row r="398" spans="1:39" ht="14.1" customHeight="1" thickTop="1" thickBot="1" x14ac:dyDescent="0.25">
      <c r="A398" s="2295"/>
      <c r="B398" s="2284"/>
      <c r="C398" s="2298"/>
      <c r="D398" s="2300"/>
      <c r="E398" s="2303"/>
      <c r="F398" s="2284"/>
      <c r="G398" s="2318"/>
      <c r="H398" s="2305"/>
      <c r="I398" s="2282"/>
      <c r="J398" s="2284"/>
      <c r="K398" s="2318"/>
      <c r="L398" s="2284"/>
      <c r="M398" s="310"/>
      <c r="N398" s="1679"/>
      <c r="O398" s="1679"/>
      <c r="P398" s="309"/>
      <c r="Q398" s="309"/>
      <c r="R398" s="308"/>
      <c r="S398" s="308"/>
      <c r="T398" s="358"/>
      <c r="U398" s="357"/>
      <c r="V398" s="357"/>
      <c r="W398" s="357"/>
      <c r="X398" s="357"/>
      <c r="Y398" s="357"/>
      <c r="Z398" s="357"/>
      <c r="AA398" s="357"/>
      <c r="AB398" s="308"/>
      <c r="AC398" s="2287"/>
      <c r="AD398" s="2287"/>
      <c r="AE398" s="2290"/>
      <c r="AF398" s="2291"/>
      <c r="AG398" s="2293"/>
      <c r="AH398" s="2276"/>
      <c r="AI398" s="271">
        <f>IF(P398=P397,0,IF(P398=P396,0,IF(P398=P395,0,IF(P398=P394,0,IF(P398=P393,0,1)))))</f>
        <v>0</v>
      </c>
      <c r="AJ398" s="271" t="s">
        <v>545</v>
      </c>
      <c r="AK398" s="271" t="str">
        <f t="shared" si="41"/>
        <v>??</v>
      </c>
      <c r="AL398" s="271" t="e">
        <f>IF(#REF!=#REF!,0,IF(#REF!=#REF!,0,IF(#REF!=#REF!,0,IF(#REF!=#REF!,0,IF(#REF!=#REF!,0,1)))))</f>
        <v>#REF!</v>
      </c>
      <c r="AM398" s="354">
        <f t="shared" si="46"/>
        <v>0</v>
      </c>
    </row>
    <row r="399" spans="1:39" ht="14.1" customHeight="1" thickTop="1" thickBot="1" x14ac:dyDescent="0.25">
      <c r="A399" s="2295"/>
      <c r="B399" s="2284"/>
      <c r="C399" s="2298"/>
      <c r="D399" s="2300"/>
      <c r="E399" s="2303"/>
      <c r="F399" s="2284"/>
      <c r="G399" s="2318"/>
      <c r="H399" s="2305"/>
      <c r="I399" s="2282"/>
      <c r="J399" s="2284"/>
      <c r="K399" s="2318"/>
      <c r="L399" s="2284"/>
      <c r="M399" s="310"/>
      <c r="N399" s="1679"/>
      <c r="O399" s="1679"/>
      <c r="P399" s="309"/>
      <c r="Q399" s="309"/>
      <c r="R399" s="308"/>
      <c r="S399" s="308"/>
      <c r="T399" s="358"/>
      <c r="U399" s="357"/>
      <c r="V399" s="357"/>
      <c r="W399" s="357"/>
      <c r="X399" s="357"/>
      <c r="Y399" s="357"/>
      <c r="Z399" s="357"/>
      <c r="AA399" s="357"/>
      <c r="AB399" s="308"/>
      <c r="AC399" s="2287"/>
      <c r="AD399" s="2287"/>
      <c r="AE399" s="2277" t="str">
        <f>IF(AE393&gt;9,"błąd","")</f>
        <v/>
      </c>
      <c r="AF399" s="2291"/>
      <c r="AG399" s="2293"/>
      <c r="AH399" s="2276"/>
      <c r="AI399" s="271">
        <f>IF(P399=P398,0,IF(P399=P397,0,IF(P399=P396,0,IF(P399=P395,0,IF(P399=P394,0,IF(P399=P393,0,1))))))</f>
        <v>0</v>
      </c>
      <c r="AJ399" s="271" t="s">
        <v>545</v>
      </c>
      <c r="AK399" s="271" t="str">
        <f t="shared" si="41"/>
        <v>??</v>
      </c>
      <c r="AL399" s="271" t="e">
        <f>IF(#REF!=#REF!,0,IF(#REF!=#REF!,0,IF(#REF!=#REF!,0,IF(#REF!=#REF!,0,IF(#REF!=#REF!,0,IF(#REF!=#REF!,0,1))))))</f>
        <v>#REF!</v>
      </c>
      <c r="AM399" s="354">
        <f t="shared" si="46"/>
        <v>0</v>
      </c>
    </row>
    <row r="400" spans="1:39" ht="14.1" customHeight="1" thickTop="1" thickBot="1" x14ac:dyDescent="0.25">
      <c r="A400" s="2295"/>
      <c r="B400" s="2284"/>
      <c r="C400" s="2298"/>
      <c r="D400" s="2300"/>
      <c r="E400" s="2303"/>
      <c r="F400" s="2284"/>
      <c r="G400" s="2318"/>
      <c r="H400" s="2305"/>
      <c r="I400" s="2282"/>
      <c r="J400" s="2284"/>
      <c r="K400" s="2318"/>
      <c r="L400" s="2284"/>
      <c r="M400" s="310"/>
      <c r="N400" s="1679"/>
      <c r="O400" s="1679"/>
      <c r="P400" s="309"/>
      <c r="Q400" s="309"/>
      <c r="R400" s="308"/>
      <c r="S400" s="308"/>
      <c r="T400" s="358"/>
      <c r="U400" s="357"/>
      <c r="V400" s="357"/>
      <c r="W400" s="357"/>
      <c r="X400" s="357"/>
      <c r="Y400" s="357"/>
      <c r="Z400" s="357"/>
      <c r="AA400" s="357"/>
      <c r="AB400" s="308"/>
      <c r="AC400" s="2287"/>
      <c r="AD400" s="2287"/>
      <c r="AE400" s="2277"/>
      <c r="AF400" s="2291"/>
      <c r="AG400" s="2293"/>
      <c r="AH400" s="2276"/>
      <c r="AI400" s="271">
        <f>IF(P400=P399,0,IF(P400=P398,0,IF(P400=P397,0,IF(P400=P396,0,IF(P400=P395,0,IF(P400=P394,0,IF(P400=P393,0,1)))))))</f>
        <v>0</v>
      </c>
      <c r="AJ400" s="271" t="s">
        <v>545</v>
      </c>
      <c r="AK400" s="271" t="str">
        <f t="shared" si="41"/>
        <v>??</v>
      </c>
      <c r="AL400" s="271" t="e">
        <f>IF(#REF!=#REF!,0,IF(#REF!=#REF!,0,IF(#REF!=#REF!,0,IF(#REF!=#REF!,0,IF(#REF!=#REF!,0,IF(#REF!=#REF!,0,IF(#REF!=#REF!,0,1)))))))</f>
        <v>#REF!</v>
      </c>
      <c r="AM400" s="354">
        <f t="shared" si="46"/>
        <v>0</v>
      </c>
    </row>
    <row r="401" spans="1:39" ht="14.1" customHeight="1" thickTop="1" thickBot="1" x14ac:dyDescent="0.25">
      <c r="A401" s="2295"/>
      <c r="B401" s="2284"/>
      <c r="C401" s="2298"/>
      <c r="D401" s="2300"/>
      <c r="E401" s="2303"/>
      <c r="F401" s="2284"/>
      <c r="G401" s="2318"/>
      <c r="H401" s="2305"/>
      <c r="I401" s="2282"/>
      <c r="J401" s="2284"/>
      <c r="K401" s="2318"/>
      <c r="L401" s="2284"/>
      <c r="M401" s="310"/>
      <c r="N401" s="1679"/>
      <c r="O401" s="1679"/>
      <c r="P401" s="309"/>
      <c r="Q401" s="309"/>
      <c r="R401" s="308"/>
      <c r="S401" s="308"/>
      <c r="T401" s="358"/>
      <c r="U401" s="357"/>
      <c r="V401" s="357"/>
      <c r="W401" s="357"/>
      <c r="X401" s="357"/>
      <c r="Y401" s="357"/>
      <c r="Z401" s="357"/>
      <c r="AA401" s="357"/>
      <c r="AB401" s="308"/>
      <c r="AC401" s="2287"/>
      <c r="AD401" s="2287"/>
      <c r="AE401" s="2277"/>
      <c r="AF401" s="2291"/>
      <c r="AG401" s="2293"/>
      <c r="AH401" s="2276"/>
      <c r="AI401" s="271">
        <f>IF(P401=P400,0,IF(P401=P399,0,IF(P401=P398,0,IF(P401=P397,0,IF(P401=P396,0,IF(P401=P395,0,IF(P401=P394,0,IF(P401=P393,0,1))))))))</f>
        <v>0</v>
      </c>
      <c r="AJ401" s="271" t="s">
        <v>545</v>
      </c>
      <c r="AK401" s="271" t="str">
        <f t="shared" si="41"/>
        <v>??</v>
      </c>
      <c r="AL401" s="271" t="e">
        <f>IF(#REF!=#REF!,0,IF(#REF!=#REF!,0,IF(#REF!=#REF!,0,IF(#REF!=#REF!,0,IF(#REF!=#REF!,0,IF(#REF!=#REF!,0,IF(#REF!=#REF!,0,IF(#REF!=#REF!,0,1))))))))</f>
        <v>#REF!</v>
      </c>
      <c r="AM401" s="354">
        <f t="shared" si="46"/>
        <v>0</v>
      </c>
    </row>
    <row r="402" spans="1:39" ht="14.1" customHeight="1" thickTop="1" thickBot="1" x14ac:dyDescent="0.25">
      <c r="A402" s="2296"/>
      <c r="B402" s="2285"/>
      <c r="C402" s="2299"/>
      <c r="D402" s="2301"/>
      <c r="E402" s="2304"/>
      <c r="F402" s="2285"/>
      <c r="G402" s="2319"/>
      <c r="H402" s="2306"/>
      <c r="I402" s="2283"/>
      <c r="J402" s="2285"/>
      <c r="K402" s="2319"/>
      <c r="L402" s="2285"/>
      <c r="M402" s="292"/>
      <c r="N402" s="290"/>
      <c r="O402" s="290"/>
      <c r="P402" s="291"/>
      <c r="Q402" s="291"/>
      <c r="R402" s="290"/>
      <c r="S402" s="290"/>
      <c r="T402" s="356"/>
      <c r="U402" s="355"/>
      <c r="V402" s="355"/>
      <c r="W402" s="355"/>
      <c r="X402" s="355"/>
      <c r="Y402" s="355"/>
      <c r="Z402" s="355"/>
      <c r="AA402" s="355"/>
      <c r="AB402" s="290"/>
      <c r="AC402" s="2288"/>
      <c r="AD402" s="2288"/>
      <c r="AE402" s="2278"/>
      <c r="AF402" s="2291"/>
      <c r="AG402" s="2294"/>
      <c r="AH402" s="2276"/>
      <c r="AI402" s="271">
        <f>IF(P402=P401,0,IF(P402=P400,0,IF(P402=P399,0,IF(P402=P398,0,IF(P402=P397,0,IF(P402=P396,0,IF(P402=P395,0,IF(P402=P394,0,IF(P402=P393,0,1)))))))))</f>
        <v>0</v>
      </c>
      <c r="AJ402" s="271" t="s">
        <v>545</v>
      </c>
      <c r="AK402" s="271" t="str">
        <f t="shared" si="41"/>
        <v>??</v>
      </c>
      <c r="AL402" s="271" t="e">
        <f>IF(#REF!=#REF!,0,IF(#REF!=#REF!,0,IF(#REF!=#REF!,0,IF(#REF!=#REF!,0,IF(#REF!=#REF!,0,IF(#REF!=#REF!,0,IF(#REF!=#REF!,0,IF(#REF!=#REF!,0,IF(#REF!=#REF!,0,1)))))))))</f>
        <v>#REF!</v>
      </c>
      <c r="AM402" s="354">
        <f t="shared" si="46"/>
        <v>0</v>
      </c>
    </row>
    <row r="403" spans="1:39" ht="14.1" customHeight="1" thickTop="1" thickBot="1" x14ac:dyDescent="0.25">
      <c r="A403" s="2295"/>
      <c r="B403" s="2297"/>
      <c r="C403" s="2298"/>
      <c r="D403" s="2300"/>
      <c r="E403" s="2302"/>
      <c r="F403" s="2297"/>
      <c r="G403" s="2297"/>
      <c r="H403" s="2305"/>
      <c r="I403" s="2279" t="s">
        <v>140</v>
      </c>
      <c r="J403" s="2284"/>
      <c r="K403" s="2297"/>
      <c r="L403" s="2284"/>
      <c r="M403" s="310"/>
      <c r="N403" s="1679"/>
      <c r="O403" s="1679"/>
      <c r="P403" s="389"/>
      <c r="Q403" s="389"/>
      <c r="R403" s="308"/>
      <c r="S403" s="308"/>
      <c r="T403" s="358"/>
      <c r="U403" s="357"/>
      <c r="V403" s="357"/>
      <c r="W403" s="357"/>
      <c r="X403" s="357"/>
      <c r="Y403" s="357"/>
      <c r="Z403" s="357"/>
      <c r="AA403" s="357"/>
      <c r="AB403" s="308"/>
      <c r="AC403" s="2286">
        <f>SUM(T403:AB412)</f>
        <v>0</v>
      </c>
      <c r="AD403" s="2286">
        <f>IF(AC403&gt;0,18,0)</f>
        <v>0</v>
      </c>
      <c r="AE403" s="2289">
        <f>IF((AC403-AD403)&gt;=0,AC403-AD403,0)</f>
        <v>0</v>
      </c>
      <c r="AF403" s="2291">
        <f>IF(AC403&lt;AD403,AC403,AD403)/IF(AD403=0,1,AD403)</f>
        <v>0</v>
      </c>
      <c r="AG403" s="2292" t="str">
        <f>IF(AF403=1,"pe",IF(AF403&gt;0,"ne",""))</f>
        <v/>
      </c>
      <c r="AH403" s="2276"/>
      <c r="AI403" s="271">
        <v>1</v>
      </c>
      <c r="AJ403" s="271" t="s">
        <v>545</v>
      </c>
      <c r="AK403" s="271" t="str">
        <f t="shared" si="41"/>
        <v>??</v>
      </c>
      <c r="AL403" s="271">
        <v>1</v>
      </c>
      <c r="AM403" s="354">
        <f>C403</f>
        <v>0</v>
      </c>
    </row>
    <row r="404" spans="1:39" ht="14.1" customHeight="1" thickTop="1" thickBot="1" x14ac:dyDescent="0.25">
      <c r="A404" s="2295"/>
      <c r="B404" s="2284"/>
      <c r="C404" s="2298"/>
      <c r="D404" s="2300"/>
      <c r="E404" s="2303"/>
      <c r="F404" s="2284"/>
      <c r="G404" s="2318"/>
      <c r="H404" s="2305"/>
      <c r="I404" s="2280"/>
      <c r="J404" s="2284"/>
      <c r="K404" s="2318"/>
      <c r="L404" s="2284"/>
      <c r="M404" s="310"/>
      <c r="N404" s="1679"/>
      <c r="O404" s="1679"/>
      <c r="P404" s="309"/>
      <c r="Q404" s="309"/>
      <c r="R404" s="308"/>
      <c r="S404" s="308"/>
      <c r="T404" s="358"/>
      <c r="U404" s="357"/>
      <c r="V404" s="357"/>
      <c r="W404" s="357"/>
      <c r="X404" s="357"/>
      <c r="Y404" s="357"/>
      <c r="Z404" s="357"/>
      <c r="AA404" s="357"/>
      <c r="AB404" s="308"/>
      <c r="AC404" s="2287"/>
      <c r="AD404" s="2287"/>
      <c r="AE404" s="2290"/>
      <c r="AF404" s="2291"/>
      <c r="AG404" s="2293"/>
      <c r="AH404" s="2276"/>
      <c r="AI404" s="271">
        <f>IF(P404=P403,0,1)</f>
        <v>0</v>
      </c>
      <c r="AJ404" s="271" t="s">
        <v>545</v>
      </c>
      <c r="AK404" s="271" t="str">
        <f t="shared" si="41"/>
        <v>??</v>
      </c>
      <c r="AL404" s="271" t="e">
        <f>IF(#REF!=#REF!,0,1)</f>
        <v>#REF!</v>
      </c>
      <c r="AM404" s="354">
        <f t="shared" ref="AM404:AM412" si="47">AM403</f>
        <v>0</v>
      </c>
    </row>
    <row r="405" spans="1:39" ht="14.1" customHeight="1" thickTop="1" thickBot="1" x14ac:dyDescent="0.25">
      <c r="A405" s="2295"/>
      <c r="B405" s="2284"/>
      <c r="C405" s="2298"/>
      <c r="D405" s="2300"/>
      <c r="E405" s="2303"/>
      <c r="F405" s="2284"/>
      <c r="G405" s="2318"/>
      <c r="H405" s="2305"/>
      <c r="I405" s="2281"/>
      <c r="J405" s="2284"/>
      <c r="K405" s="2318"/>
      <c r="L405" s="2284"/>
      <c r="M405" s="310"/>
      <c r="N405" s="1679"/>
      <c r="O405" s="1679"/>
      <c r="P405" s="309"/>
      <c r="Q405" s="309"/>
      <c r="R405" s="308"/>
      <c r="S405" s="308"/>
      <c r="T405" s="358"/>
      <c r="U405" s="357"/>
      <c r="V405" s="357"/>
      <c r="W405" s="357"/>
      <c r="X405" s="357"/>
      <c r="Y405" s="357"/>
      <c r="Z405" s="357"/>
      <c r="AA405" s="357"/>
      <c r="AB405" s="308"/>
      <c r="AC405" s="2287"/>
      <c r="AD405" s="2287"/>
      <c r="AE405" s="2290"/>
      <c r="AF405" s="2291"/>
      <c r="AG405" s="2293"/>
      <c r="AH405" s="2276"/>
      <c r="AI405" s="271">
        <f>IF(P405=P404,0,IF(P405=P403,0,1))</f>
        <v>0</v>
      </c>
      <c r="AJ405" s="271" t="s">
        <v>545</v>
      </c>
      <c r="AK405" s="271" t="str">
        <f t="shared" si="41"/>
        <v>??</v>
      </c>
      <c r="AL405" s="271" t="e">
        <f>IF(#REF!=#REF!,0,IF(#REF!=#REF!,0,1))</f>
        <v>#REF!</v>
      </c>
      <c r="AM405" s="354">
        <f t="shared" si="47"/>
        <v>0</v>
      </c>
    </row>
    <row r="406" spans="1:39" ht="14.1" customHeight="1" thickTop="1" thickBot="1" x14ac:dyDescent="0.25">
      <c r="A406" s="2295"/>
      <c r="B406" s="2284"/>
      <c r="C406" s="2298"/>
      <c r="D406" s="2300"/>
      <c r="E406" s="2303"/>
      <c r="F406" s="2284"/>
      <c r="G406" s="2318"/>
      <c r="H406" s="2305"/>
      <c r="I406" s="2282"/>
      <c r="J406" s="2284"/>
      <c r="K406" s="2318"/>
      <c r="L406" s="2284"/>
      <c r="M406" s="310"/>
      <c r="N406" s="1679"/>
      <c r="O406" s="1679"/>
      <c r="P406" s="309"/>
      <c r="Q406" s="309"/>
      <c r="R406" s="308"/>
      <c r="S406" s="308"/>
      <c r="T406" s="358"/>
      <c r="U406" s="357"/>
      <c r="V406" s="357"/>
      <c r="W406" s="357"/>
      <c r="X406" s="357"/>
      <c r="Y406" s="357"/>
      <c r="Z406" s="357"/>
      <c r="AA406" s="357"/>
      <c r="AB406" s="308"/>
      <c r="AC406" s="2287"/>
      <c r="AD406" s="2287"/>
      <c r="AE406" s="2290"/>
      <c r="AF406" s="2291"/>
      <c r="AG406" s="2293"/>
      <c r="AH406" s="2276"/>
      <c r="AI406" s="271">
        <f>IF(P406=P405,0,IF(P406=P404,0,IF(P406=P403,0,1)))</f>
        <v>0</v>
      </c>
      <c r="AJ406" s="271" t="s">
        <v>545</v>
      </c>
      <c r="AK406" s="271" t="str">
        <f t="shared" si="41"/>
        <v>??</v>
      </c>
      <c r="AL406" s="271" t="e">
        <f>IF(#REF!=#REF!,0,IF(#REF!=#REF!,0,IF(#REF!=#REF!,0,1)))</f>
        <v>#REF!</v>
      </c>
      <c r="AM406" s="354">
        <f t="shared" si="47"/>
        <v>0</v>
      </c>
    </row>
    <row r="407" spans="1:39" ht="14.1" customHeight="1" thickTop="1" thickBot="1" x14ac:dyDescent="0.25">
      <c r="A407" s="2295"/>
      <c r="B407" s="2284"/>
      <c r="C407" s="2298"/>
      <c r="D407" s="2300"/>
      <c r="E407" s="2303"/>
      <c r="F407" s="2284"/>
      <c r="G407" s="2318"/>
      <c r="H407" s="2305"/>
      <c r="I407" s="2282"/>
      <c r="J407" s="2284"/>
      <c r="K407" s="2318"/>
      <c r="L407" s="2284"/>
      <c r="M407" s="310"/>
      <c r="N407" s="1679"/>
      <c r="O407" s="1679"/>
      <c r="P407" s="309"/>
      <c r="Q407" s="309"/>
      <c r="R407" s="308"/>
      <c r="S407" s="308"/>
      <c r="T407" s="358"/>
      <c r="U407" s="357"/>
      <c r="V407" s="357"/>
      <c r="W407" s="357"/>
      <c r="X407" s="357"/>
      <c r="Y407" s="357"/>
      <c r="Z407" s="357"/>
      <c r="AA407" s="357"/>
      <c r="AB407" s="308"/>
      <c r="AC407" s="2287"/>
      <c r="AD407" s="2287"/>
      <c r="AE407" s="2290"/>
      <c r="AF407" s="2291"/>
      <c r="AG407" s="2293"/>
      <c r="AH407" s="2276"/>
      <c r="AI407" s="271">
        <f>IF(P407=P406,0,IF(P407=P405,0,IF(P407=P404,0,IF(P407=P403,0,1))))</f>
        <v>0</v>
      </c>
      <c r="AJ407" s="271" t="s">
        <v>545</v>
      </c>
      <c r="AK407" s="271" t="str">
        <f t="shared" si="41"/>
        <v>??</v>
      </c>
      <c r="AL407" s="271" t="e">
        <f>IF(#REF!=#REF!,0,IF(#REF!=#REF!,0,IF(#REF!=#REF!,0,IF(#REF!=#REF!,0,1))))</f>
        <v>#REF!</v>
      </c>
      <c r="AM407" s="354">
        <f t="shared" si="47"/>
        <v>0</v>
      </c>
    </row>
    <row r="408" spans="1:39" ht="14.1" customHeight="1" thickTop="1" thickBot="1" x14ac:dyDescent="0.25">
      <c r="A408" s="2295"/>
      <c r="B408" s="2284"/>
      <c r="C408" s="2298"/>
      <c r="D408" s="2300"/>
      <c r="E408" s="2303"/>
      <c r="F408" s="2284"/>
      <c r="G408" s="2318"/>
      <c r="H408" s="2305"/>
      <c r="I408" s="2282"/>
      <c r="J408" s="2284"/>
      <c r="K408" s="2318"/>
      <c r="L408" s="2284"/>
      <c r="M408" s="310"/>
      <c r="N408" s="1679"/>
      <c r="O408" s="1679"/>
      <c r="P408" s="309"/>
      <c r="Q408" s="309"/>
      <c r="R408" s="308"/>
      <c r="S408" s="308"/>
      <c r="T408" s="358"/>
      <c r="U408" s="357"/>
      <c r="V408" s="357"/>
      <c r="W408" s="357"/>
      <c r="X408" s="357"/>
      <c r="Y408" s="357"/>
      <c r="Z408" s="357"/>
      <c r="AA408" s="357"/>
      <c r="AB408" s="308"/>
      <c r="AC408" s="2287"/>
      <c r="AD408" s="2287"/>
      <c r="AE408" s="2290"/>
      <c r="AF408" s="2291"/>
      <c r="AG408" s="2293"/>
      <c r="AH408" s="2276"/>
      <c r="AI408" s="271">
        <f>IF(P408=P407,0,IF(P408=P406,0,IF(P408=P405,0,IF(P408=P404,0,IF(P408=P403,0,1)))))</f>
        <v>0</v>
      </c>
      <c r="AJ408" s="271" t="s">
        <v>545</v>
      </c>
      <c r="AK408" s="271" t="str">
        <f t="shared" si="41"/>
        <v>??</v>
      </c>
      <c r="AL408" s="271" t="e">
        <f>IF(#REF!=#REF!,0,IF(#REF!=#REF!,0,IF(#REF!=#REF!,0,IF(#REF!=#REF!,0,IF(#REF!=#REF!,0,1)))))</f>
        <v>#REF!</v>
      </c>
      <c r="AM408" s="354">
        <f t="shared" si="47"/>
        <v>0</v>
      </c>
    </row>
    <row r="409" spans="1:39" ht="14.1" customHeight="1" thickTop="1" thickBot="1" x14ac:dyDescent="0.25">
      <c r="A409" s="2295"/>
      <c r="B409" s="2284"/>
      <c r="C409" s="2298"/>
      <c r="D409" s="2300"/>
      <c r="E409" s="2303"/>
      <c r="F409" s="2284"/>
      <c r="G409" s="2318"/>
      <c r="H409" s="2305"/>
      <c r="I409" s="2282"/>
      <c r="J409" s="2284"/>
      <c r="K409" s="2318"/>
      <c r="L409" s="2284"/>
      <c r="M409" s="310"/>
      <c r="N409" s="1679"/>
      <c r="O409" s="1679"/>
      <c r="P409" s="309"/>
      <c r="Q409" s="309"/>
      <c r="R409" s="308"/>
      <c r="S409" s="308"/>
      <c r="T409" s="358"/>
      <c r="U409" s="357"/>
      <c r="V409" s="357"/>
      <c r="W409" s="357"/>
      <c r="X409" s="357"/>
      <c r="Y409" s="357"/>
      <c r="Z409" s="357"/>
      <c r="AA409" s="357"/>
      <c r="AB409" s="308"/>
      <c r="AC409" s="2287"/>
      <c r="AD409" s="2287"/>
      <c r="AE409" s="2277" t="str">
        <f>IF(AE403&gt;9,"błąd","")</f>
        <v/>
      </c>
      <c r="AF409" s="2291"/>
      <c r="AG409" s="2293"/>
      <c r="AH409" s="2276"/>
      <c r="AI409" s="271">
        <f>IF(P409=P408,0,IF(P409=P407,0,IF(P409=P406,0,IF(P409=P405,0,IF(P409=P404,0,IF(P409=P403,0,1))))))</f>
        <v>0</v>
      </c>
      <c r="AJ409" s="271" t="s">
        <v>545</v>
      </c>
      <c r="AK409" s="271" t="str">
        <f t="shared" si="41"/>
        <v>??</v>
      </c>
      <c r="AL409" s="271" t="e">
        <f>IF(#REF!=#REF!,0,IF(#REF!=#REF!,0,IF(#REF!=#REF!,0,IF(#REF!=#REF!,0,IF(#REF!=#REF!,0,IF(#REF!=#REF!,0,1))))))</f>
        <v>#REF!</v>
      </c>
      <c r="AM409" s="354">
        <f t="shared" si="47"/>
        <v>0</v>
      </c>
    </row>
    <row r="410" spans="1:39" ht="14.1" customHeight="1" thickTop="1" thickBot="1" x14ac:dyDescent="0.25">
      <c r="A410" s="2295"/>
      <c r="B410" s="2284"/>
      <c r="C410" s="2298"/>
      <c r="D410" s="2300"/>
      <c r="E410" s="2303"/>
      <c r="F410" s="2284"/>
      <c r="G410" s="2318"/>
      <c r="H410" s="2305"/>
      <c r="I410" s="2282"/>
      <c r="J410" s="2284"/>
      <c r="K410" s="2318"/>
      <c r="L410" s="2284"/>
      <c r="M410" s="310"/>
      <c r="N410" s="1679"/>
      <c r="O410" s="1679"/>
      <c r="P410" s="309"/>
      <c r="Q410" s="309"/>
      <c r="R410" s="308"/>
      <c r="S410" s="308"/>
      <c r="T410" s="358"/>
      <c r="U410" s="357"/>
      <c r="V410" s="357"/>
      <c r="W410" s="357"/>
      <c r="X410" s="357"/>
      <c r="Y410" s="357"/>
      <c r="Z410" s="357"/>
      <c r="AA410" s="357"/>
      <c r="AB410" s="308"/>
      <c r="AC410" s="2287"/>
      <c r="AD410" s="2287"/>
      <c r="AE410" s="2277"/>
      <c r="AF410" s="2291"/>
      <c r="AG410" s="2293"/>
      <c r="AH410" s="2276"/>
      <c r="AI410" s="271">
        <f>IF(P410=P409,0,IF(P410=P408,0,IF(P410=P407,0,IF(P410=P406,0,IF(P410=P405,0,IF(P410=P404,0,IF(P410=P403,0,1)))))))</f>
        <v>0</v>
      </c>
      <c r="AJ410" s="271" t="s">
        <v>545</v>
      </c>
      <c r="AK410" s="271" t="str">
        <f t="shared" si="41"/>
        <v>??</v>
      </c>
      <c r="AL410" s="271" t="e">
        <f>IF(#REF!=#REF!,0,IF(#REF!=#REF!,0,IF(#REF!=#REF!,0,IF(#REF!=#REF!,0,IF(#REF!=#REF!,0,IF(#REF!=#REF!,0,IF(#REF!=#REF!,0,1)))))))</f>
        <v>#REF!</v>
      </c>
      <c r="AM410" s="354">
        <f t="shared" si="47"/>
        <v>0</v>
      </c>
    </row>
    <row r="411" spans="1:39" ht="14.1" customHeight="1" thickTop="1" thickBot="1" x14ac:dyDescent="0.25">
      <c r="A411" s="2295"/>
      <c r="B411" s="2284"/>
      <c r="C411" s="2298"/>
      <c r="D411" s="2300"/>
      <c r="E411" s="2303"/>
      <c r="F411" s="2284"/>
      <c r="G411" s="2318"/>
      <c r="H411" s="2305"/>
      <c r="I411" s="2282"/>
      <c r="J411" s="2284"/>
      <c r="K411" s="2318"/>
      <c r="L411" s="2284"/>
      <c r="M411" s="310"/>
      <c r="N411" s="1679"/>
      <c r="O411" s="1679"/>
      <c r="P411" s="309"/>
      <c r="Q411" s="309"/>
      <c r="R411" s="308"/>
      <c r="S411" s="308"/>
      <c r="T411" s="358"/>
      <c r="U411" s="357"/>
      <c r="V411" s="357"/>
      <c r="W411" s="357"/>
      <c r="X411" s="357"/>
      <c r="Y411" s="357"/>
      <c r="Z411" s="357"/>
      <c r="AA411" s="357"/>
      <c r="AB411" s="308"/>
      <c r="AC411" s="2287"/>
      <c r="AD411" s="2287"/>
      <c r="AE411" s="2277"/>
      <c r="AF411" s="2291"/>
      <c r="AG411" s="2293"/>
      <c r="AH411" s="2276"/>
      <c r="AI411" s="271">
        <f>IF(P411=P410,0,IF(P411=P409,0,IF(P411=P408,0,IF(P411=P407,0,IF(P411=P406,0,IF(P411=P405,0,IF(P411=P404,0,IF(P411=P403,0,1))))))))</f>
        <v>0</v>
      </c>
      <c r="AJ411" s="271" t="s">
        <v>545</v>
      </c>
      <c r="AK411" s="271" t="str">
        <f t="shared" si="41"/>
        <v>??</v>
      </c>
      <c r="AL411" s="271" t="e">
        <f>IF(#REF!=#REF!,0,IF(#REF!=#REF!,0,IF(#REF!=#REF!,0,IF(#REF!=#REF!,0,IF(#REF!=#REF!,0,IF(#REF!=#REF!,0,IF(#REF!=#REF!,0,IF(#REF!=#REF!,0,1))))))))</f>
        <v>#REF!</v>
      </c>
      <c r="AM411" s="354">
        <f t="shared" si="47"/>
        <v>0</v>
      </c>
    </row>
    <row r="412" spans="1:39" ht="14.1" customHeight="1" thickTop="1" thickBot="1" x14ac:dyDescent="0.25">
      <c r="A412" s="2296"/>
      <c r="B412" s="2285"/>
      <c r="C412" s="2299"/>
      <c r="D412" s="2301"/>
      <c r="E412" s="2304"/>
      <c r="F412" s="2285"/>
      <c r="G412" s="2319"/>
      <c r="H412" s="2306"/>
      <c r="I412" s="2283"/>
      <c r="J412" s="2285"/>
      <c r="K412" s="2319"/>
      <c r="L412" s="2285"/>
      <c r="M412" s="292"/>
      <c r="N412" s="290"/>
      <c r="O412" s="290"/>
      <c r="P412" s="291"/>
      <c r="Q412" s="291"/>
      <c r="R412" s="290"/>
      <c r="S412" s="290"/>
      <c r="T412" s="356"/>
      <c r="U412" s="355"/>
      <c r="V412" s="355"/>
      <c r="W412" s="355"/>
      <c r="X412" s="355"/>
      <c r="Y412" s="355"/>
      <c r="Z412" s="355"/>
      <c r="AA412" s="355"/>
      <c r="AB412" s="290"/>
      <c r="AC412" s="2288"/>
      <c r="AD412" s="2288"/>
      <c r="AE412" s="2278"/>
      <c r="AF412" s="2291"/>
      <c r="AG412" s="2294"/>
      <c r="AH412" s="2276"/>
      <c r="AI412" s="271">
        <f>IF(P412=P411,0,IF(P412=P410,0,IF(P412=P409,0,IF(P412=P408,0,IF(P412=P407,0,IF(P412=P406,0,IF(P412=P405,0,IF(P412=P404,0,IF(P412=P403,0,1)))))))))</f>
        <v>0</v>
      </c>
      <c r="AJ412" s="271" t="s">
        <v>545</v>
      </c>
      <c r="AK412" s="271" t="str">
        <f t="shared" ref="AK412:AK475" si="48">$C$2</f>
        <v>??</v>
      </c>
      <c r="AL412" s="271" t="e">
        <f>IF(#REF!=#REF!,0,IF(#REF!=#REF!,0,IF(#REF!=#REF!,0,IF(#REF!=#REF!,0,IF(#REF!=#REF!,0,IF(#REF!=#REF!,0,IF(#REF!=#REF!,0,IF(#REF!=#REF!,0,IF(#REF!=#REF!,0,1)))))))))</f>
        <v>#REF!</v>
      </c>
      <c r="AM412" s="354">
        <f t="shared" si="47"/>
        <v>0</v>
      </c>
    </row>
    <row r="413" spans="1:39" ht="14.1" customHeight="1" thickTop="1" thickBot="1" x14ac:dyDescent="0.25">
      <c r="A413" s="2295"/>
      <c r="B413" s="2297"/>
      <c r="C413" s="2298"/>
      <c r="D413" s="2300"/>
      <c r="E413" s="2302"/>
      <c r="F413" s="2297"/>
      <c r="G413" s="2297"/>
      <c r="H413" s="2305"/>
      <c r="I413" s="2279" t="s">
        <v>140</v>
      </c>
      <c r="J413" s="2284"/>
      <c r="K413" s="2297"/>
      <c r="L413" s="2284"/>
      <c r="M413" s="310"/>
      <c r="N413" s="1679"/>
      <c r="O413" s="1679"/>
      <c r="P413" s="389"/>
      <c r="Q413" s="389"/>
      <c r="R413" s="308"/>
      <c r="S413" s="308"/>
      <c r="T413" s="358"/>
      <c r="U413" s="357"/>
      <c r="V413" s="357"/>
      <c r="W413" s="357"/>
      <c r="X413" s="357"/>
      <c r="Y413" s="357"/>
      <c r="Z413" s="357"/>
      <c r="AA413" s="357"/>
      <c r="AB413" s="308"/>
      <c r="AC413" s="2286">
        <f>SUM(T413:AB422)</f>
        <v>0</v>
      </c>
      <c r="AD413" s="2286">
        <f>IF(AC413&gt;0,18,0)</f>
        <v>0</v>
      </c>
      <c r="AE413" s="2289">
        <f>IF((AC413-AD413)&gt;=0,AC413-AD413,0)</f>
        <v>0</v>
      </c>
      <c r="AF413" s="2291">
        <f>IF(AC413&lt;AD413,AC413,AD413)/IF(AD413=0,1,AD413)</f>
        <v>0</v>
      </c>
      <c r="AG413" s="2292" t="str">
        <f>IF(AF413=1,"pe",IF(AF413&gt;0,"ne",""))</f>
        <v/>
      </c>
      <c r="AH413" s="2276"/>
      <c r="AI413" s="271">
        <v>1</v>
      </c>
      <c r="AJ413" s="271" t="s">
        <v>545</v>
      </c>
      <c r="AK413" s="271" t="str">
        <f t="shared" si="48"/>
        <v>??</v>
      </c>
      <c r="AL413" s="271">
        <v>1</v>
      </c>
      <c r="AM413" s="354">
        <f>C413</f>
        <v>0</v>
      </c>
    </row>
    <row r="414" spans="1:39" ht="14.1" customHeight="1" thickTop="1" thickBot="1" x14ac:dyDescent="0.25">
      <c r="A414" s="2295"/>
      <c r="B414" s="2284"/>
      <c r="C414" s="2298"/>
      <c r="D414" s="2300"/>
      <c r="E414" s="2303"/>
      <c r="F414" s="2284"/>
      <c r="G414" s="2318"/>
      <c r="H414" s="2305"/>
      <c r="I414" s="2280"/>
      <c r="J414" s="2284"/>
      <c r="K414" s="2318"/>
      <c r="L414" s="2284"/>
      <c r="M414" s="310"/>
      <c r="N414" s="1679"/>
      <c r="O414" s="1679"/>
      <c r="P414" s="309"/>
      <c r="Q414" s="309"/>
      <c r="R414" s="308"/>
      <c r="S414" s="308"/>
      <c r="T414" s="358"/>
      <c r="U414" s="357"/>
      <c r="V414" s="357"/>
      <c r="W414" s="357"/>
      <c r="X414" s="357"/>
      <c r="Y414" s="357"/>
      <c r="Z414" s="357"/>
      <c r="AA414" s="357"/>
      <c r="AB414" s="308"/>
      <c r="AC414" s="2287"/>
      <c r="AD414" s="2287"/>
      <c r="AE414" s="2290"/>
      <c r="AF414" s="2291"/>
      <c r="AG414" s="2293"/>
      <c r="AH414" s="2276"/>
      <c r="AI414" s="271">
        <f>IF(P414=P413,0,1)</f>
        <v>0</v>
      </c>
      <c r="AJ414" s="271" t="s">
        <v>545</v>
      </c>
      <c r="AK414" s="271" t="str">
        <f t="shared" si="48"/>
        <v>??</v>
      </c>
      <c r="AL414" s="271" t="e">
        <f>IF(#REF!=#REF!,0,1)</f>
        <v>#REF!</v>
      </c>
      <c r="AM414" s="354">
        <f t="shared" ref="AM414:AM422" si="49">AM413</f>
        <v>0</v>
      </c>
    </row>
    <row r="415" spans="1:39" ht="14.1" customHeight="1" thickTop="1" thickBot="1" x14ac:dyDescent="0.25">
      <c r="A415" s="2295"/>
      <c r="B415" s="2284"/>
      <c r="C415" s="2298"/>
      <c r="D415" s="2300"/>
      <c r="E415" s="2303"/>
      <c r="F415" s="2284"/>
      <c r="G415" s="2318"/>
      <c r="H415" s="2305"/>
      <c r="I415" s="2281"/>
      <c r="J415" s="2284"/>
      <c r="K415" s="2318"/>
      <c r="L415" s="2284"/>
      <c r="M415" s="310"/>
      <c r="N415" s="1679"/>
      <c r="O415" s="1679"/>
      <c r="P415" s="309"/>
      <c r="Q415" s="309"/>
      <c r="R415" s="308"/>
      <c r="S415" s="308"/>
      <c r="T415" s="358"/>
      <c r="U415" s="357"/>
      <c r="V415" s="357"/>
      <c r="W415" s="357"/>
      <c r="X415" s="357"/>
      <c r="Y415" s="357"/>
      <c r="Z415" s="357"/>
      <c r="AA415" s="357"/>
      <c r="AB415" s="308"/>
      <c r="AC415" s="2287"/>
      <c r="AD415" s="2287"/>
      <c r="AE415" s="2290"/>
      <c r="AF415" s="2291"/>
      <c r="AG415" s="2293"/>
      <c r="AH415" s="2276"/>
      <c r="AI415" s="271">
        <f>IF(P415=P414,0,IF(P415=P413,0,1))</f>
        <v>0</v>
      </c>
      <c r="AJ415" s="271" t="s">
        <v>545</v>
      </c>
      <c r="AK415" s="271" t="str">
        <f t="shared" si="48"/>
        <v>??</v>
      </c>
      <c r="AL415" s="271" t="e">
        <f>IF(#REF!=#REF!,0,IF(#REF!=#REF!,0,1))</f>
        <v>#REF!</v>
      </c>
      <c r="AM415" s="354">
        <f t="shared" si="49"/>
        <v>0</v>
      </c>
    </row>
    <row r="416" spans="1:39" ht="14.1" customHeight="1" thickTop="1" thickBot="1" x14ac:dyDescent="0.25">
      <c r="A416" s="2295"/>
      <c r="B416" s="2284"/>
      <c r="C416" s="2298"/>
      <c r="D416" s="2300"/>
      <c r="E416" s="2303"/>
      <c r="F416" s="2284"/>
      <c r="G416" s="2318"/>
      <c r="H416" s="2305"/>
      <c r="I416" s="2282"/>
      <c r="J416" s="2284"/>
      <c r="K416" s="2318"/>
      <c r="L416" s="2284"/>
      <c r="M416" s="310"/>
      <c r="N416" s="1679"/>
      <c r="O416" s="1679"/>
      <c r="P416" s="309"/>
      <c r="Q416" s="309"/>
      <c r="R416" s="308"/>
      <c r="S416" s="308"/>
      <c r="T416" s="358"/>
      <c r="U416" s="357"/>
      <c r="V416" s="357"/>
      <c r="W416" s="357"/>
      <c r="X416" s="357"/>
      <c r="Y416" s="357"/>
      <c r="Z416" s="357"/>
      <c r="AA416" s="357"/>
      <c r="AB416" s="308"/>
      <c r="AC416" s="2287"/>
      <c r="AD416" s="2287"/>
      <c r="AE416" s="2290"/>
      <c r="AF416" s="2291"/>
      <c r="AG416" s="2293"/>
      <c r="AH416" s="2276"/>
      <c r="AI416" s="271">
        <f>IF(P416=P415,0,IF(P416=P414,0,IF(P416=P413,0,1)))</f>
        <v>0</v>
      </c>
      <c r="AJ416" s="271" t="s">
        <v>545</v>
      </c>
      <c r="AK416" s="271" t="str">
        <f t="shared" si="48"/>
        <v>??</v>
      </c>
      <c r="AL416" s="271" t="e">
        <f>IF(#REF!=#REF!,0,IF(#REF!=#REF!,0,IF(#REF!=#REF!,0,1)))</f>
        <v>#REF!</v>
      </c>
      <c r="AM416" s="354">
        <f t="shared" si="49"/>
        <v>0</v>
      </c>
    </row>
    <row r="417" spans="1:39" ht="14.1" customHeight="1" thickTop="1" thickBot="1" x14ac:dyDescent="0.25">
      <c r="A417" s="2295"/>
      <c r="B417" s="2284"/>
      <c r="C417" s="2298"/>
      <c r="D417" s="2300"/>
      <c r="E417" s="2303"/>
      <c r="F417" s="2284"/>
      <c r="G417" s="2318"/>
      <c r="H417" s="2305"/>
      <c r="I417" s="2282"/>
      <c r="J417" s="2284"/>
      <c r="K417" s="2318"/>
      <c r="L417" s="2284"/>
      <c r="M417" s="310"/>
      <c r="N417" s="1679"/>
      <c r="O417" s="1679"/>
      <c r="P417" s="309"/>
      <c r="Q417" s="309"/>
      <c r="R417" s="308"/>
      <c r="S417" s="308"/>
      <c r="T417" s="358"/>
      <c r="U417" s="357"/>
      <c r="V417" s="357"/>
      <c r="W417" s="357"/>
      <c r="X417" s="357"/>
      <c r="Y417" s="357"/>
      <c r="Z417" s="357"/>
      <c r="AA417" s="357"/>
      <c r="AB417" s="308"/>
      <c r="AC417" s="2287"/>
      <c r="AD417" s="2287"/>
      <c r="AE417" s="2290"/>
      <c r="AF417" s="2291"/>
      <c r="AG417" s="2293"/>
      <c r="AH417" s="2276"/>
      <c r="AI417" s="271">
        <f>IF(P417=P416,0,IF(P417=P415,0,IF(P417=P414,0,IF(P417=P413,0,1))))</f>
        <v>0</v>
      </c>
      <c r="AJ417" s="271" t="s">
        <v>545</v>
      </c>
      <c r="AK417" s="271" t="str">
        <f t="shared" si="48"/>
        <v>??</v>
      </c>
      <c r="AL417" s="271" t="e">
        <f>IF(#REF!=#REF!,0,IF(#REF!=#REF!,0,IF(#REF!=#REF!,0,IF(#REF!=#REF!,0,1))))</f>
        <v>#REF!</v>
      </c>
      <c r="AM417" s="354">
        <f t="shared" si="49"/>
        <v>0</v>
      </c>
    </row>
    <row r="418" spans="1:39" ht="14.1" customHeight="1" thickTop="1" thickBot="1" x14ac:dyDescent="0.25">
      <c r="A418" s="2295"/>
      <c r="B418" s="2284"/>
      <c r="C418" s="2298"/>
      <c r="D418" s="2300"/>
      <c r="E418" s="2303"/>
      <c r="F418" s="2284"/>
      <c r="G418" s="2318"/>
      <c r="H418" s="2305"/>
      <c r="I418" s="2282"/>
      <c r="J418" s="2284"/>
      <c r="K418" s="2318"/>
      <c r="L418" s="2284"/>
      <c r="M418" s="310"/>
      <c r="N418" s="1679"/>
      <c r="O418" s="1679"/>
      <c r="P418" s="309"/>
      <c r="Q418" s="309"/>
      <c r="R418" s="308"/>
      <c r="S418" s="308"/>
      <c r="T418" s="358"/>
      <c r="U418" s="357"/>
      <c r="V418" s="357"/>
      <c r="W418" s="357"/>
      <c r="X418" s="357"/>
      <c r="Y418" s="357"/>
      <c r="Z418" s="357"/>
      <c r="AA418" s="357"/>
      <c r="AB418" s="308"/>
      <c r="AC418" s="2287"/>
      <c r="AD418" s="2287"/>
      <c r="AE418" s="2290"/>
      <c r="AF418" s="2291"/>
      <c r="AG418" s="2293"/>
      <c r="AH418" s="2276"/>
      <c r="AI418" s="271">
        <f>IF(P418=P417,0,IF(P418=P416,0,IF(P418=P415,0,IF(P418=P414,0,IF(P418=P413,0,1)))))</f>
        <v>0</v>
      </c>
      <c r="AJ418" s="271" t="s">
        <v>545</v>
      </c>
      <c r="AK418" s="271" t="str">
        <f t="shared" si="48"/>
        <v>??</v>
      </c>
      <c r="AL418" s="271" t="e">
        <f>IF(#REF!=#REF!,0,IF(#REF!=#REF!,0,IF(#REF!=#REF!,0,IF(#REF!=#REF!,0,IF(#REF!=#REF!,0,1)))))</f>
        <v>#REF!</v>
      </c>
      <c r="AM418" s="354">
        <f t="shared" si="49"/>
        <v>0</v>
      </c>
    </row>
    <row r="419" spans="1:39" ht="14.1" customHeight="1" thickTop="1" thickBot="1" x14ac:dyDescent="0.25">
      <c r="A419" s="2295"/>
      <c r="B419" s="2284"/>
      <c r="C419" s="2298"/>
      <c r="D419" s="2300"/>
      <c r="E419" s="2303"/>
      <c r="F419" s="2284"/>
      <c r="G419" s="2318"/>
      <c r="H419" s="2305"/>
      <c r="I419" s="2282"/>
      <c r="J419" s="2284"/>
      <c r="K419" s="2318"/>
      <c r="L419" s="2284"/>
      <c r="M419" s="310"/>
      <c r="N419" s="1679"/>
      <c r="O419" s="1679"/>
      <c r="P419" s="309"/>
      <c r="Q419" s="309"/>
      <c r="R419" s="308"/>
      <c r="S419" s="308"/>
      <c r="T419" s="358"/>
      <c r="U419" s="357"/>
      <c r="V419" s="357"/>
      <c r="W419" s="357"/>
      <c r="X419" s="357"/>
      <c r="Y419" s="357"/>
      <c r="Z419" s="357"/>
      <c r="AA419" s="357"/>
      <c r="AB419" s="308"/>
      <c r="AC419" s="2287"/>
      <c r="AD419" s="2287"/>
      <c r="AE419" s="2277" t="str">
        <f>IF(AE413&gt;9,"błąd","")</f>
        <v/>
      </c>
      <c r="AF419" s="2291"/>
      <c r="AG419" s="2293"/>
      <c r="AH419" s="2276"/>
      <c r="AI419" s="271">
        <f>IF(P419=P418,0,IF(P419=P417,0,IF(P419=P416,0,IF(P419=P415,0,IF(P419=P414,0,IF(P419=P413,0,1))))))</f>
        <v>0</v>
      </c>
      <c r="AJ419" s="271" t="s">
        <v>545</v>
      </c>
      <c r="AK419" s="271" t="str">
        <f t="shared" si="48"/>
        <v>??</v>
      </c>
      <c r="AL419" s="271" t="e">
        <f>IF(#REF!=#REF!,0,IF(#REF!=#REF!,0,IF(#REF!=#REF!,0,IF(#REF!=#REF!,0,IF(#REF!=#REF!,0,IF(#REF!=#REF!,0,1))))))</f>
        <v>#REF!</v>
      </c>
      <c r="AM419" s="354">
        <f t="shared" si="49"/>
        <v>0</v>
      </c>
    </row>
    <row r="420" spans="1:39" ht="14.1" customHeight="1" thickTop="1" thickBot="1" x14ac:dyDescent="0.25">
      <c r="A420" s="2295"/>
      <c r="B420" s="2284"/>
      <c r="C420" s="2298"/>
      <c r="D420" s="2300"/>
      <c r="E420" s="2303"/>
      <c r="F420" s="2284"/>
      <c r="G420" s="2318"/>
      <c r="H420" s="2305"/>
      <c r="I420" s="2282"/>
      <c r="J420" s="2284"/>
      <c r="K420" s="2318"/>
      <c r="L420" s="2284"/>
      <c r="M420" s="310"/>
      <c r="N420" s="1679"/>
      <c r="O420" s="1679"/>
      <c r="P420" s="309"/>
      <c r="Q420" s="309"/>
      <c r="R420" s="308"/>
      <c r="S420" s="308"/>
      <c r="T420" s="358"/>
      <c r="U420" s="357"/>
      <c r="V420" s="357"/>
      <c r="W420" s="357"/>
      <c r="X420" s="357"/>
      <c r="Y420" s="357"/>
      <c r="Z420" s="357"/>
      <c r="AA420" s="357"/>
      <c r="AB420" s="308"/>
      <c r="AC420" s="2287"/>
      <c r="AD420" s="2287"/>
      <c r="AE420" s="2277"/>
      <c r="AF420" s="2291"/>
      <c r="AG420" s="2293"/>
      <c r="AH420" s="2276"/>
      <c r="AI420" s="271">
        <f>IF(P420=P419,0,IF(P420=P418,0,IF(P420=P417,0,IF(P420=P416,0,IF(P420=P415,0,IF(P420=P414,0,IF(P420=P413,0,1)))))))</f>
        <v>0</v>
      </c>
      <c r="AJ420" s="271" t="s">
        <v>545</v>
      </c>
      <c r="AK420" s="271" t="str">
        <f t="shared" si="48"/>
        <v>??</v>
      </c>
      <c r="AL420" s="271" t="e">
        <f>IF(#REF!=#REF!,0,IF(#REF!=#REF!,0,IF(#REF!=#REF!,0,IF(#REF!=#REF!,0,IF(#REF!=#REF!,0,IF(#REF!=#REF!,0,IF(#REF!=#REF!,0,1)))))))</f>
        <v>#REF!</v>
      </c>
      <c r="AM420" s="354">
        <f t="shared" si="49"/>
        <v>0</v>
      </c>
    </row>
    <row r="421" spans="1:39" ht="14.1" customHeight="1" thickTop="1" thickBot="1" x14ac:dyDescent="0.25">
      <c r="A421" s="2295"/>
      <c r="B421" s="2284"/>
      <c r="C421" s="2298"/>
      <c r="D421" s="2300"/>
      <c r="E421" s="2303"/>
      <c r="F421" s="2284"/>
      <c r="G421" s="2318"/>
      <c r="H421" s="2305"/>
      <c r="I421" s="2282"/>
      <c r="J421" s="2284"/>
      <c r="K421" s="2318"/>
      <c r="L421" s="2284"/>
      <c r="M421" s="310"/>
      <c r="N421" s="1679"/>
      <c r="O421" s="1679"/>
      <c r="P421" s="309"/>
      <c r="Q421" s="309"/>
      <c r="R421" s="308"/>
      <c r="S421" s="308"/>
      <c r="T421" s="358"/>
      <c r="U421" s="357"/>
      <c r="V421" s="357"/>
      <c r="W421" s="357"/>
      <c r="X421" s="357"/>
      <c r="Y421" s="357"/>
      <c r="Z421" s="357"/>
      <c r="AA421" s="357"/>
      <c r="AB421" s="308"/>
      <c r="AC421" s="2287"/>
      <c r="AD421" s="2287"/>
      <c r="AE421" s="2277"/>
      <c r="AF421" s="2291"/>
      <c r="AG421" s="2293"/>
      <c r="AH421" s="2276"/>
      <c r="AI421" s="271">
        <f>IF(P421=P420,0,IF(P421=P419,0,IF(P421=P418,0,IF(P421=P417,0,IF(P421=P416,0,IF(P421=P415,0,IF(P421=P414,0,IF(P421=P413,0,1))))))))</f>
        <v>0</v>
      </c>
      <c r="AJ421" s="271" t="s">
        <v>545</v>
      </c>
      <c r="AK421" s="271" t="str">
        <f t="shared" si="48"/>
        <v>??</v>
      </c>
      <c r="AL421" s="271" t="e">
        <f>IF(#REF!=#REF!,0,IF(#REF!=#REF!,0,IF(#REF!=#REF!,0,IF(#REF!=#REF!,0,IF(#REF!=#REF!,0,IF(#REF!=#REF!,0,IF(#REF!=#REF!,0,IF(#REF!=#REF!,0,1))))))))</f>
        <v>#REF!</v>
      </c>
      <c r="AM421" s="354">
        <f t="shared" si="49"/>
        <v>0</v>
      </c>
    </row>
    <row r="422" spans="1:39" ht="14.1" customHeight="1" thickTop="1" thickBot="1" x14ac:dyDescent="0.25">
      <c r="A422" s="2296"/>
      <c r="B422" s="2285"/>
      <c r="C422" s="2299"/>
      <c r="D422" s="2301"/>
      <c r="E422" s="2304"/>
      <c r="F422" s="2285"/>
      <c r="G422" s="2319"/>
      <c r="H422" s="2306"/>
      <c r="I422" s="2283"/>
      <c r="J422" s="2285"/>
      <c r="K422" s="2319"/>
      <c r="L422" s="2285"/>
      <c r="M422" s="292"/>
      <c r="N422" s="290"/>
      <c r="O422" s="290"/>
      <c r="P422" s="291"/>
      <c r="Q422" s="291"/>
      <c r="R422" s="290"/>
      <c r="S422" s="290"/>
      <c r="T422" s="356"/>
      <c r="U422" s="355"/>
      <c r="V422" s="355"/>
      <c r="W422" s="355"/>
      <c r="X422" s="355"/>
      <c r="Y422" s="355"/>
      <c r="Z422" s="355"/>
      <c r="AA422" s="355"/>
      <c r="AB422" s="290"/>
      <c r="AC422" s="2288"/>
      <c r="AD422" s="2288"/>
      <c r="AE422" s="2278"/>
      <c r="AF422" s="2291"/>
      <c r="AG422" s="2294"/>
      <c r="AH422" s="2276"/>
      <c r="AI422" s="271">
        <f>IF(P422=P421,0,IF(P422=P420,0,IF(P422=P419,0,IF(P422=P418,0,IF(P422=P417,0,IF(P422=P416,0,IF(P422=P415,0,IF(P422=P414,0,IF(P422=P413,0,1)))))))))</f>
        <v>0</v>
      </c>
      <c r="AJ422" s="271" t="s">
        <v>545</v>
      </c>
      <c r="AK422" s="271" t="str">
        <f t="shared" si="48"/>
        <v>??</v>
      </c>
      <c r="AL422" s="271" t="e">
        <f>IF(#REF!=#REF!,0,IF(#REF!=#REF!,0,IF(#REF!=#REF!,0,IF(#REF!=#REF!,0,IF(#REF!=#REF!,0,IF(#REF!=#REF!,0,IF(#REF!=#REF!,0,IF(#REF!=#REF!,0,IF(#REF!=#REF!,0,1)))))))))</f>
        <v>#REF!</v>
      </c>
      <c r="AM422" s="354">
        <f t="shared" si="49"/>
        <v>0</v>
      </c>
    </row>
    <row r="423" spans="1:39" ht="14.1" customHeight="1" thickTop="1" thickBot="1" x14ac:dyDescent="0.25">
      <c r="A423" s="2295"/>
      <c r="B423" s="2297"/>
      <c r="C423" s="2298"/>
      <c r="D423" s="2300"/>
      <c r="E423" s="2302"/>
      <c r="F423" s="2297"/>
      <c r="G423" s="2297"/>
      <c r="H423" s="2305"/>
      <c r="I423" s="2279" t="s">
        <v>140</v>
      </c>
      <c r="J423" s="2284"/>
      <c r="K423" s="2297"/>
      <c r="L423" s="2284"/>
      <c r="M423" s="310"/>
      <c r="N423" s="1679"/>
      <c r="O423" s="1679"/>
      <c r="P423" s="389"/>
      <c r="Q423" s="389"/>
      <c r="R423" s="308"/>
      <c r="S423" s="308"/>
      <c r="T423" s="358"/>
      <c r="U423" s="357"/>
      <c r="V423" s="357"/>
      <c r="W423" s="357"/>
      <c r="X423" s="357"/>
      <c r="Y423" s="357"/>
      <c r="Z423" s="357"/>
      <c r="AA423" s="357"/>
      <c r="AB423" s="308"/>
      <c r="AC423" s="2286">
        <f>SUM(T423:AB432)</f>
        <v>0</v>
      </c>
      <c r="AD423" s="2286">
        <f>IF(AC423&gt;0,18,0)</f>
        <v>0</v>
      </c>
      <c r="AE423" s="2289">
        <f>IF((AC423-AD423)&gt;=0,AC423-AD423,0)</f>
        <v>0</v>
      </c>
      <c r="AF423" s="2291">
        <f>IF(AC423&lt;AD423,AC423,AD423)/IF(AD423=0,1,AD423)</f>
        <v>0</v>
      </c>
      <c r="AG423" s="2292" t="str">
        <f>IF(AF423=1,"pe",IF(AF423&gt;0,"ne",""))</f>
        <v/>
      </c>
      <c r="AH423" s="2276"/>
      <c r="AI423" s="271">
        <v>1</v>
      </c>
      <c r="AJ423" s="271" t="s">
        <v>545</v>
      </c>
      <c r="AK423" s="271" t="str">
        <f t="shared" si="48"/>
        <v>??</v>
      </c>
      <c r="AL423" s="271">
        <v>1</v>
      </c>
      <c r="AM423" s="354">
        <f>C423</f>
        <v>0</v>
      </c>
    </row>
    <row r="424" spans="1:39" ht="14.1" customHeight="1" thickTop="1" thickBot="1" x14ac:dyDescent="0.25">
      <c r="A424" s="2295"/>
      <c r="B424" s="2284"/>
      <c r="C424" s="2298"/>
      <c r="D424" s="2300"/>
      <c r="E424" s="2303"/>
      <c r="F424" s="2284"/>
      <c r="G424" s="2318"/>
      <c r="H424" s="2305"/>
      <c r="I424" s="2280"/>
      <c r="J424" s="2284"/>
      <c r="K424" s="2318"/>
      <c r="L424" s="2284"/>
      <c r="M424" s="310"/>
      <c r="N424" s="1679"/>
      <c r="O424" s="1679"/>
      <c r="P424" s="309"/>
      <c r="Q424" s="309"/>
      <c r="R424" s="308"/>
      <c r="S424" s="308"/>
      <c r="T424" s="358"/>
      <c r="U424" s="357"/>
      <c r="V424" s="357"/>
      <c r="W424" s="357"/>
      <c r="X424" s="357"/>
      <c r="Y424" s="357"/>
      <c r="Z424" s="357"/>
      <c r="AA424" s="357"/>
      <c r="AB424" s="308"/>
      <c r="AC424" s="2287"/>
      <c r="AD424" s="2287"/>
      <c r="AE424" s="2290"/>
      <c r="AF424" s="2291"/>
      <c r="AG424" s="2293"/>
      <c r="AH424" s="2276"/>
      <c r="AI424" s="271">
        <f>IF(P424=P423,0,1)</f>
        <v>0</v>
      </c>
      <c r="AJ424" s="271" t="s">
        <v>545</v>
      </c>
      <c r="AK424" s="271" t="str">
        <f t="shared" si="48"/>
        <v>??</v>
      </c>
      <c r="AL424" s="271" t="e">
        <f>IF(#REF!=#REF!,0,1)</f>
        <v>#REF!</v>
      </c>
      <c r="AM424" s="354">
        <f t="shared" ref="AM424:AM432" si="50">AM423</f>
        <v>0</v>
      </c>
    </row>
    <row r="425" spans="1:39" ht="14.1" customHeight="1" thickTop="1" thickBot="1" x14ac:dyDescent="0.25">
      <c r="A425" s="2295"/>
      <c r="B425" s="2284"/>
      <c r="C425" s="2298"/>
      <c r="D425" s="2300"/>
      <c r="E425" s="2303"/>
      <c r="F425" s="2284"/>
      <c r="G425" s="2318"/>
      <c r="H425" s="2305"/>
      <c r="I425" s="2281"/>
      <c r="J425" s="2284"/>
      <c r="K425" s="2318"/>
      <c r="L425" s="2284"/>
      <c r="M425" s="310"/>
      <c r="N425" s="1679"/>
      <c r="O425" s="1679"/>
      <c r="P425" s="309"/>
      <c r="Q425" s="309"/>
      <c r="R425" s="308"/>
      <c r="S425" s="308"/>
      <c r="T425" s="358"/>
      <c r="U425" s="357"/>
      <c r="V425" s="357"/>
      <c r="W425" s="357"/>
      <c r="X425" s="357"/>
      <c r="Y425" s="357"/>
      <c r="Z425" s="357"/>
      <c r="AA425" s="357"/>
      <c r="AB425" s="308"/>
      <c r="AC425" s="2287"/>
      <c r="AD425" s="2287"/>
      <c r="AE425" s="2290"/>
      <c r="AF425" s="2291"/>
      <c r="AG425" s="2293"/>
      <c r="AH425" s="2276"/>
      <c r="AI425" s="271">
        <f>IF(P425=P424,0,IF(P425=P423,0,1))</f>
        <v>0</v>
      </c>
      <c r="AJ425" s="271" t="s">
        <v>545</v>
      </c>
      <c r="AK425" s="271" t="str">
        <f t="shared" si="48"/>
        <v>??</v>
      </c>
      <c r="AL425" s="271" t="e">
        <f>IF(#REF!=#REF!,0,IF(#REF!=#REF!,0,1))</f>
        <v>#REF!</v>
      </c>
      <c r="AM425" s="354">
        <f t="shared" si="50"/>
        <v>0</v>
      </c>
    </row>
    <row r="426" spans="1:39" ht="14.1" customHeight="1" thickTop="1" thickBot="1" x14ac:dyDescent="0.25">
      <c r="A426" s="2295"/>
      <c r="B426" s="2284"/>
      <c r="C426" s="2298"/>
      <c r="D426" s="2300"/>
      <c r="E426" s="2303"/>
      <c r="F426" s="2284"/>
      <c r="G426" s="2318"/>
      <c r="H426" s="2305"/>
      <c r="I426" s="2282"/>
      <c r="J426" s="2284"/>
      <c r="K426" s="2318"/>
      <c r="L426" s="2284"/>
      <c r="M426" s="310"/>
      <c r="N426" s="1679"/>
      <c r="O426" s="1679"/>
      <c r="P426" s="309"/>
      <c r="Q426" s="309"/>
      <c r="R426" s="308"/>
      <c r="S426" s="308"/>
      <c r="T426" s="358"/>
      <c r="U426" s="357"/>
      <c r="V426" s="357"/>
      <c r="W426" s="357"/>
      <c r="X426" s="357"/>
      <c r="Y426" s="357"/>
      <c r="Z426" s="357"/>
      <c r="AA426" s="357"/>
      <c r="AB426" s="308"/>
      <c r="AC426" s="2287"/>
      <c r="AD426" s="2287"/>
      <c r="AE426" s="2290"/>
      <c r="AF426" s="2291"/>
      <c r="AG426" s="2293"/>
      <c r="AH426" s="2276"/>
      <c r="AI426" s="271">
        <f>IF(P426=P425,0,IF(P426=P424,0,IF(P426=P423,0,1)))</f>
        <v>0</v>
      </c>
      <c r="AJ426" s="271" t="s">
        <v>545</v>
      </c>
      <c r="AK426" s="271" t="str">
        <f t="shared" si="48"/>
        <v>??</v>
      </c>
      <c r="AL426" s="271" t="e">
        <f>IF(#REF!=#REF!,0,IF(#REF!=#REF!,0,IF(#REF!=#REF!,0,1)))</f>
        <v>#REF!</v>
      </c>
      <c r="AM426" s="354">
        <f t="shared" si="50"/>
        <v>0</v>
      </c>
    </row>
    <row r="427" spans="1:39" ht="14.1" customHeight="1" thickTop="1" thickBot="1" x14ac:dyDescent="0.25">
      <c r="A427" s="2295"/>
      <c r="B427" s="2284"/>
      <c r="C427" s="2298"/>
      <c r="D427" s="2300"/>
      <c r="E427" s="2303"/>
      <c r="F427" s="2284"/>
      <c r="G427" s="2318"/>
      <c r="H427" s="2305"/>
      <c r="I427" s="2282"/>
      <c r="J427" s="2284"/>
      <c r="K427" s="2318"/>
      <c r="L427" s="2284"/>
      <c r="M427" s="310"/>
      <c r="N427" s="1679"/>
      <c r="O427" s="1679"/>
      <c r="P427" s="309"/>
      <c r="Q427" s="309"/>
      <c r="R427" s="308"/>
      <c r="S427" s="308"/>
      <c r="T427" s="358"/>
      <c r="U427" s="357"/>
      <c r="V427" s="357"/>
      <c r="W427" s="357"/>
      <c r="X427" s="357"/>
      <c r="Y427" s="357"/>
      <c r="Z427" s="357"/>
      <c r="AA427" s="357"/>
      <c r="AB427" s="308"/>
      <c r="AC427" s="2287"/>
      <c r="AD427" s="2287"/>
      <c r="AE427" s="2290"/>
      <c r="AF427" s="2291"/>
      <c r="AG427" s="2293"/>
      <c r="AH427" s="2276"/>
      <c r="AI427" s="271">
        <f>IF(P427=P426,0,IF(P427=P425,0,IF(P427=P424,0,IF(P427=P423,0,1))))</f>
        <v>0</v>
      </c>
      <c r="AJ427" s="271" t="s">
        <v>545</v>
      </c>
      <c r="AK427" s="271" t="str">
        <f t="shared" si="48"/>
        <v>??</v>
      </c>
      <c r="AL427" s="271" t="e">
        <f>IF(#REF!=#REF!,0,IF(#REF!=#REF!,0,IF(#REF!=#REF!,0,IF(#REF!=#REF!,0,1))))</f>
        <v>#REF!</v>
      </c>
      <c r="AM427" s="354">
        <f t="shared" si="50"/>
        <v>0</v>
      </c>
    </row>
    <row r="428" spans="1:39" ht="14.1" customHeight="1" thickTop="1" thickBot="1" x14ac:dyDescent="0.25">
      <c r="A428" s="2295"/>
      <c r="B428" s="2284"/>
      <c r="C428" s="2298"/>
      <c r="D428" s="2300"/>
      <c r="E428" s="2303"/>
      <c r="F428" s="2284"/>
      <c r="G428" s="2318"/>
      <c r="H428" s="2305"/>
      <c r="I428" s="2282"/>
      <c r="J428" s="2284"/>
      <c r="K428" s="2318"/>
      <c r="L428" s="2284"/>
      <c r="M428" s="310"/>
      <c r="N428" s="1679"/>
      <c r="O428" s="1679"/>
      <c r="P428" s="309"/>
      <c r="Q428" s="309"/>
      <c r="R428" s="308"/>
      <c r="S428" s="308"/>
      <c r="T428" s="358"/>
      <c r="U428" s="357"/>
      <c r="V428" s="357"/>
      <c r="W428" s="357"/>
      <c r="X428" s="357"/>
      <c r="Y428" s="357"/>
      <c r="Z428" s="357"/>
      <c r="AA428" s="357"/>
      <c r="AB428" s="308"/>
      <c r="AC428" s="2287"/>
      <c r="AD428" s="2287"/>
      <c r="AE428" s="2290"/>
      <c r="AF428" s="2291"/>
      <c r="AG428" s="2293"/>
      <c r="AH428" s="2276"/>
      <c r="AI428" s="271">
        <f>IF(P428=P427,0,IF(P428=P426,0,IF(P428=P425,0,IF(P428=P424,0,IF(P428=P423,0,1)))))</f>
        <v>0</v>
      </c>
      <c r="AJ428" s="271" t="s">
        <v>545</v>
      </c>
      <c r="AK428" s="271" t="str">
        <f t="shared" si="48"/>
        <v>??</v>
      </c>
      <c r="AL428" s="271" t="e">
        <f>IF(#REF!=#REF!,0,IF(#REF!=#REF!,0,IF(#REF!=#REF!,0,IF(#REF!=#REF!,0,IF(#REF!=#REF!,0,1)))))</f>
        <v>#REF!</v>
      </c>
      <c r="AM428" s="354">
        <f t="shared" si="50"/>
        <v>0</v>
      </c>
    </row>
    <row r="429" spans="1:39" ht="14.1" customHeight="1" thickTop="1" thickBot="1" x14ac:dyDescent="0.25">
      <c r="A429" s="2295"/>
      <c r="B429" s="2284"/>
      <c r="C429" s="2298"/>
      <c r="D429" s="2300"/>
      <c r="E429" s="2303"/>
      <c r="F429" s="2284"/>
      <c r="G429" s="2318"/>
      <c r="H429" s="2305"/>
      <c r="I429" s="2282"/>
      <c r="J429" s="2284"/>
      <c r="K429" s="2318"/>
      <c r="L429" s="2284"/>
      <c r="M429" s="310"/>
      <c r="N429" s="1679"/>
      <c r="O429" s="1679"/>
      <c r="P429" s="309"/>
      <c r="Q429" s="309"/>
      <c r="R429" s="308"/>
      <c r="S429" s="308"/>
      <c r="T429" s="358"/>
      <c r="U429" s="357"/>
      <c r="V429" s="357"/>
      <c r="W429" s="357"/>
      <c r="X429" s="357"/>
      <c r="Y429" s="357"/>
      <c r="Z429" s="357"/>
      <c r="AA429" s="357"/>
      <c r="AB429" s="308"/>
      <c r="AC429" s="2287"/>
      <c r="AD429" s="2287"/>
      <c r="AE429" s="2277" t="str">
        <f>IF(AE423&gt;9,"błąd","")</f>
        <v/>
      </c>
      <c r="AF429" s="2291"/>
      <c r="AG429" s="2293"/>
      <c r="AH429" s="2276"/>
      <c r="AI429" s="271">
        <f>IF(P429=P428,0,IF(P429=P427,0,IF(P429=P426,0,IF(P429=P425,0,IF(P429=P424,0,IF(P429=P423,0,1))))))</f>
        <v>0</v>
      </c>
      <c r="AJ429" s="271" t="s">
        <v>545</v>
      </c>
      <c r="AK429" s="271" t="str">
        <f t="shared" si="48"/>
        <v>??</v>
      </c>
      <c r="AL429" s="271" t="e">
        <f>IF(#REF!=#REF!,0,IF(#REF!=#REF!,0,IF(#REF!=#REF!,0,IF(#REF!=#REF!,0,IF(#REF!=#REF!,0,IF(#REF!=#REF!,0,1))))))</f>
        <v>#REF!</v>
      </c>
      <c r="AM429" s="354">
        <f t="shared" si="50"/>
        <v>0</v>
      </c>
    </row>
    <row r="430" spans="1:39" ht="14.1" customHeight="1" thickTop="1" thickBot="1" x14ac:dyDescent="0.25">
      <c r="A430" s="2295"/>
      <c r="B430" s="2284"/>
      <c r="C430" s="2298"/>
      <c r="D430" s="2300"/>
      <c r="E430" s="2303"/>
      <c r="F430" s="2284"/>
      <c r="G430" s="2318"/>
      <c r="H430" s="2305"/>
      <c r="I430" s="2282"/>
      <c r="J430" s="2284"/>
      <c r="K430" s="2318"/>
      <c r="L430" s="2284"/>
      <c r="M430" s="310"/>
      <c r="N430" s="1679"/>
      <c r="O430" s="1679"/>
      <c r="P430" s="309"/>
      <c r="Q430" s="309"/>
      <c r="R430" s="308"/>
      <c r="S430" s="308"/>
      <c r="T430" s="358"/>
      <c r="U430" s="357"/>
      <c r="V430" s="357"/>
      <c r="W430" s="357"/>
      <c r="X430" s="357"/>
      <c r="Y430" s="357"/>
      <c r="Z430" s="357"/>
      <c r="AA430" s="357"/>
      <c r="AB430" s="308"/>
      <c r="AC430" s="2287"/>
      <c r="AD430" s="2287"/>
      <c r="AE430" s="2277"/>
      <c r="AF430" s="2291"/>
      <c r="AG430" s="2293"/>
      <c r="AH430" s="2276"/>
      <c r="AI430" s="271">
        <f>IF(P430=P429,0,IF(P430=P428,0,IF(P430=P427,0,IF(P430=P426,0,IF(P430=P425,0,IF(P430=P424,0,IF(P430=P423,0,1)))))))</f>
        <v>0</v>
      </c>
      <c r="AJ430" s="271" t="s">
        <v>545</v>
      </c>
      <c r="AK430" s="271" t="str">
        <f t="shared" si="48"/>
        <v>??</v>
      </c>
      <c r="AL430" s="271" t="e">
        <f>IF(#REF!=#REF!,0,IF(#REF!=#REF!,0,IF(#REF!=#REF!,0,IF(#REF!=#REF!,0,IF(#REF!=#REF!,0,IF(#REF!=#REF!,0,IF(#REF!=#REF!,0,1)))))))</f>
        <v>#REF!</v>
      </c>
      <c r="AM430" s="354">
        <f t="shared" si="50"/>
        <v>0</v>
      </c>
    </row>
    <row r="431" spans="1:39" ht="14.1" customHeight="1" thickTop="1" thickBot="1" x14ac:dyDescent="0.25">
      <c r="A431" s="2295"/>
      <c r="B431" s="2284"/>
      <c r="C431" s="2298"/>
      <c r="D431" s="2300"/>
      <c r="E431" s="2303"/>
      <c r="F431" s="2284"/>
      <c r="G431" s="2318"/>
      <c r="H431" s="2305"/>
      <c r="I431" s="2282"/>
      <c r="J431" s="2284"/>
      <c r="K431" s="2318"/>
      <c r="L431" s="2284"/>
      <c r="M431" s="310"/>
      <c r="N431" s="1679"/>
      <c r="O431" s="1679"/>
      <c r="P431" s="309"/>
      <c r="Q431" s="309"/>
      <c r="R431" s="308"/>
      <c r="S431" s="308"/>
      <c r="T431" s="358"/>
      <c r="U431" s="357"/>
      <c r="V431" s="357"/>
      <c r="W431" s="357"/>
      <c r="X431" s="357"/>
      <c r="Y431" s="357"/>
      <c r="Z431" s="357"/>
      <c r="AA431" s="357"/>
      <c r="AB431" s="308"/>
      <c r="AC431" s="2287"/>
      <c r="AD431" s="2287"/>
      <c r="AE431" s="2277"/>
      <c r="AF431" s="2291"/>
      <c r="AG431" s="2293"/>
      <c r="AH431" s="2276"/>
      <c r="AI431" s="271">
        <f>IF(P431=P430,0,IF(P431=P429,0,IF(P431=P428,0,IF(P431=P427,0,IF(P431=P426,0,IF(P431=P425,0,IF(P431=P424,0,IF(P431=P423,0,1))))))))</f>
        <v>0</v>
      </c>
      <c r="AJ431" s="271" t="s">
        <v>545</v>
      </c>
      <c r="AK431" s="271" t="str">
        <f t="shared" si="48"/>
        <v>??</v>
      </c>
      <c r="AL431" s="271" t="e">
        <f>IF(#REF!=#REF!,0,IF(#REF!=#REF!,0,IF(#REF!=#REF!,0,IF(#REF!=#REF!,0,IF(#REF!=#REF!,0,IF(#REF!=#REF!,0,IF(#REF!=#REF!,0,IF(#REF!=#REF!,0,1))))))))</f>
        <v>#REF!</v>
      </c>
      <c r="AM431" s="354">
        <f t="shared" si="50"/>
        <v>0</v>
      </c>
    </row>
    <row r="432" spans="1:39" ht="14.1" customHeight="1" thickTop="1" thickBot="1" x14ac:dyDescent="0.25">
      <c r="A432" s="2296"/>
      <c r="B432" s="2285"/>
      <c r="C432" s="2299"/>
      <c r="D432" s="2301"/>
      <c r="E432" s="2304"/>
      <c r="F432" s="2285"/>
      <c r="G432" s="2319"/>
      <c r="H432" s="2306"/>
      <c r="I432" s="2283"/>
      <c r="J432" s="2285"/>
      <c r="K432" s="2319"/>
      <c r="L432" s="2285"/>
      <c r="M432" s="292"/>
      <c r="N432" s="290"/>
      <c r="O432" s="290"/>
      <c r="P432" s="291"/>
      <c r="Q432" s="291"/>
      <c r="R432" s="290"/>
      <c r="S432" s="290"/>
      <c r="T432" s="356"/>
      <c r="U432" s="355"/>
      <c r="V432" s="355"/>
      <c r="W432" s="355"/>
      <c r="X432" s="355"/>
      <c r="Y432" s="355"/>
      <c r="Z432" s="355"/>
      <c r="AA432" s="355"/>
      <c r="AB432" s="290"/>
      <c r="AC432" s="2288"/>
      <c r="AD432" s="2288"/>
      <c r="AE432" s="2278"/>
      <c r="AF432" s="2291"/>
      <c r="AG432" s="2294"/>
      <c r="AH432" s="2276"/>
      <c r="AI432" s="271">
        <f>IF(P432=P431,0,IF(P432=P430,0,IF(P432=P429,0,IF(P432=P428,0,IF(P432=P427,0,IF(P432=P426,0,IF(P432=P425,0,IF(P432=P424,0,IF(P432=P423,0,1)))))))))</f>
        <v>0</v>
      </c>
      <c r="AJ432" s="271" t="s">
        <v>545</v>
      </c>
      <c r="AK432" s="271" t="str">
        <f t="shared" si="48"/>
        <v>??</v>
      </c>
      <c r="AL432" s="271" t="e">
        <f>IF(#REF!=#REF!,0,IF(#REF!=#REF!,0,IF(#REF!=#REF!,0,IF(#REF!=#REF!,0,IF(#REF!=#REF!,0,IF(#REF!=#REF!,0,IF(#REF!=#REF!,0,IF(#REF!=#REF!,0,IF(#REF!=#REF!,0,1)))))))))</f>
        <v>#REF!</v>
      </c>
      <c r="AM432" s="354">
        <f t="shared" si="50"/>
        <v>0</v>
      </c>
    </row>
    <row r="433" spans="1:39" ht="14.1" customHeight="1" thickTop="1" thickBot="1" x14ac:dyDescent="0.25">
      <c r="A433" s="2295"/>
      <c r="B433" s="2297"/>
      <c r="C433" s="2298"/>
      <c r="D433" s="2300"/>
      <c r="E433" s="2302"/>
      <c r="F433" s="2297"/>
      <c r="G433" s="2297"/>
      <c r="H433" s="2305"/>
      <c r="I433" s="2279" t="s">
        <v>140</v>
      </c>
      <c r="J433" s="2284"/>
      <c r="K433" s="2297"/>
      <c r="L433" s="2284"/>
      <c r="M433" s="310"/>
      <c r="N433" s="1679"/>
      <c r="O433" s="1679"/>
      <c r="P433" s="389"/>
      <c r="Q433" s="389"/>
      <c r="R433" s="308"/>
      <c r="S433" s="308"/>
      <c r="T433" s="358"/>
      <c r="U433" s="357"/>
      <c r="V433" s="357"/>
      <c r="W433" s="357"/>
      <c r="X433" s="357"/>
      <c r="Y433" s="357"/>
      <c r="Z433" s="357"/>
      <c r="AA433" s="357"/>
      <c r="AB433" s="308"/>
      <c r="AC433" s="2286">
        <f>SUM(T433:AB442)</f>
        <v>0</v>
      </c>
      <c r="AD433" s="2286">
        <f>IF(AC433&gt;0,18,0)</f>
        <v>0</v>
      </c>
      <c r="AE433" s="2289">
        <f>IF((AC433-AD433)&gt;=0,AC433-AD433,0)</f>
        <v>0</v>
      </c>
      <c r="AF433" s="2291">
        <f>IF(AC433&lt;AD433,AC433,AD433)/IF(AD433=0,1,AD433)</f>
        <v>0</v>
      </c>
      <c r="AG433" s="2292" t="str">
        <f>IF(AF433=1,"pe",IF(AF433&gt;0,"ne",""))</f>
        <v/>
      </c>
      <c r="AH433" s="2276"/>
      <c r="AI433" s="271">
        <v>1</v>
      </c>
      <c r="AJ433" s="271" t="s">
        <v>545</v>
      </c>
      <c r="AK433" s="271" t="str">
        <f t="shared" si="48"/>
        <v>??</v>
      </c>
      <c r="AL433" s="271">
        <v>1</v>
      </c>
      <c r="AM433" s="354">
        <f>C433</f>
        <v>0</v>
      </c>
    </row>
    <row r="434" spans="1:39" ht="14.1" customHeight="1" thickTop="1" thickBot="1" x14ac:dyDescent="0.25">
      <c r="A434" s="2295"/>
      <c r="B434" s="2284"/>
      <c r="C434" s="2298"/>
      <c r="D434" s="2300"/>
      <c r="E434" s="2303"/>
      <c r="F434" s="2284"/>
      <c r="G434" s="2318"/>
      <c r="H434" s="2305"/>
      <c r="I434" s="2280"/>
      <c r="J434" s="2284"/>
      <c r="K434" s="2318"/>
      <c r="L434" s="2284"/>
      <c r="M434" s="310"/>
      <c r="N434" s="1679"/>
      <c r="O434" s="1679"/>
      <c r="P434" s="309"/>
      <c r="Q434" s="309"/>
      <c r="R434" s="308"/>
      <c r="S434" s="308"/>
      <c r="T434" s="358"/>
      <c r="U434" s="357"/>
      <c r="V434" s="357"/>
      <c r="W434" s="357"/>
      <c r="X434" s="357"/>
      <c r="Y434" s="357"/>
      <c r="Z434" s="357"/>
      <c r="AA434" s="357"/>
      <c r="AB434" s="308"/>
      <c r="AC434" s="2287"/>
      <c r="AD434" s="2287"/>
      <c r="AE434" s="2290"/>
      <c r="AF434" s="2291"/>
      <c r="AG434" s="2293"/>
      <c r="AH434" s="2276"/>
      <c r="AI434" s="271">
        <f>IF(P434=P433,0,1)</f>
        <v>0</v>
      </c>
      <c r="AJ434" s="271" t="s">
        <v>545</v>
      </c>
      <c r="AK434" s="271" t="str">
        <f t="shared" si="48"/>
        <v>??</v>
      </c>
      <c r="AL434" s="271" t="e">
        <f>IF(#REF!=#REF!,0,1)</f>
        <v>#REF!</v>
      </c>
      <c r="AM434" s="354">
        <f t="shared" ref="AM434:AM442" si="51">AM433</f>
        <v>0</v>
      </c>
    </row>
    <row r="435" spans="1:39" ht="14.1" customHeight="1" thickTop="1" thickBot="1" x14ac:dyDescent="0.25">
      <c r="A435" s="2295"/>
      <c r="B435" s="2284"/>
      <c r="C435" s="2298"/>
      <c r="D435" s="2300"/>
      <c r="E435" s="2303"/>
      <c r="F435" s="2284"/>
      <c r="G435" s="2318"/>
      <c r="H435" s="2305"/>
      <c r="I435" s="2281"/>
      <c r="J435" s="2284"/>
      <c r="K435" s="2318"/>
      <c r="L435" s="2284"/>
      <c r="M435" s="310"/>
      <c r="N435" s="1679"/>
      <c r="O435" s="1679"/>
      <c r="P435" s="309"/>
      <c r="Q435" s="309"/>
      <c r="R435" s="308"/>
      <c r="S435" s="308"/>
      <c r="T435" s="358"/>
      <c r="U435" s="357"/>
      <c r="V435" s="357"/>
      <c r="W435" s="357"/>
      <c r="X435" s="357"/>
      <c r="Y435" s="357"/>
      <c r="Z435" s="357"/>
      <c r="AA435" s="357"/>
      <c r="AB435" s="308"/>
      <c r="AC435" s="2287"/>
      <c r="AD435" s="2287"/>
      <c r="AE435" s="2290"/>
      <c r="AF435" s="2291"/>
      <c r="AG435" s="2293"/>
      <c r="AH435" s="2276"/>
      <c r="AI435" s="271">
        <f>IF(P435=P434,0,IF(P435=P433,0,1))</f>
        <v>0</v>
      </c>
      <c r="AJ435" s="271" t="s">
        <v>545</v>
      </c>
      <c r="AK435" s="271" t="str">
        <f t="shared" si="48"/>
        <v>??</v>
      </c>
      <c r="AL435" s="271" t="e">
        <f>IF(#REF!=#REF!,0,IF(#REF!=#REF!,0,1))</f>
        <v>#REF!</v>
      </c>
      <c r="AM435" s="354">
        <f t="shared" si="51"/>
        <v>0</v>
      </c>
    </row>
    <row r="436" spans="1:39" ht="14.1" customHeight="1" thickTop="1" thickBot="1" x14ac:dyDescent="0.25">
      <c r="A436" s="2295"/>
      <c r="B436" s="2284"/>
      <c r="C436" s="2298"/>
      <c r="D436" s="2300"/>
      <c r="E436" s="2303"/>
      <c r="F436" s="2284"/>
      <c r="G436" s="2318"/>
      <c r="H436" s="2305"/>
      <c r="I436" s="2282"/>
      <c r="J436" s="2284"/>
      <c r="K436" s="2318"/>
      <c r="L436" s="2284"/>
      <c r="M436" s="310"/>
      <c r="N436" s="1679"/>
      <c r="O436" s="1679"/>
      <c r="P436" s="309"/>
      <c r="Q436" s="309"/>
      <c r="R436" s="308"/>
      <c r="S436" s="308"/>
      <c r="T436" s="358"/>
      <c r="U436" s="357"/>
      <c r="V436" s="357"/>
      <c r="W436" s="357"/>
      <c r="X436" s="357"/>
      <c r="Y436" s="357"/>
      <c r="Z436" s="357"/>
      <c r="AA436" s="357"/>
      <c r="AB436" s="308"/>
      <c r="AC436" s="2287"/>
      <c r="AD436" s="2287"/>
      <c r="AE436" s="2290"/>
      <c r="AF436" s="2291"/>
      <c r="AG436" s="2293"/>
      <c r="AH436" s="2276"/>
      <c r="AI436" s="271">
        <f>IF(P436=P435,0,IF(P436=P434,0,IF(P436=P433,0,1)))</f>
        <v>0</v>
      </c>
      <c r="AJ436" s="271" t="s">
        <v>545</v>
      </c>
      <c r="AK436" s="271" t="str">
        <f t="shared" si="48"/>
        <v>??</v>
      </c>
      <c r="AL436" s="271" t="e">
        <f>IF(#REF!=#REF!,0,IF(#REF!=#REF!,0,IF(#REF!=#REF!,0,1)))</f>
        <v>#REF!</v>
      </c>
      <c r="AM436" s="354">
        <f t="shared" si="51"/>
        <v>0</v>
      </c>
    </row>
    <row r="437" spans="1:39" ht="14.1" customHeight="1" thickTop="1" thickBot="1" x14ac:dyDescent="0.25">
      <c r="A437" s="2295"/>
      <c r="B437" s="2284"/>
      <c r="C437" s="2298"/>
      <c r="D437" s="2300"/>
      <c r="E437" s="2303"/>
      <c r="F437" s="2284"/>
      <c r="G437" s="2318"/>
      <c r="H437" s="2305"/>
      <c r="I437" s="2282"/>
      <c r="J437" s="2284"/>
      <c r="K437" s="2318"/>
      <c r="L437" s="2284"/>
      <c r="M437" s="310"/>
      <c r="N437" s="1679"/>
      <c r="O437" s="1679"/>
      <c r="P437" s="309"/>
      <c r="Q437" s="309"/>
      <c r="R437" s="308"/>
      <c r="S437" s="308"/>
      <c r="T437" s="358"/>
      <c r="U437" s="357"/>
      <c r="V437" s="357"/>
      <c r="W437" s="357"/>
      <c r="X437" s="357"/>
      <c r="Y437" s="357"/>
      <c r="Z437" s="357"/>
      <c r="AA437" s="357"/>
      <c r="AB437" s="308"/>
      <c r="AC437" s="2287"/>
      <c r="AD437" s="2287"/>
      <c r="AE437" s="2290"/>
      <c r="AF437" s="2291"/>
      <c r="AG437" s="2293"/>
      <c r="AH437" s="2276"/>
      <c r="AI437" s="271">
        <f>IF(P437=P436,0,IF(P437=P435,0,IF(P437=P434,0,IF(P437=P433,0,1))))</f>
        <v>0</v>
      </c>
      <c r="AJ437" s="271" t="s">
        <v>545</v>
      </c>
      <c r="AK437" s="271" t="str">
        <f t="shared" si="48"/>
        <v>??</v>
      </c>
      <c r="AL437" s="271" t="e">
        <f>IF(#REF!=#REF!,0,IF(#REF!=#REF!,0,IF(#REF!=#REF!,0,IF(#REF!=#REF!,0,1))))</f>
        <v>#REF!</v>
      </c>
      <c r="AM437" s="354">
        <f t="shared" si="51"/>
        <v>0</v>
      </c>
    </row>
    <row r="438" spans="1:39" ht="14.1" customHeight="1" thickTop="1" thickBot="1" x14ac:dyDescent="0.25">
      <c r="A438" s="2295"/>
      <c r="B438" s="2284"/>
      <c r="C438" s="2298"/>
      <c r="D438" s="2300"/>
      <c r="E438" s="2303"/>
      <c r="F438" s="2284"/>
      <c r="G438" s="2318"/>
      <c r="H438" s="2305"/>
      <c r="I438" s="2282"/>
      <c r="J438" s="2284"/>
      <c r="K438" s="2318"/>
      <c r="L438" s="2284"/>
      <c r="M438" s="310"/>
      <c r="N438" s="1679"/>
      <c r="O438" s="1679"/>
      <c r="P438" s="309"/>
      <c r="Q438" s="309"/>
      <c r="R438" s="308"/>
      <c r="S438" s="308"/>
      <c r="T438" s="358"/>
      <c r="U438" s="357"/>
      <c r="V438" s="357"/>
      <c r="W438" s="357"/>
      <c r="X438" s="357"/>
      <c r="Y438" s="357"/>
      <c r="Z438" s="357"/>
      <c r="AA438" s="357"/>
      <c r="AB438" s="308"/>
      <c r="AC438" s="2287"/>
      <c r="AD438" s="2287"/>
      <c r="AE438" s="2290"/>
      <c r="AF438" s="2291"/>
      <c r="AG438" s="2293"/>
      <c r="AH438" s="2276"/>
      <c r="AI438" s="271">
        <f>IF(P438=P437,0,IF(P438=P436,0,IF(P438=P435,0,IF(P438=P434,0,IF(P438=P433,0,1)))))</f>
        <v>0</v>
      </c>
      <c r="AJ438" s="271" t="s">
        <v>545</v>
      </c>
      <c r="AK438" s="271" t="str">
        <f t="shared" si="48"/>
        <v>??</v>
      </c>
      <c r="AL438" s="271" t="e">
        <f>IF(#REF!=#REF!,0,IF(#REF!=#REF!,0,IF(#REF!=#REF!,0,IF(#REF!=#REF!,0,IF(#REF!=#REF!,0,1)))))</f>
        <v>#REF!</v>
      </c>
      <c r="AM438" s="354">
        <f t="shared" si="51"/>
        <v>0</v>
      </c>
    </row>
    <row r="439" spans="1:39" ht="14.1" customHeight="1" thickTop="1" thickBot="1" x14ac:dyDescent="0.25">
      <c r="A439" s="2295"/>
      <c r="B439" s="2284"/>
      <c r="C439" s="2298"/>
      <c r="D439" s="2300"/>
      <c r="E439" s="2303"/>
      <c r="F439" s="2284"/>
      <c r="G439" s="2318"/>
      <c r="H439" s="2305"/>
      <c r="I439" s="2282"/>
      <c r="J439" s="2284"/>
      <c r="K439" s="2318"/>
      <c r="L439" s="2284"/>
      <c r="M439" s="310"/>
      <c r="N439" s="1679"/>
      <c r="O439" s="1679"/>
      <c r="P439" s="309"/>
      <c r="Q439" s="309"/>
      <c r="R439" s="308"/>
      <c r="S439" s="308"/>
      <c r="T439" s="358"/>
      <c r="U439" s="357"/>
      <c r="V439" s="357"/>
      <c r="W439" s="357"/>
      <c r="X439" s="357"/>
      <c r="Y439" s="357"/>
      <c r="Z439" s="357"/>
      <c r="AA439" s="357"/>
      <c r="AB439" s="308"/>
      <c r="AC439" s="2287"/>
      <c r="AD439" s="2287"/>
      <c r="AE439" s="2277" t="str">
        <f>IF(AE433&gt;9,"błąd","")</f>
        <v/>
      </c>
      <c r="AF439" s="2291"/>
      <c r="AG439" s="2293"/>
      <c r="AH439" s="2276"/>
      <c r="AI439" s="271">
        <f>IF(P439=P438,0,IF(P439=P437,0,IF(P439=P436,0,IF(P439=P435,0,IF(P439=P434,0,IF(P439=P433,0,1))))))</f>
        <v>0</v>
      </c>
      <c r="AJ439" s="271" t="s">
        <v>545</v>
      </c>
      <c r="AK439" s="271" t="str">
        <f t="shared" si="48"/>
        <v>??</v>
      </c>
      <c r="AL439" s="271" t="e">
        <f>IF(#REF!=#REF!,0,IF(#REF!=#REF!,0,IF(#REF!=#REF!,0,IF(#REF!=#REF!,0,IF(#REF!=#REF!,0,IF(#REF!=#REF!,0,1))))))</f>
        <v>#REF!</v>
      </c>
      <c r="AM439" s="354">
        <f t="shared" si="51"/>
        <v>0</v>
      </c>
    </row>
    <row r="440" spans="1:39" ht="14.1" customHeight="1" thickTop="1" thickBot="1" x14ac:dyDescent="0.25">
      <c r="A440" s="2295"/>
      <c r="B440" s="2284"/>
      <c r="C440" s="2298"/>
      <c r="D440" s="2300"/>
      <c r="E440" s="2303"/>
      <c r="F440" s="2284"/>
      <c r="G440" s="2318"/>
      <c r="H440" s="2305"/>
      <c r="I440" s="2282"/>
      <c r="J440" s="2284"/>
      <c r="K440" s="2318"/>
      <c r="L440" s="2284"/>
      <c r="M440" s="310"/>
      <c r="N440" s="1679"/>
      <c r="O440" s="1679"/>
      <c r="P440" s="309"/>
      <c r="Q440" s="309"/>
      <c r="R440" s="308"/>
      <c r="S440" s="308"/>
      <c r="T440" s="358"/>
      <c r="U440" s="357"/>
      <c r="V440" s="357"/>
      <c r="W440" s="357"/>
      <c r="X440" s="357"/>
      <c r="Y440" s="357"/>
      <c r="Z440" s="357"/>
      <c r="AA440" s="357"/>
      <c r="AB440" s="308"/>
      <c r="AC440" s="2287"/>
      <c r="AD440" s="2287"/>
      <c r="AE440" s="2277"/>
      <c r="AF440" s="2291"/>
      <c r="AG440" s="2293"/>
      <c r="AH440" s="2276"/>
      <c r="AI440" s="271">
        <f>IF(P440=P439,0,IF(P440=P438,0,IF(P440=P437,0,IF(P440=P436,0,IF(P440=P435,0,IF(P440=P434,0,IF(P440=P433,0,1)))))))</f>
        <v>0</v>
      </c>
      <c r="AJ440" s="271" t="s">
        <v>545</v>
      </c>
      <c r="AK440" s="271" t="str">
        <f t="shared" si="48"/>
        <v>??</v>
      </c>
      <c r="AL440" s="271" t="e">
        <f>IF(#REF!=#REF!,0,IF(#REF!=#REF!,0,IF(#REF!=#REF!,0,IF(#REF!=#REF!,0,IF(#REF!=#REF!,0,IF(#REF!=#REF!,0,IF(#REF!=#REF!,0,1)))))))</f>
        <v>#REF!</v>
      </c>
      <c r="AM440" s="354">
        <f t="shared" si="51"/>
        <v>0</v>
      </c>
    </row>
    <row r="441" spans="1:39" ht="14.1" customHeight="1" thickTop="1" thickBot="1" x14ac:dyDescent="0.25">
      <c r="A441" s="2295"/>
      <c r="B441" s="2284"/>
      <c r="C441" s="2298"/>
      <c r="D441" s="2300"/>
      <c r="E441" s="2303"/>
      <c r="F441" s="2284"/>
      <c r="G441" s="2318"/>
      <c r="H441" s="2305"/>
      <c r="I441" s="2282"/>
      <c r="J441" s="2284"/>
      <c r="K441" s="2318"/>
      <c r="L441" s="2284"/>
      <c r="M441" s="310"/>
      <c r="N441" s="1679"/>
      <c r="O441" s="1679"/>
      <c r="P441" s="309"/>
      <c r="Q441" s="309"/>
      <c r="R441" s="308"/>
      <c r="S441" s="308"/>
      <c r="T441" s="358"/>
      <c r="U441" s="357"/>
      <c r="V441" s="357"/>
      <c r="W441" s="357"/>
      <c r="X441" s="357"/>
      <c r="Y441" s="357"/>
      <c r="Z441" s="357"/>
      <c r="AA441" s="357"/>
      <c r="AB441" s="308"/>
      <c r="AC441" s="2287"/>
      <c r="AD441" s="2287"/>
      <c r="AE441" s="2277"/>
      <c r="AF441" s="2291"/>
      <c r="AG441" s="2293"/>
      <c r="AH441" s="2276"/>
      <c r="AI441" s="271">
        <f>IF(P441=P440,0,IF(P441=P439,0,IF(P441=P438,0,IF(P441=P437,0,IF(P441=P436,0,IF(P441=P435,0,IF(P441=P434,0,IF(P441=P433,0,1))))))))</f>
        <v>0</v>
      </c>
      <c r="AJ441" s="271" t="s">
        <v>545</v>
      </c>
      <c r="AK441" s="271" t="str">
        <f t="shared" si="48"/>
        <v>??</v>
      </c>
      <c r="AL441" s="271" t="e">
        <f>IF(#REF!=#REF!,0,IF(#REF!=#REF!,0,IF(#REF!=#REF!,0,IF(#REF!=#REF!,0,IF(#REF!=#REF!,0,IF(#REF!=#REF!,0,IF(#REF!=#REF!,0,IF(#REF!=#REF!,0,1))))))))</f>
        <v>#REF!</v>
      </c>
      <c r="AM441" s="354">
        <f t="shared" si="51"/>
        <v>0</v>
      </c>
    </row>
    <row r="442" spans="1:39" ht="14.1" customHeight="1" thickTop="1" thickBot="1" x14ac:dyDescent="0.25">
      <c r="A442" s="2296"/>
      <c r="B442" s="2285"/>
      <c r="C442" s="2299"/>
      <c r="D442" s="2301"/>
      <c r="E442" s="2304"/>
      <c r="F442" s="2285"/>
      <c r="G442" s="2319"/>
      <c r="H442" s="2306"/>
      <c r="I442" s="2283"/>
      <c r="J442" s="2285"/>
      <c r="K442" s="2319"/>
      <c r="L442" s="2285"/>
      <c r="M442" s="292"/>
      <c r="N442" s="290"/>
      <c r="O442" s="290"/>
      <c r="P442" s="291"/>
      <c r="Q442" s="291"/>
      <c r="R442" s="290"/>
      <c r="S442" s="290"/>
      <c r="T442" s="356"/>
      <c r="U442" s="355"/>
      <c r="V442" s="355"/>
      <c r="W442" s="355"/>
      <c r="X442" s="355"/>
      <c r="Y442" s="355"/>
      <c r="Z442" s="355"/>
      <c r="AA442" s="355"/>
      <c r="AB442" s="290"/>
      <c r="AC442" s="2288"/>
      <c r="AD442" s="2288"/>
      <c r="AE442" s="2278"/>
      <c r="AF442" s="2291"/>
      <c r="AG442" s="2294"/>
      <c r="AH442" s="2276"/>
      <c r="AI442" s="271">
        <f>IF(P442=P441,0,IF(P442=P440,0,IF(P442=P439,0,IF(P442=P438,0,IF(P442=P437,0,IF(P442=P436,0,IF(P442=P435,0,IF(P442=P434,0,IF(P442=P433,0,1)))))))))</f>
        <v>0</v>
      </c>
      <c r="AJ442" s="271" t="s">
        <v>545</v>
      </c>
      <c r="AK442" s="271" t="str">
        <f t="shared" si="48"/>
        <v>??</v>
      </c>
      <c r="AL442" s="271" t="e">
        <f>IF(#REF!=#REF!,0,IF(#REF!=#REF!,0,IF(#REF!=#REF!,0,IF(#REF!=#REF!,0,IF(#REF!=#REF!,0,IF(#REF!=#REF!,0,IF(#REF!=#REF!,0,IF(#REF!=#REF!,0,IF(#REF!=#REF!,0,1)))))))))</f>
        <v>#REF!</v>
      </c>
      <c r="AM442" s="354">
        <f t="shared" si="51"/>
        <v>0</v>
      </c>
    </row>
    <row r="443" spans="1:39" ht="14.1" customHeight="1" thickTop="1" thickBot="1" x14ac:dyDescent="0.25">
      <c r="A443" s="2295"/>
      <c r="B443" s="2297"/>
      <c r="C443" s="2298"/>
      <c r="D443" s="2300"/>
      <c r="E443" s="2302"/>
      <c r="F443" s="2297"/>
      <c r="G443" s="2297"/>
      <c r="H443" s="2305"/>
      <c r="I443" s="2279" t="s">
        <v>140</v>
      </c>
      <c r="J443" s="2284"/>
      <c r="K443" s="2297"/>
      <c r="L443" s="2284"/>
      <c r="M443" s="310"/>
      <c r="N443" s="1679"/>
      <c r="O443" s="1679"/>
      <c r="P443" s="389"/>
      <c r="Q443" s="389"/>
      <c r="R443" s="308"/>
      <c r="S443" s="308"/>
      <c r="T443" s="358"/>
      <c r="U443" s="357"/>
      <c r="V443" s="357"/>
      <c r="W443" s="357"/>
      <c r="X443" s="357"/>
      <c r="Y443" s="357"/>
      <c r="Z443" s="357"/>
      <c r="AA443" s="357"/>
      <c r="AB443" s="308"/>
      <c r="AC443" s="2286">
        <f>SUM(T443:AB452)</f>
        <v>0</v>
      </c>
      <c r="AD443" s="2286">
        <f>IF(AC443&gt;0,18,0)</f>
        <v>0</v>
      </c>
      <c r="AE443" s="2289">
        <f>IF((AC443-AD443)&gt;=0,AC443-AD443,0)</f>
        <v>0</v>
      </c>
      <c r="AF443" s="2291">
        <f>IF(AC443&lt;AD443,AC443,AD443)/IF(AD443=0,1,AD443)</f>
        <v>0</v>
      </c>
      <c r="AG443" s="2292" t="str">
        <f>IF(AF443=1,"pe",IF(AF443&gt;0,"ne",""))</f>
        <v/>
      </c>
      <c r="AH443" s="2276"/>
      <c r="AI443" s="271">
        <v>1</v>
      </c>
      <c r="AJ443" s="271" t="s">
        <v>545</v>
      </c>
      <c r="AK443" s="271" t="str">
        <f t="shared" si="48"/>
        <v>??</v>
      </c>
      <c r="AL443" s="271">
        <v>1</v>
      </c>
      <c r="AM443" s="354">
        <f>C443</f>
        <v>0</v>
      </c>
    </row>
    <row r="444" spans="1:39" ht="14.1" customHeight="1" thickTop="1" thickBot="1" x14ac:dyDescent="0.25">
      <c r="A444" s="2295"/>
      <c r="B444" s="2284"/>
      <c r="C444" s="2298"/>
      <c r="D444" s="2300"/>
      <c r="E444" s="2303"/>
      <c r="F444" s="2284"/>
      <c r="G444" s="2318"/>
      <c r="H444" s="2305"/>
      <c r="I444" s="2280"/>
      <c r="J444" s="2284"/>
      <c r="K444" s="2318"/>
      <c r="L444" s="2284"/>
      <c r="M444" s="310"/>
      <c r="N444" s="1679"/>
      <c r="O444" s="1679"/>
      <c r="P444" s="309"/>
      <c r="Q444" s="309"/>
      <c r="R444" s="308"/>
      <c r="S444" s="308"/>
      <c r="T444" s="358"/>
      <c r="U444" s="357"/>
      <c r="V444" s="357"/>
      <c r="W444" s="357"/>
      <c r="X444" s="357"/>
      <c r="Y444" s="357"/>
      <c r="Z444" s="357"/>
      <c r="AA444" s="357"/>
      <c r="AB444" s="308"/>
      <c r="AC444" s="2287"/>
      <c r="AD444" s="2287"/>
      <c r="AE444" s="2290"/>
      <c r="AF444" s="2291"/>
      <c r="AG444" s="2293"/>
      <c r="AH444" s="2276"/>
      <c r="AI444" s="271">
        <f>IF(P444=P443,0,1)</f>
        <v>0</v>
      </c>
      <c r="AJ444" s="271" t="s">
        <v>545</v>
      </c>
      <c r="AK444" s="271" t="str">
        <f t="shared" si="48"/>
        <v>??</v>
      </c>
      <c r="AL444" s="271" t="e">
        <f>IF(#REF!=#REF!,0,1)</f>
        <v>#REF!</v>
      </c>
      <c r="AM444" s="354">
        <f t="shared" ref="AM444:AM452" si="52">AM443</f>
        <v>0</v>
      </c>
    </row>
    <row r="445" spans="1:39" ht="14.1" customHeight="1" thickTop="1" thickBot="1" x14ac:dyDescent="0.25">
      <c r="A445" s="2295"/>
      <c r="B445" s="2284"/>
      <c r="C445" s="2298"/>
      <c r="D445" s="2300"/>
      <c r="E445" s="2303"/>
      <c r="F445" s="2284"/>
      <c r="G445" s="2318"/>
      <c r="H445" s="2305"/>
      <c r="I445" s="2281"/>
      <c r="J445" s="2284"/>
      <c r="K445" s="2318"/>
      <c r="L445" s="2284"/>
      <c r="M445" s="310"/>
      <c r="N445" s="1679"/>
      <c r="O445" s="1679"/>
      <c r="P445" s="309"/>
      <c r="Q445" s="309"/>
      <c r="R445" s="308"/>
      <c r="S445" s="308"/>
      <c r="T445" s="358"/>
      <c r="U445" s="357"/>
      <c r="V445" s="357"/>
      <c r="W445" s="357"/>
      <c r="X445" s="357"/>
      <c r="Y445" s="357"/>
      <c r="Z445" s="357"/>
      <c r="AA445" s="357"/>
      <c r="AB445" s="308"/>
      <c r="AC445" s="2287"/>
      <c r="AD445" s="2287"/>
      <c r="AE445" s="2290"/>
      <c r="AF445" s="2291"/>
      <c r="AG445" s="2293"/>
      <c r="AH445" s="2276"/>
      <c r="AI445" s="271">
        <f>IF(P445=P444,0,IF(P445=P443,0,1))</f>
        <v>0</v>
      </c>
      <c r="AJ445" s="271" t="s">
        <v>545</v>
      </c>
      <c r="AK445" s="271" t="str">
        <f t="shared" si="48"/>
        <v>??</v>
      </c>
      <c r="AL445" s="271" t="e">
        <f>IF(#REF!=#REF!,0,IF(#REF!=#REF!,0,1))</f>
        <v>#REF!</v>
      </c>
      <c r="AM445" s="354">
        <f t="shared" si="52"/>
        <v>0</v>
      </c>
    </row>
    <row r="446" spans="1:39" ht="14.1" customHeight="1" thickTop="1" thickBot="1" x14ac:dyDescent="0.25">
      <c r="A446" s="2295"/>
      <c r="B446" s="2284"/>
      <c r="C446" s="2298"/>
      <c r="D446" s="2300"/>
      <c r="E446" s="2303"/>
      <c r="F446" s="2284"/>
      <c r="G446" s="2318"/>
      <c r="H446" s="2305"/>
      <c r="I446" s="2282"/>
      <c r="J446" s="2284"/>
      <c r="K446" s="2318"/>
      <c r="L446" s="2284"/>
      <c r="M446" s="310"/>
      <c r="N446" s="1679"/>
      <c r="O446" s="1679"/>
      <c r="P446" s="309"/>
      <c r="Q446" s="309"/>
      <c r="R446" s="308"/>
      <c r="S446" s="308"/>
      <c r="T446" s="358"/>
      <c r="U446" s="357"/>
      <c r="V446" s="357"/>
      <c r="W446" s="357"/>
      <c r="X446" s="357"/>
      <c r="Y446" s="357"/>
      <c r="Z446" s="357"/>
      <c r="AA446" s="357"/>
      <c r="AB446" s="308"/>
      <c r="AC446" s="2287"/>
      <c r="AD446" s="2287"/>
      <c r="AE446" s="2290"/>
      <c r="AF446" s="2291"/>
      <c r="AG446" s="2293"/>
      <c r="AH446" s="2276"/>
      <c r="AI446" s="271">
        <f>IF(P446=P445,0,IF(P446=P444,0,IF(P446=P443,0,1)))</f>
        <v>0</v>
      </c>
      <c r="AJ446" s="271" t="s">
        <v>545</v>
      </c>
      <c r="AK446" s="271" t="str">
        <f t="shared" si="48"/>
        <v>??</v>
      </c>
      <c r="AL446" s="271" t="e">
        <f>IF(#REF!=#REF!,0,IF(#REF!=#REF!,0,IF(#REF!=#REF!,0,1)))</f>
        <v>#REF!</v>
      </c>
      <c r="AM446" s="354">
        <f t="shared" si="52"/>
        <v>0</v>
      </c>
    </row>
    <row r="447" spans="1:39" ht="14.1" customHeight="1" thickTop="1" thickBot="1" x14ac:dyDescent="0.25">
      <c r="A447" s="2295"/>
      <c r="B447" s="2284"/>
      <c r="C447" s="2298"/>
      <c r="D447" s="2300"/>
      <c r="E447" s="2303"/>
      <c r="F447" s="2284"/>
      <c r="G447" s="2318"/>
      <c r="H447" s="2305"/>
      <c r="I447" s="2282"/>
      <c r="J447" s="2284"/>
      <c r="K447" s="2318"/>
      <c r="L447" s="2284"/>
      <c r="M447" s="310"/>
      <c r="N447" s="1679"/>
      <c r="O447" s="1679"/>
      <c r="P447" s="309"/>
      <c r="Q447" s="309"/>
      <c r="R447" s="308"/>
      <c r="S447" s="308"/>
      <c r="T447" s="358"/>
      <c r="U447" s="357"/>
      <c r="V447" s="357"/>
      <c r="W447" s="357"/>
      <c r="X447" s="357"/>
      <c r="Y447" s="357"/>
      <c r="Z447" s="357"/>
      <c r="AA447" s="357"/>
      <c r="AB447" s="308"/>
      <c r="AC447" s="2287"/>
      <c r="AD447" s="2287"/>
      <c r="AE447" s="2290"/>
      <c r="AF447" s="2291"/>
      <c r="AG447" s="2293"/>
      <c r="AH447" s="2276"/>
      <c r="AI447" s="271">
        <f>IF(P447=P446,0,IF(P447=P445,0,IF(P447=P444,0,IF(P447=P443,0,1))))</f>
        <v>0</v>
      </c>
      <c r="AJ447" s="271" t="s">
        <v>545</v>
      </c>
      <c r="AK447" s="271" t="str">
        <f t="shared" si="48"/>
        <v>??</v>
      </c>
      <c r="AL447" s="271" t="e">
        <f>IF(#REF!=#REF!,0,IF(#REF!=#REF!,0,IF(#REF!=#REF!,0,IF(#REF!=#REF!,0,1))))</f>
        <v>#REF!</v>
      </c>
      <c r="AM447" s="354">
        <f t="shared" si="52"/>
        <v>0</v>
      </c>
    </row>
    <row r="448" spans="1:39" ht="14.1" customHeight="1" thickTop="1" thickBot="1" x14ac:dyDescent="0.25">
      <c r="A448" s="2295"/>
      <c r="B448" s="2284"/>
      <c r="C448" s="2298"/>
      <c r="D448" s="2300"/>
      <c r="E448" s="2303"/>
      <c r="F448" s="2284"/>
      <c r="G448" s="2318"/>
      <c r="H448" s="2305"/>
      <c r="I448" s="2282"/>
      <c r="J448" s="2284"/>
      <c r="K448" s="2318"/>
      <c r="L448" s="2284"/>
      <c r="M448" s="310"/>
      <c r="N448" s="1679"/>
      <c r="O448" s="1679"/>
      <c r="P448" s="309"/>
      <c r="Q448" s="309"/>
      <c r="R448" s="308"/>
      <c r="S448" s="308"/>
      <c r="T448" s="358"/>
      <c r="U448" s="357"/>
      <c r="V448" s="357"/>
      <c r="W448" s="357"/>
      <c r="X448" s="357"/>
      <c r="Y448" s="357"/>
      <c r="Z448" s="357"/>
      <c r="AA448" s="357"/>
      <c r="AB448" s="308"/>
      <c r="AC448" s="2287"/>
      <c r="AD448" s="2287"/>
      <c r="AE448" s="2290"/>
      <c r="AF448" s="2291"/>
      <c r="AG448" s="2293"/>
      <c r="AH448" s="2276"/>
      <c r="AI448" s="271">
        <f>IF(P448=P447,0,IF(P448=P446,0,IF(P448=P445,0,IF(P448=P444,0,IF(P448=P443,0,1)))))</f>
        <v>0</v>
      </c>
      <c r="AJ448" s="271" t="s">
        <v>545</v>
      </c>
      <c r="AK448" s="271" t="str">
        <f t="shared" si="48"/>
        <v>??</v>
      </c>
      <c r="AL448" s="271" t="e">
        <f>IF(#REF!=#REF!,0,IF(#REF!=#REF!,0,IF(#REF!=#REF!,0,IF(#REF!=#REF!,0,IF(#REF!=#REF!,0,1)))))</f>
        <v>#REF!</v>
      </c>
      <c r="AM448" s="354">
        <f t="shared" si="52"/>
        <v>0</v>
      </c>
    </row>
    <row r="449" spans="1:39" ht="14.1" customHeight="1" thickTop="1" thickBot="1" x14ac:dyDescent="0.25">
      <c r="A449" s="2295"/>
      <c r="B449" s="2284"/>
      <c r="C449" s="2298"/>
      <c r="D449" s="2300"/>
      <c r="E449" s="2303"/>
      <c r="F449" s="2284"/>
      <c r="G449" s="2318"/>
      <c r="H449" s="2305"/>
      <c r="I449" s="2282"/>
      <c r="J449" s="2284"/>
      <c r="K449" s="2318"/>
      <c r="L449" s="2284"/>
      <c r="M449" s="310"/>
      <c r="N449" s="1679"/>
      <c r="O449" s="1679"/>
      <c r="P449" s="309"/>
      <c r="Q449" s="309"/>
      <c r="R449" s="308"/>
      <c r="S449" s="308"/>
      <c r="T449" s="358"/>
      <c r="U449" s="357"/>
      <c r="V449" s="357"/>
      <c r="W449" s="357"/>
      <c r="X449" s="357"/>
      <c r="Y449" s="357"/>
      <c r="Z449" s="357"/>
      <c r="AA449" s="357"/>
      <c r="AB449" s="308"/>
      <c r="AC449" s="2287"/>
      <c r="AD449" s="2287"/>
      <c r="AE449" s="2277" t="str">
        <f>IF(AE443&gt;9,"błąd","")</f>
        <v/>
      </c>
      <c r="AF449" s="2291"/>
      <c r="AG449" s="2293"/>
      <c r="AH449" s="2276"/>
      <c r="AI449" s="271">
        <f>IF(P449=P448,0,IF(P449=P447,0,IF(P449=P446,0,IF(P449=P445,0,IF(P449=P444,0,IF(P449=P443,0,1))))))</f>
        <v>0</v>
      </c>
      <c r="AJ449" s="271" t="s">
        <v>545</v>
      </c>
      <c r="AK449" s="271" t="str">
        <f t="shared" si="48"/>
        <v>??</v>
      </c>
      <c r="AL449" s="271" t="e">
        <f>IF(#REF!=#REF!,0,IF(#REF!=#REF!,0,IF(#REF!=#REF!,0,IF(#REF!=#REF!,0,IF(#REF!=#REF!,0,IF(#REF!=#REF!,0,1))))))</f>
        <v>#REF!</v>
      </c>
      <c r="AM449" s="354">
        <f t="shared" si="52"/>
        <v>0</v>
      </c>
    </row>
    <row r="450" spans="1:39" ht="14.1" customHeight="1" thickTop="1" thickBot="1" x14ac:dyDescent="0.25">
      <c r="A450" s="2295"/>
      <c r="B450" s="2284"/>
      <c r="C450" s="2298"/>
      <c r="D450" s="2300"/>
      <c r="E450" s="2303"/>
      <c r="F450" s="2284"/>
      <c r="G450" s="2318"/>
      <c r="H450" s="2305"/>
      <c r="I450" s="2282"/>
      <c r="J450" s="2284"/>
      <c r="K450" s="2318"/>
      <c r="L450" s="2284"/>
      <c r="M450" s="310"/>
      <c r="N450" s="1679"/>
      <c r="O450" s="1679"/>
      <c r="P450" s="309"/>
      <c r="Q450" s="309"/>
      <c r="R450" s="308"/>
      <c r="S450" s="308"/>
      <c r="T450" s="358"/>
      <c r="U450" s="357"/>
      <c r="V450" s="357"/>
      <c r="W450" s="357"/>
      <c r="X450" s="357"/>
      <c r="Y450" s="357"/>
      <c r="Z450" s="357"/>
      <c r="AA450" s="357"/>
      <c r="AB450" s="308"/>
      <c r="AC450" s="2287"/>
      <c r="AD450" s="2287"/>
      <c r="AE450" s="2277"/>
      <c r="AF450" s="2291"/>
      <c r="AG450" s="2293"/>
      <c r="AH450" s="2276"/>
      <c r="AI450" s="271">
        <f>IF(P450=P449,0,IF(P450=P448,0,IF(P450=P447,0,IF(P450=P446,0,IF(P450=P445,0,IF(P450=P444,0,IF(P450=P443,0,1)))))))</f>
        <v>0</v>
      </c>
      <c r="AJ450" s="271" t="s">
        <v>545</v>
      </c>
      <c r="AK450" s="271" t="str">
        <f t="shared" si="48"/>
        <v>??</v>
      </c>
      <c r="AL450" s="271" t="e">
        <f>IF(#REF!=#REF!,0,IF(#REF!=#REF!,0,IF(#REF!=#REF!,0,IF(#REF!=#REF!,0,IF(#REF!=#REF!,0,IF(#REF!=#REF!,0,IF(#REF!=#REF!,0,1)))))))</f>
        <v>#REF!</v>
      </c>
      <c r="AM450" s="354">
        <f t="shared" si="52"/>
        <v>0</v>
      </c>
    </row>
    <row r="451" spans="1:39" ht="14.1" customHeight="1" thickTop="1" thickBot="1" x14ac:dyDescent="0.25">
      <c r="A451" s="2295"/>
      <c r="B451" s="2284"/>
      <c r="C451" s="2298"/>
      <c r="D451" s="2300"/>
      <c r="E451" s="2303"/>
      <c r="F451" s="2284"/>
      <c r="G451" s="2318"/>
      <c r="H451" s="2305"/>
      <c r="I451" s="2282"/>
      <c r="J451" s="2284"/>
      <c r="K451" s="2318"/>
      <c r="L451" s="2284"/>
      <c r="M451" s="310"/>
      <c r="N451" s="1679"/>
      <c r="O451" s="1679"/>
      <c r="P451" s="309"/>
      <c r="Q451" s="309"/>
      <c r="R451" s="308"/>
      <c r="S451" s="308"/>
      <c r="T451" s="358"/>
      <c r="U451" s="357"/>
      <c r="V451" s="357"/>
      <c r="W451" s="357"/>
      <c r="X451" s="357"/>
      <c r="Y451" s="357"/>
      <c r="Z451" s="357"/>
      <c r="AA451" s="357"/>
      <c r="AB451" s="308"/>
      <c r="AC451" s="2287"/>
      <c r="AD451" s="2287"/>
      <c r="AE451" s="2277"/>
      <c r="AF451" s="2291"/>
      <c r="AG451" s="2293"/>
      <c r="AH451" s="2276"/>
      <c r="AI451" s="271">
        <f>IF(P451=P450,0,IF(P451=P449,0,IF(P451=P448,0,IF(P451=P447,0,IF(P451=P446,0,IF(P451=P445,0,IF(P451=P444,0,IF(P451=P443,0,1))))))))</f>
        <v>0</v>
      </c>
      <c r="AJ451" s="271" t="s">
        <v>545</v>
      </c>
      <c r="AK451" s="271" t="str">
        <f t="shared" si="48"/>
        <v>??</v>
      </c>
      <c r="AL451" s="271" t="e">
        <f>IF(#REF!=#REF!,0,IF(#REF!=#REF!,0,IF(#REF!=#REF!,0,IF(#REF!=#REF!,0,IF(#REF!=#REF!,0,IF(#REF!=#REF!,0,IF(#REF!=#REF!,0,IF(#REF!=#REF!,0,1))))))))</f>
        <v>#REF!</v>
      </c>
      <c r="AM451" s="354">
        <f t="shared" si="52"/>
        <v>0</v>
      </c>
    </row>
    <row r="452" spans="1:39" ht="14.1" customHeight="1" thickTop="1" thickBot="1" x14ac:dyDescent="0.25">
      <c r="A452" s="2296"/>
      <c r="B452" s="2285"/>
      <c r="C452" s="2299"/>
      <c r="D452" s="2301"/>
      <c r="E452" s="2304"/>
      <c r="F452" s="2285"/>
      <c r="G452" s="2319"/>
      <c r="H452" s="2306"/>
      <c r="I452" s="2283"/>
      <c r="J452" s="2285"/>
      <c r="K452" s="2319"/>
      <c r="L452" s="2285"/>
      <c r="M452" s="292"/>
      <c r="N452" s="290"/>
      <c r="O452" s="290"/>
      <c r="P452" s="291"/>
      <c r="Q452" s="291"/>
      <c r="R452" s="290"/>
      <c r="S452" s="290"/>
      <c r="T452" s="356"/>
      <c r="U452" s="355"/>
      <c r="V452" s="355"/>
      <c r="W452" s="355"/>
      <c r="X452" s="355"/>
      <c r="Y452" s="355"/>
      <c r="Z452" s="355"/>
      <c r="AA452" s="355"/>
      <c r="AB452" s="290"/>
      <c r="AC452" s="2288"/>
      <c r="AD452" s="2288"/>
      <c r="AE452" s="2278"/>
      <c r="AF452" s="2291"/>
      <c r="AG452" s="2294"/>
      <c r="AH452" s="2276"/>
      <c r="AI452" s="271">
        <f>IF(P452=P451,0,IF(P452=P450,0,IF(P452=P449,0,IF(P452=P448,0,IF(P452=P447,0,IF(P452=P446,0,IF(P452=P445,0,IF(P452=P444,0,IF(P452=P443,0,1)))))))))</f>
        <v>0</v>
      </c>
      <c r="AJ452" s="271" t="s">
        <v>545</v>
      </c>
      <c r="AK452" s="271" t="str">
        <f t="shared" si="48"/>
        <v>??</v>
      </c>
      <c r="AL452" s="271" t="e">
        <f>IF(#REF!=#REF!,0,IF(#REF!=#REF!,0,IF(#REF!=#REF!,0,IF(#REF!=#REF!,0,IF(#REF!=#REF!,0,IF(#REF!=#REF!,0,IF(#REF!=#REF!,0,IF(#REF!=#REF!,0,IF(#REF!=#REF!,0,1)))))))))</f>
        <v>#REF!</v>
      </c>
      <c r="AM452" s="354">
        <f t="shared" si="52"/>
        <v>0</v>
      </c>
    </row>
    <row r="453" spans="1:39" ht="14.1" customHeight="1" thickTop="1" thickBot="1" x14ac:dyDescent="0.25">
      <c r="A453" s="2295"/>
      <c r="B453" s="2297"/>
      <c r="C453" s="2298"/>
      <c r="D453" s="2300"/>
      <c r="E453" s="2302"/>
      <c r="F453" s="2297"/>
      <c r="G453" s="2297"/>
      <c r="H453" s="2305"/>
      <c r="I453" s="2279" t="s">
        <v>140</v>
      </c>
      <c r="J453" s="2284"/>
      <c r="K453" s="2297"/>
      <c r="L453" s="2284"/>
      <c r="M453" s="310"/>
      <c r="N453" s="1679"/>
      <c r="O453" s="1679"/>
      <c r="P453" s="389"/>
      <c r="Q453" s="389"/>
      <c r="R453" s="308"/>
      <c r="S453" s="308"/>
      <c r="T453" s="358"/>
      <c r="U453" s="357"/>
      <c r="V453" s="357"/>
      <c r="W453" s="357"/>
      <c r="X453" s="357"/>
      <c r="Y453" s="357"/>
      <c r="Z453" s="357"/>
      <c r="AA453" s="357"/>
      <c r="AB453" s="308"/>
      <c r="AC453" s="2286">
        <f>SUM(T453:AB462)</f>
        <v>0</v>
      </c>
      <c r="AD453" s="2286">
        <f>IF(AC453&gt;0,18,0)</f>
        <v>0</v>
      </c>
      <c r="AE453" s="2289">
        <f>IF((AC453-AD453)&gt;=0,AC453-AD453,0)</f>
        <v>0</v>
      </c>
      <c r="AF453" s="2291">
        <f>IF(AC453&lt;AD453,AC453,AD453)/IF(AD453=0,1,AD453)</f>
        <v>0</v>
      </c>
      <c r="AG453" s="2292" t="str">
        <f>IF(AF453=1,"pe",IF(AF453&gt;0,"ne",""))</f>
        <v/>
      </c>
      <c r="AH453" s="2276"/>
      <c r="AI453" s="271">
        <v>1</v>
      </c>
      <c r="AJ453" s="271" t="s">
        <v>545</v>
      </c>
      <c r="AK453" s="271" t="str">
        <f t="shared" si="48"/>
        <v>??</v>
      </c>
      <c r="AL453" s="271">
        <v>1</v>
      </c>
      <c r="AM453" s="354">
        <f>C453</f>
        <v>0</v>
      </c>
    </row>
    <row r="454" spans="1:39" ht="14.1" customHeight="1" thickTop="1" thickBot="1" x14ac:dyDescent="0.25">
      <c r="A454" s="2295"/>
      <c r="B454" s="2284"/>
      <c r="C454" s="2298"/>
      <c r="D454" s="2300"/>
      <c r="E454" s="2303"/>
      <c r="F454" s="2284"/>
      <c r="G454" s="2318"/>
      <c r="H454" s="2305"/>
      <c r="I454" s="2280"/>
      <c r="J454" s="2284"/>
      <c r="K454" s="2318"/>
      <c r="L454" s="2284"/>
      <c r="M454" s="310"/>
      <c r="N454" s="1679"/>
      <c r="O454" s="1679"/>
      <c r="P454" s="309"/>
      <c r="Q454" s="309"/>
      <c r="R454" s="308"/>
      <c r="S454" s="308"/>
      <c r="T454" s="358"/>
      <c r="U454" s="357"/>
      <c r="V454" s="357"/>
      <c r="W454" s="357"/>
      <c r="X454" s="357"/>
      <c r="Y454" s="357"/>
      <c r="Z454" s="357"/>
      <c r="AA454" s="357"/>
      <c r="AB454" s="308"/>
      <c r="AC454" s="2287"/>
      <c r="AD454" s="2287"/>
      <c r="AE454" s="2290"/>
      <c r="AF454" s="2291"/>
      <c r="AG454" s="2293"/>
      <c r="AH454" s="2276"/>
      <c r="AI454" s="271">
        <f>IF(P454=P453,0,1)</f>
        <v>0</v>
      </c>
      <c r="AJ454" s="271" t="s">
        <v>545</v>
      </c>
      <c r="AK454" s="271" t="str">
        <f t="shared" si="48"/>
        <v>??</v>
      </c>
      <c r="AL454" s="271" t="e">
        <f>IF(#REF!=#REF!,0,1)</f>
        <v>#REF!</v>
      </c>
      <c r="AM454" s="354">
        <f t="shared" ref="AM454:AM462" si="53">AM453</f>
        <v>0</v>
      </c>
    </row>
    <row r="455" spans="1:39" ht="14.1" customHeight="1" thickTop="1" thickBot="1" x14ac:dyDescent="0.25">
      <c r="A455" s="2295"/>
      <c r="B455" s="2284"/>
      <c r="C455" s="2298"/>
      <c r="D455" s="2300"/>
      <c r="E455" s="2303"/>
      <c r="F455" s="2284"/>
      <c r="G455" s="2318"/>
      <c r="H455" s="2305"/>
      <c r="I455" s="2281"/>
      <c r="J455" s="2284"/>
      <c r="K455" s="2318"/>
      <c r="L455" s="2284"/>
      <c r="M455" s="310"/>
      <c r="N455" s="1679"/>
      <c r="O455" s="1679"/>
      <c r="P455" s="309"/>
      <c r="Q455" s="309"/>
      <c r="R455" s="308"/>
      <c r="S455" s="308"/>
      <c r="T455" s="358"/>
      <c r="U455" s="357"/>
      <c r="V455" s="357"/>
      <c r="W455" s="357"/>
      <c r="X455" s="357"/>
      <c r="Y455" s="357"/>
      <c r="Z455" s="357"/>
      <c r="AA455" s="357"/>
      <c r="AB455" s="308"/>
      <c r="AC455" s="2287"/>
      <c r="AD455" s="2287"/>
      <c r="AE455" s="2290"/>
      <c r="AF455" s="2291"/>
      <c r="AG455" s="2293"/>
      <c r="AH455" s="2276"/>
      <c r="AI455" s="271">
        <f>IF(P455=P454,0,IF(P455=P453,0,1))</f>
        <v>0</v>
      </c>
      <c r="AJ455" s="271" t="s">
        <v>545</v>
      </c>
      <c r="AK455" s="271" t="str">
        <f t="shared" si="48"/>
        <v>??</v>
      </c>
      <c r="AL455" s="271" t="e">
        <f>IF(#REF!=#REF!,0,IF(#REF!=#REF!,0,1))</f>
        <v>#REF!</v>
      </c>
      <c r="AM455" s="354">
        <f t="shared" si="53"/>
        <v>0</v>
      </c>
    </row>
    <row r="456" spans="1:39" ht="14.1" customHeight="1" thickTop="1" thickBot="1" x14ac:dyDescent="0.25">
      <c r="A456" s="2295"/>
      <c r="B456" s="2284"/>
      <c r="C456" s="2298"/>
      <c r="D456" s="2300"/>
      <c r="E456" s="2303"/>
      <c r="F456" s="2284"/>
      <c r="G456" s="2318"/>
      <c r="H456" s="2305"/>
      <c r="I456" s="2282"/>
      <c r="J456" s="2284"/>
      <c r="K456" s="2318"/>
      <c r="L456" s="2284"/>
      <c r="M456" s="310"/>
      <c r="N456" s="1679"/>
      <c r="O456" s="1679"/>
      <c r="P456" s="309"/>
      <c r="Q456" s="309"/>
      <c r="R456" s="308"/>
      <c r="S456" s="308"/>
      <c r="T456" s="358"/>
      <c r="U456" s="357"/>
      <c r="V456" s="357"/>
      <c r="W456" s="357"/>
      <c r="X456" s="357"/>
      <c r="Y456" s="357"/>
      <c r="Z456" s="357"/>
      <c r="AA456" s="357"/>
      <c r="AB456" s="308"/>
      <c r="AC456" s="2287"/>
      <c r="AD456" s="2287"/>
      <c r="AE456" s="2290"/>
      <c r="AF456" s="2291"/>
      <c r="AG456" s="2293"/>
      <c r="AH456" s="2276"/>
      <c r="AI456" s="271">
        <f>IF(P456=P455,0,IF(P456=P454,0,IF(P456=P453,0,1)))</f>
        <v>0</v>
      </c>
      <c r="AJ456" s="271" t="s">
        <v>545</v>
      </c>
      <c r="AK456" s="271" t="str">
        <f t="shared" si="48"/>
        <v>??</v>
      </c>
      <c r="AL456" s="271" t="e">
        <f>IF(#REF!=#REF!,0,IF(#REF!=#REF!,0,IF(#REF!=#REF!,0,1)))</f>
        <v>#REF!</v>
      </c>
      <c r="AM456" s="354">
        <f t="shared" si="53"/>
        <v>0</v>
      </c>
    </row>
    <row r="457" spans="1:39" ht="14.1" customHeight="1" thickTop="1" thickBot="1" x14ac:dyDescent="0.25">
      <c r="A457" s="2295"/>
      <c r="B457" s="2284"/>
      <c r="C457" s="2298"/>
      <c r="D457" s="2300"/>
      <c r="E457" s="2303"/>
      <c r="F457" s="2284"/>
      <c r="G457" s="2318"/>
      <c r="H457" s="2305"/>
      <c r="I457" s="2282"/>
      <c r="J457" s="2284"/>
      <c r="K457" s="2318"/>
      <c r="L457" s="2284"/>
      <c r="M457" s="310"/>
      <c r="N457" s="1679"/>
      <c r="O457" s="1679"/>
      <c r="P457" s="309"/>
      <c r="Q457" s="309"/>
      <c r="R457" s="308"/>
      <c r="S457" s="308"/>
      <c r="T457" s="358"/>
      <c r="U457" s="357"/>
      <c r="V457" s="357"/>
      <c r="W457" s="357"/>
      <c r="X457" s="357"/>
      <c r="Y457" s="357"/>
      <c r="Z457" s="357"/>
      <c r="AA457" s="357"/>
      <c r="AB457" s="308"/>
      <c r="AC457" s="2287"/>
      <c r="AD457" s="2287"/>
      <c r="AE457" s="2290"/>
      <c r="AF457" s="2291"/>
      <c r="AG457" s="2293"/>
      <c r="AH457" s="2276"/>
      <c r="AI457" s="271">
        <f>IF(P457=P456,0,IF(P457=P455,0,IF(P457=P454,0,IF(P457=P453,0,1))))</f>
        <v>0</v>
      </c>
      <c r="AJ457" s="271" t="s">
        <v>545</v>
      </c>
      <c r="AK457" s="271" t="str">
        <f t="shared" si="48"/>
        <v>??</v>
      </c>
      <c r="AL457" s="271" t="e">
        <f>IF(#REF!=#REF!,0,IF(#REF!=#REF!,0,IF(#REF!=#REF!,0,IF(#REF!=#REF!,0,1))))</f>
        <v>#REF!</v>
      </c>
      <c r="AM457" s="354">
        <f t="shared" si="53"/>
        <v>0</v>
      </c>
    </row>
    <row r="458" spans="1:39" ht="14.1" customHeight="1" thickTop="1" thickBot="1" x14ac:dyDescent="0.25">
      <c r="A458" s="2295"/>
      <c r="B458" s="2284"/>
      <c r="C458" s="2298"/>
      <c r="D458" s="2300"/>
      <c r="E458" s="2303"/>
      <c r="F458" s="2284"/>
      <c r="G458" s="2318"/>
      <c r="H458" s="2305"/>
      <c r="I458" s="2282"/>
      <c r="J458" s="2284"/>
      <c r="K458" s="2318"/>
      <c r="L458" s="2284"/>
      <c r="M458" s="310"/>
      <c r="N458" s="1679"/>
      <c r="O458" s="1679"/>
      <c r="P458" s="309"/>
      <c r="Q458" s="309"/>
      <c r="R458" s="308"/>
      <c r="S458" s="308"/>
      <c r="T458" s="358"/>
      <c r="U458" s="357"/>
      <c r="V458" s="357"/>
      <c r="W458" s="357"/>
      <c r="X458" s="357"/>
      <c r="Y458" s="357"/>
      <c r="Z458" s="357"/>
      <c r="AA458" s="357"/>
      <c r="AB458" s="308"/>
      <c r="AC458" s="2287"/>
      <c r="AD458" s="2287"/>
      <c r="AE458" s="2290"/>
      <c r="AF458" s="2291"/>
      <c r="AG458" s="2293"/>
      <c r="AH458" s="2276"/>
      <c r="AI458" s="271">
        <f>IF(P458=P457,0,IF(P458=P456,0,IF(P458=P455,0,IF(P458=P454,0,IF(P458=P453,0,1)))))</f>
        <v>0</v>
      </c>
      <c r="AJ458" s="271" t="s">
        <v>545</v>
      </c>
      <c r="AK458" s="271" t="str">
        <f t="shared" si="48"/>
        <v>??</v>
      </c>
      <c r="AL458" s="271" t="e">
        <f>IF(#REF!=#REF!,0,IF(#REF!=#REF!,0,IF(#REF!=#REF!,0,IF(#REF!=#REF!,0,IF(#REF!=#REF!,0,1)))))</f>
        <v>#REF!</v>
      </c>
      <c r="AM458" s="354">
        <f t="shared" si="53"/>
        <v>0</v>
      </c>
    </row>
    <row r="459" spans="1:39" ht="14.1" customHeight="1" thickTop="1" thickBot="1" x14ac:dyDescent="0.25">
      <c r="A459" s="2295"/>
      <c r="B459" s="2284"/>
      <c r="C459" s="2298"/>
      <c r="D459" s="2300"/>
      <c r="E459" s="2303"/>
      <c r="F459" s="2284"/>
      <c r="G459" s="2318"/>
      <c r="H459" s="2305"/>
      <c r="I459" s="2282"/>
      <c r="J459" s="2284"/>
      <c r="K459" s="2318"/>
      <c r="L459" s="2284"/>
      <c r="M459" s="310"/>
      <c r="N459" s="1679"/>
      <c r="O459" s="1679"/>
      <c r="P459" s="309"/>
      <c r="Q459" s="309"/>
      <c r="R459" s="308"/>
      <c r="S459" s="308"/>
      <c r="T459" s="358"/>
      <c r="U459" s="357"/>
      <c r="V459" s="357"/>
      <c r="W459" s="357"/>
      <c r="X459" s="357"/>
      <c r="Y459" s="357"/>
      <c r="Z459" s="357"/>
      <c r="AA459" s="357"/>
      <c r="AB459" s="308"/>
      <c r="AC459" s="2287"/>
      <c r="AD459" s="2287"/>
      <c r="AE459" s="2277" t="str">
        <f>IF(AE453&gt;9,"błąd","")</f>
        <v/>
      </c>
      <c r="AF459" s="2291"/>
      <c r="AG459" s="2293"/>
      <c r="AH459" s="2276"/>
      <c r="AI459" s="271">
        <f>IF(P459=P458,0,IF(P459=P457,0,IF(P459=P456,0,IF(P459=P455,0,IF(P459=P454,0,IF(P459=P453,0,1))))))</f>
        <v>0</v>
      </c>
      <c r="AJ459" s="271" t="s">
        <v>545</v>
      </c>
      <c r="AK459" s="271" t="str">
        <f t="shared" si="48"/>
        <v>??</v>
      </c>
      <c r="AL459" s="271" t="e">
        <f>IF(#REF!=#REF!,0,IF(#REF!=#REF!,0,IF(#REF!=#REF!,0,IF(#REF!=#REF!,0,IF(#REF!=#REF!,0,IF(#REF!=#REF!,0,1))))))</f>
        <v>#REF!</v>
      </c>
      <c r="AM459" s="354">
        <f t="shared" si="53"/>
        <v>0</v>
      </c>
    </row>
    <row r="460" spans="1:39" ht="14.1" customHeight="1" thickTop="1" thickBot="1" x14ac:dyDescent="0.25">
      <c r="A460" s="2295"/>
      <c r="B460" s="2284"/>
      <c r="C460" s="2298"/>
      <c r="D460" s="2300"/>
      <c r="E460" s="2303"/>
      <c r="F460" s="2284"/>
      <c r="G460" s="2318"/>
      <c r="H460" s="2305"/>
      <c r="I460" s="2282"/>
      <c r="J460" s="2284"/>
      <c r="K460" s="2318"/>
      <c r="L460" s="2284"/>
      <c r="M460" s="310"/>
      <c r="N460" s="1679"/>
      <c r="O460" s="1679"/>
      <c r="P460" s="309"/>
      <c r="Q460" s="309"/>
      <c r="R460" s="308"/>
      <c r="S460" s="308"/>
      <c r="T460" s="358"/>
      <c r="U460" s="357"/>
      <c r="V460" s="357"/>
      <c r="W460" s="357"/>
      <c r="X460" s="357"/>
      <c r="Y460" s="357"/>
      <c r="Z460" s="357"/>
      <c r="AA460" s="357"/>
      <c r="AB460" s="308"/>
      <c r="AC460" s="2287"/>
      <c r="AD460" s="2287"/>
      <c r="AE460" s="2277"/>
      <c r="AF460" s="2291"/>
      <c r="AG460" s="2293"/>
      <c r="AH460" s="2276"/>
      <c r="AI460" s="271">
        <f>IF(P460=P459,0,IF(P460=P458,0,IF(P460=P457,0,IF(P460=P456,0,IF(P460=P455,0,IF(P460=P454,0,IF(P460=P453,0,1)))))))</f>
        <v>0</v>
      </c>
      <c r="AJ460" s="271" t="s">
        <v>545</v>
      </c>
      <c r="AK460" s="271" t="str">
        <f t="shared" si="48"/>
        <v>??</v>
      </c>
      <c r="AL460" s="271" t="e">
        <f>IF(#REF!=#REF!,0,IF(#REF!=#REF!,0,IF(#REF!=#REF!,0,IF(#REF!=#REF!,0,IF(#REF!=#REF!,0,IF(#REF!=#REF!,0,IF(#REF!=#REF!,0,1)))))))</f>
        <v>#REF!</v>
      </c>
      <c r="AM460" s="354">
        <f t="shared" si="53"/>
        <v>0</v>
      </c>
    </row>
    <row r="461" spans="1:39" ht="14.1" customHeight="1" thickTop="1" thickBot="1" x14ac:dyDescent="0.25">
      <c r="A461" s="2295"/>
      <c r="B461" s="2284"/>
      <c r="C461" s="2298"/>
      <c r="D461" s="2300"/>
      <c r="E461" s="2303"/>
      <c r="F461" s="2284"/>
      <c r="G461" s="2318"/>
      <c r="H461" s="2305"/>
      <c r="I461" s="2282"/>
      <c r="J461" s="2284"/>
      <c r="K461" s="2318"/>
      <c r="L461" s="2284"/>
      <c r="M461" s="310"/>
      <c r="N461" s="1679"/>
      <c r="O461" s="1679"/>
      <c r="P461" s="309"/>
      <c r="Q461" s="309"/>
      <c r="R461" s="308"/>
      <c r="S461" s="308"/>
      <c r="T461" s="358"/>
      <c r="U461" s="357"/>
      <c r="V461" s="357"/>
      <c r="W461" s="357"/>
      <c r="X461" s="357"/>
      <c r="Y461" s="357"/>
      <c r="Z461" s="357"/>
      <c r="AA461" s="357"/>
      <c r="AB461" s="308"/>
      <c r="AC461" s="2287"/>
      <c r="AD461" s="2287"/>
      <c r="AE461" s="2277"/>
      <c r="AF461" s="2291"/>
      <c r="AG461" s="2293"/>
      <c r="AH461" s="2276"/>
      <c r="AI461" s="271">
        <f>IF(P461=P460,0,IF(P461=P459,0,IF(P461=P458,0,IF(P461=P457,0,IF(P461=P456,0,IF(P461=P455,0,IF(P461=P454,0,IF(P461=P453,0,1))))))))</f>
        <v>0</v>
      </c>
      <c r="AJ461" s="271" t="s">
        <v>545</v>
      </c>
      <c r="AK461" s="271" t="str">
        <f t="shared" si="48"/>
        <v>??</v>
      </c>
      <c r="AL461" s="271" t="e">
        <f>IF(#REF!=#REF!,0,IF(#REF!=#REF!,0,IF(#REF!=#REF!,0,IF(#REF!=#REF!,0,IF(#REF!=#REF!,0,IF(#REF!=#REF!,0,IF(#REF!=#REF!,0,IF(#REF!=#REF!,0,1))))))))</f>
        <v>#REF!</v>
      </c>
      <c r="AM461" s="354">
        <f t="shared" si="53"/>
        <v>0</v>
      </c>
    </row>
    <row r="462" spans="1:39" ht="14.1" customHeight="1" thickTop="1" thickBot="1" x14ac:dyDescent="0.25">
      <c r="A462" s="2296"/>
      <c r="B462" s="2285"/>
      <c r="C462" s="2299"/>
      <c r="D462" s="2301"/>
      <c r="E462" s="2304"/>
      <c r="F462" s="2285"/>
      <c r="G462" s="2319"/>
      <c r="H462" s="2306"/>
      <c r="I462" s="2283"/>
      <c r="J462" s="2285"/>
      <c r="K462" s="2319"/>
      <c r="L462" s="2285"/>
      <c r="M462" s="292"/>
      <c r="N462" s="290"/>
      <c r="O462" s="290"/>
      <c r="P462" s="291"/>
      <c r="Q462" s="291"/>
      <c r="R462" s="290"/>
      <c r="S462" s="290"/>
      <c r="T462" s="356"/>
      <c r="U462" s="355"/>
      <c r="V462" s="355"/>
      <c r="W462" s="355"/>
      <c r="X462" s="355"/>
      <c r="Y462" s="355"/>
      <c r="Z462" s="355"/>
      <c r="AA462" s="355"/>
      <c r="AB462" s="290"/>
      <c r="AC462" s="2288"/>
      <c r="AD462" s="2288"/>
      <c r="AE462" s="2278"/>
      <c r="AF462" s="2291"/>
      <c r="AG462" s="2294"/>
      <c r="AH462" s="2276"/>
      <c r="AI462" s="271">
        <f>IF(P462=P461,0,IF(P462=P460,0,IF(P462=P459,0,IF(P462=P458,0,IF(P462=P457,0,IF(P462=P456,0,IF(P462=P455,0,IF(P462=P454,0,IF(P462=P453,0,1)))))))))</f>
        <v>0</v>
      </c>
      <c r="AJ462" s="271" t="s">
        <v>545</v>
      </c>
      <c r="AK462" s="271" t="str">
        <f t="shared" si="48"/>
        <v>??</v>
      </c>
      <c r="AL462" s="271" t="e">
        <f>IF(#REF!=#REF!,0,IF(#REF!=#REF!,0,IF(#REF!=#REF!,0,IF(#REF!=#REF!,0,IF(#REF!=#REF!,0,IF(#REF!=#REF!,0,IF(#REF!=#REF!,0,IF(#REF!=#REF!,0,IF(#REF!=#REF!,0,1)))))))))</f>
        <v>#REF!</v>
      </c>
      <c r="AM462" s="354">
        <f t="shared" si="53"/>
        <v>0</v>
      </c>
    </row>
    <row r="463" spans="1:39" ht="14.1" customHeight="1" thickTop="1" thickBot="1" x14ac:dyDescent="0.25">
      <c r="A463" s="2295"/>
      <c r="B463" s="2297"/>
      <c r="C463" s="2298"/>
      <c r="D463" s="2300"/>
      <c r="E463" s="2302"/>
      <c r="F463" s="2297"/>
      <c r="G463" s="2297"/>
      <c r="H463" s="2305"/>
      <c r="I463" s="2279" t="s">
        <v>140</v>
      </c>
      <c r="J463" s="2284"/>
      <c r="K463" s="2297"/>
      <c r="L463" s="2284"/>
      <c r="M463" s="310"/>
      <c r="N463" s="1679"/>
      <c r="O463" s="1679"/>
      <c r="P463" s="389"/>
      <c r="Q463" s="389"/>
      <c r="R463" s="308"/>
      <c r="S463" s="308"/>
      <c r="T463" s="358"/>
      <c r="U463" s="357"/>
      <c r="V463" s="357"/>
      <c r="W463" s="357"/>
      <c r="X463" s="357"/>
      <c r="Y463" s="357"/>
      <c r="Z463" s="357"/>
      <c r="AA463" s="357"/>
      <c r="AB463" s="308"/>
      <c r="AC463" s="2286">
        <f>SUM(T463:AB472)</f>
        <v>0</v>
      </c>
      <c r="AD463" s="2286">
        <f>IF(AC463&gt;0,18,0)</f>
        <v>0</v>
      </c>
      <c r="AE463" s="2289">
        <f>IF((AC463-AD463)&gt;=0,AC463-AD463,0)</f>
        <v>0</v>
      </c>
      <c r="AF463" s="2291">
        <f>IF(AC463&lt;AD463,AC463,AD463)/IF(AD463=0,1,AD463)</f>
        <v>0</v>
      </c>
      <c r="AG463" s="2292" t="str">
        <f>IF(AF463=1,"pe",IF(AF463&gt;0,"ne",""))</f>
        <v/>
      </c>
      <c r="AH463" s="2276"/>
      <c r="AI463" s="271">
        <v>1</v>
      </c>
      <c r="AJ463" s="271" t="s">
        <v>545</v>
      </c>
      <c r="AK463" s="271" t="str">
        <f t="shared" si="48"/>
        <v>??</v>
      </c>
      <c r="AL463" s="271">
        <v>1</v>
      </c>
      <c r="AM463" s="354">
        <f>C463</f>
        <v>0</v>
      </c>
    </row>
    <row r="464" spans="1:39" ht="14.1" customHeight="1" thickTop="1" thickBot="1" x14ac:dyDescent="0.25">
      <c r="A464" s="2295"/>
      <c r="B464" s="2284"/>
      <c r="C464" s="2298"/>
      <c r="D464" s="2300"/>
      <c r="E464" s="2303"/>
      <c r="F464" s="2284"/>
      <c r="G464" s="2318"/>
      <c r="H464" s="2305"/>
      <c r="I464" s="2280"/>
      <c r="J464" s="2284"/>
      <c r="K464" s="2318"/>
      <c r="L464" s="2284"/>
      <c r="M464" s="310"/>
      <c r="N464" s="1679"/>
      <c r="O464" s="1679"/>
      <c r="P464" s="309"/>
      <c r="Q464" s="309"/>
      <c r="R464" s="308"/>
      <c r="S464" s="308"/>
      <c r="T464" s="358"/>
      <c r="U464" s="357"/>
      <c r="V464" s="357"/>
      <c r="W464" s="357"/>
      <c r="X464" s="357"/>
      <c r="Y464" s="357"/>
      <c r="Z464" s="357"/>
      <c r="AA464" s="357"/>
      <c r="AB464" s="308"/>
      <c r="AC464" s="2287"/>
      <c r="AD464" s="2287"/>
      <c r="AE464" s="2290"/>
      <c r="AF464" s="2291"/>
      <c r="AG464" s="2293"/>
      <c r="AH464" s="2276"/>
      <c r="AI464" s="271">
        <f>IF(P464=P463,0,1)</f>
        <v>0</v>
      </c>
      <c r="AJ464" s="271" t="s">
        <v>545</v>
      </c>
      <c r="AK464" s="271" t="str">
        <f t="shared" si="48"/>
        <v>??</v>
      </c>
      <c r="AL464" s="271" t="e">
        <f>IF(#REF!=#REF!,0,1)</f>
        <v>#REF!</v>
      </c>
      <c r="AM464" s="354">
        <f t="shared" ref="AM464:AM472" si="54">AM463</f>
        <v>0</v>
      </c>
    </row>
    <row r="465" spans="1:39" ht="14.1" customHeight="1" thickTop="1" thickBot="1" x14ac:dyDescent="0.25">
      <c r="A465" s="2295"/>
      <c r="B465" s="2284"/>
      <c r="C465" s="2298"/>
      <c r="D465" s="2300"/>
      <c r="E465" s="2303"/>
      <c r="F465" s="2284"/>
      <c r="G465" s="2318"/>
      <c r="H465" s="2305"/>
      <c r="I465" s="2281"/>
      <c r="J465" s="2284"/>
      <c r="K465" s="2318"/>
      <c r="L465" s="2284"/>
      <c r="M465" s="310"/>
      <c r="N465" s="1679"/>
      <c r="O465" s="1679"/>
      <c r="P465" s="309"/>
      <c r="Q465" s="309"/>
      <c r="R465" s="308"/>
      <c r="S465" s="308"/>
      <c r="T465" s="358"/>
      <c r="U465" s="357"/>
      <c r="V465" s="357"/>
      <c r="W465" s="357"/>
      <c r="X465" s="357"/>
      <c r="Y465" s="357"/>
      <c r="Z465" s="357"/>
      <c r="AA465" s="357"/>
      <c r="AB465" s="308"/>
      <c r="AC465" s="2287"/>
      <c r="AD465" s="2287"/>
      <c r="AE465" s="2290"/>
      <c r="AF465" s="2291"/>
      <c r="AG465" s="2293"/>
      <c r="AH465" s="2276"/>
      <c r="AI465" s="271">
        <f>IF(P465=P464,0,IF(P465=P463,0,1))</f>
        <v>0</v>
      </c>
      <c r="AJ465" s="271" t="s">
        <v>545</v>
      </c>
      <c r="AK465" s="271" t="str">
        <f t="shared" si="48"/>
        <v>??</v>
      </c>
      <c r="AL465" s="271" t="e">
        <f>IF(#REF!=#REF!,0,IF(#REF!=#REF!,0,1))</f>
        <v>#REF!</v>
      </c>
      <c r="AM465" s="354">
        <f t="shared" si="54"/>
        <v>0</v>
      </c>
    </row>
    <row r="466" spans="1:39" ht="14.1" customHeight="1" thickTop="1" thickBot="1" x14ac:dyDescent="0.25">
      <c r="A466" s="2295"/>
      <c r="B466" s="2284"/>
      <c r="C466" s="2298"/>
      <c r="D466" s="2300"/>
      <c r="E466" s="2303"/>
      <c r="F466" s="2284"/>
      <c r="G466" s="2318"/>
      <c r="H466" s="2305"/>
      <c r="I466" s="2282"/>
      <c r="J466" s="2284"/>
      <c r="K466" s="2318"/>
      <c r="L466" s="2284"/>
      <c r="M466" s="310"/>
      <c r="N466" s="1679"/>
      <c r="O466" s="1679"/>
      <c r="P466" s="309"/>
      <c r="Q466" s="309"/>
      <c r="R466" s="308"/>
      <c r="S466" s="308"/>
      <c r="T466" s="358"/>
      <c r="U466" s="357"/>
      <c r="V466" s="357"/>
      <c r="W466" s="357"/>
      <c r="X466" s="357"/>
      <c r="Y466" s="357"/>
      <c r="Z466" s="357"/>
      <c r="AA466" s="357"/>
      <c r="AB466" s="308"/>
      <c r="AC466" s="2287"/>
      <c r="AD466" s="2287"/>
      <c r="AE466" s="2290"/>
      <c r="AF466" s="2291"/>
      <c r="AG466" s="2293"/>
      <c r="AH466" s="2276"/>
      <c r="AI466" s="271">
        <f>IF(P466=P465,0,IF(P466=P464,0,IF(P466=P463,0,1)))</f>
        <v>0</v>
      </c>
      <c r="AJ466" s="271" t="s">
        <v>545</v>
      </c>
      <c r="AK466" s="271" t="str">
        <f t="shared" si="48"/>
        <v>??</v>
      </c>
      <c r="AL466" s="271" t="e">
        <f>IF(#REF!=#REF!,0,IF(#REF!=#REF!,0,IF(#REF!=#REF!,0,1)))</f>
        <v>#REF!</v>
      </c>
      <c r="AM466" s="354">
        <f t="shared" si="54"/>
        <v>0</v>
      </c>
    </row>
    <row r="467" spans="1:39" ht="14.1" customHeight="1" thickTop="1" thickBot="1" x14ac:dyDescent="0.25">
      <c r="A467" s="2295"/>
      <c r="B467" s="2284"/>
      <c r="C467" s="2298"/>
      <c r="D467" s="2300"/>
      <c r="E467" s="2303"/>
      <c r="F467" s="2284"/>
      <c r="G467" s="2318"/>
      <c r="H467" s="2305"/>
      <c r="I467" s="2282"/>
      <c r="J467" s="2284"/>
      <c r="K467" s="2318"/>
      <c r="L467" s="2284"/>
      <c r="M467" s="310"/>
      <c r="N467" s="1679"/>
      <c r="O467" s="1679"/>
      <c r="P467" s="309"/>
      <c r="Q467" s="309"/>
      <c r="R467" s="308"/>
      <c r="S467" s="308"/>
      <c r="T467" s="358"/>
      <c r="U467" s="357"/>
      <c r="V467" s="357"/>
      <c r="W467" s="357"/>
      <c r="X467" s="357"/>
      <c r="Y467" s="357"/>
      <c r="Z467" s="357"/>
      <c r="AA467" s="357"/>
      <c r="AB467" s="308"/>
      <c r="AC467" s="2287"/>
      <c r="AD467" s="2287"/>
      <c r="AE467" s="2290"/>
      <c r="AF467" s="2291"/>
      <c r="AG467" s="2293"/>
      <c r="AH467" s="2276"/>
      <c r="AI467" s="271">
        <f>IF(P467=P466,0,IF(P467=P465,0,IF(P467=P464,0,IF(P467=P463,0,1))))</f>
        <v>0</v>
      </c>
      <c r="AJ467" s="271" t="s">
        <v>545</v>
      </c>
      <c r="AK467" s="271" t="str">
        <f t="shared" si="48"/>
        <v>??</v>
      </c>
      <c r="AL467" s="271" t="e">
        <f>IF(#REF!=#REF!,0,IF(#REF!=#REF!,0,IF(#REF!=#REF!,0,IF(#REF!=#REF!,0,1))))</f>
        <v>#REF!</v>
      </c>
      <c r="AM467" s="354">
        <f t="shared" si="54"/>
        <v>0</v>
      </c>
    </row>
    <row r="468" spans="1:39" ht="14.1" customHeight="1" thickTop="1" thickBot="1" x14ac:dyDescent="0.25">
      <c r="A468" s="2295"/>
      <c r="B468" s="2284"/>
      <c r="C468" s="2298"/>
      <c r="D468" s="2300"/>
      <c r="E468" s="2303"/>
      <c r="F468" s="2284"/>
      <c r="G468" s="2318"/>
      <c r="H468" s="2305"/>
      <c r="I468" s="2282"/>
      <c r="J468" s="2284"/>
      <c r="K468" s="2318"/>
      <c r="L468" s="2284"/>
      <c r="M468" s="310"/>
      <c r="N468" s="1679"/>
      <c r="O468" s="1679"/>
      <c r="P468" s="309"/>
      <c r="Q468" s="309"/>
      <c r="R468" s="308"/>
      <c r="S468" s="308"/>
      <c r="T468" s="358"/>
      <c r="U468" s="357"/>
      <c r="V468" s="357"/>
      <c r="W468" s="357"/>
      <c r="X468" s="357"/>
      <c r="Y468" s="357"/>
      <c r="Z468" s="357"/>
      <c r="AA468" s="357"/>
      <c r="AB468" s="308"/>
      <c r="AC468" s="2287"/>
      <c r="AD468" s="2287"/>
      <c r="AE468" s="2290"/>
      <c r="AF468" s="2291"/>
      <c r="AG468" s="2293"/>
      <c r="AH468" s="2276"/>
      <c r="AI468" s="271">
        <f>IF(P468=P467,0,IF(P468=P466,0,IF(P468=P465,0,IF(P468=P464,0,IF(P468=P463,0,1)))))</f>
        <v>0</v>
      </c>
      <c r="AJ468" s="271" t="s">
        <v>545</v>
      </c>
      <c r="AK468" s="271" t="str">
        <f t="shared" si="48"/>
        <v>??</v>
      </c>
      <c r="AL468" s="271" t="e">
        <f>IF(#REF!=#REF!,0,IF(#REF!=#REF!,0,IF(#REF!=#REF!,0,IF(#REF!=#REF!,0,IF(#REF!=#REF!,0,1)))))</f>
        <v>#REF!</v>
      </c>
      <c r="AM468" s="354">
        <f t="shared" si="54"/>
        <v>0</v>
      </c>
    </row>
    <row r="469" spans="1:39" ht="14.1" customHeight="1" thickTop="1" thickBot="1" x14ac:dyDescent="0.25">
      <c r="A469" s="2295"/>
      <c r="B469" s="2284"/>
      <c r="C469" s="2298"/>
      <c r="D469" s="2300"/>
      <c r="E469" s="2303"/>
      <c r="F469" s="2284"/>
      <c r="G469" s="2318"/>
      <c r="H469" s="2305"/>
      <c r="I469" s="2282"/>
      <c r="J469" s="2284"/>
      <c r="K469" s="2318"/>
      <c r="L469" s="2284"/>
      <c r="M469" s="310"/>
      <c r="N469" s="1679"/>
      <c r="O469" s="1679"/>
      <c r="P469" s="309"/>
      <c r="Q469" s="309"/>
      <c r="R469" s="308"/>
      <c r="S469" s="308"/>
      <c r="T469" s="358"/>
      <c r="U469" s="357"/>
      <c r="V469" s="357"/>
      <c r="W469" s="357"/>
      <c r="X469" s="357"/>
      <c r="Y469" s="357"/>
      <c r="Z469" s="357"/>
      <c r="AA469" s="357"/>
      <c r="AB469" s="308"/>
      <c r="AC469" s="2287"/>
      <c r="AD469" s="2287"/>
      <c r="AE469" s="2277" t="str">
        <f>IF(AE463&gt;9,"błąd","")</f>
        <v/>
      </c>
      <c r="AF469" s="2291"/>
      <c r="AG469" s="2293"/>
      <c r="AH469" s="2276"/>
      <c r="AI469" s="271">
        <f>IF(P469=P468,0,IF(P469=P467,0,IF(P469=P466,0,IF(P469=P465,0,IF(P469=P464,0,IF(P469=P463,0,1))))))</f>
        <v>0</v>
      </c>
      <c r="AJ469" s="271" t="s">
        <v>545</v>
      </c>
      <c r="AK469" s="271" t="str">
        <f t="shared" si="48"/>
        <v>??</v>
      </c>
      <c r="AL469" s="271" t="e">
        <f>IF(#REF!=#REF!,0,IF(#REF!=#REF!,0,IF(#REF!=#REF!,0,IF(#REF!=#REF!,0,IF(#REF!=#REF!,0,IF(#REF!=#REF!,0,1))))))</f>
        <v>#REF!</v>
      </c>
      <c r="AM469" s="354">
        <f t="shared" si="54"/>
        <v>0</v>
      </c>
    </row>
    <row r="470" spans="1:39" ht="14.1" customHeight="1" thickTop="1" thickBot="1" x14ac:dyDescent="0.25">
      <c r="A470" s="2295"/>
      <c r="B470" s="2284"/>
      <c r="C470" s="2298"/>
      <c r="D470" s="2300"/>
      <c r="E470" s="2303"/>
      <c r="F470" s="2284"/>
      <c r="G470" s="2318"/>
      <c r="H470" s="2305"/>
      <c r="I470" s="2282"/>
      <c r="J470" s="2284"/>
      <c r="K470" s="2318"/>
      <c r="L470" s="2284"/>
      <c r="M470" s="310"/>
      <c r="N470" s="1679"/>
      <c r="O470" s="1679"/>
      <c r="P470" s="309"/>
      <c r="Q470" s="309"/>
      <c r="R470" s="308"/>
      <c r="S470" s="308"/>
      <c r="T470" s="358"/>
      <c r="U470" s="357"/>
      <c r="V470" s="357"/>
      <c r="W470" s="357"/>
      <c r="X470" s="357"/>
      <c r="Y470" s="357"/>
      <c r="Z470" s="357"/>
      <c r="AA470" s="357"/>
      <c r="AB470" s="308"/>
      <c r="AC470" s="2287"/>
      <c r="AD470" s="2287"/>
      <c r="AE470" s="2277"/>
      <c r="AF470" s="2291"/>
      <c r="AG470" s="2293"/>
      <c r="AH470" s="2276"/>
      <c r="AI470" s="271">
        <f>IF(P470=P469,0,IF(P470=P468,0,IF(P470=P467,0,IF(P470=P466,0,IF(P470=P465,0,IF(P470=P464,0,IF(P470=P463,0,1)))))))</f>
        <v>0</v>
      </c>
      <c r="AJ470" s="271" t="s">
        <v>545</v>
      </c>
      <c r="AK470" s="271" t="str">
        <f t="shared" si="48"/>
        <v>??</v>
      </c>
      <c r="AL470" s="271" t="e">
        <f>IF(#REF!=#REF!,0,IF(#REF!=#REF!,0,IF(#REF!=#REF!,0,IF(#REF!=#REF!,0,IF(#REF!=#REF!,0,IF(#REF!=#REF!,0,IF(#REF!=#REF!,0,1)))))))</f>
        <v>#REF!</v>
      </c>
      <c r="AM470" s="354">
        <f t="shared" si="54"/>
        <v>0</v>
      </c>
    </row>
    <row r="471" spans="1:39" ht="14.1" customHeight="1" thickTop="1" thickBot="1" x14ac:dyDescent="0.25">
      <c r="A471" s="2295"/>
      <c r="B471" s="2284"/>
      <c r="C471" s="2298"/>
      <c r="D471" s="2300"/>
      <c r="E471" s="2303"/>
      <c r="F471" s="2284"/>
      <c r="G471" s="2318"/>
      <c r="H471" s="2305"/>
      <c r="I471" s="2282"/>
      <c r="J471" s="2284"/>
      <c r="K471" s="2318"/>
      <c r="L471" s="2284"/>
      <c r="M471" s="310"/>
      <c r="N471" s="1679"/>
      <c r="O471" s="1679"/>
      <c r="P471" s="309"/>
      <c r="Q471" s="309"/>
      <c r="R471" s="308"/>
      <c r="S471" s="308"/>
      <c r="T471" s="358"/>
      <c r="U471" s="357"/>
      <c r="V471" s="357"/>
      <c r="W471" s="357"/>
      <c r="X471" s="357"/>
      <c r="Y471" s="357"/>
      <c r="Z471" s="357"/>
      <c r="AA471" s="357"/>
      <c r="AB471" s="308"/>
      <c r="AC471" s="2287"/>
      <c r="AD471" s="2287"/>
      <c r="AE471" s="2277"/>
      <c r="AF471" s="2291"/>
      <c r="AG471" s="2293"/>
      <c r="AH471" s="2276"/>
      <c r="AI471" s="271">
        <f>IF(P471=P470,0,IF(P471=P469,0,IF(P471=P468,0,IF(P471=P467,0,IF(P471=P466,0,IF(P471=P465,0,IF(P471=P464,0,IF(P471=P463,0,1))))))))</f>
        <v>0</v>
      </c>
      <c r="AJ471" s="271" t="s">
        <v>545</v>
      </c>
      <c r="AK471" s="271" t="str">
        <f t="shared" si="48"/>
        <v>??</v>
      </c>
      <c r="AL471" s="271" t="e">
        <f>IF(#REF!=#REF!,0,IF(#REF!=#REF!,0,IF(#REF!=#REF!,0,IF(#REF!=#REF!,0,IF(#REF!=#REF!,0,IF(#REF!=#REF!,0,IF(#REF!=#REF!,0,IF(#REF!=#REF!,0,1))))))))</f>
        <v>#REF!</v>
      </c>
      <c r="AM471" s="354">
        <f t="shared" si="54"/>
        <v>0</v>
      </c>
    </row>
    <row r="472" spans="1:39" ht="14.1" customHeight="1" thickTop="1" thickBot="1" x14ac:dyDescent="0.25">
      <c r="A472" s="2296"/>
      <c r="B472" s="2285"/>
      <c r="C472" s="2299"/>
      <c r="D472" s="2301"/>
      <c r="E472" s="2304"/>
      <c r="F472" s="2285"/>
      <c r="G472" s="2319"/>
      <c r="H472" s="2306"/>
      <c r="I472" s="2283"/>
      <c r="J472" s="2285"/>
      <c r="K472" s="2319"/>
      <c r="L472" s="2285"/>
      <c r="M472" s="292"/>
      <c r="N472" s="290"/>
      <c r="O472" s="290"/>
      <c r="P472" s="291"/>
      <c r="Q472" s="291"/>
      <c r="R472" s="290"/>
      <c r="S472" s="290"/>
      <c r="T472" s="356"/>
      <c r="U472" s="355"/>
      <c r="V472" s="355"/>
      <c r="W472" s="355"/>
      <c r="X472" s="355"/>
      <c r="Y472" s="355"/>
      <c r="Z472" s="355"/>
      <c r="AA472" s="355"/>
      <c r="AB472" s="290"/>
      <c r="AC472" s="2288"/>
      <c r="AD472" s="2288"/>
      <c r="AE472" s="2278"/>
      <c r="AF472" s="2291"/>
      <c r="AG472" s="2294"/>
      <c r="AH472" s="2276"/>
      <c r="AI472" s="271">
        <f>IF(P472=P471,0,IF(P472=P470,0,IF(P472=P469,0,IF(P472=P468,0,IF(P472=P467,0,IF(P472=P466,0,IF(P472=P465,0,IF(P472=P464,0,IF(P472=P463,0,1)))))))))</f>
        <v>0</v>
      </c>
      <c r="AJ472" s="271" t="s">
        <v>545</v>
      </c>
      <c r="AK472" s="271" t="str">
        <f t="shared" si="48"/>
        <v>??</v>
      </c>
      <c r="AL472" s="271" t="e">
        <f>IF(#REF!=#REF!,0,IF(#REF!=#REF!,0,IF(#REF!=#REF!,0,IF(#REF!=#REF!,0,IF(#REF!=#REF!,0,IF(#REF!=#REF!,0,IF(#REF!=#REF!,0,IF(#REF!=#REF!,0,IF(#REF!=#REF!,0,1)))))))))</f>
        <v>#REF!</v>
      </c>
      <c r="AM472" s="354">
        <f t="shared" si="54"/>
        <v>0</v>
      </c>
    </row>
    <row r="473" spans="1:39" ht="14.1" customHeight="1" thickTop="1" thickBot="1" x14ac:dyDescent="0.25">
      <c r="A473" s="2295"/>
      <c r="B473" s="2297"/>
      <c r="C473" s="2298"/>
      <c r="D473" s="2300"/>
      <c r="E473" s="2302"/>
      <c r="F473" s="2297"/>
      <c r="G473" s="2297"/>
      <c r="H473" s="2305"/>
      <c r="I473" s="2279" t="s">
        <v>140</v>
      </c>
      <c r="J473" s="2284"/>
      <c r="K473" s="2297"/>
      <c r="L473" s="2284"/>
      <c r="M473" s="310"/>
      <c r="N473" s="1679"/>
      <c r="O473" s="1679"/>
      <c r="P473" s="389"/>
      <c r="Q473" s="389"/>
      <c r="R473" s="308"/>
      <c r="S473" s="308"/>
      <c r="T473" s="358"/>
      <c r="U473" s="357"/>
      <c r="V473" s="357"/>
      <c r="W473" s="357"/>
      <c r="X473" s="357"/>
      <c r="Y473" s="357"/>
      <c r="Z473" s="357"/>
      <c r="AA473" s="357"/>
      <c r="AB473" s="308"/>
      <c r="AC473" s="2286">
        <f>SUM(T473:AB482)</f>
        <v>0</v>
      </c>
      <c r="AD473" s="2286">
        <f>IF(AC473&gt;0,18,0)</f>
        <v>0</v>
      </c>
      <c r="AE473" s="2289">
        <f>IF((AC473-AD473)&gt;=0,AC473-AD473,0)</f>
        <v>0</v>
      </c>
      <c r="AF473" s="2291">
        <f>IF(AC473&lt;AD473,AC473,AD473)/IF(AD473=0,1,AD473)</f>
        <v>0</v>
      </c>
      <c r="AG473" s="2292" t="str">
        <f>IF(AF473=1,"pe",IF(AF473&gt;0,"ne",""))</f>
        <v/>
      </c>
      <c r="AH473" s="2276"/>
      <c r="AI473" s="271">
        <v>1</v>
      </c>
      <c r="AJ473" s="271" t="s">
        <v>545</v>
      </c>
      <c r="AK473" s="271" t="str">
        <f t="shared" si="48"/>
        <v>??</v>
      </c>
      <c r="AL473" s="271">
        <v>1</v>
      </c>
      <c r="AM473" s="354">
        <f>C473</f>
        <v>0</v>
      </c>
    </row>
    <row r="474" spans="1:39" ht="14.1" customHeight="1" thickTop="1" thickBot="1" x14ac:dyDescent="0.25">
      <c r="A474" s="2295"/>
      <c r="B474" s="2284"/>
      <c r="C474" s="2298"/>
      <c r="D474" s="2300"/>
      <c r="E474" s="2303"/>
      <c r="F474" s="2284"/>
      <c r="G474" s="2318"/>
      <c r="H474" s="2305"/>
      <c r="I474" s="2280"/>
      <c r="J474" s="2284"/>
      <c r="K474" s="2318"/>
      <c r="L474" s="2284"/>
      <c r="M474" s="310"/>
      <c r="N474" s="1679"/>
      <c r="O474" s="1679"/>
      <c r="P474" s="309"/>
      <c r="Q474" s="309"/>
      <c r="R474" s="308"/>
      <c r="S474" s="308"/>
      <c r="T474" s="358"/>
      <c r="U474" s="357"/>
      <c r="V474" s="357"/>
      <c r="W474" s="357"/>
      <c r="X474" s="357"/>
      <c r="Y474" s="357"/>
      <c r="Z474" s="357"/>
      <c r="AA474" s="357"/>
      <c r="AB474" s="308"/>
      <c r="AC474" s="2287"/>
      <c r="AD474" s="2287"/>
      <c r="AE474" s="2290"/>
      <c r="AF474" s="2291"/>
      <c r="AG474" s="2293"/>
      <c r="AH474" s="2276"/>
      <c r="AI474" s="271">
        <f>IF(P474=P473,0,1)</f>
        <v>0</v>
      </c>
      <c r="AJ474" s="271" t="s">
        <v>545</v>
      </c>
      <c r="AK474" s="271" t="str">
        <f t="shared" si="48"/>
        <v>??</v>
      </c>
      <c r="AL474" s="271" t="e">
        <f>IF(#REF!=#REF!,0,1)</f>
        <v>#REF!</v>
      </c>
      <c r="AM474" s="354">
        <f t="shared" ref="AM474:AM482" si="55">AM473</f>
        <v>0</v>
      </c>
    </row>
    <row r="475" spans="1:39" ht="14.1" customHeight="1" thickTop="1" thickBot="1" x14ac:dyDescent="0.25">
      <c r="A475" s="2295"/>
      <c r="B475" s="2284"/>
      <c r="C475" s="2298"/>
      <c r="D475" s="2300"/>
      <c r="E475" s="2303"/>
      <c r="F475" s="2284"/>
      <c r="G475" s="2318"/>
      <c r="H475" s="2305"/>
      <c r="I475" s="2281"/>
      <c r="J475" s="2284"/>
      <c r="K475" s="2318"/>
      <c r="L475" s="2284"/>
      <c r="M475" s="310"/>
      <c r="N475" s="1679"/>
      <c r="O475" s="1679"/>
      <c r="P475" s="309"/>
      <c r="Q475" s="309"/>
      <c r="R475" s="308"/>
      <c r="S475" s="308"/>
      <c r="T475" s="358"/>
      <c r="U475" s="357"/>
      <c r="V475" s="357"/>
      <c r="W475" s="357"/>
      <c r="X475" s="357"/>
      <c r="Y475" s="357"/>
      <c r="Z475" s="357"/>
      <c r="AA475" s="357"/>
      <c r="AB475" s="308"/>
      <c r="AC475" s="2287"/>
      <c r="AD475" s="2287"/>
      <c r="AE475" s="2290"/>
      <c r="AF475" s="2291"/>
      <c r="AG475" s="2293"/>
      <c r="AH475" s="2276"/>
      <c r="AI475" s="271">
        <f>IF(P475=P474,0,IF(P475=P473,0,1))</f>
        <v>0</v>
      </c>
      <c r="AJ475" s="271" t="s">
        <v>545</v>
      </c>
      <c r="AK475" s="271" t="str">
        <f t="shared" si="48"/>
        <v>??</v>
      </c>
      <c r="AL475" s="271" t="e">
        <f>IF(#REF!=#REF!,0,IF(#REF!=#REF!,0,1))</f>
        <v>#REF!</v>
      </c>
      <c r="AM475" s="354">
        <f t="shared" si="55"/>
        <v>0</v>
      </c>
    </row>
    <row r="476" spans="1:39" ht="14.1" customHeight="1" thickTop="1" thickBot="1" x14ac:dyDescent="0.25">
      <c r="A476" s="2295"/>
      <c r="B476" s="2284"/>
      <c r="C476" s="2298"/>
      <c r="D476" s="2300"/>
      <c r="E476" s="2303"/>
      <c r="F476" s="2284"/>
      <c r="G476" s="2318"/>
      <c r="H476" s="2305"/>
      <c r="I476" s="2282"/>
      <c r="J476" s="2284"/>
      <c r="K476" s="2318"/>
      <c r="L476" s="2284"/>
      <c r="M476" s="310"/>
      <c r="N476" s="1679"/>
      <c r="O476" s="1679"/>
      <c r="P476" s="309"/>
      <c r="Q476" s="309"/>
      <c r="R476" s="308"/>
      <c r="S476" s="308"/>
      <c r="T476" s="358"/>
      <c r="U476" s="357"/>
      <c r="V476" s="357"/>
      <c r="W476" s="357"/>
      <c r="X476" s="357"/>
      <c r="Y476" s="357"/>
      <c r="Z476" s="357"/>
      <c r="AA476" s="357"/>
      <c r="AB476" s="308"/>
      <c r="AC476" s="2287"/>
      <c r="AD476" s="2287"/>
      <c r="AE476" s="2290"/>
      <c r="AF476" s="2291"/>
      <c r="AG476" s="2293"/>
      <c r="AH476" s="2276"/>
      <c r="AI476" s="271">
        <f>IF(P476=P475,0,IF(P476=P474,0,IF(P476=P473,0,1)))</f>
        <v>0</v>
      </c>
      <c r="AJ476" s="271" t="s">
        <v>545</v>
      </c>
      <c r="AK476" s="271" t="str">
        <f t="shared" ref="AK476:AK539" si="56">$C$2</f>
        <v>??</v>
      </c>
      <c r="AL476" s="271" t="e">
        <f>IF(#REF!=#REF!,0,IF(#REF!=#REF!,0,IF(#REF!=#REF!,0,1)))</f>
        <v>#REF!</v>
      </c>
      <c r="AM476" s="354">
        <f t="shared" si="55"/>
        <v>0</v>
      </c>
    </row>
    <row r="477" spans="1:39" ht="14.1" customHeight="1" thickTop="1" thickBot="1" x14ac:dyDescent="0.25">
      <c r="A477" s="2295"/>
      <c r="B477" s="2284"/>
      <c r="C477" s="2298"/>
      <c r="D477" s="2300"/>
      <c r="E477" s="2303"/>
      <c r="F477" s="2284"/>
      <c r="G477" s="2318"/>
      <c r="H477" s="2305"/>
      <c r="I477" s="2282"/>
      <c r="J477" s="2284"/>
      <c r="K477" s="2318"/>
      <c r="L477" s="2284"/>
      <c r="M477" s="310"/>
      <c r="N477" s="1679"/>
      <c r="O477" s="1679"/>
      <c r="P477" s="309"/>
      <c r="Q477" s="309"/>
      <c r="R477" s="308"/>
      <c r="S477" s="308"/>
      <c r="T477" s="358"/>
      <c r="U477" s="357"/>
      <c r="V477" s="357"/>
      <c r="W477" s="357"/>
      <c r="X477" s="357"/>
      <c r="Y477" s="357"/>
      <c r="Z477" s="357"/>
      <c r="AA477" s="357"/>
      <c r="AB477" s="308"/>
      <c r="AC477" s="2287"/>
      <c r="AD477" s="2287"/>
      <c r="AE477" s="2290"/>
      <c r="AF477" s="2291"/>
      <c r="AG477" s="2293"/>
      <c r="AH477" s="2276"/>
      <c r="AI477" s="271">
        <f>IF(P477=P476,0,IF(P477=P475,0,IF(P477=P474,0,IF(P477=P473,0,1))))</f>
        <v>0</v>
      </c>
      <c r="AJ477" s="271" t="s">
        <v>545</v>
      </c>
      <c r="AK477" s="271" t="str">
        <f t="shared" si="56"/>
        <v>??</v>
      </c>
      <c r="AL477" s="271" t="e">
        <f>IF(#REF!=#REF!,0,IF(#REF!=#REF!,0,IF(#REF!=#REF!,0,IF(#REF!=#REF!,0,1))))</f>
        <v>#REF!</v>
      </c>
      <c r="AM477" s="354">
        <f t="shared" si="55"/>
        <v>0</v>
      </c>
    </row>
    <row r="478" spans="1:39" ht="14.1" customHeight="1" thickTop="1" thickBot="1" x14ac:dyDescent="0.25">
      <c r="A478" s="2295"/>
      <c r="B478" s="2284"/>
      <c r="C478" s="2298"/>
      <c r="D478" s="2300"/>
      <c r="E478" s="2303"/>
      <c r="F478" s="2284"/>
      <c r="G478" s="2318"/>
      <c r="H478" s="2305"/>
      <c r="I478" s="2282"/>
      <c r="J478" s="2284"/>
      <c r="K478" s="2318"/>
      <c r="L478" s="2284"/>
      <c r="M478" s="310"/>
      <c r="N478" s="1679"/>
      <c r="O478" s="1679"/>
      <c r="P478" s="309"/>
      <c r="Q478" s="309"/>
      <c r="R478" s="308"/>
      <c r="S478" s="308"/>
      <c r="T478" s="358"/>
      <c r="U478" s="357"/>
      <c r="V478" s="357"/>
      <c r="W478" s="357"/>
      <c r="X478" s="357"/>
      <c r="Y478" s="357"/>
      <c r="Z478" s="357"/>
      <c r="AA478" s="357"/>
      <c r="AB478" s="308"/>
      <c r="AC478" s="2287"/>
      <c r="AD478" s="2287"/>
      <c r="AE478" s="2290"/>
      <c r="AF478" s="2291"/>
      <c r="AG478" s="2293"/>
      <c r="AH478" s="2276"/>
      <c r="AI478" s="271">
        <f>IF(P478=P477,0,IF(P478=P476,0,IF(P478=P475,0,IF(P478=P474,0,IF(P478=P473,0,1)))))</f>
        <v>0</v>
      </c>
      <c r="AJ478" s="271" t="s">
        <v>545</v>
      </c>
      <c r="AK478" s="271" t="str">
        <f t="shared" si="56"/>
        <v>??</v>
      </c>
      <c r="AL478" s="271" t="e">
        <f>IF(#REF!=#REF!,0,IF(#REF!=#REF!,0,IF(#REF!=#REF!,0,IF(#REF!=#REF!,0,IF(#REF!=#REF!,0,1)))))</f>
        <v>#REF!</v>
      </c>
      <c r="AM478" s="354">
        <f t="shared" si="55"/>
        <v>0</v>
      </c>
    </row>
    <row r="479" spans="1:39" ht="14.1" customHeight="1" thickTop="1" thickBot="1" x14ac:dyDescent="0.25">
      <c r="A479" s="2295"/>
      <c r="B479" s="2284"/>
      <c r="C479" s="2298"/>
      <c r="D479" s="2300"/>
      <c r="E479" s="2303"/>
      <c r="F479" s="2284"/>
      <c r="G479" s="2318"/>
      <c r="H479" s="2305"/>
      <c r="I479" s="2282"/>
      <c r="J479" s="2284"/>
      <c r="K479" s="2318"/>
      <c r="L479" s="2284"/>
      <c r="M479" s="310"/>
      <c r="N479" s="1679"/>
      <c r="O479" s="1679"/>
      <c r="P479" s="309"/>
      <c r="Q479" s="309"/>
      <c r="R479" s="308"/>
      <c r="S479" s="308"/>
      <c r="T479" s="358"/>
      <c r="U479" s="357"/>
      <c r="V479" s="357"/>
      <c r="W479" s="357"/>
      <c r="X479" s="357"/>
      <c r="Y479" s="357"/>
      <c r="Z479" s="357"/>
      <c r="AA479" s="357"/>
      <c r="AB479" s="308"/>
      <c r="AC479" s="2287"/>
      <c r="AD479" s="2287"/>
      <c r="AE479" s="2277" t="str">
        <f>IF(AE473&gt;9,"błąd","")</f>
        <v/>
      </c>
      <c r="AF479" s="2291"/>
      <c r="AG479" s="2293"/>
      <c r="AH479" s="2276"/>
      <c r="AI479" s="271">
        <f>IF(P479=P478,0,IF(P479=P477,0,IF(P479=P476,0,IF(P479=P475,0,IF(P479=P474,0,IF(P479=P473,0,1))))))</f>
        <v>0</v>
      </c>
      <c r="AJ479" s="271" t="s">
        <v>545</v>
      </c>
      <c r="AK479" s="271" t="str">
        <f t="shared" si="56"/>
        <v>??</v>
      </c>
      <c r="AL479" s="271" t="e">
        <f>IF(#REF!=#REF!,0,IF(#REF!=#REF!,0,IF(#REF!=#REF!,0,IF(#REF!=#REF!,0,IF(#REF!=#REF!,0,IF(#REF!=#REF!,0,1))))))</f>
        <v>#REF!</v>
      </c>
      <c r="AM479" s="354">
        <f t="shared" si="55"/>
        <v>0</v>
      </c>
    </row>
    <row r="480" spans="1:39" ht="14.1" customHeight="1" thickTop="1" thickBot="1" x14ac:dyDescent="0.25">
      <c r="A480" s="2295"/>
      <c r="B480" s="2284"/>
      <c r="C480" s="2298"/>
      <c r="D480" s="2300"/>
      <c r="E480" s="2303"/>
      <c r="F480" s="2284"/>
      <c r="G480" s="2318"/>
      <c r="H480" s="2305"/>
      <c r="I480" s="2282"/>
      <c r="J480" s="2284"/>
      <c r="K480" s="2318"/>
      <c r="L480" s="2284"/>
      <c r="M480" s="310"/>
      <c r="N480" s="1679"/>
      <c r="O480" s="1679"/>
      <c r="P480" s="309"/>
      <c r="Q480" s="309"/>
      <c r="R480" s="308"/>
      <c r="S480" s="308"/>
      <c r="T480" s="358"/>
      <c r="U480" s="357"/>
      <c r="V480" s="357"/>
      <c r="W480" s="357"/>
      <c r="X480" s="357"/>
      <c r="Y480" s="357"/>
      <c r="Z480" s="357"/>
      <c r="AA480" s="357"/>
      <c r="AB480" s="308"/>
      <c r="AC480" s="2287"/>
      <c r="AD480" s="2287"/>
      <c r="AE480" s="2277"/>
      <c r="AF480" s="2291"/>
      <c r="AG480" s="2293"/>
      <c r="AH480" s="2276"/>
      <c r="AI480" s="271">
        <f>IF(P480=P479,0,IF(P480=P478,0,IF(P480=P477,0,IF(P480=P476,0,IF(P480=P475,0,IF(P480=P474,0,IF(P480=P473,0,1)))))))</f>
        <v>0</v>
      </c>
      <c r="AJ480" s="271" t="s">
        <v>545</v>
      </c>
      <c r="AK480" s="271" t="str">
        <f t="shared" si="56"/>
        <v>??</v>
      </c>
      <c r="AL480" s="271" t="e">
        <f>IF(#REF!=#REF!,0,IF(#REF!=#REF!,0,IF(#REF!=#REF!,0,IF(#REF!=#REF!,0,IF(#REF!=#REF!,0,IF(#REF!=#REF!,0,IF(#REF!=#REF!,0,1)))))))</f>
        <v>#REF!</v>
      </c>
      <c r="AM480" s="354">
        <f t="shared" si="55"/>
        <v>0</v>
      </c>
    </row>
    <row r="481" spans="1:39" ht="14.1" customHeight="1" thickTop="1" thickBot="1" x14ac:dyDescent="0.25">
      <c r="A481" s="2295"/>
      <c r="B481" s="2284"/>
      <c r="C481" s="2298"/>
      <c r="D481" s="2300"/>
      <c r="E481" s="2303"/>
      <c r="F481" s="2284"/>
      <c r="G481" s="2318"/>
      <c r="H481" s="2305"/>
      <c r="I481" s="2282"/>
      <c r="J481" s="2284"/>
      <c r="K481" s="2318"/>
      <c r="L481" s="2284"/>
      <c r="M481" s="310"/>
      <c r="N481" s="1679"/>
      <c r="O481" s="1679"/>
      <c r="P481" s="309"/>
      <c r="Q481" s="309"/>
      <c r="R481" s="308"/>
      <c r="S481" s="308"/>
      <c r="T481" s="358"/>
      <c r="U481" s="357"/>
      <c r="V481" s="357"/>
      <c r="W481" s="357"/>
      <c r="X481" s="357"/>
      <c r="Y481" s="357"/>
      <c r="Z481" s="357"/>
      <c r="AA481" s="357"/>
      <c r="AB481" s="308"/>
      <c r="AC481" s="2287"/>
      <c r="AD481" s="2287"/>
      <c r="AE481" s="2277"/>
      <c r="AF481" s="2291"/>
      <c r="AG481" s="2293"/>
      <c r="AH481" s="2276"/>
      <c r="AI481" s="271">
        <f>IF(P481=P480,0,IF(P481=P479,0,IF(P481=P478,0,IF(P481=P477,0,IF(P481=P476,0,IF(P481=P475,0,IF(P481=P474,0,IF(P481=P473,0,1))))))))</f>
        <v>0</v>
      </c>
      <c r="AJ481" s="271" t="s">
        <v>545</v>
      </c>
      <c r="AK481" s="271" t="str">
        <f t="shared" si="56"/>
        <v>??</v>
      </c>
      <c r="AL481" s="271" t="e">
        <f>IF(#REF!=#REF!,0,IF(#REF!=#REF!,0,IF(#REF!=#REF!,0,IF(#REF!=#REF!,0,IF(#REF!=#REF!,0,IF(#REF!=#REF!,0,IF(#REF!=#REF!,0,IF(#REF!=#REF!,0,1))))))))</f>
        <v>#REF!</v>
      </c>
      <c r="AM481" s="354">
        <f t="shared" si="55"/>
        <v>0</v>
      </c>
    </row>
    <row r="482" spans="1:39" ht="14.1" customHeight="1" thickTop="1" thickBot="1" x14ac:dyDescent="0.25">
      <c r="A482" s="2296"/>
      <c r="B482" s="2285"/>
      <c r="C482" s="2299"/>
      <c r="D482" s="2301"/>
      <c r="E482" s="2304"/>
      <c r="F482" s="2285"/>
      <c r="G482" s="2319"/>
      <c r="H482" s="2306"/>
      <c r="I482" s="2283"/>
      <c r="J482" s="2285"/>
      <c r="K482" s="2319"/>
      <c r="L482" s="2285"/>
      <c r="M482" s="292"/>
      <c r="N482" s="290"/>
      <c r="O482" s="290"/>
      <c r="P482" s="291"/>
      <c r="Q482" s="291"/>
      <c r="R482" s="290"/>
      <c r="S482" s="290"/>
      <c r="T482" s="356"/>
      <c r="U482" s="355"/>
      <c r="V482" s="355"/>
      <c r="W482" s="355"/>
      <c r="X482" s="355"/>
      <c r="Y482" s="355"/>
      <c r="Z482" s="355"/>
      <c r="AA482" s="355"/>
      <c r="AB482" s="290"/>
      <c r="AC482" s="2288"/>
      <c r="AD482" s="2288"/>
      <c r="AE482" s="2278"/>
      <c r="AF482" s="2291"/>
      <c r="AG482" s="2294"/>
      <c r="AH482" s="2276"/>
      <c r="AI482" s="271">
        <f>IF(P482=P481,0,IF(P482=P480,0,IF(P482=P479,0,IF(P482=P478,0,IF(P482=P477,0,IF(P482=P476,0,IF(P482=P475,0,IF(P482=P474,0,IF(P482=P473,0,1)))))))))</f>
        <v>0</v>
      </c>
      <c r="AJ482" s="271" t="s">
        <v>545</v>
      </c>
      <c r="AK482" s="271" t="str">
        <f t="shared" si="56"/>
        <v>??</v>
      </c>
      <c r="AL482" s="271" t="e">
        <f>IF(#REF!=#REF!,0,IF(#REF!=#REF!,0,IF(#REF!=#REF!,0,IF(#REF!=#REF!,0,IF(#REF!=#REF!,0,IF(#REF!=#REF!,0,IF(#REF!=#REF!,0,IF(#REF!=#REF!,0,IF(#REF!=#REF!,0,1)))))))))</f>
        <v>#REF!</v>
      </c>
      <c r="AM482" s="354">
        <f t="shared" si="55"/>
        <v>0</v>
      </c>
    </row>
    <row r="483" spans="1:39" ht="14.1" customHeight="1" thickTop="1" thickBot="1" x14ac:dyDescent="0.25">
      <c r="A483" s="2295"/>
      <c r="B483" s="2297"/>
      <c r="C483" s="2298"/>
      <c r="D483" s="2300"/>
      <c r="E483" s="2302"/>
      <c r="F483" s="2297"/>
      <c r="G483" s="2297"/>
      <c r="H483" s="2305"/>
      <c r="I483" s="2279" t="s">
        <v>140</v>
      </c>
      <c r="J483" s="2284"/>
      <c r="K483" s="2297"/>
      <c r="L483" s="2284"/>
      <c r="M483" s="310"/>
      <c r="N483" s="1679"/>
      <c r="O483" s="1679"/>
      <c r="P483" s="389"/>
      <c r="Q483" s="389"/>
      <c r="R483" s="308"/>
      <c r="S483" s="308"/>
      <c r="T483" s="358"/>
      <c r="U483" s="357"/>
      <c r="V483" s="357"/>
      <c r="W483" s="357"/>
      <c r="X483" s="357"/>
      <c r="Y483" s="357"/>
      <c r="Z483" s="357"/>
      <c r="AA483" s="357"/>
      <c r="AB483" s="308"/>
      <c r="AC483" s="2286">
        <f>SUM(T483:AB492)</f>
        <v>0</v>
      </c>
      <c r="AD483" s="2286">
        <f>IF(AC483&gt;0,18,0)</f>
        <v>0</v>
      </c>
      <c r="AE483" s="2289">
        <f>IF((AC483-AD483)&gt;=0,AC483-AD483,0)</f>
        <v>0</v>
      </c>
      <c r="AF483" s="2291">
        <f>IF(AC483&lt;AD483,AC483,AD483)/IF(AD483=0,1,AD483)</f>
        <v>0</v>
      </c>
      <c r="AG483" s="2292" t="str">
        <f>IF(AF483=1,"pe",IF(AF483&gt;0,"ne",""))</f>
        <v/>
      </c>
      <c r="AH483" s="2276"/>
      <c r="AI483" s="271">
        <v>1</v>
      </c>
      <c r="AJ483" s="271" t="s">
        <v>545</v>
      </c>
      <c r="AK483" s="271" t="str">
        <f t="shared" si="56"/>
        <v>??</v>
      </c>
      <c r="AL483" s="271">
        <v>1</v>
      </c>
      <c r="AM483" s="354">
        <f>C483</f>
        <v>0</v>
      </c>
    </row>
    <row r="484" spans="1:39" ht="14.1" customHeight="1" thickTop="1" thickBot="1" x14ac:dyDescent="0.25">
      <c r="A484" s="2295"/>
      <c r="B484" s="2284"/>
      <c r="C484" s="2298"/>
      <c r="D484" s="2300"/>
      <c r="E484" s="2303"/>
      <c r="F484" s="2284"/>
      <c r="G484" s="2318"/>
      <c r="H484" s="2305"/>
      <c r="I484" s="2280"/>
      <c r="J484" s="2284"/>
      <c r="K484" s="2318"/>
      <c r="L484" s="2284"/>
      <c r="M484" s="310"/>
      <c r="N484" s="1679"/>
      <c r="O484" s="1679"/>
      <c r="P484" s="309"/>
      <c r="Q484" s="309"/>
      <c r="R484" s="308"/>
      <c r="S484" s="308"/>
      <c r="T484" s="358"/>
      <c r="U484" s="357"/>
      <c r="V484" s="357"/>
      <c r="W484" s="357"/>
      <c r="X484" s="357"/>
      <c r="Y484" s="357"/>
      <c r="Z484" s="357"/>
      <c r="AA484" s="357"/>
      <c r="AB484" s="308"/>
      <c r="AC484" s="2287"/>
      <c r="AD484" s="2287"/>
      <c r="AE484" s="2290"/>
      <c r="AF484" s="2291"/>
      <c r="AG484" s="2293"/>
      <c r="AH484" s="2276"/>
      <c r="AI484" s="271">
        <f>IF(P484=P483,0,1)</f>
        <v>0</v>
      </c>
      <c r="AJ484" s="271" t="s">
        <v>545</v>
      </c>
      <c r="AK484" s="271" t="str">
        <f t="shared" si="56"/>
        <v>??</v>
      </c>
      <c r="AL484" s="271" t="e">
        <f>IF(#REF!=#REF!,0,1)</f>
        <v>#REF!</v>
      </c>
      <c r="AM484" s="354">
        <f t="shared" ref="AM484:AM492" si="57">AM483</f>
        <v>0</v>
      </c>
    </row>
    <row r="485" spans="1:39" ht="14.1" customHeight="1" thickTop="1" thickBot="1" x14ac:dyDescent="0.25">
      <c r="A485" s="2295"/>
      <c r="B485" s="2284"/>
      <c r="C485" s="2298"/>
      <c r="D485" s="2300"/>
      <c r="E485" s="2303"/>
      <c r="F485" s="2284"/>
      <c r="G485" s="2318"/>
      <c r="H485" s="2305"/>
      <c r="I485" s="2281"/>
      <c r="J485" s="2284"/>
      <c r="K485" s="2318"/>
      <c r="L485" s="2284"/>
      <c r="M485" s="310"/>
      <c r="N485" s="1679"/>
      <c r="O485" s="1679"/>
      <c r="P485" s="309"/>
      <c r="Q485" s="309"/>
      <c r="R485" s="308"/>
      <c r="S485" s="308"/>
      <c r="T485" s="358"/>
      <c r="U485" s="357"/>
      <c r="V485" s="357"/>
      <c r="W485" s="357"/>
      <c r="X485" s="357"/>
      <c r="Y485" s="357"/>
      <c r="Z485" s="357"/>
      <c r="AA485" s="357"/>
      <c r="AB485" s="308"/>
      <c r="AC485" s="2287"/>
      <c r="AD485" s="2287"/>
      <c r="AE485" s="2290"/>
      <c r="AF485" s="2291"/>
      <c r="AG485" s="2293"/>
      <c r="AH485" s="2276"/>
      <c r="AI485" s="271">
        <f>IF(P485=P484,0,IF(P485=P483,0,1))</f>
        <v>0</v>
      </c>
      <c r="AJ485" s="271" t="s">
        <v>545</v>
      </c>
      <c r="AK485" s="271" t="str">
        <f t="shared" si="56"/>
        <v>??</v>
      </c>
      <c r="AL485" s="271" t="e">
        <f>IF(#REF!=#REF!,0,IF(#REF!=#REF!,0,1))</f>
        <v>#REF!</v>
      </c>
      <c r="AM485" s="354">
        <f t="shared" si="57"/>
        <v>0</v>
      </c>
    </row>
    <row r="486" spans="1:39" ht="14.1" customHeight="1" thickTop="1" thickBot="1" x14ac:dyDescent="0.25">
      <c r="A486" s="2295"/>
      <c r="B486" s="2284"/>
      <c r="C486" s="2298"/>
      <c r="D486" s="2300"/>
      <c r="E486" s="2303"/>
      <c r="F486" s="2284"/>
      <c r="G486" s="2318"/>
      <c r="H486" s="2305"/>
      <c r="I486" s="2282"/>
      <c r="J486" s="2284"/>
      <c r="K486" s="2318"/>
      <c r="L486" s="2284"/>
      <c r="M486" s="310"/>
      <c r="N486" s="1679"/>
      <c r="O486" s="1679"/>
      <c r="P486" s="309"/>
      <c r="Q486" s="309"/>
      <c r="R486" s="308"/>
      <c r="S486" s="308"/>
      <c r="T486" s="358"/>
      <c r="U486" s="357"/>
      <c r="V486" s="357"/>
      <c r="W486" s="357"/>
      <c r="X486" s="357"/>
      <c r="Y486" s="357"/>
      <c r="Z486" s="357"/>
      <c r="AA486" s="357"/>
      <c r="AB486" s="308"/>
      <c r="AC486" s="2287"/>
      <c r="AD486" s="2287"/>
      <c r="AE486" s="2290"/>
      <c r="AF486" s="2291"/>
      <c r="AG486" s="2293"/>
      <c r="AH486" s="2276"/>
      <c r="AI486" s="271">
        <f>IF(P486=P485,0,IF(P486=P484,0,IF(P486=P483,0,1)))</f>
        <v>0</v>
      </c>
      <c r="AJ486" s="271" t="s">
        <v>545</v>
      </c>
      <c r="AK486" s="271" t="str">
        <f t="shared" si="56"/>
        <v>??</v>
      </c>
      <c r="AL486" s="271" t="e">
        <f>IF(#REF!=#REF!,0,IF(#REF!=#REF!,0,IF(#REF!=#REF!,0,1)))</f>
        <v>#REF!</v>
      </c>
      <c r="AM486" s="354">
        <f t="shared" si="57"/>
        <v>0</v>
      </c>
    </row>
    <row r="487" spans="1:39" ht="14.1" customHeight="1" thickTop="1" thickBot="1" x14ac:dyDescent="0.25">
      <c r="A487" s="2295"/>
      <c r="B487" s="2284"/>
      <c r="C487" s="2298"/>
      <c r="D487" s="2300"/>
      <c r="E487" s="2303"/>
      <c r="F487" s="2284"/>
      <c r="G487" s="2318"/>
      <c r="H487" s="2305"/>
      <c r="I487" s="2282"/>
      <c r="J487" s="2284"/>
      <c r="K487" s="2318"/>
      <c r="L487" s="2284"/>
      <c r="M487" s="310"/>
      <c r="N487" s="1679"/>
      <c r="O487" s="1679"/>
      <c r="P487" s="309"/>
      <c r="Q487" s="309"/>
      <c r="R487" s="308"/>
      <c r="S487" s="308"/>
      <c r="T487" s="358"/>
      <c r="U487" s="357"/>
      <c r="V487" s="357"/>
      <c r="W487" s="357"/>
      <c r="X487" s="357"/>
      <c r="Y487" s="357"/>
      <c r="Z487" s="357"/>
      <c r="AA487" s="357"/>
      <c r="AB487" s="308"/>
      <c r="AC487" s="2287"/>
      <c r="AD487" s="2287"/>
      <c r="AE487" s="2290"/>
      <c r="AF487" s="2291"/>
      <c r="AG487" s="2293"/>
      <c r="AH487" s="2276"/>
      <c r="AI487" s="271">
        <f>IF(P487=P486,0,IF(P487=P485,0,IF(P487=P484,0,IF(P487=P483,0,1))))</f>
        <v>0</v>
      </c>
      <c r="AJ487" s="271" t="s">
        <v>545</v>
      </c>
      <c r="AK487" s="271" t="str">
        <f t="shared" si="56"/>
        <v>??</v>
      </c>
      <c r="AL487" s="271" t="e">
        <f>IF(#REF!=#REF!,0,IF(#REF!=#REF!,0,IF(#REF!=#REF!,0,IF(#REF!=#REF!,0,1))))</f>
        <v>#REF!</v>
      </c>
      <c r="AM487" s="354">
        <f t="shared" si="57"/>
        <v>0</v>
      </c>
    </row>
    <row r="488" spans="1:39" ht="14.1" customHeight="1" thickTop="1" thickBot="1" x14ac:dyDescent="0.25">
      <c r="A488" s="2295"/>
      <c r="B488" s="2284"/>
      <c r="C488" s="2298"/>
      <c r="D488" s="2300"/>
      <c r="E488" s="2303"/>
      <c r="F488" s="2284"/>
      <c r="G488" s="2318"/>
      <c r="H488" s="2305"/>
      <c r="I488" s="2282"/>
      <c r="J488" s="2284"/>
      <c r="K488" s="2318"/>
      <c r="L488" s="2284"/>
      <c r="M488" s="310"/>
      <c r="N488" s="1679"/>
      <c r="O488" s="1679"/>
      <c r="P488" s="309"/>
      <c r="Q488" s="309"/>
      <c r="R488" s="308"/>
      <c r="S488" s="308"/>
      <c r="T488" s="358"/>
      <c r="U488" s="357"/>
      <c r="V488" s="357"/>
      <c r="W488" s="357"/>
      <c r="X488" s="357"/>
      <c r="Y488" s="357"/>
      <c r="Z488" s="357"/>
      <c r="AA488" s="357"/>
      <c r="AB488" s="308"/>
      <c r="AC488" s="2287"/>
      <c r="AD488" s="2287"/>
      <c r="AE488" s="2290"/>
      <c r="AF488" s="2291"/>
      <c r="AG488" s="2293"/>
      <c r="AH488" s="2276"/>
      <c r="AI488" s="271">
        <f>IF(P488=P487,0,IF(P488=P486,0,IF(P488=P485,0,IF(P488=P484,0,IF(P488=P483,0,1)))))</f>
        <v>0</v>
      </c>
      <c r="AJ488" s="271" t="s">
        <v>545</v>
      </c>
      <c r="AK488" s="271" t="str">
        <f t="shared" si="56"/>
        <v>??</v>
      </c>
      <c r="AL488" s="271" t="e">
        <f>IF(#REF!=#REF!,0,IF(#REF!=#REF!,0,IF(#REF!=#REF!,0,IF(#REF!=#REF!,0,IF(#REF!=#REF!,0,1)))))</f>
        <v>#REF!</v>
      </c>
      <c r="AM488" s="354">
        <f t="shared" si="57"/>
        <v>0</v>
      </c>
    </row>
    <row r="489" spans="1:39" ht="14.1" customHeight="1" thickTop="1" thickBot="1" x14ac:dyDescent="0.25">
      <c r="A489" s="2295"/>
      <c r="B489" s="2284"/>
      <c r="C489" s="2298"/>
      <c r="D489" s="2300"/>
      <c r="E489" s="2303"/>
      <c r="F489" s="2284"/>
      <c r="G489" s="2318"/>
      <c r="H489" s="2305"/>
      <c r="I489" s="2282"/>
      <c r="J489" s="2284"/>
      <c r="K489" s="2318"/>
      <c r="L489" s="2284"/>
      <c r="M489" s="310"/>
      <c r="N489" s="1679"/>
      <c r="O489" s="1679"/>
      <c r="P489" s="309"/>
      <c r="Q489" s="309"/>
      <c r="R489" s="308"/>
      <c r="S489" s="308"/>
      <c r="T489" s="358"/>
      <c r="U489" s="357"/>
      <c r="V489" s="357"/>
      <c r="W489" s="357"/>
      <c r="X489" s="357"/>
      <c r="Y489" s="357"/>
      <c r="Z489" s="357"/>
      <c r="AA489" s="357"/>
      <c r="AB489" s="308"/>
      <c r="AC489" s="2287"/>
      <c r="AD489" s="2287"/>
      <c r="AE489" s="2277" t="str">
        <f>IF(AE483&gt;9,"błąd","")</f>
        <v/>
      </c>
      <c r="AF489" s="2291"/>
      <c r="AG489" s="2293"/>
      <c r="AH489" s="2276"/>
      <c r="AI489" s="271">
        <f>IF(P489=P488,0,IF(P489=P487,0,IF(P489=P486,0,IF(P489=P485,0,IF(P489=P484,0,IF(P489=P483,0,1))))))</f>
        <v>0</v>
      </c>
      <c r="AJ489" s="271" t="s">
        <v>545</v>
      </c>
      <c r="AK489" s="271" t="str">
        <f t="shared" si="56"/>
        <v>??</v>
      </c>
      <c r="AL489" s="271" t="e">
        <f>IF(#REF!=#REF!,0,IF(#REF!=#REF!,0,IF(#REF!=#REF!,0,IF(#REF!=#REF!,0,IF(#REF!=#REF!,0,IF(#REF!=#REF!,0,1))))))</f>
        <v>#REF!</v>
      </c>
      <c r="AM489" s="354">
        <f t="shared" si="57"/>
        <v>0</v>
      </c>
    </row>
    <row r="490" spans="1:39" ht="14.1" customHeight="1" thickTop="1" thickBot="1" x14ac:dyDescent="0.25">
      <c r="A490" s="2295"/>
      <c r="B490" s="2284"/>
      <c r="C490" s="2298"/>
      <c r="D490" s="2300"/>
      <c r="E490" s="2303"/>
      <c r="F490" s="2284"/>
      <c r="G490" s="2318"/>
      <c r="H490" s="2305"/>
      <c r="I490" s="2282"/>
      <c r="J490" s="2284"/>
      <c r="K490" s="2318"/>
      <c r="L490" s="2284"/>
      <c r="M490" s="310"/>
      <c r="N490" s="1679"/>
      <c r="O490" s="1679"/>
      <c r="P490" s="309"/>
      <c r="Q490" s="309"/>
      <c r="R490" s="308"/>
      <c r="S490" s="308"/>
      <c r="T490" s="358"/>
      <c r="U490" s="357"/>
      <c r="V490" s="357"/>
      <c r="W490" s="357"/>
      <c r="X490" s="357"/>
      <c r="Y490" s="357"/>
      <c r="Z490" s="357"/>
      <c r="AA490" s="357"/>
      <c r="AB490" s="308"/>
      <c r="AC490" s="2287"/>
      <c r="AD490" s="2287"/>
      <c r="AE490" s="2277"/>
      <c r="AF490" s="2291"/>
      <c r="AG490" s="2293"/>
      <c r="AH490" s="2276"/>
      <c r="AI490" s="271">
        <f>IF(P490=P489,0,IF(P490=P488,0,IF(P490=P487,0,IF(P490=P486,0,IF(P490=P485,0,IF(P490=P484,0,IF(P490=P483,0,1)))))))</f>
        <v>0</v>
      </c>
      <c r="AJ490" s="271" t="s">
        <v>545</v>
      </c>
      <c r="AK490" s="271" t="str">
        <f t="shared" si="56"/>
        <v>??</v>
      </c>
      <c r="AL490" s="271" t="e">
        <f>IF(#REF!=#REF!,0,IF(#REF!=#REF!,0,IF(#REF!=#REF!,0,IF(#REF!=#REF!,0,IF(#REF!=#REF!,0,IF(#REF!=#REF!,0,IF(#REF!=#REF!,0,1)))))))</f>
        <v>#REF!</v>
      </c>
      <c r="AM490" s="354">
        <f t="shared" si="57"/>
        <v>0</v>
      </c>
    </row>
    <row r="491" spans="1:39" ht="14.1" customHeight="1" thickTop="1" thickBot="1" x14ac:dyDescent="0.25">
      <c r="A491" s="2295"/>
      <c r="B491" s="2284"/>
      <c r="C491" s="2298"/>
      <c r="D491" s="2300"/>
      <c r="E491" s="2303"/>
      <c r="F491" s="2284"/>
      <c r="G491" s="2318"/>
      <c r="H491" s="2305"/>
      <c r="I491" s="2282"/>
      <c r="J491" s="2284"/>
      <c r="K491" s="2318"/>
      <c r="L491" s="2284"/>
      <c r="M491" s="310"/>
      <c r="N491" s="1679"/>
      <c r="O491" s="1679"/>
      <c r="P491" s="309"/>
      <c r="Q491" s="309"/>
      <c r="R491" s="308"/>
      <c r="S491" s="308"/>
      <c r="T491" s="358"/>
      <c r="U491" s="357"/>
      <c r="V491" s="357"/>
      <c r="W491" s="357"/>
      <c r="X491" s="357"/>
      <c r="Y491" s="357"/>
      <c r="Z491" s="357"/>
      <c r="AA491" s="357"/>
      <c r="AB491" s="308"/>
      <c r="AC491" s="2287"/>
      <c r="AD491" s="2287"/>
      <c r="AE491" s="2277"/>
      <c r="AF491" s="2291"/>
      <c r="AG491" s="2293"/>
      <c r="AH491" s="2276"/>
      <c r="AI491" s="271">
        <f>IF(P491=P490,0,IF(P491=P489,0,IF(P491=P488,0,IF(P491=P487,0,IF(P491=P486,0,IF(P491=P485,0,IF(P491=P484,0,IF(P491=P483,0,1))))))))</f>
        <v>0</v>
      </c>
      <c r="AJ491" s="271" t="s">
        <v>545</v>
      </c>
      <c r="AK491" s="271" t="str">
        <f t="shared" si="56"/>
        <v>??</v>
      </c>
      <c r="AL491" s="271" t="e">
        <f>IF(#REF!=#REF!,0,IF(#REF!=#REF!,0,IF(#REF!=#REF!,0,IF(#REF!=#REF!,0,IF(#REF!=#REF!,0,IF(#REF!=#REF!,0,IF(#REF!=#REF!,0,IF(#REF!=#REF!,0,1))))))))</f>
        <v>#REF!</v>
      </c>
      <c r="AM491" s="354">
        <f t="shared" si="57"/>
        <v>0</v>
      </c>
    </row>
    <row r="492" spans="1:39" ht="14.1" customHeight="1" thickTop="1" thickBot="1" x14ac:dyDescent="0.25">
      <c r="A492" s="2296"/>
      <c r="B492" s="2285"/>
      <c r="C492" s="2299"/>
      <c r="D492" s="2301"/>
      <c r="E492" s="2304"/>
      <c r="F492" s="2285"/>
      <c r="G492" s="2319"/>
      <c r="H492" s="2306"/>
      <c r="I492" s="2283"/>
      <c r="J492" s="2285"/>
      <c r="K492" s="2319"/>
      <c r="L492" s="2285"/>
      <c r="M492" s="292"/>
      <c r="N492" s="290"/>
      <c r="O492" s="290"/>
      <c r="P492" s="291"/>
      <c r="Q492" s="291"/>
      <c r="R492" s="290"/>
      <c r="S492" s="290"/>
      <c r="T492" s="356"/>
      <c r="U492" s="355"/>
      <c r="V492" s="355"/>
      <c r="W492" s="355"/>
      <c r="X492" s="355"/>
      <c r="Y492" s="355"/>
      <c r="Z492" s="355"/>
      <c r="AA492" s="355"/>
      <c r="AB492" s="290"/>
      <c r="AC492" s="2288"/>
      <c r="AD492" s="2288"/>
      <c r="AE492" s="2278"/>
      <c r="AF492" s="2291"/>
      <c r="AG492" s="2294"/>
      <c r="AH492" s="2276"/>
      <c r="AI492" s="271">
        <f>IF(P492=P491,0,IF(P492=P490,0,IF(P492=P489,0,IF(P492=P488,0,IF(P492=P487,0,IF(P492=P486,0,IF(P492=P485,0,IF(P492=P484,0,IF(P492=P483,0,1)))))))))</f>
        <v>0</v>
      </c>
      <c r="AJ492" s="271" t="s">
        <v>545</v>
      </c>
      <c r="AK492" s="271" t="str">
        <f t="shared" si="56"/>
        <v>??</v>
      </c>
      <c r="AL492" s="271" t="e">
        <f>IF(#REF!=#REF!,0,IF(#REF!=#REF!,0,IF(#REF!=#REF!,0,IF(#REF!=#REF!,0,IF(#REF!=#REF!,0,IF(#REF!=#REF!,0,IF(#REF!=#REF!,0,IF(#REF!=#REF!,0,IF(#REF!=#REF!,0,1)))))))))</f>
        <v>#REF!</v>
      </c>
      <c r="AM492" s="354">
        <f t="shared" si="57"/>
        <v>0</v>
      </c>
    </row>
    <row r="493" spans="1:39" ht="14.1" customHeight="1" thickTop="1" thickBot="1" x14ac:dyDescent="0.25">
      <c r="A493" s="2295"/>
      <c r="B493" s="2297"/>
      <c r="C493" s="2298"/>
      <c r="D493" s="2300"/>
      <c r="E493" s="2302"/>
      <c r="F493" s="2297"/>
      <c r="G493" s="2297"/>
      <c r="H493" s="2305"/>
      <c r="I493" s="2279" t="s">
        <v>140</v>
      </c>
      <c r="J493" s="2284"/>
      <c r="K493" s="2297"/>
      <c r="L493" s="2284"/>
      <c r="M493" s="310"/>
      <c r="N493" s="1679"/>
      <c r="O493" s="1679"/>
      <c r="P493" s="389"/>
      <c r="Q493" s="389"/>
      <c r="R493" s="308"/>
      <c r="S493" s="308"/>
      <c r="T493" s="358"/>
      <c r="U493" s="357"/>
      <c r="V493" s="357"/>
      <c r="W493" s="357"/>
      <c r="X493" s="357"/>
      <c r="Y493" s="357"/>
      <c r="Z493" s="357"/>
      <c r="AA493" s="357"/>
      <c r="AB493" s="308"/>
      <c r="AC493" s="2286">
        <f>SUM(T493:AB502)</f>
        <v>0</v>
      </c>
      <c r="AD493" s="2286">
        <f>IF(AC493&gt;0,18,0)</f>
        <v>0</v>
      </c>
      <c r="AE493" s="2289">
        <f>IF((AC493-AD493)&gt;=0,AC493-AD493,0)</f>
        <v>0</v>
      </c>
      <c r="AF493" s="2291">
        <f>IF(AC493&lt;AD493,AC493,AD493)/IF(AD493=0,1,AD493)</f>
        <v>0</v>
      </c>
      <c r="AG493" s="2292" t="str">
        <f>IF(AF493=1,"pe",IF(AF493&gt;0,"ne",""))</f>
        <v/>
      </c>
      <c r="AH493" s="2276"/>
      <c r="AI493" s="271">
        <v>1</v>
      </c>
      <c r="AJ493" s="271" t="s">
        <v>545</v>
      </c>
      <c r="AK493" s="271" t="str">
        <f t="shared" si="56"/>
        <v>??</v>
      </c>
      <c r="AL493" s="271">
        <v>1</v>
      </c>
      <c r="AM493" s="354">
        <f>C493</f>
        <v>0</v>
      </c>
    </row>
    <row r="494" spans="1:39" ht="14.1" customHeight="1" thickTop="1" thickBot="1" x14ac:dyDescent="0.25">
      <c r="A494" s="2295"/>
      <c r="B494" s="2284"/>
      <c r="C494" s="2298"/>
      <c r="D494" s="2300"/>
      <c r="E494" s="2303"/>
      <c r="F494" s="2284"/>
      <c r="G494" s="2318"/>
      <c r="H494" s="2305"/>
      <c r="I494" s="2280"/>
      <c r="J494" s="2284"/>
      <c r="K494" s="2318"/>
      <c r="L494" s="2284"/>
      <c r="M494" s="310"/>
      <c r="N494" s="1679"/>
      <c r="O494" s="1679"/>
      <c r="P494" s="309"/>
      <c r="Q494" s="309"/>
      <c r="R494" s="308"/>
      <c r="S494" s="308"/>
      <c r="T494" s="358"/>
      <c r="U494" s="357"/>
      <c r="V494" s="357"/>
      <c r="W494" s="357"/>
      <c r="X494" s="357"/>
      <c r="Y494" s="357"/>
      <c r="Z494" s="357"/>
      <c r="AA494" s="357"/>
      <c r="AB494" s="308"/>
      <c r="AC494" s="2287"/>
      <c r="AD494" s="2287"/>
      <c r="AE494" s="2290"/>
      <c r="AF494" s="2291"/>
      <c r="AG494" s="2293"/>
      <c r="AH494" s="2276"/>
      <c r="AI494" s="271">
        <f>IF(P494=P493,0,1)</f>
        <v>0</v>
      </c>
      <c r="AJ494" s="271" t="s">
        <v>545</v>
      </c>
      <c r="AK494" s="271" t="str">
        <f t="shared" si="56"/>
        <v>??</v>
      </c>
      <c r="AL494" s="271" t="e">
        <f>IF(#REF!=#REF!,0,1)</f>
        <v>#REF!</v>
      </c>
      <c r="AM494" s="354">
        <f t="shared" ref="AM494:AM502" si="58">AM493</f>
        <v>0</v>
      </c>
    </row>
    <row r="495" spans="1:39" ht="14.1" customHeight="1" thickTop="1" thickBot="1" x14ac:dyDescent="0.25">
      <c r="A495" s="2295"/>
      <c r="B495" s="2284"/>
      <c r="C495" s="2298"/>
      <c r="D495" s="2300"/>
      <c r="E495" s="2303"/>
      <c r="F495" s="2284"/>
      <c r="G495" s="2318"/>
      <c r="H495" s="2305"/>
      <c r="I495" s="2281"/>
      <c r="J495" s="2284"/>
      <c r="K495" s="2318"/>
      <c r="L495" s="2284"/>
      <c r="M495" s="310"/>
      <c r="N495" s="1679"/>
      <c r="O495" s="1679"/>
      <c r="P495" s="309"/>
      <c r="Q495" s="309"/>
      <c r="R495" s="308"/>
      <c r="S495" s="308"/>
      <c r="T495" s="358"/>
      <c r="U495" s="357"/>
      <c r="V495" s="357"/>
      <c r="W495" s="357"/>
      <c r="X495" s="357"/>
      <c r="Y495" s="357"/>
      <c r="Z495" s="357"/>
      <c r="AA495" s="357"/>
      <c r="AB495" s="308"/>
      <c r="AC495" s="2287"/>
      <c r="AD495" s="2287"/>
      <c r="AE495" s="2290"/>
      <c r="AF495" s="2291"/>
      <c r="AG495" s="2293"/>
      <c r="AH495" s="2276"/>
      <c r="AI495" s="271">
        <f>IF(P495=P494,0,IF(P495=P493,0,1))</f>
        <v>0</v>
      </c>
      <c r="AJ495" s="271" t="s">
        <v>545</v>
      </c>
      <c r="AK495" s="271" t="str">
        <f t="shared" si="56"/>
        <v>??</v>
      </c>
      <c r="AL495" s="271" t="e">
        <f>IF(#REF!=#REF!,0,IF(#REF!=#REF!,0,1))</f>
        <v>#REF!</v>
      </c>
      <c r="AM495" s="354">
        <f t="shared" si="58"/>
        <v>0</v>
      </c>
    </row>
    <row r="496" spans="1:39" ht="14.1" customHeight="1" thickTop="1" thickBot="1" x14ac:dyDescent="0.25">
      <c r="A496" s="2295"/>
      <c r="B496" s="2284"/>
      <c r="C496" s="2298"/>
      <c r="D496" s="2300"/>
      <c r="E496" s="2303"/>
      <c r="F496" s="2284"/>
      <c r="G496" s="2318"/>
      <c r="H496" s="2305"/>
      <c r="I496" s="2282"/>
      <c r="J496" s="2284"/>
      <c r="K496" s="2318"/>
      <c r="L496" s="2284"/>
      <c r="M496" s="310"/>
      <c r="N496" s="1679"/>
      <c r="O496" s="1679"/>
      <c r="P496" s="309"/>
      <c r="Q496" s="309"/>
      <c r="R496" s="308"/>
      <c r="S496" s="308"/>
      <c r="T496" s="358"/>
      <c r="U496" s="357"/>
      <c r="V496" s="357"/>
      <c r="W496" s="357"/>
      <c r="X496" s="357"/>
      <c r="Y496" s="357"/>
      <c r="Z496" s="357"/>
      <c r="AA496" s="357"/>
      <c r="AB496" s="308"/>
      <c r="AC496" s="2287"/>
      <c r="AD496" s="2287"/>
      <c r="AE496" s="2290"/>
      <c r="AF496" s="2291"/>
      <c r="AG496" s="2293"/>
      <c r="AH496" s="2276"/>
      <c r="AI496" s="271">
        <f>IF(P496=P495,0,IF(P496=P494,0,IF(P496=P493,0,1)))</f>
        <v>0</v>
      </c>
      <c r="AJ496" s="271" t="s">
        <v>545</v>
      </c>
      <c r="AK496" s="271" t="str">
        <f t="shared" si="56"/>
        <v>??</v>
      </c>
      <c r="AL496" s="271" t="e">
        <f>IF(#REF!=#REF!,0,IF(#REF!=#REF!,0,IF(#REF!=#REF!,0,1)))</f>
        <v>#REF!</v>
      </c>
      <c r="AM496" s="354">
        <f t="shared" si="58"/>
        <v>0</v>
      </c>
    </row>
    <row r="497" spans="1:39" ht="14.1" customHeight="1" thickTop="1" thickBot="1" x14ac:dyDescent="0.25">
      <c r="A497" s="2295"/>
      <c r="B497" s="2284"/>
      <c r="C497" s="2298"/>
      <c r="D497" s="2300"/>
      <c r="E497" s="2303"/>
      <c r="F497" s="2284"/>
      <c r="G497" s="2318"/>
      <c r="H497" s="2305"/>
      <c r="I497" s="2282"/>
      <c r="J497" s="2284"/>
      <c r="K497" s="2318"/>
      <c r="L497" s="2284"/>
      <c r="M497" s="310"/>
      <c r="N497" s="1679"/>
      <c r="O497" s="1679"/>
      <c r="P497" s="309"/>
      <c r="Q497" s="309"/>
      <c r="R497" s="308"/>
      <c r="S497" s="308"/>
      <c r="T497" s="358"/>
      <c r="U497" s="357"/>
      <c r="V497" s="357"/>
      <c r="W497" s="357"/>
      <c r="X497" s="357"/>
      <c r="Y497" s="357"/>
      <c r="Z497" s="357"/>
      <c r="AA497" s="357"/>
      <c r="AB497" s="308"/>
      <c r="AC497" s="2287"/>
      <c r="AD497" s="2287"/>
      <c r="AE497" s="2290"/>
      <c r="AF497" s="2291"/>
      <c r="AG497" s="2293"/>
      <c r="AH497" s="2276"/>
      <c r="AI497" s="271">
        <f>IF(P497=P496,0,IF(P497=P495,0,IF(P497=P494,0,IF(P497=P493,0,1))))</f>
        <v>0</v>
      </c>
      <c r="AJ497" s="271" t="s">
        <v>545</v>
      </c>
      <c r="AK497" s="271" t="str">
        <f t="shared" si="56"/>
        <v>??</v>
      </c>
      <c r="AL497" s="271" t="e">
        <f>IF(#REF!=#REF!,0,IF(#REF!=#REF!,0,IF(#REF!=#REF!,0,IF(#REF!=#REF!,0,1))))</f>
        <v>#REF!</v>
      </c>
      <c r="AM497" s="354">
        <f t="shared" si="58"/>
        <v>0</v>
      </c>
    </row>
    <row r="498" spans="1:39" ht="14.1" customHeight="1" thickTop="1" thickBot="1" x14ac:dyDescent="0.25">
      <c r="A498" s="2295"/>
      <c r="B498" s="2284"/>
      <c r="C498" s="2298"/>
      <c r="D498" s="2300"/>
      <c r="E498" s="2303"/>
      <c r="F498" s="2284"/>
      <c r="G498" s="2318"/>
      <c r="H498" s="2305"/>
      <c r="I498" s="2282"/>
      <c r="J498" s="2284"/>
      <c r="K498" s="2318"/>
      <c r="L498" s="2284"/>
      <c r="M498" s="310"/>
      <c r="N498" s="1679"/>
      <c r="O498" s="1679"/>
      <c r="P498" s="309"/>
      <c r="Q498" s="309"/>
      <c r="R498" s="308"/>
      <c r="S498" s="308"/>
      <c r="T498" s="358"/>
      <c r="U498" s="357"/>
      <c r="V498" s="357"/>
      <c r="W498" s="357"/>
      <c r="X498" s="357"/>
      <c r="Y498" s="357"/>
      <c r="Z498" s="357"/>
      <c r="AA498" s="357"/>
      <c r="AB498" s="308"/>
      <c r="AC498" s="2287"/>
      <c r="AD498" s="2287"/>
      <c r="AE498" s="2290"/>
      <c r="AF498" s="2291"/>
      <c r="AG498" s="2293"/>
      <c r="AH498" s="2276"/>
      <c r="AI498" s="271">
        <f>IF(P498=P497,0,IF(P498=P496,0,IF(P498=P495,0,IF(P498=P494,0,IF(P498=P493,0,1)))))</f>
        <v>0</v>
      </c>
      <c r="AJ498" s="271" t="s">
        <v>545</v>
      </c>
      <c r="AK498" s="271" t="str">
        <f t="shared" si="56"/>
        <v>??</v>
      </c>
      <c r="AL498" s="271" t="e">
        <f>IF(#REF!=#REF!,0,IF(#REF!=#REF!,0,IF(#REF!=#REF!,0,IF(#REF!=#REF!,0,IF(#REF!=#REF!,0,1)))))</f>
        <v>#REF!</v>
      </c>
      <c r="AM498" s="354">
        <f t="shared" si="58"/>
        <v>0</v>
      </c>
    </row>
    <row r="499" spans="1:39" ht="14.1" customHeight="1" thickTop="1" thickBot="1" x14ac:dyDescent="0.25">
      <c r="A499" s="2295"/>
      <c r="B499" s="2284"/>
      <c r="C499" s="2298"/>
      <c r="D499" s="2300"/>
      <c r="E499" s="2303"/>
      <c r="F499" s="2284"/>
      <c r="G499" s="2318"/>
      <c r="H499" s="2305"/>
      <c r="I499" s="2282"/>
      <c r="J499" s="2284"/>
      <c r="K499" s="2318"/>
      <c r="L499" s="2284"/>
      <c r="M499" s="310"/>
      <c r="N499" s="1679"/>
      <c r="O499" s="1679"/>
      <c r="P499" s="309"/>
      <c r="Q499" s="309"/>
      <c r="R499" s="308"/>
      <c r="S499" s="308"/>
      <c r="T499" s="358"/>
      <c r="U499" s="357"/>
      <c r="V499" s="357"/>
      <c r="W499" s="357"/>
      <c r="X499" s="357"/>
      <c r="Y499" s="357"/>
      <c r="Z499" s="357"/>
      <c r="AA499" s="357"/>
      <c r="AB499" s="308"/>
      <c r="AC499" s="2287"/>
      <c r="AD499" s="2287"/>
      <c r="AE499" s="2277" t="str">
        <f>IF(AE493&gt;9,"błąd","")</f>
        <v/>
      </c>
      <c r="AF499" s="2291"/>
      <c r="AG499" s="2293"/>
      <c r="AH499" s="2276"/>
      <c r="AI499" s="271">
        <f>IF(P499=P498,0,IF(P499=P497,0,IF(P499=P496,0,IF(P499=P495,0,IF(P499=P494,0,IF(P499=P493,0,1))))))</f>
        <v>0</v>
      </c>
      <c r="AJ499" s="271" t="s">
        <v>545</v>
      </c>
      <c r="AK499" s="271" t="str">
        <f t="shared" si="56"/>
        <v>??</v>
      </c>
      <c r="AL499" s="271" t="e">
        <f>IF(#REF!=#REF!,0,IF(#REF!=#REF!,0,IF(#REF!=#REF!,0,IF(#REF!=#REF!,0,IF(#REF!=#REF!,0,IF(#REF!=#REF!,0,1))))))</f>
        <v>#REF!</v>
      </c>
      <c r="AM499" s="354">
        <f t="shared" si="58"/>
        <v>0</v>
      </c>
    </row>
    <row r="500" spans="1:39" ht="14.1" customHeight="1" thickTop="1" thickBot="1" x14ac:dyDescent="0.25">
      <c r="A500" s="2295"/>
      <c r="B500" s="2284"/>
      <c r="C500" s="2298"/>
      <c r="D500" s="2300"/>
      <c r="E500" s="2303"/>
      <c r="F500" s="2284"/>
      <c r="G500" s="2318"/>
      <c r="H500" s="2305"/>
      <c r="I500" s="2282"/>
      <c r="J500" s="2284"/>
      <c r="K500" s="2318"/>
      <c r="L500" s="2284"/>
      <c r="M500" s="310"/>
      <c r="N500" s="1679"/>
      <c r="O500" s="1679"/>
      <c r="P500" s="309"/>
      <c r="Q500" s="309"/>
      <c r="R500" s="308"/>
      <c r="S500" s="308"/>
      <c r="T500" s="358"/>
      <c r="U500" s="357"/>
      <c r="V500" s="357"/>
      <c r="W500" s="357"/>
      <c r="X500" s="357"/>
      <c r="Y500" s="357"/>
      <c r="Z500" s="357"/>
      <c r="AA500" s="357"/>
      <c r="AB500" s="308"/>
      <c r="AC500" s="2287"/>
      <c r="AD500" s="2287"/>
      <c r="AE500" s="2277"/>
      <c r="AF500" s="2291"/>
      <c r="AG500" s="2293"/>
      <c r="AH500" s="2276"/>
      <c r="AI500" s="271">
        <f>IF(P500=P499,0,IF(P500=P498,0,IF(P500=P497,0,IF(P500=P496,0,IF(P500=P495,0,IF(P500=P494,0,IF(P500=P493,0,1)))))))</f>
        <v>0</v>
      </c>
      <c r="AJ500" s="271" t="s">
        <v>545</v>
      </c>
      <c r="AK500" s="271" t="str">
        <f t="shared" si="56"/>
        <v>??</v>
      </c>
      <c r="AL500" s="271" t="e">
        <f>IF(#REF!=#REF!,0,IF(#REF!=#REF!,0,IF(#REF!=#REF!,0,IF(#REF!=#REF!,0,IF(#REF!=#REF!,0,IF(#REF!=#REF!,0,IF(#REF!=#REF!,0,1)))))))</f>
        <v>#REF!</v>
      </c>
      <c r="AM500" s="354">
        <f t="shared" si="58"/>
        <v>0</v>
      </c>
    </row>
    <row r="501" spans="1:39" ht="14.1" customHeight="1" thickTop="1" thickBot="1" x14ac:dyDescent="0.25">
      <c r="A501" s="2295"/>
      <c r="B501" s="2284"/>
      <c r="C501" s="2298"/>
      <c r="D501" s="2300"/>
      <c r="E501" s="2303"/>
      <c r="F501" s="2284"/>
      <c r="G501" s="2318"/>
      <c r="H501" s="2305"/>
      <c r="I501" s="2282"/>
      <c r="J501" s="2284"/>
      <c r="K501" s="2318"/>
      <c r="L501" s="2284"/>
      <c r="M501" s="310"/>
      <c r="N501" s="1679"/>
      <c r="O501" s="1679"/>
      <c r="P501" s="309"/>
      <c r="Q501" s="309"/>
      <c r="R501" s="308"/>
      <c r="S501" s="308"/>
      <c r="T501" s="358"/>
      <c r="U501" s="357"/>
      <c r="V501" s="357"/>
      <c r="W501" s="357"/>
      <c r="X501" s="357"/>
      <c r="Y501" s="357"/>
      <c r="Z501" s="357"/>
      <c r="AA501" s="357"/>
      <c r="AB501" s="308"/>
      <c r="AC501" s="2287"/>
      <c r="AD501" s="2287"/>
      <c r="AE501" s="2277"/>
      <c r="AF501" s="2291"/>
      <c r="AG501" s="2293"/>
      <c r="AH501" s="2276"/>
      <c r="AI501" s="271">
        <f>IF(P501=P500,0,IF(P501=P499,0,IF(P501=P498,0,IF(P501=P497,0,IF(P501=P496,0,IF(P501=P495,0,IF(P501=P494,0,IF(P501=P493,0,1))))))))</f>
        <v>0</v>
      </c>
      <c r="AJ501" s="271" t="s">
        <v>545</v>
      </c>
      <c r="AK501" s="271" t="str">
        <f t="shared" si="56"/>
        <v>??</v>
      </c>
      <c r="AL501" s="271" t="e">
        <f>IF(#REF!=#REF!,0,IF(#REF!=#REF!,0,IF(#REF!=#REF!,0,IF(#REF!=#REF!,0,IF(#REF!=#REF!,0,IF(#REF!=#REF!,0,IF(#REF!=#REF!,0,IF(#REF!=#REF!,0,1))))))))</f>
        <v>#REF!</v>
      </c>
      <c r="AM501" s="354">
        <f t="shared" si="58"/>
        <v>0</v>
      </c>
    </row>
    <row r="502" spans="1:39" ht="14.1" customHeight="1" thickTop="1" thickBot="1" x14ac:dyDescent="0.25">
      <c r="A502" s="2296"/>
      <c r="B502" s="2285"/>
      <c r="C502" s="2299"/>
      <c r="D502" s="2301"/>
      <c r="E502" s="2304"/>
      <c r="F502" s="2285"/>
      <c r="G502" s="2319"/>
      <c r="H502" s="2306"/>
      <c r="I502" s="2283"/>
      <c r="J502" s="2285"/>
      <c r="K502" s="2319"/>
      <c r="L502" s="2285"/>
      <c r="M502" s="292"/>
      <c r="N502" s="290"/>
      <c r="O502" s="290"/>
      <c r="P502" s="291"/>
      <c r="Q502" s="291"/>
      <c r="R502" s="290"/>
      <c r="S502" s="290"/>
      <c r="T502" s="356"/>
      <c r="U502" s="355"/>
      <c r="V502" s="355"/>
      <c r="W502" s="355"/>
      <c r="X502" s="355"/>
      <c r="Y502" s="355"/>
      <c r="Z502" s="355"/>
      <c r="AA502" s="355"/>
      <c r="AB502" s="290"/>
      <c r="AC502" s="2288"/>
      <c r="AD502" s="2288"/>
      <c r="AE502" s="2278"/>
      <c r="AF502" s="2291"/>
      <c r="AG502" s="2294"/>
      <c r="AH502" s="2276"/>
      <c r="AI502" s="271">
        <f>IF(P502=P501,0,IF(P502=P500,0,IF(P502=P499,0,IF(P502=P498,0,IF(P502=P497,0,IF(P502=P496,0,IF(P502=P495,0,IF(P502=P494,0,IF(P502=P493,0,1)))))))))</f>
        <v>0</v>
      </c>
      <c r="AJ502" s="271" t="s">
        <v>545</v>
      </c>
      <c r="AK502" s="271" t="str">
        <f t="shared" si="56"/>
        <v>??</v>
      </c>
      <c r="AL502" s="271" t="e">
        <f>IF(#REF!=#REF!,0,IF(#REF!=#REF!,0,IF(#REF!=#REF!,0,IF(#REF!=#REF!,0,IF(#REF!=#REF!,0,IF(#REF!=#REF!,0,IF(#REF!=#REF!,0,IF(#REF!=#REF!,0,IF(#REF!=#REF!,0,1)))))))))</f>
        <v>#REF!</v>
      </c>
      <c r="AM502" s="354">
        <f t="shared" si="58"/>
        <v>0</v>
      </c>
    </row>
    <row r="503" spans="1:39" ht="14.1" customHeight="1" thickTop="1" thickBot="1" x14ac:dyDescent="0.25">
      <c r="A503" s="2295"/>
      <c r="B503" s="2297"/>
      <c r="C503" s="2298"/>
      <c r="D503" s="2300"/>
      <c r="E503" s="2302"/>
      <c r="F503" s="2297"/>
      <c r="G503" s="2297"/>
      <c r="H503" s="2305"/>
      <c r="I503" s="2279" t="s">
        <v>140</v>
      </c>
      <c r="J503" s="2284"/>
      <c r="K503" s="2297"/>
      <c r="L503" s="2284"/>
      <c r="M503" s="310"/>
      <c r="N503" s="1679"/>
      <c r="O503" s="1679"/>
      <c r="P503" s="389"/>
      <c r="Q503" s="389"/>
      <c r="R503" s="308"/>
      <c r="S503" s="308"/>
      <c r="T503" s="358"/>
      <c r="U503" s="357"/>
      <c r="V503" s="357"/>
      <c r="W503" s="357"/>
      <c r="X503" s="357"/>
      <c r="Y503" s="357"/>
      <c r="Z503" s="357"/>
      <c r="AA503" s="357"/>
      <c r="AB503" s="308"/>
      <c r="AC503" s="2286">
        <f>SUM(T503:AB512)</f>
        <v>0</v>
      </c>
      <c r="AD503" s="2286">
        <f>IF(AC503&gt;0,18,0)</f>
        <v>0</v>
      </c>
      <c r="AE503" s="2289">
        <f>IF((AC503-AD503)&gt;=0,AC503-AD503,0)</f>
        <v>0</v>
      </c>
      <c r="AF503" s="2291">
        <f>IF(AC503&lt;AD503,AC503,AD503)/IF(AD503=0,1,AD503)</f>
        <v>0</v>
      </c>
      <c r="AG503" s="2292" t="str">
        <f>IF(AF503=1,"pe",IF(AF503&gt;0,"ne",""))</f>
        <v/>
      </c>
      <c r="AH503" s="2276"/>
      <c r="AI503" s="271">
        <v>1</v>
      </c>
      <c r="AJ503" s="271" t="s">
        <v>545</v>
      </c>
      <c r="AK503" s="271" t="str">
        <f t="shared" si="56"/>
        <v>??</v>
      </c>
      <c r="AL503" s="271">
        <v>1</v>
      </c>
      <c r="AM503" s="354">
        <f>C503</f>
        <v>0</v>
      </c>
    </row>
    <row r="504" spans="1:39" ht="14.1" customHeight="1" thickTop="1" thickBot="1" x14ac:dyDescent="0.25">
      <c r="A504" s="2295"/>
      <c r="B504" s="2284"/>
      <c r="C504" s="2298"/>
      <c r="D504" s="2300"/>
      <c r="E504" s="2303"/>
      <c r="F504" s="2284"/>
      <c r="G504" s="2318"/>
      <c r="H504" s="2305"/>
      <c r="I504" s="2280"/>
      <c r="J504" s="2284"/>
      <c r="K504" s="2318"/>
      <c r="L504" s="2284"/>
      <c r="M504" s="310"/>
      <c r="N504" s="1679"/>
      <c r="O504" s="1679"/>
      <c r="P504" s="309"/>
      <c r="Q504" s="309"/>
      <c r="R504" s="308"/>
      <c r="S504" s="308"/>
      <c r="T504" s="358"/>
      <c r="U504" s="357"/>
      <c r="V504" s="357"/>
      <c r="W504" s="357"/>
      <c r="X504" s="357"/>
      <c r="Y504" s="357"/>
      <c r="Z504" s="357"/>
      <c r="AA504" s="357"/>
      <c r="AB504" s="308"/>
      <c r="AC504" s="2287"/>
      <c r="AD504" s="2287"/>
      <c r="AE504" s="2290"/>
      <c r="AF504" s="2291"/>
      <c r="AG504" s="2293"/>
      <c r="AH504" s="2276"/>
      <c r="AI504" s="271">
        <f>IF(P504=P503,0,1)</f>
        <v>0</v>
      </c>
      <c r="AJ504" s="271" t="s">
        <v>545</v>
      </c>
      <c r="AK504" s="271" t="str">
        <f t="shared" si="56"/>
        <v>??</v>
      </c>
      <c r="AL504" s="271" t="e">
        <f>IF(#REF!=#REF!,0,1)</f>
        <v>#REF!</v>
      </c>
      <c r="AM504" s="354">
        <f t="shared" ref="AM504:AM512" si="59">AM503</f>
        <v>0</v>
      </c>
    </row>
    <row r="505" spans="1:39" ht="14.1" customHeight="1" thickTop="1" thickBot="1" x14ac:dyDescent="0.25">
      <c r="A505" s="2295"/>
      <c r="B505" s="2284"/>
      <c r="C505" s="2298"/>
      <c r="D505" s="2300"/>
      <c r="E505" s="2303"/>
      <c r="F505" s="2284"/>
      <c r="G505" s="2318"/>
      <c r="H505" s="2305"/>
      <c r="I505" s="2281"/>
      <c r="J505" s="2284"/>
      <c r="K505" s="2318"/>
      <c r="L505" s="2284"/>
      <c r="M505" s="310"/>
      <c r="N505" s="1679"/>
      <c r="O505" s="1679"/>
      <c r="P505" s="309"/>
      <c r="Q505" s="309"/>
      <c r="R505" s="308"/>
      <c r="S505" s="308"/>
      <c r="T505" s="358"/>
      <c r="U505" s="357"/>
      <c r="V505" s="357"/>
      <c r="W505" s="357"/>
      <c r="X505" s="357"/>
      <c r="Y505" s="357"/>
      <c r="Z505" s="357"/>
      <c r="AA505" s="357"/>
      <c r="AB505" s="308"/>
      <c r="AC505" s="2287"/>
      <c r="AD505" s="2287"/>
      <c r="AE505" s="2290"/>
      <c r="AF505" s="2291"/>
      <c r="AG505" s="2293"/>
      <c r="AH505" s="2276"/>
      <c r="AI505" s="271">
        <f>IF(P505=P504,0,IF(P505=P503,0,1))</f>
        <v>0</v>
      </c>
      <c r="AJ505" s="271" t="s">
        <v>545</v>
      </c>
      <c r="AK505" s="271" t="str">
        <f t="shared" si="56"/>
        <v>??</v>
      </c>
      <c r="AL505" s="271" t="e">
        <f>IF(#REF!=#REF!,0,IF(#REF!=#REF!,0,1))</f>
        <v>#REF!</v>
      </c>
      <c r="AM505" s="354">
        <f t="shared" si="59"/>
        <v>0</v>
      </c>
    </row>
    <row r="506" spans="1:39" ht="14.1" customHeight="1" thickTop="1" thickBot="1" x14ac:dyDescent="0.25">
      <c r="A506" s="2295"/>
      <c r="B506" s="2284"/>
      <c r="C506" s="2298"/>
      <c r="D506" s="2300"/>
      <c r="E506" s="2303"/>
      <c r="F506" s="2284"/>
      <c r="G506" s="2318"/>
      <c r="H506" s="2305"/>
      <c r="I506" s="2282"/>
      <c r="J506" s="2284"/>
      <c r="K506" s="2318"/>
      <c r="L506" s="2284"/>
      <c r="M506" s="310"/>
      <c r="N506" s="1679"/>
      <c r="O506" s="1679"/>
      <c r="P506" s="309"/>
      <c r="Q506" s="309"/>
      <c r="R506" s="308"/>
      <c r="S506" s="308"/>
      <c r="T506" s="358"/>
      <c r="U506" s="357"/>
      <c r="V506" s="357"/>
      <c r="W506" s="357"/>
      <c r="X506" s="357"/>
      <c r="Y506" s="357"/>
      <c r="Z506" s="357"/>
      <c r="AA506" s="357"/>
      <c r="AB506" s="308"/>
      <c r="AC506" s="2287"/>
      <c r="AD506" s="2287"/>
      <c r="AE506" s="2290"/>
      <c r="AF506" s="2291"/>
      <c r="AG506" s="2293"/>
      <c r="AH506" s="2276"/>
      <c r="AI506" s="271">
        <f>IF(P506=P505,0,IF(P506=P504,0,IF(P506=P503,0,1)))</f>
        <v>0</v>
      </c>
      <c r="AJ506" s="271" t="s">
        <v>545</v>
      </c>
      <c r="AK506" s="271" t="str">
        <f t="shared" si="56"/>
        <v>??</v>
      </c>
      <c r="AL506" s="271" t="e">
        <f>IF(#REF!=#REF!,0,IF(#REF!=#REF!,0,IF(#REF!=#REF!,0,1)))</f>
        <v>#REF!</v>
      </c>
      <c r="AM506" s="354">
        <f t="shared" si="59"/>
        <v>0</v>
      </c>
    </row>
    <row r="507" spans="1:39" ht="14.1" customHeight="1" thickTop="1" thickBot="1" x14ac:dyDescent="0.25">
      <c r="A507" s="2295"/>
      <c r="B507" s="2284"/>
      <c r="C507" s="2298"/>
      <c r="D507" s="2300"/>
      <c r="E507" s="2303"/>
      <c r="F507" s="2284"/>
      <c r="G507" s="2318"/>
      <c r="H507" s="2305"/>
      <c r="I507" s="2282"/>
      <c r="J507" s="2284"/>
      <c r="K507" s="2318"/>
      <c r="L507" s="2284"/>
      <c r="M507" s="310"/>
      <c r="N507" s="1679"/>
      <c r="O507" s="1679"/>
      <c r="P507" s="309"/>
      <c r="Q507" s="309"/>
      <c r="R507" s="308"/>
      <c r="S507" s="308"/>
      <c r="T507" s="358"/>
      <c r="U507" s="357"/>
      <c r="V507" s="357"/>
      <c r="W507" s="357"/>
      <c r="X507" s="357"/>
      <c r="Y507" s="357"/>
      <c r="Z507" s="357"/>
      <c r="AA507" s="357"/>
      <c r="AB507" s="308"/>
      <c r="AC507" s="2287"/>
      <c r="AD507" s="2287"/>
      <c r="AE507" s="2290"/>
      <c r="AF507" s="2291"/>
      <c r="AG507" s="2293"/>
      <c r="AH507" s="2276"/>
      <c r="AI507" s="271">
        <f>IF(P507=P506,0,IF(P507=P505,0,IF(P507=P504,0,IF(P507=P503,0,1))))</f>
        <v>0</v>
      </c>
      <c r="AJ507" s="271" t="s">
        <v>545</v>
      </c>
      <c r="AK507" s="271" t="str">
        <f t="shared" si="56"/>
        <v>??</v>
      </c>
      <c r="AL507" s="271" t="e">
        <f>IF(#REF!=#REF!,0,IF(#REF!=#REF!,0,IF(#REF!=#REF!,0,IF(#REF!=#REF!,0,1))))</f>
        <v>#REF!</v>
      </c>
      <c r="AM507" s="354">
        <f t="shared" si="59"/>
        <v>0</v>
      </c>
    </row>
    <row r="508" spans="1:39" ht="14.1" customHeight="1" thickTop="1" thickBot="1" x14ac:dyDescent="0.25">
      <c r="A508" s="2295"/>
      <c r="B508" s="2284"/>
      <c r="C508" s="2298"/>
      <c r="D508" s="2300"/>
      <c r="E508" s="2303"/>
      <c r="F508" s="2284"/>
      <c r="G508" s="2318"/>
      <c r="H508" s="2305"/>
      <c r="I508" s="2282"/>
      <c r="J508" s="2284"/>
      <c r="K508" s="2318"/>
      <c r="L508" s="2284"/>
      <c r="M508" s="310"/>
      <c r="N508" s="1679"/>
      <c r="O508" s="1679"/>
      <c r="P508" s="309"/>
      <c r="Q508" s="309"/>
      <c r="R508" s="308"/>
      <c r="S508" s="308"/>
      <c r="T508" s="358"/>
      <c r="U508" s="357"/>
      <c r="V508" s="357"/>
      <c r="W508" s="357"/>
      <c r="X508" s="357"/>
      <c r="Y508" s="357"/>
      <c r="Z508" s="357"/>
      <c r="AA508" s="357"/>
      <c r="AB508" s="308"/>
      <c r="AC508" s="2287"/>
      <c r="AD508" s="2287"/>
      <c r="AE508" s="2290"/>
      <c r="AF508" s="2291"/>
      <c r="AG508" s="2293"/>
      <c r="AH508" s="2276"/>
      <c r="AI508" s="271">
        <f>IF(P508=P507,0,IF(P508=P506,0,IF(P508=P505,0,IF(P508=P504,0,IF(P508=P503,0,1)))))</f>
        <v>0</v>
      </c>
      <c r="AJ508" s="271" t="s">
        <v>545</v>
      </c>
      <c r="AK508" s="271" t="str">
        <f t="shared" si="56"/>
        <v>??</v>
      </c>
      <c r="AL508" s="271" t="e">
        <f>IF(#REF!=#REF!,0,IF(#REF!=#REF!,0,IF(#REF!=#REF!,0,IF(#REF!=#REF!,0,IF(#REF!=#REF!,0,1)))))</f>
        <v>#REF!</v>
      </c>
      <c r="AM508" s="354">
        <f t="shared" si="59"/>
        <v>0</v>
      </c>
    </row>
    <row r="509" spans="1:39" ht="14.1" customHeight="1" thickTop="1" thickBot="1" x14ac:dyDescent="0.25">
      <c r="A509" s="2295"/>
      <c r="B509" s="2284"/>
      <c r="C509" s="2298"/>
      <c r="D509" s="2300"/>
      <c r="E509" s="2303"/>
      <c r="F509" s="2284"/>
      <c r="G509" s="2318"/>
      <c r="H509" s="2305"/>
      <c r="I509" s="2282"/>
      <c r="J509" s="2284"/>
      <c r="K509" s="2318"/>
      <c r="L509" s="2284"/>
      <c r="M509" s="310"/>
      <c r="N509" s="1679"/>
      <c r="O509" s="1679"/>
      <c r="P509" s="309"/>
      <c r="Q509" s="309"/>
      <c r="R509" s="308"/>
      <c r="S509" s="308"/>
      <c r="T509" s="358"/>
      <c r="U509" s="357"/>
      <c r="V509" s="357"/>
      <c r="W509" s="357"/>
      <c r="X509" s="357"/>
      <c r="Y509" s="357"/>
      <c r="Z509" s="357"/>
      <c r="AA509" s="357"/>
      <c r="AB509" s="308"/>
      <c r="AC509" s="2287"/>
      <c r="AD509" s="2287"/>
      <c r="AE509" s="2277" t="str">
        <f>IF(AE503&gt;9,"błąd","")</f>
        <v/>
      </c>
      <c r="AF509" s="2291"/>
      <c r="AG509" s="2293"/>
      <c r="AH509" s="2276"/>
      <c r="AI509" s="271">
        <f>IF(P509=P508,0,IF(P509=P507,0,IF(P509=P506,0,IF(P509=P505,0,IF(P509=P504,0,IF(P509=P503,0,1))))))</f>
        <v>0</v>
      </c>
      <c r="AJ509" s="271" t="s">
        <v>545</v>
      </c>
      <c r="AK509" s="271" t="str">
        <f t="shared" si="56"/>
        <v>??</v>
      </c>
      <c r="AL509" s="271" t="e">
        <f>IF(#REF!=#REF!,0,IF(#REF!=#REF!,0,IF(#REF!=#REF!,0,IF(#REF!=#REF!,0,IF(#REF!=#REF!,0,IF(#REF!=#REF!,0,1))))))</f>
        <v>#REF!</v>
      </c>
      <c r="AM509" s="354">
        <f t="shared" si="59"/>
        <v>0</v>
      </c>
    </row>
    <row r="510" spans="1:39" ht="14.1" customHeight="1" thickTop="1" thickBot="1" x14ac:dyDescent="0.25">
      <c r="A510" s="2295"/>
      <c r="B510" s="2284"/>
      <c r="C510" s="2298"/>
      <c r="D510" s="2300"/>
      <c r="E510" s="2303"/>
      <c r="F510" s="2284"/>
      <c r="G510" s="2318"/>
      <c r="H510" s="2305"/>
      <c r="I510" s="2282"/>
      <c r="J510" s="2284"/>
      <c r="K510" s="2318"/>
      <c r="L510" s="2284"/>
      <c r="M510" s="310"/>
      <c r="N510" s="1679"/>
      <c r="O510" s="1679"/>
      <c r="P510" s="309"/>
      <c r="Q510" s="309"/>
      <c r="R510" s="308"/>
      <c r="S510" s="308"/>
      <c r="T510" s="358"/>
      <c r="U510" s="357"/>
      <c r="V510" s="357"/>
      <c r="W510" s="357"/>
      <c r="X510" s="357"/>
      <c r="Y510" s="357"/>
      <c r="Z510" s="357"/>
      <c r="AA510" s="357"/>
      <c r="AB510" s="308"/>
      <c r="AC510" s="2287"/>
      <c r="AD510" s="2287"/>
      <c r="AE510" s="2277"/>
      <c r="AF510" s="2291"/>
      <c r="AG510" s="2293"/>
      <c r="AH510" s="2276"/>
      <c r="AI510" s="271">
        <f>IF(P510=P509,0,IF(P510=P508,0,IF(P510=P507,0,IF(P510=P506,0,IF(P510=P505,0,IF(P510=P504,0,IF(P510=P503,0,1)))))))</f>
        <v>0</v>
      </c>
      <c r="AJ510" s="271" t="s">
        <v>545</v>
      </c>
      <c r="AK510" s="271" t="str">
        <f t="shared" si="56"/>
        <v>??</v>
      </c>
      <c r="AL510" s="271" t="e">
        <f>IF(#REF!=#REF!,0,IF(#REF!=#REF!,0,IF(#REF!=#REF!,0,IF(#REF!=#REF!,0,IF(#REF!=#REF!,0,IF(#REF!=#REF!,0,IF(#REF!=#REF!,0,1)))))))</f>
        <v>#REF!</v>
      </c>
      <c r="AM510" s="354">
        <f t="shared" si="59"/>
        <v>0</v>
      </c>
    </row>
    <row r="511" spans="1:39" ht="14.1" customHeight="1" thickTop="1" thickBot="1" x14ac:dyDescent="0.25">
      <c r="A511" s="2295"/>
      <c r="B511" s="2284"/>
      <c r="C511" s="2298"/>
      <c r="D511" s="2300"/>
      <c r="E511" s="2303"/>
      <c r="F511" s="2284"/>
      <c r="G511" s="2318"/>
      <c r="H511" s="2305"/>
      <c r="I511" s="2282"/>
      <c r="J511" s="2284"/>
      <c r="K511" s="2318"/>
      <c r="L511" s="2284"/>
      <c r="M511" s="310"/>
      <c r="N511" s="1679"/>
      <c r="O511" s="1679"/>
      <c r="P511" s="309"/>
      <c r="Q511" s="309"/>
      <c r="R511" s="308"/>
      <c r="S511" s="308"/>
      <c r="T511" s="358"/>
      <c r="U511" s="357"/>
      <c r="V511" s="357"/>
      <c r="W511" s="357"/>
      <c r="X511" s="357"/>
      <c r="Y511" s="357"/>
      <c r="Z511" s="357"/>
      <c r="AA511" s="357"/>
      <c r="AB511" s="308"/>
      <c r="AC511" s="2287"/>
      <c r="AD511" s="2287"/>
      <c r="AE511" s="2277"/>
      <c r="AF511" s="2291"/>
      <c r="AG511" s="2293"/>
      <c r="AH511" s="2276"/>
      <c r="AI511" s="271">
        <f>IF(P511=P510,0,IF(P511=P509,0,IF(P511=P508,0,IF(P511=P507,0,IF(P511=P506,0,IF(P511=P505,0,IF(P511=P504,0,IF(P511=P503,0,1))))))))</f>
        <v>0</v>
      </c>
      <c r="AJ511" s="271" t="s">
        <v>545</v>
      </c>
      <c r="AK511" s="271" t="str">
        <f t="shared" si="56"/>
        <v>??</v>
      </c>
      <c r="AL511" s="271" t="e">
        <f>IF(#REF!=#REF!,0,IF(#REF!=#REF!,0,IF(#REF!=#REF!,0,IF(#REF!=#REF!,0,IF(#REF!=#REF!,0,IF(#REF!=#REF!,0,IF(#REF!=#REF!,0,IF(#REF!=#REF!,0,1))))))))</f>
        <v>#REF!</v>
      </c>
      <c r="AM511" s="354">
        <f t="shared" si="59"/>
        <v>0</v>
      </c>
    </row>
    <row r="512" spans="1:39" ht="14.1" customHeight="1" thickTop="1" thickBot="1" x14ac:dyDescent="0.25">
      <c r="A512" s="2296"/>
      <c r="B512" s="2285"/>
      <c r="C512" s="2299"/>
      <c r="D512" s="2301"/>
      <c r="E512" s="2304"/>
      <c r="F512" s="2285"/>
      <c r="G512" s="2319"/>
      <c r="H512" s="2306"/>
      <c r="I512" s="2283"/>
      <c r="J512" s="2285"/>
      <c r="K512" s="2319"/>
      <c r="L512" s="2285"/>
      <c r="M512" s="292"/>
      <c r="N512" s="290"/>
      <c r="O512" s="290"/>
      <c r="P512" s="291"/>
      <c r="Q512" s="291"/>
      <c r="R512" s="290"/>
      <c r="S512" s="290"/>
      <c r="T512" s="356"/>
      <c r="U512" s="355"/>
      <c r="V512" s="355"/>
      <c r="W512" s="355"/>
      <c r="X512" s="355"/>
      <c r="Y512" s="355"/>
      <c r="Z512" s="355"/>
      <c r="AA512" s="355"/>
      <c r="AB512" s="290"/>
      <c r="AC512" s="2288"/>
      <c r="AD512" s="2288"/>
      <c r="AE512" s="2278"/>
      <c r="AF512" s="2291"/>
      <c r="AG512" s="2294"/>
      <c r="AH512" s="2276"/>
      <c r="AI512" s="271">
        <f>IF(P512=P511,0,IF(P512=P510,0,IF(P512=P509,0,IF(P512=P508,0,IF(P512=P507,0,IF(P512=P506,0,IF(P512=P505,0,IF(P512=P504,0,IF(P512=P503,0,1)))))))))</f>
        <v>0</v>
      </c>
      <c r="AJ512" s="271" t="s">
        <v>545</v>
      </c>
      <c r="AK512" s="271" t="str">
        <f t="shared" si="56"/>
        <v>??</v>
      </c>
      <c r="AL512" s="271" t="e">
        <f>IF(#REF!=#REF!,0,IF(#REF!=#REF!,0,IF(#REF!=#REF!,0,IF(#REF!=#REF!,0,IF(#REF!=#REF!,0,IF(#REF!=#REF!,0,IF(#REF!=#REF!,0,IF(#REF!=#REF!,0,IF(#REF!=#REF!,0,1)))))))))</f>
        <v>#REF!</v>
      </c>
      <c r="AM512" s="354">
        <f t="shared" si="59"/>
        <v>0</v>
      </c>
    </row>
    <row r="513" spans="1:39" ht="14.1" customHeight="1" thickTop="1" thickBot="1" x14ac:dyDescent="0.25">
      <c r="A513" s="2295"/>
      <c r="B513" s="2297"/>
      <c r="C513" s="2298"/>
      <c r="D513" s="2300"/>
      <c r="E513" s="2302"/>
      <c r="F513" s="2297"/>
      <c r="G513" s="2297"/>
      <c r="H513" s="2305"/>
      <c r="I513" s="2279" t="s">
        <v>140</v>
      </c>
      <c r="J513" s="2284"/>
      <c r="K513" s="2297"/>
      <c r="L513" s="2284"/>
      <c r="M513" s="310"/>
      <c r="N513" s="1679"/>
      <c r="O513" s="1679"/>
      <c r="P513" s="389"/>
      <c r="Q513" s="389"/>
      <c r="R513" s="308"/>
      <c r="S513" s="308"/>
      <c r="T513" s="358"/>
      <c r="U513" s="357"/>
      <c r="V513" s="357"/>
      <c r="W513" s="357"/>
      <c r="X513" s="357"/>
      <c r="Y513" s="357"/>
      <c r="Z513" s="357"/>
      <c r="AA513" s="357"/>
      <c r="AB513" s="308"/>
      <c r="AC513" s="2286">
        <f>SUM(T513:AB522)</f>
        <v>0</v>
      </c>
      <c r="AD513" s="2286">
        <f>IF(AC513&gt;0,18,0)</f>
        <v>0</v>
      </c>
      <c r="AE513" s="2289">
        <f>IF((AC513-AD513)&gt;=0,AC513-AD513,0)</f>
        <v>0</v>
      </c>
      <c r="AF513" s="2291">
        <f>IF(AC513&lt;AD513,AC513,AD513)/IF(AD513=0,1,AD513)</f>
        <v>0</v>
      </c>
      <c r="AG513" s="2292" t="str">
        <f>IF(AF513=1,"pe",IF(AF513&gt;0,"ne",""))</f>
        <v/>
      </c>
      <c r="AH513" s="2276"/>
      <c r="AI513" s="271">
        <v>1</v>
      </c>
      <c r="AJ513" s="271" t="s">
        <v>545</v>
      </c>
      <c r="AK513" s="271" t="str">
        <f t="shared" si="56"/>
        <v>??</v>
      </c>
      <c r="AL513" s="271">
        <v>1</v>
      </c>
      <c r="AM513" s="354">
        <f>C513</f>
        <v>0</v>
      </c>
    </row>
    <row r="514" spans="1:39" ht="14.1" customHeight="1" thickTop="1" thickBot="1" x14ac:dyDescent="0.25">
      <c r="A514" s="2295"/>
      <c r="B514" s="2284"/>
      <c r="C514" s="2298"/>
      <c r="D514" s="2300"/>
      <c r="E514" s="2303"/>
      <c r="F514" s="2284"/>
      <c r="G514" s="2318"/>
      <c r="H514" s="2305"/>
      <c r="I514" s="2280"/>
      <c r="J514" s="2284"/>
      <c r="K514" s="2318"/>
      <c r="L514" s="2284"/>
      <c r="M514" s="310"/>
      <c r="N514" s="1679"/>
      <c r="O514" s="1679"/>
      <c r="P514" s="309"/>
      <c r="Q514" s="309"/>
      <c r="R514" s="308"/>
      <c r="S514" s="308"/>
      <c r="T514" s="358"/>
      <c r="U514" s="357"/>
      <c r="V514" s="357"/>
      <c r="W514" s="357"/>
      <c r="X514" s="357"/>
      <c r="Y514" s="357"/>
      <c r="Z514" s="357"/>
      <c r="AA514" s="357"/>
      <c r="AB514" s="308"/>
      <c r="AC514" s="2287"/>
      <c r="AD514" s="2287"/>
      <c r="AE514" s="2290"/>
      <c r="AF514" s="2291"/>
      <c r="AG514" s="2293"/>
      <c r="AH514" s="2276"/>
      <c r="AI514" s="271">
        <f>IF(P514=P513,0,1)</f>
        <v>0</v>
      </c>
      <c r="AJ514" s="271" t="s">
        <v>545</v>
      </c>
      <c r="AK514" s="271" t="str">
        <f t="shared" si="56"/>
        <v>??</v>
      </c>
      <c r="AL514" s="271" t="e">
        <f>IF(#REF!=#REF!,0,1)</f>
        <v>#REF!</v>
      </c>
      <c r="AM514" s="354">
        <f t="shared" ref="AM514:AM522" si="60">AM513</f>
        <v>0</v>
      </c>
    </row>
    <row r="515" spans="1:39" ht="14.1" customHeight="1" thickTop="1" thickBot="1" x14ac:dyDescent="0.25">
      <c r="A515" s="2295"/>
      <c r="B515" s="2284"/>
      <c r="C515" s="2298"/>
      <c r="D515" s="2300"/>
      <c r="E515" s="2303"/>
      <c r="F515" s="2284"/>
      <c r="G515" s="2318"/>
      <c r="H515" s="2305"/>
      <c r="I515" s="2281"/>
      <c r="J515" s="2284"/>
      <c r="K515" s="2318"/>
      <c r="L515" s="2284"/>
      <c r="M515" s="310"/>
      <c r="N515" s="1679"/>
      <c r="O515" s="1679"/>
      <c r="P515" s="309"/>
      <c r="Q515" s="309"/>
      <c r="R515" s="308"/>
      <c r="S515" s="308"/>
      <c r="T515" s="358"/>
      <c r="U515" s="357"/>
      <c r="V515" s="357"/>
      <c r="W515" s="357"/>
      <c r="X515" s="357"/>
      <c r="Y515" s="357"/>
      <c r="Z515" s="357"/>
      <c r="AA515" s="357"/>
      <c r="AB515" s="308"/>
      <c r="AC515" s="2287"/>
      <c r="AD515" s="2287"/>
      <c r="AE515" s="2290"/>
      <c r="AF515" s="2291"/>
      <c r="AG515" s="2293"/>
      <c r="AH515" s="2276"/>
      <c r="AI515" s="271">
        <f>IF(P515=P514,0,IF(P515=P513,0,1))</f>
        <v>0</v>
      </c>
      <c r="AJ515" s="271" t="s">
        <v>545</v>
      </c>
      <c r="AK515" s="271" t="str">
        <f t="shared" si="56"/>
        <v>??</v>
      </c>
      <c r="AL515" s="271" t="e">
        <f>IF(#REF!=#REF!,0,IF(#REF!=#REF!,0,1))</f>
        <v>#REF!</v>
      </c>
      <c r="AM515" s="354">
        <f t="shared" si="60"/>
        <v>0</v>
      </c>
    </row>
    <row r="516" spans="1:39" ht="14.1" customHeight="1" thickTop="1" thickBot="1" x14ac:dyDescent="0.25">
      <c r="A516" s="2295"/>
      <c r="B516" s="2284"/>
      <c r="C516" s="2298"/>
      <c r="D516" s="2300"/>
      <c r="E516" s="2303"/>
      <c r="F516" s="2284"/>
      <c r="G516" s="2318"/>
      <c r="H516" s="2305"/>
      <c r="I516" s="2282"/>
      <c r="J516" s="2284"/>
      <c r="K516" s="2318"/>
      <c r="L516" s="2284"/>
      <c r="M516" s="310"/>
      <c r="N516" s="1679"/>
      <c r="O516" s="1679"/>
      <c r="P516" s="309"/>
      <c r="Q516" s="309"/>
      <c r="R516" s="308"/>
      <c r="S516" s="308"/>
      <c r="T516" s="358"/>
      <c r="U516" s="357"/>
      <c r="V516" s="357"/>
      <c r="W516" s="357"/>
      <c r="X516" s="357"/>
      <c r="Y516" s="357"/>
      <c r="Z516" s="357"/>
      <c r="AA516" s="357"/>
      <c r="AB516" s="308"/>
      <c r="AC516" s="2287"/>
      <c r="AD516" s="2287"/>
      <c r="AE516" s="2290"/>
      <c r="AF516" s="2291"/>
      <c r="AG516" s="2293"/>
      <c r="AH516" s="2276"/>
      <c r="AI516" s="271">
        <f>IF(P516=P515,0,IF(P516=P514,0,IF(P516=P513,0,1)))</f>
        <v>0</v>
      </c>
      <c r="AJ516" s="271" t="s">
        <v>545</v>
      </c>
      <c r="AK516" s="271" t="str">
        <f t="shared" si="56"/>
        <v>??</v>
      </c>
      <c r="AL516" s="271" t="e">
        <f>IF(#REF!=#REF!,0,IF(#REF!=#REF!,0,IF(#REF!=#REF!,0,1)))</f>
        <v>#REF!</v>
      </c>
      <c r="AM516" s="354">
        <f t="shared" si="60"/>
        <v>0</v>
      </c>
    </row>
    <row r="517" spans="1:39" ht="14.1" customHeight="1" thickTop="1" thickBot="1" x14ac:dyDescent="0.25">
      <c r="A517" s="2295"/>
      <c r="B517" s="2284"/>
      <c r="C517" s="2298"/>
      <c r="D517" s="2300"/>
      <c r="E517" s="2303"/>
      <c r="F517" s="2284"/>
      <c r="G517" s="2318"/>
      <c r="H517" s="2305"/>
      <c r="I517" s="2282"/>
      <c r="J517" s="2284"/>
      <c r="K517" s="2318"/>
      <c r="L517" s="2284"/>
      <c r="M517" s="310"/>
      <c r="N517" s="1679"/>
      <c r="O517" s="1679"/>
      <c r="P517" s="309"/>
      <c r="Q517" s="309"/>
      <c r="R517" s="308"/>
      <c r="S517" s="308"/>
      <c r="T517" s="358"/>
      <c r="U517" s="357"/>
      <c r="V517" s="357"/>
      <c r="W517" s="357"/>
      <c r="X517" s="357"/>
      <c r="Y517" s="357"/>
      <c r="Z517" s="357"/>
      <c r="AA517" s="357"/>
      <c r="AB517" s="308"/>
      <c r="AC517" s="2287"/>
      <c r="AD517" s="2287"/>
      <c r="AE517" s="2290"/>
      <c r="AF517" s="2291"/>
      <c r="AG517" s="2293"/>
      <c r="AH517" s="2276"/>
      <c r="AI517" s="271">
        <f>IF(P517=P516,0,IF(P517=P515,0,IF(P517=P514,0,IF(P517=P513,0,1))))</f>
        <v>0</v>
      </c>
      <c r="AJ517" s="271" t="s">
        <v>545</v>
      </c>
      <c r="AK517" s="271" t="str">
        <f t="shared" si="56"/>
        <v>??</v>
      </c>
      <c r="AL517" s="271" t="e">
        <f>IF(#REF!=#REF!,0,IF(#REF!=#REF!,0,IF(#REF!=#REF!,0,IF(#REF!=#REF!,0,1))))</f>
        <v>#REF!</v>
      </c>
      <c r="AM517" s="354">
        <f t="shared" si="60"/>
        <v>0</v>
      </c>
    </row>
    <row r="518" spans="1:39" ht="14.1" customHeight="1" thickTop="1" thickBot="1" x14ac:dyDescent="0.25">
      <c r="A518" s="2295"/>
      <c r="B518" s="2284"/>
      <c r="C518" s="2298"/>
      <c r="D518" s="2300"/>
      <c r="E518" s="2303"/>
      <c r="F518" s="2284"/>
      <c r="G518" s="2318"/>
      <c r="H518" s="2305"/>
      <c r="I518" s="2282"/>
      <c r="J518" s="2284"/>
      <c r="K518" s="2318"/>
      <c r="L518" s="2284"/>
      <c r="M518" s="310"/>
      <c r="N518" s="1679"/>
      <c r="O518" s="1679"/>
      <c r="P518" s="309"/>
      <c r="Q518" s="309"/>
      <c r="R518" s="308"/>
      <c r="S518" s="308"/>
      <c r="T518" s="358"/>
      <c r="U518" s="357"/>
      <c r="V518" s="357"/>
      <c r="W518" s="357"/>
      <c r="X518" s="357"/>
      <c r="Y518" s="357"/>
      <c r="Z518" s="357"/>
      <c r="AA518" s="357"/>
      <c r="AB518" s="308"/>
      <c r="AC518" s="2287"/>
      <c r="AD518" s="2287"/>
      <c r="AE518" s="2290"/>
      <c r="AF518" s="2291"/>
      <c r="AG518" s="2293"/>
      <c r="AH518" s="2276"/>
      <c r="AI518" s="271">
        <f>IF(P518=P517,0,IF(P518=P516,0,IF(P518=P515,0,IF(P518=P514,0,IF(P518=P513,0,1)))))</f>
        <v>0</v>
      </c>
      <c r="AJ518" s="271" t="s">
        <v>545</v>
      </c>
      <c r="AK518" s="271" t="str">
        <f t="shared" si="56"/>
        <v>??</v>
      </c>
      <c r="AL518" s="271" t="e">
        <f>IF(#REF!=#REF!,0,IF(#REF!=#REF!,0,IF(#REF!=#REF!,0,IF(#REF!=#REF!,0,IF(#REF!=#REF!,0,1)))))</f>
        <v>#REF!</v>
      </c>
      <c r="AM518" s="354">
        <f t="shared" si="60"/>
        <v>0</v>
      </c>
    </row>
    <row r="519" spans="1:39" ht="14.1" customHeight="1" thickTop="1" thickBot="1" x14ac:dyDescent="0.25">
      <c r="A519" s="2295"/>
      <c r="B519" s="2284"/>
      <c r="C519" s="2298"/>
      <c r="D519" s="2300"/>
      <c r="E519" s="2303"/>
      <c r="F519" s="2284"/>
      <c r="G519" s="2318"/>
      <c r="H519" s="2305"/>
      <c r="I519" s="2282"/>
      <c r="J519" s="2284"/>
      <c r="K519" s="2318"/>
      <c r="L519" s="2284"/>
      <c r="M519" s="310"/>
      <c r="N519" s="1679"/>
      <c r="O519" s="1679"/>
      <c r="P519" s="309"/>
      <c r="Q519" s="309"/>
      <c r="R519" s="308"/>
      <c r="S519" s="308"/>
      <c r="T519" s="358"/>
      <c r="U519" s="357"/>
      <c r="V519" s="357"/>
      <c r="W519" s="357"/>
      <c r="X519" s="357"/>
      <c r="Y519" s="357"/>
      <c r="Z519" s="357"/>
      <c r="AA519" s="357"/>
      <c r="AB519" s="308"/>
      <c r="AC519" s="2287"/>
      <c r="AD519" s="2287"/>
      <c r="AE519" s="2277" t="str">
        <f>IF(AE513&gt;9,"błąd","")</f>
        <v/>
      </c>
      <c r="AF519" s="2291"/>
      <c r="AG519" s="2293"/>
      <c r="AH519" s="2276"/>
      <c r="AI519" s="271">
        <f>IF(P519=P518,0,IF(P519=P517,0,IF(P519=P516,0,IF(P519=P515,0,IF(P519=P514,0,IF(P519=P513,0,1))))))</f>
        <v>0</v>
      </c>
      <c r="AJ519" s="271" t="s">
        <v>545</v>
      </c>
      <c r="AK519" s="271" t="str">
        <f t="shared" si="56"/>
        <v>??</v>
      </c>
      <c r="AL519" s="271" t="e">
        <f>IF(#REF!=#REF!,0,IF(#REF!=#REF!,0,IF(#REF!=#REF!,0,IF(#REF!=#REF!,0,IF(#REF!=#REF!,0,IF(#REF!=#REF!,0,1))))))</f>
        <v>#REF!</v>
      </c>
      <c r="AM519" s="354">
        <f t="shared" si="60"/>
        <v>0</v>
      </c>
    </row>
    <row r="520" spans="1:39" ht="14.1" customHeight="1" thickTop="1" thickBot="1" x14ac:dyDescent="0.25">
      <c r="A520" s="2295"/>
      <c r="B520" s="2284"/>
      <c r="C520" s="2298"/>
      <c r="D520" s="2300"/>
      <c r="E520" s="2303"/>
      <c r="F520" s="2284"/>
      <c r="G520" s="2318"/>
      <c r="H520" s="2305"/>
      <c r="I520" s="2282"/>
      <c r="J520" s="2284"/>
      <c r="K520" s="2318"/>
      <c r="L520" s="2284"/>
      <c r="M520" s="310"/>
      <c r="N520" s="1679"/>
      <c r="O520" s="1679"/>
      <c r="P520" s="309"/>
      <c r="Q520" s="309"/>
      <c r="R520" s="308"/>
      <c r="S520" s="308"/>
      <c r="T520" s="358"/>
      <c r="U520" s="357"/>
      <c r="V520" s="357"/>
      <c r="W520" s="357"/>
      <c r="X520" s="357"/>
      <c r="Y520" s="357"/>
      <c r="Z520" s="357"/>
      <c r="AA520" s="357"/>
      <c r="AB520" s="308"/>
      <c r="AC520" s="2287"/>
      <c r="AD520" s="2287"/>
      <c r="AE520" s="2277"/>
      <c r="AF520" s="2291"/>
      <c r="AG520" s="2293"/>
      <c r="AH520" s="2276"/>
      <c r="AI520" s="271">
        <f>IF(P520=P519,0,IF(P520=P518,0,IF(P520=P517,0,IF(P520=P516,0,IF(P520=P515,0,IF(P520=P514,0,IF(P520=P513,0,1)))))))</f>
        <v>0</v>
      </c>
      <c r="AJ520" s="271" t="s">
        <v>545</v>
      </c>
      <c r="AK520" s="271" t="str">
        <f t="shared" si="56"/>
        <v>??</v>
      </c>
      <c r="AL520" s="271" t="e">
        <f>IF(#REF!=#REF!,0,IF(#REF!=#REF!,0,IF(#REF!=#REF!,0,IF(#REF!=#REF!,0,IF(#REF!=#REF!,0,IF(#REF!=#REF!,0,IF(#REF!=#REF!,0,1)))))))</f>
        <v>#REF!</v>
      </c>
      <c r="AM520" s="354">
        <f t="shared" si="60"/>
        <v>0</v>
      </c>
    </row>
    <row r="521" spans="1:39" ht="14.1" customHeight="1" thickTop="1" thickBot="1" x14ac:dyDescent="0.25">
      <c r="A521" s="2295"/>
      <c r="B521" s="2284"/>
      <c r="C521" s="2298"/>
      <c r="D521" s="2300"/>
      <c r="E521" s="2303"/>
      <c r="F521" s="2284"/>
      <c r="G521" s="2318"/>
      <c r="H521" s="2305"/>
      <c r="I521" s="2282"/>
      <c r="J521" s="2284"/>
      <c r="K521" s="2318"/>
      <c r="L521" s="2284"/>
      <c r="M521" s="310"/>
      <c r="N521" s="1679"/>
      <c r="O521" s="1679"/>
      <c r="P521" s="309"/>
      <c r="Q521" s="309"/>
      <c r="R521" s="308"/>
      <c r="S521" s="308"/>
      <c r="T521" s="358"/>
      <c r="U521" s="357"/>
      <c r="V521" s="357"/>
      <c r="W521" s="357"/>
      <c r="X521" s="357"/>
      <c r="Y521" s="357"/>
      <c r="Z521" s="357"/>
      <c r="AA521" s="357"/>
      <c r="AB521" s="308"/>
      <c r="AC521" s="2287"/>
      <c r="AD521" s="2287"/>
      <c r="AE521" s="2277"/>
      <c r="AF521" s="2291"/>
      <c r="AG521" s="2293"/>
      <c r="AH521" s="2276"/>
      <c r="AI521" s="271">
        <f>IF(P521=P520,0,IF(P521=P519,0,IF(P521=P518,0,IF(P521=P517,0,IF(P521=P516,0,IF(P521=P515,0,IF(P521=P514,0,IF(P521=P513,0,1))))))))</f>
        <v>0</v>
      </c>
      <c r="AJ521" s="271" t="s">
        <v>545</v>
      </c>
      <c r="AK521" s="271" t="str">
        <f t="shared" si="56"/>
        <v>??</v>
      </c>
      <c r="AL521" s="271" t="e">
        <f>IF(#REF!=#REF!,0,IF(#REF!=#REF!,0,IF(#REF!=#REF!,0,IF(#REF!=#REF!,0,IF(#REF!=#REF!,0,IF(#REF!=#REF!,0,IF(#REF!=#REF!,0,IF(#REF!=#REF!,0,1))))))))</f>
        <v>#REF!</v>
      </c>
      <c r="AM521" s="354">
        <f t="shared" si="60"/>
        <v>0</v>
      </c>
    </row>
    <row r="522" spans="1:39" ht="14.1" customHeight="1" thickTop="1" thickBot="1" x14ac:dyDescent="0.25">
      <c r="A522" s="2296"/>
      <c r="B522" s="2285"/>
      <c r="C522" s="2299"/>
      <c r="D522" s="2301"/>
      <c r="E522" s="2304"/>
      <c r="F522" s="2285"/>
      <c r="G522" s="2319"/>
      <c r="H522" s="2306"/>
      <c r="I522" s="2283"/>
      <c r="J522" s="2285"/>
      <c r="K522" s="2319"/>
      <c r="L522" s="2285"/>
      <c r="M522" s="292"/>
      <c r="N522" s="290"/>
      <c r="O522" s="290"/>
      <c r="P522" s="291"/>
      <c r="Q522" s="291"/>
      <c r="R522" s="290"/>
      <c r="S522" s="290"/>
      <c r="T522" s="356"/>
      <c r="U522" s="355"/>
      <c r="V522" s="355"/>
      <c r="W522" s="355"/>
      <c r="X522" s="355"/>
      <c r="Y522" s="355"/>
      <c r="Z522" s="355"/>
      <c r="AA522" s="355"/>
      <c r="AB522" s="290"/>
      <c r="AC522" s="2288"/>
      <c r="AD522" s="2288"/>
      <c r="AE522" s="2278"/>
      <c r="AF522" s="2291"/>
      <c r="AG522" s="2294"/>
      <c r="AH522" s="2276"/>
      <c r="AI522" s="271">
        <f>IF(P522=P521,0,IF(P522=P520,0,IF(P522=P519,0,IF(P522=P518,0,IF(P522=P517,0,IF(P522=P516,0,IF(P522=P515,0,IF(P522=P514,0,IF(P522=P513,0,1)))))))))</f>
        <v>0</v>
      </c>
      <c r="AJ522" s="271" t="s">
        <v>545</v>
      </c>
      <c r="AK522" s="271" t="str">
        <f t="shared" si="56"/>
        <v>??</v>
      </c>
      <c r="AL522" s="271" t="e">
        <f>IF(#REF!=#REF!,0,IF(#REF!=#REF!,0,IF(#REF!=#REF!,0,IF(#REF!=#REF!,0,IF(#REF!=#REF!,0,IF(#REF!=#REF!,0,IF(#REF!=#REF!,0,IF(#REF!=#REF!,0,IF(#REF!=#REF!,0,1)))))))))</f>
        <v>#REF!</v>
      </c>
      <c r="AM522" s="354">
        <f t="shared" si="60"/>
        <v>0</v>
      </c>
    </row>
    <row r="523" spans="1:39" ht="14.1" customHeight="1" thickTop="1" thickBot="1" x14ac:dyDescent="0.25">
      <c r="A523" s="2295"/>
      <c r="B523" s="2297"/>
      <c r="C523" s="2298"/>
      <c r="D523" s="2300"/>
      <c r="E523" s="2302"/>
      <c r="F523" s="2297"/>
      <c r="G523" s="2297"/>
      <c r="H523" s="2305"/>
      <c r="I523" s="2279" t="s">
        <v>140</v>
      </c>
      <c r="J523" s="2284"/>
      <c r="K523" s="2297"/>
      <c r="L523" s="2284"/>
      <c r="M523" s="310"/>
      <c r="N523" s="1679"/>
      <c r="O523" s="1679"/>
      <c r="P523" s="389"/>
      <c r="Q523" s="389"/>
      <c r="R523" s="308"/>
      <c r="S523" s="308"/>
      <c r="T523" s="358"/>
      <c r="U523" s="357"/>
      <c r="V523" s="357"/>
      <c r="W523" s="357"/>
      <c r="X523" s="357"/>
      <c r="Y523" s="357"/>
      <c r="Z523" s="357"/>
      <c r="AA523" s="357"/>
      <c r="AB523" s="308"/>
      <c r="AC523" s="2286">
        <f>SUM(T523:AB532)</f>
        <v>0</v>
      </c>
      <c r="AD523" s="2286">
        <f>IF(AC523&gt;0,18,0)</f>
        <v>0</v>
      </c>
      <c r="AE523" s="2289">
        <f>IF((AC523-AD523)&gt;=0,AC523-AD523,0)</f>
        <v>0</v>
      </c>
      <c r="AF523" s="2291">
        <f>IF(AC523&lt;AD523,AC523,AD523)/IF(AD523=0,1,AD523)</f>
        <v>0</v>
      </c>
      <c r="AG523" s="2292" t="str">
        <f>IF(AF523=1,"pe",IF(AF523&gt;0,"ne",""))</f>
        <v/>
      </c>
      <c r="AH523" s="2276"/>
      <c r="AI523" s="271">
        <v>1</v>
      </c>
      <c r="AJ523" s="271" t="s">
        <v>545</v>
      </c>
      <c r="AK523" s="271" t="str">
        <f t="shared" si="56"/>
        <v>??</v>
      </c>
      <c r="AL523" s="271">
        <v>1</v>
      </c>
      <c r="AM523" s="354">
        <f>C523</f>
        <v>0</v>
      </c>
    </row>
    <row r="524" spans="1:39" ht="14.1" customHeight="1" thickTop="1" thickBot="1" x14ac:dyDescent="0.25">
      <c r="A524" s="2295"/>
      <c r="B524" s="2284"/>
      <c r="C524" s="2298"/>
      <c r="D524" s="2300"/>
      <c r="E524" s="2303"/>
      <c r="F524" s="2284"/>
      <c r="G524" s="2318"/>
      <c r="H524" s="2305"/>
      <c r="I524" s="2280"/>
      <c r="J524" s="2284"/>
      <c r="K524" s="2318"/>
      <c r="L524" s="2284"/>
      <c r="M524" s="310"/>
      <c r="N524" s="1679"/>
      <c r="O524" s="1679"/>
      <c r="P524" s="309"/>
      <c r="Q524" s="309"/>
      <c r="R524" s="308"/>
      <c r="S524" s="308"/>
      <c r="T524" s="358"/>
      <c r="U524" s="357"/>
      <c r="V524" s="357"/>
      <c r="W524" s="357"/>
      <c r="X524" s="357"/>
      <c r="Y524" s="357"/>
      <c r="Z524" s="357"/>
      <c r="AA524" s="357"/>
      <c r="AB524" s="308"/>
      <c r="AC524" s="2287"/>
      <c r="AD524" s="2287"/>
      <c r="AE524" s="2290"/>
      <c r="AF524" s="2291"/>
      <c r="AG524" s="2293"/>
      <c r="AH524" s="2276"/>
      <c r="AI524" s="271">
        <f>IF(P524=P523,0,1)</f>
        <v>0</v>
      </c>
      <c r="AJ524" s="271" t="s">
        <v>545</v>
      </c>
      <c r="AK524" s="271" t="str">
        <f t="shared" si="56"/>
        <v>??</v>
      </c>
      <c r="AL524" s="271" t="e">
        <f>IF(#REF!=#REF!,0,1)</f>
        <v>#REF!</v>
      </c>
      <c r="AM524" s="354">
        <f t="shared" ref="AM524:AM532" si="61">AM523</f>
        <v>0</v>
      </c>
    </row>
    <row r="525" spans="1:39" ht="14.1" customHeight="1" thickTop="1" thickBot="1" x14ac:dyDescent="0.25">
      <c r="A525" s="2295"/>
      <c r="B525" s="2284"/>
      <c r="C525" s="2298"/>
      <c r="D525" s="2300"/>
      <c r="E525" s="2303"/>
      <c r="F525" s="2284"/>
      <c r="G525" s="2318"/>
      <c r="H525" s="2305"/>
      <c r="I525" s="2281"/>
      <c r="J525" s="2284"/>
      <c r="K525" s="2318"/>
      <c r="L525" s="2284"/>
      <c r="M525" s="310"/>
      <c r="N525" s="1679"/>
      <c r="O525" s="1679"/>
      <c r="P525" s="309"/>
      <c r="Q525" s="309"/>
      <c r="R525" s="308"/>
      <c r="S525" s="308"/>
      <c r="T525" s="358"/>
      <c r="U525" s="357"/>
      <c r="V525" s="357"/>
      <c r="W525" s="357"/>
      <c r="X525" s="357"/>
      <c r="Y525" s="357"/>
      <c r="Z525" s="357"/>
      <c r="AA525" s="357"/>
      <c r="AB525" s="308"/>
      <c r="AC525" s="2287"/>
      <c r="AD525" s="2287"/>
      <c r="AE525" s="2290"/>
      <c r="AF525" s="2291"/>
      <c r="AG525" s="2293"/>
      <c r="AH525" s="2276"/>
      <c r="AI525" s="271">
        <f>IF(P525=P524,0,IF(P525=P523,0,1))</f>
        <v>0</v>
      </c>
      <c r="AJ525" s="271" t="s">
        <v>545</v>
      </c>
      <c r="AK525" s="271" t="str">
        <f t="shared" si="56"/>
        <v>??</v>
      </c>
      <c r="AL525" s="271" t="e">
        <f>IF(#REF!=#REF!,0,IF(#REF!=#REF!,0,1))</f>
        <v>#REF!</v>
      </c>
      <c r="AM525" s="354">
        <f t="shared" si="61"/>
        <v>0</v>
      </c>
    </row>
    <row r="526" spans="1:39" ht="14.1" customHeight="1" thickTop="1" thickBot="1" x14ac:dyDescent="0.25">
      <c r="A526" s="2295"/>
      <c r="B526" s="2284"/>
      <c r="C526" s="2298"/>
      <c r="D526" s="2300"/>
      <c r="E526" s="2303"/>
      <c r="F526" s="2284"/>
      <c r="G526" s="2318"/>
      <c r="H526" s="2305"/>
      <c r="I526" s="2282"/>
      <c r="J526" s="2284"/>
      <c r="K526" s="2318"/>
      <c r="L526" s="2284"/>
      <c r="M526" s="310"/>
      <c r="N526" s="1679"/>
      <c r="O526" s="1679"/>
      <c r="P526" s="309"/>
      <c r="Q526" s="309"/>
      <c r="R526" s="308"/>
      <c r="S526" s="308"/>
      <c r="T526" s="358"/>
      <c r="U526" s="357"/>
      <c r="V526" s="357"/>
      <c r="W526" s="357"/>
      <c r="X526" s="357"/>
      <c r="Y526" s="357"/>
      <c r="Z526" s="357"/>
      <c r="AA526" s="357"/>
      <c r="AB526" s="308"/>
      <c r="AC526" s="2287"/>
      <c r="AD526" s="2287"/>
      <c r="AE526" s="2290"/>
      <c r="AF526" s="2291"/>
      <c r="AG526" s="2293"/>
      <c r="AH526" s="2276"/>
      <c r="AI526" s="271">
        <f>IF(P526=P525,0,IF(P526=P524,0,IF(P526=P523,0,1)))</f>
        <v>0</v>
      </c>
      <c r="AJ526" s="271" t="s">
        <v>545</v>
      </c>
      <c r="AK526" s="271" t="str">
        <f t="shared" si="56"/>
        <v>??</v>
      </c>
      <c r="AL526" s="271" t="e">
        <f>IF(#REF!=#REF!,0,IF(#REF!=#REF!,0,IF(#REF!=#REF!,0,1)))</f>
        <v>#REF!</v>
      </c>
      <c r="AM526" s="354">
        <f t="shared" si="61"/>
        <v>0</v>
      </c>
    </row>
    <row r="527" spans="1:39" ht="14.1" customHeight="1" thickTop="1" thickBot="1" x14ac:dyDescent="0.25">
      <c r="A527" s="2295"/>
      <c r="B527" s="2284"/>
      <c r="C527" s="2298"/>
      <c r="D527" s="2300"/>
      <c r="E527" s="2303"/>
      <c r="F527" s="2284"/>
      <c r="G527" s="2318"/>
      <c r="H527" s="2305"/>
      <c r="I527" s="2282"/>
      <c r="J527" s="2284"/>
      <c r="K527" s="2318"/>
      <c r="L527" s="2284"/>
      <c r="M527" s="310"/>
      <c r="N527" s="1679"/>
      <c r="O527" s="1679"/>
      <c r="P527" s="309"/>
      <c r="Q527" s="309"/>
      <c r="R527" s="308"/>
      <c r="S527" s="308"/>
      <c r="T527" s="358"/>
      <c r="U527" s="357"/>
      <c r="V527" s="357"/>
      <c r="W527" s="357"/>
      <c r="X527" s="357"/>
      <c r="Y527" s="357"/>
      <c r="Z527" s="357"/>
      <c r="AA527" s="357"/>
      <c r="AB527" s="308"/>
      <c r="AC527" s="2287"/>
      <c r="AD527" s="2287"/>
      <c r="AE527" s="2290"/>
      <c r="AF527" s="2291"/>
      <c r="AG527" s="2293"/>
      <c r="AH527" s="2276"/>
      <c r="AI527" s="271">
        <f>IF(P527=P526,0,IF(P527=P525,0,IF(P527=P524,0,IF(P527=P523,0,1))))</f>
        <v>0</v>
      </c>
      <c r="AJ527" s="271" t="s">
        <v>545</v>
      </c>
      <c r="AK527" s="271" t="str">
        <f t="shared" si="56"/>
        <v>??</v>
      </c>
      <c r="AL527" s="271" t="e">
        <f>IF(#REF!=#REF!,0,IF(#REF!=#REF!,0,IF(#REF!=#REF!,0,IF(#REF!=#REF!,0,1))))</f>
        <v>#REF!</v>
      </c>
      <c r="AM527" s="354">
        <f t="shared" si="61"/>
        <v>0</v>
      </c>
    </row>
    <row r="528" spans="1:39" ht="14.1" customHeight="1" thickTop="1" thickBot="1" x14ac:dyDescent="0.25">
      <c r="A528" s="2295"/>
      <c r="B528" s="2284"/>
      <c r="C528" s="2298"/>
      <c r="D528" s="2300"/>
      <c r="E528" s="2303"/>
      <c r="F528" s="2284"/>
      <c r="G528" s="2318"/>
      <c r="H528" s="2305"/>
      <c r="I528" s="2282"/>
      <c r="J528" s="2284"/>
      <c r="K528" s="2318"/>
      <c r="L528" s="2284"/>
      <c r="M528" s="310"/>
      <c r="N528" s="1679"/>
      <c r="O528" s="1679"/>
      <c r="P528" s="309"/>
      <c r="Q528" s="309"/>
      <c r="R528" s="308"/>
      <c r="S528" s="308"/>
      <c r="T528" s="358"/>
      <c r="U528" s="357"/>
      <c r="V528" s="357"/>
      <c r="W528" s="357"/>
      <c r="X528" s="357"/>
      <c r="Y528" s="357"/>
      <c r="Z528" s="357"/>
      <c r="AA528" s="357"/>
      <c r="AB528" s="308"/>
      <c r="AC528" s="2287"/>
      <c r="AD528" s="2287"/>
      <c r="AE528" s="2290"/>
      <c r="AF528" s="2291"/>
      <c r="AG528" s="2293"/>
      <c r="AH528" s="2276"/>
      <c r="AI528" s="271">
        <f>IF(P528=P527,0,IF(P528=P526,0,IF(P528=P525,0,IF(P528=P524,0,IF(P528=P523,0,1)))))</f>
        <v>0</v>
      </c>
      <c r="AJ528" s="271" t="s">
        <v>545</v>
      </c>
      <c r="AK528" s="271" t="str">
        <f t="shared" si="56"/>
        <v>??</v>
      </c>
      <c r="AL528" s="271" t="e">
        <f>IF(#REF!=#REF!,0,IF(#REF!=#REF!,0,IF(#REF!=#REF!,0,IF(#REF!=#REF!,0,IF(#REF!=#REF!,0,1)))))</f>
        <v>#REF!</v>
      </c>
      <c r="AM528" s="354">
        <f t="shared" si="61"/>
        <v>0</v>
      </c>
    </row>
    <row r="529" spans="1:39" ht="14.1" customHeight="1" thickTop="1" thickBot="1" x14ac:dyDescent="0.25">
      <c r="A529" s="2295"/>
      <c r="B529" s="2284"/>
      <c r="C529" s="2298"/>
      <c r="D529" s="2300"/>
      <c r="E529" s="2303"/>
      <c r="F529" s="2284"/>
      <c r="G529" s="2318"/>
      <c r="H529" s="2305"/>
      <c r="I529" s="2282"/>
      <c r="J529" s="2284"/>
      <c r="K529" s="2318"/>
      <c r="L529" s="2284"/>
      <c r="M529" s="310"/>
      <c r="N529" s="1679"/>
      <c r="O529" s="1679"/>
      <c r="P529" s="309"/>
      <c r="Q529" s="309"/>
      <c r="R529" s="308"/>
      <c r="S529" s="308"/>
      <c r="T529" s="358"/>
      <c r="U529" s="357"/>
      <c r="V529" s="357"/>
      <c r="W529" s="357"/>
      <c r="X529" s="357"/>
      <c r="Y529" s="357"/>
      <c r="Z529" s="357"/>
      <c r="AA529" s="357"/>
      <c r="AB529" s="308"/>
      <c r="AC529" s="2287"/>
      <c r="AD529" s="2287"/>
      <c r="AE529" s="2277" t="str">
        <f>IF(AE523&gt;9,"błąd","")</f>
        <v/>
      </c>
      <c r="AF529" s="2291"/>
      <c r="AG529" s="2293"/>
      <c r="AH529" s="2276"/>
      <c r="AI529" s="271">
        <f>IF(P529=P528,0,IF(P529=P527,0,IF(P529=P526,0,IF(P529=P525,0,IF(P529=P524,0,IF(P529=P523,0,1))))))</f>
        <v>0</v>
      </c>
      <c r="AJ529" s="271" t="s">
        <v>545</v>
      </c>
      <c r="AK529" s="271" t="str">
        <f t="shared" si="56"/>
        <v>??</v>
      </c>
      <c r="AL529" s="271" t="e">
        <f>IF(#REF!=#REF!,0,IF(#REF!=#REF!,0,IF(#REF!=#REF!,0,IF(#REF!=#REF!,0,IF(#REF!=#REF!,0,IF(#REF!=#REF!,0,1))))))</f>
        <v>#REF!</v>
      </c>
      <c r="AM529" s="354">
        <f t="shared" si="61"/>
        <v>0</v>
      </c>
    </row>
    <row r="530" spans="1:39" ht="14.1" customHeight="1" thickTop="1" thickBot="1" x14ac:dyDescent="0.25">
      <c r="A530" s="2295"/>
      <c r="B530" s="2284"/>
      <c r="C530" s="2298"/>
      <c r="D530" s="2300"/>
      <c r="E530" s="2303"/>
      <c r="F530" s="2284"/>
      <c r="G530" s="2318"/>
      <c r="H530" s="2305"/>
      <c r="I530" s="2282"/>
      <c r="J530" s="2284"/>
      <c r="K530" s="2318"/>
      <c r="L530" s="2284"/>
      <c r="M530" s="310"/>
      <c r="N530" s="1679"/>
      <c r="O530" s="1679"/>
      <c r="P530" s="309"/>
      <c r="Q530" s="309"/>
      <c r="R530" s="308"/>
      <c r="S530" s="308"/>
      <c r="T530" s="358"/>
      <c r="U530" s="357"/>
      <c r="V530" s="357"/>
      <c r="W530" s="357"/>
      <c r="X530" s="357"/>
      <c r="Y530" s="357"/>
      <c r="Z530" s="357"/>
      <c r="AA530" s="357"/>
      <c r="AB530" s="308"/>
      <c r="AC530" s="2287"/>
      <c r="AD530" s="2287"/>
      <c r="AE530" s="2277"/>
      <c r="AF530" s="2291"/>
      <c r="AG530" s="2293"/>
      <c r="AH530" s="2276"/>
      <c r="AI530" s="271">
        <f>IF(P530=P529,0,IF(P530=P528,0,IF(P530=P527,0,IF(P530=P526,0,IF(P530=P525,0,IF(P530=P524,0,IF(P530=P523,0,1)))))))</f>
        <v>0</v>
      </c>
      <c r="AJ530" s="271" t="s">
        <v>545</v>
      </c>
      <c r="AK530" s="271" t="str">
        <f t="shared" si="56"/>
        <v>??</v>
      </c>
      <c r="AL530" s="271" t="e">
        <f>IF(#REF!=#REF!,0,IF(#REF!=#REF!,0,IF(#REF!=#REF!,0,IF(#REF!=#REF!,0,IF(#REF!=#REF!,0,IF(#REF!=#REF!,0,IF(#REF!=#REF!,0,1)))))))</f>
        <v>#REF!</v>
      </c>
      <c r="AM530" s="354">
        <f t="shared" si="61"/>
        <v>0</v>
      </c>
    </row>
    <row r="531" spans="1:39" ht="14.1" customHeight="1" thickTop="1" thickBot="1" x14ac:dyDescent="0.25">
      <c r="A531" s="2295"/>
      <c r="B531" s="2284"/>
      <c r="C531" s="2298"/>
      <c r="D531" s="2300"/>
      <c r="E531" s="2303"/>
      <c r="F531" s="2284"/>
      <c r="G531" s="2318"/>
      <c r="H531" s="2305"/>
      <c r="I531" s="2282"/>
      <c r="J531" s="2284"/>
      <c r="K531" s="2318"/>
      <c r="L531" s="2284"/>
      <c r="M531" s="310"/>
      <c r="N531" s="1679"/>
      <c r="O531" s="1679"/>
      <c r="P531" s="309"/>
      <c r="Q531" s="309"/>
      <c r="R531" s="308"/>
      <c r="S531" s="308"/>
      <c r="T531" s="358"/>
      <c r="U531" s="357"/>
      <c r="V531" s="357"/>
      <c r="W531" s="357"/>
      <c r="X531" s="357"/>
      <c r="Y531" s="357"/>
      <c r="Z531" s="357"/>
      <c r="AA531" s="357"/>
      <c r="AB531" s="308"/>
      <c r="AC531" s="2287"/>
      <c r="AD531" s="2287"/>
      <c r="AE531" s="2277"/>
      <c r="AF531" s="2291"/>
      <c r="AG531" s="2293"/>
      <c r="AH531" s="2276"/>
      <c r="AI531" s="271">
        <f>IF(P531=P530,0,IF(P531=P529,0,IF(P531=P528,0,IF(P531=P527,0,IF(P531=P526,0,IF(P531=P525,0,IF(P531=P524,0,IF(P531=P523,0,1))))))))</f>
        <v>0</v>
      </c>
      <c r="AJ531" s="271" t="s">
        <v>545</v>
      </c>
      <c r="AK531" s="271" t="str">
        <f t="shared" si="56"/>
        <v>??</v>
      </c>
      <c r="AL531" s="271" t="e">
        <f>IF(#REF!=#REF!,0,IF(#REF!=#REF!,0,IF(#REF!=#REF!,0,IF(#REF!=#REF!,0,IF(#REF!=#REF!,0,IF(#REF!=#REF!,0,IF(#REF!=#REF!,0,IF(#REF!=#REF!,0,1))))))))</f>
        <v>#REF!</v>
      </c>
      <c r="AM531" s="354">
        <f t="shared" si="61"/>
        <v>0</v>
      </c>
    </row>
    <row r="532" spans="1:39" ht="14.1" customHeight="1" thickTop="1" thickBot="1" x14ac:dyDescent="0.25">
      <c r="A532" s="2296"/>
      <c r="B532" s="2285"/>
      <c r="C532" s="2299"/>
      <c r="D532" s="2301"/>
      <c r="E532" s="2304"/>
      <c r="F532" s="2285"/>
      <c r="G532" s="2319"/>
      <c r="H532" s="2306"/>
      <c r="I532" s="2283"/>
      <c r="J532" s="2285"/>
      <c r="K532" s="2319"/>
      <c r="L532" s="2285"/>
      <c r="M532" s="292"/>
      <c r="N532" s="290"/>
      <c r="O532" s="290"/>
      <c r="P532" s="291"/>
      <c r="Q532" s="291"/>
      <c r="R532" s="290"/>
      <c r="S532" s="290"/>
      <c r="T532" s="356"/>
      <c r="U532" s="355"/>
      <c r="V532" s="355"/>
      <c r="W532" s="355"/>
      <c r="X532" s="355"/>
      <c r="Y532" s="355"/>
      <c r="Z532" s="355"/>
      <c r="AA532" s="355"/>
      <c r="AB532" s="290"/>
      <c r="AC532" s="2288"/>
      <c r="AD532" s="2288"/>
      <c r="AE532" s="2278"/>
      <c r="AF532" s="2291"/>
      <c r="AG532" s="2294"/>
      <c r="AH532" s="2276"/>
      <c r="AI532" s="271">
        <f>IF(P532=P531,0,IF(P532=P530,0,IF(P532=P529,0,IF(P532=P528,0,IF(P532=P527,0,IF(P532=P526,0,IF(P532=P525,0,IF(P532=P524,0,IF(P532=P523,0,1)))))))))</f>
        <v>0</v>
      </c>
      <c r="AJ532" s="271" t="s">
        <v>545</v>
      </c>
      <c r="AK532" s="271" t="str">
        <f t="shared" si="56"/>
        <v>??</v>
      </c>
      <c r="AL532" s="271" t="e">
        <f>IF(#REF!=#REF!,0,IF(#REF!=#REF!,0,IF(#REF!=#REF!,0,IF(#REF!=#REF!,0,IF(#REF!=#REF!,0,IF(#REF!=#REF!,0,IF(#REF!=#REF!,0,IF(#REF!=#REF!,0,IF(#REF!=#REF!,0,1)))))))))</f>
        <v>#REF!</v>
      </c>
      <c r="AM532" s="354">
        <f t="shared" si="61"/>
        <v>0</v>
      </c>
    </row>
    <row r="533" spans="1:39" ht="14.1" customHeight="1" thickTop="1" thickBot="1" x14ac:dyDescent="0.25">
      <c r="A533" s="2295"/>
      <c r="B533" s="2297"/>
      <c r="C533" s="2298"/>
      <c r="D533" s="2300"/>
      <c r="E533" s="2302"/>
      <c r="F533" s="2297"/>
      <c r="G533" s="2297"/>
      <c r="H533" s="2305"/>
      <c r="I533" s="2279" t="s">
        <v>140</v>
      </c>
      <c r="J533" s="2284"/>
      <c r="K533" s="2297"/>
      <c r="L533" s="2284"/>
      <c r="M533" s="310"/>
      <c r="N533" s="1679"/>
      <c r="O533" s="1679"/>
      <c r="P533" s="389"/>
      <c r="Q533" s="389"/>
      <c r="R533" s="308"/>
      <c r="S533" s="308"/>
      <c r="T533" s="358"/>
      <c r="U533" s="357"/>
      <c r="V533" s="357"/>
      <c r="W533" s="357"/>
      <c r="X533" s="357"/>
      <c r="Y533" s="357"/>
      <c r="Z533" s="357"/>
      <c r="AA533" s="357"/>
      <c r="AB533" s="308"/>
      <c r="AC533" s="2286">
        <f>SUM(T533:AB542)</f>
        <v>0</v>
      </c>
      <c r="AD533" s="2286">
        <f>IF(AC533&gt;0,18,0)</f>
        <v>0</v>
      </c>
      <c r="AE533" s="2289">
        <f>IF((AC533-AD533)&gt;=0,AC533-AD533,0)</f>
        <v>0</v>
      </c>
      <c r="AF533" s="2291">
        <f>IF(AC533&lt;AD533,AC533,AD533)/IF(AD533=0,1,AD533)</f>
        <v>0</v>
      </c>
      <c r="AG533" s="2292" t="str">
        <f>IF(AF533=1,"pe",IF(AF533&gt;0,"ne",""))</f>
        <v/>
      </c>
      <c r="AH533" s="2276"/>
      <c r="AI533" s="271">
        <v>1</v>
      </c>
      <c r="AJ533" s="271" t="s">
        <v>545</v>
      </c>
      <c r="AK533" s="271" t="str">
        <f t="shared" si="56"/>
        <v>??</v>
      </c>
      <c r="AL533" s="271">
        <v>1</v>
      </c>
      <c r="AM533" s="354">
        <f>C533</f>
        <v>0</v>
      </c>
    </row>
    <row r="534" spans="1:39" ht="14.1" customHeight="1" thickTop="1" thickBot="1" x14ac:dyDescent="0.25">
      <c r="A534" s="2295"/>
      <c r="B534" s="2284"/>
      <c r="C534" s="2298"/>
      <c r="D534" s="2300"/>
      <c r="E534" s="2303"/>
      <c r="F534" s="2284"/>
      <c r="G534" s="2318"/>
      <c r="H534" s="2305"/>
      <c r="I534" s="2280"/>
      <c r="J534" s="2284"/>
      <c r="K534" s="2318"/>
      <c r="L534" s="2284"/>
      <c r="M534" s="310"/>
      <c r="N534" s="1679"/>
      <c r="O534" s="1679"/>
      <c r="P534" s="309"/>
      <c r="Q534" s="309"/>
      <c r="R534" s="308"/>
      <c r="S534" s="308"/>
      <c r="T534" s="358"/>
      <c r="U534" s="357"/>
      <c r="V534" s="357"/>
      <c r="W534" s="357"/>
      <c r="X534" s="357"/>
      <c r="Y534" s="357"/>
      <c r="Z534" s="357"/>
      <c r="AA534" s="357"/>
      <c r="AB534" s="308"/>
      <c r="AC534" s="2287"/>
      <c r="AD534" s="2287"/>
      <c r="AE534" s="2290"/>
      <c r="AF534" s="2291"/>
      <c r="AG534" s="2293"/>
      <c r="AH534" s="2276"/>
      <c r="AI534" s="271">
        <f>IF(P534=P533,0,1)</f>
        <v>0</v>
      </c>
      <c r="AJ534" s="271" t="s">
        <v>545</v>
      </c>
      <c r="AK534" s="271" t="str">
        <f t="shared" si="56"/>
        <v>??</v>
      </c>
      <c r="AL534" s="271" t="e">
        <f>IF(#REF!=#REF!,0,1)</f>
        <v>#REF!</v>
      </c>
      <c r="AM534" s="354">
        <f t="shared" ref="AM534:AM542" si="62">AM533</f>
        <v>0</v>
      </c>
    </row>
    <row r="535" spans="1:39" ht="14.1" customHeight="1" thickTop="1" thickBot="1" x14ac:dyDescent="0.25">
      <c r="A535" s="2295"/>
      <c r="B535" s="2284"/>
      <c r="C535" s="2298"/>
      <c r="D535" s="2300"/>
      <c r="E535" s="2303"/>
      <c r="F535" s="2284"/>
      <c r="G535" s="2318"/>
      <c r="H535" s="2305"/>
      <c r="I535" s="2281"/>
      <c r="J535" s="2284"/>
      <c r="K535" s="2318"/>
      <c r="L535" s="2284"/>
      <c r="M535" s="310"/>
      <c r="N535" s="1679"/>
      <c r="O535" s="1679"/>
      <c r="P535" s="309"/>
      <c r="Q535" s="309"/>
      <c r="R535" s="308"/>
      <c r="S535" s="308"/>
      <c r="T535" s="358"/>
      <c r="U535" s="357"/>
      <c r="V535" s="357"/>
      <c r="W535" s="357"/>
      <c r="X535" s="357"/>
      <c r="Y535" s="357"/>
      <c r="Z535" s="357"/>
      <c r="AA535" s="357"/>
      <c r="AB535" s="308"/>
      <c r="AC535" s="2287"/>
      <c r="AD535" s="2287"/>
      <c r="AE535" s="2290"/>
      <c r="AF535" s="2291"/>
      <c r="AG535" s="2293"/>
      <c r="AH535" s="2276"/>
      <c r="AI535" s="271">
        <f>IF(P535=P534,0,IF(P535=P533,0,1))</f>
        <v>0</v>
      </c>
      <c r="AJ535" s="271" t="s">
        <v>545</v>
      </c>
      <c r="AK535" s="271" t="str">
        <f t="shared" si="56"/>
        <v>??</v>
      </c>
      <c r="AL535" s="271" t="e">
        <f>IF(#REF!=#REF!,0,IF(#REF!=#REF!,0,1))</f>
        <v>#REF!</v>
      </c>
      <c r="AM535" s="354">
        <f t="shared" si="62"/>
        <v>0</v>
      </c>
    </row>
    <row r="536" spans="1:39" ht="14.1" customHeight="1" thickTop="1" thickBot="1" x14ac:dyDescent="0.25">
      <c r="A536" s="2295"/>
      <c r="B536" s="2284"/>
      <c r="C536" s="2298"/>
      <c r="D536" s="2300"/>
      <c r="E536" s="2303"/>
      <c r="F536" s="2284"/>
      <c r="G536" s="2318"/>
      <c r="H536" s="2305"/>
      <c r="I536" s="2282"/>
      <c r="J536" s="2284"/>
      <c r="K536" s="2318"/>
      <c r="L536" s="2284"/>
      <c r="M536" s="310"/>
      <c r="N536" s="1679"/>
      <c r="O536" s="1679"/>
      <c r="P536" s="309"/>
      <c r="Q536" s="309"/>
      <c r="R536" s="308"/>
      <c r="S536" s="308"/>
      <c r="T536" s="358"/>
      <c r="U536" s="357"/>
      <c r="V536" s="357"/>
      <c r="W536" s="357"/>
      <c r="X536" s="357"/>
      <c r="Y536" s="357"/>
      <c r="Z536" s="357"/>
      <c r="AA536" s="357"/>
      <c r="AB536" s="308"/>
      <c r="AC536" s="2287"/>
      <c r="AD536" s="2287"/>
      <c r="AE536" s="2290"/>
      <c r="AF536" s="2291"/>
      <c r="AG536" s="2293"/>
      <c r="AH536" s="2276"/>
      <c r="AI536" s="271">
        <f>IF(P536=P535,0,IF(P536=P534,0,IF(P536=P533,0,1)))</f>
        <v>0</v>
      </c>
      <c r="AJ536" s="271" t="s">
        <v>545</v>
      </c>
      <c r="AK536" s="271" t="str">
        <f t="shared" si="56"/>
        <v>??</v>
      </c>
      <c r="AL536" s="271" t="e">
        <f>IF(#REF!=#REF!,0,IF(#REF!=#REF!,0,IF(#REF!=#REF!,0,1)))</f>
        <v>#REF!</v>
      </c>
      <c r="AM536" s="354">
        <f t="shared" si="62"/>
        <v>0</v>
      </c>
    </row>
    <row r="537" spans="1:39" ht="14.1" customHeight="1" thickTop="1" thickBot="1" x14ac:dyDescent="0.25">
      <c r="A537" s="2295"/>
      <c r="B537" s="2284"/>
      <c r="C537" s="2298"/>
      <c r="D537" s="2300"/>
      <c r="E537" s="2303"/>
      <c r="F537" s="2284"/>
      <c r="G537" s="2318"/>
      <c r="H537" s="2305"/>
      <c r="I537" s="2282"/>
      <c r="J537" s="2284"/>
      <c r="K537" s="2318"/>
      <c r="L537" s="2284"/>
      <c r="M537" s="310"/>
      <c r="N537" s="1679"/>
      <c r="O537" s="1679"/>
      <c r="P537" s="309"/>
      <c r="Q537" s="309"/>
      <c r="R537" s="308"/>
      <c r="S537" s="308"/>
      <c r="T537" s="358"/>
      <c r="U537" s="357"/>
      <c r="V537" s="357"/>
      <c r="W537" s="357"/>
      <c r="X537" s="357"/>
      <c r="Y537" s="357"/>
      <c r="Z537" s="357"/>
      <c r="AA537" s="357"/>
      <c r="AB537" s="308"/>
      <c r="AC537" s="2287"/>
      <c r="AD537" s="2287"/>
      <c r="AE537" s="2290"/>
      <c r="AF537" s="2291"/>
      <c r="AG537" s="2293"/>
      <c r="AH537" s="2276"/>
      <c r="AI537" s="271">
        <f>IF(P537=P536,0,IF(P537=P535,0,IF(P537=P534,0,IF(P537=P533,0,1))))</f>
        <v>0</v>
      </c>
      <c r="AJ537" s="271" t="s">
        <v>545</v>
      </c>
      <c r="AK537" s="271" t="str">
        <f t="shared" si="56"/>
        <v>??</v>
      </c>
      <c r="AL537" s="271" t="e">
        <f>IF(#REF!=#REF!,0,IF(#REF!=#REF!,0,IF(#REF!=#REF!,0,IF(#REF!=#REF!,0,1))))</f>
        <v>#REF!</v>
      </c>
      <c r="AM537" s="354">
        <f t="shared" si="62"/>
        <v>0</v>
      </c>
    </row>
    <row r="538" spans="1:39" ht="14.1" customHeight="1" thickTop="1" thickBot="1" x14ac:dyDescent="0.25">
      <c r="A538" s="2295"/>
      <c r="B538" s="2284"/>
      <c r="C538" s="2298"/>
      <c r="D538" s="2300"/>
      <c r="E538" s="2303"/>
      <c r="F538" s="2284"/>
      <c r="G538" s="2318"/>
      <c r="H538" s="2305"/>
      <c r="I538" s="2282"/>
      <c r="J538" s="2284"/>
      <c r="K538" s="2318"/>
      <c r="L538" s="2284"/>
      <c r="M538" s="310"/>
      <c r="N538" s="1679"/>
      <c r="O538" s="1679"/>
      <c r="P538" s="309"/>
      <c r="Q538" s="309"/>
      <c r="R538" s="308"/>
      <c r="S538" s="308"/>
      <c r="T538" s="358"/>
      <c r="U538" s="357"/>
      <c r="V538" s="357"/>
      <c r="W538" s="357"/>
      <c r="X538" s="357"/>
      <c r="Y538" s="357"/>
      <c r="Z538" s="357"/>
      <c r="AA538" s="357"/>
      <c r="AB538" s="308"/>
      <c r="AC538" s="2287"/>
      <c r="AD538" s="2287"/>
      <c r="AE538" s="2290"/>
      <c r="AF538" s="2291"/>
      <c r="AG538" s="2293"/>
      <c r="AH538" s="2276"/>
      <c r="AI538" s="271">
        <f>IF(P538=P537,0,IF(P538=P536,0,IF(P538=P535,0,IF(P538=P534,0,IF(P538=P533,0,1)))))</f>
        <v>0</v>
      </c>
      <c r="AJ538" s="271" t="s">
        <v>545</v>
      </c>
      <c r="AK538" s="271" t="str">
        <f t="shared" si="56"/>
        <v>??</v>
      </c>
      <c r="AL538" s="271" t="e">
        <f>IF(#REF!=#REF!,0,IF(#REF!=#REF!,0,IF(#REF!=#REF!,0,IF(#REF!=#REF!,0,IF(#REF!=#REF!,0,1)))))</f>
        <v>#REF!</v>
      </c>
      <c r="AM538" s="354">
        <f t="shared" si="62"/>
        <v>0</v>
      </c>
    </row>
    <row r="539" spans="1:39" ht="14.1" customHeight="1" thickTop="1" thickBot="1" x14ac:dyDescent="0.25">
      <c r="A539" s="2295"/>
      <c r="B539" s="2284"/>
      <c r="C539" s="2298"/>
      <c r="D539" s="2300"/>
      <c r="E539" s="2303"/>
      <c r="F539" s="2284"/>
      <c r="G539" s="2318"/>
      <c r="H539" s="2305"/>
      <c r="I539" s="2282"/>
      <c r="J539" s="2284"/>
      <c r="K539" s="2318"/>
      <c r="L539" s="2284"/>
      <c r="M539" s="310"/>
      <c r="N539" s="1679"/>
      <c r="O539" s="1679"/>
      <c r="P539" s="309"/>
      <c r="Q539" s="309"/>
      <c r="R539" s="308"/>
      <c r="S539" s="308"/>
      <c r="T539" s="358"/>
      <c r="U539" s="357"/>
      <c r="V539" s="357"/>
      <c r="W539" s="357"/>
      <c r="X539" s="357"/>
      <c r="Y539" s="357"/>
      <c r="Z539" s="357"/>
      <c r="AA539" s="357"/>
      <c r="AB539" s="308"/>
      <c r="AC539" s="2287"/>
      <c r="AD539" s="2287"/>
      <c r="AE539" s="2277" t="str">
        <f>IF(AE533&gt;9,"błąd","")</f>
        <v/>
      </c>
      <c r="AF539" s="2291"/>
      <c r="AG539" s="2293"/>
      <c r="AH539" s="2276"/>
      <c r="AI539" s="271">
        <f>IF(P539=P538,0,IF(P539=P537,0,IF(P539=P536,0,IF(P539=P535,0,IF(P539=P534,0,IF(P539=P533,0,1))))))</f>
        <v>0</v>
      </c>
      <c r="AJ539" s="271" t="s">
        <v>545</v>
      </c>
      <c r="AK539" s="271" t="str">
        <f t="shared" si="56"/>
        <v>??</v>
      </c>
      <c r="AL539" s="271" t="e">
        <f>IF(#REF!=#REF!,0,IF(#REF!=#REF!,0,IF(#REF!=#REF!,0,IF(#REF!=#REF!,0,IF(#REF!=#REF!,0,IF(#REF!=#REF!,0,1))))))</f>
        <v>#REF!</v>
      </c>
      <c r="AM539" s="354">
        <f t="shared" si="62"/>
        <v>0</v>
      </c>
    </row>
    <row r="540" spans="1:39" ht="14.1" customHeight="1" thickTop="1" thickBot="1" x14ac:dyDescent="0.25">
      <c r="A540" s="2295"/>
      <c r="B540" s="2284"/>
      <c r="C540" s="2298"/>
      <c r="D540" s="2300"/>
      <c r="E540" s="2303"/>
      <c r="F540" s="2284"/>
      <c r="G540" s="2318"/>
      <c r="H540" s="2305"/>
      <c r="I540" s="2282"/>
      <c r="J540" s="2284"/>
      <c r="K540" s="2318"/>
      <c r="L540" s="2284"/>
      <c r="M540" s="310"/>
      <c r="N540" s="1679"/>
      <c r="O540" s="1679"/>
      <c r="P540" s="309"/>
      <c r="Q540" s="309"/>
      <c r="R540" s="308"/>
      <c r="S540" s="308"/>
      <c r="T540" s="358"/>
      <c r="U540" s="357"/>
      <c r="V540" s="357"/>
      <c r="W540" s="357"/>
      <c r="X540" s="357"/>
      <c r="Y540" s="357"/>
      <c r="Z540" s="357"/>
      <c r="AA540" s="357"/>
      <c r="AB540" s="308"/>
      <c r="AC540" s="2287"/>
      <c r="AD540" s="2287"/>
      <c r="AE540" s="2277"/>
      <c r="AF540" s="2291"/>
      <c r="AG540" s="2293"/>
      <c r="AH540" s="2276"/>
      <c r="AI540" s="271">
        <f>IF(P540=P539,0,IF(P540=P538,0,IF(P540=P537,0,IF(P540=P536,0,IF(P540=P535,0,IF(P540=P534,0,IF(P540=P533,0,1)))))))</f>
        <v>0</v>
      </c>
      <c r="AJ540" s="271" t="s">
        <v>545</v>
      </c>
      <c r="AK540" s="271" t="str">
        <f t="shared" ref="AK540:AK603" si="63">$C$2</f>
        <v>??</v>
      </c>
      <c r="AL540" s="271" t="e">
        <f>IF(#REF!=#REF!,0,IF(#REF!=#REF!,0,IF(#REF!=#REF!,0,IF(#REF!=#REF!,0,IF(#REF!=#REF!,0,IF(#REF!=#REF!,0,IF(#REF!=#REF!,0,1)))))))</f>
        <v>#REF!</v>
      </c>
      <c r="AM540" s="354">
        <f t="shared" si="62"/>
        <v>0</v>
      </c>
    </row>
    <row r="541" spans="1:39" ht="14.1" customHeight="1" thickTop="1" thickBot="1" x14ac:dyDescent="0.25">
      <c r="A541" s="2295"/>
      <c r="B541" s="2284"/>
      <c r="C541" s="2298"/>
      <c r="D541" s="2300"/>
      <c r="E541" s="2303"/>
      <c r="F541" s="2284"/>
      <c r="G541" s="2318"/>
      <c r="H541" s="2305"/>
      <c r="I541" s="2282"/>
      <c r="J541" s="2284"/>
      <c r="K541" s="2318"/>
      <c r="L541" s="2284"/>
      <c r="M541" s="310"/>
      <c r="N541" s="1679"/>
      <c r="O541" s="1679"/>
      <c r="P541" s="309"/>
      <c r="Q541" s="309"/>
      <c r="R541" s="308"/>
      <c r="S541" s="308"/>
      <c r="T541" s="358"/>
      <c r="U541" s="357"/>
      <c r="V541" s="357"/>
      <c r="W541" s="357"/>
      <c r="X541" s="357"/>
      <c r="Y541" s="357"/>
      <c r="Z541" s="357"/>
      <c r="AA541" s="357"/>
      <c r="AB541" s="308"/>
      <c r="AC541" s="2287"/>
      <c r="AD541" s="2287"/>
      <c r="AE541" s="2277"/>
      <c r="AF541" s="2291"/>
      <c r="AG541" s="2293"/>
      <c r="AH541" s="2276"/>
      <c r="AI541" s="271">
        <f>IF(P541=P540,0,IF(P541=P539,0,IF(P541=P538,0,IF(P541=P537,0,IF(P541=P536,0,IF(P541=P535,0,IF(P541=P534,0,IF(P541=P533,0,1))))))))</f>
        <v>0</v>
      </c>
      <c r="AJ541" s="271" t="s">
        <v>545</v>
      </c>
      <c r="AK541" s="271" t="str">
        <f t="shared" si="63"/>
        <v>??</v>
      </c>
      <c r="AL541" s="271" t="e">
        <f>IF(#REF!=#REF!,0,IF(#REF!=#REF!,0,IF(#REF!=#REF!,0,IF(#REF!=#REF!,0,IF(#REF!=#REF!,0,IF(#REF!=#REF!,0,IF(#REF!=#REF!,0,IF(#REF!=#REF!,0,1))))))))</f>
        <v>#REF!</v>
      </c>
      <c r="AM541" s="354">
        <f t="shared" si="62"/>
        <v>0</v>
      </c>
    </row>
    <row r="542" spans="1:39" ht="14.1" customHeight="1" thickTop="1" thickBot="1" x14ac:dyDescent="0.25">
      <c r="A542" s="2296"/>
      <c r="B542" s="2285"/>
      <c r="C542" s="2299"/>
      <c r="D542" s="2301"/>
      <c r="E542" s="2304"/>
      <c r="F542" s="2285"/>
      <c r="G542" s="2319"/>
      <c r="H542" s="2306"/>
      <c r="I542" s="2283"/>
      <c r="J542" s="2285"/>
      <c r="K542" s="2319"/>
      <c r="L542" s="2285"/>
      <c r="M542" s="292"/>
      <c r="N542" s="290"/>
      <c r="O542" s="290"/>
      <c r="P542" s="291"/>
      <c r="Q542" s="291"/>
      <c r="R542" s="290"/>
      <c r="S542" s="290"/>
      <c r="T542" s="356"/>
      <c r="U542" s="355"/>
      <c r="V542" s="355"/>
      <c r="W542" s="355"/>
      <c r="X542" s="355"/>
      <c r="Y542" s="355"/>
      <c r="Z542" s="355"/>
      <c r="AA542" s="355"/>
      <c r="AB542" s="290"/>
      <c r="AC542" s="2288"/>
      <c r="AD542" s="2288"/>
      <c r="AE542" s="2278"/>
      <c r="AF542" s="2291"/>
      <c r="AG542" s="2294"/>
      <c r="AH542" s="2276"/>
      <c r="AI542" s="271">
        <f>IF(P542=P541,0,IF(P542=P540,0,IF(P542=P539,0,IF(P542=P538,0,IF(P542=P537,0,IF(P542=P536,0,IF(P542=P535,0,IF(P542=P534,0,IF(P542=P533,0,1)))))))))</f>
        <v>0</v>
      </c>
      <c r="AJ542" s="271" t="s">
        <v>545</v>
      </c>
      <c r="AK542" s="271" t="str">
        <f t="shared" si="63"/>
        <v>??</v>
      </c>
      <c r="AL542" s="271" t="e">
        <f>IF(#REF!=#REF!,0,IF(#REF!=#REF!,0,IF(#REF!=#REF!,0,IF(#REF!=#REF!,0,IF(#REF!=#REF!,0,IF(#REF!=#REF!,0,IF(#REF!=#REF!,0,IF(#REF!=#REF!,0,IF(#REF!=#REF!,0,1)))))))))</f>
        <v>#REF!</v>
      </c>
      <c r="AM542" s="354">
        <f t="shared" si="62"/>
        <v>0</v>
      </c>
    </row>
    <row r="543" spans="1:39" ht="14.1" customHeight="1" thickTop="1" thickBot="1" x14ac:dyDescent="0.25">
      <c r="A543" s="2295"/>
      <c r="B543" s="2297"/>
      <c r="C543" s="2298"/>
      <c r="D543" s="2300"/>
      <c r="E543" s="2302"/>
      <c r="F543" s="2297"/>
      <c r="G543" s="2297"/>
      <c r="H543" s="2305"/>
      <c r="I543" s="2279" t="s">
        <v>140</v>
      </c>
      <c r="J543" s="2284"/>
      <c r="K543" s="2297"/>
      <c r="L543" s="2284"/>
      <c r="M543" s="310"/>
      <c r="N543" s="1679"/>
      <c r="O543" s="1679"/>
      <c r="P543" s="389"/>
      <c r="Q543" s="389"/>
      <c r="R543" s="308"/>
      <c r="S543" s="308"/>
      <c r="T543" s="358"/>
      <c r="U543" s="357"/>
      <c r="V543" s="357"/>
      <c r="W543" s="357"/>
      <c r="X543" s="357"/>
      <c r="Y543" s="357"/>
      <c r="Z543" s="357"/>
      <c r="AA543" s="357"/>
      <c r="AB543" s="308"/>
      <c r="AC543" s="2286">
        <f>SUM(T543:AB552)</f>
        <v>0</v>
      </c>
      <c r="AD543" s="2286">
        <f>IF(AC543&gt;0,18,0)</f>
        <v>0</v>
      </c>
      <c r="AE543" s="2289">
        <f>IF((AC543-AD543)&gt;=0,AC543-AD543,0)</f>
        <v>0</v>
      </c>
      <c r="AF543" s="2291">
        <f>IF(AC543&lt;AD543,AC543,AD543)/IF(AD543=0,1,AD543)</f>
        <v>0</v>
      </c>
      <c r="AG543" s="2292" t="str">
        <f>IF(AF543=1,"pe",IF(AF543&gt;0,"ne",""))</f>
        <v/>
      </c>
      <c r="AH543" s="2276"/>
      <c r="AI543" s="271">
        <v>1</v>
      </c>
      <c r="AJ543" s="271" t="s">
        <v>545</v>
      </c>
      <c r="AK543" s="271" t="str">
        <f t="shared" si="63"/>
        <v>??</v>
      </c>
      <c r="AL543" s="271">
        <v>1</v>
      </c>
      <c r="AM543" s="354">
        <f>C543</f>
        <v>0</v>
      </c>
    </row>
    <row r="544" spans="1:39" ht="14.1" customHeight="1" thickTop="1" thickBot="1" x14ac:dyDescent="0.25">
      <c r="A544" s="2295"/>
      <c r="B544" s="2284"/>
      <c r="C544" s="2298"/>
      <c r="D544" s="2300"/>
      <c r="E544" s="2303"/>
      <c r="F544" s="2284"/>
      <c r="G544" s="2318"/>
      <c r="H544" s="2305"/>
      <c r="I544" s="2280"/>
      <c r="J544" s="2284"/>
      <c r="K544" s="2318"/>
      <c r="L544" s="2284"/>
      <c r="M544" s="310"/>
      <c r="N544" s="1679"/>
      <c r="O544" s="1679"/>
      <c r="P544" s="309"/>
      <c r="Q544" s="309"/>
      <c r="R544" s="308"/>
      <c r="S544" s="308"/>
      <c r="T544" s="358"/>
      <c r="U544" s="357"/>
      <c r="V544" s="357"/>
      <c r="W544" s="357"/>
      <c r="X544" s="357"/>
      <c r="Y544" s="357"/>
      <c r="Z544" s="357"/>
      <c r="AA544" s="357"/>
      <c r="AB544" s="308"/>
      <c r="AC544" s="2287"/>
      <c r="AD544" s="2287"/>
      <c r="AE544" s="2290"/>
      <c r="AF544" s="2291"/>
      <c r="AG544" s="2293"/>
      <c r="AH544" s="2276"/>
      <c r="AI544" s="271">
        <f>IF(P544=P543,0,1)</f>
        <v>0</v>
      </c>
      <c r="AJ544" s="271" t="s">
        <v>545</v>
      </c>
      <c r="AK544" s="271" t="str">
        <f t="shared" si="63"/>
        <v>??</v>
      </c>
      <c r="AL544" s="271" t="e">
        <f>IF(#REF!=#REF!,0,1)</f>
        <v>#REF!</v>
      </c>
      <c r="AM544" s="354">
        <f t="shared" ref="AM544:AM552" si="64">AM543</f>
        <v>0</v>
      </c>
    </row>
    <row r="545" spans="1:39" ht="14.1" customHeight="1" thickTop="1" thickBot="1" x14ac:dyDescent="0.25">
      <c r="A545" s="2295"/>
      <c r="B545" s="2284"/>
      <c r="C545" s="2298"/>
      <c r="D545" s="2300"/>
      <c r="E545" s="2303"/>
      <c r="F545" s="2284"/>
      <c r="G545" s="2318"/>
      <c r="H545" s="2305"/>
      <c r="I545" s="2281"/>
      <c r="J545" s="2284"/>
      <c r="K545" s="2318"/>
      <c r="L545" s="2284"/>
      <c r="M545" s="310"/>
      <c r="N545" s="1679"/>
      <c r="O545" s="1679"/>
      <c r="P545" s="309"/>
      <c r="Q545" s="309"/>
      <c r="R545" s="308"/>
      <c r="S545" s="308"/>
      <c r="T545" s="358"/>
      <c r="U545" s="357"/>
      <c r="V545" s="357"/>
      <c r="W545" s="357"/>
      <c r="X545" s="357"/>
      <c r="Y545" s="357"/>
      <c r="Z545" s="357"/>
      <c r="AA545" s="357"/>
      <c r="AB545" s="308"/>
      <c r="AC545" s="2287"/>
      <c r="AD545" s="2287"/>
      <c r="AE545" s="2290"/>
      <c r="AF545" s="2291"/>
      <c r="AG545" s="2293"/>
      <c r="AH545" s="2276"/>
      <c r="AI545" s="271">
        <f>IF(P545=P544,0,IF(P545=P543,0,1))</f>
        <v>0</v>
      </c>
      <c r="AJ545" s="271" t="s">
        <v>545</v>
      </c>
      <c r="AK545" s="271" t="str">
        <f t="shared" si="63"/>
        <v>??</v>
      </c>
      <c r="AL545" s="271" t="e">
        <f>IF(#REF!=#REF!,0,IF(#REF!=#REF!,0,1))</f>
        <v>#REF!</v>
      </c>
      <c r="AM545" s="354">
        <f t="shared" si="64"/>
        <v>0</v>
      </c>
    </row>
    <row r="546" spans="1:39" ht="14.1" customHeight="1" thickTop="1" thickBot="1" x14ac:dyDescent="0.25">
      <c r="A546" s="2295"/>
      <c r="B546" s="2284"/>
      <c r="C546" s="2298"/>
      <c r="D546" s="2300"/>
      <c r="E546" s="2303"/>
      <c r="F546" s="2284"/>
      <c r="G546" s="2318"/>
      <c r="H546" s="2305"/>
      <c r="I546" s="2282"/>
      <c r="J546" s="2284"/>
      <c r="K546" s="2318"/>
      <c r="L546" s="2284"/>
      <c r="M546" s="310"/>
      <c r="N546" s="1679"/>
      <c r="O546" s="1679"/>
      <c r="P546" s="309"/>
      <c r="Q546" s="309"/>
      <c r="R546" s="308"/>
      <c r="S546" s="308"/>
      <c r="T546" s="358"/>
      <c r="U546" s="357"/>
      <c r="V546" s="357"/>
      <c r="W546" s="357"/>
      <c r="X546" s="357"/>
      <c r="Y546" s="357"/>
      <c r="Z546" s="357"/>
      <c r="AA546" s="357"/>
      <c r="AB546" s="308"/>
      <c r="AC546" s="2287"/>
      <c r="AD546" s="2287"/>
      <c r="AE546" s="2290"/>
      <c r="AF546" s="2291"/>
      <c r="AG546" s="2293"/>
      <c r="AH546" s="2276"/>
      <c r="AI546" s="271">
        <f>IF(P546=P545,0,IF(P546=P544,0,IF(P546=P543,0,1)))</f>
        <v>0</v>
      </c>
      <c r="AJ546" s="271" t="s">
        <v>545</v>
      </c>
      <c r="AK546" s="271" t="str">
        <f t="shared" si="63"/>
        <v>??</v>
      </c>
      <c r="AL546" s="271" t="e">
        <f>IF(#REF!=#REF!,0,IF(#REF!=#REF!,0,IF(#REF!=#REF!,0,1)))</f>
        <v>#REF!</v>
      </c>
      <c r="AM546" s="354">
        <f t="shared" si="64"/>
        <v>0</v>
      </c>
    </row>
    <row r="547" spans="1:39" ht="14.1" customHeight="1" thickTop="1" thickBot="1" x14ac:dyDescent="0.25">
      <c r="A547" s="2295"/>
      <c r="B547" s="2284"/>
      <c r="C547" s="2298"/>
      <c r="D547" s="2300"/>
      <c r="E547" s="2303"/>
      <c r="F547" s="2284"/>
      <c r="G547" s="2318"/>
      <c r="H547" s="2305"/>
      <c r="I547" s="2282"/>
      <c r="J547" s="2284"/>
      <c r="K547" s="2318"/>
      <c r="L547" s="2284"/>
      <c r="M547" s="310"/>
      <c r="N547" s="1679"/>
      <c r="O547" s="1679"/>
      <c r="P547" s="309"/>
      <c r="Q547" s="309"/>
      <c r="R547" s="308"/>
      <c r="S547" s="308"/>
      <c r="T547" s="358"/>
      <c r="U547" s="357"/>
      <c r="V547" s="357"/>
      <c r="W547" s="357"/>
      <c r="X547" s="357"/>
      <c r="Y547" s="357"/>
      <c r="Z547" s="357"/>
      <c r="AA547" s="357"/>
      <c r="AB547" s="308"/>
      <c r="AC547" s="2287"/>
      <c r="AD547" s="2287"/>
      <c r="AE547" s="2290"/>
      <c r="AF547" s="2291"/>
      <c r="AG547" s="2293"/>
      <c r="AH547" s="2276"/>
      <c r="AI547" s="271">
        <f>IF(P547=P546,0,IF(P547=P545,0,IF(P547=P544,0,IF(P547=P543,0,1))))</f>
        <v>0</v>
      </c>
      <c r="AJ547" s="271" t="s">
        <v>545</v>
      </c>
      <c r="AK547" s="271" t="str">
        <f t="shared" si="63"/>
        <v>??</v>
      </c>
      <c r="AL547" s="271" t="e">
        <f>IF(#REF!=#REF!,0,IF(#REF!=#REF!,0,IF(#REF!=#REF!,0,IF(#REF!=#REF!,0,1))))</f>
        <v>#REF!</v>
      </c>
      <c r="AM547" s="354">
        <f t="shared" si="64"/>
        <v>0</v>
      </c>
    </row>
    <row r="548" spans="1:39" ht="14.1" customHeight="1" thickTop="1" thickBot="1" x14ac:dyDescent="0.25">
      <c r="A548" s="2295"/>
      <c r="B548" s="2284"/>
      <c r="C548" s="2298"/>
      <c r="D548" s="2300"/>
      <c r="E548" s="2303"/>
      <c r="F548" s="2284"/>
      <c r="G548" s="2318"/>
      <c r="H548" s="2305"/>
      <c r="I548" s="2282"/>
      <c r="J548" s="2284"/>
      <c r="K548" s="2318"/>
      <c r="L548" s="2284"/>
      <c r="M548" s="310"/>
      <c r="N548" s="1679"/>
      <c r="O548" s="1679"/>
      <c r="P548" s="309"/>
      <c r="Q548" s="309"/>
      <c r="R548" s="308"/>
      <c r="S548" s="308"/>
      <c r="T548" s="358"/>
      <c r="U548" s="357"/>
      <c r="V548" s="357"/>
      <c r="W548" s="357"/>
      <c r="X548" s="357"/>
      <c r="Y548" s="357"/>
      <c r="Z548" s="357"/>
      <c r="AA548" s="357"/>
      <c r="AB548" s="308"/>
      <c r="AC548" s="2287"/>
      <c r="AD548" s="2287"/>
      <c r="AE548" s="2290"/>
      <c r="AF548" s="2291"/>
      <c r="AG548" s="2293"/>
      <c r="AH548" s="2276"/>
      <c r="AI548" s="271">
        <f>IF(P548=P547,0,IF(P548=P546,0,IF(P548=P545,0,IF(P548=P544,0,IF(P548=P543,0,1)))))</f>
        <v>0</v>
      </c>
      <c r="AJ548" s="271" t="s">
        <v>545</v>
      </c>
      <c r="AK548" s="271" t="str">
        <f t="shared" si="63"/>
        <v>??</v>
      </c>
      <c r="AL548" s="271" t="e">
        <f>IF(#REF!=#REF!,0,IF(#REF!=#REF!,0,IF(#REF!=#REF!,0,IF(#REF!=#REF!,0,IF(#REF!=#REF!,0,1)))))</f>
        <v>#REF!</v>
      </c>
      <c r="AM548" s="354">
        <f t="shared" si="64"/>
        <v>0</v>
      </c>
    </row>
    <row r="549" spans="1:39" ht="14.1" customHeight="1" thickTop="1" thickBot="1" x14ac:dyDescent="0.25">
      <c r="A549" s="2295"/>
      <c r="B549" s="2284"/>
      <c r="C549" s="2298"/>
      <c r="D549" s="2300"/>
      <c r="E549" s="2303"/>
      <c r="F549" s="2284"/>
      <c r="G549" s="2318"/>
      <c r="H549" s="2305"/>
      <c r="I549" s="2282"/>
      <c r="J549" s="2284"/>
      <c r="K549" s="2318"/>
      <c r="L549" s="2284"/>
      <c r="M549" s="310"/>
      <c r="N549" s="1679"/>
      <c r="O549" s="1679"/>
      <c r="P549" s="309"/>
      <c r="Q549" s="309"/>
      <c r="R549" s="308"/>
      <c r="S549" s="308"/>
      <c r="T549" s="358"/>
      <c r="U549" s="357"/>
      <c r="V549" s="357"/>
      <c r="W549" s="357"/>
      <c r="X549" s="357"/>
      <c r="Y549" s="357"/>
      <c r="Z549" s="357"/>
      <c r="AA549" s="357"/>
      <c r="AB549" s="308"/>
      <c r="AC549" s="2287"/>
      <c r="AD549" s="2287"/>
      <c r="AE549" s="2277" t="str">
        <f>IF(AE543&gt;9,"błąd","")</f>
        <v/>
      </c>
      <c r="AF549" s="2291"/>
      <c r="AG549" s="2293"/>
      <c r="AH549" s="2276"/>
      <c r="AI549" s="271">
        <f>IF(P549=P548,0,IF(P549=P547,0,IF(P549=P546,0,IF(P549=P545,0,IF(P549=P544,0,IF(P549=P543,0,1))))))</f>
        <v>0</v>
      </c>
      <c r="AJ549" s="271" t="s">
        <v>545</v>
      </c>
      <c r="AK549" s="271" t="str">
        <f t="shared" si="63"/>
        <v>??</v>
      </c>
      <c r="AL549" s="271" t="e">
        <f>IF(#REF!=#REF!,0,IF(#REF!=#REF!,0,IF(#REF!=#REF!,0,IF(#REF!=#REF!,0,IF(#REF!=#REF!,0,IF(#REF!=#REF!,0,1))))))</f>
        <v>#REF!</v>
      </c>
      <c r="AM549" s="354">
        <f t="shared" si="64"/>
        <v>0</v>
      </c>
    </row>
    <row r="550" spans="1:39" ht="14.1" customHeight="1" thickTop="1" thickBot="1" x14ac:dyDescent="0.25">
      <c r="A550" s="2295"/>
      <c r="B550" s="2284"/>
      <c r="C550" s="2298"/>
      <c r="D550" s="2300"/>
      <c r="E550" s="2303"/>
      <c r="F550" s="2284"/>
      <c r="G550" s="2318"/>
      <c r="H550" s="2305"/>
      <c r="I550" s="2282"/>
      <c r="J550" s="2284"/>
      <c r="K550" s="2318"/>
      <c r="L550" s="2284"/>
      <c r="M550" s="310"/>
      <c r="N550" s="1679"/>
      <c r="O550" s="1679"/>
      <c r="P550" s="309"/>
      <c r="Q550" s="309"/>
      <c r="R550" s="308"/>
      <c r="S550" s="308"/>
      <c r="T550" s="358"/>
      <c r="U550" s="357"/>
      <c r="V550" s="357"/>
      <c r="W550" s="357"/>
      <c r="X550" s="357"/>
      <c r="Y550" s="357"/>
      <c r="Z550" s="357"/>
      <c r="AA550" s="357"/>
      <c r="AB550" s="308"/>
      <c r="AC550" s="2287"/>
      <c r="AD550" s="2287"/>
      <c r="AE550" s="2277"/>
      <c r="AF550" s="2291"/>
      <c r="AG550" s="2293"/>
      <c r="AH550" s="2276"/>
      <c r="AI550" s="271">
        <f>IF(P550=P549,0,IF(P550=P548,0,IF(P550=P547,0,IF(P550=P546,0,IF(P550=P545,0,IF(P550=P544,0,IF(P550=P543,0,1)))))))</f>
        <v>0</v>
      </c>
      <c r="AJ550" s="271" t="s">
        <v>545</v>
      </c>
      <c r="AK550" s="271" t="str">
        <f t="shared" si="63"/>
        <v>??</v>
      </c>
      <c r="AL550" s="271" t="e">
        <f>IF(#REF!=#REF!,0,IF(#REF!=#REF!,0,IF(#REF!=#REF!,0,IF(#REF!=#REF!,0,IF(#REF!=#REF!,0,IF(#REF!=#REF!,0,IF(#REF!=#REF!,0,1)))))))</f>
        <v>#REF!</v>
      </c>
      <c r="AM550" s="354">
        <f t="shared" si="64"/>
        <v>0</v>
      </c>
    </row>
    <row r="551" spans="1:39" ht="14.1" customHeight="1" thickTop="1" thickBot="1" x14ac:dyDescent="0.25">
      <c r="A551" s="2295"/>
      <c r="B551" s="2284"/>
      <c r="C551" s="2298"/>
      <c r="D551" s="2300"/>
      <c r="E551" s="2303"/>
      <c r="F551" s="2284"/>
      <c r="G551" s="2318"/>
      <c r="H551" s="2305"/>
      <c r="I551" s="2282"/>
      <c r="J551" s="2284"/>
      <c r="K551" s="2318"/>
      <c r="L551" s="2284"/>
      <c r="M551" s="310"/>
      <c r="N551" s="1679"/>
      <c r="O551" s="1679"/>
      <c r="P551" s="309"/>
      <c r="Q551" s="309"/>
      <c r="R551" s="308"/>
      <c r="S551" s="308"/>
      <c r="T551" s="358"/>
      <c r="U551" s="357"/>
      <c r="V551" s="357"/>
      <c r="W551" s="357"/>
      <c r="X551" s="357"/>
      <c r="Y551" s="357"/>
      <c r="Z551" s="357"/>
      <c r="AA551" s="357"/>
      <c r="AB551" s="308"/>
      <c r="AC551" s="2287"/>
      <c r="AD551" s="2287"/>
      <c r="AE551" s="2277"/>
      <c r="AF551" s="2291"/>
      <c r="AG551" s="2293"/>
      <c r="AH551" s="2276"/>
      <c r="AI551" s="271">
        <f>IF(P551=P550,0,IF(P551=P549,0,IF(P551=P548,0,IF(P551=P547,0,IF(P551=P546,0,IF(P551=P545,0,IF(P551=P544,0,IF(P551=P543,0,1))))))))</f>
        <v>0</v>
      </c>
      <c r="AJ551" s="271" t="s">
        <v>545</v>
      </c>
      <c r="AK551" s="271" t="str">
        <f t="shared" si="63"/>
        <v>??</v>
      </c>
      <c r="AL551" s="271" t="e">
        <f>IF(#REF!=#REF!,0,IF(#REF!=#REF!,0,IF(#REF!=#REF!,0,IF(#REF!=#REF!,0,IF(#REF!=#REF!,0,IF(#REF!=#REF!,0,IF(#REF!=#REF!,0,IF(#REF!=#REF!,0,1))))))))</f>
        <v>#REF!</v>
      </c>
      <c r="AM551" s="354">
        <f t="shared" si="64"/>
        <v>0</v>
      </c>
    </row>
    <row r="552" spans="1:39" ht="14.1" customHeight="1" thickTop="1" thickBot="1" x14ac:dyDescent="0.25">
      <c r="A552" s="2296"/>
      <c r="B552" s="2285"/>
      <c r="C552" s="2299"/>
      <c r="D552" s="2301"/>
      <c r="E552" s="2304"/>
      <c r="F552" s="2285"/>
      <c r="G552" s="2319"/>
      <c r="H552" s="2306"/>
      <c r="I552" s="2283"/>
      <c r="J552" s="2285"/>
      <c r="K552" s="2319"/>
      <c r="L552" s="2285"/>
      <c r="M552" s="292"/>
      <c r="N552" s="290"/>
      <c r="O552" s="290"/>
      <c r="P552" s="291"/>
      <c r="Q552" s="291"/>
      <c r="R552" s="290"/>
      <c r="S552" s="290"/>
      <c r="T552" s="356"/>
      <c r="U552" s="355"/>
      <c r="V552" s="355"/>
      <c r="W552" s="355"/>
      <c r="X552" s="355"/>
      <c r="Y552" s="355"/>
      <c r="Z552" s="355"/>
      <c r="AA552" s="355"/>
      <c r="AB552" s="290"/>
      <c r="AC552" s="2288"/>
      <c r="AD552" s="2288"/>
      <c r="AE552" s="2278"/>
      <c r="AF552" s="2291"/>
      <c r="AG552" s="2294"/>
      <c r="AH552" s="2276"/>
      <c r="AI552" s="271">
        <f>IF(P552=P551,0,IF(P552=P550,0,IF(P552=P549,0,IF(P552=P548,0,IF(P552=P547,0,IF(P552=P546,0,IF(P552=P545,0,IF(P552=P544,0,IF(P552=P543,0,1)))))))))</f>
        <v>0</v>
      </c>
      <c r="AJ552" s="271" t="s">
        <v>545</v>
      </c>
      <c r="AK552" s="271" t="str">
        <f t="shared" si="63"/>
        <v>??</v>
      </c>
      <c r="AL552" s="271" t="e">
        <f>IF(#REF!=#REF!,0,IF(#REF!=#REF!,0,IF(#REF!=#REF!,0,IF(#REF!=#REF!,0,IF(#REF!=#REF!,0,IF(#REF!=#REF!,0,IF(#REF!=#REF!,0,IF(#REF!=#REF!,0,IF(#REF!=#REF!,0,1)))))))))</f>
        <v>#REF!</v>
      </c>
      <c r="AM552" s="354">
        <f t="shared" si="64"/>
        <v>0</v>
      </c>
    </row>
    <row r="553" spans="1:39" ht="14.1" customHeight="1" thickTop="1" thickBot="1" x14ac:dyDescent="0.25">
      <c r="A553" s="2295"/>
      <c r="B553" s="2297"/>
      <c r="C553" s="2298"/>
      <c r="D553" s="2300"/>
      <c r="E553" s="2302"/>
      <c r="F553" s="2297"/>
      <c r="G553" s="2297"/>
      <c r="H553" s="2305"/>
      <c r="I553" s="2279" t="s">
        <v>140</v>
      </c>
      <c r="J553" s="2284"/>
      <c r="K553" s="2297"/>
      <c r="L553" s="2284"/>
      <c r="M553" s="310"/>
      <c r="N553" s="1679"/>
      <c r="O553" s="1679"/>
      <c r="P553" s="389"/>
      <c r="Q553" s="389"/>
      <c r="R553" s="308"/>
      <c r="S553" s="308"/>
      <c r="T553" s="358"/>
      <c r="U553" s="357"/>
      <c r="V553" s="357"/>
      <c r="W553" s="357"/>
      <c r="X553" s="357"/>
      <c r="Y553" s="357"/>
      <c r="Z553" s="357"/>
      <c r="AA553" s="357"/>
      <c r="AB553" s="308"/>
      <c r="AC553" s="2286">
        <f>SUM(T553:AB562)</f>
        <v>0</v>
      </c>
      <c r="AD553" s="2286">
        <f>IF(AC553&gt;0,18,0)</f>
        <v>0</v>
      </c>
      <c r="AE553" s="2289">
        <f>IF((AC553-AD553)&gt;=0,AC553-AD553,0)</f>
        <v>0</v>
      </c>
      <c r="AF553" s="2291">
        <f>IF(AC553&lt;AD553,AC553,AD553)/IF(AD553=0,1,AD553)</f>
        <v>0</v>
      </c>
      <c r="AG553" s="2292" t="str">
        <f>IF(AF553=1,"pe",IF(AF553&gt;0,"ne",""))</f>
        <v/>
      </c>
      <c r="AH553" s="2276"/>
      <c r="AI553" s="271">
        <v>1</v>
      </c>
      <c r="AJ553" s="271" t="s">
        <v>545</v>
      </c>
      <c r="AK553" s="271" t="str">
        <f t="shared" si="63"/>
        <v>??</v>
      </c>
      <c r="AL553" s="271">
        <v>1</v>
      </c>
      <c r="AM553" s="354">
        <f>C553</f>
        <v>0</v>
      </c>
    </row>
    <row r="554" spans="1:39" ht="14.1" customHeight="1" thickTop="1" thickBot="1" x14ac:dyDescent="0.25">
      <c r="A554" s="2295"/>
      <c r="B554" s="2284"/>
      <c r="C554" s="2298"/>
      <c r="D554" s="2300"/>
      <c r="E554" s="2303"/>
      <c r="F554" s="2284"/>
      <c r="G554" s="2318"/>
      <c r="H554" s="2305"/>
      <c r="I554" s="2280"/>
      <c r="J554" s="2284"/>
      <c r="K554" s="2318"/>
      <c r="L554" s="2284"/>
      <c r="M554" s="310"/>
      <c r="N554" s="1679"/>
      <c r="O554" s="1679"/>
      <c r="P554" s="309"/>
      <c r="Q554" s="309"/>
      <c r="R554" s="308"/>
      <c r="S554" s="308"/>
      <c r="T554" s="358"/>
      <c r="U554" s="357"/>
      <c r="V554" s="357"/>
      <c r="W554" s="357"/>
      <c r="X554" s="357"/>
      <c r="Y554" s="357"/>
      <c r="Z554" s="357"/>
      <c r="AA554" s="357"/>
      <c r="AB554" s="308"/>
      <c r="AC554" s="2287"/>
      <c r="AD554" s="2287"/>
      <c r="AE554" s="2290"/>
      <c r="AF554" s="2291"/>
      <c r="AG554" s="2293"/>
      <c r="AH554" s="2276"/>
      <c r="AI554" s="271">
        <f>IF(P554=P553,0,1)</f>
        <v>0</v>
      </c>
      <c r="AJ554" s="271" t="s">
        <v>545</v>
      </c>
      <c r="AK554" s="271" t="str">
        <f t="shared" si="63"/>
        <v>??</v>
      </c>
      <c r="AL554" s="271" t="e">
        <f>IF(#REF!=#REF!,0,1)</f>
        <v>#REF!</v>
      </c>
      <c r="AM554" s="354">
        <f t="shared" ref="AM554:AM562" si="65">AM553</f>
        <v>0</v>
      </c>
    </row>
    <row r="555" spans="1:39" ht="14.1" customHeight="1" thickTop="1" thickBot="1" x14ac:dyDescent="0.25">
      <c r="A555" s="2295"/>
      <c r="B555" s="2284"/>
      <c r="C555" s="2298"/>
      <c r="D555" s="2300"/>
      <c r="E555" s="2303"/>
      <c r="F555" s="2284"/>
      <c r="G555" s="2318"/>
      <c r="H555" s="2305"/>
      <c r="I555" s="2281"/>
      <c r="J555" s="2284"/>
      <c r="K555" s="2318"/>
      <c r="L555" s="2284"/>
      <c r="M555" s="310"/>
      <c r="N555" s="1679"/>
      <c r="O555" s="1679"/>
      <c r="P555" s="309"/>
      <c r="Q555" s="309"/>
      <c r="R555" s="308"/>
      <c r="S555" s="308"/>
      <c r="T555" s="358"/>
      <c r="U555" s="357"/>
      <c r="V555" s="357"/>
      <c r="W555" s="357"/>
      <c r="X555" s="357"/>
      <c r="Y555" s="357"/>
      <c r="Z555" s="357"/>
      <c r="AA555" s="357"/>
      <c r="AB555" s="308"/>
      <c r="AC555" s="2287"/>
      <c r="AD555" s="2287"/>
      <c r="AE555" s="2290"/>
      <c r="AF555" s="2291"/>
      <c r="AG555" s="2293"/>
      <c r="AH555" s="2276"/>
      <c r="AI555" s="271">
        <f>IF(P555=P554,0,IF(P555=P553,0,1))</f>
        <v>0</v>
      </c>
      <c r="AJ555" s="271" t="s">
        <v>545</v>
      </c>
      <c r="AK555" s="271" t="str">
        <f t="shared" si="63"/>
        <v>??</v>
      </c>
      <c r="AL555" s="271" t="e">
        <f>IF(#REF!=#REF!,0,IF(#REF!=#REF!,0,1))</f>
        <v>#REF!</v>
      </c>
      <c r="AM555" s="354">
        <f t="shared" si="65"/>
        <v>0</v>
      </c>
    </row>
    <row r="556" spans="1:39" ht="14.1" customHeight="1" thickTop="1" thickBot="1" x14ac:dyDescent="0.25">
      <c r="A556" s="2295"/>
      <c r="B556" s="2284"/>
      <c r="C556" s="2298"/>
      <c r="D556" s="2300"/>
      <c r="E556" s="2303"/>
      <c r="F556" s="2284"/>
      <c r="G556" s="2318"/>
      <c r="H556" s="2305"/>
      <c r="I556" s="2282"/>
      <c r="J556" s="2284"/>
      <c r="K556" s="2318"/>
      <c r="L556" s="2284"/>
      <c r="M556" s="310"/>
      <c r="N556" s="1679"/>
      <c r="O556" s="1679"/>
      <c r="P556" s="309"/>
      <c r="Q556" s="309"/>
      <c r="R556" s="308"/>
      <c r="S556" s="308"/>
      <c r="T556" s="358"/>
      <c r="U556" s="357"/>
      <c r="V556" s="357"/>
      <c r="W556" s="357"/>
      <c r="X556" s="357"/>
      <c r="Y556" s="357"/>
      <c r="Z556" s="357"/>
      <c r="AA556" s="357"/>
      <c r="AB556" s="308"/>
      <c r="AC556" s="2287"/>
      <c r="AD556" s="2287"/>
      <c r="AE556" s="2290"/>
      <c r="AF556" s="2291"/>
      <c r="AG556" s="2293"/>
      <c r="AH556" s="2276"/>
      <c r="AI556" s="271">
        <f>IF(P556=P555,0,IF(P556=P554,0,IF(P556=P553,0,1)))</f>
        <v>0</v>
      </c>
      <c r="AJ556" s="271" t="s">
        <v>545</v>
      </c>
      <c r="AK556" s="271" t="str">
        <f t="shared" si="63"/>
        <v>??</v>
      </c>
      <c r="AL556" s="271" t="e">
        <f>IF(#REF!=#REF!,0,IF(#REF!=#REF!,0,IF(#REF!=#REF!,0,1)))</f>
        <v>#REF!</v>
      </c>
      <c r="AM556" s="354">
        <f t="shared" si="65"/>
        <v>0</v>
      </c>
    </row>
    <row r="557" spans="1:39" ht="14.1" customHeight="1" thickTop="1" thickBot="1" x14ac:dyDescent="0.25">
      <c r="A557" s="2295"/>
      <c r="B557" s="2284"/>
      <c r="C557" s="2298"/>
      <c r="D557" s="2300"/>
      <c r="E557" s="2303"/>
      <c r="F557" s="2284"/>
      <c r="G557" s="2318"/>
      <c r="H557" s="2305"/>
      <c r="I557" s="2282"/>
      <c r="J557" s="2284"/>
      <c r="K557" s="2318"/>
      <c r="L557" s="2284"/>
      <c r="M557" s="310"/>
      <c r="N557" s="1679"/>
      <c r="O557" s="1679"/>
      <c r="P557" s="309"/>
      <c r="Q557" s="309"/>
      <c r="R557" s="308"/>
      <c r="S557" s="308"/>
      <c r="T557" s="358"/>
      <c r="U557" s="357"/>
      <c r="V557" s="357"/>
      <c r="W557" s="357"/>
      <c r="X557" s="357"/>
      <c r="Y557" s="357"/>
      <c r="Z557" s="357"/>
      <c r="AA557" s="357"/>
      <c r="AB557" s="308"/>
      <c r="AC557" s="2287"/>
      <c r="AD557" s="2287"/>
      <c r="AE557" s="2290"/>
      <c r="AF557" s="2291"/>
      <c r="AG557" s="2293"/>
      <c r="AH557" s="2276"/>
      <c r="AI557" s="271">
        <f>IF(P557=P556,0,IF(P557=P555,0,IF(P557=P554,0,IF(P557=P553,0,1))))</f>
        <v>0</v>
      </c>
      <c r="AJ557" s="271" t="s">
        <v>545</v>
      </c>
      <c r="AK557" s="271" t="str">
        <f t="shared" si="63"/>
        <v>??</v>
      </c>
      <c r="AL557" s="271" t="e">
        <f>IF(#REF!=#REF!,0,IF(#REF!=#REF!,0,IF(#REF!=#REF!,0,IF(#REF!=#REF!,0,1))))</f>
        <v>#REF!</v>
      </c>
      <c r="AM557" s="354">
        <f t="shared" si="65"/>
        <v>0</v>
      </c>
    </row>
    <row r="558" spans="1:39" ht="14.1" customHeight="1" thickTop="1" thickBot="1" x14ac:dyDescent="0.25">
      <c r="A558" s="2295"/>
      <c r="B558" s="2284"/>
      <c r="C558" s="2298"/>
      <c r="D558" s="2300"/>
      <c r="E558" s="2303"/>
      <c r="F558" s="2284"/>
      <c r="G558" s="2318"/>
      <c r="H558" s="2305"/>
      <c r="I558" s="2282"/>
      <c r="J558" s="2284"/>
      <c r="K558" s="2318"/>
      <c r="L558" s="2284"/>
      <c r="M558" s="310"/>
      <c r="N558" s="1679"/>
      <c r="O558" s="1679"/>
      <c r="P558" s="309"/>
      <c r="Q558" s="309"/>
      <c r="R558" s="308"/>
      <c r="S558" s="308"/>
      <c r="T558" s="358"/>
      <c r="U558" s="357"/>
      <c r="V558" s="357"/>
      <c r="W558" s="357"/>
      <c r="X558" s="357"/>
      <c r="Y558" s="357"/>
      <c r="Z558" s="357"/>
      <c r="AA558" s="357"/>
      <c r="AB558" s="308"/>
      <c r="AC558" s="2287"/>
      <c r="AD558" s="2287"/>
      <c r="AE558" s="2290"/>
      <c r="AF558" s="2291"/>
      <c r="AG558" s="2293"/>
      <c r="AH558" s="2276"/>
      <c r="AI558" s="271">
        <f>IF(P558=P557,0,IF(P558=P556,0,IF(P558=P555,0,IF(P558=P554,0,IF(P558=P553,0,1)))))</f>
        <v>0</v>
      </c>
      <c r="AJ558" s="271" t="s">
        <v>545</v>
      </c>
      <c r="AK558" s="271" t="str">
        <f t="shared" si="63"/>
        <v>??</v>
      </c>
      <c r="AL558" s="271" t="e">
        <f>IF(#REF!=#REF!,0,IF(#REF!=#REF!,0,IF(#REF!=#REF!,0,IF(#REF!=#REF!,0,IF(#REF!=#REF!,0,1)))))</f>
        <v>#REF!</v>
      </c>
      <c r="AM558" s="354">
        <f t="shared" si="65"/>
        <v>0</v>
      </c>
    </row>
    <row r="559" spans="1:39" ht="14.1" customHeight="1" thickTop="1" thickBot="1" x14ac:dyDescent="0.25">
      <c r="A559" s="2295"/>
      <c r="B559" s="2284"/>
      <c r="C559" s="2298"/>
      <c r="D559" s="2300"/>
      <c r="E559" s="2303"/>
      <c r="F559" s="2284"/>
      <c r="G559" s="2318"/>
      <c r="H559" s="2305"/>
      <c r="I559" s="2282"/>
      <c r="J559" s="2284"/>
      <c r="K559" s="2318"/>
      <c r="L559" s="2284"/>
      <c r="M559" s="310"/>
      <c r="N559" s="1679"/>
      <c r="O559" s="1679"/>
      <c r="P559" s="309"/>
      <c r="Q559" s="309"/>
      <c r="R559" s="308"/>
      <c r="S559" s="308"/>
      <c r="T559" s="358"/>
      <c r="U559" s="357"/>
      <c r="V559" s="357"/>
      <c r="W559" s="357"/>
      <c r="X559" s="357"/>
      <c r="Y559" s="357"/>
      <c r="Z559" s="357"/>
      <c r="AA559" s="357"/>
      <c r="AB559" s="308"/>
      <c r="AC559" s="2287"/>
      <c r="AD559" s="2287"/>
      <c r="AE559" s="2277" t="str">
        <f>IF(AE553&gt;9,"błąd","")</f>
        <v/>
      </c>
      <c r="AF559" s="2291"/>
      <c r="AG559" s="2293"/>
      <c r="AH559" s="2276"/>
      <c r="AI559" s="271">
        <f>IF(P559=P558,0,IF(P559=P557,0,IF(P559=P556,0,IF(P559=P555,0,IF(P559=P554,0,IF(P559=P553,0,1))))))</f>
        <v>0</v>
      </c>
      <c r="AJ559" s="271" t="s">
        <v>545</v>
      </c>
      <c r="AK559" s="271" t="str">
        <f t="shared" si="63"/>
        <v>??</v>
      </c>
      <c r="AL559" s="271" t="e">
        <f>IF(#REF!=#REF!,0,IF(#REF!=#REF!,0,IF(#REF!=#REF!,0,IF(#REF!=#REF!,0,IF(#REF!=#REF!,0,IF(#REF!=#REF!,0,1))))))</f>
        <v>#REF!</v>
      </c>
      <c r="AM559" s="354">
        <f t="shared" si="65"/>
        <v>0</v>
      </c>
    </row>
    <row r="560" spans="1:39" ht="14.1" customHeight="1" thickTop="1" thickBot="1" x14ac:dyDescent="0.25">
      <c r="A560" s="2295"/>
      <c r="B560" s="2284"/>
      <c r="C560" s="2298"/>
      <c r="D560" s="2300"/>
      <c r="E560" s="2303"/>
      <c r="F560" s="2284"/>
      <c r="G560" s="2318"/>
      <c r="H560" s="2305"/>
      <c r="I560" s="2282"/>
      <c r="J560" s="2284"/>
      <c r="K560" s="2318"/>
      <c r="L560" s="2284"/>
      <c r="M560" s="310"/>
      <c r="N560" s="1679"/>
      <c r="O560" s="1679"/>
      <c r="P560" s="309"/>
      <c r="Q560" s="309"/>
      <c r="R560" s="308"/>
      <c r="S560" s="308"/>
      <c r="T560" s="358"/>
      <c r="U560" s="357"/>
      <c r="V560" s="357"/>
      <c r="W560" s="357"/>
      <c r="X560" s="357"/>
      <c r="Y560" s="357"/>
      <c r="Z560" s="357"/>
      <c r="AA560" s="357"/>
      <c r="AB560" s="308"/>
      <c r="AC560" s="2287"/>
      <c r="AD560" s="2287"/>
      <c r="AE560" s="2277"/>
      <c r="AF560" s="2291"/>
      <c r="AG560" s="2293"/>
      <c r="AH560" s="2276"/>
      <c r="AI560" s="271">
        <f>IF(P560=P559,0,IF(P560=P558,0,IF(P560=P557,0,IF(P560=P556,0,IF(P560=P555,0,IF(P560=P554,0,IF(P560=P553,0,1)))))))</f>
        <v>0</v>
      </c>
      <c r="AJ560" s="271" t="s">
        <v>545</v>
      </c>
      <c r="AK560" s="271" t="str">
        <f t="shared" si="63"/>
        <v>??</v>
      </c>
      <c r="AL560" s="271" t="e">
        <f>IF(#REF!=#REF!,0,IF(#REF!=#REF!,0,IF(#REF!=#REF!,0,IF(#REF!=#REF!,0,IF(#REF!=#REF!,0,IF(#REF!=#REF!,0,IF(#REF!=#REF!,0,1)))))))</f>
        <v>#REF!</v>
      </c>
      <c r="AM560" s="354">
        <f t="shared" si="65"/>
        <v>0</v>
      </c>
    </row>
    <row r="561" spans="1:39" ht="14.1" customHeight="1" thickTop="1" thickBot="1" x14ac:dyDescent="0.25">
      <c r="A561" s="2295"/>
      <c r="B561" s="2284"/>
      <c r="C561" s="2298"/>
      <c r="D561" s="2300"/>
      <c r="E561" s="2303"/>
      <c r="F561" s="2284"/>
      <c r="G561" s="2318"/>
      <c r="H561" s="2305"/>
      <c r="I561" s="2282"/>
      <c r="J561" s="2284"/>
      <c r="K561" s="2318"/>
      <c r="L561" s="2284"/>
      <c r="M561" s="310"/>
      <c r="N561" s="1679"/>
      <c r="O561" s="1679"/>
      <c r="P561" s="309"/>
      <c r="Q561" s="309"/>
      <c r="R561" s="308"/>
      <c r="S561" s="308"/>
      <c r="T561" s="358"/>
      <c r="U561" s="357"/>
      <c r="V561" s="357"/>
      <c r="W561" s="357"/>
      <c r="X561" s="357"/>
      <c r="Y561" s="357"/>
      <c r="Z561" s="357"/>
      <c r="AA561" s="357"/>
      <c r="AB561" s="308"/>
      <c r="AC561" s="2287"/>
      <c r="AD561" s="2287"/>
      <c r="AE561" s="2277"/>
      <c r="AF561" s="2291"/>
      <c r="AG561" s="2293"/>
      <c r="AH561" s="2276"/>
      <c r="AI561" s="271">
        <f>IF(P561=P560,0,IF(P561=P559,0,IF(P561=P558,0,IF(P561=P557,0,IF(P561=P556,0,IF(P561=P555,0,IF(P561=P554,0,IF(P561=P553,0,1))))))))</f>
        <v>0</v>
      </c>
      <c r="AJ561" s="271" t="s">
        <v>545</v>
      </c>
      <c r="AK561" s="271" t="str">
        <f t="shared" si="63"/>
        <v>??</v>
      </c>
      <c r="AL561" s="271" t="e">
        <f>IF(#REF!=#REF!,0,IF(#REF!=#REF!,0,IF(#REF!=#REF!,0,IF(#REF!=#REF!,0,IF(#REF!=#REF!,0,IF(#REF!=#REF!,0,IF(#REF!=#REF!,0,IF(#REF!=#REF!,0,1))))))))</f>
        <v>#REF!</v>
      </c>
      <c r="AM561" s="354">
        <f t="shared" si="65"/>
        <v>0</v>
      </c>
    </row>
    <row r="562" spans="1:39" ht="14.1" customHeight="1" thickTop="1" thickBot="1" x14ac:dyDescent="0.25">
      <c r="A562" s="2296"/>
      <c r="B562" s="2285"/>
      <c r="C562" s="2299"/>
      <c r="D562" s="2301"/>
      <c r="E562" s="2304"/>
      <c r="F562" s="2285"/>
      <c r="G562" s="2319"/>
      <c r="H562" s="2306"/>
      <c r="I562" s="2283"/>
      <c r="J562" s="2285"/>
      <c r="K562" s="2319"/>
      <c r="L562" s="2285"/>
      <c r="M562" s="292"/>
      <c r="N562" s="290"/>
      <c r="O562" s="290"/>
      <c r="P562" s="291"/>
      <c r="Q562" s="291"/>
      <c r="R562" s="290"/>
      <c r="S562" s="290"/>
      <c r="T562" s="356"/>
      <c r="U562" s="355"/>
      <c r="V562" s="355"/>
      <c r="W562" s="355"/>
      <c r="X562" s="355"/>
      <c r="Y562" s="355"/>
      <c r="Z562" s="355"/>
      <c r="AA562" s="355"/>
      <c r="AB562" s="290"/>
      <c r="AC562" s="2288"/>
      <c r="AD562" s="2288"/>
      <c r="AE562" s="2278"/>
      <c r="AF562" s="2291"/>
      <c r="AG562" s="2294"/>
      <c r="AH562" s="2276"/>
      <c r="AI562" s="271">
        <f>IF(P562=P561,0,IF(P562=P560,0,IF(P562=P559,0,IF(P562=P558,0,IF(P562=P557,0,IF(P562=P556,0,IF(P562=P555,0,IF(P562=P554,0,IF(P562=P553,0,1)))))))))</f>
        <v>0</v>
      </c>
      <c r="AJ562" s="271" t="s">
        <v>545</v>
      </c>
      <c r="AK562" s="271" t="str">
        <f t="shared" si="63"/>
        <v>??</v>
      </c>
      <c r="AL562" s="271" t="e">
        <f>IF(#REF!=#REF!,0,IF(#REF!=#REF!,0,IF(#REF!=#REF!,0,IF(#REF!=#REF!,0,IF(#REF!=#REF!,0,IF(#REF!=#REF!,0,IF(#REF!=#REF!,0,IF(#REF!=#REF!,0,IF(#REF!=#REF!,0,1)))))))))</f>
        <v>#REF!</v>
      </c>
      <c r="AM562" s="354">
        <f t="shared" si="65"/>
        <v>0</v>
      </c>
    </row>
    <row r="563" spans="1:39" ht="14.1" customHeight="1" thickTop="1" thickBot="1" x14ac:dyDescent="0.25">
      <c r="A563" s="2295"/>
      <c r="B563" s="2297"/>
      <c r="C563" s="2298"/>
      <c r="D563" s="2300"/>
      <c r="E563" s="2302"/>
      <c r="F563" s="2297"/>
      <c r="G563" s="2297"/>
      <c r="H563" s="2305"/>
      <c r="I563" s="2279" t="s">
        <v>140</v>
      </c>
      <c r="J563" s="2284"/>
      <c r="K563" s="2297"/>
      <c r="L563" s="2284"/>
      <c r="M563" s="310"/>
      <c r="N563" s="1679"/>
      <c r="O563" s="1679"/>
      <c r="P563" s="389"/>
      <c r="Q563" s="389"/>
      <c r="R563" s="308"/>
      <c r="S563" s="308"/>
      <c r="T563" s="358"/>
      <c r="U563" s="357"/>
      <c r="V563" s="357"/>
      <c r="W563" s="357"/>
      <c r="X563" s="357"/>
      <c r="Y563" s="357"/>
      <c r="Z563" s="357"/>
      <c r="AA563" s="357"/>
      <c r="AB563" s="308"/>
      <c r="AC563" s="2286">
        <f>SUM(T563:AB572)</f>
        <v>0</v>
      </c>
      <c r="AD563" s="2286">
        <f>IF(AC563&gt;0,18,0)</f>
        <v>0</v>
      </c>
      <c r="AE563" s="2289">
        <f>IF((AC563-AD563)&gt;=0,AC563-AD563,0)</f>
        <v>0</v>
      </c>
      <c r="AF563" s="2291">
        <f>IF(AC563&lt;AD563,AC563,AD563)/IF(AD563=0,1,AD563)</f>
        <v>0</v>
      </c>
      <c r="AG563" s="2292" t="str">
        <f>IF(AF563=1,"pe",IF(AF563&gt;0,"ne",""))</f>
        <v/>
      </c>
      <c r="AH563" s="2276"/>
      <c r="AI563" s="271">
        <v>1</v>
      </c>
      <c r="AJ563" s="271" t="s">
        <v>545</v>
      </c>
      <c r="AK563" s="271" t="str">
        <f t="shared" si="63"/>
        <v>??</v>
      </c>
      <c r="AL563" s="271">
        <v>1</v>
      </c>
      <c r="AM563" s="354">
        <f>C563</f>
        <v>0</v>
      </c>
    </row>
    <row r="564" spans="1:39" ht="14.1" customHeight="1" thickTop="1" thickBot="1" x14ac:dyDescent="0.25">
      <c r="A564" s="2295"/>
      <c r="B564" s="2284"/>
      <c r="C564" s="2298"/>
      <c r="D564" s="2300"/>
      <c r="E564" s="2303"/>
      <c r="F564" s="2284"/>
      <c r="G564" s="2318"/>
      <c r="H564" s="2305"/>
      <c r="I564" s="2280"/>
      <c r="J564" s="2284"/>
      <c r="K564" s="2318"/>
      <c r="L564" s="2284"/>
      <c r="M564" s="310"/>
      <c r="N564" s="1679"/>
      <c r="O564" s="1679"/>
      <c r="P564" s="309"/>
      <c r="Q564" s="309"/>
      <c r="R564" s="308"/>
      <c r="S564" s="308"/>
      <c r="T564" s="358"/>
      <c r="U564" s="357"/>
      <c r="V564" s="357"/>
      <c r="W564" s="357"/>
      <c r="X564" s="357"/>
      <c r="Y564" s="357"/>
      <c r="Z564" s="357"/>
      <c r="AA564" s="357"/>
      <c r="AB564" s="308"/>
      <c r="AC564" s="2287"/>
      <c r="AD564" s="2287"/>
      <c r="AE564" s="2290"/>
      <c r="AF564" s="2291"/>
      <c r="AG564" s="2293"/>
      <c r="AH564" s="2276"/>
      <c r="AI564" s="271">
        <f>IF(P564=P563,0,1)</f>
        <v>0</v>
      </c>
      <c r="AJ564" s="271" t="s">
        <v>545</v>
      </c>
      <c r="AK564" s="271" t="str">
        <f t="shared" si="63"/>
        <v>??</v>
      </c>
      <c r="AL564" s="271" t="e">
        <f>IF(#REF!=#REF!,0,1)</f>
        <v>#REF!</v>
      </c>
      <c r="AM564" s="354">
        <f t="shared" ref="AM564:AM572" si="66">AM563</f>
        <v>0</v>
      </c>
    </row>
    <row r="565" spans="1:39" ht="14.1" customHeight="1" thickTop="1" thickBot="1" x14ac:dyDescent="0.25">
      <c r="A565" s="2295"/>
      <c r="B565" s="2284"/>
      <c r="C565" s="2298"/>
      <c r="D565" s="2300"/>
      <c r="E565" s="2303"/>
      <c r="F565" s="2284"/>
      <c r="G565" s="2318"/>
      <c r="H565" s="2305"/>
      <c r="I565" s="2281"/>
      <c r="J565" s="2284"/>
      <c r="K565" s="2318"/>
      <c r="L565" s="2284"/>
      <c r="M565" s="310"/>
      <c r="N565" s="1679"/>
      <c r="O565" s="1679"/>
      <c r="P565" s="309"/>
      <c r="Q565" s="309"/>
      <c r="R565" s="308"/>
      <c r="S565" s="308"/>
      <c r="T565" s="358"/>
      <c r="U565" s="357"/>
      <c r="V565" s="357"/>
      <c r="W565" s="357"/>
      <c r="X565" s="357"/>
      <c r="Y565" s="357"/>
      <c r="Z565" s="357"/>
      <c r="AA565" s="357"/>
      <c r="AB565" s="308"/>
      <c r="AC565" s="2287"/>
      <c r="AD565" s="2287"/>
      <c r="AE565" s="2290"/>
      <c r="AF565" s="2291"/>
      <c r="AG565" s="2293"/>
      <c r="AH565" s="2276"/>
      <c r="AI565" s="271">
        <f>IF(P565=P564,0,IF(P565=P563,0,1))</f>
        <v>0</v>
      </c>
      <c r="AJ565" s="271" t="s">
        <v>545</v>
      </c>
      <c r="AK565" s="271" t="str">
        <f t="shared" si="63"/>
        <v>??</v>
      </c>
      <c r="AL565" s="271" t="e">
        <f>IF(#REF!=#REF!,0,IF(#REF!=#REF!,0,1))</f>
        <v>#REF!</v>
      </c>
      <c r="AM565" s="354">
        <f t="shared" si="66"/>
        <v>0</v>
      </c>
    </row>
    <row r="566" spans="1:39" ht="14.1" customHeight="1" thickTop="1" thickBot="1" x14ac:dyDescent="0.25">
      <c r="A566" s="2295"/>
      <c r="B566" s="2284"/>
      <c r="C566" s="2298"/>
      <c r="D566" s="2300"/>
      <c r="E566" s="2303"/>
      <c r="F566" s="2284"/>
      <c r="G566" s="2318"/>
      <c r="H566" s="2305"/>
      <c r="I566" s="2282"/>
      <c r="J566" s="2284"/>
      <c r="K566" s="2318"/>
      <c r="L566" s="2284"/>
      <c r="M566" s="310"/>
      <c r="N566" s="1679"/>
      <c r="O566" s="1679"/>
      <c r="P566" s="309"/>
      <c r="Q566" s="309"/>
      <c r="R566" s="308"/>
      <c r="S566" s="308"/>
      <c r="T566" s="358"/>
      <c r="U566" s="357"/>
      <c r="V566" s="357"/>
      <c r="W566" s="357"/>
      <c r="X566" s="357"/>
      <c r="Y566" s="357"/>
      <c r="Z566" s="357"/>
      <c r="AA566" s="357"/>
      <c r="AB566" s="308"/>
      <c r="AC566" s="2287"/>
      <c r="AD566" s="2287"/>
      <c r="AE566" s="2290"/>
      <c r="AF566" s="2291"/>
      <c r="AG566" s="2293"/>
      <c r="AH566" s="2276"/>
      <c r="AI566" s="271">
        <f>IF(P566=P565,0,IF(P566=P564,0,IF(P566=P563,0,1)))</f>
        <v>0</v>
      </c>
      <c r="AJ566" s="271" t="s">
        <v>545</v>
      </c>
      <c r="AK566" s="271" t="str">
        <f t="shared" si="63"/>
        <v>??</v>
      </c>
      <c r="AL566" s="271" t="e">
        <f>IF(#REF!=#REF!,0,IF(#REF!=#REF!,0,IF(#REF!=#REF!,0,1)))</f>
        <v>#REF!</v>
      </c>
      <c r="AM566" s="354">
        <f t="shared" si="66"/>
        <v>0</v>
      </c>
    </row>
    <row r="567" spans="1:39" ht="14.1" customHeight="1" thickTop="1" thickBot="1" x14ac:dyDescent="0.25">
      <c r="A567" s="2295"/>
      <c r="B567" s="2284"/>
      <c r="C567" s="2298"/>
      <c r="D567" s="2300"/>
      <c r="E567" s="2303"/>
      <c r="F567" s="2284"/>
      <c r="G567" s="2318"/>
      <c r="H567" s="2305"/>
      <c r="I567" s="2282"/>
      <c r="J567" s="2284"/>
      <c r="K567" s="2318"/>
      <c r="L567" s="2284"/>
      <c r="M567" s="310"/>
      <c r="N567" s="1679"/>
      <c r="O567" s="1679"/>
      <c r="P567" s="309"/>
      <c r="Q567" s="309"/>
      <c r="R567" s="308"/>
      <c r="S567" s="308"/>
      <c r="T567" s="358"/>
      <c r="U567" s="357"/>
      <c r="V567" s="357"/>
      <c r="W567" s="357"/>
      <c r="X567" s="357"/>
      <c r="Y567" s="357"/>
      <c r="Z567" s="357"/>
      <c r="AA567" s="357"/>
      <c r="AB567" s="308"/>
      <c r="AC567" s="2287"/>
      <c r="AD567" s="2287"/>
      <c r="AE567" s="2290"/>
      <c r="AF567" s="2291"/>
      <c r="AG567" s="2293"/>
      <c r="AH567" s="2276"/>
      <c r="AI567" s="271">
        <f>IF(P567=P566,0,IF(P567=P565,0,IF(P567=P564,0,IF(P567=P563,0,1))))</f>
        <v>0</v>
      </c>
      <c r="AJ567" s="271" t="s">
        <v>545</v>
      </c>
      <c r="AK567" s="271" t="str">
        <f t="shared" si="63"/>
        <v>??</v>
      </c>
      <c r="AL567" s="271" t="e">
        <f>IF(#REF!=#REF!,0,IF(#REF!=#REF!,0,IF(#REF!=#REF!,0,IF(#REF!=#REF!,0,1))))</f>
        <v>#REF!</v>
      </c>
      <c r="AM567" s="354">
        <f t="shared" si="66"/>
        <v>0</v>
      </c>
    </row>
    <row r="568" spans="1:39" ht="14.1" customHeight="1" thickTop="1" thickBot="1" x14ac:dyDescent="0.25">
      <c r="A568" s="2295"/>
      <c r="B568" s="2284"/>
      <c r="C568" s="2298"/>
      <c r="D568" s="2300"/>
      <c r="E568" s="2303"/>
      <c r="F568" s="2284"/>
      <c r="G568" s="2318"/>
      <c r="H568" s="2305"/>
      <c r="I568" s="2282"/>
      <c r="J568" s="2284"/>
      <c r="K568" s="2318"/>
      <c r="L568" s="2284"/>
      <c r="M568" s="310"/>
      <c r="N568" s="1679"/>
      <c r="O568" s="1679"/>
      <c r="P568" s="309"/>
      <c r="Q568" s="309"/>
      <c r="R568" s="308"/>
      <c r="S568" s="308"/>
      <c r="T568" s="358"/>
      <c r="U568" s="357"/>
      <c r="V568" s="357"/>
      <c r="W568" s="357"/>
      <c r="X568" s="357"/>
      <c r="Y568" s="357"/>
      <c r="Z568" s="357"/>
      <c r="AA568" s="357"/>
      <c r="AB568" s="308"/>
      <c r="AC568" s="2287"/>
      <c r="AD568" s="2287"/>
      <c r="AE568" s="2290"/>
      <c r="AF568" s="2291"/>
      <c r="AG568" s="2293"/>
      <c r="AH568" s="2276"/>
      <c r="AI568" s="271">
        <f>IF(P568=P567,0,IF(P568=P566,0,IF(P568=P565,0,IF(P568=P564,0,IF(P568=P563,0,1)))))</f>
        <v>0</v>
      </c>
      <c r="AJ568" s="271" t="s">
        <v>545</v>
      </c>
      <c r="AK568" s="271" t="str">
        <f t="shared" si="63"/>
        <v>??</v>
      </c>
      <c r="AL568" s="271" t="e">
        <f>IF(#REF!=#REF!,0,IF(#REF!=#REF!,0,IF(#REF!=#REF!,0,IF(#REF!=#REF!,0,IF(#REF!=#REF!,0,1)))))</f>
        <v>#REF!</v>
      </c>
      <c r="AM568" s="354">
        <f t="shared" si="66"/>
        <v>0</v>
      </c>
    </row>
    <row r="569" spans="1:39" ht="14.1" customHeight="1" thickTop="1" thickBot="1" x14ac:dyDescent="0.25">
      <c r="A569" s="2295"/>
      <c r="B569" s="2284"/>
      <c r="C569" s="2298"/>
      <c r="D569" s="2300"/>
      <c r="E569" s="2303"/>
      <c r="F569" s="2284"/>
      <c r="G569" s="2318"/>
      <c r="H569" s="2305"/>
      <c r="I569" s="2282"/>
      <c r="J569" s="2284"/>
      <c r="K569" s="2318"/>
      <c r="L569" s="2284"/>
      <c r="M569" s="310"/>
      <c r="N569" s="1679"/>
      <c r="O569" s="1679"/>
      <c r="P569" s="309"/>
      <c r="Q569" s="309"/>
      <c r="R569" s="308"/>
      <c r="S569" s="308"/>
      <c r="T569" s="358"/>
      <c r="U569" s="357"/>
      <c r="V569" s="357"/>
      <c r="W569" s="357"/>
      <c r="X569" s="357"/>
      <c r="Y569" s="357"/>
      <c r="Z569" s="357"/>
      <c r="AA569" s="357"/>
      <c r="AB569" s="308"/>
      <c r="AC569" s="2287"/>
      <c r="AD569" s="2287"/>
      <c r="AE569" s="2277" t="str">
        <f>IF(AE563&gt;9,"błąd","")</f>
        <v/>
      </c>
      <c r="AF569" s="2291"/>
      <c r="AG569" s="2293"/>
      <c r="AH569" s="2276"/>
      <c r="AI569" s="271">
        <f>IF(P569=P568,0,IF(P569=P567,0,IF(P569=P566,0,IF(P569=P565,0,IF(P569=P564,0,IF(P569=P563,0,1))))))</f>
        <v>0</v>
      </c>
      <c r="AJ569" s="271" t="s">
        <v>545</v>
      </c>
      <c r="AK569" s="271" t="str">
        <f t="shared" si="63"/>
        <v>??</v>
      </c>
      <c r="AL569" s="271" t="e">
        <f>IF(#REF!=#REF!,0,IF(#REF!=#REF!,0,IF(#REF!=#REF!,0,IF(#REF!=#REF!,0,IF(#REF!=#REF!,0,IF(#REF!=#REF!,0,1))))))</f>
        <v>#REF!</v>
      </c>
      <c r="AM569" s="354">
        <f t="shared" si="66"/>
        <v>0</v>
      </c>
    </row>
    <row r="570" spans="1:39" ht="14.1" customHeight="1" thickTop="1" thickBot="1" x14ac:dyDescent="0.25">
      <c r="A570" s="2295"/>
      <c r="B570" s="2284"/>
      <c r="C570" s="2298"/>
      <c r="D570" s="2300"/>
      <c r="E570" s="2303"/>
      <c r="F570" s="2284"/>
      <c r="G570" s="2318"/>
      <c r="H570" s="2305"/>
      <c r="I570" s="2282"/>
      <c r="J570" s="2284"/>
      <c r="K570" s="2318"/>
      <c r="L570" s="2284"/>
      <c r="M570" s="310"/>
      <c r="N570" s="1679"/>
      <c r="O570" s="1679"/>
      <c r="P570" s="309"/>
      <c r="Q570" s="309"/>
      <c r="R570" s="308"/>
      <c r="S570" s="308"/>
      <c r="T570" s="358"/>
      <c r="U570" s="357"/>
      <c r="V570" s="357"/>
      <c r="W570" s="357"/>
      <c r="X570" s="357"/>
      <c r="Y570" s="357"/>
      <c r="Z570" s="357"/>
      <c r="AA570" s="357"/>
      <c r="AB570" s="308"/>
      <c r="AC570" s="2287"/>
      <c r="AD570" s="2287"/>
      <c r="AE570" s="2277"/>
      <c r="AF570" s="2291"/>
      <c r="AG570" s="2293"/>
      <c r="AH570" s="2276"/>
      <c r="AI570" s="271">
        <f>IF(P570=P569,0,IF(P570=P568,0,IF(P570=P567,0,IF(P570=P566,0,IF(P570=P565,0,IF(P570=P564,0,IF(P570=P563,0,1)))))))</f>
        <v>0</v>
      </c>
      <c r="AJ570" s="271" t="s">
        <v>545</v>
      </c>
      <c r="AK570" s="271" t="str">
        <f t="shared" si="63"/>
        <v>??</v>
      </c>
      <c r="AL570" s="271" t="e">
        <f>IF(#REF!=#REF!,0,IF(#REF!=#REF!,0,IF(#REF!=#REF!,0,IF(#REF!=#REF!,0,IF(#REF!=#REF!,0,IF(#REF!=#REF!,0,IF(#REF!=#REF!,0,1)))))))</f>
        <v>#REF!</v>
      </c>
      <c r="AM570" s="354">
        <f t="shared" si="66"/>
        <v>0</v>
      </c>
    </row>
    <row r="571" spans="1:39" ht="14.1" customHeight="1" thickTop="1" thickBot="1" x14ac:dyDescent="0.25">
      <c r="A571" s="2295"/>
      <c r="B571" s="2284"/>
      <c r="C571" s="2298"/>
      <c r="D571" s="2300"/>
      <c r="E571" s="2303"/>
      <c r="F571" s="2284"/>
      <c r="G571" s="2318"/>
      <c r="H571" s="2305"/>
      <c r="I571" s="2282"/>
      <c r="J571" s="2284"/>
      <c r="K571" s="2318"/>
      <c r="L571" s="2284"/>
      <c r="M571" s="310"/>
      <c r="N571" s="1679"/>
      <c r="O571" s="1679"/>
      <c r="P571" s="309"/>
      <c r="Q571" s="309"/>
      <c r="R571" s="308"/>
      <c r="S571" s="308"/>
      <c r="T571" s="358"/>
      <c r="U571" s="357"/>
      <c r="V571" s="357"/>
      <c r="W571" s="357"/>
      <c r="X571" s="357"/>
      <c r="Y571" s="357"/>
      <c r="Z571" s="357"/>
      <c r="AA571" s="357"/>
      <c r="AB571" s="308"/>
      <c r="AC571" s="2287"/>
      <c r="AD571" s="2287"/>
      <c r="AE571" s="2277"/>
      <c r="AF571" s="2291"/>
      <c r="AG571" s="2293"/>
      <c r="AH571" s="2276"/>
      <c r="AI571" s="271">
        <f>IF(P571=P570,0,IF(P571=P569,0,IF(P571=P568,0,IF(P571=P567,0,IF(P571=P566,0,IF(P571=P565,0,IF(P571=P564,0,IF(P571=P563,0,1))))))))</f>
        <v>0</v>
      </c>
      <c r="AJ571" s="271" t="s">
        <v>545</v>
      </c>
      <c r="AK571" s="271" t="str">
        <f t="shared" si="63"/>
        <v>??</v>
      </c>
      <c r="AL571" s="271" t="e">
        <f>IF(#REF!=#REF!,0,IF(#REF!=#REF!,0,IF(#REF!=#REF!,0,IF(#REF!=#REF!,0,IF(#REF!=#REF!,0,IF(#REF!=#REF!,0,IF(#REF!=#REF!,0,IF(#REF!=#REF!,0,1))))))))</f>
        <v>#REF!</v>
      </c>
      <c r="AM571" s="354">
        <f t="shared" si="66"/>
        <v>0</v>
      </c>
    </row>
    <row r="572" spans="1:39" ht="14.1" customHeight="1" thickTop="1" thickBot="1" x14ac:dyDescent="0.25">
      <c r="A572" s="2296"/>
      <c r="B572" s="2285"/>
      <c r="C572" s="2299"/>
      <c r="D572" s="2301"/>
      <c r="E572" s="2304"/>
      <c r="F572" s="2285"/>
      <c r="G572" s="2319"/>
      <c r="H572" s="2306"/>
      <c r="I572" s="2283"/>
      <c r="J572" s="2285"/>
      <c r="K572" s="2319"/>
      <c r="L572" s="2285"/>
      <c r="M572" s="292"/>
      <c r="N572" s="290"/>
      <c r="O572" s="290"/>
      <c r="P572" s="291"/>
      <c r="Q572" s="291"/>
      <c r="R572" s="290"/>
      <c r="S572" s="290"/>
      <c r="T572" s="356"/>
      <c r="U572" s="355"/>
      <c r="V572" s="355"/>
      <c r="W572" s="355"/>
      <c r="X572" s="355"/>
      <c r="Y572" s="355"/>
      <c r="Z572" s="355"/>
      <c r="AA572" s="355"/>
      <c r="AB572" s="290"/>
      <c r="AC572" s="2288"/>
      <c r="AD572" s="2288"/>
      <c r="AE572" s="2278"/>
      <c r="AF572" s="2291"/>
      <c r="AG572" s="2294"/>
      <c r="AH572" s="2276"/>
      <c r="AI572" s="271">
        <f>IF(P572=P571,0,IF(P572=P570,0,IF(P572=P569,0,IF(P572=P568,0,IF(P572=P567,0,IF(P572=P566,0,IF(P572=P565,0,IF(P572=P564,0,IF(P572=P563,0,1)))))))))</f>
        <v>0</v>
      </c>
      <c r="AJ572" s="271" t="s">
        <v>545</v>
      </c>
      <c r="AK572" s="271" t="str">
        <f t="shared" si="63"/>
        <v>??</v>
      </c>
      <c r="AL572" s="271" t="e">
        <f>IF(#REF!=#REF!,0,IF(#REF!=#REF!,0,IF(#REF!=#REF!,0,IF(#REF!=#REF!,0,IF(#REF!=#REF!,0,IF(#REF!=#REF!,0,IF(#REF!=#REF!,0,IF(#REF!=#REF!,0,IF(#REF!=#REF!,0,1)))))))))</f>
        <v>#REF!</v>
      </c>
      <c r="AM572" s="354">
        <f t="shared" si="66"/>
        <v>0</v>
      </c>
    </row>
    <row r="573" spans="1:39" ht="14.1" customHeight="1" thickTop="1" thickBot="1" x14ac:dyDescent="0.25">
      <c r="A573" s="2295"/>
      <c r="B573" s="2297"/>
      <c r="C573" s="2298"/>
      <c r="D573" s="2300"/>
      <c r="E573" s="2302"/>
      <c r="F573" s="2297"/>
      <c r="G573" s="2297"/>
      <c r="H573" s="2305"/>
      <c r="I573" s="2279" t="s">
        <v>140</v>
      </c>
      <c r="J573" s="2284"/>
      <c r="K573" s="2297"/>
      <c r="L573" s="2284"/>
      <c r="M573" s="310"/>
      <c r="N573" s="1679"/>
      <c r="O573" s="1679"/>
      <c r="P573" s="389"/>
      <c r="Q573" s="389"/>
      <c r="R573" s="308"/>
      <c r="S573" s="308"/>
      <c r="T573" s="358"/>
      <c r="U573" s="357"/>
      <c r="V573" s="357"/>
      <c r="W573" s="357"/>
      <c r="X573" s="357"/>
      <c r="Y573" s="357"/>
      <c r="Z573" s="357"/>
      <c r="AA573" s="357"/>
      <c r="AB573" s="308"/>
      <c r="AC573" s="2286">
        <f>SUM(T573:AB582)</f>
        <v>0</v>
      </c>
      <c r="AD573" s="2286">
        <f>IF(AC573&gt;0,18,0)</f>
        <v>0</v>
      </c>
      <c r="AE573" s="2289">
        <f>IF((AC573-AD573)&gt;=0,AC573-AD573,0)</f>
        <v>0</v>
      </c>
      <c r="AF573" s="2291">
        <f>IF(AC573&lt;AD573,AC573,AD573)/IF(AD573=0,1,AD573)</f>
        <v>0</v>
      </c>
      <c r="AG573" s="2292" t="str">
        <f>IF(AF573=1,"pe",IF(AF573&gt;0,"ne",""))</f>
        <v/>
      </c>
      <c r="AH573" s="2276"/>
      <c r="AI573" s="271">
        <v>1</v>
      </c>
      <c r="AJ573" s="271" t="s">
        <v>545</v>
      </c>
      <c r="AK573" s="271" t="str">
        <f t="shared" si="63"/>
        <v>??</v>
      </c>
      <c r="AL573" s="271">
        <v>1</v>
      </c>
      <c r="AM573" s="354">
        <f>C573</f>
        <v>0</v>
      </c>
    </row>
    <row r="574" spans="1:39" ht="14.1" customHeight="1" thickTop="1" thickBot="1" x14ac:dyDescent="0.25">
      <c r="A574" s="2295"/>
      <c r="B574" s="2284"/>
      <c r="C574" s="2298"/>
      <c r="D574" s="2300"/>
      <c r="E574" s="2303"/>
      <c r="F574" s="2284"/>
      <c r="G574" s="2318"/>
      <c r="H574" s="2305"/>
      <c r="I574" s="2280"/>
      <c r="J574" s="2284"/>
      <c r="K574" s="2318"/>
      <c r="L574" s="2284"/>
      <c r="M574" s="310"/>
      <c r="N574" s="1679"/>
      <c r="O574" s="1679"/>
      <c r="P574" s="309"/>
      <c r="Q574" s="309"/>
      <c r="R574" s="308"/>
      <c r="S574" s="308"/>
      <c r="T574" s="358"/>
      <c r="U574" s="357"/>
      <c r="V574" s="357"/>
      <c r="W574" s="357"/>
      <c r="X574" s="357"/>
      <c r="Y574" s="357"/>
      <c r="Z574" s="357"/>
      <c r="AA574" s="357"/>
      <c r="AB574" s="308"/>
      <c r="AC574" s="2287"/>
      <c r="AD574" s="2287"/>
      <c r="AE574" s="2290"/>
      <c r="AF574" s="2291"/>
      <c r="AG574" s="2293"/>
      <c r="AH574" s="2276"/>
      <c r="AI574" s="271">
        <f>IF(P574=P573,0,1)</f>
        <v>0</v>
      </c>
      <c r="AJ574" s="271" t="s">
        <v>545</v>
      </c>
      <c r="AK574" s="271" t="str">
        <f t="shared" si="63"/>
        <v>??</v>
      </c>
      <c r="AL574" s="271" t="e">
        <f>IF(#REF!=#REF!,0,1)</f>
        <v>#REF!</v>
      </c>
      <c r="AM574" s="354">
        <f t="shared" ref="AM574:AM582" si="67">AM573</f>
        <v>0</v>
      </c>
    </row>
    <row r="575" spans="1:39" ht="14.1" customHeight="1" thickTop="1" thickBot="1" x14ac:dyDescent="0.25">
      <c r="A575" s="2295"/>
      <c r="B575" s="2284"/>
      <c r="C575" s="2298"/>
      <c r="D575" s="2300"/>
      <c r="E575" s="2303"/>
      <c r="F575" s="2284"/>
      <c r="G575" s="2318"/>
      <c r="H575" s="2305"/>
      <c r="I575" s="2281"/>
      <c r="J575" s="2284"/>
      <c r="K575" s="2318"/>
      <c r="L575" s="2284"/>
      <c r="M575" s="310"/>
      <c r="N575" s="1679"/>
      <c r="O575" s="1679"/>
      <c r="P575" s="309"/>
      <c r="Q575" s="309"/>
      <c r="R575" s="308"/>
      <c r="S575" s="308"/>
      <c r="T575" s="358"/>
      <c r="U575" s="357"/>
      <c r="V575" s="357"/>
      <c r="W575" s="357"/>
      <c r="X575" s="357"/>
      <c r="Y575" s="357"/>
      <c r="Z575" s="357"/>
      <c r="AA575" s="357"/>
      <c r="AB575" s="308"/>
      <c r="AC575" s="2287"/>
      <c r="AD575" s="2287"/>
      <c r="AE575" s="2290"/>
      <c r="AF575" s="2291"/>
      <c r="AG575" s="2293"/>
      <c r="AH575" s="2276"/>
      <c r="AI575" s="271">
        <f>IF(P575=P574,0,IF(P575=P573,0,1))</f>
        <v>0</v>
      </c>
      <c r="AJ575" s="271" t="s">
        <v>545</v>
      </c>
      <c r="AK575" s="271" t="str">
        <f t="shared" si="63"/>
        <v>??</v>
      </c>
      <c r="AL575" s="271" t="e">
        <f>IF(#REF!=#REF!,0,IF(#REF!=#REF!,0,1))</f>
        <v>#REF!</v>
      </c>
      <c r="AM575" s="354">
        <f t="shared" si="67"/>
        <v>0</v>
      </c>
    </row>
    <row r="576" spans="1:39" ht="14.1" customHeight="1" thickTop="1" thickBot="1" x14ac:dyDescent="0.25">
      <c r="A576" s="2295"/>
      <c r="B576" s="2284"/>
      <c r="C576" s="2298"/>
      <c r="D576" s="2300"/>
      <c r="E576" s="2303"/>
      <c r="F576" s="2284"/>
      <c r="G576" s="2318"/>
      <c r="H576" s="2305"/>
      <c r="I576" s="2282"/>
      <c r="J576" s="2284"/>
      <c r="K576" s="2318"/>
      <c r="L576" s="2284"/>
      <c r="M576" s="310"/>
      <c r="N576" s="1679"/>
      <c r="O576" s="1679"/>
      <c r="P576" s="309"/>
      <c r="Q576" s="309"/>
      <c r="R576" s="308"/>
      <c r="S576" s="308"/>
      <c r="T576" s="358"/>
      <c r="U576" s="357"/>
      <c r="V576" s="357"/>
      <c r="W576" s="357"/>
      <c r="X576" s="357"/>
      <c r="Y576" s="357"/>
      <c r="Z576" s="357"/>
      <c r="AA576" s="357"/>
      <c r="AB576" s="308"/>
      <c r="AC576" s="2287"/>
      <c r="AD576" s="2287"/>
      <c r="AE576" s="2290"/>
      <c r="AF576" s="2291"/>
      <c r="AG576" s="2293"/>
      <c r="AH576" s="2276"/>
      <c r="AI576" s="271">
        <f>IF(P576=P575,0,IF(P576=P574,0,IF(P576=P573,0,1)))</f>
        <v>0</v>
      </c>
      <c r="AJ576" s="271" t="s">
        <v>545</v>
      </c>
      <c r="AK576" s="271" t="str">
        <f t="shared" si="63"/>
        <v>??</v>
      </c>
      <c r="AL576" s="271" t="e">
        <f>IF(#REF!=#REF!,0,IF(#REF!=#REF!,0,IF(#REF!=#REF!,0,1)))</f>
        <v>#REF!</v>
      </c>
      <c r="AM576" s="354">
        <f t="shared" si="67"/>
        <v>0</v>
      </c>
    </row>
    <row r="577" spans="1:39" ht="14.1" customHeight="1" thickTop="1" thickBot="1" x14ac:dyDescent="0.25">
      <c r="A577" s="2295"/>
      <c r="B577" s="2284"/>
      <c r="C577" s="2298"/>
      <c r="D577" s="2300"/>
      <c r="E577" s="2303"/>
      <c r="F577" s="2284"/>
      <c r="G577" s="2318"/>
      <c r="H577" s="2305"/>
      <c r="I577" s="2282"/>
      <c r="J577" s="2284"/>
      <c r="K577" s="2318"/>
      <c r="L577" s="2284"/>
      <c r="M577" s="310"/>
      <c r="N577" s="1679"/>
      <c r="O577" s="1679"/>
      <c r="P577" s="309"/>
      <c r="Q577" s="309"/>
      <c r="R577" s="308"/>
      <c r="S577" s="308"/>
      <c r="T577" s="358"/>
      <c r="U577" s="357"/>
      <c r="V577" s="357"/>
      <c r="W577" s="357"/>
      <c r="X577" s="357"/>
      <c r="Y577" s="357"/>
      <c r="Z577" s="357"/>
      <c r="AA577" s="357"/>
      <c r="AB577" s="308"/>
      <c r="AC577" s="2287"/>
      <c r="AD577" s="2287"/>
      <c r="AE577" s="2290"/>
      <c r="AF577" s="2291"/>
      <c r="AG577" s="2293"/>
      <c r="AH577" s="2276"/>
      <c r="AI577" s="271">
        <f>IF(P577=P576,0,IF(P577=P575,0,IF(P577=P574,0,IF(P577=P573,0,1))))</f>
        <v>0</v>
      </c>
      <c r="AJ577" s="271" t="s">
        <v>545</v>
      </c>
      <c r="AK577" s="271" t="str">
        <f t="shared" si="63"/>
        <v>??</v>
      </c>
      <c r="AL577" s="271" t="e">
        <f>IF(#REF!=#REF!,0,IF(#REF!=#REF!,0,IF(#REF!=#REF!,0,IF(#REF!=#REF!,0,1))))</f>
        <v>#REF!</v>
      </c>
      <c r="AM577" s="354">
        <f t="shared" si="67"/>
        <v>0</v>
      </c>
    </row>
    <row r="578" spans="1:39" ht="14.1" customHeight="1" thickTop="1" thickBot="1" x14ac:dyDescent="0.25">
      <c r="A578" s="2295"/>
      <c r="B578" s="2284"/>
      <c r="C578" s="2298"/>
      <c r="D578" s="2300"/>
      <c r="E578" s="2303"/>
      <c r="F578" s="2284"/>
      <c r="G578" s="2318"/>
      <c r="H578" s="2305"/>
      <c r="I578" s="2282"/>
      <c r="J578" s="2284"/>
      <c r="K578" s="2318"/>
      <c r="L578" s="2284"/>
      <c r="M578" s="310"/>
      <c r="N578" s="1679"/>
      <c r="O578" s="1679"/>
      <c r="P578" s="309"/>
      <c r="Q578" s="309"/>
      <c r="R578" s="308"/>
      <c r="S578" s="308"/>
      <c r="T578" s="358"/>
      <c r="U578" s="357"/>
      <c r="V578" s="357"/>
      <c r="W578" s="357"/>
      <c r="X578" s="357"/>
      <c r="Y578" s="357"/>
      <c r="Z578" s="357"/>
      <c r="AA578" s="357"/>
      <c r="AB578" s="308"/>
      <c r="AC578" s="2287"/>
      <c r="AD578" s="2287"/>
      <c r="AE578" s="2290"/>
      <c r="AF578" s="2291"/>
      <c r="AG578" s="2293"/>
      <c r="AH578" s="2276"/>
      <c r="AI578" s="271">
        <f>IF(P578=P577,0,IF(P578=P576,0,IF(P578=P575,0,IF(P578=P574,0,IF(P578=P573,0,1)))))</f>
        <v>0</v>
      </c>
      <c r="AJ578" s="271" t="s">
        <v>545</v>
      </c>
      <c r="AK578" s="271" t="str">
        <f t="shared" si="63"/>
        <v>??</v>
      </c>
      <c r="AL578" s="271" t="e">
        <f>IF(#REF!=#REF!,0,IF(#REF!=#REF!,0,IF(#REF!=#REF!,0,IF(#REF!=#REF!,0,IF(#REF!=#REF!,0,1)))))</f>
        <v>#REF!</v>
      </c>
      <c r="AM578" s="354">
        <f t="shared" si="67"/>
        <v>0</v>
      </c>
    </row>
    <row r="579" spans="1:39" ht="14.1" customHeight="1" thickTop="1" thickBot="1" x14ac:dyDescent="0.25">
      <c r="A579" s="2295"/>
      <c r="B579" s="2284"/>
      <c r="C579" s="2298"/>
      <c r="D579" s="2300"/>
      <c r="E579" s="2303"/>
      <c r="F579" s="2284"/>
      <c r="G579" s="2318"/>
      <c r="H579" s="2305"/>
      <c r="I579" s="2282"/>
      <c r="J579" s="2284"/>
      <c r="K579" s="2318"/>
      <c r="L579" s="2284"/>
      <c r="M579" s="310"/>
      <c r="N579" s="1679"/>
      <c r="O579" s="1679"/>
      <c r="P579" s="309"/>
      <c r="Q579" s="309"/>
      <c r="R579" s="308"/>
      <c r="S579" s="308"/>
      <c r="T579" s="358"/>
      <c r="U579" s="357"/>
      <c r="V579" s="357"/>
      <c r="W579" s="357"/>
      <c r="X579" s="357"/>
      <c r="Y579" s="357"/>
      <c r="Z579" s="357"/>
      <c r="AA579" s="357"/>
      <c r="AB579" s="308"/>
      <c r="AC579" s="2287"/>
      <c r="AD579" s="2287"/>
      <c r="AE579" s="2277" t="str">
        <f>IF(AE573&gt;9,"błąd","")</f>
        <v/>
      </c>
      <c r="AF579" s="2291"/>
      <c r="AG579" s="2293"/>
      <c r="AH579" s="2276"/>
      <c r="AI579" s="271">
        <f>IF(P579=P578,0,IF(P579=P577,0,IF(P579=P576,0,IF(P579=P575,0,IF(P579=P574,0,IF(P579=P573,0,1))))))</f>
        <v>0</v>
      </c>
      <c r="AJ579" s="271" t="s">
        <v>545</v>
      </c>
      <c r="AK579" s="271" t="str">
        <f t="shared" si="63"/>
        <v>??</v>
      </c>
      <c r="AL579" s="271" t="e">
        <f>IF(#REF!=#REF!,0,IF(#REF!=#REF!,0,IF(#REF!=#REF!,0,IF(#REF!=#REF!,0,IF(#REF!=#REF!,0,IF(#REF!=#REF!,0,1))))))</f>
        <v>#REF!</v>
      </c>
      <c r="AM579" s="354">
        <f t="shared" si="67"/>
        <v>0</v>
      </c>
    </row>
    <row r="580" spans="1:39" ht="14.1" customHeight="1" thickTop="1" thickBot="1" x14ac:dyDescent="0.25">
      <c r="A580" s="2295"/>
      <c r="B580" s="2284"/>
      <c r="C580" s="2298"/>
      <c r="D580" s="2300"/>
      <c r="E580" s="2303"/>
      <c r="F580" s="2284"/>
      <c r="G580" s="2318"/>
      <c r="H580" s="2305"/>
      <c r="I580" s="2282"/>
      <c r="J580" s="2284"/>
      <c r="K580" s="2318"/>
      <c r="L580" s="2284"/>
      <c r="M580" s="310"/>
      <c r="N580" s="1679"/>
      <c r="O580" s="1679"/>
      <c r="P580" s="309"/>
      <c r="Q580" s="309"/>
      <c r="R580" s="308"/>
      <c r="S580" s="308"/>
      <c r="T580" s="358"/>
      <c r="U580" s="357"/>
      <c r="V580" s="357"/>
      <c r="W580" s="357"/>
      <c r="X580" s="357"/>
      <c r="Y580" s="357"/>
      <c r="Z580" s="357"/>
      <c r="AA580" s="357"/>
      <c r="AB580" s="308"/>
      <c r="AC580" s="2287"/>
      <c r="AD580" s="2287"/>
      <c r="AE580" s="2277"/>
      <c r="AF580" s="2291"/>
      <c r="AG580" s="2293"/>
      <c r="AH580" s="2276"/>
      <c r="AI580" s="271">
        <f>IF(P580=P579,0,IF(P580=P578,0,IF(P580=P577,0,IF(P580=P576,0,IF(P580=P575,0,IF(P580=P574,0,IF(P580=P573,0,1)))))))</f>
        <v>0</v>
      </c>
      <c r="AJ580" s="271" t="s">
        <v>545</v>
      </c>
      <c r="AK580" s="271" t="str">
        <f t="shared" si="63"/>
        <v>??</v>
      </c>
      <c r="AL580" s="271" t="e">
        <f>IF(#REF!=#REF!,0,IF(#REF!=#REF!,0,IF(#REF!=#REF!,0,IF(#REF!=#REF!,0,IF(#REF!=#REF!,0,IF(#REF!=#REF!,0,IF(#REF!=#REF!,0,1)))))))</f>
        <v>#REF!</v>
      </c>
      <c r="AM580" s="354">
        <f t="shared" si="67"/>
        <v>0</v>
      </c>
    </row>
    <row r="581" spans="1:39" ht="14.1" customHeight="1" thickTop="1" thickBot="1" x14ac:dyDescent="0.25">
      <c r="A581" s="2295"/>
      <c r="B581" s="2284"/>
      <c r="C581" s="2298"/>
      <c r="D581" s="2300"/>
      <c r="E581" s="2303"/>
      <c r="F581" s="2284"/>
      <c r="G581" s="2318"/>
      <c r="H581" s="2305"/>
      <c r="I581" s="2282"/>
      <c r="J581" s="2284"/>
      <c r="K581" s="2318"/>
      <c r="L581" s="2284"/>
      <c r="M581" s="310"/>
      <c r="N581" s="1679"/>
      <c r="O581" s="1679"/>
      <c r="P581" s="309"/>
      <c r="Q581" s="309"/>
      <c r="R581" s="308"/>
      <c r="S581" s="308"/>
      <c r="T581" s="358"/>
      <c r="U581" s="357"/>
      <c r="V581" s="357"/>
      <c r="W581" s="357"/>
      <c r="X581" s="357"/>
      <c r="Y581" s="357"/>
      <c r="Z581" s="357"/>
      <c r="AA581" s="357"/>
      <c r="AB581" s="308"/>
      <c r="AC581" s="2287"/>
      <c r="AD581" s="2287"/>
      <c r="AE581" s="2277"/>
      <c r="AF581" s="2291"/>
      <c r="AG581" s="2293"/>
      <c r="AH581" s="2276"/>
      <c r="AI581" s="271">
        <f>IF(P581=P580,0,IF(P581=P579,0,IF(P581=P578,0,IF(P581=P577,0,IF(P581=P576,0,IF(P581=P575,0,IF(P581=P574,0,IF(P581=P573,0,1))))))))</f>
        <v>0</v>
      </c>
      <c r="AJ581" s="271" t="s">
        <v>545</v>
      </c>
      <c r="AK581" s="271" t="str">
        <f t="shared" si="63"/>
        <v>??</v>
      </c>
      <c r="AL581" s="271" t="e">
        <f>IF(#REF!=#REF!,0,IF(#REF!=#REF!,0,IF(#REF!=#REF!,0,IF(#REF!=#REF!,0,IF(#REF!=#REF!,0,IF(#REF!=#REF!,0,IF(#REF!=#REF!,0,IF(#REF!=#REF!,0,1))))))))</f>
        <v>#REF!</v>
      </c>
      <c r="AM581" s="354">
        <f t="shared" si="67"/>
        <v>0</v>
      </c>
    </row>
    <row r="582" spans="1:39" ht="14.1" customHeight="1" thickTop="1" thickBot="1" x14ac:dyDescent="0.25">
      <c r="A582" s="2296"/>
      <c r="B582" s="2285"/>
      <c r="C582" s="2299"/>
      <c r="D582" s="2301"/>
      <c r="E582" s="2304"/>
      <c r="F582" s="2285"/>
      <c r="G582" s="2319"/>
      <c r="H582" s="2306"/>
      <c r="I582" s="2283"/>
      <c r="J582" s="2285"/>
      <c r="K582" s="2319"/>
      <c r="L582" s="2285"/>
      <c r="M582" s="292"/>
      <c r="N582" s="290"/>
      <c r="O582" s="290"/>
      <c r="P582" s="291"/>
      <c r="Q582" s="291"/>
      <c r="R582" s="290"/>
      <c r="S582" s="290"/>
      <c r="T582" s="356"/>
      <c r="U582" s="355"/>
      <c r="V582" s="355"/>
      <c r="W582" s="355"/>
      <c r="X582" s="355"/>
      <c r="Y582" s="355"/>
      <c r="Z582" s="355"/>
      <c r="AA582" s="355"/>
      <c r="AB582" s="290"/>
      <c r="AC582" s="2288"/>
      <c r="AD582" s="2288"/>
      <c r="AE582" s="2278"/>
      <c r="AF582" s="2291"/>
      <c r="AG582" s="2294"/>
      <c r="AH582" s="2276"/>
      <c r="AI582" s="271">
        <f>IF(P582=P581,0,IF(P582=P580,0,IF(P582=P579,0,IF(P582=P578,0,IF(P582=P577,0,IF(P582=P576,0,IF(P582=P575,0,IF(P582=P574,0,IF(P582=P573,0,1)))))))))</f>
        <v>0</v>
      </c>
      <c r="AJ582" s="271" t="s">
        <v>545</v>
      </c>
      <c r="AK582" s="271" t="str">
        <f t="shared" si="63"/>
        <v>??</v>
      </c>
      <c r="AL582" s="271" t="e">
        <f>IF(#REF!=#REF!,0,IF(#REF!=#REF!,0,IF(#REF!=#REF!,0,IF(#REF!=#REF!,0,IF(#REF!=#REF!,0,IF(#REF!=#REF!,0,IF(#REF!=#REF!,0,IF(#REF!=#REF!,0,IF(#REF!=#REF!,0,1)))))))))</f>
        <v>#REF!</v>
      </c>
      <c r="AM582" s="354">
        <f t="shared" si="67"/>
        <v>0</v>
      </c>
    </row>
    <row r="583" spans="1:39" ht="14.1" customHeight="1" thickTop="1" thickBot="1" x14ac:dyDescent="0.25">
      <c r="A583" s="2295"/>
      <c r="B583" s="2297"/>
      <c r="C583" s="2298"/>
      <c r="D583" s="2300"/>
      <c r="E583" s="2302"/>
      <c r="F583" s="2297"/>
      <c r="G583" s="2297"/>
      <c r="H583" s="2305"/>
      <c r="I583" s="2279" t="s">
        <v>140</v>
      </c>
      <c r="J583" s="2284"/>
      <c r="K583" s="2297"/>
      <c r="L583" s="2284"/>
      <c r="M583" s="310"/>
      <c r="N583" s="1679"/>
      <c r="O583" s="1679"/>
      <c r="P583" s="389"/>
      <c r="Q583" s="389"/>
      <c r="R583" s="308"/>
      <c r="S583" s="308"/>
      <c r="T583" s="358"/>
      <c r="U583" s="357"/>
      <c r="V583" s="357"/>
      <c r="W583" s="357"/>
      <c r="X583" s="357"/>
      <c r="Y583" s="357"/>
      <c r="Z583" s="357"/>
      <c r="AA583" s="357"/>
      <c r="AB583" s="308"/>
      <c r="AC583" s="2286">
        <f>SUM(T583:AB592)</f>
        <v>0</v>
      </c>
      <c r="AD583" s="2286">
        <f>IF(AC583&gt;0,18,0)</f>
        <v>0</v>
      </c>
      <c r="AE583" s="2289">
        <f>IF((AC583-AD583)&gt;=0,AC583-AD583,0)</f>
        <v>0</v>
      </c>
      <c r="AF583" s="2291">
        <f>IF(AC583&lt;AD583,AC583,AD583)/IF(AD583=0,1,AD583)</f>
        <v>0</v>
      </c>
      <c r="AG583" s="2292" t="str">
        <f>IF(AF583=1,"pe",IF(AF583&gt;0,"ne",""))</f>
        <v/>
      </c>
      <c r="AH583" s="2276"/>
      <c r="AI583" s="271">
        <v>1</v>
      </c>
      <c r="AJ583" s="271" t="s">
        <v>545</v>
      </c>
      <c r="AK583" s="271" t="str">
        <f t="shared" si="63"/>
        <v>??</v>
      </c>
      <c r="AL583" s="271">
        <v>1</v>
      </c>
      <c r="AM583" s="354">
        <f>C583</f>
        <v>0</v>
      </c>
    </row>
    <row r="584" spans="1:39" ht="14.1" customHeight="1" thickTop="1" thickBot="1" x14ac:dyDescent="0.25">
      <c r="A584" s="2295"/>
      <c r="B584" s="2284"/>
      <c r="C584" s="2298"/>
      <c r="D584" s="2300"/>
      <c r="E584" s="2303"/>
      <c r="F584" s="2284"/>
      <c r="G584" s="2318"/>
      <c r="H584" s="2305"/>
      <c r="I584" s="2280"/>
      <c r="J584" s="2284"/>
      <c r="K584" s="2318"/>
      <c r="L584" s="2284"/>
      <c r="M584" s="310"/>
      <c r="N584" s="1679"/>
      <c r="O584" s="1679"/>
      <c r="P584" s="309"/>
      <c r="Q584" s="309"/>
      <c r="R584" s="308"/>
      <c r="S584" s="308"/>
      <c r="T584" s="358"/>
      <c r="U584" s="357"/>
      <c r="V584" s="357"/>
      <c r="W584" s="357"/>
      <c r="X584" s="357"/>
      <c r="Y584" s="357"/>
      <c r="Z584" s="357"/>
      <c r="AA584" s="357"/>
      <c r="AB584" s="308"/>
      <c r="AC584" s="2287"/>
      <c r="AD584" s="2287"/>
      <c r="AE584" s="2290"/>
      <c r="AF584" s="2291"/>
      <c r="AG584" s="2293"/>
      <c r="AH584" s="2276"/>
      <c r="AI584" s="271">
        <f>IF(P584=P583,0,1)</f>
        <v>0</v>
      </c>
      <c r="AJ584" s="271" t="s">
        <v>545</v>
      </c>
      <c r="AK584" s="271" t="str">
        <f t="shared" si="63"/>
        <v>??</v>
      </c>
      <c r="AL584" s="271" t="e">
        <f>IF(#REF!=#REF!,0,1)</f>
        <v>#REF!</v>
      </c>
      <c r="AM584" s="354">
        <f t="shared" ref="AM584:AM592" si="68">AM583</f>
        <v>0</v>
      </c>
    </row>
    <row r="585" spans="1:39" ht="14.1" customHeight="1" thickTop="1" thickBot="1" x14ac:dyDescent="0.25">
      <c r="A585" s="2295"/>
      <c r="B585" s="2284"/>
      <c r="C585" s="2298"/>
      <c r="D585" s="2300"/>
      <c r="E585" s="2303"/>
      <c r="F585" s="2284"/>
      <c r="G585" s="2318"/>
      <c r="H585" s="2305"/>
      <c r="I585" s="2281"/>
      <c r="J585" s="2284"/>
      <c r="K585" s="2318"/>
      <c r="L585" s="2284"/>
      <c r="M585" s="310"/>
      <c r="N585" s="1679"/>
      <c r="O585" s="1679"/>
      <c r="P585" s="309"/>
      <c r="Q585" s="309"/>
      <c r="R585" s="308"/>
      <c r="S585" s="308"/>
      <c r="T585" s="358"/>
      <c r="U585" s="357"/>
      <c r="V585" s="357"/>
      <c r="W585" s="357"/>
      <c r="X585" s="357"/>
      <c r="Y585" s="357"/>
      <c r="Z585" s="357"/>
      <c r="AA585" s="357"/>
      <c r="AB585" s="308"/>
      <c r="AC585" s="2287"/>
      <c r="AD585" s="2287"/>
      <c r="AE585" s="2290"/>
      <c r="AF585" s="2291"/>
      <c r="AG585" s="2293"/>
      <c r="AH585" s="2276"/>
      <c r="AI585" s="271">
        <f>IF(P585=P584,0,IF(P585=P583,0,1))</f>
        <v>0</v>
      </c>
      <c r="AJ585" s="271" t="s">
        <v>545</v>
      </c>
      <c r="AK585" s="271" t="str">
        <f t="shared" si="63"/>
        <v>??</v>
      </c>
      <c r="AL585" s="271" t="e">
        <f>IF(#REF!=#REF!,0,IF(#REF!=#REF!,0,1))</f>
        <v>#REF!</v>
      </c>
      <c r="AM585" s="354">
        <f t="shared" si="68"/>
        <v>0</v>
      </c>
    </row>
    <row r="586" spans="1:39" ht="14.1" customHeight="1" thickTop="1" thickBot="1" x14ac:dyDescent="0.25">
      <c r="A586" s="2295"/>
      <c r="B586" s="2284"/>
      <c r="C586" s="2298"/>
      <c r="D586" s="2300"/>
      <c r="E586" s="2303"/>
      <c r="F586" s="2284"/>
      <c r="G586" s="2318"/>
      <c r="H586" s="2305"/>
      <c r="I586" s="2282"/>
      <c r="J586" s="2284"/>
      <c r="K586" s="2318"/>
      <c r="L586" s="2284"/>
      <c r="M586" s="310"/>
      <c r="N586" s="1679"/>
      <c r="O586" s="1679"/>
      <c r="P586" s="309"/>
      <c r="Q586" s="309"/>
      <c r="R586" s="308"/>
      <c r="S586" s="308"/>
      <c r="T586" s="358"/>
      <c r="U586" s="357"/>
      <c r="V586" s="357"/>
      <c r="W586" s="357"/>
      <c r="X586" s="357"/>
      <c r="Y586" s="357"/>
      <c r="Z586" s="357"/>
      <c r="AA586" s="357"/>
      <c r="AB586" s="308"/>
      <c r="AC586" s="2287"/>
      <c r="AD586" s="2287"/>
      <c r="AE586" s="2290"/>
      <c r="AF586" s="2291"/>
      <c r="AG586" s="2293"/>
      <c r="AH586" s="2276"/>
      <c r="AI586" s="271">
        <f>IF(P586=P585,0,IF(P586=P584,0,IF(P586=P583,0,1)))</f>
        <v>0</v>
      </c>
      <c r="AJ586" s="271" t="s">
        <v>545</v>
      </c>
      <c r="AK586" s="271" t="str">
        <f t="shared" si="63"/>
        <v>??</v>
      </c>
      <c r="AL586" s="271" t="e">
        <f>IF(#REF!=#REF!,0,IF(#REF!=#REF!,0,IF(#REF!=#REF!,0,1)))</f>
        <v>#REF!</v>
      </c>
      <c r="AM586" s="354">
        <f t="shared" si="68"/>
        <v>0</v>
      </c>
    </row>
    <row r="587" spans="1:39" ht="14.1" customHeight="1" thickTop="1" thickBot="1" x14ac:dyDescent="0.25">
      <c r="A587" s="2295"/>
      <c r="B587" s="2284"/>
      <c r="C587" s="2298"/>
      <c r="D587" s="2300"/>
      <c r="E587" s="2303"/>
      <c r="F587" s="2284"/>
      <c r="G587" s="2318"/>
      <c r="H587" s="2305"/>
      <c r="I587" s="2282"/>
      <c r="J587" s="2284"/>
      <c r="K587" s="2318"/>
      <c r="L587" s="2284"/>
      <c r="M587" s="310"/>
      <c r="N587" s="1679"/>
      <c r="O587" s="1679"/>
      <c r="P587" s="309"/>
      <c r="Q587" s="309"/>
      <c r="R587" s="308"/>
      <c r="S587" s="308"/>
      <c r="T587" s="358"/>
      <c r="U587" s="357"/>
      <c r="V587" s="357"/>
      <c r="W587" s="357"/>
      <c r="X587" s="357"/>
      <c r="Y587" s="357"/>
      <c r="Z587" s="357"/>
      <c r="AA587" s="357"/>
      <c r="AB587" s="308"/>
      <c r="AC587" s="2287"/>
      <c r="AD587" s="2287"/>
      <c r="AE587" s="2290"/>
      <c r="AF587" s="2291"/>
      <c r="AG587" s="2293"/>
      <c r="AH587" s="2276"/>
      <c r="AI587" s="271">
        <f>IF(P587=P586,0,IF(P587=P585,0,IF(P587=P584,0,IF(P587=P583,0,1))))</f>
        <v>0</v>
      </c>
      <c r="AJ587" s="271" t="s">
        <v>545</v>
      </c>
      <c r="AK587" s="271" t="str">
        <f t="shared" si="63"/>
        <v>??</v>
      </c>
      <c r="AL587" s="271" t="e">
        <f>IF(#REF!=#REF!,0,IF(#REF!=#REF!,0,IF(#REF!=#REF!,0,IF(#REF!=#REF!,0,1))))</f>
        <v>#REF!</v>
      </c>
      <c r="AM587" s="354">
        <f t="shared" si="68"/>
        <v>0</v>
      </c>
    </row>
    <row r="588" spans="1:39" ht="14.1" customHeight="1" thickTop="1" thickBot="1" x14ac:dyDescent="0.25">
      <c r="A588" s="2295"/>
      <c r="B588" s="2284"/>
      <c r="C588" s="2298"/>
      <c r="D588" s="2300"/>
      <c r="E588" s="2303"/>
      <c r="F588" s="2284"/>
      <c r="G588" s="2318"/>
      <c r="H588" s="2305"/>
      <c r="I588" s="2282"/>
      <c r="J588" s="2284"/>
      <c r="K588" s="2318"/>
      <c r="L588" s="2284"/>
      <c r="M588" s="310"/>
      <c r="N588" s="1679"/>
      <c r="O588" s="1679"/>
      <c r="P588" s="309"/>
      <c r="Q588" s="309"/>
      <c r="R588" s="308"/>
      <c r="S588" s="308"/>
      <c r="T588" s="358"/>
      <c r="U588" s="357"/>
      <c r="V588" s="357"/>
      <c r="W588" s="357"/>
      <c r="X588" s="357"/>
      <c r="Y588" s="357"/>
      <c r="Z588" s="357"/>
      <c r="AA588" s="357"/>
      <c r="AB588" s="308"/>
      <c r="AC588" s="2287"/>
      <c r="AD588" s="2287"/>
      <c r="AE588" s="2290"/>
      <c r="AF588" s="2291"/>
      <c r="AG588" s="2293"/>
      <c r="AH588" s="2276"/>
      <c r="AI588" s="271">
        <f>IF(P588=P587,0,IF(P588=P586,0,IF(P588=P585,0,IF(P588=P584,0,IF(P588=P583,0,1)))))</f>
        <v>0</v>
      </c>
      <c r="AJ588" s="271" t="s">
        <v>545</v>
      </c>
      <c r="AK588" s="271" t="str">
        <f t="shared" si="63"/>
        <v>??</v>
      </c>
      <c r="AL588" s="271" t="e">
        <f>IF(#REF!=#REF!,0,IF(#REF!=#REF!,0,IF(#REF!=#REF!,0,IF(#REF!=#REF!,0,IF(#REF!=#REF!,0,1)))))</f>
        <v>#REF!</v>
      </c>
      <c r="AM588" s="354">
        <f t="shared" si="68"/>
        <v>0</v>
      </c>
    </row>
    <row r="589" spans="1:39" ht="14.1" customHeight="1" thickTop="1" thickBot="1" x14ac:dyDescent="0.25">
      <c r="A589" s="2295"/>
      <c r="B589" s="2284"/>
      <c r="C589" s="2298"/>
      <c r="D589" s="2300"/>
      <c r="E589" s="2303"/>
      <c r="F589" s="2284"/>
      <c r="G589" s="2318"/>
      <c r="H589" s="2305"/>
      <c r="I589" s="2282"/>
      <c r="J589" s="2284"/>
      <c r="K589" s="2318"/>
      <c r="L589" s="2284"/>
      <c r="M589" s="310"/>
      <c r="N589" s="1679"/>
      <c r="O589" s="1679"/>
      <c r="P589" s="309"/>
      <c r="Q589" s="309"/>
      <c r="R589" s="308"/>
      <c r="S589" s="308"/>
      <c r="T589" s="358"/>
      <c r="U589" s="357"/>
      <c r="V589" s="357"/>
      <c r="W589" s="357"/>
      <c r="X589" s="357"/>
      <c r="Y589" s="357"/>
      <c r="Z589" s="357"/>
      <c r="AA589" s="357"/>
      <c r="AB589" s="308"/>
      <c r="AC589" s="2287"/>
      <c r="AD589" s="2287"/>
      <c r="AE589" s="2277" t="str">
        <f>IF(AE583&gt;9,"błąd","")</f>
        <v/>
      </c>
      <c r="AF589" s="2291"/>
      <c r="AG589" s="2293"/>
      <c r="AH589" s="2276"/>
      <c r="AI589" s="271">
        <f>IF(P589=P588,0,IF(P589=P587,0,IF(P589=P586,0,IF(P589=P585,0,IF(P589=P584,0,IF(P589=P583,0,1))))))</f>
        <v>0</v>
      </c>
      <c r="AJ589" s="271" t="s">
        <v>545</v>
      </c>
      <c r="AK589" s="271" t="str">
        <f t="shared" si="63"/>
        <v>??</v>
      </c>
      <c r="AL589" s="271" t="e">
        <f>IF(#REF!=#REF!,0,IF(#REF!=#REF!,0,IF(#REF!=#REF!,0,IF(#REF!=#REF!,0,IF(#REF!=#REF!,0,IF(#REF!=#REF!,0,1))))))</f>
        <v>#REF!</v>
      </c>
      <c r="AM589" s="354">
        <f t="shared" si="68"/>
        <v>0</v>
      </c>
    </row>
    <row r="590" spans="1:39" ht="14.1" customHeight="1" thickTop="1" thickBot="1" x14ac:dyDescent="0.25">
      <c r="A590" s="2295"/>
      <c r="B590" s="2284"/>
      <c r="C590" s="2298"/>
      <c r="D590" s="2300"/>
      <c r="E590" s="2303"/>
      <c r="F590" s="2284"/>
      <c r="G590" s="2318"/>
      <c r="H590" s="2305"/>
      <c r="I590" s="2282"/>
      <c r="J590" s="2284"/>
      <c r="K590" s="2318"/>
      <c r="L590" s="2284"/>
      <c r="M590" s="310"/>
      <c r="N590" s="1679"/>
      <c r="O590" s="1679"/>
      <c r="P590" s="309"/>
      <c r="Q590" s="309"/>
      <c r="R590" s="308"/>
      <c r="S590" s="308"/>
      <c r="T590" s="358"/>
      <c r="U590" s="357"/>
      <c r="V590" s="357"/>
      <c r="W590" s="357"/>
      <c r="X590" s="357"/>
      <c r="Y590" s="357"/>
      <c r="Z590" s="357"/>
      <c r="AA590" s="357"/>
      <c r="AB590" s="308"/>
      <c r="AC590" s="2287"/>
      <c r="AD590" s="2287"/>
      <c r="AE590" s="2277"/>
      <c r="AF590" s="2291"/>
      <c r="AG590" s="2293"/>
      <c r="AH590" s="2276"/>
      <c r="AI590" s="271">
        <f>IF(P590=P589,0,IF(P590=P588,0,IF(P590=P587,0,IF(P590=P586,0,IF(P590=P585,0,IF(P590=P584,0,IF(P590=P583,0,1)))))))</f>
        <v>0</v>
      </c>
      <c r="AJ590" s="271" t="s">
        <v>545</v>
      </c>
      <c r="AK590" s="271" t="str">
        <f t="shared" si="63"/>
        <v>??</v>
      </c>
      <c r="AL590" s="271" t="e">
        <f>IF(#REF!=#REF!,0,IF(#REF!=#REF!,0,IF(#REF!=#REF!,0,IF(#REF!=#REF!,0,IF(#REF!=#REF!,0,IF(#REF!=#REF!,0,IF(#REF!=#REF!,0,1)))))))</f>
        <v>#REF!</v>
      </c>
      <c r="AM590" s="354">
        <f t="shared" si="68"/>
        <v>0</v>
      </c>
    </row>
    <row r="591" spans="1:39" ht="14.1" customHeight="1" thickTop="1" thickBot="1" x14ac:dyDescent="0.25">
      <c r="A591" s="2295"/>
      <c r="B591" s="2284"/>
      <c r="C591" s="2298"/>
      <c r="D591" s="2300"/>
      <c r="E591" s="2303"/>
      <c r="F591" s="2284"/>
      <c r="G591" s="2318"/>
      <c r="H591" s="2305"/>
      <c r="I591" s="2282"/>
      <c r="J591" s="2284"/>
      <c r="K591" s="2318"/>
      <c r="L591" s="2284"/>
      <c r="M591" s="310"/>
      <c r="N591" s="1679"/>
      <c r="O591" s="1679"/>
      <c r="P591" s="309"/>
      <c r="Q591" s="309"/>
      <c r="R591" s="308"/>
      <c r="S591" s="308"/>
      <c r="T591" s="358"/>
      <c r="U591" s="357"/>
      <c r="V591" s="357"/>
      <c r="W591" s="357"/>
      <c r="X591" s="357"/>
      <c r="Y591" s="357"/>
      <c r="Z591" s="357"/>
      <c r="AA591" s="357"/>
      <c r="AB591" s="308"/>
      <c r="AC591" s="2287"/>
      <c r="AD591" s="2287"/>
      <c r="AE591" s="2277"/>
      <c r="AF591" s="2291"/>
      <c r="AG591" s="2293"/>
      <c r="AH591" s="2276"/>
      <c r="AI591" s="271">
        <f>IF(P591=P590,0,IF(P591=P589,0,IF(P591=P588,0,IF(P591=P587,0,IF(P591=P586,0,IF(P591=P585,0,IF(P591=P584,0,IF(P591=P583,0,1))))))))</f>
        <v>0</v>
      </c>
      <c r="AJ591" s="271" t="s">
        <v>545</v>
      </c>
      <c r="AK591" s="271" t="str">
        <f t="shared" si="63"/>
        <v>??</v>
      </c>
      <c r="AL591" s="271" t="e">
        <f>IF(#REF!=#REF!,0,IF(#REF!=#REF!,0,IF(#REF!=#REF!,0,IF(#REF!=#REF!,0,IF(#REF!=#REF!,0,IF(#REF!=#REF!,0,IF(#REF!=#REF!,0,IF(#REF!=#REF!,0,1))))))))</f>
        <v>#REF!</v>
      </c>
      <c r="AM591" s="354">
        <f t="shared" si="68"/>
        <v>0</v>
      </c>
    </row>
    <row r="592" spans="1:39" ht="14.1" customHeight="1" thickTop="1" thickBot="1" x14ac:dyDescent="0.25">
      <c r="A592" s="2296"/>
      <c r="B592" s="2285"/>
      <c r="C592" s="2299"/>
      <c r="D592" s="2301"/>
      <c r="E592" s="2304"/>
      <c r="F592" s="2285"/>
      <c r="G592" s="2319"/>
      <c r="H592" s="2306"/>
      <c r="I592" s="2283"/>
      <c r="J592" s="2285"/>
      <c r="K592" s="2319"/>
      <c r="L592" s="2285"/>
      <c r="M592" s="292"/>
      <c r="N592" s="290"/>
      <c r="O592" s="290"/>
      <c r="P592" s="291"/>
      <c r="Q592" s="291"/>
      <c r="R592" s="290"/>
      <c r="S592" s="290"/>
      <c r="T592" s="356"/>
      <c r="U592" s="355"/>
      <c r="V592" s="355"/>
      <c r="W592" s="355"/>
      <c r="X592" s="355"/>
      <c r="Y592" s="355"/>
      <c r="Z592" s="355"/>
      <c r="AA592" s="355"/>
      <c r="AB592" s="290"/>
      <c r="AC592" s="2288"/>
      <c r="AD592" s="2288"/>
      <c r="AE592" s="2278"/>
      <c r="AF592" s="2291"/>
      <c r="AG592" s="2294"/>
      <c r="AH592" s="2276"/>
      <c r="AI592" s="271">
        <f>IF(P592=P591,0,IF(P592=P590,0,IF(P592=P589,0,IF(P592=P588,0,IF(P592=P587,0,IF(P592=P586,0,IF(P592=P585,0,IF(P592=P584,0,IF(P592=P583,0,1)))))))))</f>
        <v>0</v>
      </c>
      <c r="AJ592" s="271" t="s">
        <v>545</v>
      </c>
      <c r="AK592" s="271" t="str">
        <f t="shared" si="63"/>
        <v>??</v>
      </c>
      <c r="AL592" s="271" t="e">
        <f>IF(#REF!=#REF!,0,IF(#REF!=#REF!,0,IF(#REF!=#REF!,0,IF(#REF!=#REF!,0,IF(#REF!=#REF!,0,IF(#REF!=#REF!,0,IF(#REF!=#REF!,0,IF(#REF!=#REF!,0,IF(#REF!=#REF!,0,1)))))))))</f>
        <v>#REF!</v>
      </c>
      <c r="AM592" s="354">
        <f t="shared" si="68"/>
        <v>0</v>
      </c>
    </row>
    <row r="593" spans="1:39" ht="14.1" customHeight="1" thickTop="1" thickBot="1" x14ac:dyDescent="0.25">
      <c r="A593" s="2295"/>
      <c r="B593" s="2297"/>
      <c r="C593" s="2298"/>
      <c r="D593" s="2300"/>
      <c r="E593" s="2302"/>
      <c r="F593" s="2297"/>
      <c r="G593" s="2297"/>
      <c r="H593" s="2305"/>
      <c r="I593" s="2279" t="s">
        <v>140</v>
      </c>
      <c r="J593" s="2284"/>
      <c r="K593" s="2297"/>
      <c r="L593" s="2284"/>
      <c r="M593" s="310"/>
      <c r="N593" s="1679"/>
      <c r="O593" s="1679"/>
      <c r="P593" s="389"/>
      <c r="Q593" s="389"/>
      <c r="R593" s="308"/>
      <c r="S593" s="308"/>
      <c r="T593" s="358"/>
      <c r="U593" s="357"/>
      <c r="V593" s="357"/>
      <c r="W593" s="357"/>
      <c r="X593" s="357"/>
      <c r="Y593" s="357"/>
      <c r="Z593" s="357"/>
      <c r="AA593" s="357"/>
      <c r="AB593" s="308"/>
      <c r="AC593" s="2286">
        <f>SUM(T593:AB602)</f>
        <v>0</v>
      </c>
      <c r="AD593" s="2286">
        <f>IF(AC593&gt;0,18,0)</f>
        <v>0</v>
      </c>
      <c r="AE593" s="2289">
        <f>IF((AC593-AD593)&gt;=0,AC593-AD593,0)</f>
        <v>0</v>
      </c>
      <c r="AF593" s="2291">
        <f>IF(AC593&lt;AD593,AC593,AD593)/IF(AD593=0,1,AD593)</f>
        <v>0</v>
      </c>
      <c r="AG593" s="2292" t="str">
        <f>IF(AF593=1,"pe",IF(AF593&gt;0,"ne",""))</f>
        <v/>
      </c>
      <c r="AH593" s="2276"/>
      <c r="AI593" s="271">
        <v>1</v>
      </c>
      <c r="AJ593" s="271" t="s">
        <v>545</v>
      </c>
      <c r="AK593" s="271" t="str">
        <f t="shared" si="63"/>
        <v>??</v>
      </c>
      <c r="AL593" s="271">
        <v>1</v>
      </c>
      <c r="AM593" s="354">
        <f>C593</f>
        <v>0</v>
      </c>
    </row>
    <row r="594" spans="1:39" ht="14.1" customHeight="1" thickTop="1" thickBot="1" x14ac:dyDescent="0.25">
      <c r="A594" s="2295"/>
      <c r="B594" s="2284"/>
      <c r="C594" s="2298"/>
      <c r="D594" s="2300"/>
      <c r="E594" s="2303"/>
      <c r="F594" s="2284"/>
      <c r="G594" s="2318"/>
      <c r="H594" s="2305"/>
      <c r="I594" s="2280"/>
      <c r="J594" s="2284"/>
      <c r="K594" s="2318"/>
      <c r="L594" s="2284"/>
      <c r="M594" s="310"/>
      <c r="N594" s="1679"/>
      <c r="O594" s="1679"/>
      <c r="P594" s="309"/>
      <c r="Q594" s="309"/>
      <c r="R594" s="308"/>
      <c r="S594" s="308"/>
      <c r="T594" s="358"/>
      <c r="U594" s="357"/>
      <c r="V594" s="357"/>
      <c r="W594" s="357"/>
      <c r="X594" s="357"/>
      <c r="Y594" s="357"/>
      <c r="Z594" s="357"/>
      <c r="AA594" s="357"/>
      <c r="AB594" s="308"/>
      <c r="AC594" s="2287"/>
      <c r="AD594" s="2287"/>
      <c r="AE594" s="2290"/>
      <c r="AF594" s="2291"/>
      <c r="AG594" s="2293"/>
      <c r="AH594" s="2276"/>
      <c r="AI594" s="271">
        <f>IF(P594=P593,0,1)</f>
        <v>0</v>
      </c>
      <c r="AJ594" s="271" t="s">
        <v>545</v>
      </c>
      <c r="AK594" s="271" t="str">
        <f t="shared" si="63"/>
        <v>??</v>
      </c>
      <c r="AL594" s="271" t="e">
        <f>IF(#REF!=#REF!,0,1)</f>
        <v>#REF!</v>
      </c>
      <c r="AM594" s="354">
        <f t="shared" ref="AM594:AM602" si="69">AM593</f>
        <v>0</v>
      </c>
    </row>
    <row r="595" spans="1:39" ht="14.1" customHeight="1" thickTop="1" thickBot="1" x14ac:dyDescent="0.25">
      <c r="A595" s="2295"/>
      <c r="B595" s="2284"/>
      <c r="C595" s="2298"/>
      <c r="D595" s="2300"/>
      <c r="E595" s="2303"/>
      <c r="F595" s="2284"/>
      <c r="G595" s="2318"/>
      <c r="H595" s="2305"/>
      <c r="I595" s="2281"/>
      <c r="J595" s="2284"/>
      <c r="K595" s="2318"/>
      <c r="L595" s="2284"/>
      <c r="M595" s="310"/>
      <c r="N595" s="1679"/>
      <c r="O595" s="1679"/>
      <c r="P595" s="309"/>
      <c r="Q595" s="309"/>
      <c r="R595" s="308"/>
      <c r="S595" s="308"/>
      <c r="T595" s="358"/>
      <c r="U595" s="357"/>
      <c r="V595" s="357"/>
      <c r="W595" s="357"/>
      <c r="X595" s="357"/>
      <c r="Y595" s="357"/>
      <c r="Z595" s="357"/>
      <c r="AA595" s="357"/>
      <c r="AB595" s="308"/>
      <c r="AC595" s="2287"/>
      <c r="AD595" s="2287"/>
      <c r="AE595" s="2290"/>
      <c r="AF595" s="2291"/>
      <c r="AG595" s="2293"/>
      <c r="AH595" s="2276"/>
      <c r="AI595" s="271">
        <f>IF(P595=P594,0,IF(P595=P593,0,1))</f>
        <v>0</v>
      </c>
      <c r="AJ595" s="271" t="s">
        <v>545</v>
      </c>
      <c r="AK595" s="271" t="str">
        <f t="shared" si="63"/>
        <v>??</v>
      </c>
      <c r="AL595" s="271" t="e">
        <f>IF(#REF!=#REF!,0,IF(#REF!=#REF!,0,1))</f>
        <v>#REF!</v>
      </c>
      <c r="AM595" s="354">
        <f t="shared" si="69"/>
        <v>0</v>
      </c>
    </row>
    <row r="596" spans="1:39" ht="14.1" customHeight="1" thickTop="1" thickBot="1" x14ac:dyDescent="0.25">
      <c r="A596" s="2295"/>
      <c r="B596" s="2284"/>
      <c r="C596" s="2298"/>
      <c r="D596" s="2300"/>
      <c r="E596" s="2303"/>
      <c r="F596" s="2284"/>
      <c r="G596" s="2318"/>
      <c r="H596" s="2305"/>
      <c r="I596" s="2282"/>
      <c r="J596" s="2284"/>
      <c r="K596" s="2318"/>
      <c r="L596" s="2284"/>
      <c r="M596" s="310"/>
      <c r="N596" s="1679"/>
      <c r="O596" s="1679"/>
      <c r="P596" s="309"/>
      <c r="Q596" s="309"/>
      <c r="R596" s="308"/>
      <c r="S596" s="308"/>
      <c r="T596" s="358"/>
      <c r="U596" s="357"/>
      <c r="V596" s="357"/>
      <c r="W596" s="357"/>
      <c r="X596" s="357"/>
      <c r="Y596" s="357"/>
      <c r="Z596" s="357"/>
      <c r="AA596" s="357"/>
      <c r="AB596" s="308"/>
      <c r="AC596" s="2287"/>
      <c r="AD596" s="2287"/>
      <c r="AE596" s="2290"/>
      <c r="AF596" s="2291"/>
      <c r="AG596" s="2293"/>
      <c r="AH596" s="2276"/>
      <c r="AI596" s="271">
        <f>IF(P596=P595,0,IF(P596=P594,0,IF(P596=P593,0,1)))</f>
        <v>0</v>
      </c>
      <c r="AJ596" s="271" t="s">
        <v>545</v>
      </c>
      <c r="AK596" s="271" t="str">
        <f t="shared" si="63"/>
        <v>??</v>
      </c>
      <c r="AL596" s="271" t="e">
        <f>IF(#REF!=#REF!,0,IF(#REF!=#REF!,0,IF(#REF!=#REF!,0,1)))</f>
        <v>#REF!</v>
      </c>
      <c r="AM596" s="354">
        <f t="shared" si="69"/>
        <v>0</v>
      </c>
    </row>
    <row r="597" spans="1:39" ht="14.1" customHeight="1" thickTop="1" thickBot="1" x14ac:dyDescent="0.25">
      <c r="A597" s="2295"/>
      <c r="B597" s="2284"/>
      <c r="C597" s="2298"/>
      <c r="D597" s="2300"/>
      <c r="E597" s="2303"/>
      <c r="F597" s="2284"/>
      <c r="G597" s="2318"/>
      <c r="H597" s="2305"/>
      <c r="I597" s="2282"/>
      <c r="J597" s="2284"/>
      <c r="K597" s="2318"/>
      <c r="L597" s="2284"/>
      <c r="M597" s="310"/>
      <c r="N597" s="1679"/>
      <c r="O597" s="1679"/>
      <c r="P597" s="309"/>
      <c r="Q597" s="309"/>
      <c r="R597" s="308"/>
      <c r="S597" s="308"/>
      <c r="T597" s="358"/>
      <c r="U597" s="357"/>
      <c r="V597" s="357"/>
      <c r="W597" s="357"/>
      <c r="X597" s="357"/>
      <c r="Y597" s="357"/>
      <c r="Z597" s="357"/>
      <c r="AA597" s="357"/>
      <c r="AB597" s="308"/>
      <c r="AC597" s="2287"/>
      <c r="AD597" s="2287"/>
      <c r="AE597" s="2290"/>
      <c r="AF597" s="2291"/>
      <c r="AG597" s="2293"/>
      <c r="AH597" s="2276"/>
      <c r="AI597" s="271">
        <f>IF(P597=P596,0,IF(P597=P595,0,IF(P597=P594,0,IF(P597=P593,0,1))))</f>
        <v>0</v>
      </c>
      <c r="AJ597" s="271" t="s">
        <v>545</v>
      </c>
      <c r="AK597" s="271" t="str">
        <f t="shared" si="63"/>
        <v>??</v>
      </c>
      <c r="AL597" s="271" t="e">
        <f>IF(#REF!=#REF!,0,IF(#REF!=#REF!,0,IF(#REF!=#REF!,0,IF(#REF!=#REF!,0,1))))</f>
        <v>#REF!</v>
      </c>
      <c r="AM597" s="354">
        <f t="shared" si="69"/>
        <v>0</v>
      </c>
    </row>
    <row r="598" spans="1:39" ht="14.1" customHeight="1" thickTop="1" thickBot="1" x14ac:dyDescent="0.25">
      <c r="A598" s="2295"/>
      <c r="B598" s="2284"/>
      <c r="C598" s="2298"/>
      <c r="D598" s="2300"/>
      <c r="E598" s="2303"/>
      <c r="F598" s="2284"/>
      <c r="G598" s="2318"/>
      <c r="H598" s="2305"/>
      <c r="I598" s="2282"/>
      <c r="J598" s="2284"/>
      <c r="K598" s="2318"/>
      <c r="L598" s="2284"/>
      <c r="M598" s="310"/>
      <c r="N598" s="1679"/>
      <c r="O598" s="1679"/>
      <c r="P598" s="309"/>
      <c r="Q598" s="309"/>
      <c r="R598" s="308"/>
      <c r="S598" s="308"/>
      <c r="T598" s="358"/>
      <c r="U598" s="357"/>
      <c r="V598" s="357"/>
      <c r="W598" s="357"/>
      <c r="X598" s="357"/>
      <c r="Y598" s="357"/>
      <c r="Z598" s="357"/>
      <c r="AA598" s="357"/>
      <c r="AB598" s="308"/>
      <c r="AC598" s="2287"/>
      <c r="AD598" s="2287"/>
      <c r="AE598" s="2290"/>
      <c r="AF598" s="2291"/>
      <c r="AG598" s="2293"/>
      <c r="AH598" s="2276"/>
      <c r="AI598" s="271">
        <f>IF(P598=P597,0,IF(P598=P596,0,IF(P598=P595,0,IF(P598=P594,0,IF(P598=P593,0,1)))))</f>
        <v>0</v>
      </c>
      <c r="AJ598" s="271" t="s">
        <v>545</v>
      </c>
      <c r="AK598" s="271" t="str">
        <f t="shared" si="63"/>
        <v>??</v>
      </c>
      <c r="AL598" s="271" t="e">
        <f>IF(#REF!=#REF!,0,IF(#REF!=#REF!,0,IF(#REF!=#REF!,0,IF(#REF!=#REF!,0,IF(#REF!=#REF!,0,1)))))</f>
        <v>#REF!</v>
      </c>
      <c r="AM598" s="354">
        <f t="shared" si="69"/>
        <v>0</v>
      </c>
    </row>
    <row r="599" spans="1:39" ht="14.1" customHeight="1" thickTop="1" thickBot="1" x14ac:dyDescent="0.25">
      <c r="A599" s="2295"/>
      <c r="B599" s="2284"/>
      <c r="C599" s="2298"/>
      <c r="D599" s="2300"/>
      <c r="E599" s="2303"/>
      <c r="F599" s="2284"/>
      <c r="G599" s="2318"/>
      <c r="H599" s="2305"/>
      <c r="I599" s="2282"/>
      <c r="J599" s="2284"/>
      <c r="K599" s="2318"/>
      <c r="L599" s="2284"/>
      <c r="M599" s="310"/>
      <c r="N599" s="1679"/>
      <c r="O599" s="1679"/>
      <c r="P599" s="309"/>
      <c r="Q599" s="309"/>
      <c r="R599" s="308"/>
      <c r="S599" s="308"/>
      <c r="T599" s="358"/>
      <c r="U599" s="357"/>
      <c r="V599" s="357"/>
      <c r="W599" s="357"/>
      <c r="X599" s="357"/>
      <c r="Y599" s="357"/>
      <c r="Z599" s="357"/>
      <c r="AA599" s="357"/>
      <c r="AB599" s="308"/>
      <c r="AC599" s="2287"/>
      <c r="AD599" s="2287"/>
      <c r="AE599" s="2277" t="str">
        <f>IF(AE593&gt;9,"błąd","")</f>
        <v/>
      </c>
      <c r="AF599" s="2291"/>
      <c r="AG599" s="2293"/>
      <c r="AH599" s="2276"/>
      <c r="AI599" s="271">
        <f>IF(P599=P598,0,IF(P599=P597,0,IF(P599=P596,0,IF(P599=P595,0,IF(P599=P594,0,IF(P599=P593,0,1))))))</f>
        <v>0</v>
      </c>
      <c r="AJ599" s="271" t="s">
        <v>545</v>
      </c>
      <c r="AK599" s="271" t="str">
        <f t="shared" si="63"/>
        <v>??</v>
      </c>
      <c r="AL599" s="271" t="e">
        <f>IF(#REF!=#REF!,0,IF(#REF!=#REF!,0,IF(#REF!=#REF!,0,IF(#REF!=#REF!,0,IF(#REF!=#REF!,0,IF(#REF!=#REF!,0,1))))))</f>
        <v>#REF!</v>
      </c>
      <c r="AM599" s="354">
        <f t="shared" si="69"/>
        <v>0</v>
      </c>
    </row>
    <row r="600" spans="1:39" ht="14.1" customHeight="1" thickTop="1" thickBot="1" x14ac:dyDescent="0.25">
      <c r="A600" s="2295"/>
      <c r="B600" s="2284"/>
      <c r="C600" s="2298"/>
      <c r="D600" s="2300"/>
      <c r="E600" s="2303"/>
      <c r="F600" s="2284"/>
      <c r="G600" s="2318"/>
      <c r="H600" s="2305"/>
      <c r="I600" s="2282"/>
      <c r="J600" s="2284"/>
      <c r="K600" s="2318"/>
      <c r="L600" s="2284"/>
      <c r="M600" s="310"/>
      <c r="N600" s="1679"/>
      <c r="O600" s="1679"/>
      <c r="P600" s="309"/>
      <c r="Q600" s="309"/>
      <c r="R600" s="308"/>
      <c r="S600" s="308"/>
      <c r="T600" s="358"/>
      <c r="U600" s="357"/>
      <c r="V600" s="357"/>
      <c r="W600" s="357"/>
      <c r="X600" s="357"/>
      <c r="Y600" s="357"/>
      <c r="Z600" s="357"/>
      <c r="AA600" s="357"/>
      <c r="AB600" s="308"/>
      <c r="AC600" s="2287"/>
      <c r="AD600" s="2287"/>
      <c r="AE600" s="2277"/>
      <c r="AF600" s="2291"/>
      <c r="AG600" s="2293"/>
      <c r="AH600" s="2276"/>
      <c r="AI600" s="271">
        <f>IF(P600=P599,0,IF(P600=P598,0,IF(P600=P597,0,IF(P600=P596,0,IF(P600=P595,0,IF(P600=P594,0,IF(P600=P593,0,1)))))))</f>
        <v>0</v>
      </c>
      <c r="AJ600" s="271" t="s">
        <v>545</v>
      </c>
      <c r="AK600" s="271" t="str">
        <f t="shared" si="63"/>
        <v>??</v>
      </c>
      <c r="AL600" s="271" t="e">
        <f>IF(#REF!=#REF!,0,IF(#REF!=#REF!,0,IF(#REF!=#REF!,0,IF(#REF!=#REF!,0,IF(#REF!=#REF!,0,IF(#REF!=#REF!,0,IF(#REF!=#REF!,0,1)))))))</f>
        <v>#REF!</v>
      </c>
      <c r="AM600" s="354">
        <f t="shared" si="69"/>
        <v>0</v>
      </c>
    </row>
    <row r="601" spans="1:39" ht="14.1" customHeight="1" thickTop="1" thickBot="1" x14ac:dyDescent="0.25">
      <c r="A601" s="2295"/>
      <c r="B601" s="2284"/>
      <c r="C601" s="2298"/>
      <c r="D601" s="2300"/>
      <c r="E601" s="2303"/>
      <c r="F601" s="2284"/>
      <c r="G601" s="2318"/>
      <c r="H601" s="2305"/>
      <c r="I601" s="2282"/>
      <c r="J601" s="2284"/>
      <c r="K601" s="2318"/>
      <c r="L601" s="2284"/>
      <c r="M601" s="310"/>
      <c r="N601" s="1679"/>
      <c r="O601" s="1679"/>
      <c r="P601" s="309"/>
      <c r="Q601" s="309"/>
      <c r="R601" s="308"/>
      <c r="S601" s="308"/>
      <c r="T601" s="358"/>
      <c r="U601" s="357"/>
      <c r="V601" s="357"/>
      <c r="W601" s="357"/>
      <c r="X601" s="357"/>
      <c r="Y601" s="357"/>
      <c r="Z601" s="357"/>
      <c r="AA601" s="357"/>
      <c r="AB601" s="308"/>
      <c r="AC601" s="2287"/>
      <c r="AD601" s="2287"/>
      <c r="AE601" s="2277"/>
      <c r="AF601" s="2291"/>
      <c r="AG601" s="2293"/>
      <c r="AH601" s="2276"/>
      <c r="AI601" s="271">
        <f>IF(P601=P600,0,IF(P601=P599,0,IF(P601=P598,0,IF(P601=P597,0,IF(P601=P596,0,IF(P601=P595,0,IF(P601=P594,0,IF(P601=P593,0,1))))))))</f>
        <v>0</v>
      </c>
      <c r="AJ601" s="271" t="s">
        <v>545</v>
      </c>
      <c r="AK601" s="271" t="str">
        <f t="shared" si="63"/>
        <v>??</v>
      </c>
      <c r="AL601" s="271" t="e">
        <f>IF(#REF!=#REF!,0,IF(#REF!=#REF!,0,IF(#REF!=#REF!,0,IF(#REF!=#REF!,0,IF(#REF!=#REF!,0,IF(#REF!=#REF!,0,IF(#REF!=#REF!,0,IF(#REF!=#REF!,0,1))))))))</f>
        <v>#REF!</v>
      </c>
      <c r="AM601" s="354">
        <f t="shared" si="69"/>
        <v>0</v>
      </c>
    </row>
    <row r="602" spans="1:39" ht="14.1" customHeight="1" thickTop="1" thickBot="1" x14ac:dyDescent="0.25">
      <c r="A602" s="2296"/>
      <c r="B602" s="2285"/>
      <c r="C602" s="2299"/>
      <c r="D602" s="2301"/>
      <c r="E602" s="2304"/>
      <c r="F602" s="2285"/>
      <c r="G602" s="2319"/>
      <c r="H602" s="2306"/>
      <c r="I602" s="2283"/>
      <c r="J602" s="2285"/>
      <c r="K602" s="2319"/>
      <c r="L602" s="2285"/>
      <c r="M602" s="292"/>
      <c r="N602" s="290"/>
      <c r="O602" s="290"/>
      <c r="P602" s="291"/>
      <c r="Q602" s="291"/>
      <c r="R602" s="290"/>
      <c r="S602" s="290"/>
      <c r="T602" s="356"/>
      <c r="U602" s="355"/>
      <c r="V602" s="355"/>
      <c r="W602" s="355"/>
      <c r="X602" s="355"/>
      <c r="Y602" s="355"/>
      <c r="Z602" s="355"/>
      <c r="AA602" s="355"/>
      <c r="AB602" s="290"/>
      <c r="AC602" s="2288"/>
      <c r="AD602" s="2288"/>
      <c r="AE602" s="2278"/>
      <c r="AF602" s="2291"/>
      <c r="AG602" s="2294"/>
      <c r="AH602" s="2276"/>
      <c r="AI602" s="271">
        <f>IF(P602=P601,0,IF(P602=P600,0,IF(P602=P599,0,IF(P602=P598,0,IF(P602=P597,0,IF(P602=P596,0,IF(P602=P595,0,IF(P602=P594,0,IF(P602=P593,0,1)))))))))</f>
        <v>0</v>
      </c>
      <c r="AJ602" s="271" t="s">
        <v>545</v>
      </c>
      <c r="AK602" s="271" t="str">
        <f t="shared" si="63"/>
        <v>??</v>
      </c>
      <c r="AL602" s="271" t="e">
        <f>IF(#REF!=#REF!,0,IF(#REF!=#REF!,0,IF(#REF!=#REF!,0,IF(#REF!=#REF!,0,IF(#REF!=#REF!,0,IF(#REF!=#REF!,0,IF(#REF!=#REF!,0,IF(#REF!=#REF!,0,IF(#REF!=#REF!,0,1)))))))))</f>
        <v>#REF!</v>
      </c>
      <c r="AM602" s="354">
        <f t="shared" si="69"/>
        <v>0</v>
      </c>
    </row>
    <row r="603" spans="1:39" ht="14.1" customHeight="1" thickTop="1" thickBot="1" x14ac:dyDescent="0.25">
      <c r="A603" s="2295"/>
      <c r="B603" s="2297"/>
      <c r="C603" s="2298"/>
      <c r="D603" s="2300"/>
      <c r="E603" s="2302"/>
      <c r="F603" s="2297"/>
      <c r="G603" s="2297"/>
      <c r="H603" s="2305"/>
      <c r="I603" s="2279" t="s">
        <v>140</v>
      </c>
      <c r="J603" s="2284"/>
      <c r="K603" s="2297"/>
      <c r="L603" s="2284"/>
      <c r="M603" s="310"/>
      <c r="N603" s="1679"/>
      <c r="O603" s="1679"/>
      <c r="P603" s="389"/>
      <c r="Q603" s="389"/>
      <c r="R603" s="308"/>
      <c r="S603" s="308"/>
      <c r="T603" s="358"/>
      <c r="U603" s="357"/>
      <c r="V603" s="357"/>
      <c r="W603" s="357"/>
      <c r="X603" s="357"/>
      <c r="Y603" s="357"/>
      <c r="Z603" s="357"/>
      <c r="AA603" s="357"/>
      <c r="AB603" s="308"/>
      <c r="AC603" s="2286">
        <f>SUM(T603:AB612)</f>
        <v>0</v>
      </c>
      <c r="AD603" s="2286">
        <f>IF(AC603&gt;0,18,0)</f>
        <v>0</v>
      </c>
      <c r="AE603" s="2289">
        <f>IF((AC603-AD603)&gt;=0,AC603-AD603,0)</f>
        <v>0</v>
      </c>
      <c r="AF603" s="2291">
        <f>IF(AC603&lt;AD603,AC603,AD603)/IF(AD603=0,1,AD603)</f>
        <v>0</v>
      </c>
      <c r="AG603" s="2292" t="str">
        <f>IF(AF603=1,"pe",IF(AF603&gt;0,"ne",""))</f>
        <v/>
      </c>
      <c r="AH603" s="2276"/>
      <c r="AI603" s="271">
        <v>1</v>
      </c>
      <c r="AJ603" s="271" t="s">
        <v>545</v>
      </c>
      <c r="AK603" s="271" t="str">
        <f t="shared" si="63"/>
        <v>??</v>
      </c>
      <c r="AL603" s="271">
        <v>1</v>
      </c>
      <c r="AM603" s="354">
        <f>C603</f>
        <v>0</v>
      </c>
    </row>
    <row r="604" spans="1:39" ht="14.1" customHeight="1" thickTop="1" thickBot="1" x14ac:dyDescent="0.25">
      <c r="A604" s="2295"/>
      <c r="B604" s="2284"/>
      <c r="C604" s="2298"/>
      <c r="D604" s="2300"/>
      <c r="E604" s="2303"/>
      <c r="F604" s="2284"/>
      <c r="G604" s="2318"/>
      <c r="H604" s="2305"/>
      <c r="I604" s="2280"/>
      <c r="J604" s="2284"/>
      <c r="K604" s="2318"/>
      <c r="L604" s="2284"/>
      <c r="M604" s="310"/>
      <c r="N604" s="1679"/>
      <c r="O604" s="1679"/>
      <c r="P604" s="309"/>
      <c r="Q604" s="309"/>
      <c r="R604" s="308"/>
      <c r="S604" s="308"/>
      <c r="T604" s="358"/>
      <c r="U604" s="357"/>
      <c r="V604" s="357"/>
      <c r="W604" s="357"/>
      <c r="X604" s="357"/>
      <c r="Y604" s="357"/>
      <c r="Z604" s="357"/>
      <c r="AA604" s="357"/>
      <c r="AB604" s="308"/>
      <c r="AC604" s="2287"/>
      <c r="AD604" s="2287"/>
      <c r="AE604" s="2290"/>
      <c r="AF604" s="2291"/>
      <c r="AG604" s="2293"/>
      <c r="AH604" s="2276"/>
      <c r="AI604" s="271">
        <f>IF(P604=P603,0,1)</f>
        <v>0</v>
      </c>
      <c r="AJ604" s="271" t="s">
        <v>545</v>
      </c>
      <c r="AK604" s="271" t="str">
        <f t="shared" ref="AK604:AK667" si="70">$C$2</f>
        <v>??</v>
      </c>
      <c r="AL604" s="271" t="e">
        <f>IF(#REF!=#REF!,0,1)</f>
        <v>#REF!</v>
      </c>
      <c r="AM604" s="354">
        <f t="shared" ref="AM604:AM612" si="71">AM603</f>
        <v>0</v>
      </c>
    </row>
    <row r="605" spans="1:39" ht="14.1" customHeight="1" thickTop="1" thickBot="1" x14ac:dyDescent="0.25">
      <c r="A605" s="2295"/>
      <c r="B605" s="2284"/>
      <c r="C605" s="2298"/>
      <c r="D605" s="2300"/>
      <c r="E605" s="2303"/>
      <c r="F605" s="2284"/>
      <c r="G605" s="2318"/>
      <c r="H605" s="2305"/>
      <c r="I605" s="2281"/>
      <c r="J605" s="2284"/>
      <c r="K605" s="2318"/>
      <c r="L605" s="2284"/>
      <c r="M605" s="310"/>
      <c r="N605" s="1679"/>
      <c r="O605" s="1679"/>
      <c r="P605" s="309"/>
      <c r="Q605" s="309"/>
      <c r="R605" s="308"/>
      <c r="S605" s="308"/>
      <c r="T605" s="358"/>
      <c r="U605" s="357"/>
      <c r="V605" s="357"/>
      <c r="W605" s="357"/>
      <c r="X605" s="357"/>
      <c r="Y605" s="357"/>
      <c r="Z605" s="357"/>
      <c r="AA605" s="357"/>
      <c r="AB605" s="308"/>
      <c r="AC605" s="2287"/>
      <c r="AD605" s="2287"/>
      <c r="AE605" s="2290"/>
      <c r="AF605" s="2291"/>
      <c r="AG605" s="2293"/>
      <c r="AH605" s="2276"/>
      <c r="AI605" s="271">
        <f>IF(P605=P604,0,IF(P605=P603,0,1))</f>
        <v>0</v>
      </c>
      <c r="AJ605" s="271" t="s">
        <v>545</v>
      </c>
      <c r="AK605" s="271" t="str">
        <f t="shared" si="70"/>
        <v>??</v>
      </c>
      <c r="AL605" s="271" t="e">
        <f>IF(#REF!=#REF!,0,IF(#REF!=#REF!,0,1))</f>
        <v>#REF!</v>
      </c>
      <c r="AM605" s="354">
        <f t="shared" si="71"/>
        <v>0</v>
      </c>
    </row>
    <row r="606" spans="1:39" ht="14.1" customHeight="1" thickTop="1" thickBot="1" x14ac:dyDescent="0.25">
      <c r="A606" s="2295"/>
      <c r="B606" s="2284"/>
      <c r="C606" s="2298"/>
      <c r="D606" s="2300"/>
      <c r="E606" s="2303"/>
      <c r="F606" s="2284"/>
      <c r="G606" s="2318"/>
      <c r="H606" s="2305"/>
      <c r="I606" s="2282"/>
      <c r="J606" s="2284"/>
      <c r="K606" s="2318"/>
      <c r="L606" s="2284"/>
      <c r="M606" s="310"/>
      <c r="N606" s="1679"/>
      <c r="O606" s="1679"/>
      <c r="P606" s="309"/>
      <c r="Q606" s="309"/>
      <c r="R606" s="308"/>
      <c r="S606" s="308"/>
      <c r="T606" s="358"/>
      <c r="U606" s="357"/>
      <c r="V606" s="357"/>
      <c r="W606" s="357"/>
      <c r="X606" s="357"/>
      <c r="Y606" s="357"/>
      <c r="Z606" s="357"/>
      <c r="AA606" s="357"/>
      <c r="AB606" s="308"/>
      <c r="AC606" s="2287"/>
      <c r="AD606" s="2287"/>
      <c r="AE606" s="2290"/>
      <c r="AF606" s="2291"/>
      <c r="AG606" s="2293"/>
      <c r="AH606" s="2276"/>
      <c r="AI606" s="271">
        <f>IF(P606=P605,0,IF(P606=P604,0,IF(P606=P603,0,1)))</f>
        <v>0</v>
      </c>
      <c r="AJ606" s="271" t="s">
        <v>545</v>
      </c>
      <c r="AK606" s="271" t="str">
        <f t="shared" si="70"/>
        <v>??</v>
      </c>
      <c r="AL606" s="271" t="e">
        <f>IF(#REF!=#REF!,0,IF(#REF!=#REF!,0,IF(#REF!=#REF!,0,1)))</f>
        <v>#REF!</v>
      </c>
      <c r="AM606" s="354">
        <f t="shared" si="71"/>
        <v>0</v>
      </c>
    </row>
    <row r="607" spans="1:39" ht="14.1" customHeight="1" thickTop="1" thickBot="1" x14ac:dyDescent="0.25">
      <c r="A607" s="2295"/>
      <c r="B607" s="2284"/>
      <c r="C607" s="2298"/>
      <c r="D607" s="2300"/>
      <c r="E607" s="2303"/>
      <c r="F607" s="2284"/>
      <c r="G607" s="2318"/>
      <c r="H607" s="2305"/>
      <c r="I607" s="2282"/>
      <c r="J607" s="2284"/>
      <c r="K607" s="2318"/>
      <c r="L607" s="2284"/>
      <c r="M607" s="310"/>
      <c r="N607" s="1679"/>
      <c r="O607" s="1679"/>
      <c r="P607" s="309"/>
      <c r="Q607" s="309"/>
      <c r="R607" s="308"/>
      <c r="S607" s="308"/>
      <c r="T607" s="358"/>
      <c r="U607" s="357"/>
      <c r="V607" s="357"/>
      <c r="W607" s="357"/>
      <c r="X607" s="357"/>
      <c r="Y607" s="357"/>
      <c r="Z607" s="357"/>
      <c r="AA607" s="357"/>
      <c r="AB607" s="308"/>
      <c r="AC607" s="2287"/>
      <c r="AD607" s="2287"/>
      <c r="AE607" s="2290"/>
      <c r="AF607" s="2291"/>
      <c r="AG607" s="2293"/>
      <c r="AH607" s="2276"/>
      <c r="AI607" s="271">
        <f>IF(P607=P606,0,IF(P607=P605,0,IF(P607=P604,0,IF(P607=P603,0,1))))</f>
        <v>0</v>
      </c>
      <c r="AJ607" s="271" t="s">
        <v>545</v>
      </c>
      <c r="AK607" s="271" t="str">
        <f t="shared" si="70"/>
        <v>??</v>
      </c>
      <c r="AL607" s="271" t="e">
        <f>IF(#REF!=#REF!,0,IF(#REF!=#REF!,0,IF(#REF!=#REF!,0,IF(#REF!=#REF!,0,1))))</f>
        <v>#REF!</v>
      </c>
      <c r="AM607" s="354">
        <f t="shared" si="71"/>
        <v>0</v>
      </c>
    </row>
    <row r="608" spans="1:39" ht="14.1" customHeight="1" thickTop="1" thickBot="1" x14ac:dyDescent="0.25">
      <c r="A608" s="2295"/>
      <c r="B608" s="2284"/>
      <c r="C608" s="2298"/>
      <c r="D608" s="2300"/>
      <c r="E608" s="2303"/>
      <c r="F608" s="2284"/>
      <c r="G608" s="2318"/>
      <c r="H608" s="2305"/>
      <c r="I608" s="2282"/>
      <c r="J608" s="2284"/>
      <c r="K608" s="2318"/>
      <c r="L608" s="2284"/>
      <c r="M608" s="310"/>
      <c r="N608" s="1679"/>
      <c r="O608" s="1679"/>
      <c r="P608" s="309"/>
      <c r="Q608" s="309"/>
      <c r="R608" s="308"/>
      <c r="S608" s="308"/>
      <c r="T608" s="358"/>
      <c r="U608" s="357"/>
      <c r="V608" s="357"/>
      <c r="W608" s="357"/>
      <c r="X608" s="357"/>
      <c r="Y608" s="357"/>
      <c r="Z608" s="357"/>
      <c r="AA608" s="357"/>
      <c r="AB608" s="308"/>
      <c r="AC608" s="2287"/>
      <c r="AD608" s="2287"/>
      <c r="AE608" s="2290"/>
      <c r="AF608" s="2291"/>
      <c r="AG608" s="2293"/>
      <c r="AH608" s="2276"/>
      <c r="AI608" s="271">
        <f>IF(P608=P607,0,IF(P608=P606,0,IF(P608=P605,0,IF(P608=P604,0,IF(P608=P603,0,1)))))</f>
        <v>0</v>
      </c>
      <c r="AJ608" s="271" t="s">
        <v>545</v>
      </c>
      <c r="AK608" s="271" t="str">
        <f t="shared" si="70"/>
        <v>??</v>
      </c>
      <c r="AL608" s="271" t="e">
        <f>IF(#REF!=#REF!,0,IF(#REF!=#REF!,0,IF(#REF!=#REF!,0,IF(#REF!=#REF!,0,IF(#REF!=#REF!,0,1)))))</f>
        <v>#REF!</v>
      </c>
      <c r="AM608" s="354">
        <f t="shared" si="71"/>
        <v>0</v>
      </c>
    </row>
    <row r="609" spans="1:39" ht="14.1" customHeight="1" thickTop="1" thickBot="1" x14ac:dyDescent="0.25">
      <c r="A609" s="2295"/>
      <c r="B609" s="2284"/>
      <c r="C609" s="2298"/>
      <c r="D609" s="2300"/>
      <c r="E609" s="2303"/>
      <c r="F609" s="2284"/>
      <c r="G609" s="2318"/>
      <c r="H609" s="2305"/>
      <c r="I609" s="2282"/>
      <c r="J609" s="2284"/>
      <c r="K609" s="2318"/>
      <c r="L609" s="2284"/>
      <c r="M609" s="310"/>
      <c r="N609" s="1679"/>
      <c r="O609" s="1679"/>
      <c r="P609" s="309"/>
      <c r="Q609" s="309"/>
      <c r="R609" s="308"/>
      <c r="S609" s="308"/>
      <c r="T609" s="358"/>
      <c r="U609" s="357"/>
      <c r="V609" s="357"/>
      <c r="W609" s="357"/>
      <c r="X609" s="357"/>
      <c r="Y609" s="357"/>
      <c r="Z609" s="357"/>
      <c r="AA609" s="357"/>
      <c r="AB609" s="308"/>
      <c r="AC609" s="2287"/>
      <c r="AD609" s="2287"/>
      <c r="AE609" s="2277" t="str">
        <f>IF(AE603&gt;9,"błąd","")</f>
        <v/>
      </c>
      <c r="AF609" s="2291"/>
      <c r="AG609" s="2293"/>
      <c r="AH609" s="2276"/>
      <c r="AI609" s="271">
        <f>IF(P609=P608,0,IF(P609=P607,0,IF(P609=P606,0,IF(P609=P605,0,IF(P609=P604,0,IF(P609=P603,0,1))))))</f>
        <v>0</v>
      </c>
      <c r="AJ609" s="271" t="s">
        <v>545</v>
      </c>
      <c r="AK609" s="271" t="str">
        <f t="shared" si="70"/>
        <v>??</v>
      </c>
      <c r="AL609" s="271" t="e">
        <f>IF(#REF!=#REF!,0,IF(#REF!=#REF!,0,IF(#REF!=#REF!,0,IF(#REF!=#REF!,0,IF(#REF!=#REF!,0,IF(#REF!=#REF!,0,1))))))</f>
        <v>#REF!</v>
      </c>
      <c r="AM609" s="354">
        <f t="shared" si="71"/>
        <v>0</v>
      </c>
    </row>
    <row r="610" spans="1:39" ht="14.1" customHeight="1" thickTop="1" thickBot="1" x14ac:dyDescent="0.25">
      <c r="A610" s="2295"/>
      <c r="B610" s="2284"/>
      <c r="C610" s="2298"/>
      <c r="D610" s="2300"/>
      <c r="E610" s="2303"/>
      <c r="F610" s="2284"/>
      <c r="G610" s="2318"/>
      <c r="H610" s="2305"/>
      <c r="I610" s="2282"/>
      <c r="J610" s="2284"/>
      <c r="K610" s="2318"/>
      <c r="L610" s="2284"/>
      <c r="M610" s="310"/>
      <c r="N610" s="1679"/>
      <c r="O610" s="1679"/>
      <c r="P610" s="309"/>
      <c r="Q610" s="309"/>
      <c r="R610" s="308"/>
      <c r="S610" s="308"/>
      <c r="T610" s="358"/>
      <c r="U610" s="357"/>
      <c r="V610" s="357"/>
      <c r="W610" s="357"/>
      <c r="X610" s="357"/>
      <c r="Y610" s="357"/>
      <c r="Z610" s="357"/>
      <c r="AA610" s="357"/>
      <c r="AB610" s="308"/>
      <c r="AC610" s="2287"/>
      <c r="AD610" s="2287"/>
      <c r="AE610" s="2277"/>
      <c r="AF610" s="2291"/>
      <c r="AG610" s="2293"/>
      <c r="AH610" s="2276"/>
      <c r="AI610" s="271">
        <f>IF(P610=P609,0,IF(P610=P608,0,IF(P610=P607,0,IF(P610=P606,0,IF(P610=P605,0,IF(P610=P604,0,IF(P610=P603,0,1)))))))</f>
        <v>0</v>
      </c>
      <c r="AJ610" s="271" t="s">
        <v>545</v>
      </c>
      <c r="AK610" s="271" t="str">
        <f t="shared" si="70"/>
        <v>??</v>
      </c>
      <c r="AL610" s="271" t="e">
        <f>IF(#REF!=#REF!,0,IF(#REF!=#REF!,0,IF(#REF!=#REF!,0,IF(#REF!=#REF!,0,IF(#REF!=#REF!,0,IF(#REF!=#REF!,0,IF(#REF!=#REF!,0,1)))))))</f>
        <v>#REF!</v>
      </c>
      <c r="AM610" s="354">
        <f t="shared" si="71"/>
        <v>0</v>
      </c>
    </row>
    <row r="611" spans="1:39" ht="14.1" customHeight="1" thickTop="1" thickBot="1" x14ac:dyDescent="0.25">
      <c r="A611" s="2295"/>
      <c r="B611" s="2284"/>
      <c r="C611" s="2298"/>
      <c r="D611" s="2300"/>
      <c r="E611" s="2303"/>
      <c r="F611" s="2284"/>
      <c r="G611" s="2318"/>
      <c r="H611" s="2305"/>
      <c r="I611" s="2282"/>
      <c r="J611" s="2284"/>
      <c r="K611" s="2318"/>
      <c r="L611" s="2284"/>
      <c r="M611" s="310"/>
      <c r="N611" s="1679"/>
      <c r="O611" s="1679"/>
      <c r="P611" s="309"/>
      <c r="Q611" s="309"/>
      <c r="R611" s="308"/>
      <c r="S611" s="308"/>
      <c r="T611" s="358"/>
      <c r="U611" s="357"/>
      <c r="V611" s="357"/>
      <c r="W611" s="357"/>
      <c r="X611" s="357"/>
      <c r="Y611" s="357"/>
      <c r="Z611" s="357"/>
      <c r="AA611" s="357"/>
      <c r="AB611" s="308"/>
      <c r="AC611" s="2287"/>
      <c r="AD611" s="2287"/>
      <c r="AE611" s="2277"/>
      <c r="AF611" s="2291"/>
      <c r="AG611" s="2293"/>
      <c r="AH611" s="2276"/>
      <c r="AI611" s="271">
        <f>IF(P611=P610,0,IF(P611=P609,0,IF(P611=P608,0,IF(P611=P607,0,IF(P611=P606,0,IF(P611=P605,0,IF(P611=P604,0,IF(P611=P603,0,1))))))))</f>
        <v>0</v>
      </c>
      <c r="AJ611" s="271" t="s">
        <v>545</v>
      </c>
      <c r="AK611" s="271" t="str">
        <f t="shared" si="70"/>
        <v>??</v>
      </c>
      <c r="AL611" s="271" t="e">
        <f>IF(#REF!=#REF!,0,IF(#REF!=#REF!,0,IF(#REF!=#REF!,0,IF(#REF!=#REF!,0,IF(#REF!=#REF!,0,IF(#REF!=#REF!,0,IF(#REF!=#REF!,0,IF(#REF!=#REF!,0,1))))))))</f>
        <v>#REF!</v>
      </c>
      <c r="AM611" s="354">
        <f t="shared" si="71"/>
        <v>0</v>
      </c>
    </row>
    <row r="612" spans="1:39" ht="14.1" customHeight="1" thickTop="1" thickBot="1" x14ac:dyDescent="0.25">
      <c r="A612" s="2296"/>
      <c r="B612" s="2285"/>
      <c r="C612" s="2299"/>
      <c r="D612" s="2301"/>
      <c r="E612" s="2304"/>
      <c r="F612" s="2285"/>
      <c r="G612" s="2319"/>
      <c r="H612" s="2306"/>
      <c r="I612" s="2283"/>
      <c r="J612" s="2285"/>
      <c r="K612" s="2319"/>
      <c r="L612" s="2285"/>
      <c r="M612" s="292"/>
      <c r="N612" s="290"/>
      <c r="O612" s="290"/>
      <c r="P612" s="291"/>
      <c r="Q612" s="291"/>
      <c r="R612" s="290"/>
      <c r="S612" s="290"/>
      <c r="T612" s="356"/>
      <c r="U612" s="355"/>
      <c r="V612" s="355"/>
      <c r="W612" s="355"/>
      <c r="X612" s="355"/>
      <c r="Y612" s="355"/>
      <c r="Z612" s="355"/>
      <c r="AA612" s="355"/>
      <c r="AB612" s="290"/>
      <c r="AC612" s="2288"/>
      <c r="AD612" s="2288"/>
      <c r="AE612" s="2278"/>
      <c r="AF612" s="2291"/>
      <c r="AG612" s="2294"/>
      <c r="AH612" s="2276"/>
      <c r="AI612" s="271">
        <f>IF(P612=P611,0,IF(P612=P610,0,IF(P612=P609,0,IF(P612=P608,0,IF(P612=P607,0,IF(P612=P606,0,IF(P612=P605,0,IF(P612=P604,0,IF(P612=P603,0,1)))))))))</f>
        <v>0</v>
      </c>
      <c r="AJ612" s="271" t="s">
        <v>545</v>
      </c>
      <c r="AK612" s="271" t="str">
        <f t="shared" si="70"/>
        <v>??</v>
      </c>
      <c r="AL612" s="271" t="e">
        <f>IF(#REF!=#REF!,0,IF(#REF!=#REF!,0,IF(#REF!=#REF!,0,IF(#REF!=#REF!,0,IF(#REF!=#REF!,0,IF(#REF!=#REF!,0,IF(#REF!=#REF!,0,IF(#REF!=#REF!,0,IF(#REF!=#REF!,0,1)))))))))</f>
        <v>#REF!</v>
      </c>
      <c r="AM612" s="354">
        <f t="shared" si="71"/>
        <v>0</v>
      </c>
    </row>
    <row r="613" spans="1:39" ht="14.1" customHeight="1" thickTop="1" thickBot="1" x14ac:dyDescent="0.25">
      <c r="A613" s="2295"/>
      <c r="B613" s="2297"/>
      <c r="C613" s="2298"/>
      <c r="D613" s="2300"/>
      <c r="E613" s="2302"/>
      <c r="F613" s="2297"/>
      <c r="G613" s="2297"/>
      <c r="H613" s="2305"/>
      <c r="I613" s="2279" t="s">
        <v>140</v>
      </c>
      <c r="J613" s="2284"/>
      <c r="K613" s="2297"/>
      <c r="L613" s="2284"/>
      <c r="M613" s="310"/>
      <c r="N613" s="1679"/>
      <c r="O613" s="1679"/>
      <c r="P613" s="389"/>
      <c r="Q613" s="389"/>
      <c r="R613" s="308"/>
      <c r="S613" s="308"/>
      <c r="T613" s="358"/>
      <c r="U613" s="357"/>
      <c r="V613" s="357"/>
      <c r="W613" s="357"/>
      <c r="X613" s="357"/>
      <c r="Y613" s="357"/>
      <c r="Z613" s="357"/>
      <c r="AA613" s="357"/>
      <c r="AB613" s="308"/>
      <c r="AC613" s="2286">
        <f>SUM(T613:AB622)</f>
        <v>0</v>
      </c>
      <c r="AD613" s="2286">
        <f>IF(AC613&gt;0,18,0)</f>
        <v>0</v>
      </c>
      <c r="AE613" s="2289">
        <f>IF((AC613-AD613)&gt;=0,AC613-AD613,0)</f>
        <v>0</v>
      </c>
      <c r="AF613" s="2291">
        <f>IF(AC613&lt;AD613,AC613,AD613)/IF(AD613=0,1,AD613)</f>
        <v>0</v>
      </c>
      <c r="AG613" s="2292" t="str">
        <f>IF(AF613=1,"pe",IF(AF613&gt;0,"ne",""))</f>
        <v/>
      </c>
      <c r="AH613" s="2276"/>
      <c r="AI613" s="271">
        <v>1</v>
      </c>
      <c r="AJ613" s="271" t="s">
        <v>545</v>
      </c>
      <c r="AK613" s="271" t="str">
        <f t="shared" si="70"/>
        <v>??</v>
      </c>
      <c r="AL613" s="271">
        <v>1</v>
      </c>
      <c r="AM613" s="354">
        <f>C613</f>
        <v>0</v>
      </c>
    </row>
    <row r="614" spans="1:39" ht="14.1" customHeight="1" thickTop="1" thickBot="1" x14ac:dyDescent="0.25">
      <c r="A614" s="2295"/>
      <c r="B614" s="2284"/>
      <c r="C614" s="2298"/>
      <c r="D614" s="2300"/>
      <c r="E614" s="2303"/>
      <c r="F614" s="2284"/>
      <c r="G614" s="2318"/>
      <c r="H614" s="2305"/>
      <c r="I614" s="2280"/>
      <c r="J614" s="2284"/>
      <c r="K614" s="2318"/>
      <c r="L614" s="2284"/>
      <c r="M614" s="310"/>
      <c r="N614" s="1679"/>
      <c r="O614" s="1679"/>
      <c r="P614" s="309"/>
      <c r="Q614" s="309"/>
      <c r="R614" s="308"/>
      <c r="S614" s="308"/>
      <c r="T614" s="358"/>
      <c r="U614" s="357"/>
      <c r="V614" s="357"/>
      <c r="W614" s="357"/>
      <c r="X614" s="357"/>
      <c r="Y614" s="357"/>
      <c r="Z614" s="357"/>
      <c r="AA614" s="357"/>
      <c r="AB614" s="308"/>
      <c r="AC614" s="2287"/>
      <c r="AD614" s="2287"/>
      <c r="AE614" s="2290"/>
      <c r="AF614" s="2291"/>
      <c r="AG614" s="2293"/>
      <c r="AH614" s="2276"/>
      <c r="AI614" s="271">
        <f>IF(P614=P613,0,1)</f>
        <v>0</v>
      </c>
      <c r="AJ614" s="271" t="s">
        <v>545</v>
      </c>
      <c r="AK614" s="271" t="str">
        <f t="shared" si="70"/>
        <v>??</v>
      </c>
      <c r="AL614" s="271" t="e">
        <f>IF(#REF!=#REF!,0,1)</f>
        <v>#REF!</v>
      </c>
      <c r="AM614" s="354">
        <f t="shared" ref="AM614:AM622" si="72">AM613</f>
        <v>0</v>
      </c>
    </row>
    <row r="615" spans="1:39" ht="14.1" customHeight="1" thickTop="1" thickBot="1" x14ac:dyDescent="0.25">
      <c r="A615" s="2295"/>
      <c r="B615" s="2284"/>
      <c r="C615" s="2298"/>
      <c r="D615" s="2300"/>
      <c r="E615" s="2303"/>
      <c r="F615" s="2284"/>
      <c r="G615" s="2318"/>
      <c r="H615" s="2305"/>
      <c r="I615" s="2281"/>
      <c r="J615" s="2284"/>
      <c r="K615" s="2318"/>
      <c r="L615" s="2284"/>
      <c r="M615" s="310"/>
      <c r="N615" s="1679"/>
      <c r="O615" s="1679"/>
      <c r="P615" s="309"/>
      <c r="Q615" s="309"/>
      <c r="R615" s="308"/>
      <c r="S615" s="308"/>
      <c r="T615" s="358"/>
      <c r="U615" s="357"/>
      <c r="V615" s="357"/>
      <c r="W615" s="357"/>
      <c r="X615" s="357"/>
      <c r="Y615" s="357"/>
      <c r="Z615" s="357"/>
      <c r="AA615" s="357"/>
      <c r="AB615" s="308"/>
      <c r="AC615" s="2287"/>
      <c r="AD615" s="2287"/>
      <c r="AE615" s="2290"/>
      <c r="AF615" s="2291"/>
      <c r="AG615" s="2293"/>
      <c r="AH615" s="2276"/>
      <c r="AI615" s="271">
        <f>IF(P615=P614,0,IF(P615=P613,0,1))</f>
        <v>0</v>
      </c>
      <c r="AJ615" s="271" t="s">
        <v>545</v>
      </c>
      <c r="AK615" s="271" t="str">
        <f t="shared" si="70"/>
        <v>??</v>
      </c>
      <c r="AL615" s="271" t="e">
        <f>IF(#REF!=#REF!,0,IF(#REF!=#REF!,0,1))</f>
        <v>#REF!</v>
      </c>
      <c r="AM615" s="354">
        <f t="shared" si="72"/>
        <v>0</v>
      </c>
    </row>
    <row r="616" spans="1:39" ht="14.1" customHeight="1" thickTop="1" thickBot="1" x14ac:dyDescent="0.25">
      <c r="A616" s="2295"/>
      <c r="B616" s="2284"/>
      <c r="C616" s="2298"/>
      <c r="D616" s="2300"/>
      <c r="E616" s="2303"/>
      <c r="F616" s="2284"/>
      <c r="G616" s="2318"/>
      <c r="H616" s="2305"/>
      <c r="I616" s="2282"/>
      <c r="J616" s="2284"/>
      <c r="K616" s="2318"/>
      <c r="L616" s="2284"/>
      <c r="M616" s="310"/>
      <c r="N616" s="1679"/>
      <c r="O616" s="1679"/>
      <c r="P616" s="309"/>
      <c r="Q616" s="309"/>
      <c r="R616" s="308"/>
      <c r="S616" s="308"/>
      <c r="T616" s="358"/>
      <c r="U616" s="357"/>
      <c r="V616" s="357"/>
      <c r="W616" s="357"/>
      <c r="X616" s="357"/>
      <c r="Y616" s="357"/>
      <c r="Z616" s="357"/>
      <c r="AA616" s="357"/>
      <c r="AB616" s="308"/>
      <c r="AC616" s="2287"/>
      <c r="AD616" s="2287"/>
      <c r="AE616" s="2290"/>
      <c r="AF616" s="2291"/>
      <c r="AG616" s="2293"/>
      <c r="AH616" s="2276"/>
      <c r="AI616" s="271">
        <f>IF(P616=P615,0,IF(P616=P614,0,IF(P616=P613,0,1)))</f>
        <v>0</v>
      </c>
      <c r="AJ616" s="271" t="s">
        <v>545</v>
      </c>
      <c r="AK616" s="271" t="str">
        <f t="shared" si="70"/>
        <v>??</v>
      </c>
      <c r="AL616" s="271" t="e">
        <f>IF(#REF!=#REF!,0,IF(#REF!=#REF!,0,IF(#REF!=#REF!,0,1)))</f>
        <v>#REF!</v>
      </c>
      <c r="AM616" s="354">
        <f t="shared" si="72"/>
        <v>0</v>
      </c>
    </row>
    <row r="617" spans="1:39" ht="14.1" customHeight="1" thickTop="1" thickBot="1" x14ac:dyDescent="0.25">
      <c r="A617" s="2295"/>
      <c r="B617" s="2284"/>
      <c r="C617" s="2298"/>
      <c r="D617" s="2300"/>
      <c r="E617" s="2303"/>
      <c r="F617" s="2284"/>
      <c r="G617" s="2318"/>
      <c r="H617" s="2305"/>
      <c r="I617" s="2282"/>
      <c r="J617" s="2284"/>
      <c r="K617" s="2318"/>
      <c r="L617" s="2284"/>
      <c r="M617" s="310"/>
      <c r="N617" s="1679"/>
      <c r="O617" s="1679"/>
      <c r="P617" s="309"/>
      <c r="Q617" s="309"/>
      <c r="R617" s="308"/>
      <c r="S617" s="308"/>
      <c r="T617" s="358"/>
      <c r="U617" s="357"/>
      <c r="V617" s="357"/>
      <c r="W617" s="357"/>
      <c r="X617" s="357"/>
      <c r="Y617" s="357"/>
      <c r="Z617" s="357"/>
      <c r="AA617" s="357"/>
      <c r="AB617" s="308"/>
      <c r="AC617" s="2287"/>
      <c r="AD617" s="2287"/>
      <c r="AE617" s="2290"/>
      <c r="AF617" s="2291"/>
      <c r="AG617" s="2293"/>
      <c r="AH617" s="2276"/>
      <c r="AI617" s="271">
        <f>IF(P617=P616,0,IF(P617=P615,0,IF(P617=P614,0,IF(P617=P613,0,1))))</f>
        <v>0</v>
      </c>
      <c r="AJ617" s="271" t="s">
        <v>545</v>
      </c>
      <c r="AK617" s="271" t="str">
        <f t="shared" si="70"/>
        <v>??</v>
      </c>
      <c r="AL617" s="271" t="e">
        <f>IF(#REF!=#REF!,0,IF(#REF!=#REF!,0,IF(#REF!=#REF!,0,IF(#REF!=#REF!,0,1))))</f>
        <v>#REF!</v>
      </c>
      <c r="AM617" s="354">
        <f t="shared" si="72"/>
        <v>0</v>
      </c>
    </row>
    <row r="618" spans="1:39" ht="14.1" customHeight="1" thickTop="1" thickBot="1" x14ac:dyDescent="0.25">
      <c r="A618" s="2295"/>
      <c r="B618" s="2284"/>
      <c r="C618" s="2298"/>
      <c r="D618" s="2300"/>
      <c r="E618" s="2303"/>
      <c r="F618" s="2284"/>
      <c r="G618" s="2318"/>
      <c r="H618" s="2305"/>
      <c r="I618" s="2282"/>
      <c r="J618" s="2284"/>
      <c r="K618" s="2318"/>
      <c r="L618" s="2284"/>
      <c r="M618" s="310"/>
      <c r="N618" s="1679"/>
      <c r="O618" s="1679"/>
      <c r="P618" s="309"/>
      <c r="Q618" s="309"/>
      <c r="R618" s="308"/>
      <c r="S618" s="308"/>
      <c r="T618" s="358"/>
      <c r="U618" s="357"/>
      <c r="V618" s="357"/>
      <c r="W618" s="357"/>
      <c r="X618" s="357"/>
      <c r="Y618" s="357"/>
      <c r="Z618" s="357"/>
      <c r="AA618" s="357"/>
      <c r="AB618" s="308"/>
      <c r="AC618" s="2287"/>
      <c r="AD618" s="2287"/>
      <c r="AE618" s="2290"/>
      <c r="AF618" s="2291"/>
      <c r="AG618" s="2293"/>
      <c r="AH618" s="2276"/>
      <c r="AI618" s="271">
        <f>IF(P618=P617,0,IF(P618=P616,0,IF(P618=P615,0,IF(P618=P614,0,IF(P618=P613,0,1)))))</f>
        <v>0</v>
      </c>
      <c r="AJ618" s="271" t="s">
        <v>545</v>
      </c>
      <c r="AK618" s="271" t="str">
        <f t="shared" si="70"/>
        <v>??</v>
      </c>
      <c r="AL618" s="271" t="e">
        <f>IF(#REF!=#REF!,0,IF(#REF!=#REF!,0,IF(#REF!=#REF!,0,IF(#REF!=#REF!,0,IF(#REF!=#REF!,0,1)))))</f>
        <v>#REF!</v>
      </c>
      <c r="AM618" s="354">
        <f t="shared" si="72"/>
        <v>0</v>
      </c>
    </row>
    <row r="619" spans="1:39" ht="14.1" customHeight="1" thickTop="1" thickBot="1" x14ac:dyDescent="0.25">
      <c r="A619" s="2295"/>
      <c r="B619" s="2284"/>
      <c r="C619" s="2298"/>
      <c r="D619" s="2300"/>
      <c r="E619" s="2303"/>
      <c r="F619" s="2284"/>
      <c r="G619" s="2318"/>
      <c r="H619" s="2305"/>
      <c r="I619" s="2282"/>
      <c r="J619" s="2284"/>
      <c r="K619" s="2318"/>
      <c r="L619" s="2284"/>
      <c r="M619" s="310"/>
      <c r="N619" s="1679"/>
      <c r="O619" s="1679"/>
      <c r="P619" s="309"/>
      <c r="Q619" s="309"/>
      <c r="R619" s="308"/>
      <c r="S619" s="308"/>
      <c r="T619" s="358"/>
      <c r="U619" s="357"/>
      <c r="V619" s="357"/>
      <c r="W619" s="357"/>
      <c r="X619" s="357"/>
      <c r="Y619" s="357"/>
      <c r="Z619" s="357"/>
      <c r="AA619" s="357"/>
      <c r="AB619" s="308"/>
      <c r="AC619" s="2287"/>
      <c r="AD619" s="2287"/>
      <c r="AE619" s="2277" t="str">
        <f>IF(AE613&gt;9,"błąd","")</f>
        <v/>
      </c>
      <c r="AF619" s="2291"/>
      <c r="AG619" s="2293"/>
      <c r="AH619" s="2276"/>
      <c r="AI619" s="271">
        <f>IF(P619=P618,0,IF(P619=P617,0,IF(P619=P616,0,IF(P619=P615,0,IF(P619=P614,0,IF(P619=P613,0,1))))))</f>
        <v>0</v>
      </c>
      <c r="AJ619" s="271" t="s">
        <v>545</v>
      </c>
      <c r="AK619" s="271" t="str">
        <f t="shared" si="70"/>
        <v>??</v>
      </c>
      <c r="AL619" s="271" t="e">
        <f>IF(#REF!=#REF!,0,IF(#REF!=#REF!,0,IF(#REF!=#REF!,0,IF(#REF!=#REF!,0,IF(#REF!=#REF!,0,IF(#REF!=#REF!,0,1))))))</f>
        <v>#REF!</v>
      </c>
      <c r="AM619" s="354">
        <f t="shared" si="72"/>
        <v>0</v>
      </c>
    </row>
    <row r="620" spans="1:39" ht="14.1" customHeight="1" thickTop="1" thickBot="1" x14ac:dyDescent="0.25">
      <c r="A620" s="2295"/>
      <c r="B620" s="2284"/>
      <c r="C620" s="2298"/>
      <c r="D620" s="2300"/>
      <c r="E620" s="2303"/>
      <c r="F620" s="2284"/>
      <c r="G620" s="2318"/>
      <c r="H620" s="2305"/>
      <c r="I620" s="2282"/>
      <c r="J620" s="2284"/>
      <c r="K620" s="2318"/>
      <c r="L620" s="2284"/>
      <c r="M620" s="310"/>
      <c r="N620" s="1679"/>
      <c r="O620" s="1679"/>
      <c r="P620" s="309"/>
      <c r="Q620" s="309"/>
      <c r="R620" s="308"/>
      <c r="S620" s="308"/>
      <c r="T620" s="358"/>
      <c r="U620" s="357"/>
      <c r="V620" s="357"/>
      <c r="W620" s="357"/>
      <c r="X620" s="357"/>
      <c r="Y620" s="357"/>
      <c r="Z620" s="357"/>
      <c r="AA620" s="357"/>
      <c r="AB620" s="308"/>
      <c r="AC620" s="2287"/>
      <c r="AD620" s="2287"/>
      <c r="AE620" s="2277"/>
      <c r="AF620" s="2291"/>
      <c r="AG620" s="2293"/>
      <c r="AH620" s="2276"/>
      <c r="AI620" s="271">
        <f>IF(P620=P619,0,IF(P620=P618,0,IF(P620=P617,0,IF(P620=P616,0,IF(P620=P615,0,IF(P620=P614,0,IF(P620=P613,0,1)))))))</f>
        <v>0</v>
      </c>
      <c r="AJ620" s="271" t="s">
        <v>545</v>
      </c>
      <c r="AK620" s="271" t="str">
        <f t="shared" si="70"/>
        <v>??</v>
      </c>
      <c r="AL620" s="271" t="e">
        <f>IF(#REF!=#REF!,0,IF(#REF!=#REF!,0,IF(#REF!=#REF!,0,IF(#REF!=#REF!,0,IF(#REF!=#REF!,0,IF(#REF!=#REF!,0,IF(#REF!=#REF!,0,1)))))))</f>
        <v>#REF!</v>
      </c>
      <c r="AM620" s="354">
        <f t="shared" si="72"/>
        <v>0</v>
      </c>
    </row>
    <row r="621" spans="1:39" ht="14.1" customHeight="1" thickTop="1" thickBot="1" x14ac:dyDescent="0.25">
      <c r="A621" s="2295"/>
      <c r="B621" s="2284"/>
      <c r="C621" s="2298"/>
      <c r="D621" s="2300"/>
      <c r="E621" s="2303"/>
      <c r="F621" s="2284"/>
      <c r="G621" s="2318"/>
      <c r="H621" s="2305"/>
      <c r="I621" s="2282"/>
      <c r="J621" s="2284"/>
      <c r="K621" s="2318"/>
      <c r="L621" s="2284"/>
      <c r="M621" s="310"/>
      <c r="N621" s="1679"/>
      <c r="O621" s="1679"/>
      <c r="P621" s="309"/>
      <c r="Q621" s="309"/>
      <c r="R621" s="308"/>
      <c r="S621" s="308"/>
      <c r="T621" s="358"/>
      <c r="U621" s="357"/>
      <c r="V621" s="357"/>
      <c r="W621" s="357"/>
      <c r="X621" s="357"/>
      <c r="Y621" s="357"/>
      <c r="Z621" s="357"/>
      <c r="AA621" s="357"/>
      <c r="AB621" s="308"/>
      <c r="AC621" s="2287"/>
      <c r="AD621" s="2287"/>
      <c r="AE621" s="2277"/>
      <c r="AF621" s="2291"/>
      <c r="AG621" s="2293"/>
      <c r="AH621" s="2276"/>
      <c r="AI621" s="271">
        <f>IF(P621=P620,0,IF(P621=P619,0,IF(P621=P618,0,IF(P621=P617,0,IF(P621=P616,0,IF(P621=P615,0,IF(P621=P614,0,IF(P621=P613,0,1))))))))</f>
        <v>0</v>
      </c>
      <c r="AJ621" s="271" t="s">
        <v>545</v>
      </c>
      <c r="AK621" s="271" t="str">
        <f t="shared" si="70"/>
        <v>??</v>
      </c>
      <c r="AL621" s="271" t="e">
        <f>IF(#REF!=#REF!,0,IF(#REF!=#REF!,0,IF(#REF!=#REF!,0,IF(#REF!=#REF!,0,IF(#REF!=#REF!,0,IF(#REF!=#REF!,0,IF(#REF!=#REF!,0,IF(#REF!=#REF!,0,1))))))))</f>
        <v>#REF!</v>
      </c>
      <c r="AM621" s="354">
        <f t="shared" si="72"/>
        <v>0</v>
      </c>
    </row>
    <row r="622" spans="1:39" ht="14.1" customHeight="1" thickTop="1" thickBot="1" x14ac:dyDescent="0.25">
      <c r="A622" s="2296"/>
      <c r="B622" s="2285"/>
      <c r="C622" s="2299"/>
      <c r="D622" s="2301"/>
      <c r="E622" s="2304"/>
      <c r="F622" s="2285"/>
      <c r="G622" s="2319"/>
      <c r="H622" s="2306"/>
      <c r="I622" s="2283"/>
      <c r="J622" s="2285"/>
      <c r="K622" s="2319"/>
      <c r="L622" s="2285"/>
      <c r="M622" s="292"/>
      <c r="N622" s="290"/>
      <c r="O622" s="290"/>
      <c r="P622" s="291"/>
      <c r="Q622" s="291"/>
      <c r="R622" s="290"/>
      <c r="S622" s="290"/>
      <c r="T622" s="356"/>
      <c r="U622" s="355"/>
      <c r="V622" s="355"/>
      <c r="W622" s="355"/>
      <c r="X622" s="355"/>
      <c r="Y622" s="355"/>
      <c r="Z622" s="355"/>
      <c r="AA622" s="355"/>
      <c r="AB622" s="290"/>
      <c r="AC622" s="2288"/>
      <c r="AD622" s="2288"/>
      <c r="AE622" s="2278"/>
      <c r="AF622" s="2291"/>
      <c r="AG622" s="2294"/>
      <c r="AH622" s="2276"/>
      <c r="AI622" s="271">
        <f>IF(P622=P621,0,IF(P622=P620,0,IF(P622=P619,0,IF(P622=P618,0,IF(P622=P617,0,IF(P622=P616,0,IF(P622=P615,0,IF(P622=P614,0,IF(P622=P613,0,1)))))))))</f>
        <v>0</v>
      </c>
      <c r="AJ622" s="271" t="s">
        <v>545</v>
      </c>
      <c r="AK622" s="271" t="str">
        <f t="shared" si="70"/>
        <v>??</v>
      </c>
      <c r="AL622" s="271" t="e">
        <f>IF(#REF!=#REF!,0,IF(#REF!=#REF!,0,IF(#REF!=#REF!,0,IF(#REF!=#REF!,0,IF(#REF!=#REF!,0,IF(#REF!=#REF!,0,IF(#REF!=#REF!,0,IF(#REF!=#REF!,0,IF(#REF!=#REF!,0,1)))))))))</f>
        <v>#REF!</v>
      </c>
      <c r="AM622" s="354">
        <f t="shared" si="72"/>
        <v>0</v>
      </c>
    </row>
    <row r="623" spans="1:39" ht="14.1" customHeight="1" thickTop="1" thickBot="1" x14ac:dyDescent="0.25">
      <c r="A623" s="2295"/>
      <c r="B623" s="2297"/>
      <c r="C623" s="2298"/>
      <c r="D623" s="2300"/>
      <c r="E623" s="2302"/>
      <c r="F623" s="2297"/>
      <c r="G623" s="2297"/>
      <c r="H623" s="2305"/>
      <c r="I623" s="2279" t="s">
        <v>140</v>
      </c>
      <c r="J623" s="2284"/>
      <c r="K623" s="2297"/>
      <c r="L623" s="2284"/>
      <c r="M623" s="310"/>
      <c r="N623" s="1679"/>
      <c r="O623" s="1679"/>
      <c r="P623" s="389"/>
      <c r="Q623" s="389"/>
      <c r="R623" s="308"/>
      <c r="S623" s="308"/>
      <c r="T623" s="358"/>
      <c r="U623" s="357"/>
      <c r="V623" s="357"/>
      <c r="W623" s="357"/>
      <c r="X623" s="357"/>
      <c r="Y623" s="357"/>
      <c r="Z623" s="357"/>
      <c r="AA623" s="357"/>
      <c r="AB623" s="308"/>
      <c r="AC623" s="2286">
        <f>SUM(T623:AB632)</f>
        <v>0</v>
      </c>
      <c r="AD623" s="2286">
        <f>IF(AC623&gt;0,18,0)</f>
        <v>0</v>
      </c>
      <c r="AE623" s="2289">
        <f>IF((AC623-AD623)&gt;=0,AC623-AD623,0)</f>
        <v>0</v>
      </c>
      <c r="AF623" s="2291">
        <f>IF(AC623&lt;AD623,AC623,AD623)/IF(AD623=0,1,AD623)</f>
        <v>0</v>
      </c>
      <c r="AG623" s="2292" t="str">
        <f>IF(AF623=1,"pe",IF(AF623&gt;0,"ne",""))</f>
        <v/>
      </c>
      <c r="AH623" s="2276"/>
      <c r="AI623" s="271">
        <v>1</v>
      </c>
      <c r="AJ623" s="271" t="s">
        <v>545</v>
      </c>
      <c r="AK623" s="271" t="str">
        <f t="shared" si="70"/>
        <v>??</v>
      </c>
      <c r="AL623" s="271">
        <v>1</v>
      </c>
      <c r="AM623" s="354">
        <f>C623</f>
        <v>0</v>
      </c>
    </row>
    <row r="624" spans="1:39" ht="14.1" customHeight="1" thickTop="1" thickBot="1" x14ac:dyDescent="0.25">
      <c r="A624" s="2295"/>
      <c r="B624" s="2284"/>
      <c r="C624" s="2298"/>
      <c r="D624" s="2300"/>
      <c r="E624" s="2303"/>
      <c r="F624" s="2284"/>
      <c r="G624" s="2318"/>
      <c r="H624" s="2305"/>
      <c r="I624" s="2280"/>
      <c r="J624" s="2284"/>
      <c r="K624" s="2318"/>
      <c r="L624" s="2284"/>
      <c r="M624" s="310"/>
      <c r="N624" s="1679"/>
      <c r="O624" s="1679"/>
      <c r="P624" s="309"/>
      <c r="Q624" s="309"/>
      <c r="R624" s="308"/>
      <c r="S624" s="308"/>
      <c r="T624" s="358"/>
      <c r="U624" s="357"/>
      <c r="V624" s="357"/>
      <c r="W624" s="357"/>
      <c r="X624" s="357"/>
      <c r="Y624" s="357"/>
      <c r="Z624" s="357"/>
      <c r="AA624" s="357"/>
      <c r="AB624" s="308"/>
      <c r="AC624" s="2287"/>
      <c r="AD624" s="2287"/>
      <c r="AE624" s="2290"/>
      <c r="AF624" s="2291"/>
      <c r="AG624" s="2293"/>
      <c r="AH624" s="2276"/>
      <c r="AI624" s="271">
        <f>IF(P624=P623,0,1)</f>
        <v>0</v>
      </c>
      <c r="AJ624" s="271" t="s">
        <v>545</v>
      </c>
      <c r="AK624" s="271" t="str">
        <f t="shared" si="70"/>
        <v>??</v>
      </c>
      <c r="AL624" s="271" t="e">
        <f>IF(#REF!=#REF!,0,1)</f>
        <v>#REF!</v>
      </c>
      <c r="AM624" s="354">
        <f t="shared" ref="AM624:AM632" si="73">AM623</f>
        <v>0</v>
      </c>
    </row>
    <row r="625" spans="1:39" ht="14.1" customHeight="1" thickTop="1" thickBot="1" x14ac:dyDescent="0.25">
      <c r="A625" s="2295"/>
      <c r="B625" s="2284"/>
      <c r="C625" s="2298"/>
      <c r="D625" s="2300"/>
      <c r="E625" s="2303"/>
      <c r="F625" s="2284"/>
      <c r="G625" s="2318"/>
      <c r="H625" s="2305"/>
      <c r="I625" s="2281"/>
      <c r="J625" s="2284"/>
      <c r="K625" s="2318"/>
      <c r="L625" s="2284"/>
      <c r="M625" s="310"/>
      <c r="N625" s="1679"/>
      <c r="O625" s="1679"/>
      <c r="P625" s="309"/>
      <c r="Q625" s="309"/>
      <c r="R625" s="308"/>
      <c r="S625" s="308"/>
      <c r="T625" s="358"/>
      <c r="U625" s="357"/>
      <c r="V625" s="357"/>
      <c r="W625" s="357"/>
      <c r="X625" s="357"/>
      <c r="Y625" s="357"/>
      <c r="Z625" s="357"/>
      <c r="AA625" s="357"/>
      <c r="AB625" s="308"/>
      <c r="AC625" s="2287"/>
      <c r="AD625" s="2287"/>
      <c r="AE625" s="2290"/>
      <c r="AF625" s="2291"/>
      <c r="AG625" s="2293"/>
      <c r="AH625" s="2276"/>
      <c r="AI625" s="271">
        <f>IF(P625=P624,0,IF(P625=P623,0,1))</f>
        <v>0</v>
      </c>
      <c r="AJ625" s="271" t="s">
        <v>545</v>
      </c>
      <c r="AK625" s="271" t="str">
        <f t="shared" si="70"/>
        <v>??</v>
      </c>
      <c r="AL625" s="271" t="e">
        <f>IF(#REF!=#REF!,0,IF(#REF!=#REF!,0,1))</f>
        <v>#REF!</v>
      </c>
      <c r="AM625" s="354">
        <f t="shared" si="73"/>
        <v>0</v>
      </c>
    </row>
    <row r="626" spans="1:39" ht="14.1" customHeight="1" thickTop="1" thickBot="1" x14ac:dyDescent="0.25">
      <c r="A626" s="2295"/>
      <c r="B626" s="2284"/>
      <c r="C626" s="2298"/>
      <c r="D626" s="2300"/>
      <c r="E626" s="2303"/>
      <c r="F626" s="2284"/>
      <c r="G626" s="2318"/>
      <c r="H626" s="2305"/>
      <c r="I626" s="2282"/>
      <c r="J626" s="2284"/>
      <c r="K626" s="2318"/>
      <c r="L626" s="2284"/>
      <c r="M626" s="310"/>
      <c r="N626" s="1679"/>
      <c r="O626" s="1679"/>
      <c r="P626" s="309"/>
      <c r="Q626" s="309"/>
      <c r="R626" s="308"/>
      <c r="S626" s="308"/>
      <c r="T626" s="358"/>
      <c r="U626" s="357"/>
      <c r="V626" s="357"/>
      <c r="W626" s="357"/>
      <c r="X626" s="357"/>
      <c r="Y626" s="357"/>
      <c r="Z626" s="357"/>
      <c r="AA626" s="357"/>
      <c r="AB626" s="308"/>
      <c r="AC626" s="2287"/>
      <c r="AD626" s="2287"/>
      <c r="AE626" s="2290"/>
      <c r="AF626" s="2291"/>
      <c r="AG626" s="2293"/>
      <c r="AH626" s="2276"/>
      <c r="AI626" s="271">
        <f>IF(P626=P625,0,IF(P626=P624,0,IF(P626=P623,0,1)))</f>
        <v>0</v>
      </c>
      <c r="AJ626" s="271" t="s">
        <v>545</v>
      </c>
      <c r="AK626" s="271" t="str">
        <f t="shared" si="70"/>
        <v>??</v>
      </c>
      <c r="AL626" s="271" t="e">
        <f>IF(#REF!=#REF!,0,IF(#REF!=#REF!,0,IF(#REF!=#REF!,0,1)))</f>
        <v>#REF!</v>
      </c>
      <c r="AM626" s="354">
        <f t="shared" si="73"/>
        <v>0</v>
      </c>
    </row>
    <row r="627" spans="1:39" ht="14.1" customHeight="1" thickTop="1" thickBot="1" x14ac:dyDescent="0.25">
      <c r="A627" s="2295"/>
      <c r="B627" s="2284"/>
      <c r="C627" s="2298"/>
      <c r="D627" s="2300"/>
      <c r="E627" s="2303"/>
      <c r="F627" s="2284"/>
      <c r="G627" s="2318"/>
      <c r="H627" s="2305"/>
      <c r="I627" s="2282"/>
      <c r="J627" s="2284"/>
      <c r="K627" s="2318"/>
      <c r="L627" s="2284"/>
      <c r="M627" s="310"/>
      <c r="N627" s="1679"/>
      <c r="O627" s="1679"/>
      <c r="P627" s="309"/>
      <c r="Q627" s="309"/>
      <c r="R627" s="308"/>
      <c r="S627" s="308"/>
      <c r="T627" s="358"/>
      <c r="U627" s="357"/>
      <c r="V627" s="357"/>
      <c r="W627" s="357"/>
      <c r="X627" s="357"/>
      <c r="Y627" s="357"/>
      <c r="Z627" s="357"/>
      <c r="AA627" s="357"/>
      <c r="AB627" s="308"/>
      <c r="AC627" s="2287"/>
      <c r="AD627" s="2287"/>
      <c r="AE627" s="2290"/>
      <c r="AF627" s="2291"/>
      <c r="AG627" s="2293"/>
      <c r="AH627" s="2276"/>
      <c r="AI627" s="271">
        <f>IF(P627=P626,0,IF(P627=P625,0,IF(P627=P624,0,IF(P627=P623,0,1))))</f>
        <v>0</v>
      </c>
      <c r="AJ627" s="271" t="s">
        <v>545</v>
      </c>
      <c r="AK627" s="271" t="str">
        <f t="shared" si="70"/>
        <v>??</v>
      </c>
      <c r="AL627" s="271" t="e">
        <f>IF(#REF!=#REF!,0,IF(#REF!=#REF!,0,IF(#REF!=#REF!,0,IF(#REF!=#REF!,0,1))))</f>
        <v>#REF!</v>
      </c>
      <c r="AM627" s="354">
        <f t="shared" si="73"/>
        <v>0</v>
      </c>
    </row>
    <row r="628" spans="1:39" ht="14.1" customHeight="1" thickTop="1" thickBot="1" x14ac:dyDescent="0.25">
      <c r="A628" s="2295"/>
      <c r="B628" s="2284"/>
      <c r="C628" s="2298"/>
      <c r="D628" s="2300"/>
      <c r="E628" s="2303"/>
      <c r="F628" s="2284"/>
      <c r="G628" s="2318"/>
      <c r="H628" s="2305"/>
      <c r="I628" s="2282"/>
      <c r="J628" s="2284"/>
      <c r="K628" s="2318"/>
      <c r="L628" s="2284"/>
      <c r="M628" s="310"/>
      <c r="N628" s="1679"/>
      <c r="O628" s="1679"/>
      <c r="P628" s="309"/>
      <c r="Q628" s="309"/>
      <c r="R628" s="308"/>
      <c r="S628" s="308"/>
      <c r="T628" s="358"/>
      <c r="U628" s="357"/>
      <c r="V628" s="357"/>
      <c r="W628" s="357"/>
      <c r="X628" s="357"/>
      <c r="Y628" s="357"/>
      <c r="Z628" s="357"/>
      <c r="AA628" s="357"/>
      <c r="AB628" s="308"/>
      <c r="AC628" s="2287"/>
      <c r="AD628" s="2287"/>
      <c r="AE628" s="2290"/>
      <c r="AF628" s="2291"/>
      <c r="AG628" s="2293"/>
      <c r="AH628" s="2276"/>
      <c r="AI628" s="271">
        <f>IF(P628=P627,0,IF(P628=P626,0,IF(P628=P625,0,IF(P628=P624,0,IF(P628=P623,0,1)))))</f>
        <v>0</v>
      </c>
      <c r="AJ628" s="271" t="s">
        <v>545</v>
      </c>
      <c r="AK628" s="271" t="str">
        <f t="shared" si="70"/>
        <v>??</v>
      </c>
      <c r="AL628" s="271" t="e">
        <f>IF(#REF!=#REF!,0,IF(#REF!=#REF!,0,IF(#REF!=#REF!,0,IF(#REF!=#REF!,0,IF(#REF!=#REF!,0,1)))))</f>
        <v>#REF!</v>
      </c>
      <c r="AM628" s="354">
        <f t="shared" si="73"/>
        <v>0</v>
      </c>
    </row>
    <row r="629" spans="1:39" ht="14.1" customHeight="1" thickTop="1" thickBot="1" x14ac:dyDescent="0.25">
      <c r="A629" s="2295"/>
      <c r="B629" s="2284"/>
      <c r="C629" s="2298"/>
      <c r="D629" s="2300"/>
      <c r="E629" s="2303"/>
      <c r="F629" s="2284"/>
      <c r="G629" s="2318"/>
      <c r="H629" s="2305"/>
      <c r="I629" s="2282"/>
      <c r="J629" s="2284"/>
      <c r="K629" s="2318"/>
      <c r="L629" s="2284"/>
      <c r="M629" s="310"/>
      <c r="N629" s="1679"/>
      <c r="O629" s="1679"/>
      <c r="P629" s="309"/>
      <c r="Q629" s="309"/>
      <c r="R629" s="308"/>
      <c r="S629" s="308"/>
      <c r="T629" s="358"/>
      <c r="U629" s="357"/>
      <c r="V629" s="357"/>
      <c r="W629" s="357"/>
      <c r="X629" s="357"/>
      <c r="Y629" s="357"/>
      <c r="Z629" s="357"/>
      <c r="AA629" s="357"/>
      <c r="AB629" s="308"/>
      <c r="AC629" s="2287"/>
      <c r="AD629" s="2287"/>
      <c r="AE629" s="2277" t="str">
        <f>IF(AE623&gt;9,"błąd","")</f>
        <v/>
      </c>
      <c r="AF629" s="2291"/>
      <c r="AG629" s="2293"/>
      <c r="AH629" s="2276"/>
      <c r="AI629" s="271">
        <f>IF(P629=P628,0,IF(P629=P627,0,IF(P629=P626,0,IF(P629=P625,0,IF(P629=P624,0,IF(P629=P623,0,1))))))</f>
        <v>0</v>
      </c>
      <c r="AJ629" s="271" t="s">
        <v>545</v>
      </c>
      <c r="AK629" s="271" t="str">
        <f t="shared" si="70"/>
        <v>??</v>
      </c>
      <c r="AL629" s="271" t="e">
        <f>IF(#REF!=#REF!,0,IF(#REF!=#REF!,0,IF(#REF!=#REF!,0,IF(#REF!=#REF!,0,IF(#REF!=#REF!,0,IF(#REF!=#REF!,0,1))))))</f>
        <v>#REF!</v>
      </c>
      <c r="AM629" s="354">
        <f t="shared" si="73"/>
        <v>0</v>
      </c>
    </row>
    <row r="630" spans="1:39" ht="14.1" customHeight="1" thickTop="1" thickBot="1" x14ac:dyDescent="0.25">
      <c r="A630" s="2295"/>
      <c r="B630" s="2284"/>
      <c r="C630" s="2298"/>
      <c r="D630" s="2300"/>
      <c r="E630" s="2303"/>
      <c r="F630" s="2284"/>
      <c r="G630" s="2318"/>
      <c r="H630" s="2305"/>
      <c r="I630" s="2282"/>
      <c r="J630" s="2284"/>
      <c r="K630" s="2318"/>
      <c r="L630" s="2284"/>
      <c r="M630" s="310"/>
      <c r="N630" s="1679"/>
      <c r="O630" s="1679"/>
      <c r="P630" s="309"/>
      <c r="Q630" s="309"/>
      <c r="R630" s="308"/>
      <c r="S630" s="308"/>
      <c r="T630" s="358"/>
      <c r="U630" s="357"/>
      <c r="V630" s="357"/>
      <c r="W630" s="357"/>
      <c r="X630" s="357"/>
      <c r="Y630" s="357"/>
      <c r="Z630" s="357"/>
      <c r="AA630" s="357"/>
      <c r="AB630" s="308"/>
      <c r="AC630" s="2287"/>
      <c r="AD630" s="2287"/>
      <c r="AE630" s="2277"/>
      <c r="AF630" s="2291"/>
      <c r="AG630" s="2293"/>
      <c r="AH630" s="2276"/>
      <c r="AI630" s="271">
        <f>IF(P630=P629,0,IF(P630=P628,0,IF(P630=P627,0,IF(P630=P626,0,IF(P630=P625,0,IF(P630=P624,0,IF(P630=P623,0,1)))))))</f>
        <v>0</v>
      </c>
      <c r="AJ630" s="271" t="s">
        <v>545</v>
      </c>
      <c r="AK630" s="271" t="str">
        <f t="shared" si="70"/>
        <v>??</v>
      </c>
      <c r="AL630" s="271" t="e">
        <f>IF(#REF!=#REF!,0,IF(#REF!=#REF!,0,IF(#REF!=#REF!,0,IF(#REF!=#REF!,0,IF(#REF!=#REF!,0,IF(#REF!=#REF!,0,IF(#REF!=#REF!,0,1)))))))</f>
        <v>#REF!</v>
      </c>
      <c r="AM630" s="354">
        <f t="shared" si="73"/>
        <v>0</v>
      </c>
    </row>
    <row r="631" spans="1:39" ht="14.1" customHeight="1" thickTop="1" thickBot="1" x14ac:dyDescent="0.25">
      <c r="A631" s="2295"/>
      <c r="B631" s="2284"/>
      <c r="C631" s="2298"/>
      <c r="D631" s="2300"/>
      <c r="E631" s="2303"/>
      <c r="F631" s="2284"/>
      <c r="G631" s="2318"/>
      <c r="H631" s="2305"/>
      <c r="I631" s="2282"/>
      <c r="J631" s="2284"/>
      <c r="K631" s="2318"/>
      <c r="L631" s="2284"/>
      <c r="M631" s="310"/>
      <c r="N631" s="1679"/>
      <c r="O631" s="1679"/>
      <c r="P631" s="309"/>
      <c r="Q631" s="309"/>
      <c r="R631" s="308"/>
      <c r="S631" s="308"/>
      <c r="T631" s="358"/>
      <c r="U631" s="357"/>
      <c r="V631" s="357"/>
      <c r="W631" s="357"/>
      <c r="X631" s="357"/>
      <c r="Y631" s="357"/>
      <c r="Z631" s="357"/>
      <c r="AA631" s="357"/>
      <c r="AB631" s="308"/>
      <c r="AC631" s="2287"/>
      <c r="AD631" s="2287"/>
      <c r="AE631" s="2277"/>
      <c r="AF631" s="2291"/>
      <c r="AG631" s="2293"/>
      <c r="AH631" s="2276"/>
      <c r="AI631" s="271">
        <f>IF(P631=P630,0,IF(P631=P629,0,IF(P631=P628,0,IF(P631=P627,0,IF(P631=P626,0,IF(P631=P625,0,IF(P631=P624,0,IF(P631=P623,0,1))))))))</f>
        <v>0</v>
      </c>
      <c r="AJ631" s="271" t="s">
        <v>545</v>
      </c>
      <c r="AK631" s="271" t="str">
        <f t="shared" si="70"/>
        <v>??</v>
      </c>
      <c r="AL631" s="271" t="e">
        <f>IF(#REF!=#REF!,0,IF(#REF!=#REF!,0,IF(#REF!=#REF!,0,IF(#REF!=#REF!,0,IF(#REF!=#REF!,0,IF(#REF!=#REF!,0,IF(#REF!=#REF!,0,IF(#REF!=#REF!,0,1))))))))</f>
        <v>#REF!</v>
      </c>
      <c r="AM631" s="354">
        <f t="shared" si="73"/>
        <v>0</v>
      </c>
    </row>
    <row r="632" spans="1:39" ht="14.1" customHeight="1" thickTop="1" thickBot="1" x14ac:dyDescent="0.25">
      <c r="A632" s="2296"/>
      <c r="B632" s="2285"/>
      <c r="C632" s="2299"/>
      <c r="D632" s="2301"/>
      <c r="E632" s="2304"/>
      <c r="F632" s="2285"/>
      <c r="G632" s="2319"/>
      <c r="H632" s="2306"/>
      <c r="I632" s="2283"/>
      <c r="J632" s="2285"/>
      <c r="K632" s="2319"/>
      <c r="L632" s="2285"/>
      <c r="M632" s="292"/>
      <c r="N632" s="290"/>
      <c r="O632" s="290"/>
      <c r="P632" s="291"/>
      <c r="Q632" s="291"/>
      <c r="R632" s="290"/>
      <c r="S632" s="290"/>
      <c r="T632" s="356"/>
      <c r="U632" s="355"/>
      <c r="V632" s="355"/>
      <c r="W632" s="355"/>
      <c r="X632" s="355"/>
      <c r="Y632" s="355"/>
      <c r="Z632" s="355"/>
      <c r="AA632" s="355"/>
      <c r="AB632" s="290"/>
      <c r="AC632" s="2288"/>
      <c r="AD632" s="2288"/>
      <c r="AE632" s="2278"/>
      <c r="AF632" s="2291"/>
      <c r="AG632" s="2294"/>
      <c r="AH632" s="2276"/>
      <c r="AI632" s="271">
        <f>IF(P632=P631,0,IF(P632=P630,0,IF(P632=P629,0,IF(P632=P628,0,IF(P632=P627,0,IF(P632=P626,0,IF(P632=P625,0,IF(P632=P624,0,IF(P632=P623,0,1)))))))))</f>
        <v>0</v>
      </c>
      <c r="AJ632" s="271" t="s">
        <v>545</v>
      </c>
      <c r="AK632" s="271" t="str">
        <f t="shared" si="70"/>
        <v>??</v>
      </c>
      <c r="AL632" s="271" t="e">
        <f>IF(#REF!=#REF!,0,IF(#REF!=#REF!,0,IF(#REF!=#REF!,0,IF(#REF!=#REF!,0,IF(#REF!=#REF!,0,IF(#REF!=#REF!,0,IF(#REF!=#REF!,0,IF(#REF!=#REF!,0,IF(#REF!=#REF!,0,1)))))))))</f>
        <v>#REF!</v>
      </c>
      <c r="AM632" s="354">
        <f t="shared" si="73"/>
        <v>0</v>
      </c>
    </row>
    <row r="633" spans="1:39" ht="14.1" customHeight="1" thickTop="1" thickBot="1" x14ac:dyDescent="0.25">
      <c r="A633" s="2295"/>
      <c r="B633" s="2297"/>
      <c r="C633" s="2298"/>
      <c r="D633" s="2300"/>
      <c r="E633" s="2302"/>
      <c r="F633" s="2297"/>
      <c r="G633" s="2297"/>
      <c r="H633" s="2305"/>
      <c r="I633" s="2279" t="s">
        <v>140</v>
      </c>
      <c r="J633" s="2284"/>
      <c r="K633" s="2297"/>
      <c r="L633" s="2284"/>
      <c r="M633" s="310"/>
      <c r="N633" s="1679"/>
      <c r="O633" s="1679"/>
      <c r="P633" s="389"/>
      <c r="Q633" s="389"/>
      <c r="R633" s="308"/>
      <c r="S633" s="308"/>
      <c r="T633" s="358"/>
      <c r="U633" s="357"/>
      <c r="V633" s="357"/>
      <c r="W633" s="357"/>
      <c r="X633" s="357"/>
      <c r="Y633" s="357"/>
      <c r="Z633" s="357"/>
      <c r="AA633" s="357"/>
      <c r="AB633" s="308"/>
      <c r="AC633" s="2286">
        <f>SUM(T633:AB642)</f>
        <v>0</v>
      </c>
      <c r="AD633" s="2286">
        <f>IF(AC633&gt;0,18,0)</f>
        <v>0</v>
      </c>
      <c r="AE633" s="2289">
        <f>IF((AC633-AD633)&gt;=0,AC633-AD633,0)</f>
        <v>0</v>
      </c>
      <c r="AF633" s="2291">
        <f>IF(AC633&lt;AD633,AC633,AD633)/IF(AD633=0,1,AD633)</f>
        <v>0</v>
      </c>
      <c r="AG633" s="2292" t="str">
        <f>IF(AF633=1,"pe",IF(AF633&gt;0,"ne",""))</f>
        <v/>
      </c>
      <c r="AH633" s="2276"/>
      <c r="AI633" s="271">
        <v>1</v>
      </c>
      <c r="AJ633" s="271" t="s">
        <v>545</v>
      </c>
      <c r="AK633" s="271" t="str">
        <f t="shared" si="70"/>
        <v>??</v>
      </c>
      <c r="AL633" s="271">
        <v>1</v>
      </c>
      <c r="AM633" s="354">
        <f>C633</f>
        <v>0</v>
      </c>
    </row>
    <row r="634" spans="1:39" ht="14.1" customHeight="1" thickTop="1" thickBot="1" x14ac:dyDescent="0.25">
      <c r="A634" s="2295"/>
      <c r="B634" s="2284"/>
      <c r="C634" s="2298"/>
      <c r="D634" s="2300"/>
      <c r="E634" s="2303"/>
      <c r="F634" s="2284"/>
      <c r="G634" s="2318"/>
      <c r="H634" s="2305"/>
      <c r="I634" s="2280"/>
      <c r="J634" s="2284"/>
      <c r="K634" s="2318"/>
      <c r="L634" s="2284"/>
      <c r="M634" s="310"/>
      <c r="N634" s="1679"/>
      <c r="O634" s="1679"/>
      <c r="P634" s="309"/>
      <c r="Q634" s="309"/>
      <c r="R634" s="308"/>
      <c r="S634" s="308"/>
      <c r="T634" s="358"/>
      <c r="U634" s="357"/>
      <c r="V634" s="357"/>
      <c r="W634" s="357"/>
      <c r="X634" s="357"/>
      <c r="Y634" s="357"/>
      <c r="Z634" s="357"/>
      <c r="AA634" s="357"/>
      <c r="AB634" s="308"/>
      <c r="AC634" s="2287"/>
      <c r="AD634" s="2287"/>
      <c r="AE634" s="2290"/>
      <c r="AF634" s="2291"/>
      <c r="AG634" s="2293"/>
      <c r="AH634" s="2276"/>
      <c r="AI634" s="271">
        <f>IF(P634=P633,0,1)</f>
        <v>0</v>
      </c>
      <c r="AJ634" s="271" t="s">
        <v>545</v>
      </c>
      <c r="AK634" s="271" t="str">
        <f t="shared" si="70"/>
        <v>??</v>
      </c>
      <c r="AL634" s="271" t="e">
        <f>IF(#REF!=#REF!,0,1)</f>
        <v>#REF!</v>
      </c>
      <c r="AM634" s="354">
        <f t="shared" ref="AM634:AM642" si="74">AM633</f>
        <v>0</v>
      </c>
    </row>
    <row r="635" spans="1:39" ht="14.1" customHeight="1" thickTop="1" thickBot="1" x14ac:dyDescent="0.25">
      <c r="A635" s="2295"/>
      <c r="B635" s="2284"/>
      <c r="C635" s="2298"/>
      <c r="D635" s="2300"/>
      <c r="E635" s="2303"/>
      <c r="F635" s="2284"/>
      <c r="G635" s="2318"/>
      <c r="H635" s="2305"/>
      <c r="I635" s="2281"/>
      <c r="J635" s="2284"/>
      <c r="K635" s="2318"/>
      <c r="L635" s="2284"/>
      <c r="M635" s="310"/>
      <c r="N635" s="1679"/>
      <c r="O635" s="1679"/>
      <c r="P635" s="309"/>
      <c r="Q635" s="309"/>
      <c r="R635" s="308"/>
      <c r="S635" s="308"/>
      <c r="T635" s="358"/>
      <c r="U635" s="357"/>
      <c r="V635" s="357"/>
      <c r="W635" s="357"/>
      <c r="X635" s="357"/>
      <c r="Y635" s="357"/>
      <c r="Z635" s="357"/>
      <c r="AA635" s="357"/>
      <c r="AB635" s="308"/>
      <c r="AC635" s="2287"/>
      <c r="AD635" s="2287"/>
      <c r="AE635" s="2290"/>
      <c r="AF635" s="2291"/>
      <c r="AG635" s="2293"/>
      <c r="AH635" s="2276"/>
      <c r="AI635" s="271">
        <f>IF(P635=P634,0,IF(P635=P633,0,1))</f>
        <v>0</v>
      </c>
      <c r="AJ635" s="271" t="s">
        <v>545</v>
      </c>
      <c r="AK635" s="271" t="str">
        <f t="shared" si="70"/>
        <v>??</v>
      </c>
      <c r="AL635" s="271" t="e">
        <f>IF(#REF!=#REF!,0,IF(#REF!=#REF!,0,1))</f>
        <v>#REF!</v>
      </c>
      <c r="AM635" s="354">
        <f t="shared" si="74"/>
        <v>0</v>
      </c>
    </row>
    <row r="636" spans="1:39" ht="14.1" customHeight="1" thickTop="1" thickBot="1" x14ac:dyDescent="0.25">
      <c r="A636" s="2295"/>
      <c r="B636" s="2284"/>
      <c r="C636" s="2298"/>
      <c r="D636" s="2300"/>
      <c r="E636" s="2303"/>
      <c r="F636" s="2284"/>
      <c r="G636" s="2318"/>
      <c r="H636" s="2305"/>
      <c r="I636" s="2282"/>
      <c r="J636" s="2284"/>
      <c r="K636" s="2318"/>
      <c r="L636" s="2284"/>
      <c r="M636" s="310"/>
      <c r="N636" s="1679"/>
      <c r="O636" s="1679"/>
      <c r="P636" s="309"/>
      <c r="Q636" s="309"/>
      <c r="R636" s="308"/>
      <c r="S636" s="308"/>
      <c r="T636" s="358"/>
      <c r="U636" s="357"/>
      <c r="V636" s="357"/>
      <c r="W636" s="357"/>
      <c r="X636" s="357"/>
      <c r="Y636" s="357"/>
      <c r="Z636" s="357"/>
      <c r="AA636" s="357"/>
      <c r="AB636" s="308"/>
      <c r="AC636" s="2287"/>
      <c r="AD636" s="2287"/>
      <c r="AE636" s="2290"/>
      <c r="AF636" s="2291"/>
      <c r="AG636" s="2293"/>
      <c r="AH636" s="2276"/>
      <c r="AI636" s="271">
        <f>IF(P636=P635,0,IF(P636=P634,0,IF(P636=P633,0,1)))</f>
        <v>0</v>
      </c>
      <c r="AJ636" s="271" t="s">
        <v>545</v>
      </c>
      <c r="AK636" s="271" t="str">
        <f t="shared" si="70"/>
        <v>??</v>
      </c>
      <c r="AL636" s="271" t="e">
        <f>IF(#REF!=#REF!,0,IF(#REF!=#REF!,0,IF(#REF!=#REF!,0,1)))</f>
        <v>#REF!</v>
      </c>
      <c r="AM636" s="354">
        <f t="shared" si="74"/>
        <v>0</v>
      </c>
    </row>
    <row r="637" spans="1:39" ht="14.1" customHeight="1" thickTop="1" thickBot="1" x14ac:dyDescent="0.25">
      <c r="A637" s="2295"/>
      <c r="B637" s="2284"/>
      <c r="C637" s="2298"/>
      <c r="D637" s="2300"/>
      <c r="E637" s="2303"/>
      <c r="F637" s="2284"/>
      <c r="G637" s="2318"/>
      <c r="H637" s="2305"/>
      <c r="I637" s="2282"/>
      <c r="J637" s="2284"/>
      <c r="K637" s="2318"/>
      <c r="L637" s="2284"/>
      <c r="M637" s="310"/>
      <c r="N637" s="1679"/>
      <c r="O637" s="1679"/>
      <c r="P637" s="309"/>
      <c r="Q637" s="309"/>
      <c r="R637" s="308"/>
      <c r="S637" s="308"/>
      <c r="T637" s="358"/>
      <c r="U637" s="357"/>
      <c r="V637" s="357"/>
      <c r="W637" s="357"/>
      <c r="X637" s="357"/>
      <c r="Y637" s="357"/>
      <c r="Z637" s="357"/>
      <c r="AA637" s="357"/>
      <c r="AB637" s="308"/>
      <c r="AC637" s="2287"/>
      <c r="AD637" s="2287"/>
      <c r="AE637" s="2290"/>
      <c r="AF637" s="2291"/>
      <c r="AG637" s="2293"/>
      <c r="AH637" s="2276"/>
      <c r="AI637" s="271">
        <f>IF(P637=P636,0,IF(P637=P635,0,IF(P637=P634,0,IF(P637=P633,0,1))))</f>
        <v>0</v>
      </c>
      <c r="AJ637" s="271" t="s">
        <v>545</v>
      </c>
      <c r="AK637" s="271" t="str">
        <f t="shared" si="70"/>
        <v>??</v>
      </c>
      <c r="AL637" s="271" t="e">
        <f>IF(#REF!=#REF!,0,IF(#REF!=#REF!,0,IF(#REF!=#REF!,0,IF(#REF!=#REF!,0,1))))</f>
        <v>#REF!</v>
      </c>
      <c r="AM637" s="354">
        <f t="shared" si="74"/>
        <v>0</v>
      </c>
    </row>
    <row r="638" spans="1:39" ht="14.1" customHeight="1" thickTop="1" thickBot="1" x14ac:dyDescent="0.25">
      <c r="A638" s="2295"/>
      <c r="B638" s="2284"/>
      <c r="C638" s="2298"/>
      <c r="D638" s="2300"/>
      <c r="E638" s="2303"/>
      <c r="F638" s="2284"/>
      <c r="G638" s="2318"/>
      <c r="H638" s="2305"/>
      <c r="I638" s="2282"/>
      <c r="J638" s="2284"/>
      <c r="K638" s="2318"/>
      <c r="L638" s="2284"/>
      <c r="M638" s="310"/>
      <c r="N638" s="1679"/>
      <c r="O638" s="1679"/>
      <c r="P638" s="309"/>
      <c r="Q638" s="309"/>
      <c r="R638" s="308"/>
      <c r="S638" s="308"/>
      <c r="T638" s="358"/>
      <c r="U638" s="357"/>
      <c r="V638" s="357"/>
      <c r="W638" s="357"/>
      <c r="X638" s="357"/>
      <c r="Y638" s="357"/>
      <c r="Z638" s="357"/>
      <c r="AA638" s="357"/>
      <c r="AB638" s="308"/>
      <c r="AC638" s="2287"/>
      <c r="AD638" s="2287"/>
      <c r="AE638" s="2290"/>
      <c r="AF638" s="2291"/>
      <c r="AG638" s="2293"/>
      <c r="AH638" s="2276"/>
      <c r="AI638" s="271">
        <f>IF(P638=P637,0,IF(P638=P636,0,IF(P638=P635,0,IF(P638=P634,0,IF(P638=P633,0,1)))))</f>
        <v>0</v>
      </c>
      <c r="AJ638" s="271" t="s">
        <v>545</v>
      </c>
      <c r="AK638" s="271" t="str">
        <f t="shared" si="70"/>
        <v>??</v>
      </c>
      <c r="AL638" s="271" t="e">
        <f>IF(#REF!=#REF!,0,IF(#REF!=#REF!,0,IF(#REF!=#REF!,0,IF(#REF!=#REF!,0,IF(#REF!=#REF!,0,1)))))</f>
        <v>#REF!</v>
      </c>
      <c r="AM638" s="354">
        <f t="shared" si="74"/>
        <v>0</v>
      </c>
    </row>
    <row r="639" spans="1:39" ht="14.1" customHeight="1" thickTop="1" thickBot="1" x14ac:dyDescent="0.25">
      <c r="A639" s="2295"/>
      <c r="B639" s="2284"/>
      <c r="C639" s="2298"/>
      <c r="D639" s="2300"/>
      <c r="E639" s="2303"/>
      <c r="F639" s="2284"/>
      <c r="G639" s="2318"/>
      <c r="H639" s="2305"/>
      <c r="I639" s="2282"/>
      <c r="J639" s="2284"/>
      <c r="K639" s="2318"/>
      <c r="L639" s="2284"/>
      <c r="M639" s="310"/>
      <c r="N639" s="1679"/>
      <c r="O639" s="1679"/>
      <c r="P639" s="309"/>
      <c r="Q639" s="309"/>
      <c r="R639" s="308"/>
      <c r="S639" s="308"/>
      <c r="T639" s="358"/>
      <c r="U639" s="357"/>
      <c r="V639" s="357"/>
      <c r="W639" s="357"/>
      <c r="X639" s="357"/>
      <c r="Y639" s="357"/>
      <c r="Z639" s="357"/>
      <c r="AA639" s="357"/>
      <c r="AB639" s="308"/>
      <c r="AC639" s="2287"/>
      <c r="AD639" s="2287"/>
      <c r="AE639" s="2277" t="str">
        <f>IF(AE633&gt;9,"błąd","")</f>
        <v/>
      </c>
      <c r="AF639" s="2291"/>
      <c r="AG639" s="2293"/>
      <c r="AH639" s="2276"/>
      <c r="AI639" s="271">
        <f>IF(P639=P638,0,IF(P639=P637,0,IF(P639=P636,0,IF(P639=P635,0,IF(P639=P634,0,IF(P639=P633,0,1))))))</f>
        <v>0</v>
      </c>
      <c r="AJ639" s="271" t="s">
        <v>545</v>
      </c>
      <c r="AK639" s="271" t="str">
        <f t="shared" si="70"/>
        <v>??</v>
      </c>
      <c r="AL639" s="271" t="e">
        <f>IF(#REF!=#REF!,0,IF(#REF!=#REF!,0,IF(#REF!=#REF!,0,IF(#REF!=#REF!,0,IF(#REF!=#REF!,0,IF(#REF!=#REF!,0,1))))))</f>
        <v>#REF!</v>
      </c>
      <c r="AM639" s="354">
        <f t="shared" si="74"/>
        <v>0</v>
      </c>
    </row>
    <row r="640" spans="1:39" ht="14.1" customHeight="1" thickTop="1" thickBot="1" x14ac:dyDescent="0.25">
      <c r="A640" s="2295"/>
      <c r="B640" s="2284"/>
      <c r="C640" s="2298"/>
      <c r="D640" s="2300"/>
      <c r="E640" s="2303"/>
      <c r="F640" s="2284"/>
      <c r="G640" s="2318"/>
      <c r="H640" s="2305"/>
      <c r="I640" s="2282"/>
      <c r="J640" s="2284"/>
      <c r="K640" s="2318"/>
      <c r="L640" s="2284"/>
      <c r="M640" s="310"/>
      <c r="N640" s="1679"/>
      <c r="O640" s="1679"/>
      <c r="P640" s="309"/>
      <c r="Q640" s="309"/>
      <c r="R640" s="308"/>
      <c r="S640" s="308"/>
      <c r="T640" s="358"/>
      <c r="U640" s="357"/>
      <c r="V640" s="357"/>
      <c r="W640" s="357"/>
      <c r="X640" s="357"/>
      <c r="Y640" s="357"/>
      <c r="Z640" s="357"/>
      <c r="AA640" s="357"/>
      <c r="AB640" s="308"/>
      <c r="AC640" s="2287"/>
      <c r="AD640" s="2287"/>
      <c r="AE640" s="2277"/>
      <c r="AF640" s="2291"/>
      <c r="AG640" s="2293"/>
      <c r="AH640" s="2276"/>
      <c r="AI640" s="271">
        <f>IF(P640=P639,0,IF(P640=P638,0,IF(P640=P637,0,IF(P640=P636,0,IF(P640=P635,0,IF(P640=P634,0,IF(P640=P633,0,1)))))))</f>
        <v>0</v>
      </c>
      <c r="AJ640" s="271" t="s">
        <v>545</v>
      </c>
      <c r="AK640" s="271" t="str">
        <f t="shared" si="70"/>
        <v>??</v>
      </c>
      <c r="AL640" s="271" t="e">
        <f>IF(#REF!=#REF!,0,IF(#REF!=#REF!,0,IF(#REF!=#REF!,0,IF(#REF!=#REF!,0,IF(#REF!=#REF!,0,IF(#REF!=#REF!,0,IF(#REF!=#REF!,0,1)))))))</f>
        <v>#REF!</v>
      </c>
      <c r="AM640" s="354">
        <f t="shared" si="74"/>
        <v>0</v>
      </c>
    </row>
    <row r="641" spans="1:39" ht="14.1" customHeight="1" thickTop="1" thickBot="1" x14ac:dyDescent="0.25">
      <c r="A641" s="2295"/>
      <c r="B641" s="2284"/>
      <c r="C641" s="2298"/>
      <c r="D641" s="2300"/>
      <c r="E641" s="2303"/>
      <c r="F641" s="2284"/>
      <c r="G641" s="2318"/>
      <c r="H641" s="2305"/>
      <c r="I641" s="2282"/>
      <c r="J641" s="2284"/>
      <c r="K641" s="2318"/>
      <c r="L641" s="2284"/>
      <c r="M641" s="310"/>
      <c r="N641" s="1679"/>
      <c r="O641" s="1679"/>
      <c r="P641" s="309"/>
      <c r="Q641" s="309"/>
      <c r="R641" s="308"/>
      <c r="S641" s="308"/>
      <c r="T641" s="358"/>
      <c r="U641" s="357"/>
      <c r="V641" s="357"/>
      <c r="W641" s="357"/>
      <c r="X641" s="357"/>
      <c r="Y641" s="357"/>
      <c r="Z641" s="357"/>
      <c r="AA641" s="357"/>
      <c r="AB641" s="308"/>
      <c r="AC641" s="2287"/>
      <c r="AD641" s="2287"/>
      <c r="AE641" s="2277"/>
      <c r="AF641" s="2291"/>
      <c r="AG641" s="2293"/>
      <c r="AH641" s="2276"/>
      <c r="AI641" s="271">
        <f>IF(P641=P640,0,IF(P641=P639,0,IF(P641=P638,0,IF(P641=P637,0,IF(P641=P636,0,IF(P641=P635,0,IF(P641=P634,0,IF(P641=P633,0,1))))))))</f>
        <v>0</v>
      </c>
      <c r="AJ641" s="271" t="s">
        <v>545</v>
      </c>
      <c r="AK641" s="271" t="str">
        <f t="shared" si="70"/>
        <v>??</v>
      </c>
      <c r="AL641" s="271" t="e">
        <f>IF(#REF!=#REF!,0,IF(#REF!=#REF!,0,IF(#REF!=#REF!,0,IF(#REF!=#REF!,0,IF(#REF!=#REF!,0,IF(#REF!=#REF!,0,IF(#REF!=#REF!,0,IF(#REF!=#REF!,0,1))))))))</f>
        <v>#REF!</v>
      </c>
      <c r="AM641" s="354">
        <f t="shared" si="74"/>
        <v>0</v>
      </c>
    </row>
    <row r="642" spans="1:39" ht="14.1" customHeight="1" thickTop="1" thickBot="1" x14ac:dyDescent="0.25">
      <c r="A642" s="2296"/>
      <c r="B642" s="2285"/>
      <c r="C642" s="2299"/>
      <c r="D642" s="2301"/>
      <c r="E642" s="2304"/>
      <c r="F642" s="2285"/>
      <c r="G642" s="2319"/>
      <c r="H642" s="2306"/>
      <c r="I642" s="2283"/>
      <c r="J642" s="2285"/>
      <c r="K642" s="2319"/>
      <c r="L642" s="2285"/>
      <c r="M642" s="292"/>
      <c r="N642" s="290"/>
      <c r="O642" s="290"/>
      <c r="P642" s="291"/>
      <c r="Q642" s="291"/>
      <c r="R642" s="290"/>
      <c r="S642" s="290"/>
      <c r="T642" s="356"/>
      <c r="U642" s="355"/>
      <c r="V642" s="355"/>
      <c r="W642" s="355"/>
      <c r="X642" s="355"/>
      <c r="Y642" s="355"/>
      <c r="Z642" s="355"/>
      <c r="AA642" s="355"/>
      <c r="AB642" s="290"/>
      <c r="AC642" s="2288"/>
      <c r="AD642" s="2288"/>
      <c r="AE642" s="2278"/>
      <c r="AF642" s="2291"/>
      <c r="AG642" s="2294"/>
      <c r="AH642" s="2276"/>
      <c r="AI642" s="271">
        <f>IF(P642=P641,0,IF(P642=P640,0,IF(P642=P639,0,IF(P642=P638,0,IF(P642=P637,0,IF(P642=P636,0,IF(P642=P635,0,IF(P642=P634,0,IF(P642=P633,0,1)))))))))</f>
        <v>0</v>
      </c>
      <c r="AJ642" s="271" t="s">
        <v>545</v>
      </c>
      <c r="AK642" s="271" t="str">
        <f t="shared" si="70"/>
        <v>??</v>
      </c>
      <c r="AL642" s="271" t="e">
        <f>IF(#REF!=#REF!,0,IF(#REF!=#REF!,0,IF(#REF!=#REF!,0,IF(#REF!=#REF!,0,IF(#REF!=#REF!,0,IF(#REF!=#REF!,0,IF(#REF!=#REF!,0,IF(#REF!=#REF!,0,IF(#REF!=#REF!,0,1)))))))))</f>
        <v>#REF!</v>
      </c>
      <c r="AM642" s="354">
        <f t="shared" si="74"/>
        <v>0</v>
      </c>
    </row>
    <row r="643" spans="1:39" ht="14.1" customHeight="1" thickTop="1" thickBot="1" x14ac:dyDescent="0.25">
      <c r="A643" s="2295"/>
      <c r="B643" s="2297"/>
      <c r="C643" s="2298"/>
      <c r="D643" s="2300"/>
      <c r="E643" s="2302"/>
      <c r="F643" s="2297"/>
      <c r="G643" s="2297"/>
      <c r="H643" s="2305"/>
      <c r="I643" s="2279" t="s">
        <v>140</v>
      </c>
      <c r="J643" s="2284"/>
      <c r="K643" s="2297"/>
      <c r="L643" s="2284"/>
      <c r="M643" s="310"/>
      <c r="N643" s="1679"/>
      <c r="O643" s="1679"/>
      <c r="P643" s="389"/>
      <c r="Q643" s="389"/>
      <c r="R643" s="308"/>
      <c r="S643" s="308"/>
      <c r="T643" s="358"/>
      <c r="U643" s="357"/>
      <c r="V643" s="357"/>
      <c r="W643" s="357"/>
      <c r="X643" s="357"/>
      <c r="Y643" s="357"/>
      <c r="Z643" s="357"/>
      <c r="AA643" s="357"/>
      <c r="AB643" s="308"/>
      <c r="AC643" s="2286">
        <f>SUM(T643:AB652)</f>
        <v>0</v>
      </c>
      <c r="AD643" s="2286">
        <f>IF(AC643&gt;0,18,0)</f>
        <v>0</v>
      </c>
      <c r="AE643" s="2289">
        <f>IF((AC643-AD643)&gt;=0,AC643-AD643,0)</f>
        <v>0</v>
      </c>
      <c r="AF643" s="2291">
        <f>IF(AC643&lt;AD643,AC643,AD643)/IF(AD643=0,1,AD643)</f>
        <v>0</v>
      </c>
      <c r="AG643" s="2292" t="str">
        <f>IF(AF643=1,"pe",IF(AF643&gt;0,"ne",""))</f>
        <v/>
      </c>
      <c r="AH643" s="2276"/>
      <c r="AI643" s="271">
        <v>1</v>
      </c>
      <c r="AJ643" s="271" t="s">
        <v>545</v>
      </c>
      <c r="AK643" s="271" t="str">
        <f t="shared" si="70"/>
        <v>??</v>
      </c>
      <c r="AL643" s="271">
        <v>1</v>
      </c>
      <c r="AM643" s="354">
        <f>C643</f>
        <v>0</v>
      </c>
    </row>
    <row r="644" spans="1:39" ht="14.1" customHeight="1" thickTop="1" thickBot="1" x14ac:dyDescent="0.25">
      <c r="A644" s="2295"/>
      <c r="B644" s="2284"/>
      <c r="C644" s="2298"/>
      <c r="D644" s="2300"/>
      <c r="E644" s="2303"/>
      <c r="F644" s="2284"/>
      <c r="G644" s="2318"/>
      <c r="H644" s="2305"/>
      <c r="I644" s="2280"/>
      <c r="J644" s="2284"/>
      <c r="K644" s="2318"/>
      <c r="L644" s="2284"/>
      <c r="M644" s="310"/>
      <c r="N644" s="1679"/>
      <c r="O644" s="1679"/>
      <c r="P644" s="309"/>
      <c r="Q644" s="309"/>
      <c r="R644" s="308"/>
      <c r="S644" s="308"/>
      <c r="T644" s="358"/>
      <c r="U644" s="357"/>
      <c r="V644" s="357"/>
      <c r="W644" s="357"/>
      <c r="X644" s="357"/>
      <c r="Y644" s="357"/>
      <c r="Z644" s="357"/>
      <c r="AA644" s="357"/>
      <c r="AB644" s="308"/>
      <c r="AC644" s="2287"/>
      <c r="AD644" s="2287"/>
      <c r="AE644" s="2290"/>
      <c r="AF644" s="2291"/>
      <c r="AG644" s="2293"/>
      <c r="AH644" s="2276"/>
      <c r="AI644" s="271">
        <f>IF(P644=P643,0,1)</f>
        <v>0</v>
      </c>
      <c r="AJ644" s="271" t="s">
        <v>545</v>
      </c>
      <c r="AK644" s="271" t="str">
        <f t="shared" si="70"/>
        <v>??</v>
      </c>
      <c r="AL644" s="271" t="e">
        <f>IF(#REF!=#REF!,0,1)</f>
        <v>#REF!</v>
      </c>
      <c r="AM644" s="354">
        <f t="shared" ref="AM644:AM652" si="75">AM643</f>
        <v>0</v>
      </c>
    </row>
    <row r="645" spans="1:39" ht="14.1" customHeight="1" thickTop="1" thickBot="1" x14ac:dyDescent="0.25">
      <c r="A645" s="2295"/>
      <c r="B645" s="2284"/>
      <c r="C645" s="2298"/>
      <c r="D645" s="2300"/>
      <c r="E645" s="2303"/>
      <c r="F645" s="2284"/>
      <c r="G645" s="2318"/>
      <c r="H645" s="2305"/>
      <c r="I645" s="2281"/>
      <c r="J645" s="2284"/>
      <c r="K645" s="2318"/>
      <c r="L645" s="2284"/>
      <c r="M645" s="310"/>
      <c r="N645" s="1679"/>
      <c r="O645" s="1679"/>
      <c r="P645" s="309"/>
      <c r="Q645" s="309"/>
      <c r="R645" s="308"/>
      <c r="S645" s="308"/>
      <c r="T645" s="358"/>
      <c r="U645" s="357"/>
      <c r="V645" s="357"/>
      <c r="W645" s="357"/>
      <c r="X645" s="357"/>
      <c r="Y645" s="357"/>
      <c r="Z645" s="357"/>
      <c r="AA645" s="357"/>
      <c r="AB645" s="308"/>
      <c r="AC645" s="2287"/>
      <c r="AD645" s="2287"/>
      <c r="AE645" s="2290"/>
      <c r="AF645" s="2291"/>
      <c r="AG645" s="2293"/>
      <c r="AH645" s="2276"/>
      <c r="AI645" s="271">
        <f>IF(P645=P644,0,IF(P645=P643,0,1))</f>
        <v>0</v>
      </c>
      <c r="AJ645" s="271" t="s">
        <v>545</v>
      </c>
      <c r="AK645" s="271" t="str">
        <f t="shared" si="70"/>
        <v>??</v>
      </c>
      <c r="AL645" s="271" t="e">
        <f>IF(#REF!=#REF!,0,IF(#REF!=#REF!,0,1))</f>
        <v>#REF!</v>
      </c>
      <c r="AM645" s="354">
        <f t="shared" si="75"/>
        <v>0</v>
      </c>
    </row>
    <row r="646" spans="1:39" ht="14.1" customHeight="1" thickTop="1" thickBot="1" x14ac:dyDescent="0.25">
      <c r="A646" s="2295"/>
      <c r="B646" s="2284"/>
      <c r="C646" s="2298"/>
      <c r="D646" s="2300"/>
      <c r="E646" s="2303"/>
      <c r="F646" s="2284"/>
      <c r="G646" s="2318"/>
      <c r="H646" s="2305"/>
      <c r="I646" s="2282"/>
      <c r="J646" s="2284"/>
      <c r="K646" s="2318"/>
      <c r="L646" s="2284"/>
      <c r="M646" s="310"/>
      <c r="N646" s="1679"/>
      <c r="O646" s="1679"/>
      <c r="P646" s="309"/>
      <c r="Q646" s="309"/>
      <c r="R646" s="308"/>
      <c r="S646" s="308"/>
      <c r="T646" s="358"/>
      <c r="U646" s="357"/>
      <c r="V646" s="357"/>
      <c r="W646" s="357"/>
      <c r="X646" s="357"/>
      <c r="Y646" s="357"/>
      <c r="Z646" s="357"/>
      <c r="AA646" s="357"/>
      <c r="AB646" s="308"/>
      <c r="AC646" s="2287"/>
      <c r="AD646" s="2287"/>
      <c r="AE646" s="2290"/>
      <c r="AF646" s="2291"/>
      <c r="AG646" s="2293"/>
      <c r="AH646" s="2276"/>
      <c r="AI646" s="271">
        <f>IF(P646=P645,0,IF(P646=P644,0,IF(P646=P643,0,1)))</f>
        <v>0</v>
      </c>
      <c r="AJ646" s="271" t="s">
        <v>545</v>
      </c>
      <c r="AK646" s="271" t="str">
        <f t="shared" si="70"/>
        <v>??</v>
      </c>
      <c r="AL646" s="271" t="e">
        <f>IF(#REF!=#REF!,0,IF(#REF!=#REF!,0,IF(#REF!=#REF!,0,1)))</f>
        <v>#REF!</v>
      </c>
      <c r="AM646" s="354">
        <f t="shared" si="75"/>
        <v>0</v>
      </c>
    </row>
    <row r="647" spans="1:39" ht="14.1" customHeight="1" thickTop="1" thickBot="1" x14ac:dyDescent="0.25">
      <c r="A647" s="2295"/>
      <c r="B647" s="2284"/>
      <c r="C647" s="2298"/>
      <c r="D647" s="2300"/>
      <c r="E647" s="2303"/>
      <c r="F647" s="2284"/>
      <c r="G647" s="2318"/>
      <c r="H647" s="2305"/>
      <c r="I647" s="2282"/>
      <c r="J647" s="2284"/>
      <c r="K647" s="2318"/>
      <c r="L647" s="2284"/>
      <c r="M647" s="310"/>
      <c r="N647" s="1679"/>
      <c r="O647" s="1679"/>
      <c r="P647" s="309"/>
      <c r="Q647" s="309"/>
      <c r="R647" s="308"/>
      <c r="S647" s="308"/>
      <c r="T647" s="358"/>
      <c r="U647" s="357"/>
      <c r="V647" s="357"/>
      <c r="W647" s="357"/>
      <c r="X647" s="357"/>
      <c r="Y647" s="357"/>
      <c r="Z647" s="357"/>
      <c r="AA647" s="357"/>
      <c r="AB647" s="308"/>
      <c r="AC647" s="2287"/>
      <c r="AD647" s="2287"/>
      <c r="AE647" s="2290"/>
      <c r="AF647" s="2291"/>
      <c r="AG647" s="2293"/>
      <c r="AH647" s="2276"/>
      <c r="AI647" s="271">
        <f>IF(P647=P646,0,IF(P647=P645,0,IF(P647=P644,0,IF(P647=P643,0,1))))</f>
        <v>0</v>
      </c>
      <c r="AJ647" s="271" t="s">
        <v>545</v>
      </c>
      <c r="AK647" s="271" t="str">
        <f t="shared" si="70"/>
        <v>??</v>
      </c>
      <c r="AL647" s="271" t="e">
        <f>IF(#REF!=#REF!,0,IF(#REF!=#REF!,0,IF(#REF!=#REF!,0,IF(#REF!=#REF!,0,1))))</f>
        <v>#REF!</v>
      </c>
      <c r="AM647" s="354">
        <f t="shared" si="75"/>
        <v>0</v>
      </c>
    </row>
    <row r="648" spans="1:39" ht="14.1" customHeight="1" thickTop="1" thickBot="1" x14ac:dyDescent="0.25">
      <c r="A648" s="2295"/>
      <c r="B648" s="2284"/>
      <c r="C648" s="2298"/>
      <c r="D648" s="2300"/>
      <c r="E648" s="2303"/>
      <c r="F648" s="2284"/>
      <c r="G648" s="2318"/>
      <c r="H648" s="2305"/>
      <c r="I648" s="2282"/>
      <c r="J648" s="2284"/>
      <c r="K648" s="2318"/>
      <c r="L648" s="2284"/>
      <c r="M648" s="310"/>
      <c r="N648" s="1679"/>
      <c r="O648" s="1679"/>
      <c r="P648" s="309"/>
      <c r="Q648" s="309"/>
      <c r="R648" s="308"/>
      <c r="S648" s="308"/>
      <c r="T648" s="358"/>
      <c r="U648" s="357"/>
      <c r="V648" s="357"/>
      <c r="W648" s="357"/>
      <c r="X648" s="357"/>
      <c r="Y648" s="357"/>
      <c r="Z648" s="357"/>
      <c r="AA648" s="357"/>
      <c r="AB648" s="308"/>
      <c r="AC648" s="2287"/>
      <c r="AD648" s="2287"/>
      <c r="AE648" s="2290"/>
      <c r="AF648" s="2291"/>
      <c r="AG648" s="2293"/>
      <c r="AH648" s="2276"/>
      <c r="AI648" s="271">
        <f>IF(P648=P647,0,IF(P648=P646,0,IF(P648=P645,0,IF(P648=P644,0,IF(P648=P643,0,1)))))</f>
        <v>0</v>
      </c>
      <c r="AJ648" s="271" t="s">
        <v>545</v>
      </c>
      <c r="AK648" s="271" t="str">
        <f t="shared" si="70"/>
        <v>??</v>
      </c>
      <c r="AL648" s="271" t="e">
        <f>IF(#REF!=#REF!,0,IF(#REF!=#REF!,0,IF(#REF!=#REF!,0,IF(#REF!=#REF!,0,IF(#REF!=#REF!,0,1)))))</f>
        <v>#REF!</v>
      </c>
      <c r="AM648" s="354">
        <f t="shared" si="75"/>
        <v>0</v>
      </c>
    </row>
    <row r="649" spans="1:39" ht="14.1" customHeight="1" thickTop="1" thickBot="1" x14ac:dyDescent="0.25">
      <c r="A649" s="2295"/>
      <c r="B649" s="2284"/>
      <c r="C649" s="2298"/>
      <c r="D649" s="2300"/>
      <c r="E649" s="2303"/>
      <c r="F649" s="2284"/>
      <c r="G649" s="2318"/>
      <c r="H649" s="2305"/>
      <c r="I649" s="2282"/>
      <c r="J649" s="2284"/>
      <c r="K649" s="2318"/>
      <c r="L649" s="2284"/>
      <c r="M649" s="310"/>
      <c r="N649" s="1679"/>
      <c r="O649" s="1679"/>
      <c r="P649" s="309"/>
      <c r="Q649" s="309"/>
      <c r="R649" s="308"/>
      <c r="S649" s="308"/>
      <c r="T649" s="358"/>
      <c r="U649" s="357"/>
      <c r="V649" s="357"/>
      <c r="W649" s="357"/>
      <c r="X649" s="357"/>
      <c r="Y649" s="357"/>
      <c r="Z649" s="357"/>
      <c r="AA649" s="357"/>
      <c r="AB649" s="308"/>
      <c r="AC649" s="2287"/>
      <c r="AD649" s="2287"/>
      <c r="AE649" s="2277" t="str">
        <f>IF(AE643&gt;9,"błąd","")</f>
        <v/>
      </c>
      <c r="AF649" s="2291"/>
      <c r="AG649" s="2293"/>
      <c r="AH649" s="2276"/>
      <c r="AI649" s="271">
        <f>IF(P649=P648,0,IF(P649=P647,0,IF(P649=P646,0,IF(P649=P645,0,IF(P649=P644,0,IF(P649=P643,0,1))))))</f>
        <v>0</v>
      </c>
      <c r="AJ649" s="271" t="s">
        <v>545</v>
      </c>
      <c r="AK649" s="271" t="str">
        <f t="shared" si="70"/>
        <v>??</v>
      </c>
      <c r="AL649" s="271" t="e">
        <f>IF(#REF!=#REF!,0,IF(#REF!=#REF!,0,IF(#REF!=#REF!,0,IF(#REF!=#REF!,0,IF(#REF!=#REF!,0,IF(#REF!=#REF!,0,1))))))</f>
        <v>#REF!</v>
      </c>
      <c r="AM649" s="354">
        <f t="shared" si="75"/>
        <v>0</v>
      </c>
    </row>
    <row r="650" spans="1:39" ht="14.1" customHeight="1" thickTop="1" thickBot="1" x14ac:dyDescent="0.25">
      <c r="A650" s="2295"/>
      <c r="B650" s="2284"/>
      <c r="C650" s="2298"/>
      <c r="D650" s="2300"/>
      <c r="E650" s="2303"/>
      <c r="F650" s="2284"/>
      <c r="G650" s="2318"/>
      <c r="H650" s="2305"/>
      <c r="I650" s="2282"/>
      <c r="J650" s="2284"/>
      <c r="K650" s="2318"/>
      <c r="L650" s="2284"/>
      <c r="M650" s="310"/>
      <c r="N650" s="1679"/>
      <c r="O650" s="1679"/>
      <c r="P650" s="309"/>
      <c r="Q650" s="309"/>
      <c r="R650" s="308"/>
      <c r="S650" s="308"/>
      <c r="T650" s="358"/>
      <c r="U650" s="357"/>
      <c r="V650" s="357"/>
      <c r="W650" s="357"/>
      <c r="X650" s="357"/>
      <c r="Y650" s="357"/>
      <c r="Z650" s="357"/>
      <c r="AA650" s="357"/>
      <c r="AB650" s="308"/>
      <c r="AC650" s="2287"/>
      <c r="AD650" s="2287"/>
      <c r="AE650" s="2277"/>
      <c r="AF650" s="2291"/>
      <c r="AG650" s="2293"/>
      <c r="AH650" s="2276"/>
      <c r="AI650" s="271">
        <f>IF(P650=P649,0,IF(P650=P648,0,IF(P650=P647,0,IF(P650=P646,0,IF(P650=P645,0,IF(P650=P644,0,IF(P650=P643,0,1)))))))</f>
        <v>0</v>
      </c>
      <c r="AJ650" s="271" t="s">
        <v>545</v>
      </c>
      <c r="AK650" s="271" t="str">
        <f t="shared" si="70"/>
        <v>??</v>
      </c>
      <c r="AL650" s="271" t="e">
        <f>IF(#REF!=#REF!,0,IF(#REF!=#REF!,0,IF(#REF!=#REF!,0,IF(#REF!=#REF!,0,IF(#REF!=#REF!,0,IF(#REF!=#REF!,0,IF(#REF!=#REF!,0,1)))))))</f>
        <v>#REF!</v>
      </c>
      <c r="AM650" s="354">
        <f t="shared" si="75"/>
        <v>0</v>
      </c>
    </row>
    <row r="651" spans="1:39" ht="14.1" customHeight="1" thickTop="1" thickBot="1" x14ac:dyDescent="0.25">
      <c r="A651" s="2295"/>
      <c r="B651" s="2284"/>
      <c r="C651" s="2298"/>
      <c r="D651" s="2300"/>
      <c r="E651" s="2303"/>
      <c r="F651" s="2284"/>
      <c r="G651" s="2318"/>
      <c r="H651" s="2305"/>
      <c r="I651" s="2282"/>
      <c r="J651" s="2284"/>
      <c r="K651" s="2318"/>
      <c r="L651" s="2284"/>
      <c r="M651" s="310"/>
      <c r="N651" s="1679"/>
      <c r="O651" s="1679"/>
      <c r="P651" s="309"/>
      <c r="Q651" s="309"/>
      <c r="R651" s="308"/>
      <c r="S651" s="308"/>
      <c r="T651" s="358"/>
      <c r="U651" s="357"/>
      <c r="V651" s="357"/>
      <c r="W651" s="357"/>
      <c r="X651" s="357"/>
      <c r="Y651" s="357"/>
      <c r="Z651" s="357"/>
      <c r="AA651" s="357"/>
      <c r="AB651" s="308"/>
      <c r="AC651" s="2287"/>
      <c r="AD651" s="2287"/>
      <c r="AE651" s="2277"/>
      <c r="AF651" s="2291"/>
      <c r="AG651" s="2293"/>
      <c r="AH651" s="2276"/>
      <c r="AI651" s="271">
        <f>IF(P651=P650,0,IF(P651=P649,0,IF(P651=P648,0,IF(P651=P647,0,IF(P651=P646,0,IF(P651=P645,0,IF(P651=P644,0,IF(P651=P643,0,1))))))))</f>
        <v>0</v>
      </c>
      <c r="AJ651" s="271" t="s">
        <v>545</v>
      </c>
      <c r="AK651" s="271" t="str">
        <f t="shared" si="70"/>
        <v>??</v>
      </c>
      <c r="AL651" s="271" t="e">
        <f>IF(#REF!=#REF!,0,IF(#REF!=#REF!,0,IF(#REF!=#REF!,0,IF(#REF!=#REF!,0,IF(#REF!=#REF!,0,IF(#REF!=#REF!,0,IF(#REF!=#REF!,0,IF(#REF!=#REF!,0,1))))))))</f>
        <v>#REF!</v>
      </c>
      <c r="AM651" s="354">
        <f t="shared" si="75"/>
        <v>0</v>
      </c>
    </row>
    <row r="652" spans="1:39" ht="14.1" customHeight="1" thickTop="1" thickBot="1" x14ac:dyDescent="0.25">
      <c r="A652" s="2296"/>
      <c r="B652" s="2285"/>
      <c r="C652" s="2299"/>
      <c r="D652" s="2301"/>
      <c r="E652" s="2304"/>
      <c r="F652" s="2285"/>
      <c r="G652" s="2319"/>
      <c r="H652" s="2306"/>
      <c r="I652" s="2283"/>
      <c r="J652" s="2285"/>
      <c r="K652" s="2319"/>
      <c r="L652" s="2285"/>
      <c r="M652" s="292"/>
      <c r="N652" s="290"/>
      <c r="O652" s="290"/>
      <c r="P652" s="291"/>
      <c r="Q652" s="291"/>
      <c r="R652" s="290"/>
      <c r="S652" s="290"/>
      <c r="T652" s="356"/>
      <c r="U652" s="355"/>
      <c r="V652" s="355"/>
      <c r="W652" s="355"/>
      <c r="X652" s="355"/>
      <c r="Y652" s="355"/>
      <c r="Z652" s="355"/>
      <c r="AA652" s="355"/>
      <c r="AB652" s="290"/>
      <c r="AC652" s="2288"/>
      <c r="AD652" s="2288"/>
      <c r="AE652" s="2278"/>
      <c r="AF652" s="2291"/>
      <c r="AG652" s="2294"/>
      <c r="AH652" s="2276"/>
      <c r="AI652" s="271">
        <f>IF(P652=P651,0,IF(P652=P650,0,IF(P652=P649,0,IF(P652=P648,0,IF(P652=P647,0,IF(P652=P646,0,IF(P652=P645,0,IF(P652=P644,0,IF(P652=P643,0,1)))))))))</f>
        <v>0</v>
      </c>
      <c r="AJ652" s="271" t="s">
        <v>545</v>
      </c>
      <c r="AK652" s="271" t="str">
        <f t="shared" si="70"/>
        <v>??</v>
      </c>
      <c r="AL652" s="271" t="e">
        <f>IF(#REF!=#REF!,0,IF(#REF!=#REF!,0,IF(#REF!=#REF!,0,IF(#REF!=#REF!,0,IF(#REF!=#REF!,0,IF(#REF!=#REF!,0,IF(#REF!=#REF!,0,IF(#REF!=#REF!,0,IF(#REF!=#REF!,0,1)))))))))</f>
        <v>#REF!</v>
      </c>
      <c r="AM652" s="354">
        <f t="shared" si="75"/>
        <v>0</v>
      </c>
    </row>
    <row r="653" spans="1:39" ht="14.1" customHeight="1" thickTop="1" thickBot="1" x14ac:dyDescent="0.25">
      <c r="A653" s="2295"/>
      <c r="B653" s="2297"/>
      <c r="C653" s="2298"/>
      <c r="D653" s="2300"/>
      <c r="E653" s="2302"/>
      <c r="F653" s="2297"/>
      <c r="G653" s="2297"/>
      <c r="H653" s="2305"/>
      <c r="I653" s="2279" t="s">
        <v>140</v>
      </c>
      <c r="J653" s="2284"/>
      <c r="K653" s="2297"/>
      <c r="L653" s="2284"/>
      <c r="M653" s="310"/>
      <c r="N653" s="1679"/>
      <c r="O653" s="1679"/>
      <c r="P653" s="389"/>
      <c r="Q653" s="389"/>
      <c r="R653" s="308"/>
      <c r="S653" s="308"/>
      <c r="T653" s="358"/>
      <c r="U653" s="357"/>
      <c r="V653" s="357"/>
      <c r="W653" s="357"/>
      <c r="X653" s="357"/>
      <c r="Y653" s="357"/>
      <c r="Z653" s="357"/>
      <c r="AA653" s="357"/>
      <c r="AB653" s="308"/>
      <c r="AC653" s="2286">
        <f>SUM(T653:AB662)</f>
        <v>0</v>
      </c>
      <c r="AD653" s="2286">
        <f>IF(AC653&gt;0,18,0)</f>
        <v>0</v>
      </c>
      <c r="AE653" s="2289">
        <f>IF((AC653-AD653)&gt;=0,AC653-AD653,0)</f>
        <v>0</v>
      </c>
      <c r="AF653" s="2291">
        <f>IF(AC653&lt;AD653,AC653,AD653)/IF(AD653=0,1,AD653)</f>
        <v>0</v>
      </c>
      <c r="AG653" s="2292" t="str">
        <f>IF(AF653=1,"pe",IF(AF653&gt;0,"ne",""))</f>
        <v/>
      </c>
      <c r="AH653" s="2276"/>
      <c r="AI653" s="271">
        <v>1</v>
      </c>
      <c r="AJ653" s="271" t="s">
        <v>545</v>
      </c>
      <c r="AK653" s="271" t="str">
        <f t="shared" si="70"/>
        <v>??</v>
      </c>
      <c r="AL653" s="271">
        <v>1</v>
      </c>
      <c r="AM653" s="354">
        <f>C653</f>
        <v>0</v>
      </c>
    </row>
    <row r="654" spans="1:39" ht="14.1" customHeight="1" thickTop="1" thickBot="1" x14ac:dyDescent="0.25">
      <c r="A654" s="2295"/>
      <c r="B654" s="2284"/>
      <c r="C654" s="2298"/>
      <c r="D654" s="2300"/>
      <c r="E654" s="2303"/>
      <c r="F654" s="2284"/>
      <c r="G654" s="2318"/>
      <c r="H654" s="2305"/>
      <c r="I654" s="2280"/>
      <c r="J654" s="2284"/>
      <c r="K654" s="2318"/>
      <c r="L654" s="2284"/>
      <c r="M654" s="310"/>
      <c r="N654" s="1679"/>
      <c r="O654" s="1679"/>
      <c r="P654" s="309"/>
      <c r="Q654" s="309"/>
      <c r="R654" s="308"/>
      <c r="S654" s="308"/>
      <c r="T654" s="358"/>
      <c r="U654" s="357"/>
      <c r="V654" s="357"/>
      <c r="W654" s="357"/>
      <c r="X654" s="357"/>
      <c r="Y654" s="357"/>
      <c r="Z654" s="357"/>
      <c r="AA654" s="357"/>
      <c r="AB654" s="308"/>
      <c r="AC654" s="2287"/>
      <c r="AD654" s="2287"/>
      <c r="AE654" s="2290"/>
      <c r="AF654" s="2291"/>
      <c r="AG654" s="2293"/>
      <c r="AH654" s="2276"/>
      <c r="AI654" s="271">
        <f>IF(P654=P653,0,1)</f>
        <v>0</v>
      </c>
      <c r="AJ654" s="271" t="s">
        <v>545</v>
      </c>
      <c r="AK654" s="271" t="str">
        <f t="shared" si="70"/>
        <v>??</v>
      </c>
      <c r="AL654" s="271" t="e">
        <f>IF(#REF!=#REF!,0,1)</f>
        <v>#REF!</v>
      </c>
      <c r="AM654" s="354">
        <f t="shared" ref="AM654:AM662" si="76">AM653</f>
        <v>0</v>
      </c>
    </row>
    <row r="655" spans="1:39" ht="14.1" customHeight="1" thickTop="1" thickBot="1" x14ac:dyDescent="0.25">
      <c r="A655" s="2295"/>
      <c r="B655" s="2284"/>
      <c r="C655" s="2298"/>
      <c r="D655" s="2300"/>
      <c r="E655" s="2303"/>
      <c r="F655" s="2284"/>
      <c r="G655" s="2318"/>
      <c r="H655" s="2305"/>
      <c r="I655" s="2281"/>
      <c r="J655" s="2284"/>
      <c r="K655" s="2318"/>
      <c r="L655" s="2284"/>
      <c r="M655" s="310"/>
      <c r="N655" s="1679"/>
      <c r="O655" s="1679"/>
      <c r="P655" s="309"/>
      <c r="Q655" s="309"/>
      <c r="R655" s="308"/>
      <c r="S655" s="308"/>
      <c r="T655" s="358"/>
      <c r="U655" s="357"/>
      <c r="V655" s="357"/>
      <c r="W655" s="357"/>
      <c r="X655" s="357"/>
      <c r="Y655" s="357"/>
      <c r="Z655" s="357"/>
      <c r="AA655" s="357"/>
      <c r="AB655" s="308"/>
      <c r="AC655" s="2287"/>
      <c r="AD655" s="2287"/>
      <c r="AE655" s="2290"/>
      <c r="AF655" s="2291"/>
      <c r="AG655" s="2293"/>
      <c r="AH655" s="2276"/>
      <c r="AI655" s="271">
        <f>IF(P655=P654,0,IF(P655=P653,0,1))</f>
        <v>0</v>
      </c>
      <c r="AJ655" s="271" t="s">
        <v>545</v>
      </c>
      <c r="AK655" s="271" t="str">
        <f t="shared" si="70"/>
        <v>??</v>
      </c>
      <c r="AL655" s="271" t="e">
        <f>IF(#REF!=#REF!,0,IF(#REF!=#REF!,0,1))</f>
        <v>#REF!</v>
      </c>
      <c r="AM655" s="354">
        <f t="shared" si="76"/>
        <v>0</v>
      </c>
    </row>
    <row r="656" spans="1:39" ht="14.1" customHeight="1" thickTop="1" thickBot="1" x14ac:dyDescent="0.25">
      <c r="A656" s="2295"/>
      <c r="B656" s="2284"/>
      <c r="C656" s="2298"/>
      <c r="D656" s="2300"/>
      <c r="E656" s="2303"/>
      <c r="F656" s="2284"/>
      <c r="G656" s="2318"/>
      <c r="H656" s="2305"/>
      <c r="I656" s="2282"/>
      <c r="J656" s="2284"/>
      <c r="K656" s="2318"/>
      <c r="L656" s="2284"/>
      <c r="M656" s="310"/>
      <c r="N656" s="1679"/>
      <c r="O656" s="1679"/>
      <c r="P656" s="309"/>
      <c r="Q656" s="309"/>
      <c r="R656" s="308"/>
      <c r="S656" s="308"/>
      <c r="T656" s="358"/>
      <c r="U656" s="357"/>
      <c r="V656" s="357"/>
      <c r="W656" s="357"/>
      <c r="X656" s="357"/>
      <c r="Y656" s="357"/>
      <c r="Z656" s="357"/>
      <c r="AA656" s="357"/>
      <c r="AB656" s="308"/>
      <c r="AC656" s="2287"/>
      <c r="AD656" s="2287"/>
      <c r="AE656" s="2290"/>
      <c r="AF656" s="2291"/>
      <c r="AG656" s="2293"/>
      <c r="AH656" s="2276"/>
      <c r="AI656" s="271">
        <f>IF(P656=P655,0,IF(P656=P654,0,IF(P656=P653,0,1)))</f>
        <v>0</v>
      </c>
      <c r="AJ656" s="271" t="s">
        <v>545</v>
      </c>
      <c r="AK656" s="271" t="str">
        <f t="shared" si="70"/>
        <v>??</v>
      </c>
      <c r="AL656" s="271" t="e">
        <f>IF(#REF!=#REF!,0,IF(#REF!=#REF!,0,IF(#REF!=#REF!,0,1)))</f>
        <v>#REF!</v>
      </c>
      <c r="AM656" s="354">
        <f t="shared" si="76"/>
        <v>0</v>
      </c>
    </row>
    <row r="657" spans="1:39" ht="14.1" customHeight="1" thickTop="1" thickBot="1" x14ac:dyDescent="0.25">
      <c r="A657" s="2295"/>
      <c r="B657" s="2284"/>
      <c r="C657" s="2298"/>
      <c r="D657" s="2300"/>
      <c r="E657" s="2303"/>
      <c r="F657" s="2284"/>
      <c r="G657" s="2318"/>
      <c r="H657" s="2305"/>
      <c r="I657" s="2282"/>
      <c r="J657" s="2284"/>
      <c r="K657" s="2318"/>
      <c r="L657" s="2284"/>
      <c r="M657" s="310"/>
      <c r="N657" s="1679"/>
      <c r="O657" s="1679"/>
      <c r="P657" s="309"/>
      <c r="Q657" s="309"/>
      <c r="R657" s="308"/>
      <c r="S657" s="308"/>
      <c r="T657" s="358"/>
      <c r="U657" s="357"/>
      <c r="V657" s="357"/>
      <c r="W657" s="357"/>
      <c r="X657" s="357"/>
      <c r="Y657" s="357"/>
      <c r="Z657" s="357"/>
      <c r="AA657" s="357"/>
      <c r="AB657" s="308"/>
      <c r="AC657" s="2287"/>
      <c r="AD657" s="2287"/>
      <c r="AE657" s="2290"/>
      <c r="AF657" s="2291"/>
      <c r="AG657" s="2293"/>
      <c r="AH657" s="2276"/>
      <c r="AI657" s="271">
        <f>IF(P657=P656,0,IF(P657=P655,0,IF(P657=P654,0,IF(P657=P653,0,1))))</f>
        <v>0</v>
      </c>
      <c r="AJ657" s="271" t="s">
        <v>545</v>
      </c>
      <c r="AK657" s="271" t="str">
        <f t="shared" si="70"/>
        <v>??</v>
      </c>
      <c r="AL657" s="271" t="e">
        <f>IF(#REF!=#REF!,0,IF(#REF!=#REF!,0,IF(#REF!=#REF!,0,IF(#REF!=#REF!,0,1))))</f>
        <v>#REF!</v>
      </c>
      <c r="AM657" s="354">
        <f t="shared" si="76"/>
        <v>0</v>
      </c>
    </row>
    <row r="658" spans="1:39" ht="14.1" customHeight="1" thickTop="1" thickBot="1" x14ac:dyDescent="0.25">
      <c r="A658" s="2295"/>
      <c r="B658" s="2284"/>
      <c r="C658" s="2298"/>
      <c r="D658" s="2300"/>
      <c r="E658" s="2303"/>
      <c r="F658" s="2284"/>
      <c r="G658" s="2318"/>
      <c r="H658" s="2305"/>
      <c r="I658" s="2282"/>
      <c r="J658" s="2284"/>
      <c r="K658" s="2318"/>
      <c r="L658" s="2284"/>
      <c r="M658" s="310"/>
      <c r="N658" s="1679"/>
      <c r="O658" s="1679"/>
      <c r="P658" s="309"/>
      <c r="Q658" s="309"/>
      <c r="R658" s="308"/>
      <c r="S658" s="308"/>
      <c r="T658" s="358"/>
      <c r="U658" s="357"/>
      <c r="V658" s="357"/>
      <c r="W658" s="357"/>
      <c r="X658" s="357"/>
      <c r="Y658" s="357"/>
      <c r="Z658" s="357"/>
      <c r="AA658" s="357"/>
      <c r="AB658" s="308"/>
      <c r="AC658" s="2287"/>
      <c r="AD658" s="2287"/>
      <c r="AE658" s="2290"/>
      <c r="AF658" s="2291"/>
      <c r="AG658" s="2293"/>
      <c r="AH658" s="2276"/>
      <c r="AI658" s="271">
        <f>IF(P658=P657,0,IF(P658=P656,0,IF(P658=P655,0,IF(P658=P654,0,IF(P658=P653,0,1)))))</f>
        <v>0</v>
      </c>
      <c r="AJ658" s="271" t="s">
        <v>545</v>
      </c>
      <c r="AK658" s="271" t="str">
        <f t="shared" si="70"/>
        <v>??</v>
      </c>
      <c r="AL658" s="271" t="e">
        <f>IF(#REF!=#REF!,0,IF(#REF!=#REF!,0,IF(#REF!=#REF!,0,IF(#REF!=#REF!,0,IF(#REF!=#REF!,0,1)))))</f>
        <v>#REF!</v>
      </c>
      <c r="AM658" s="354">
        <f t="shared" si="76"/>
        <v>0</v>
      </c>
    </row>
    <row r="659" spans="1:39" ht="14.1" customHeight="1" thickTop="1" thickBot="1" x14ac:dyDescent="0.25">
      <c r="A659" s="2295"/>
      <c r="B659" s="2284"/>
      <c r="C659" s="2298"/>
      <c r="D659" s="2300"/>
      <c r="E659" s="2303"/>
      <c r="F659" s="2284"/>
      <c r="G659" s="2318"/>
      <c r="H659" s="2305"/>
      <c r="I659" s="2282"/>
      <c r="J659" s="2284"/>
      <c r="K659" s="2318"/>
      <c r="L659" s="2284"/>
      <c r="M659" s="310"/>
      <c r="N659" s="1679"/>
      <c r="O659" s="1679"/>
      <c r="P659" s="309"/>
      <c r="Q659" s="309"/>
      <c r="R659" s="308"/>
      <c r="S659" s="308"/>
      <c r="T659" s="358"/>
      <c r="U659" s="357"/>
      <c r="V659" s="357"/>
      <c r="W659" s="357"/>
      <c r="X659" s="357"/>
      <c r="Y659" s="357"/>
      <c r="Z659" s="357"/>
      <c r="AA659" s="357"/>
      <c r="AB659" s="308"/>
      <c r="AC659" s="2287"/>
      <c r="AD659" s="2287"/>
      <c r="AE659" s="2277" t="str">
        <f>IF(AE653&gt;9,"błąd","")</f>
        <v/>
      </c>
      <c r="AF659" s="2291"/>
      <c r="AG659" s="2293"/>
      <c r="AH659" s="2276"/>
      <c r="AI659" s="271">
        <f>IF(P659=P658,0,IF(P659=P657,0,IF(P659=P656,0,IF(P659=P655,0,IF(P659=P654,0,IF(P659=P653,0,1))))))</f>
        <v>0</v>
      </c>
      <c r="AJ659" s="271" t="s">
        <v>545</v>
      </c>
      <c r="AK659" s="271" t="str">
        <f t="shared" si="70"/>
        <v>??</v>
      </c>
      <c r="AL659" s="271" t="e">
        <f>IF(#REF!=#REF!,0,IF(#REF!=#REF!,0,IF(#REF!=#REF!,0,IF(#REF!=#REF!,0,IF(#REF!=#REF!,0,IF(#REF!=#REF!,0,1))))))</f>
        <v>#REF!</v>
      </c>
      <c r="AM659" s="354">
        <f t="shared" si="76"/>
        <v>0</v>
      </c>
    </row>
    <row r="660" spans="1:39" ht="14.1" customHeight="1" thickTop="1" thickBot="1" x14ac:dyDescent="0.25">
      <c r="A660" s="2295"/>
      <c r="B660" s="2284"/>
      <c r="C660" s="2298"/>
      <c r="D660" s="2300"/>
      <c r="E660" s="2303"/>
      <c r="F660" s="2284"/>
      <c r="G660" s="2318"/>
      <c r="H660" s="2305"/>
      <c r="I660" s="2282"/>
      <c r="J660" s="2284"/>
      <c r="K660" s="2318"/>
      <c r="L660" s="2284"/>
      <c r="M660" s="310"/>
      <c r="N660" s="1679"/>
      <c r="O660" s="1679"/>
      <c r="P660" s="309"/>
      <c r="Q660" s="309"/>
      <c r="R660" s="308"/>
      <c r="S660" s="308"/>
      <c r="T660" s="358"/>
      <c r="U660" s="357"/>
      <c r="V660" s="357"/>
      <c r="W660" s="357"/>
      <c r="X660" s="357"/>
      <c r="Y660" s="357"/>
      <c r="Z660" s="357"/>
      <c r="AA660" s="357"/>
      <c r="AB660" s="308"/>
      <c r="AC660" s="2287"/>
      <c r="AD660" s="2287"/>
      <c r="AE660" s="2277"/>
      <c r="AF660" s="2291"/>
      <c r="AG660" s="2293"/>
      <c r="AH660" s="2276"/>
      <c r="AI660" s="271">
        <f>IF(P660=P659,0,IF(P660=P658,0,IF(P660=P657,0,IF(P660=P656,0,IF(P660=P655,0,IF(P660=P654,0,IF(P660=P653,0,1)))))))</f>
        <v>0</v>
      </c>
      <c r="AJ660" s="271" t="s">
        <v>545</v>
      </c>
      <c r="AK660" s="271" t="str">
        <f t="shared" si="70"/>
        <v>??</v>
      </c>
      <c r="AL660" s="271" t="e">
        <f>IF(#REF!=#REF!,0,IF(#REF!=#REF!,0,IF(#REF!=#REF!,0,IF(#REF!=#REF!,0,IF(#REF!=#REF!,0,IF(#REF!=#REF!,0,IF(#REF!=#REF!,0,1)))))))</f>
        <v>#REF!</v>
      </c>
      <c r="AM660" s="354">
        <f t="shared" si="76"/>
        <v>0</v>
      </c>
    </row>
    <row r="661" spans="1:39" ht="14.1" customHeight="1" thickTop="1" thickBot="1" x14ac:dyDescent="0.25">
      <c r="A661" s="2295"/>
      <c r="B661" s="2284"/>
      <c r="C661" s="2298"/>
      <c r="D661" s="2300"/>
      <c r="E661" s="2303"/>
      <c r="F661" s="2284"/>
      <c r="G661" s="2318"/>
      <c r="H661" s="2305"/>
      <c r="I661" s="2282"/>
      <c r="J661" s="2284"/>
      <c r="K661" s="2318"/>
      <c r="L661" s="2284"/>
      <c r="M661" s="310"/>
      <c r="N661" s="1679"/>
      <c r="O661" s="1679"/>
      <c r="P661" s="309"/>
      <c r="Q661" s="309"/>
      <c r="R661" s="308"/>
      <c r="S661" s="308"/>
      <c r="T661" s="358"/>
      <c r="U661" s="357"/>
      <c r="V661" s="357"/>
      <c r="W661" s="357"/>
      <c r="X661" s="357"/>
      <c r="Y661" s="357"/>
      <c r="Z661" s="357"/>
      <c r="AA661" s="357"/>
      <c r="AB661" s="308"/>
      <c r="AC661" s="2287"/>
      <c r="AD661" s="2287"/>
      <c r="AE661" s="2277"/>
      <c r="AF661" s="2291"/>
      <c r="AG661" s="2293"/>
      <c r="AH661" s="2276"/>
      <c r="AI661" s="271">
        <f>IF(P661=P660,0,IF(P661=P659,0,IF(P661=P658,0,IF(P661=P657,0,IF(P661=P656,0,IF(P661=P655,0,IF(P661=P654,0,IF(P661=P653,0,1))))))))</f>
        <v>0</v>
      </c>
      <c r="AJ661" s="271" t="s">
        <v>545</v>
      </c>
      <c r="AK661" s="271" t="str">
        <f t="shared" si="70"/>
        <v>??</v>
      </c>
      <c r="AL661" s="271" t="e">
        <f>IF(#REF!=#REF!,0,IF(#REF!=#REF!,0,IF(#REF!=#REF!,0,IF(#REF!=#REF!,0,IF(#REF!=#REF!,0,IF(#REF!=#REF!,0,IF(#REF!=#REF!,0,IF(#REF!=#REF!,0,1))))))))</f>
        <v>#REF!</v>
      </c>
      <c r="AM661" s="354">
        <f t="shared" si="76"/>
        <v>0</v>
      </c>
    </row>
    <row r="662" spans="1:39" ht="14.1" customHeight="1" thickTop="1" thickBot="1" x14ac:dyDescent="0.25">
      <c r="A662" s="2296"/>
      <c r="B662" s="2285"/>
      <c r="C662" s="2299"/>
      <c r="D662" s="2301"/>
      <c r="E662" s="2304"/>
      <c r="F662" s="2285"/>
      <c r="G662" s="2319"/>
      <c r="H662" s="2306"/>
      <c r="I662" s="2283"/>
      <c r="J662" s="2285"/>
      <c r="K662" s="2319"/>
      <c r="L662" s="2285"/>
      <c r="M662" s="292"/>
      <c r="N662" s="290"/>
      <c r="O662" s="290"/>
      <c r="P662" s="291"/>
      <c r="Q662" s="291"/>
      <c r="R662" s="290"/>
      <c r="S662" s="290"/>
      <c r="T662" s="356"/>
      <c r="U662" s="355"/>
      <c r="V662" s="355"/>
      <c r="W662" s="355"/>
      <c r="X662" s="355"/>
      <c r="Y662" s="355"/>
      <c r="Z662" s="355"/>
      <c r="AA662" s="355"/>
      <c r="AB662" s="290"/>
      <c r="AC662" s="2288"/>
      <c r="AD662" s="2288"/>
      <c r="AE662" s="2278"/>
      <c r="AF662" s="2291"/>
      <c r="AG662" s="2294"/>
      <c r="AH662" s="2276"/>
      <c r="AI662" s="271">
        <f>IF(P662=P661,0,IF(P662=P660,0,IF(P662=P659,0,IF(P662=P658,0,IF(P662=P657,0,IF(P662=P656,0,IF(P662=P655,0,IF(P662=P654,0,IF(P662=P653,0,1)))))))))</f>
        <v>0</v>
      </c>
      <c r="AJ662" s="271" t="s">
        <v>545</v>
      </c>
      <c r="AK662" s="271" t="str">
        <f t="shared" si="70"/>
        <v>??</v>
      </c>
      <c r="AL662" s="271" t="e">
        <f>IF(#REF!=#REF!,0,IF(#REF!=#REF!,0,IF(#REF!=#REF!,0,IF(#REF!=#REF!,0,IF(#REF!=#REF!,0,IF(#REF!=#REF!,0,IF(#REF!=#REF!,0,IF(#REF!=#REF!,0,IF(#REF!=#REF!,0,1)))))))))</f>
        <v>#REF!</v>
      </c>
      <c r="AM662" s="354">
        <f t="shared" si="76"/>
        <v>0</v>
      </c>
    </row>
    <row r="663" spans="1:39" ht="14.1" customHeight="1" thickTop="1" thickBot="1" x14ac:dyDescent="0.25">
      <c r="A663" s="2295"/>
      <c r="B663" s="2297"/>
      <c r="C663" s="2298"/>
      <c r="D663" s="2300"/>
      <c r="E663" s="2302"/>
      <c r="F663" s="2297"/>
      <c r="G663" s="2297"/>
      <c r="H663" s="2305"/>
      <c r="I663" s="2279" t="s">
        <v>140</v>
      </c>
      <c r="J663" s="2284"/>
      <c r="K663" s="2297"/>
      <c r="L663" s="2284"/>
      <c r="M663" s="310"/>
      <c r="N663" s="1679"/>
      <c r="O663" s="1679"/>
      <c r="P663" s="389"/>
      <c r="Q663" s="389"/>
      <c r="R663" s="308"/>
      <c r="S663" s="308"/>
      <c r="T663" s="358"/>
      <c r="U663" s="357"/>
      <c r="V663" s="357"/>
      <c r="W663" s="357"/>
      <c r="X663" s="357"/>
      <c r="Y663" s="357"/>
      <c r="Z663" s="357"/>
      <c r="AA663" s="357"/>
      <c r="AB663" s="308"/>
      <c r="AC663" s="2286">
        <f>SUM(T663:AB672)</f>
        <v>0</v>
      </c>
      <c r="AD663" s="2286">
        <f>IF(AC663&gt;0,18,0)</f>
        <v>0</v>
      </c>
      <c r="AE663" s="2289">
        <f>IF((AC663-AD663)&gt;=0,AC663-AD663,0)</f>
        <v>0</v>
      </c>
      <c r="AF663" s="2291">
        <f>IF(AC663&lt;AD663,AC663,AD663)/IF(AD663=0,1,AD663)</f>
        <v>0</v>
      </c>
      <c r="AG663" s="2292" t="str">
        <f>IF(AF663=1,"pe",IF(AF663&gt;0,"ne",""))</f>
        <v/>
      </c>
      <c r="AH663" s="2276"/>
      <c r="AI663" s="271">
        <v>1</v>
      </c>
      <c r="AJ663" s="271" t="s">
        <v>545</v>
      </c>
      <c r="AK663" s="271" t="str">
        <f t="shared" si="70"/>
        <v>??</v>
      </c>
      <c r="AL663" s="271">
        <v>1</v>
      </c>
      <c r="AM663" s="354">
        <f>C663</f>
        <v>0</v>
      </c>
    </row>
    <row r="664" spans="1:39" ht="14.1" customHeight="1" thickTop="1" thickBot="1" x14ac:dyDescent="0.25">
      <c r="A664" s="2295"/>
      <c r="B664" s="2284"/>
      <c r="C664" s="2298"/>
      <c r="D664" s="2300"/>
      <c r="E664" s="2303"/>
      <c r="F664" s="2284"/>
      <c r="G664" s="2318"/>
      <c r="H664" s="2305"/>
      <c r="I664" s="2280"/>
      <c r="J664" s="2284"/>
      <c r="K664" s="2318"/>
      <c r="L664" s="2284"/>
      <c r="M664" s="310"/>
      <c r="N664" s="1679"/>
      <c r="O664" s="1679"/>
      <c r="P664" s="309"/>
      <c r="Q664" s="309"/>
      <c r="R664" s="308"/>
      <c r="S664" s="308"/>
      <c r="T664" s="358"/>
      <c r="U664" s="357"/>
      <c r="V664" s="357"/>
      <c r="W664" s="357"/>
      <c r="X664" s="357"/>
      <c r="Y664" s="357"/>
      <c r="Z664" s="357"/>
      <c r="AA664" s="357"/>
      <c r="AB664" s="308"/>
      <c r="AC664" s="2287"/>
      <c r="AD664" s="2287"/>
      <c r="AE664" s="2290"/>
      <c r="AF664" s="2291"/>
      <c r="AG664" s="2293"/>
      <c r="AH664" s="2276"/>
      <c r="AI664" s="271">
        <f>IF(P664=P663,0,1)</f>
        <v>0</v>
      </c>
      <c r="AJ664" s="271" t="s">
        <v>545</v>
      </c>
      <c r="AK664" s="271" t="str">
        <f t="shared" si="70"/>
        <v>??</v>
      </c>
      <c r="AL664" s="271" t="e">
        <f>IF(#REF!=#REF!,0,1)</f>
        <v>#REF!</v>
      </c>
      <c r="AM664" s="354">
        <f t="shared" ref="AM664:AM672" si="77">AM663</f>
        <v>0</v>
      </c>
    </row>
    <row r="665" spans="1:39" ht="14.1" customHeight="1" thickTop="1" thickBot="1" x14ac:dyDescent="0.25">
      <c r="A665" s="2295"/>
      <c r="B665" s="2284"/>
      <c r="C665" s="2298"/>
      <c r="D665" s="2300"/>
      <c r="E665" s="2303"/>
      <c r="F665" s="2284"/>
      <c r="G665" s="2318"/>
      <c r="H665" s="2305"/>
      <c r="I665" s="2281"/>
      <c r="J665" s="2284"/>
      <c r="K665" s="2318"/>
      <c r="L665" s="2284"/>
      <c r="M665" s="310"/>
      <c r="N665" s="1679"/>
      <c r="O665" s="1679"/>
      <c r="P665" s="309"/>
      <c r="Q665" s="309"/>
      <c r="R665" s="308"/>
      <c r="S665" s="308"/>
      <c r="T665" s="358"/>
      <c r="U665" s="357"/>
      <c r="V665" s="357"/>
      <c r="W665" s="357"/>
      <c r="X665" s="357"/>
      <c r="Y665" s="357"/>
      <c r="Z665" s="357"/>
      <c r="AA665" s="357"/>
      <c r="AB665" s="308"/>
      <c r="AC665" s="2287"/>
      <c r="AD665" s="2287"/>
      <c r="AE665" s="2290"/>
      <c r="AF665" s="2291"/>
      <c r="AG665" s="2293"/>
      <c r="AH665" s="2276"/>
      <c r="AI665" s="271">
        <f>IF(P665=P664,0,IF(P665=P663,0,1))</f>
        <v>0</v>
      </c>
      <c r="AJ665" s="271" t="s">
        <v>545</v>
      </c>
      <c r="AK665" s="271" t="str">
        <f t="shared" si="70"/>
        <v>??</v>
      </c>
      <c r="AL665" s="271" t="e">
        <f>IF(#REF!=#REF!,0,IF(#REF!=#REF!,0,1))</f>
        <v>#REF!</v>
      </c>
      <c r="AM665" s="354">
        <f t="shared" si="77"/>
        <v>0</v>
      </c>
    </row>
    <row r="666" spans="1:39" ht="14.1" customHeight="1" thickTop="1" thickBot="1" x14ac:dyDescent="0.25">
      <c r="A666" s="2295"/>
      <c r="B666" s="2284"/>
      <c r="C666" s="2298"/>
      <c r="D666" s="2300"/>
      <c r="E666" s="2303"/>
      <c r="F666" s="2284"/>
      <c r="G666" s="2318"/>
      <c r="H666" s="2305"/>
      <c r="I666" s="2282"/>
      <c r="J666" s="2284"/>
      <c r="K666" s="2318"/>
      <c r="L666" s="2284"/>
      <c r="M666" s="310"/>
      <c r="N666" s="1679"/>
      <c r="O666" s="1679"/>
      <c r="P666" s="309"/>
      <c r="Q666" s="309"/>
      <c r="R666" s="308"/>
      <c r="S666" s="308"/>
      <c r="T666" s="358"/>
      <c r="U666" s="357"/>
      <c r="V666" s="357"/>
      <c r="W666" s="357"/>
      <c r="X666" s="357"/>
      <c r="Y666" s="357"/>
      <c r="Z666" s="357"/>
      <c r="AA666" s="357"/>
      <c r="AB666" s="308"/>
      <c r="AC666" s="2287"/>
      <c r="AD666" s="2287"/>
      <c r="AE666" s="2290"/>
      <c r="AF666" s="2291"/>
      <c r="AG666" s="2293"/>
      <c r="AH666" s="2276"/>
      <c r="AI666" s="271">
        <f>IF(P666=P665,0,IF(P666=P664,0,IF(P666=P663,0,1)))</f>
        <v>0</v>
      </c>
      <c r="AJ666" s="271" t="s">
        <v>545</v>
      </c>
      <c r="AK666" s="271" t="str">
        <f t="shared" si="70"/>
        <v>??</v>
      </c>
      <c r="AL666" s="271" t="e">
        <f>IF(#REF!=#REF!,0,IF(#REF!=#REF!,0,IF(#REF!=#REF!,0,1)))</f>
        <v>#REF!</v>
      </c>
      <c r="AM666" s="354">
        <f t="shared" si="77"/>
        <v>0</v>
      </c>
    </row>
    <row r="667" spans="1:39" ht="14.1" customHeight="1" thickTop="1" thickBot="1" x14ac:dyDescent="0.25">
      <c r="A667" s="2295"/>
      <c r="B667" s="2284"/>
      <c r="C667" s="2298"/>
      <c r="D667" s="2300"/>
      <c r="E667" s="2303"/>
      <c r="F667" s="2284"/>
      <c r="G667" s="2318"/>
      <c r="H667" s="2305"/>
      <c r="I667" s="2282"/>
      <c r="J667" s="2284"/>
      <c r="K667" s="2318"/>
      <c r="L667" s="2284"/>
      <c r="M667" s="310"/>
      <c r="N667" s="1679"/>
      <c r="O667" s="1679"/>
      <c r="P667" s="309"/>
      <c r="Q667" s="309"/>
      <c r="R667" s="308"/>
      <c r="S667" s="308"/>
      <c r="T667" s="358"/>
      <c r="U667" s="357"/>
      <c r="V667" s="357"/>
      <c r="W667" s="357"/>
      <c r="X667" s="357"/>
      <c r="Y667" s="357"/>
      <c r="Z667" s="357"/>
      <c r="AA667" s="357"/>
      <c r="AB667" s="308"/>
      <c r="AC667" s="2287"/>
      <c r="AD667" s="2287"/>
      <c r="AE667" s="2290"/>
      <c r="AF667" s="2291"/>
      <c r="AG667" s="2293"/>
      <c r="AH667" s="2276"/>
      <c r="AI667" s="271">
        <f>IF(P667=P666,0,IF(P667=P665,0,IF(P667=P664,0,IF(P667=P663,0,1))))</f>
        <v>0</v>
      </c>
      <c r="AJ667" s="271" t="s">
        <v>545</v>
      </c>
      <c r="AK667" s="271" t="str">
        <f t="shared" si="70"/>
        <v>??</v>
      </c>
      <c r="AL667" s="271" t="e">
        <f>IF(#REF!=#REF!,0,IF(#REF!=#REF!,0,IF(#REF!=#REF!,0,IF(#REF!=#REF!,0,1))))</f>
        <v>#REF!</v>
      </c>
      <c r="AM667" s="354">
        <f t="shared" si="77"/>
        <v>0</v>
      </c>
    </row>
    <row r="668" spans="1:39" ht="14.1" customHeight="1" thickTop="1" thickBot="1" x14ac:dyDescent="0.25">
      <c r="A668" s="2295"/>
      <c r="B668" s="2284"/>
      <c r="C668" s="2298"/>
      <c r="D668" s="2300"/>
      <c r="E668" s="2303"/>
      <c r="F668" s="2284"/>
      <c r="G668" s="2318"/>
      <c r="H668" s="2305"/>
      <c r="I668" s="2282"/>
      <c r="J668" s="2284"/>
      <c r="K668" s="2318"/>
      <c r="L668" s="2284"/>
      <c r="M668" s="310"/>
      <c r="N668" s="1679"/>
      <c r="O668" s="1679"/>
      <c r="P668" s="309"/>
      <c r="Q668" s="309"/>
      <c r="R668" s="308"/>
      <c r="S668" s="308"/>
      <c r="T668" s="358"/>
      <c r="U668" s="357"/>
      <c r="V668" s="357"/>
      <c r="W668" s="357"/>
      <c r="X668" s="357"/>
      <c r="Y668" s="357"/>
      <c r="Z668" s="357"/>
      <c r="AA668" s="357"/>
      <c r="AB668" s="308"/>
      <c r="AC668" s="2287"/>
      <c r="AD668" s="2287"/>
      <c r="AE668" s="2290"/>
      <c r="AF668" s="2291"/>
      <c r="AG668" s="2293"/>
      <c r="AH668" s="2276"/>
      <c r="AI668" s="271">
        <f>IF(P668=P667,0,IF(P668=P666,0,IF(P668=P665,0,IF(P668=P664,0,IF(P668=P663,0,1)))))</f>
        <v>0</v>
      </c>
      <c r="AJ668" s="271" t="s">
        <v>545</v>
      </c>
      <c r="AK668" s="271" t="str">
        <f t="shared" ref="AK668:AK731" si="78">$C$2</f>
        <v>??</v>
      </c>
      <c r="AL668" s="271" t="e">
        <f>IF(#REF!=#REF!,0,IF(#REF!=#REF!,0,IF(#REF!=#REF!,0,IF(#REF!=#REF!,0,IF(#REF!=#REF!,0,1)))))</f>
        <v>#REF!</v>
      </c>
      <c r="AM668" s="354">
        <f t="shared" si="77"/>
        <v>0</v>
      </c>
    </row>
    <row r="669" spans="1:39" ht="14.1" customHeight="1" thickTop="1" thickBot="1" x14ac:dyDescent="0.25">
      <c r="A669" s="2295"/>
      <c r="B669" s="2284"/>
      <c r="C669" s="2298"/>
      <c r="D669" s="2300"/>
      <c r="E669" s="2303"/>
      <c r="F669" s="2284"/>
      <c r="G669" s="2318"/>
      <c r="H669" s="2305"/>
      <c r="I669" s="2282"/>
      <c r="J669" s="2284"/>
      <c r="K669" s="2318"/>
      <c r="L669" s="2284"/>
      <c r="M669" s="310"/>
      <c r="N669" s="1679"/>
      <c r="O669" s="1679"/>
      <c r="P669" s="309"/>
      <c r="Q669" s="309"/>
      <c r="R669" s="308"/>
      <c r="S669" s="308"/>
      <c r="T669" s="358"/>
      <c r="U669" s="357"/>
      <c r="V669" s="357"/>
      <c r="W669" s="357"/>
      <c r="X669" s="357"/>
      <c r="Y669" s="357"/>
      <c r="Z669" s="357"/>
      <c r="AA669" s="357"/>
      <c r="AB669" s="308"/>
      <c r="AC669" s="2287"/>
      <c r="AD669" s="2287"/>
      <c r="AE669" s="2277" t="str">
        <f>IF(AE663&gt;9,"błąd","")</f>
        <v/>
      </c>
      <c r="AF669" s="2291"/>
      <c r="AG669" s="2293"/>
      <c r="AH669" s="2276"/>
      <c r="AI669" s="271">
        <f>IF(P669=P668,0,IF(P669=P667,0,IF(P669=P666,0,IF(P669=P665,0,IF(P669=P664,0,IF(P669=P663,0,1))))))</f>
        <v>0</v>
      </c>
      <c r="AJ669" s="271" t="s">
        <v>545</v>
      </c>
      <c r="AK669" s="271" t="str">
        <f t="shared" si="78"/>
        <v>??</v>
      </c>
      <c r="AL669" s="271" t="e">
        <f>IF(#REF!=#REF!,0,IF(#REF!=#REF!,0,IF(#REF!=#REF!,0,IF(#REF!=#REF!,0,IF(#REF!=#REF!,0,IF(#REF!=#REF!,0,1))))))</f>
        <v>#REF!</v>
      </c>
      <c r="AM669" s="354">
        <f t="shared" si="77"/>
        <v>0</v>
      </c>
    </row>
    <row r="670" spans="1:39" ht="14.1" customHeight="1" thickTop="1" thickBot="1" x14ac:dyDescent="0.25">
      <c r="A670" s="2295"/>
      <c r="B670" s="2284"/>
      <c r="C670" s="2298"/>
      <c r="D670" s="2300"/>
      <c r="E670" s="2303"/>
      <c r="F670" s="2284"/>
      <c r="G670" s="2318"/>
      <c r="H670" s="2305"/>
      <c r="I670" s="2282"/>
      <c r="J670" s="2284"/>
      <c r="K670" s="2318"/>
      <c r="L670" s="2284"/>
      <c r="M670" s="310"/>
      <c r="N670" s="1679"/>
      <c r="O670" s="1679"/>
      <c r="P670" s="309"/>
      <c r="Q670" s="309"/>
      <c r="R670" s="308"/>
      <c r="S670" s="308"/>
      <c r="T670" s="358"/>
      <c r="U670" s="357"/>
      <c r="V670" s="357"/>
      <c r="W670" s="357"/>
      <c r="X670" s="357"/>
      <c r="Y670" s="357"/>
      <c r="Z670" s="357"/>
      <c r="AA670" s="357"/>
      <c r="AB670" s="308"/>
      <c r="AC670" s="2287"/>
      <c r="AD670" s="2287"/>
      <c r="AE670" s="2277"/>
      <c r="AF670" s="2291"/>
      <c r="AG670" s="2293"/>
      <c r="AH670" s="2276"/>
      <c r="AI670" s="271">
        <f>IF(P670=P669,0,IF(P670=P668,0,IF(P670=P667,0,IF(P670=P666,0,IF(P670=P665,0,IF(P670=P664,0,IF(P670=P663,0,1)))))))</f>
        <v>0</v>
      </c>
      <c r="AJ670" s="271" t="s">
        <v>545</v>
      </c>
      <c r="AK670" s="271" t="str">
        <f t="shared" si="78"/>
        <v>??</v>
      </c>
      <c r="AL670" s="271" t="e">
        <f>IF(#REF!=#REF!,0,IF(#REF!=#REF!,0,IF(#REF!=#REF!,0,IF(#REF!=#REF!,0,IF(#REF!=#REF!,0,IF(#REF!=#REF!,0,IF(#REF!=#REF!,0,1)))))))</f>
        <v>#REF!</v>
      </c>
      <c r="AM670" s="354">
        <f t="shared" si="77"/>
        <v>0</v>
      </c>
    </row>
    <row r="671" spans="1:39" ht="14.1" customHeight="1" thickTop="1" thickBot="1" x14ac:dyDescent="0.25">
      <c r="A671" s="2295"/>
      <c r="B671" s="2284"/>
      <c r="C671" s="2298"/>
      <c r="D671" s="2300"/>
      <c r="E671" s="2303"/>
      <c r="F671" s="2284"/>
      <c r="G671" s="2318"/>
      <c r="H671" s="2305"/>
      <c r="I671" s="2282"/>
      <c r="J671" s="2284"/>
      <c r="K671" s="2318"/>
      <c r="L671" s="2284"/>
      <c r="M671" s="310"/>
      <c r="N671" s="1679"/>
      <c r="O671" s="1679"/>
      <c r="P671" s="309"/>
      <c r="Q671" s="309"/>
      <c r="R671" s="308"/>
      <c r="S671" s="308"/>
      <c r="T671" s="358"/>
      <c r="U671" s="357"/>
      <c r="V671" s="357"/>
      <c r="W671" s="357"/>
      <c r="X671" s="357"/>
      <c r="Y671" s="357"/>
      <c r="Z671" s="357"/>
      <c r="AA671" s="357"/>
      <c r="AB671" s="308"/>
      <c r="AC671" s="2287"/>
      <c r="AD671" s="2287"/>
      <c r="AE671" s="2277"/>
      <c r="AF671" s="2291"/>
      <c r="AG671" s="2293"/>
      <c r="AH671" s="2276"/>
      <c r="AI671" s="271">
        <f>IF(P671=P670,0,IF(P671=P669,0,IF(P671=P668,0,IF(P671=P667,0,IF(P671=P666,0,IF(P671=P665,0,IF(P671=P664,0,IF(P671=P663,0,1))))))))</f>
        <v>0</v>
      </c>
      <c r="AJ671" s="271" t="s">
        <v>545</v>
      </c>
      <c r="AK671" s="271" t="str">
        <f t="shared" si="78"/>
        <v>??</v>
      </c>
      <c r="AL671" s="271" t="e">
        <f>IF(#REF!=#REF!,0,IF(#REF!=#REF!,0,IF(#REF!=#REF!,0,IF(#REF!=#REF!,0,IF(#REF!=#REF!,0,IF(#REF!=#REF!,0,IF(#REF!=#REF!,0,IF(#REF!=#REF!,0,1))))))))</f>
        <v>#REF!</v>
      </c>
      <c r="AM671" s="354">
        <f t="shared" si="77"/>
        <v>0</v>
      </c>
    </row>
    <row r="672" spans="1:39" ht="14.1" customHeight="1" thickTop="1" thickBot="1" x14ac:dyDescent="0.25">
      <c r="A672" s="2296"/>
      <c r="B672" s="2285"/>
      <c r="C672" s="2299"/>
      <c r="D672" s="2301"/>
      <c r="E672" s="2304"/>
      <c r="F672" s="2285"/>
      <c r="G672" s="2319"/>
      <c r="H672" s="2306"/>
      <c r="I672" s="2283"/>
      <c r="J672" s="2285"/>
      <c r="K672" s="2319"/>
      <c r="L672" s="2285"/>
      <c r="M672" s="292"/>
      <c r="N672" s="290"/>
      <c r="O672" s="290"/>
      <c r="P672" s="291"/>
      <c r="Q672" s="291"/>
      <c r="R672" s="290"/>
      <c r="S672" s="290"/>
      <c r="T672" s="356"/>
      <c r="U672" s="355"/>
      <c r="V672" s="355"/>
      <c r="W672" s="355"/>
      <c r="X672" s="355"/>
      <c r="Y672" s="355"/>
      <c r="Z672" s="355"/>
      <c r="AA672" s="355"/>
      <c r="AB672" s="290"/>
      <c r="AC672" s="2288"/>
      <c r="AD672" s="2288"/>
      <c r="AE672" s="2278"/>
      <c r="AF672" s="2291"/>
      <c r="AG672" s="2294"/>
      <c r="AH672" s="2276"/>
      <c r="AI672" s="271">
        <f>IF(P672=P671,0,IF(P672=P670,0,IF(P672=P669,0,IF(P672=P668,0,IF(P672=P667,0,IF(P672=P666,0,IF(P672=P665,0,IF(P672=P664,0,IF(P672=P663,0,1)))))))))</f>
        <v>0</v>
      </c>
      <c r="AJ672" s="271" t="s">
        <v>545</v>
      </c>
      <c r="AK672" s="271" t="str">
        <f t="shared" si="78"/>
        <v>??</v>
      </c>
      <c r="AL672" s="271" t="e">
        <f>IF(#REF!=#REF!,0,IF(#REF!=#REF!,0,IF(#REF!=#REF!,0,IF(#REF!=#REF!,0,IF(#REF!=#REF!,0,IF(#REF!=#REF!,0,IF(#REF!=#REF!,0,IF(#REF!=#REF!,0,IF(#REF!=#REF!,0,1)))))))))</f>
        <v>#REF!</v>
      </c>
      <c r="AM672" s="354">
        <f t="shared" si="77"/>
        <v>0</v>
      </c>
    </row>
    <row r="673" spans="1:39" ht="14.1" customHeight="1" thickTop="1" thickBot="1" x14ac:dyDescent="0.25">
      <c r="A673" s="2295"/>
      <c r="B673" s="2297"/>
      <c r="C673" s="2298"/>
      <c r="D673" s="2300"/>
      <c r="E673" s="2302"/>
      <c r="F673" s="2297"/>
      <c r="G673" s="2297"/>
      <c r="H673" s="2305"/>
      <c r="I673" s="2279" t="s">
        <v>140</v>
      </c>
      <c r="J673" s="2284"/>
      <c r="K673" s="2297"/>
      <c r="L673" s="2284"/>
      <c r="M673" s="310"/>
      <c r="N673" s="1679"/>
      <c r="O673" s="1679"/>
      <c r="P673" s="389"/>
      <c r="Q673" s="389"/>
      <c r="R673" s="308"/>
      <c r="S673" s="308"/>
      <c r="T673" s="358"/>
      <c r="U673" s="357"/>
      <c r="V673" s="357"/>
      <c r="W673" s="357"/>
      <c r="X673" s="357"/>
      <c r="Y673" s="357"/>
      <c r="Z673" s="357"/>
      <c r="AA673" s="357"/>
      <c r="AB673" s="308"/>
      <c r="AC673" s="2286">
        <f>SUM(T673:AB682)</f>
        <v>0</v>
      </c>
      <c r="AD673" s="2286">
        <f>IF(AC673&gt;0,18,0)</f>
        <v>0</v>
      </c>
      <c r="AE673" s="2289">
        <f>IF((AC673-AD673)&gt;=0,AC673-AD673,0)</f>
        <v>0</v>
      </c>
      <c r="AF673" s="2291">
        <f>IF(AC673&lt;AD673,AC673,AD673)/IF(AD673=0,1,AD673)</f>
        <v>0</v>
      </c>
      <c r="AG673" s="2292" t="str">
        <f>IF(AF673=1,"pe",IF(AF673&gt;0,"ne",""))</f>
        <v/>
      </c>
      <c r="AH673" s="2276"/>
      <c r="AI673" s="271">
        <v>1</v>
      </c>
      <c r="AJ673" s="271" t="s">
        <v>545</v>
      </c>
      <c r="AK673" s="271" t="str">
        <f t="shared" si="78"/>
        <v>??</v>
      </c>
      <c r="AL673" s="271">
        <v>1</v>
      </c>
      <c r="AM673" s="354">
        <f>C673</f>
        <v>0</v>
      </c>
    </row>
    <row r="674" spans="1:39" ht="14.1" customHeight="1" thickTop="1" thickBot="1" x14ac:dyDescent="0.25">
      <c r="A674" s="2295"/>
      <c r="B674" s="2284"/>
      <c r="C674" s="2298"/>
      <c r="D674" s="2300"/>
      <c r="E674" s="2303"/>
      <c r="F674" s="2284"/>
      <c r="G674" s="2318"/>
      <c r="H674" s="2305"/>
      <c r="I674" s="2280"/>
      <c r="J674" s="2284"/>
      <c r="K674" s="2318"/>
      <c r="L674" s="2284"/>
      <c r="M674" s="310"/>
      <c r="N674" s="1679"/>
      <c r="O674" s="1679"/>
      <c r="P674" s="309"/>
      <c r="Q674" s="309"/>
      <c r="R674" s="308"/>
      <c r="S674" s="308"/>
      <c r="T674" s="358"/>
      <c r="U674" s="357"/>
      <c r="V674" s="357"/>
      <c r="W674" s="357"/>
      <c r="X674" s="357"/>
      <c r="Y674" s="357"/>
      <c r="Z674" s="357"/>
      <c r="AA674" s="357"/>
      <c r="AB674" s="308"/>
      <c r="AC674" s="2287"/>
      <c r="AD674" s="2287"/>
      <c r="AE674" s="2290"/>
      <c r="AF674" s="2291"/>
      <c r="AG674" s="2293"/>
      <c r="AH674" s="2276"/>
      <c r="AI674" s="271">
        <f>IF(P674=P673,0,1)</f>
        <v>0</v>
      </c>
      <c r="AJ674" s="271" t="s">
        <v>545</v>
      </c>
      <c r="AK674" s="271" t="str">
        <f t="shared" si="78"/>
        <v>??</v>
      </c>
      <c r="AL674" s="271" t="e">
        <f>IF(#REF!=#REF!,0,1)</f>
        <v>#REF!</v>
      </c>
      <c r="AM674" s="354">
        <f t="shared" ref="AM674:AM682" si="79">AM673</f>
        <v>0</v>
      </c>
    </row>
    <row r="675" spans="1:39" ht="14.1" customHeight="1" thickTop="1" thickBot="1" x14ac:dyDescent="0.25">
      <c r="A675" s="2295"/>
      <c r="B675" s="2284"/>
      <c r="C675" s="2298"/>
      <c r="D675" s="2300"/>
      <c r="E675" s="2303"/>
      <c r="F675" s="2284"/>
      <c r="G675" s="2318"/>
      <c r="H675" s="2305"/>
      <c r="I675" s="2281"/>
      <c r="J675" s="2284"/>
      <c r="K675" s="2318"/>
      <c r="L675" s="2284"/>
      <c r="M675" s="310"/>
      <c r="N675" s="1679"/>
      <c r="O675" s="1679"/>
      <c r="P675" s="309"/>
      <c r="Q675" s="309"/>
      <c r="R675" s="308"/>
      <c r="S675" s="308"/>
      <c r="T675" s="358"/>
      <c r="U675" s="357"/>
      <c r="V675" s="357"/>
      <c r="W675" s="357"/>
      <c r="X675" s="357"/>
      <c r="Y675" s="357"/>
      <c r="Z675" s="357"/>
      <c r="AA675" s="357"/>
      <c r="AB675" s="308"/>
      <c r="AC675" s="2287"/>
      <c r="AD675" s="2287"/>
      <c r="AE675" s="2290"/>
      <c r="AF675" s="2291"/>
      <c r="AG675" s="2293"/>
      <c r="AH675" s="2276"/>
      <c r="AI675" s="271">
        <f>IF(P675=P674,0,IF(P675=P673,0,1))</f>
        <v>0</v>
      </c>
      <c r="AJ675" s="271" t="s">
        <v>545</v>
      </c>
      <c r="AK675" s="271" t="str">
        <f t="shared" si="78"/>
        <v>??</v>
      </c>
      <c r="AL675" s="271" t="e">
        <f>IF(#REF!=#REF!,0,IF(#REF!=#REF!,0,1))</f>
        <v>#REF!</v>
      </c>
      <c r="AM675" s="354">
        <f t="shared" si="79"/>
        <v>0</v>
      </c>
    </row>
    <row r="676" spans="1:39" ht="14.1" customHeight="1" thickTop="1" thickBot="1" x14ac:dyDescent="0.25">
      <c r="A676" s="2295"/>
      <c r="B676" s="2284"/>
      <c r="C676" s="2298"/>
      <c r="D676" s="2300"/>
      <c r="E676" s="2303"/>
      <c r="F676" s="2284"/>
      <c r="G676" s="2318"/>
      <c r="H676" s="2305"/>
      <c r="I676" s="2282"/>
      <c r="J676" s="2284"/>
      <c r="K676" s="2318"/>
      <c r="L676" s="2284"/>
      <c r="M676" s="310"/>
      <c r="N676" s="1679"/>
      <c r="O676" s="1679"/>
      <c r="P676" s="309"/>
      <c r="Q676" s="309"/>
      <c r="R676" s="308"/>
      <c r="S676" s="308"/>
      <c r="T676" s="358"/>
      <c r="U676" s="357"/>
      <c r="V676" s="357"/>
      <c r="W676" s="357"/>
      <c r="X676" s="357"/>
      <c r="Y676" s="357"/>
      <c r="Z676" s="357"/>
      <c r="AA676" s="357"/>
      <c r="AB676" s="308"/>
      <c r="AC676" s="2287"/>
      <c r="AD676" s="2287"/>
      <c r="AE676" s="2290"/>
      <c r="AF676" s="2291"/>
      <c r="AG676" s="2293"/>
      <c r="AH676" s="2276"/>
      <c r="AI676" s="271">
        <f>IF(P676=P675,0,IF(P676=P674,0,IF(P676=P673,0,1)))</f>
        <v>0</v>
      </c>
      <c r="AJ676" s="271" t="s">
        <v>545</v>
      </c>
      <c r="AK676" s="271" t="str">
        <f t="shared" si="78"/>
        <v>??</v>
      </c>
      <c r="AL676" s="271" t="e">
        <f>IF(#REF!=#REF!,0,IF(#REF!=#REF!,0,IF(#REF!=#REF!,0,1)))</f>
        <v>#REF!</v>
      </c>
      <c r="AM676" s="354">
        <f t="shared" si="79"/>
        <v>0</v>
      </c>
    </row>
    <row r="677" spans="1:39" ht="14.1" customHeight="1" thickTop="1" thickBot="1" x14ac:dyDescent="0.25">
      <c r="A677" s="2295"/>
      <c r="B677" s="2284"/>
      <c r="C677" s="2298"/>
      <c r="D677" s="2300"/>
      <c r="E677" s="2303"/>
      <c r="F677" s="2284"/>
      <c r="G677" s="2318"/>
      <c r="H677" s="2305"/>
      <c r="I677" s="2282"/>
      <c r="J677" s="2284"/>
      <c r="K677" s="2318"/>
      <c r="L677" s="2284"/>
      <c r="M677" s="310"/>
      <c r="N677" s="1679"/>
      <c r="O677" s="1679"/>
      <c r="P677" s="309"/>
      <c r="Q677" s="309"/>
      <c r="R677" s="308"/>
      <c r="S677" s="308"/>
      <c r="T677" s="358"/>
      <c r="U677" s="357"/>
      <c r="V677" s="357"/>
      <c r="W677" s="357"/>
      <c r="X677" s="357"/>
      <c r="Y677" s="357"/>
      <c r="Z677" s="357"/>
      <c r="AA677" s="357"/>
      <c r="AB677" s="308"/>
      <c r="AC677" s="2287"/>
      <c r="AD677" s="2287"/>
      <c r="AE677" s="2290"/>
      <c r="AF677" s="2291"/>
      <c r="AG677" s="2293"/>
      <c r="AH677" s="2276"/>
      <c r="AI677" s="271">
        <f>IF(P677=P676,0,IF(P677=P675,0,IF(P677=P674,0,IF(P677=P673,0,1))))</f>
        <v>0</v>
      </c>
      <c r="AJ677" s="271" t="s">
        <v>545</v>
      </c>
      <c r="AK677" s="271" t="str">
        <f t="shared" si="78"/>
        <v>??</v>
      </c>
      <c r="AL677" s="271" t="e">
        <f>IF(#REF!=#REF!,0,IF(#REF!=#REF!,0,IF(#REF!=#REF!,0,IF(#REF!=#REF!,0,1))))</f>
        <v>#REF!</v>
      </c>
      <c r="AM677" s="354">
        <f t="shared" si="79"/>
        <v>0</v>
      </c>
    </row>
    <row r="678" spans="1:39" ht="14.1" customHeight="1" thickTop="1" thickBot="1" x14ac:dyDescent="0.25">
      <c r="A678" s="2295"/>
      <c r="B678" s="2284"/>
      <c r="C678" s="2298"/>
      <c r="D678" s="2300"/>
      <c r="E678" s="2303"/>
      <c r="F678" s="2284"/>
      <c r="G678" s="2318"/>
      <c r="H678" s="2305"/>
      <c r="I678" s="2282"/>
      <c r="J678" s="2284"/>
      <c r="K678" s="2318"/>
      <c r="L678" s="2284"/>
      <c r="M678" s="310"/>
      <c r="N678" s="1679"/>
      <c r="O678" s="1679"/>
      <c r="P678" s="309"/>
      <c r="Q678" s="309"/>
      <c r="R678" s="308"/>
      <c r="S678" s="308"/>
      <c r="T678" s="358"/>
      <c r="U678" s="357"/>
      <c r="V678" s="357"/>
      <c r="W678" s="357"/>
      <c r="X678" s="357"/>
      <c r="Y678" s="357"/>
      <c r="Z678" s="357"/>
      <c r="AA678" s="357"/>
      <c r="AB678" s="308"/>
      <c r="AC678" s="2287"/>
      <c r="AD678" s="2287"/>
      <c r="AE678" s="2290"/>
      <c r="AF678" s="2291"/>
      <c r="AG678" s="2293"/>
      <c r="AH678" s="2276"/>
      <c r="AI678" s="271">
        <f>IF(P678=P677,0,IF(P678=P676,0,IF(P678=P675,0,IF(P678=P674,0,IF(P678=P673,0,1)))))</f>
        <v>0</v>
      </c>
      <c r="AJ678" s="271" t="s">
        <v>545</v>
      </c>
      <c r="AK678" s="271" t="str">
        <f t="shared" si="78"/>
        <v>??</v>
      </c>
      <c r="AL678" s="271" t="e">
        <f>IF(#REF!=#REF!,0,IF(#REF!=#REF!,0,IF(#REF!=#REF!,0,IF(#REF!=#REF!,0,IF(#REF!=#REF!,0,1)))))</f>
        <v>#REF!</v>
      </c>
      <c r="AM678" s="354">
        <f t="shared" si="79"/>
        <v>0</v>
      </c>
    </row>
    <row r="679" spans="1:39" ht="14.1" customHeight="1" thickTop="1" thickBot="1" x14ac:dyDescent="0.25">
      <c r="A679" s="2295"/>
      <c r="B679" s="2284"/>
      <c r="C679" s="2298"/>
      <c r="D679" s="2300"/>
      <c r="E679" s="2303"/>
      <c r="F679" s="2284"/>
      <c r="G679" s="2318"/>
      <c r="H679" s="2305"/>
      <c r="I679" s="2282"/>
      <c r="J679" s="2284"/>
      <c r="K679" s="2318"/>
      <c r="L679" s="2284"/>
      <c r="M679" s="310"/>
      <c r="N679" s="1679"/>
      <c r="O679" s="1679"/>
      <c r="P679" s="309"/>
      <c r="Q679" s="309"/>
      <c r="R679" s="308"/>
      <c r="S679" s="308"/>
      <c r="T679" s="358"/>
      <c r="U679" s="357"/>
      <c r="V679" s="357"/>
      <c r="W679" s="357"/>
      <c r="X679" s="357"/>
      <c r="Y679" s="357"/>
      <c r="Z679" s="357"/>
      <c r="AA679" s="357"/>
      <c r="AB679" s="308"/>
      <c r="AC679" s="2287"/>
      <c r="AD679" s="2287"/>
      <c r="AE679" s="2277" t="str">
        <f>IF(AE673&gt;9,"błąd","")</f>
        <v/>
      </c>
      <c r="AF679" s="2291"/>
      <c r="AG679" s="2293"/>
      <c r="AH679" s="2276"/>
      <c r="AI679" s="271">
        <f>IF(P679=P678,0,IF(P679=P677,0,IF(P679=P676,0,IF(P679=P675,0,IF(P679=P674,0,IF(P679=P673,0,1))))))</f>
        <v>0</v>
      </c>
      <c r="AJ679" s="271" t="s">
        <v>545</v>
      </c>
      <c r="AK679" s="271" t="str">
        <f t="shared" si="78"/>
        <v>??</v>
      </c>
      <c r="AL679" s="271" t="e">
        <f>IF(#REF!=#REF!,0,IF(#REF!=#REF!,0,IF(#REF!=#REF!,0,IF(#REF!=#REF!,0,IF(#REF!=#REF!,0,IF(#REF!=#REF!,0,1))))))</f>
        <v>#REF!</v>
      </c>
      <c r="AM679" s="354">
        <f t="shared" si="79"/>
        <v>0</v>
      </c>
    </row>
    <row r="680" spans="1:39" ht="14.1" customHeight="1" thickTop="1" thickBot="1" x14ac:dyDescent="0.25">
      <c r="A680" s="2295"/>
      <c r="B680" s="2284"/>
      <c r="C680" s="2298"/>
      <c r="D680" s="2300"/>
      <c r="E680" s="2303"/>
      <c r="F680" s="2284"/>
      <c r="G680" s="2318"/>
      <c r="H680" s="2305"/>
      <c r="I680" s="2282"/>
      <c r="J680" s="2284"/>
      <c r="K680" s="2318"/>
      <c r="L680" s="2284"/>
      <c r="M680" s="310"/>
      <c r="N680" s="1679"/>
      <c r="O680" s="1679"/>
      <c r="P680" s="309"/>
      <c r="Q680" s="309"/>
      <c r="R680" s="308"/>
      <c r="S680" s="308"/>
      <c r="T680" s="358"/>
      <c r="U680" s="357"/>
      <c r="V680" s="357"/>
      <c r="W680" s="357"/>
      <c r="X680" s="357"/>
      <c r="Y680" s="357"/>
      <c r="Z680" s="357"/>
      <c r="AA680" s="357"/>
      <c r="AB680" s="308"/>
      <c r="AC680" s="2287"/>
      <c r="AD680" s="2287"/>
      <c r="AE680" s="2277"/>
      <c r="AF680" s="2291"/>
      <c r="AG680" s="2293"/>
      <c r="AH680" s="2276"/>
      <c r="AI680" s="271">
        <f>IF(P680=P679,0,IF(P680=P678,0,IF(P680=P677,0,IF(P680=P676,0,IF(P680=P675,0,IF(P680=P674,0,IF(P680=P673,0,1)))))))</f>
        <v>0</v>
      </c>
      <c r="AJ680" s="271" t="s">
        <v>545</v>
      </c>
      <c r="AK680" s="271" t="str">
        <f t="shared" si="78"/>
        <v>??</v>
      </c>
      <c r="AL680" s="271" t="e">
        <f>IF(#REF!=#REF!,0,IF(#REF!=#REF!,0,IF(#REF!=#REF!,0,IF(#REF!=#REF!,0,IF(#REF!=#REF!,0,IF(#REF!=#REF!,0,IF(#REF!=#REF!,0,1)))))))</f>
        <v>#REF!</v>
      </c>
      <c r="AM680" s="354">
        <f t="shared" si="79"/>
        <v>0</v>
      </c>
    </row>
    <row r="681" spans="1:39" ht="14.1" customHeight="1" thickTop="1" thickBot="1" x14ac:dyDescent="0.25">
      <c r="A681" s="2295"/>
      <c r="B681" s="2284"/>
      <c r="C681" s="2298"/>
      <c r="D681" s="2300"/>
      <c r="E681" s="2303"/>
      <c r="F681" s="2284"/>
      <c r="G681" s="2318"/>
      <c r="H681" s="2305"/>
      <c r="I681" s="2282"/>
      <c r="J681" s="2284"/>
      <c r="K681" s="2318"/>
      <c r="L681" s="2284"/>
      <c r="M681" s="310"/>
      <c r="N681" s="1679"/>
      <c r="O681" s="1679"/>
      <c r="P681" s="309"/>
      <c r="Q681" s="309"/>
      <c r="R681" s="308"/>
      <c r="S681" s="308"/>
      <c r="T681" s="358"/>
      <c r="U681" s="357"/>
      <c r="V681" s="357"/>
      <c r="W681" s="357"/>
      <c r="X681" s="357"/>
      <c r="Y681" s="357"/>
      <c r="Z681" s="357"/>
      <c r="AA681" s="357"/>
      <c r="AB681" s="308"/>
      <c r="AC681" s="2287"/>
      <c r="AD681" s="2287"/>
      <c r="AE681" s="2277"/>
      <c r="AF681" s="2291"/>
      <c r="AG681" s="2293"/>
      <c r="AH681" s="2276"/>
      <c r="AI681" s="271">
        <f>IF(P681=P680,0,IF(P681=P679,0,IF(P681=P678,0,IF(P681=P677,0,IF(P681=P676,0,IF(P681=P675,0,IF(P681=P674,0,IF(P681=P673,0,1))))))))</f>
        <v>0</v>
      </c>
      <c r="AJ681" s="271" t="s">
        <v>545</v>
      </c>
      <c r="AK681" s="271" t="str">
        <f t="shared" si="78"/>
        <v>??</v>
      </c>
      <c r="AL681" s="271" t="e">
        <f>IF(#REF!=#REF!,0,IF(#REF!=#REF!,0,IF(#REF!=#REF!,0,IF(#REF!=#REF!,0,IF(#REF!=#REF!,0,IF(#REF!=#REF!,0,IF(#REF!=#REF!,0,IF(#REF!=#REF!,0,1))))))))</f>
        <v>#REF!</v>
      </c>
      <c r="AM681" s="354">
        <f t="shared" si="79"/>
        <v>0</v>
      </c>
    </row>
    <row r="682" spans="1:39" ht="14.1" customHeight="1" thickTop="1" thickBot="1" x14ac:dyDescent="0.25">
      <c r="A682" s="2296"/>
      <c r="B682" s="2285"/>
      <c r="C682" s="2299"/>
      <c r="D682" s="2301"/>
      <c r="E682" s="2304"/>
      <c r="F682" s="2285"/>
      <c r="G682" s="2319"/>
      <c r="H682" s="2306"/>
      <c r="I682" s="2283"/>
      <c r="J682" s="2285"/>
      <c r="K682" s="2319"/>
      <c r="L682" s="2285"/>
      <c r="M682" s="292"/>
      <c r="N682" s="290"/>
      <c r="O682" s="290"/>
      <c r="P682" s="291"/>
      <c r="Q682" s="291"/>
      <c r="R682" s="290"/>
      <c r="S682" s="290"/>
      <c r="T682" s="356"/>
      <c r="U682" s="355"/>
      <c r="V682" s="355"/>
      <c r="W682" s="355"/>
      <c r="X682" s="355"/>
      <c r="Y682" s="355"/>
      <c r="Z682" s="355"/>
      <c r="AA682" s="355"/>
      <c r="AB682" s="290"/>
      <c r="AC682" s="2288"/>
      <c r="AD682" s="2288"/>
      <c r="AE682" s="2278"/>
      <c r="AF682" s="2291"/>
      <c r="AG682" s="2294"/>
      <c r="AH682" s="2276"/>
      <c r="AI682" s="271">
        <f>IF(P682=P681,0,IF(P682=P680,0,IF(P682=P679,0,IF(P682=P678,0,IF(P682=P677,0,IF(P682=P676,0,IF(P682=P675,0,IF(P682=P674,0,IF(P682=P673,0,1)))))))))</f>
        <v>0</v>
      </c>
      <c r="AJ682" s="271" t="s">
        <v>545</v>
      </c>
      <c r="AK682" s="271" t="str">
        <f t="shared" si="78"/>
        <v>??</v>
      </c>
      <c r="AL682" s="271" t="e">
        <f>IF(#REF!=#REF!,0,IF(#REF!=#REF!,0,IF(#REF!=#REF!,0,IF(#REF!=#REF!,0,IF(#REF!=#REF!,0,IF(#REF!=#REF!,0,IF(#REF!=#REF!,0,IF(#REF!=#REF!,0,IF(#REF!=#REF!,0,1)))))))))</f>
        <v>#REF!</v>
      </c>
      <c r="AM682" s="354">
        <f t="shared" si="79"/>
        <v>0</v>
      </c>
    </row>
    <row r="683" spans="1:39" ht="14.1" customHeight="1" thickTop="1" thickBot="1" x14ac:dyDescent="0.25">
      <c r="A683" s="2295"/>
      <c r="B683" s="2297"/>
      <c r="C683" s="2298"/>
      <c r="D683" s="2300"/>
      <c r="E683" s="2302"/>
      <c r="F683" s="2297"/>
      <c r="G683" s="2297"/>
      <c r="H683" s="2305"/>
      <c r="I683" s="2279" t="s">
        <v>140</v>
      </c>
      <c r="J683" s="2284"/>
      <c r="K683" s="2297"/>
      <c r="L683" s="2284"/>
      <c r="M683" s="310"/>
      <c r="N683" s="1679"/>
      <c r="O683" s="1679"/>
      <c r="P683" s="389"/>
      <c r="Q683" s="389"/>
      <c r="R683" s="308"/>
      <c r="S683" s="308"/>
      <c r="T683" s="358"/>
      <c r="U683" s="357"/>
      <c r="V683" s="357"/>
      <c r="W683" s="357"/>
      <c r="X683" s="357"/>
      <c r="Y683" s="357"/>
      <c r="Z683" s="357"/>
      <c r="AA683" s="357"/>
      <c r="AB683" s="308"/>
      <c r="AC683" s="2286">
        <f>SUM(T683:AB692)</f>
        <v>0</v>
      </c>
      <c r="AD683" s="2286">
        <f>IF(AC683&gt;0,18,0)</f>
        <v>0</v>
      </c>
      <c r="AE683" s="2289">
        <f>IF((AC683-AD683)&gt;=0,AC683-AD683,0)</f>
        <v>0</v>
      </c>
      <c r="AF683" s="2291">
        <f>IF(AC683&lt;AD683,AC683,AD683)/IF(AD683=0,1,AD683)</f>
        <v>0</v>
      </c>
      <c r="AG683" s="2292" t="str">
        <f>IF(AF683=1,"pe",IF(AF683&gt;0,"ne",""))</f>
        <v/>
      </c>
      <c r="AH683" s="2276"/>
      <c r="AI683" s="271">
        <v>1</v>
      </c>
      <c r="AJ683" s="271" t="s">
        <v>545</v>
      </c>
      <c r="AK683" s="271" t="str">
        <f t="shared" si="78"/>
        <v>??</v>
      </c>
      <c r="AL683" s="271">
        <v>1</v>
      </c>
      <c r="AM683" s="354">
        <f>C683</f>
        <v>0</v>
      </c>
    </row>
    <row r="684" spans="1:39" ht="14.1" customHeight="1" thickTop="1" thickBot="1" x14ac:dyDescent="0.25">
      <c r="A684" s="2295"/>
      <c r="B684" s="2284"/>
      <c r="C684" s="2298"/>
      <c r="D684" s="2300"/>
      <c r="E684" s="2303"/>
      <c r="F684" s="2284"/>
      <c r="G684" s="2318"/>
      <c r="H684" s="2305"/>
      <c r="I684" s="2280"/>
      <c r="J684" s="2284"/>
      <c r="K684" s="2318"/>
      <c r="L684" s="2284"/>
      <c r="M684" s="310"/>
      <c r="N684" s="1679"/>
      <c r="O684" s="1679"/>
      <c r="P684" s="309"/>
      <c r="Q684" s="309"/>
      <c r="R684" s="308"/>
      <c r="S684" s="308"/>
      <c r="T684" s="358"/>
      <c r="U684" s="357"/>
      <c r="V684" s="357"/>
      <c r="W684" s="357"/>
      <c r="X684" s="357"/>
      <c r="Y684" s="357"/>
      <c r="Z684" s="357"/>
      <c r="AA684" s="357"/>
      <c r="AB684" s="308"/>
      <c r="AC684" s="2287"/>
      <c r="AD684" s="2287"/>
      <c r="AE684" s="2290"/>
      <c r="AF684" s="2291"/>
      <c r="AG684" s="2293"/>
      <c r="AH684" s="2276"/>
      <c r="AI684" s="271">
        <f>IF(P684=P683,0,1)</f>
        <v>0</v>
      </c>
      <c r="AJ684" s="271" t="s">
        <v>545</v>
      </c>
      <c r="AK684" s="271" t="str">
        <f t="shared" si="78"/>
        <v>??</v>
      </c>
      <c r="AL684" s="271" t="e">
        <f>IF(#REF!=#REF!,0,1)</f>
        <v>#REF!</v>
      </c>
      <c r="AM684" s="354">
        <f t="shared" ref="AM684:AM692" si="80">AM683</f>
        <v>0</v>
      </c>
    </row>
    <row r="685" spans="1:39" ht="14.1" customHeight="1" thickTop="1" thickBot="1" x14ac:dyDescent="0.25">
      <c r="A685" s="2295"/>
      <c r="B685" s="2284"/>
      <c r="C685" s="2298"/>
      <c r="D685" s="2300"/>
      <c r="E685" s="2303"/>
      <c r="F685" s="2284"/>
      <c r="G685" s="2318"/>
      <c r="H685" s="2305"/>
      <c r="I685" s="2281"/>
      <c r="J685" s="2284"/>
      <c r="K685" s="2318"/>
      <c r="L685" s="2284"/>
      <c r="M685" s="310"/>
      <c r="N685" s="1679"/>
      <c r="O685" s="1679"/>
      <c r="P685" s="309"/>
      <c r="Q685" s="309"/>
      <c r="R685" s="308"/>
      <c r="S685" s="308"/>
      <c r="T685" s="358"/>
      <c r="U685" s="357"/>
      <c r="V685" s="357"/>
      <c r="W685" s="357"/>
      <c r="X685" s="357"/>
      <c r="Y685" s="357"/>
      <c r="Z685" s="357"/>
      <c r="AA685" s="357"/>
      <c r="AB685" s="308"/>
      <c r="AC685" s="2287"/>
      <c r="AD685" s="2287"/>
      <c r="AE685" s="2290"/>
      <c r="AF685" s="2291"/>
      <c r="AG685" s="2293"/>
      <c r="AH685" s="2276"/>
      <c r="AI685" s="271">
        <f>IF(P685=P684,0,IF(P685=P683,0,1))</f>
        <v>0</v>
      </c>
      <c r="AJ685" s="271" t="s">
        <v>545</v>
      </c>
      <c r="AK685" s="271" t="str">
        <f t="shared" si="78"/>
        <v>??</v>
      </c>
      <c r="AL685" s="271" t="e">
        <f>IF(#REF!=#REF!,0,IF(#REF!=#REF!,0,1))</f>
        <v>#REF!</v>
      </c>
      <c r="AM685" s="354">
        <f t="shared" si="80"/>
        <v>0</v>
      </c>
    </row>
    <row r="686" spans="1:39" ht="14.1" customHeight="1" thickTop="1" thickBot="1" x14ac:dyDescent="0.25">
      <c r="A686" s="2295"/>
      <c r="B686" s="2284"/>
      <c r="C686" s="2298"/>
      <c r="D686" s="2300"/>
      <c r="E686" s="2303"/>
      <c r="F686" s="2284"/>
      <c r="G686" s="2318"/>
      <c r="H686" s="2305"/>
      <c r="I686" s="2282"/>
      <c r="J686" s="2284"/>
      <c r="K686" s="2318"/>
      <c r="L686" s="2284"/>
      <c r="M686" s="310"/>
      <c r="N686" s="1679"/>
      <c r="O686" s="1679"/>
      <c r="P686" s="309"/>
      <c r="Q686" s="309"/>
      <c r="R686" s="308"/>
      <c r="S686" s="308"/>
      <c r="T686" s="358"/>
      <c r="U686" s="357"/>
      <c r="V686" s="357"/>
      <c r="W686" s="357"/>
      <c r="X686" s="357"/>
      <c r="Y686" s="357"/>
      <c r="Z686" s="357"/>
      <c r="AA686" s="357"/>
      <c r="AB686" s="308"/>
      <c r="AC686" s="2287"/>
      <c r="AD686" s="2287"/>
      <c r="AE686" s="2290"/>
      <c r="AF686" s="2291"/>
      <c r="AG686" s="2293"/>
      <c r="AH686" s="2276"/>
      <c r="AI686" s="271">
        <f>IF(P686=P685,0,IF(P686=P684,0,IF(P686=P683,0,1)))</f>
        <v>0</v>
      </c>
      <c r="AJ686" s="271" t="s">
        <v>545</v>
      </c>
      <c r="AK686" s="271" t="str">
        <f t="shared" si="78"/>
        <v>??</v>
      </c>
      <c r="AL686" s="271" t="e">
        <f>IF(#REF!=#REF!,0,IF(#REF!=#REF!,0,IF(#REF!=#REF!,0,1)))</f>
        <v>#REF!</v>
      </c>
      <c r="AM686" s="354">
        <f t="shared" si="80"/>
        <v>0</v>
      </c>
    </row>
    <row r="687" spans="1:39" ht="14.1" customHeight="1" thickTop="1" thickBot="1" x14ac:dyDescent="0.25">
      <c r="A687" s="2295"/>
      <c r="B687" s="2284"/>
      <c r="C687" s="2298"/>
      <c r="D687" s="2300"/>
      <c r="E687" s="2303"/>
      <c r="F687" s="2284"/>
      <c r="G687" s="2318"/>
      <c r="H687" s="2305"/>
      <c r="I687" s="2282"/>
      <c r="J687" s="2284"/>
      <c r="K687" s="2318"/>
      <c r="L687" s="2284"/>
      <c r="M687" s="310"/>
      <c r="N687" s="1679"/>
      <c r="O687" s="1679"/>
      <c r="P687" s="309"/>
      <c r="Q687" s="309"/>
      <c r="R687" s="308"/>
      <c r="S687" s="308"/>
      <c r="T687" s="358"/>
      <c r="U687" s="357"/>
      <c r="V687" s="357"/>
      <c r="W687" s="357"/>
      <c r="X687" s="357"/>
      <c r="Y687" s="357"/>
      <c r="Z687" s="357"/>
      <c r="AA687" s="357"/>
      <c r="AB687" s="308"/>
      <c r="AC687" s="2287"/>
      <c r="AD687" s="2287"/>
      <c r="AE687" s="2290"/>
      <c r="AF687" s="2291"/>
      <c r="AG687" s="2293"/>
      <c r="AH687" s="2276"/>
      <c r="AI687" s="271">
        <f>IF(P687=P686,0,IF(P687=P685,0,IF(P687=P684,0,IF(P687=P683,0,1))))</f>
        <v>0</v>
      </c>
      <c r="AJ687" s="271" t="s">
        <v>545</v>
      </c>
      <c r="AK687" s="271" t="str">
        <f t="shared" si="78"/>
        <v>??</v>
      </c>
      <c r="AL687" s="271" t="e">
        <f>IF(#REF!=#REF!,0,IF(#REF!=#REF!,0,IF(#REF!=#REF!,0,IF(#REF!=#REF!,0,1))))</f>
        <v>#REF!</v>
      </c>
      <c r="AM687" s="354">
        <f t="shared" si="80"/>
        <v>0</v>
      </c>
    </row>
    <row r="688" spans="1:39" ht="14.1" customHeight="1" thickTop="1" thickBot="1" x14ac:dyDescent="0.25">
      <c r="A688" s="2295"/>
      <c r="B688" s="2284"/>
      <c r="C688" s="2298"/>
      <c r="D688" s="2300"/>
      <c r="E688" s="2303"/>
      <c r="F688" s="2284"/>
      <c r="G688" s="2318"/>
      <c r="H688" s="2305"/>
      <c r="I688" s="2282"/>
      <c r="J688" s="2284"/>
      <c r="K688" s="2318"/>
      <c r="L688" s="2284"/>
      <c r="M688" s="310"/>
      <c r="N688" s="1679"/>
      <c r="O688" s="1679"/>
      <c r="P688" s="309"/>
      <c r="Q688" s="309"/>
      <c r="R688" s="308"/>
      <c r="S688" s="308"/>
      <c r="T688" s="358"/>
      <c r="U688" s="357"/>
      <c r="V688" s="357"/>
      <c r="W688" s="357"/>
      <c r="X688" s="357"/>
      <c r="Y688" s="357"/>
      <c r="Z688" s="357"/>
      <c r="AA688" s="357"/>
      <c r="AB688" s="308"/>
      <c r="AC688" s="2287"/>
      <c r="AD688" s="2287"/>
      <c r="AE688" s="2290"/>
      <c r="AF688" s="2291"/>
      <c r="AG688" s="2293"/>
      <c r="AH688" s="2276"/>
      <c r="AI688" s="271">
        <f>IF(P688=P687,0,IF(P688=P686,0,IF(P688=P685,0,IF(P688=P684,0,IF(P688=P683,0,1)))))</f>
        <v>0</v>
      </c>
      <c r="AJ688" s="271" t="s">
        <v>545</v>
      </c>
      <c r="AK688" s="271" t="str">
        <f t="shared" si="78"/>
        <v>??</v>
      </c>
      <c r="AL688" s="271" t="e">
        <f>IF(#REF!=#REF!,0,IF(#REF!=#REF!,0,IF(#REF!=#REF!,0,IF(#REF!=#REF!,0,IF(#REF!=#REF!,0,1)))))</f>
        <v>#REF!</v>
      </c>
      <c r="AM688" s="354">
        <f t="shared" si="80"/>
        <v>0</v>
      </c>
    </row>
    <row r="689" spans="1:39" ht="14.1" customHeight="1" thickTop="1" thickBot="1" x14ac:dyDescent="0.25">
      <c r="A689" s="2295"/>
      <c r="B689" s="2284"/>
      <c r="C689" s="2298"/>
      <c r="D689" s="2300"/>
      <c r="E689" s="2303"/>
      <c r="F689" s="2284"/>
      <c r="G689" s="2318"/>
      <c r="H689" s="2305"/>
      <c r="I689" s="2282"/>
      <c r="J689" s="2284"/>
      <c r="K689" s="2318"/>
      <c r="L689" s="2284"/>
      <c r="M689" s="310"/>
      <c r="N689" s="1679"/>
      <c r="O689" s="1679"/>
      <c r="P689" s="309"/>
      <c r="Q689" s="309"/>
      <c r="R689" s="308"/>
      <c r="S689" s="308"/>
      <c r="T689" s="358"/>
      <c r="U689" s="357"/>
      <c r="V689" s="357"/>
      <c r="W689" s="357"/>
      <c r="X689" s="357"/>
      <c r="Y689" s="357"/>
      <c r="Z689" s="357"/>
      <c r="AA689" s="357"/>
      <c r="AB689" s="308"/>
      <c r="AC689" s="2287"/>
      <c r="AD689" s="2287"/>
      <c r="AE689" s="2277" t="str">
        <f>IF(AE683&gt;9,"błąd","")</f>
        <v/>
      </c>
      <c r="AF689" s="2291"/>
      <c r="AG689" s="2293"/>
      <c r="AH689" s="2276"/>
      <c r="AI689" s="271">
        <f>IF(P689=P688,0,IF(P689=P687,0,IF(P689=P686,0,IF(P689=P685,0,IF(P689=P684,0,IF(P689=P683,0,1))))))</f>
        <v>0</v>
      </c>
      <c r="AJ689" s="271" t="s">
        <v>545</v>
      </c>
      <c r="AK689" s="271" t="str">
        <f t="shared" si="78"/>
        <v>??</v>
      </c>
      <c r="AL689" s="271" t="e">
        <f>IF(#REF!=#REF!,0,IF(#REF!=#REF!,0,IF(#REF!=#REF!,0,IF(#REF!=#REF!,0,IF(#REF!=#REF!,0,IF(#REF!=#REF!,0,1))))))</f>
        <v>#REF!</v>
      </c>
      <c r="AM689" s="354">
        <f t="shared" si="80"/>
        <v>0</v>
      </c>
    </row>
    <row r="690" spans="1:39" ht="14.1" customHeight="1" thickTop="1" thickBot="1" x14ac:dyDescent="0.25">
      <c r="A690" s="2295"/>
      <c r="B690" s="2284"/>
      <c r="C690" s="2298"/>
      <c r="D690" s="2300"/>
      <c r="E690" s="2303"/>
      <c r="F690" s="2284"/>
      <c r="G690" s="2318"/>
      <c r="H690" s="2305"/>
      <c r="I690" s="2282"/>
      <c r="J690" s="2284"/>
      <c r="K690" s="2318"/>
      <c r="L690" s="2284"/>
      <c r="M690" s="310"/>
      <c r="N690" s="1679"/>
      <c r="O690" s="1679"/>
      <c r="P690" s="309"/>
      <c r="Q690" s="309"/>
      <c r="R690" s="308"/>
      <c r="S690" s="308"/>
      <c r="T690" s="358"/>
      <c r="U690" s="357"/>
      <c r="V690" s="357"/>
      <c r="W690" s="357"/>
      <c r="X690" s="357"/>
      <c r="Y690" s="357"/>
      <c r="Z690" s="357"/>
      <c r="AA690" s="357"/>
      <c r="AB690" s="308"/>
      <c r="AC690" s="2287"/>
      <c r="AD690" s="2287"/>
      <c r="AE690" s="2277"/>
      <c r="AF690" s="2291"/>
      <c r="AG690" s="2293"/>
      <c r="AH690" s="2276"/>
      <c r="AI690" s="271">
        <f>IF(P690=P689,0,IF(P690=P688,0,IF(P690=P687,0,IF(P690=P686,0,IF(P690=P685,0,IF(P690=P684,0,IF(P690=P683,0,1)))))))</f>
        <v>0</v>
      </c>
      <c r="AJ690" s="271" t="s">
        <v>545</v>
      </c>
      <c r="AK690" s="271" t="str">
        <f t="shared" si="78"/>
        <v>??</v>
      </c>
      <c r="AL690" s="271" t="e">
        <f>IF(#REF!=#REF!,0,IF(#REF!=#REF!,0,IF(#REF!=#REF!,0,IF(#REF!=#REF!,0,IF(#REF!=#REF!,0,IF(#REF!=#REF!,0,IF(#REF!=#REF!,0,1)))))))</f>
        <v>#REF!</v>
      </c>
      <c r="AM690" s="354">
        <f t="shared" si="80"/>
        <v>0</v>
      </c>
    </row>
    <row r="691" spans="1:39" ht="14.1" customHeight="1" thickTop="1" thickBot="1" x14ac:dyDescent="0.25">
      <c r="A691" s="2295"/>
      <c r="B691" s="2284"/>
      <c r="C691" s="2298"/>
      <c r="D691" s="2300"/>
      <c r="E691" s="2303"/>
      <c r="F691" s="2284"/>
      <c r="G691" s="2318"/>
      <c r="H691" s="2305"/>
      <c r="I691" s="2282"/>
      <c r="J691" s="2284"/>
      <c r="K691" s="2318"/>
      <c r="L691" s="2284"/>
      <c r="M691" s="310"/>
      <c r="N691" s="1679"/>
      <c r="O691" s="1679"/>
      <c r="P691" s="309"/>
      <c r="Q691" s="309"/>
      <c r="R691" s="308"/>
      <c r="S691" s="308"/>
      <c r="T691" s="358"/>
      <c r="U691" s="357"/>
      <c r="V691" s="357"/>
      <c r="W691" s="357"/>
      <c r="X691" s="357"/>
      <c r="Y691" s="357"/>
      <c r="Z691" s="357"/>
      <c r="AA691" s="357"/>
      <c r="AB691" s="308"/>
      <c r="AC691" s="2287"/>
      <c r="AD691" s="2287"/>
      <c r="AE691" s="2277"/>
      <c r="AF691" s="2291"/>
      <c r="AG691" s="2293"/>
      <c r="AH691" s="2276"/>
      <c r="AI691" s="271">
        <f>IF(P691=P690,0,IF(P691=P689,0,IF(P691=P688,0,IF(P691=P687,0,IF(P691=P686,0,IF(P691=P685,0,IF(P691=P684,0,IF(P691=P683,0,1))))))))</f>
        <v>0</v>
      </c>
      <c r="AJ691" s="271" t="s">
        <v>545</v>
      </c>
      <c r="AK691" s="271" t="str">
        <f t="shared" si="78"/>
        <v>??</v>
      </c>
      <c r="AL691" s="271" t="e">
        <f>IF(#REF!=#REF!,0,IF(#REF!=#REF!,0,IF(#REF!=#REF!,0,IF(#REF!=#REF!,0,IF(#REF!=#REF!,0,IF(#REF!=#REF!,0,IF(#REF!=#REF!,0,IF(#REF!=#REF!,0,1))))))))</f>
        <v>#REF!</v>
      </c>
      <c r="AM691" s="354">
        <f t="shared" si="80"/>
        <v>0</v>
      </c>
    </row>
    <row r="692" spans="1:39" ht="14.1" customHeight="1" thickTop="1" thickBot="1" x14ac:dyDescent="0.25">
      <c r="A692" s="2296"/>
      <c r="B692" s="2285"/>
      <c r="C692" s="2299"/>
      <c r="D692" s="2301"/>
      <c r="E692" s="2304"/>
      <c r="F692" s="2285"/>
      <c r="G692" s="2319"/>
      <c r="H692" s="2306"/>
      <c r="I692" s="2283"/>
      <c r="J692" s="2285"/>
      <c r="K692" s="2319"/>
      <c r="L692" s="2285"/>
      <c r="M692" s="292"/>
      <c r="N692" s="290"/>
      <c r="O692" s="290"/>
      <c r="P692" s="291"/>
      <c r="Q692" s="291"/>
      <c r="R692" s="290"/>
      <c r="S692" s="290"/>
      <c r="T692" s="356"/>
      <c r="U692" s="355"/>
      <c r="V692" s="355"/>
      <c r="W692" s="355"/>
      <c r="X692" s="355"/>
      <c r="Y692" s="355"/>
      <c r="Z692" s="355"/>
      <c r="AA692" s="355"/>
      <c r="AB692" s="290"/>
      <c r="AC692" s="2288"/>
      <c r="AD692" s="2288"/>
      <c r="AE692" s="2278"/>
      <c r="AF692" s="2291"/>
      <c r="AG692" s="2294"/>
      <c r="AH692" s="2276"/>
      <c r="AI692" s="271">
        <f>IF(P692=P691,0,IF(P692=P690,0,IF(P692=P689,0,IF(P692=P688,0,IF(P692=P687,0,IF(P692=P686,0,IF(P692=P685,0,IF(P692=P684,0,IF(P692=P683,0,1)))))))))</f>
        <v>0</v>
      </c>
      <c r="AJ692" s="271" t="s">
        <v>545</v>
      </c>
      <c r="AK692" s="271" t="str">
        <f t="shared" si="78"/>
        <v>??</v>
      </c>
      <c r="AL692" s="271" t="e">
        <f>IF(#REF!=#REF!,0,IF(#REF!=#REF!,0,IF(#REF!=#REF!,0,IF(#REF!=#REF!,0,IF(#REF!=#REF!,0,IF(#REF!=#REF!,0,IF(#REF!=#REF!,0,IF(#REF!=#REF!,0,IF(#REF!=#REF!,0,1)))))))))</f>
        <v>#REF!</v>
      </c>
      <c r="AM692" s="354">
        <f t="shared" si="80"/>
        <v>0</v>
      </c>
    </row>
    <row r="693" spans="1:39" ht="14.1" customHeight="1" thickTop="1" thickBot="1" x14ac:dyDescent="0.25">
      <c r="A693" s="2295"/>
      <c r="B693" s="2297"/>
      <c r="C693" s="2298"/>
      <c r="D693" s="2300"/>
      <c r="E693" s="2302"/>
      <c r="F693" s="2297"/>
      <c r="G693" s="2297"/>
      <c r="H693" s="2305"/>
      <c r="I693" s="2279" t="s">
        <v>140</v>
      </c>
      <c r="J693" s="2284"/>
      <c r="K693" s="2297"/>
      <c r="L693" s="2284"/>
      <c r="M693" s="310"/>
      <c r="N693" s="1679"/>
      <c r="O693" s="1679"/>
      <c r="P693" s="389"/>
      <c r="Q693" s="389"/>
      <c r="R693" s="308"/>
      <c r="S693" s="308"/>
      <c r="T693" s="358"/>
      <c r="U693" s="357"/>
      <c r="V693" s="357"/>
      <c r="W693" s="357"/>
      <c r="X693" s="357"/>
      <c r="Y693" s="357"/>
      <c r="Z693" s="357"/>
      <c r="AA693" s="357"/>
      <c r="AB693" s="308"/>
      <c r="AC693" s="2286">
        <f>SUM(T693:AB702)</f>
        <v>0</v>
      </c>
      <c r="AD693" s="2286">
        <f>IF(AC693&gt;0,18,0)</f>
        <v>0</v>
      </c>
      <c r="AE693" s="2289">
        <f>IF((AC693-AD693)&gt;=0,AC693-AD693,0)</f>
        <v>0</v>
      </c>
      <c r="AF693" s="2291">
        <f>IF(AC693&lt;AD693,AC693,AD693)/IF(AD693=0,1,AD693)</f>
        <v>0</v>
      </c>
      <c r="AG693" s="2292" t="str">
        <f>IF(AF693=1,"pe",IF(AF693&gt;0,"ne",""))</f>
        <v/>
      </c>
      <c r="AH693" s="2276"/>
      <c r="AI693" s="271">
        <v>1</v>
      </c>
      <c r="AJ693" s="271" t="s">
        <v>545</v>
      </c>
      <c r="AK693" s="271" t="str">
        <f t="shared" si="78"/>
        <v>??</v>
      </c>
      <c r="AL693" s="271">
        <v>1</v>
      </c>
      <c r="AM693" s="354">
        <f>C693</f>
        <v>0</v>
      </c>
    </row>
    <row r="694" spans="1:39" ht="14.1" customHeight="1" thickTop="1" thickBot="1" x14ac:dyDescent="0.25">
      <c r="A694" s="2295"/>
      <c r="B694" s="2284"/>
      <c r="C694" s="2298"/>
      <c r="D694" s="2300"/>
      <c r="E694" s="2303"/>
      <c r="F694" s="2284"/>
      <c r="G694" s="2318"/>
      <c r="H694" s="2305"/>
      <c r="I694" s="2280"/>
      <c r="J694" s="2284"/>
      <c r="K694" s="2318"/>
      <c r="L694" s="2284"/>
      <c r="M694" s="310"/>
      <c r="N694" s="1679"/>
      <c r="O694" s="1679"/>
      <c r="P694" s="309"/>
      <c r="Q694" s="309"/>
      <c r="R694" s="308"/>
      <c r="S694" s="308"/>
      <c r="T694" s="358"/>
      <c r="U694" s="357"/>
      <c r="V694" s="357"/>
      <c r="W694" s="357"/>
      <c r="X694" s="357"/>
      <c r="Y694" s="357"/>
      <c r="Z694" s="357"/>
      <c r="AA694" s="357"/>
      <c r="AB694" s="308"/>
      <c r="AC694" s="2287"/>
      <c r="AD694" s="2287"/>
      <c r="AE694" s="2290"/>
      <c r="AF694" s="2291"/>
      <c r="AG694" s="2293"/>
      <c r="AH694" s="2276"/>
      <c r="AI694" s="271">
        <f>IF(P694=P693,0,1)</f>
        <v>0</v>
      </c>
      <c r="AJ694" s="271" t="s">
        <v>545</v>
      </c>
      <c r="AK694" s="271" t="str">
        <f t="shared" si="78"/>
        <v>??</v>
      </c>
      <c r="AL694" s="271" t="e">
        <f>IF(#REF!=#REF!,0,1)</f>
        <v>#REF!</v>
      </c>
      <c r="AM694" s="354">
        <f t="shared" ref="AM694:AM702" si="81">AM693</f>
        <v>0</v>
      </c>
    </row>
    <row r="695" spans="1:39" ht="14.1" customHeight="1" thickTop="1" thickBot="1" x14ac:dyDescent="0.25">
      <c r="A695" s="2295"/>
      <c r="B695" s="2284"/>
      <c r="C695" s="2298"/>
      <c r="D695" s="2300"/>
      <c r="E695" s="2303"/>
      <c r="F695" s="2284"/>
      <c r="G695" s="2318"/>
      <c r="H695" s="2305"/>
      <c r="I695" s="2281"/>
      <c r="J695" s="2284"/>
      <c r="K695" s="2318"/>
      <c r="L695" s="2284"/>
      <c r="M695" s="310"/>
      <c r="N695" s="1679"/>
      <c r="O695" s="1679"/>
      <c r="P695" s="309"/>
      <c r="Q695" s="309"/>
      <c r="R695" s="308"/>
      <c r="S695" s="308"/>
      <c r="T695" s="358"/>
      <c r="U695" s="357"/>
      <c r="V695" s="357"/>
      <c r="W695" s="357"/>
      <c r="X695" s="357"/>
      <c r="Y695" s="357"/>
      <c r="Z695" s="357"/>
      <c r="AA695" s="357"/>
      <c r="AB695" s="308"/>
      <c r="AC695" s="2287"/>
      <c r="AD695" s="2287"/>
      <c r="AE695" s="2290"/>
      <c r="AF695" s="2291"/>
      <c r="AG695" s="2293"/>
      <c r="AH695" s="2276"/>
      <c r="AI695" s="271">
        <f>IF(P695=P694,0,IF(P695=P693,0,1))</f>
        <v>0</v>
      </c>
      <c r="AJ695" s="271" t="s">
        <v>545</v>
      </c>
      <c r="AK695" s="271" t="str">
        <f t="shared" si="78"/>
        <v>??</v>
      </c>
      <c r="AL695" s="271" t="e">
        <f>IF(#REF!=#REF!,0,IF(#REF!=#REF!,0,1))</f>
        <v>#REF!</v>
      </c>
      <c r="AM695" s="354">
        <f t="shared" si="81"/>
        <v>0</v>
      </c>
    </row>
    <row r="696" spans="1:39" ht="14.1" customHeight="1" thickTop="1" thickBot="1" x14ac:dyDescent="0.25">
      <c r="A696" s="2295"/>
      <c r="B696" s="2284"/>
      <c r="C696" s="2298"/>
      <c r="D696" s="2300"/>
      <c r="E696" s="2303"/>
      <c r="F696" s="2284"/>
      <c r="G696" s="2318"/>
      <c r="H696" s="2305"/>
      <c r="I696" s="2282"/>
      <c r="J696" s="2284"/>
      <c r="K696" s="2318"/>
      <c r="L696" s="2284"/>
      <c r="M696" s="310"/>
      <c r="N696" s="1679"/>
      <c r="O696" s="1679"/>
      <c r="P696" s="309"/>
      <c r="Q696" s="309"/>
      <c r="R696" s="308"/>
      <c r="S696" s="308"/>
      <c r="T696" s="358"/>
      <c r="U696" s="357"/>
      <c r="V696" s="357"/>
      <c r="W696" s="357"/>
      <c r="X696" s="357"/>
      <c r="Y696" s="357"/>
      <c r="Z696" s="357"/>
      <c r="AA696" s="357"/>
      <c r="AB696" s="308"/>
      <c r="AC696" s="2287"/>
      <c r="AD696" s="2287"/>
      <c r="AE696" s="2290"/>
      <c r="AF696" s="2291"/>
      <c r="AG696" s="2293"/>
      <c r="AH696" s="2276"/>
      <c r="AI696" s="271">
        <f>IF(P696=P695,0,IF(P696=P694,0,IF(P696=P693,0,1)))</f>
        <v>0</v>
      </c>
      <c r="AJ696" s="271" t="s">
        <v>545</v>
      </c>
      <c r="AK696" s="271" t="str">
        <f t="shared" si="78"/>
        <v>??</v>
      </c>
      <c r="AL696" s="271" t="e">
        <f>IF(#REF!=#REF!,0,IF(#REF!=#REF!,0,IF(#REF!=#REF!,0,1)))</f>
        <v>#REF!</v>
      </c>
      <c r="AM696" s="354">
        <f t="shared" si="81"/>
        <v>0</v>
      </c>
    </row>
    <row r="697" spans="1:39" ht="14.1" customHeight="1" thickTop="1" thickBot="1" x14ac:dyDescent="0.25">
      <c r="A697" s="2295"/>
      <c r="B697" s="2284"/>
      <c r="C697" s="2298"/>
      <c r="D697" s="2300"/>
      <c r="E697" s="2303"/>
      <c r="F697" s="2284"/>
      <c r="G697" s="2318"/>
      <c r="H697" s="2305"/>
      <c r="I697" s="2282"/>
      <c r="J697" s="2284"/>
      <c r="K697" s="2318"/>
      <c r="L697" s="2284"/>
      <c r="M697" s="310"/>
      <c r="N697" s="1679"/>
      <c r="O697" s="1679"/>
      <c r="P697" s="309"/>
      <c r="Q697" s="309"/>
      <c r="R697" s="308"/>
      <c r="S697" s="308"/>
      <c r="T697" s="358"/>
      <c r="U697" s="357"/>
      <c r="V697" s="357"/>
      <c r="W697" s="357"/>
      <c r="X697" s="357"/>
      <c r="Y697" s="357"/>
      <c r="Z697" s="357"/>
      <c r="AA697" s="357"/>
      <c r="AB697" s="308"/>
      <c r="AC697" s="2287"/>
      <c r="AD697" s="2287"/>
      <c r="AE697" s="2290"/>
      <c r="AF697" s="2291"/>
      <c r="AG697" s="2293"/>
      <c r="AH697" s="2276"/>
      <c r="AI697" s="271">
        <f>IF(P697=P696,0,IF(P697=P695,0,IF(P697=P694,0,IF(P697=P693,0,1))))</f>
        <v>0</v>
      </c>
      <c r="AJ697" s="271" t="s">
        <v>545</v>
      </c>
      <c r="AK697" s="271" t="str">
        <f t="shared" si="78"/>
        <v>??</v>
      </c>
      <c r="AL697" s="271" t="e">
        <f>IF(#REF!=#REF!,0,IF(#REF!=#REF!,0,IF(#REF!=#REF!,0,IF(#REF!=#REF!,0,1))))</f>
        <v>#REF!</v>
      </c>
      <c r="AM697" s="354">
        <f t="shared" si="81"/>
        <v>0</v>
      </c>
    </row>
    <row r="698" spans="1:39" ht="14.1" customHeight="1" thickTop="1" thickBot="1" x14ac:dyDescent="0.25">
      <c r="A698" s="2295"/>
      <c r="B698" s="2284"/>
      <c r="C698" s="2298"/>
      <c r="D698" s="2300"/>
      <c r="E698" s="2303"/>
      <c r="F698" s="2284"/>
      <c r="G698" s="2318"/>
      <c r="H698" s="2305"/>
      <c r="I698" s="2282"/>
      <c r="J698" s="2284"/>
      <c r="K698" s="2318"/>
      <c r="L698" s="2284"/>
      <c r="M698" s="310"/>
      <c r="N698" s="1679"/>
      <c r="O698" s="1679"/>
      <c r="P698" s="309"/>
      <c r="Q698" s="309"/>
      <c r="R698" s="308"/>
      <c r="S698" s="308"/>
      <c r="T698" s="358"/>
      <c r="U698" s="357"/>
      <c r="V698" s="357"/>
      <c r="W698" s="357"/>
      <c r="X698" s="357"/>
      <c r="Y698" s="357"/>
      <c r="Z698" s="357"/>
      <c r="AA698" s="357"/>
      <c r="AB698" s="308"/>
      <c r="AC698" s="2287"/>
      <c r="AD698" s="2287"/>
      <c r="AE698" s="2290"/>
      <c r="AF698" s="2291"/>
      <c r="AG698" s="2293"/>
      <c r="AH698" s="2276"/>
      <c r="AI698" s="271">
        <f>IF(P698=P697,0,IF(P698=P696,0,IF(P698=P695,0,IF(P698=P694,0,IF(P698=P693,0,1)))))</f>
        <v>0</v>
      </c>
      <c r="AJ698" s="271" t="s">
        <v>545</v>
      </c>
      <c r="AK698" s="271" t="str">
        <f t="shared" si="78"/>
        <v>??</v>
      </c>
      <c r="AL698" s="271" t="e">
        <f>IF(#REF!=#REF!,0,IF(#REF!=#REF!,0,IF(#REF!=#REF!,0,IF(#REF!=#REF!,0,IF(#REF!=#REF!,0,1)))))</f>
        <v>#REF!</v>
      </c>
      <c r="AM698" s="354">
        <f t="shared" si="81"/>
        <v>0</v>
      </c>
    </row>
    <row r="699" spans="1:39" ht="14.1" customHeight="1" thickTop="1" thickBot="1" x14ac:dyDescent="0.25">
      <c r="A699" s="2295"/>
      <c r="B699" s="2284"/>
      <c r="C699" s="2298"/>
      <c r="D699" s="2300"/>
      <c r="E699" s="2303"/>
      <c r="F699" s="2284"/>
      <c r="G699" s="2318"/>
      <c r="H699" s="2305"/>
      <c r="I699" s="2282"/>
      <c r="J699" s="2284"/>
      <c r="K699" s="2318"/>
      <c r="L699" s="2284"/>
      <c r="M699" s="310"/>
      <c r="N699" s="1679"/>
      <c r="O699" s="1679"/>
      <c r="P699" s="309"/>
      <c r="Q699" s="309"/>
      <c r="R699" s="308"/>
      <c r="S699" s="308"/>
      <c r="T699" s="358"/>
      <c r="U699" s="357"/>
      <c r="V699" s="357"/>
      <c r="W699" s="357"/>
      <c r="X699" s="357"/>
      <c r="Y699" s="357"/>
      <c r="Z699" s="357"/>
      <c r="AA699" s="357"/>
      <c r="AB699" s="308"/>
      <c r="AC699" s="2287"/>
      <c r="AD699" s="2287"/>
      <c r="AE699" s="2277" t="str">
        <f>IF(AE693&gt;9,"błąd","")</f>
        <v/>
      </c>
      <c r="AF699" s="2291"/>
      <c r="AG699" s="2293"/>
      <c r="AH699" s="2276"/>
      <c r="AI699" s="271">
        <f>IF(P699=P698,0,IF(P699=P697,0,IF(P699=P696,0,IF(P699=P695,0,IF(P699=P694,0,IF(P699=P693,0,1))))))</f>
        <v>0</v>
      </c>
      <c r="AJ699" s="271" t="s">
        <v>545</v>
      </c>
      <c r="AK699" s="271" t="str">
        <f t="shared" si="78"/>
        <v>??</v>
      </c>
      <c r="AL699" s="271" t="e">
        <f>IF(#REF!=#REF!,0,IF(#REF!=#REF!,0,IF(#REF!=#REF!,0,IF(#REF!=#REF!,0,IF(#REF!=#REF!,0,IF(#REF!=#REF!,0,1))))))</f>
        <v>#REF!</v>
      </c>
      <c r="AM699" s="354">
        <f t="shared" si="81"/>
        <v>0</v>
      </c>
    </row>
    <row r="700" spans="1:39" ht="14.1" customHeight="1" thickTop="1" thickBot="1" x14ac:dyDescent="0.25">
      <c r="A700" s="2295"/>
      <c r="B700" s="2284"/>
      <c r="C700" s="2298"/>
      <c r="D700" s="2300"/>
      <c r="E700" s="2303"/>
      <c r="F700" s="2284"/>
      <c r="G700" s="2318"/>
      <c r="H700" s="2305"/>
      <c r="I700" s="2282"/>
      <c r="J700" s="2284"/>
      <c r="K700" s="2318"/>
      <c r="L700" s="2284"/>
      <c r="M700" s="310"/>
      <c r="N700" s="1679"/>
      <c r="O700" s="1679"/>
      <c r="P700" s="309"/>
      <c r="Q700" s="309"/>
      <c r="R700" s="308"/>
      <c r="S700" s="308"/>
      <c r="T700" s="358"/>
      <c r="U700" s="357"/>
      <c r="V700" s="357"/>
      <c r="W700" s="357"/>
      <c r="X700" s="357"/>
      <c r="Y700" s="357"/>
      <c r="Z700" s="357"/>
      <c r="AA700" s="357"/>
      <c r="AB700" s="308"/>
      <c r="AC700" s="2287"/>
      <c r="AD700" s="2287"/>
      <c r="AE700" s="2277"/>
      <c r="AF700" s="2291"/>
      <c r="AG700" s="2293"/>
      <c r="AH700" s="2276"/>
      <c r="AI700" s="271">
        <f>IF(P700=P699,0,IF(P700=P698,0,IF(P700=P697,0,IF(P700=P696,0,IF(P700=P695,0,IF(P700=P694,0,IF(P700=P693,0,1)))))))</f>
        <v>0</v>
      </c>
      <c r="AJ700" s="271" t="s">
        <v>545</v>
      </c>
      <c r="AK700" s="271" t="str">
        <f t="shared" si="78"/>
        <v>??</v>
      </c>
      <c r="AL700" s="271" t="e">
        <f>IF(#REF!=#REF!,0,IF(#REF!=#REF!,0,IF(#REF!=#REF!,0,IF(#REF!=#REF!,0,IF(#REF!=#REF!,0,IF(#REF!=#REF!,0,IF(#REF!=#REF!,0,1)))))))</f>
        <v>#REF!</v>
      </c>
      <c r="AM700" s="354">
        <f t="shared" si="81"/>
        <v>0</v>
      </c>
    </row>
    <row r="701" spans="1:39" ht="14.1" customHeight="1" thickTop="1" thickBot="1" x14ac:dyDescent="0.25">
      <c r="A701" s="2295"/>
      <c r="B701" s="2284"/>
      <c r="C701" s="2298"/>
      <c r="D701" s="2300"/>
      <c r="E701" s="2303"/>
      <c r="F701" s="2284"/>
      <c r="G701" s="2318"/>
      <c r="H701" s="2305"/>
      <c r="I701" s="2282"/>
      <c r="J701" s="2284"/>
      <c r="K701" s="2318"/>
      <c r="L701" s="2284"/>
      <c r="M701" s="310"/>
      <c r="N701" s="1679"/>
      <c r="O701" s="1679"/>
      <c r="P701" s="309"/>
      <c r="Q701" s="309"/>
      <c r="R701" s="308"/>
      <c r="S701" s="308"/>
      <c r="T701" s="358"/>
      <c r="U701" s="357"/>
      <c r="V701" s="357"/>
      <c r="W701" s="357"/>
      <c r="X701" s="357"/>
      <c r="Y701" s="357"/>
      <c r="Z701" s="357"/>
      <c r="AA701" s="357"/>
      <c r="AB701" s="308"/>
      <c r="AC701" s="2287"/>
      <c r="AD701" s="2287"/>
      <c r="AE701" s="2277"/>
      <c r="AF701" s="2291"/>
      <c r="AG701" s="2293"/>
      <c r="AH701" s="2276"/>
      <c r="AI701" s="271">
        <f>IF(P701=P700,0,IF(P701=P699,0,IF(P701=P698,0,IF(P701=P697,0,IF(P701=P696,0,IF(P701=P695,0,IF(P701=P694,0,IF(P701=P693,0,1))))))))</f>
        <v>0</v>
      </c>
      <c r="AJ701" s="271" t="s">
        <v>545</v>
      </c>
      <c r="AK701" s="271" t="str">
        <f t="shared" si="78"/>
        <v>??</v>
      </c>
      <c r="AL701" s="271" t="e">
        <f>IF(#REF!=#REF!,0,IF(#REF!=#REF!,0,IF(#REF!=#REF!,0,IF(#REF!=#REF!,0,IF(#REF!=#REF!,0,IF(#REF!=#REF!,0,IF(#REF!=#REF!,0,IF(#REF!=#REF!,0,1))))))))</f>
        <v>#REF!</v>
      </c>
      <c r="AM701" s="354">
        <f t="shared" si="81"/>
        <v>0</v>
      </c>
    </row>
    <row r="702" spans="1:39" ht="14.1" customHeight="1" thickTop="1" thickBot="1" x14ac:dyDescent="0.25">
      <c r="A702" s="2296"/>
      <c r="B702" s="2285"/>
      <c r="C702" s="2299"/>
      <c r="D702" s="2301"/>
      <c r="E702" s="2304"/>
      <c r="F702" s="2285"/>
      <c r="G702" s="2319"/>
      <c r="H702" s="2306"/>
      <c r="I702" s="2283"/>
      <c r="J702" s="2285"/>
      <c r="K702" s="2319"/>
      <c r="L702" s="2285"/>
      <c r="M702" s="292"/>
      <c r="N702" s="290"/>
      <c r="O702" s="290"/>
      <c r="P702" s="291"/>
      <c r="Q702" s="291"/>
      <c r="R702" s="290"/>
      <c r="S702" s="290"/>
      <c r="T702" s="356"/>
      <c r="U702" s="355"/>
      <c r="V702" s="355"/>
      <c r="W702" s="355"/>
      <c r="X702" s="355"/>
      <c r="Y702" s="355"/>
      <c r="Z702" s="355"/>
      <c r="AA702" s="355"/>
      <c r="AB702" s="290"/>
      <c r="AC702" s="2288"/>
      <c r="AD702" s="2288"/>
      <c r="AE702" s="2278"/>
      <c r="AF702" s="2291"/>
      <c r="AG702" s="2294"/>
      <c r="AH702" s="2276"/>
      <c r="AI702" s="271">
        <f>IF(P702=P701,0,IF(P702=P700,0,IF(P702=P699,0,IF(P702=P698,0,IF(P702=P697,0,IF(P702=P696,0,IF(P702=P695,0,IF(P702=P694,0,IF(P702=P693,0,1)))))))))</f>
        <v>0</v>
      </c>
      <c r="AJ702" s="271" t="s">
        <v>545</v>
      </c>
      <c r="AK702" s="271" t="str">
        <f t="shared" si="78"/>
        <v>??</v>
      </c>
      <c r="AL702" s="271" t="e">
        <f>IF(#REF!=#REF!,0,IF(#REF!=#REF!,0,IF(#REF!=#REF!,0,IF(#REF!=#REF!,0,IF(#REF!=#REF!,0,IF(#REF!=#REF!,0,IF(#REF!=#REF!,0,IF(#REF!=#REF!,0,IF(#REF!=#REF!,0,1)))))))))</f>
        <v>#REF!</v>
      </c>
      <c r="AM702" s="354">
        <f t="shared" si="81"/>
        <v>0</v>
      </c>
    </row>
    <row r="703" spans="1:39" ht="14.1" customHeight="1" thickTop="1" thickBot="1" x14ac:dyDescent="0.25">
      <c r="A703" s="2295"/>
      <c r="B703" s="2297"/>
      <c r="C703" s="2298"/>
      <c r="D703" s="2300"/>
      <c r="E703" s="2302"/>
      <c r="F703" s="2297"/>
      <c r="G703" s="2297"/>
      <c r="H703" s="2305"/>
      <c r="I703" s="2279" t="s">
        <v>140</v>
      </c>
      <c r="J703" s="2284"/>
      <c r="K703" s="2297"/>
      <c r="L703" s="2284"/>
      <c r="M703" s="310"/>
      <c r="N703" s="1679"/>
      <c r="O703" s="1679"/>
      <c r="P703" s="389"/>
      <c r="Q703" s="389"/>
      <c r="R703" s="308"/>
      <c r="S703" s="308"/>
      <c r="T703" s="358"/>
      <c r="U703" s="357"/>
      <c r="V703" s="357"/>
      <c r="W703" s="357"/>
      <c r="X703" s="357"/>
      <c r="Y703" s="357"/>
      <c r="Z703" s="357"/>
      <c r="AA703" s="357"/>
      <c r="AB703" s="308"/>
      <c r="AC703" s="2286">
        <f>SUM(T703:AB712)</f>
        <v>0</v>
      </c>
      <c r="AD703" s="2286">
        <f>IF(AC703&gt;0,18,0)</f>
        <v>0</v>
      </c>
      <c r="AE703" s="2289">
        <f>IF((AC703-AD703)&gt;=0,AC703-AD703,0)</f>
        <v>0</v>
      </c>
      <c r="AF703" s="2291">
        <f>IF(AC703&lt;AD703,AC703,AD703)/IF(AD703=0,1,AD703)</f>
        <v>0</v>
      </c>
      <c r="AG703" s="2292" t="str">
        <f>IF(AF703=1,"pe",IF(AF703&gt;0,"ne",""))</f>
        <v/>
      </c>
      <c r="AH703" s="2276"/>
      <c r="AI703" s="271">
        <v>1</v>
      </c>
      <c r="AJ703" s="271" t="s">
        <v>545</v>
      </c>
      <c r="AK703" s="271" t="str">
        <f t="shared" si="78"/>
        <v>??</v>
      </c>
      <c r="AL703" s="271">
        <v>1</v>
      </c>
      <c r="AM703" s="354">
        <f>C703</f>
        <v>0</v>
      </c>
    </row>
    <row r="704" spans="1:39" ht="14.1" customHeight="1" thickTop="1" thickBot="1" x14ac:dyDescent="0.25">
      <c r="A704" s="2295"/>
      <c r="B704" s="2284"/>
      <c r="C704" s="2298"/>
      <c r="D704" s="2300"/>
      <c r="E704" s="2303"/>
      <c r="F704" s="2284"/>
      <c r="G704" s="2318"/>
      <c r="H704" s="2305"/>
      <c r="I704" s="2280"/>
      <c r="J704" s="2284"/>
      <c r="K704" s="2318"/>
      <c r="L704" s="2284"/>
      <c r="M704" s="310"/>
      <c r="N704" s="1679"/>
      <c r="O704" s="1679"/>
      <c r="P704" s="309"/>
      <c r="Q704" s="309"/>
      <c r="R704" s="308"/>
      <c r="S704" s="308"/>
      <c r="T704" s="358"/>
      <c r="U704" s="357"/>
      <c r="V704" s="357"/>
      <c r="W704" s="357"/>
      <c r="X704" s="357"/>
      <c r="Y704" s="357"/>
      <c r="Z704" s="357"/>
      <c r="AA704" s="357"/>
      <c r="AB704" s="308"/>
      <c r="AC704" s="2287"/>
      <c r="AD704" s="2287"/>
      <c r="AE704" s="2290"/>
      <c r="AF704" s="2291"/>
      <c r="AG704" s="2293"/>
      <c r="AH704" s="2276"/>
      <c r="AI704" s="271">
        <f>IF(P704=P703,0,1)</f>
        <v>0</v>
      </c>
      <c r="AJ704" s="271" t="s">
        <v>545</v>
      </c>
      <c r="AK704" s="271" t="str">
        <f t="shared" si="78"/>
        <v>??</v>
      </c>
      <c r="AL704" s="271" t="e">
        <f>IF(#REF!=#REF!,0,1)</f>
        <v>#REF!</v>
      </c>
      <c r="AM704" s="354">
        <f t="shared" ref="AM704:AM712" si="82">AM703</f>
        <v>0</v>
      </c>
    </row>
    <row r="705" spans="1:39" ht="14.1" customHeight="1" thickTop="1" thickBot="1" x14ac:dyDescent="0.25">
      <c r="A705" s="2295"/>
      <c r="B705" s="2284"/>
      <c r="C705" s="2298"/>
      <c r="D705" s="2300"/>
      <c r="E705" s="2303"/>
      <c r="F705" s="2284"/>
      <c r="G705" s="2318"/>
      <c r="H705" s="2305"/>
      <c r="I705" s="2281"/>
      <c r="J705" s="2284"/>
      <c r="K705" s="2318"/>
      <c r="L705" s="2284"/>
      <c r="M705" s="310"/>
      <c r="N705" s="1679"/>
      <c r="O705" s="1679"/>
      <c r="P705" s="309"/>
      <c r="Q705" s="309"/>
      <c r="R705" s="308"/>
      <c r="S705" s="308"/>
      <c r="T705" s="358"/>
      <c r="U705" s="357"/>
      <c r="V705" s="357"/>
      <c r="W705" s="357"/>
      <c r="X705" s="357"/>
      <c r="Y705" s="357"/>
      <c r="Z705" s="357"/>
      <c r="AA705" s="357"/>
      <c r="AB705" s="308"/>
      <c r="AC705" s="2287"/>
      <c r="AD705" s="2287"/>
      <c r="AE705" s="2290"/>
      <c r="AF705" s="2291"/>
      <c r="AG705" s="2293"/>
      <c r="AH705" s="2276"/>
      <c r="AI705" s="271">
        <f>IF(P705=P704,0,IF(P705=P703,0,1))</f>
        <v>0</v>
      </c>
      <c r="AJ705" s="271" t="s">
        <v>545</v>
      </c>
      <c r="AK705" s="271" t="str">
        <f t="shared" si="78"/>
        <v>??</v>
      </c>
      <c r="AL705" s="271" t="e">
        <f>IF(#REF!=#REF!,0,IF(#REF!=#REF!,0,1))</f>
        <v>#REF!</v>
      </c>
      <c r="AM705" s="354">
        <f t="shared" si="82"/>
        <v>0</v>
      </c>
    </row>
    <row r="706" spans="1:39" ht="14.1" customHeight="1" thickTop="1" thickBot="1" x14ac:dyDescent="0.25">
      <c r="A706" s="2295"/>
      <c r="B706" s="2284"/>
      <c r="C706" s="2298"/>
      <c r="D706" s="2300"/>
      <c r="E706" s="2303"/>
      <c r="F706" s="2284"/>
      <c r="G706" s="2318"/>
      <c r="H706" s="2305"/>
      <c r="I706" s="2282"/>
      <c r="J706" s="2284"/>
      <c r="K706" s="2318"/>
      <c r="L706" s="2284"/>
      <c r="M706" s="310"/>
      <c r="N706" s="1679"/>
      <c r="O706" s="1679"/>
      <c r="P706" s="309"/>
      <c r="Q706" s="309"/>
      <c r="R706" s="308"/>
      <c r="S706" s="308"/>
      <c r="T706" s="358"/>
      <c r="U706" s="357"/>
      <c r="V706" s="357"/>
      <c r="W706" s="357"/>
      <c r="X706" s="357"/>
      <c r="Y706" s="357"/>
      <c r="Z706" s="357"/>
      <c r="AA706" s="357"/>
      <c r="AB706" s="308"/>
      <c r="AC706" s="2287"/>
      <c r="AD706" s="2287"/>
      <c r="AE706" s="2290"/>
      <c r="AF706" s="2291"/>
      <c r="AG706" s="2293"/>
      <c r="AH706" s="2276"/>
      <c r="AI706" s="271">
        <f>IF(P706=P705,0,IF(P706=P704,0,IF(P706=P703,0,1)))</f>
        <v>0</v>
      </c>
      <c r="AJ706" s="271" t="s">
        <v>545</v>
      </c>
      <c r="AK706" s="271" t="str">
        <f t="shared" si="78"/>
        <v>??</v>
      </c>
      <c r="AL706" s="271" t="e">
        <f>IF(#REF!=#REF!,0,IF(#REF!=#REF!,0,IF(#REF!=#REF!,0,1)))</f>
        <v>#REF!</v>
      </c>
      <c r="AM706" s="354">
        <f t="shared" si="82"/>
        <v>0</v>
      </c>
    </row>
    <row r="707" spans="1:39" ht="14.1" customHeight="1" thickTop="1" thickBot="1" x14ac:dyDescent="0.25">
      <c r="A707" s="2295"/>
      <c r="B707" s="2284"/>
      <c r="C707" s="2298"/>
      <c r="D707" s="2300"/>
      <c r="E707" s="2303"/>
      <c r="F707" s="2284"/>
      <c r="G707" s="2318"/>
      <c r="H707" s="2305"/>
      <c r="I707" s="2282"/>
      <c r="J707" s="2284"/>
      <c r="K707" s="2318"/>
      <c r="L707" s="2284"/>
      <c r="M707" s="310"/>
      <c r="N707" s="1679"/>
      <c r="O707" s="1679"/>
      <c r="P707" s="309"/>
      <c r="Q707" s="309"/>
      <c r="R707" s="308"/>
      <c r="S707" s="308"/>
      <c r="T707" s="358"/>
      <c r="U707" s="357"/>
      <c r="V707" s="357"/>
      <c r="W707" s="357"/>
      <c r="X707" s="357"/>
      <c r="Y707" s="357"/>
      <c r="Z707" s="357"/>
      <c r="AA707" s="357"/>
      <c r="AB707" s="308"/>
      <c r="AC707" s="2287"/>
      <c r="AD707" s="2287"/>
      <c r="AE707" s="2290"/>
      <c r="AF707" s="2291"/>
      <c r="AG707" s="2293"/>
      <c r="AH707" s="2276"/>
      <c r="AI707" s="271">
        <f>IF(P707=P706,0,IF(P707=P705,0,IF(P707=P704,0,IF(P707=P703,0,1))))</f>
        <v>0</v>
      </c>
      <c r="AJ707" s="271" t="s">
        <v>545</v>
      </c>
      <c r="AK707" s="271" t="str">
        <f t="shared" si="78"/>
        <v>??</v>
      </c>
      <c r="AL707" s="271" t="e">
        <f>IF(#REF!=#REF!,0,IF(#REF!=#REF!,0,IF(#REF!=#REF!,0,IF(#REF!=#REF!,0,1))))</f>
        <v>#REF!</v>
      </c>
      <c r="AM707" s="354">
        <f t="shared" si="82"/>
        <v>0</v>
      </c>
    </row>
    <row r="708" spans="1:39" ht="14.1" customHeight="1" thickTop="1" thickBot="1" x14ac:dyDescent="0.25">
      <c r="A708" s="2295"/>
      <c r="B708" s="2284"/>
      <c r="C708" s="2298"/>
      <c r="D708" s="2300"/>
      <c r="E708" s="2303"/>
      <c r="F708" s="2284"/>
      <c r="G708" s="2318"/>
      <c r="H708" s="2305"/>
      <c r="I708" s="2282"/>
      <c r="J708" s="2284"/>
      <c r="K708" s="2318"/>
      <c r="L708" s="2284"/>
      <c r="M708" s="310"/>
      <c r="N708" s="1679"/>
      <c r="O708" s="1679"/>
      <c r="P708" s="309"/>
      <c r="Q708" s="309"/>
      <c r="R708" s="308"/>
      <c r="S708" s="308"/>
      <c r="T708" s="358"/>
      <c r="U708" s="357"/>
      <c r="V708" s="357"/>
      <c r="W708" s="357"/>
      <c r="X708" s="357"/>
      <c r="Y708" s="357"/>
      <c r="Z708" s="357"/>
      <c r="AA708" s="357"/>
      <c r="AB708" s="308"/>
      <c r="AC708" s="2287"/>
      <c r="AD708" s="2287"/>
      <c r="AE708" s="2290"/>
      <c r="AF708" s="2291"/>
      <c r="AG708" s="2293"/>
      <c r="AH708" s="2276"/>
      <c r="AI708" s="271">
        <f>IF(P708=P707,0,IF(P708=P706,0,IF(P708=P705,0,IF(P708=P704,0,IF(P708=P703,0,1)))))</f>
        <v>0</v>
      </c>
      <c r="AJ708" s="271" t="s">
        <v>545</v>
      </c>
      <c r="AK708" s="271" t="str">
        <f t="shared" si="78"/>
        <v>??</v>
      </c>
      <c r="AL708" s="271" t="e">
        <f>IF(#REF!=#REF!,0,IF(#REF!=#REF!,0,IF(#REF!=#REF!,0,IF(#REF!=#REF!,0,IF(#REF!=#REF!,0,1)))))</f>
        <v>#REF!</v>
      </c>
      <c r="AM708" s="354">
        <f t="shared" si="82"/>
        <v>0</v>
      </c>
    </row>
    <row r="709" spans="1:39" ht="14.1" customHeight="1" thickTop="1" thickBot="1" x14ac:dyDescent="0.25">
      <c r="A709" s="2295"/>
      <c r="B709" s="2284"/>
      <c r="C709" s="2298"/>
      <c r="D709" s="2300"/>
      <c r="E709" s="2303"/>
      <c r="F709" s="2284"/>
      <c r="G709" s="2318"/>
      <c r="H709" s="2305"/>
      <c r="I709" s="2282"/>
      <c r="J709" s="2284"/>
      <c r="K709" s="2318"/>
      <c r="L709" s="2284"/>
      <c r="M709" s="310"/>
      <c r="N709" s="1679"/>
      <c r="O709" s="1679"/>
      <c r="P709" s="309"/>
      <c r="Q709" s="309"/>
      <c r="R709" s="308"/>
      <c r="S709" s="308"/>
      <c r="T709" s="358"/>
      <c r="U709" s="357"/>
      <c r="V709" s="357"/>
      <c r="W709" s="357"/>
      <c r="X709" s="357"/>
      <c r="Y709" s="357"/>
      <c r="Z709" s="357"/>
      <c r="AA709" s="357"/>
      <c r="AB709" s="308"/>
      <c r="AC709" s="2287"/>
      <c r="AD709" s="2287"/>
      <c r="AE709" s="2277" t="str">
        <f>IF(AE703&gt;9,"błąd","")</f>
        <v/>
      </c>
      <c r="AF709" s="2291"/>
      <c r="AG709" s="2293"/>
      <c r="AH709" s="2276"/>
      <c r="AI709" s="271">
        <f>IF(P709=P708,0,IF(P709=P707,0,IF(P709=P706,0,IF(P709=P705,0,IF(P709=P704,0,IF(P709=P703,0,1))))))</f>
        <v>0</v>
      </c>
      <c r="AJ709" s="271" t="s">
        <v>545</v>
      </c>
      <c r="AK709" s="271" t="str">
        <f t="shared" si="78"/>
        <v>??</v>
      </c>
      <c r="AL709" s="271" t="e">
        <f>IF(#REF!=#REF!,0,IF(#REF!=#REF!,0,IF(#REF!=#REF!,0,IF(#REF!=#REF!,0,IF(#REF!=#REF!,0,IF(#REF!=#REF!,0,1))))))</f>
        <v>#REF!</v>
      </c>
      <c r="AM709" s="354">
        <f t="shared" si="82"/>
        <v>0</v>
      </c>
    </row>
    <row r="710" spans="1:39" ht="14.1" customHeight="1" thickTop="1" thickBot="1" x14ac:dyDescent="0.25">
      <c r="A710" s="2295"/>
      <c r="B710" s="2284"/>
      <c r="C710" s="2298"/>
      <c r="D710" s="2300"/>
      <c r="E710" s="2303"/>
      <c r="F710" s="2284"/>
      <c r="G710" s="2318"/>
      <c r="H710" s="2305"/>
      <c r="I710" s="2282"/>
      <c r="J710" s="2284"/>
      <c r="K710" s="2318"/>
      <c r="L710" s="2284"/>
      <c r="M710" s="310"/>
      <c r="N710" s="1679"/>
      <c r="O710" s="1679"/>
      <c r="P710" s="309"/>
      <c r="Q710" s="309"/>
      <c r="R710" s="308"/>
      <c r="S710" s="308"/>
      <c r="T710" s="358"/>
      <c r="U710" s="357"/>
      <c r="V710" s="357"/>
      <c r="W710" s="357"/>
      <c r="X710" s="357"/>
      <c r="Y710" s="357"/>
      <c r="Z710" s="357"/>
      <c r="AA710" s="357"/>
      <c r="AB710" s="308"/>
      <c r="AC710" s="2287"/>
      <c r="AD710" s="2287"/>
      <c r="AE710" s="2277"/>
      <c r="AF710" s="2291"/>
      <c r="AG710" s="2293"/>
      <c r="AH710" s="2276"/>
      <c r="AI710" s="271">
        <f>IF(P710=P709,0,IF(P710=P708,0,IF(P710=P707,0,IF(P710=P706,0,IF(P710=P705,0,IF(P710=P704,0,IF(P710=P703,0,1)))))))</f>
        <v>0</v>
      </c>
      <c r="AJ710" s="271" t="s">
        <v>545</v>
      </c>
      <c r="AK710" s="271" t="str">
        <f t="shared" si="78"/>
        <v>??</v>
      </c>
      <c r="AL710" s="271" t="e">
        <f>IF(#REF!=#REF!,0,IF(#REF!=#REF!,0,IF(#REF!=#REF!,0,IF(#REF!=#REF!,0,IF(#REF!=#REF!,0,IF(#REF!=#REF!,0,IF(#REF!=#REF!,0,1)))))))</f>
        <v>#REF!</v>
      </c>
      <c r="AM710" s="354">
        <f t="shared" si="82"/>
        <v>0</v>
      </c>
    </row>
    <row r="711" spans="1:39" ht="14.1" customHeight="1" thickTop="1" thickBot="1" x14ac:dyDescent="0.25">
      <c r="A711" s="2295"/>
      <c r="B711" s="2284"/>
      <c r="C711" s="2298"/>
      <c r="D711" s="2300"/>
      <c r="E711" s="2303"/>
      <c r="F711" s="2284"/>
      <c r="G711" s="2318"/>
      <c r="H711" s="2305"/>
      <c r="I711" s="2282"/>
      <c r="J711" s="2284"/>
      <c r="K711" s="2318"/>
      <c r="L711" s="2284"/>
      <c r="M711" s="310"/>
      <c r="N711" s="1679"/>
      <c r="O711" s="1679"/>
      <c r="P711" s="309"/>
      <c r="Q711" s="309"/>
      <c r="R711" s="308"/>
      <c r="S711" s="308"/>
      <c r="T711" s="358"/>
      <c r="U711" s="357"/>
      <c r="V711" s="357"/>
      <c r="W711" s="357"/>
      <c r="X711" s="357"/>
      <c r="Y711" s="357"/>
      <c r="Z711" s="357"/>
      <c r="AA711" s="357"/>
      <c r="AB711" s="308"/>
      <c r="AC711" s="2287"/>
      <c r="AD711" s="2287"/>
      <c r="AE711" s="2277"/>
      <c r="AF711" s="2291"/>
      <c r="AG711" s="2293"/>
      <c r="AH711" s="2276"/>
      <c r="AI711" s="271">
        <f>IF(P711=P710,0,IF(P711=P709,0,IF(P711=P708,0,IF(P711=P707,0,IF(P711=P706,0,IF(P711=P705,0,IF(P711=P704,0,IF(P711=P703,0,1))))))))</f>
        <v>0</v>
      </c>
      <c r="AJ711" s="271" t="s">
        <v>545</v>
      </c>
      <c r="AK711" s="271" t="str">
        <f t="shared" si="78"/>
        <v>??</v>
      </c>
      <c r="AL711" s="271" t="e">
        <f>IF(#REF!=#REF!,0,IF(#REF!=#REF!,0,IF(#REF!=#REF!,0,IF(#REF!=#REF!,0,IF(#REF!=#REF!,0,IF(#REF!=#REF!,0,IF(#REF!=#REF!,0,IF(#REF!=#REF!,0,1))))))))</f>
        <v>#REF!</v>
      </c>
      <c r="AM711" s="354">
        <f t="shared" si="82"/>
        <v>0</v>
      </c>
    </row>
    <row r="712" spans="1:39" ht="14.1" customHeight="1" thickTop="1" thickBot="1" x14ac:dyDescent="0.25">
      <c r="A712" s="2296"/>
      <c r="B712" s="2285"/>
      <c r="C712" s="2299"/>
      <c r="D712" s="2301"/>
      <c r="E712" s="2304"/>
      <c r="F712" s="2285"/>
      <c r="G712" s="2319"/>
      <c r="H712" s="2306"/>
      <c r="I712" s="2283"/>
      <c r="J712" s="2285"/>
      <c r="K712" s="2319"/>
      <c r="L712" s="2285"/>
      <c r="M712" s="292"/>
      <c r="N712" s="290"/>
      <c r="O712" s="290"/>
      <c r="P712" s="291"/>
      <c r="Q712" s="291"/>
      <c r="R712" s="290"/>
      <c r="S712" s="290"/>
      <c r="T712" s="356"/>
      <c r="U712" s="355"/>
      <c r="V712" s="355"/>
      <c r="W712" s="355"/>
      <c r="X712" s="355"/>
      <c r="Y712" s="355"/>
      <c r="Z712" s="355"/>
      <c r="AA712" s="355"/>
      <c r="AB712" s="290"/>
      <c r="AC712" s="2288"/>
      <c r="AD712" s="2288"/>
      <c r="AE712" s="2278"/>
      <c r="AF712" s="2291"/>
      <c r="AG712" s="2294"/>
      <c r="AH712" s="2276"/>
      <c r="AI712" s="271">
        <f>IF(P712=P711,0,IF(P712=P710,0,IF(P712=P709,0,IF(P712=P708,0,IF(P712=P707,0,IF(P712=P706,0,IF(P712=P705,0,IF(P712=P704,0,IF(P712=P703,0,1)))))))))</f>
        <v>0</v>
      </c>
      <c r="AJ712" s="271" t="s">
        <v>545</v>
      </c>
      <c r="AK712" s="271" t="str">
        <f t="shared" si="78"/>
        <v>??</v>
      </c>
      <c r="AL712" s="271" t="e">
        <f>IF(#REF!=#REF!,0,IF(#REF!=#REF!,0,IF(#REF!=#REF!,0,IF(#REF!=#REF!,0,IF(#REF!=#REF!,0,IF(#REF!=#REF!,0,IF(#REF!=#REF!,0,IF(#REF!=#REF!,0,IF(#REF!=#REF!,0,1)))))))))</f>
        <v>#REF!</v>
      </c>
      <c r="AM712" s="354">
        <f t="shared" si="82"/>
        <v>0</v>
      </c>
    </row>
    <row r="713" spans="1:39" ht="14.1" customHeight="1" thickTop="1" thickBot="1" x14ac:dyDescent="0.25">
      <c r="A713" s="2295"/>
      <c r="B713" s="2297"/>
      <c r="C713" s="2298"/>
      <c r="D713" s="2300"/>
      <c r="E713" s="2302"/>
      <c r="F713" s="2297"/>
      <c r="G713" s="2297"/>
      <c r="H713" s="2305"/>
      <c r="I713" s="2279" t="s">
        <v>140</v>
      </c>
      <c r="J713" s="2284"/>
      <c r="K713" s="2297"/>
      <c r="L713" s="2284"/>
      <c r="M713" s="310"/>
      <c r="N713" s="1679"/>
      <c r="O713" s="1679"/>
      <c r="P713" s="389"/>
      <c r="Q713" s="389"/>
      <c r="R713" s="308"/>
      <c r="S713" s="308"/>
      <c r="T713" s="358"/>
      <c r="U713" s="357"/>
      <c r="V713" s="357"/>
      <c r="W713" s="357"/>
      <c r="X713" s="357"/>
      <c r="Y713" s="357"/>
      <c r="Z713" s="357"/>
      <c r="AA713" s="357"/>
      <c r="AB713" s="308"/>
      <c r="AC713" s="2286">
        <f>SUM(T713:AB722)</f>
        <v>0</v>
      </c>
      <c r="AD713" s="2286">
        <f>IF(AC713&gt;0,18,0)</f>
        <v>0</v>
      </c>
      <c r="AE713" s="2289">
        <f>IF((AC713-AD713)&gt;=0,AC713-AD713,0)</f>
        <v>0</v>
      </c>
      <c r="AF713" s="2291">
        <f>IF(AC713&lt;AD713,AC713,AD713)/IF(AD713=0,1,AD713)</f>
        <v>0</v>
      </c>
      <c r="AG713" s="2292" t="str">
        <f>IF(AF713=1,"pe",IF(AF713&gt;0,"ne",""))</f>
        <v/>
      </c>
      <c r="AH713" s="2276"/>
      <c r="AI713" s="271">
        <v>1</v>
      </c>
      <c r="AJ713" s="271" t="s">
        <v>545</v>
      </c>
      <c r="AK713" s="271" t="str">
        <f t="shared" si="78"/>
        <v>??</v>
      </c>
      <c r="AL713" s="271">
        <v>1</v>
      </c>
      <c r="AM713" s="354">
        <f>C713</f>
        <v>0</v>
      </c>
    </row>
    <row r="714" spans="1:39" ht="14.1" customHeight="1" thickTop="1" thickBot="1" x14ac:dyDescent="0.25">
      <c r="A714" s="2295"/>
      <c r="B714" s="2284"/>
      <c r="C714" s="2298"/>
      <c r="D714" s="2300"/>
      <c r="E714" s="2303"/>
      <c r="F714" s="2284"/>
      <c r="G714" s="2318"/>
      <c r="H714" s="2305"/>
      <c r="I714" s="2280"/>
      <c r="J714" s="2284"/>
      <c r="K714" s="2318"/>
      <c r="L714" s="2284"/>
      <c r="M714" s="310"/>
      <c r="N714" s="1679"/>
      <c r="O714" s="1679"/>
      <c r="P714" s="309"/>
      <c r="Q714" s="309"/>
      <c r="R714" s="308"/>
      <c r="S714" s="308"/>
      <c r="T714" s="358"/>
      <c r="U714" s="357"/>
      <c r="V714" s="357"/>
      <c r="W714" s="357"/>
      <c r="X714" s="357"/>
      <c r="Y714" s="357"/>
      <c r="Z714" s="357"/>
      <c r="AA714" s="357"/>
      <c r="AB714" s="308"/>
      <c r="AC714" s="2287"/>
      <c r="AD714" s="2287"/>
      <c r="AE714" s="2290"/>
      <c r="AF714" s="2291"/>
      <c r="AG714" s="2293"/>
      <c r="AH714" s="2276"/>
      <c r="AI714" s="271">
        <f>IF(P714=P713,0,1)</f>
        <v>0</v>
      </c>
      <c r="AJ714" s="271" t="s">
        <v>545</v>
      </c>
      <c r="AK714" s="271" t="str">
        <f t="shared" si="78"/>
        <v>??</v>
      </c>
      <c r="AL714" s="271" t="e">
        <f>IF(#REF!=#REF!,0,1)</f>
        <v>#REF!</v>
      </c>
      <c r="AM714" s="354">
        <f t="shared" ref="AM714:AM722" si="83">AM713</f>
        <v>0</v>
      </c>
    </row>
    <row r="715" spans="1:39" ht="14.1" customHeight="1" thickTop="1" thickBot="1" x14ac:dyDescent="0.25">
      <c r="A715" s="2295"/>
      <c r="B715" s="2284"/>
      <c r="C715" s="2298"/>
      <c r="D715" s="2300"/>
      <c r="E715" s="2303"/>
      <c r="F715" s="2284"/>
      <c r="G715" s="2318"/>
      <c r="H715" s="2305"/>
      <c r="I715" s="2281"/>
      <c r="J715" s="2284"/>
      <c r="K715" s="2318"/>
      <c r="L715" s="2284"/>
      <c r="M715" s="310"/>
      <c r="N715" s="1679"/>
      <c r="O715" s="1679"/>
      <c r="P715" s="309"/>
      <c r="Q715" s="309"/>
      <c r="R715" s="308"/>
      <c r="S715" s="308"/>
      <c r="T715" s="358"/>
      <c r="U715" s="357"/>
      <c r="V715" s="357"/>
      <c r="W715" s="357"/>
      <c r="X715" s="357"/>
      <c r="Y715" s="357"/>
      <c r="Z715" s="357"/>
      <c r="AA715" s="357"/>
      <c r="AB715" s="308"/>
      <c r="AC715" s="2287"/>
      <c r="AD715" s="2287"/>
      <c r="AE715" s="2290"/>
      <c r="AF715" s="2291"/>
      <c r="AG715" s="2293"/>
      <c r="AH715" s="2276"/>
      <c r="AI715" s="271">
        <f>IF(P715=P714,0,IF(P715=P713,0,1))</f>
        <v>0</v>
      </c>
      <c r="AJ715" s="271" t="s">
        <v>545</v>
      </c>
      <c r="AK715" s="271" t="str">
        <f t="shared" si="78"/>
        <v>??</v>
      </c>
      <c r="AL715" s="271" t="e">
        <f>IF(#REF!=#REF!,0,IF(#REF!=#REF!,0,1))</f>
        <v>#REF!</v>
      </c>
      <c r="AM715" s="354">
        <f t="shared" si="83"/>
        <v>0</v>
      </c>
    </row>
    <row r="716" spans="1:39" ht="14.1" customHeight="1" thickTop="1" thickBot="1" x14ac:dyDescent="0.25">
      <c r="A716" s="2295"/>
      <c r="B716" s="2284"/>
      <c r="C716" s="2298"/>
      <c r="D716" s="2300"/>
      <c r="E716" s="2303"/>
      <c r="F716" s="2284"/>
      <c r="G716" s="2318"/>
      <c r="H716" s="2305"/>
      <c r="I716" s="2282"/>
      <c r="J716" s="2284"/>
      <c r="K716" s="2318"/>
      <c r="L716" s="2284"/>
      <c r="M716" s="310"/>
      <c r="N716" s="1679"/>
      <c r="O716" s="1679"/>
      <c r="P716" s="309"/>
      <c r="Q716" s="309"/>
      <c r="R716" s="308"/>
      <c r="S716" s="308"/>
      <c r="T716" s="358"/>
      <c r="U716" s="357"/>
      <c r="V716" s="357"/>
      <c r="W716" s="357"/>
      <c r="X716" s="357"/>
      <c r="Y716" s="357"/>
      <c r="Z716" s="357"/>
      <c r="AA716" s="357"/>
      <c r="AB716" s="308"/>
      <c r="AC716" s="2287"/>
      <c r="AD716" s="2287"/>
      <c r="AE716" s="2290"/>
      <c r="AF716" s="2291"/>
      <c r="AG716" s="2293"/>
      <c r="AH716" s="2276"/>
      <c r="AI716" s="271">
        <f>IF(P716=P715,0,IF(P716=P714,0,IF(P716=P713,0,1)))</f>
        <v>0</v>
      </c>
      <c r="AJ716" s="271" t="s">
        <v>545</v>
      </c>
      <c r="AK716" s="271" t="str">
        <f t="shared" si="78"/>
        <v>??</v>
      </c>
      <c r="AL716" s="271" t="e">
        <f>IF(#REF!=#REF!,0,IF(#REF!=#REF!,0,IF(#REF!=#REF!,0,1)))</f>
        <v>#REF!</v>
      </c>
      <c r="AM716" s="354">
        <f t="shared" si="83"/>
        <v>0</v>
      </c>
    </row>
    <row r="717" spans="1:39" ht="14.1" customHeight="1" thickTop="1" thickBot="1" x14ac:dyDescent="0.25">
      <c r="A717" s="2295"/>
      <c r="B717" s="2284"/>
      <c r="C717" s="2298"/>
      <c r="D717" s="2300"/>
      <c r="E717" s="2303"/>
      <c r="F717" s="2284"/>
      <c r="G717" s="2318"/>
      <c r="H717" s="2305"/>
      <c r="I717" s="2282"/>
      <c r="J717" s="2284"/>
      <c r="K717" s="2318"/>
      <c r="L717" s="2284"/>
      <c r="M717" s="310"/>
      <c r="N717" s="1679"/>
      <c r="O717" s="1679"/>
      <c r="P717" s="309"/>
      <c r="Q717" s="309"/>
      <c r="R717" s="308"/>
      <c r="S717" s="308"/>
      <c r="T717" s="358"/>
      <c r="U717" s="357"/>
      <c r="V717" s="357"/>
      <c r="W717" s="357"/>
      <c r="X717" s="357"/>
      <c r="Y717" s="357"/>
      <c r="Z717" s="357"/>
      <c r="AA717" s="357"/>
      <c r="AB717" s="308"/>
      <c r="AC717" s="2287"/>
      <c r="AD717" s="2287"/>
      <c r="AE717" s="2290"/>
      <c r="AF717" s="2291"/>
      <c r="AG717" s="2293"/>
      <c r="AH717" s="2276"/>
      <c r="AI717" s="271">
        <f>IF(P717=P716,0,IF(P717=P715,0,IF(P717=P714,0,IF(P717=P713,0,1))))</f>
        <v>0</v>
      </c>
      <c r="AJ717" s="271" t="s">
        <v>545</v>
      </c>
      <c r="AK717" s="271" t="str">
        <f t="shared" si="78"/>
        <v>??</v>
      </c>
      <c r="AL717" s="271" t="e">
        <f>IF(#REF!=#REF!,0,IF(#REF!=#REF!,0,IF(#REF!=#REF!,0,IF(#REF!=#REF!,0,1))))</f>
        <v>#REF!</v>
      </c>
      <c r="AM717" s="354">
        <f t="shared" si="83"/>
        <v>0</v>
      </c>
    </row>
    <row r="718" spans="1:39" ht="14.1" customHeight="1" thickTop="1" thickBot="1" x14ac:dyDescent="0.25">
      <c r="A718" s="2295"/>
      <c r="B718" s="2284"/>
      <c r="C718" s="2298"/>
      <c r="D718" s="2300"/>
      <c r="E718" s="2303"/>
      <c r="F718" s="2284"/>
      <c r="G718" s="2318"/>
      <c r="H718" s="2305"/>
      <c r="I718" s="2282"/>
      <c r="J718" s="2284"/>
      <c r="K718" s="2318"/>
      <c r="L718" s="2284"/>
      <c r="M718" s="310"/>
      <c r="N718" s="1679"/>
      <c r="O718" s="1679"/>
      <c r="P718" s="309"/>
      <c r="Q718" s="309"/>
      <c r="R718" s="308"/>
      <c r="S718" s="308"/>
      <c r="T718" s="358"/>
      <c r="U718" s="357"/>
      <c r="V718" s="357"/>
      <c r="W718" s="357"/>
      <c r="X718" s="357"/>
      <c r="Y718" s="357"/>
      <c r="Z718" s="357"/>
      <c r="AA718" s="357"/>
      <c r="AB718" s="308"/>
      <c r="AC718" s="2287"/>
      <c r="AD718" s="2287"/>
      <c r="AE718" s="2290"/>
      <c r="AF718" s="2291"/>
      <c r="AG718" s="2293"/>
      <c r="AH718" s="2276"/>
      <c r="AI718" s="271">
        <f>IF(P718=P717,0,IF(P718=P716,0,IF(P718=P715,0,IF(P718=P714,0,IF(P718=P713,0,1)))))</f>
        <v>0</v>
      </c>
      <c r="AJ718" s="271" t="s">
        <v>545</v>
      </c>
      <c r="AK718" s="271" t="str">
        <f t="shared" si="78"/>
        <v>??</v>
      </c>
      <c r="AL718" s="271" t="e">
        <f>IF(#REF!=#REF!,0,IF(#REF!=#REF!,0,IF(#REF!=#REF!,0,IF(#REF!=#REF!,0,IF(#REF!=#REF!,0,1)))))</f>
        <v>#REF!</v>
      </c>
      <c r="AM718" s="354">
        <f t="shared" si="83"/>
        <v>0</v>
      </c>
    </row>
    <row r="719" spans="1:39" ht="14.1" customHeight="1" thickTop="1" thickBot="1" x14ac:dyDescent="0.25">
      <c r="A719" s="2295"/>
      <c r="B719" s="2284"/>
      <c r="C719" s="2298"/>
      <c r="D719" s="2300"/>
      <c r="E719" s="2303"/>
      <c r="F719" s="2284"/>
      <c r="G719" s="2318"/>
      <c r="H719" s="2305"/>
      <c r="I719" s="2282"/>
      <c r="J719" s="2284"/>
      <c r="K719" s="2318"/>
      <c r="L719" s="2284"/>
      <c r="M719" s="310"/>
      <c r="N719" s="1679"/>
      <c r="O719" s="1679"/>
      <c r="P719" s="309"/>
      <c r="Q719" s="309"/>
      <c r="R719" s="308"/>
      <c r="S719" s="308"/>
      <c r="T719" s="358"/>
      <c r="U719" s="357"/>
      <c r="V719" s="357"/>
      <c r="W719" s="357"/>
      <c r="X719" s="357"/>
      <c r="Y719" s="357"/>
      <c r="Z719" s="357"/>
      <c r="AA719" s="357"/>
      <c r="AB719" s="308"/>
      <c r="AC719" s="2287"/>
      <c r="AD719" s="2287"/>
      <c r="AE719" s="2277" t="str">
        <f>IF(AE713&gt;9,"błąd","")</f>
        <v/>
      </c>
      <c r="AF719" s="2291"/>
      <c r="AG719" s="2293"/>
      <c r="AH719" s="2276"/>
      <c r="AI719" s="271">
        <f>IF(P719=P718,0,IF(P719=P717,0,IF(P719=P716,0,IF(P719=P715,0,IF(P719=P714,0,IF(P719=P713,0,1))))))</f>
        <v>0</v>
      </c>
      <c r="AJ719" s="271" t="s">
        <v>545</v>
      </c>
      <c r="AK719" s="271" t="str">
        <f t="shared" si="78"/>
        <v>??</v>
      </c>
      <c r="AL719" s="271" t="e">
        <f>IF(#REF!=#REF!,0,IF(#REF!=#REF!,0,IF(#REF!=#REF!,0,IF(#REF!=#REF!,0,IF(#REF!=#REF!,0,IF(#REF!=#REF!,0,1))))))</f>
        <v>#REF!</v>
      </c>
      <c r="AM719" s="354">
        <f t="shared" si="83"/>
        <v>0</v>
      </c>
    </row>
    <row r="720" spans="1:39" ht="14.1" customHeight="1" thickTop="1" thickBot="1" x14ac:dyDescent="0.25">
      <c r="A720" s="2295"/>
      <c r="B720" s="2284"/>
      <c r="C720" s="2298"/>
      <c r="D720" s="2300"/>
      <c r="E720" s="2303"/>
      <c r="F720" s="2284"/>
      <c r="G720" s="2318"/>
      <c r="H720" s="2305"/>
      <c r="I720" s="2282"/>
      <c r="J720" s="2284"/>
      <c r="K720" s="2318"/>
      <c r="L720" s="2284"/>
      <c r="M720" s="310"/>
      <c r="N720" s="1679"/>
      <c r="O720" s="1679"/>
      <c r="P720" s="309"/>
      <c r="Q720" s="309"/>
      <c r="R720" s="308"/>
      <c r="S720" s="308"/>
      <c r="T720" s="358"/>
      <c r="U720" s="357"/>
      <c r="V720" s="357"/>
      <c r="W720" s="357"/>
      <c r="X720" s="357"/>
      <c r="Y720" s="357"/>
      <c r="Z720" s="357"/>
      <c r="AA720" s="357"/>
      <c r="AB720" s="308"/>
      <c r="AC720" s="2287"/>
      <c r="AD720" s="2287"/>
      <c r="AE720" s="2277"/>
      <c r="AF720" s="2291"/>
      <c r="AG720" s="2293"/>
      <c r="AH720" s="2276"/>
      <c r="AI720" s="271">
        <f>IF(P720=P719,0,IF(P720=P718,0,IF(P720=P717,0,IF(P720=P716,0,IF(P720=P715,0,IF(P720=P714,0,IF(P720=P713,0,1)))))))</f>
        <v>0</v>
      </c>
      <c r="AJ720" s="271" t="s">
        <v>545</v>
      </c>
      <c r="AK720" s="271" t="str">
        <f t="shared" si="78"/>
        <v>??</v>
      </c>
      <c r="AL720" s="271" t="e">
        <f>IF(#REF!=#REF!,0,IF(#REF!=#REF!,0,IF(#REF!=#REF!,0,IF(#REF!=#REF!,0,IF(#REF!=#REF!,0,IF(#REF!=#REF!,0,IF(#REF!=#REF!,0,1)))))))</f>
        <v>#REF!</v>
      </c>
      <c r="AM720" s="354">
        <f t="shared" si="83"/>
        <v>0</v>
      </c>
    </row>
    <row r="721" spans="1:39" ht="14.1" customHeight="1" thickTop="1" thickBot="1" x14ac:dyDescent="0.25">
      <c r="A721" s="2295"/>
      <c r="B721" s="2284"/>
      <c r="C721" s="2298"/>
      <c r="D721" s="2300"/>
      <c r="E721" s="2303"/>
      <c r="F721" s="2284"/>
      <c r="G721" s="2318"/>
      <c r="H721" s="2305"/>
      <c r="I721" s="2282"/>
      <c r="J721" s="2284"/>
      <c r="K721" s="2318"/>
      <c r="L721" s="2284"/>
      <c r="M721" s="310"/>
      <c r="N721" s="1679"/>
      <c r="O721" s="1679"/>
      <c r="P721" s="309"/>
      <c r="Q721" s="309"/>
      <c r="R721" s="308"/>
      <c r="S721" s="308"/>
      <c r="T721" s="358"/>
      <c r="U721" s="357"/>
      <c r="V721" s="357"/>
      <c r="W721" s="357"/>
      <c r="X721" s="357"/>
      <c r="Y721" s="357"/>
      <c r="Z721" s="357"/>
      <c r="AA721" s="357"/>
      <c r="AB721" s="308"/>
      <c r="AC721" s="2287"/>
      <c r="AD721" s="2287"/>
      <c r="AE721" s="2277"/>
      <c r="AF721" s="2291"/>
      <c r="AG721" s="2293"/>
      <c r="AH721" s="2276"/>
      <c r="AI721" s="271">
        <f>IF(P721=P720,0,IF(P721=P719,0,IF(P721=P718,0,IF(P721=P717,0,IF(P721=P716,0,IF(P721=P715,0,IF(P721=P714,0,IF(P721=P713,0,1))))))))</f>
        <v>0</v>
      </c>
      <c r="AJ721" s="271" t="s">
        <v>545</v>
      </c>
      <c r="AK721" s="271" t="str">
        <f t="shared" si="78"/>
        <v>??</v>
      </c>
      <c r="AL721" s="271" t="e">
        <f>IF(#REF!=#REF!,0,IF(#REF!=#REF!,0,IF(#REF!=#REF!,0,IF(#REF!=#REF!,0,IF(#REF!=#REF!,0,IF(#REF!=#REF!,0,IF(#REF!=#REF!,0,IF(#REF!=#REF!,0,1))))))))</f>
        <v>#REF!</v>
      </c>
      <c r="AM721" s="354">
        <f t="shared" si="83"/>
        <v>0</v>
      </c>
    </row>
    <row r="722" spans="1:39" ht="14.1" customHeight="1" thickTop="1" thickBot="1" x14ac:dyDescent="0.25">
      <c r="A722" s="2296"/>
      <c r="B722" s="2285"/>
      <c r="C722" s="2299"/>
      <c r="D722" s="2301"/>
      <c r="E722" s="2304"/>
      <c r="F722" s="2285"/>
      <c r="G722" s="2319"/>
      <c r="H722" s="2306"/>
      <c r="I722" s="2283"/>
      <c r="J722" s="2285"/>
      <c r="K722" s="2319"/>
      <c r="L722" s="2285"/>
      <c r="M722" s="292"/>
      <c r="N722" s="290"/>
      <c r="O722" s="290"/>
      <c r="P722" s="291"/>
      <c r="Q722" s="291"/>
      <c r="R722" s="290"/>
      <c r="S722" s="290"/>
      <c r="T722" s="356"/>
      <c r="U722" s="355"/>
      <c r="V722" s="355"/>
      <c r="W722" s="355"/>
      <c r="X722" s="355"/>
      <c r="Y722" s="355"/>
      <c r="Z722" s="355"/>
      <c r="AA722" s="355"/>
      <c r="AB722" s="290"/>
      <c r="AC722" s="2288"/>
      <c r="AD722" s="2288"/>
      <c r="AE722" s="2278"/>
      <c r="AF722" s="2291"/>
      <c r="AG722" s="2294"/>
      <c r="AH722" s="2276"/>
      <c r="AI722" s="271">
        <f>IF(P722=P721,0,IF(P722=P720,0,IF(P722=P719,0,IF(P722=P718,0,IF(P722=P717,0,IF(P722=P716,0,IF(P722=P715,0,IF(P722=P714,0,IF(P722=P713,0,1)))))))))</f>
        <v>0</v>
      </c>
      <c r="AJ722" s="271" t="s">
        <v>545</v>
      </c>
      <c r="AK722" s="271" t="str">
        <f t="shared" si="78"/>
        <v>??</v>
      </c>
      <c r="AL722" s="271" t="e">
        <f>IF(#REF!=#REF!,0,IF(#REF!=#REF!,0,IF(#REF!=#REF!,0,IF(#REF!=#REF!,0,IF(#REF!=#REF!,0,IF(#REF!=#REF!,0,IF(#REF!=#REF!,0,IF(#REF!=#REF!,0,IF(#REF!=#REF!,0,1)))))))))</f>
        <v>#REF!</v>
      </c>
      <c r="AM722" s="354">
        <f t="shared" si="83"/>
        <v>0</v>
      </c>
    </row>
    <row r="723" spans="1:39" ht="14.1" customHeight="1" thickTop="1" thickBot="1" x14ac:dyDescent="0.25">
      <c r="A723" s="2295"/>
      <c r="B723" s="2297"/>
      <c r="C723" s="2298"/>
      <c r="D723" s="2300"/>
      <c r="E723" s="2302"/>
      <c r="F723" s="2297"/>
      <c r="G723" s="2297"/>
      <c r="H723" s="2305"/>
      <c r="I723" s="2279" t="s">
        <v>140</v>
      </c>
      <c r="J723" s="2284"/>
      <c r="K723" s="2297"/>
      <c r="L723" s="2284"/>
      <c r="M723" s="310"/>
      <c r="N723" s="1679"/>
      <c r="O723" s="1679"/>
      <c r="P723" s="389"/>
      <c r="Q723" s="389"/>
      <c r="R723" s="308"/>
      <c r="S723" s="308"/>
      <c r="T723" s="358"/>
      <c r="U723" s="357"/>
      <c r="V723" s="357"/>
      <c r="W723" s="357"/>
      <c r="X723" s="357"/>
      <c r="Y723" s="357"/>
      <c r="Z723" s="357"/>
      <c r="AA723" s="357"/>
      <c r="AB723" s="308"/>
      <c r="AC723" s="2286">
        <f>SUM(T723:AB732)</f>
        <v>0</v>
      </c>
      <c r="AD723" s="2286">
        <f>IF(AC723&gt;0,18,0)</f>
        <v>0</v>
      </c>
      <c r="AE723" s="2289">
        <f>IF((AC723-AD723)&gt;=0,AC723-AD723,0)</f>
        <v>0</v>
      </c>
      <c r="AF723" s="2291">
        <f>IF(AC723&lt;AD723,AC723,AD723)/IF(AD723=0,1,AD723)</f>
        <v>0</v>
      </c>
      <c r="AG723" s="2292" t="str">
        <f>IF(AF723=1,"pe",IF(AF723&gt;0,"ne",""))</f>
        <v/>
      </c>
      <c r="AH723" s="2276"/>
      <c r="AI723" s="271">
        <v>1</v>
      </c>
      <c r="AJ723" s="271" t="s">
        <v>545</v>
      </c>
      <c r="AK723" s="271" t="str">
        <f t="shared" si="78"/>
        <v>??</v>
      </c>
      <c r="AL723" s="271">
        <v>1</v>
      </c>
      <c r="AM723" s="354">
        <f>C723</f>
        <v>0</v>
      </c>
    </row>
    <row r="724" spans="1:39" ht="14.1" customHeight="1" thickTop="1" thickBot="1" x14ac:dyDescent="0.25">
      <c r="A724" s="2295"/>
      <c r="B724" s="2284"/>
      <c r="C724" s="2298"/>
      <c r="D724" s="2300"/>
      <c r="E724" s="2303"/>
      <c r="F724" s="2284"/>
      <c r="G724" s="2318"/>
      <c r="H724" s="2305"/>
      <c r="I724" s="2280"/>
      <c r="J724" s="2284"/>
      <c r="K724" s="2318"/>
      <c r="L724" s="2284"/>
      <c r="M724" s="310"/>
      <c r="N724" s="1679"/>
      <c r="O724" s="1679"/>
      <c r="P724" s="309"/>
      <c r="Q724" s="309"/>
      <c r="R724" s="308"/>
      <c r="S724" s="308"/>
      <c r="T724" s="358"/>
      <c r="U724" s="357"/>
      <c r="V724" s="357"/>
      <c r="W724" s="357"/>
      <c r="X724" s="357"/>
      <c r="Y724" s="357"/>
      <c r="Z724" s="357"/>
      <c r="AA724" s="357"/>
      <c r="AB724" s="308"/>
      <c r="AC724" s="2287"/>
      <c r="AD724" s="2287"/>
      <c r="AE724" s="2290"/>
      <c r="AF724" s="2291"/>
      <c r="AG724" s="2293"/>
      <c r="AH724" s="2276"/>
      <c r="AI724" s="271">
        <f>IF(P724=P723,0,1)</f>
        <v>0</v>
      </c>
      <c r="AJ724" s="271" t="s">
        <v>545</v>
      </c>
      <c r="AK724" s="271" t="str">
        <f t="shared" si="78"/>
        <v>??</v>
      </c>
      <c r="AL724" s="271" t="e">
        <f>IF(#REF!=#REF!,0,1)</f>
        <v>#REF!</v>
      </c>
      <c r="AM724" s="354">
        <f t="shared" ref="AM724:AM732" si="84">AM723</f>
        <v>0</v>
      </c>
    </row>
    <row r="725" spans="1:39" ht="14.1" customHeight="1" thickTop="1" thickBot="1" x14ac:dyDescent="0.25">
      <c r="A725" s="2295"/>
      <c r="B725" s="2284"/>
      <c r="C725" s="2298"/>
      <c r="D725" s="2300"/>
      <c r="E725" s="2303"/>
      <c r="F725" s="2284"/>
      <c r="G725" s="2318"/>
      <c r="H725" s="2305"/>
      <c r="I725" s="2281"/>
      <c r="J725" s="2284"/>
      <c r="K725" s="2318"/>
      <c r="L725" s="2284"/>
      <c r="M725" s="310"/>
      <c r="N725" s="1679"/>
      <c r="O725" s="1679"/>
      <c r="P725" s="309"/>
      <c r="Q725" s="309"/>
      <c r="R725" s="308"/>
      <c r="S725" s="308"/>
      <c r="T725" s="358"/>
      <c r="U725" s="357"/>
      <c r="V725" s="357"/>
      <c r="W725" s="357"/>
      <c r="X725" s="357"/>
      <c r="Y725" s="357"/>
      <c r="Z725" s="357"/>
      <c r="AA725" s="357"/>
      <c r="AB725" s="308"/>
      <c r="AC725" s="2287"/>
      <c r="AD725" s="2287"/>
      <c r="AE725" s="2290"/>
      <c r="AF725" s="2291"/>
      <c r="AG725" s="2293"/>
      <c r="AH725" s="2276"/>
      <c r="AI725" s="271">
        <f>IF(P725=P724,0,IF(P725=P723,0,1))</f>
        <v>0</v>
      </c>
      <c r="AJ725" s="271" t="s">
        <v>545</v>
      </c>
      <c r="AK725" s="271" t="str">
        <f t="shared" si="78"/>
        <v>??</v>
      </c>
      <c r="AL725" s="271" t="e">
        <f>IF(#REF!=#REF!,0,IF(#REF!=#REF!,0,1))</f>
        <v>#REF!</v>
      </c>
      <c r="AM725" s="354">
        <f t="shared" si="84"/>
        <v>0</v>
      </c>
    </row>
    <row r="726" spans="1:39" ht="14.1" customHeight="1" thickTop="1" thickBot="1" x14ac:dyDescent="0.25">
      <c r="A726" s="2295"/>
      <c r="B726" s="2284"/>
      <c r="C726" s="2298"/>
      <c r="D726" s="2300"/>
      <c r="E726" s="2303"/>
      <c r="F726" s="2284"/>
      <c r="G726" s="2318"/>
      <c r="H726" s="2305"/>
      <c r="I726" s="2282"/>
      <c r="J726" s="2284"/>
      <c r="K726" s="2318"/>
      <c r="L726" s="2284"/>
      <c r="M726" s="310"/>
      <c r="N726" s="1679"/>
      <c r="O726" s="1679"/>
      <c r="P726" s="309"/>
      <c r="Q726" s="309"/>
      <c r="R726" s="308"/>
      <c r="S726" s="308"/>
      <c r="T726" s="358"/>
      <c r="U726" s="357"/>
      <c r="V726" s="357"/>
      <c r="W726" s="357"/>
      <c r="X726" s="357"/>
      <c r="Y726" s="357"/>
      <c r="Z726" s="357"/>
      <c r="AA726" s="357"/>
      <c r="AB726" s="308"/>
      <c r="AC726" s="2287"/>
      <c r="AD726" s="2287"/>
      <c r="AE726" s="2290"/>
      <c r="AF726" s="2291"/>
      <c r="AG726" s="2293"/>
      <c r="AH726" s="2276"/>
      <c r="AI726" s="271">
        <f>IF(P726=P725,0,IF(P726=P724,0,IF(P726=P723,0,1)))</f>
        <v>0</v>
      </c>
      <c r="AJ726" s="271" t="s">
        <v>545</v>
      </c>
      <c r="AK726" s="271" t="str">
        <f t="shared" si="78"/>
        <v>??</v>
      </c>
      <c r="AL726" s="271" t="e">
        <f>IF(#REF!=#REF!,0,IF(#REF!=#REF!,0,IF(#REF!=#REF!,0,1)))</f>
        <v>#REF!</v>
      </c>
      <c r="AM726" s="354">
        <f t="shared" si="84"/>
        <v>0</v>
      </c>
    </row>
    <row r="727" spans="1:39" ht="14.1" customHeight="1" thickTop="1" thickBot="1" x14ac:dyDescent="0.25">
      <c r="A727" s="2295"/>
      <c r="B727" s="2284"/>
      <c r="C727" s="2298"/>
      <c r="D727" s="2300"/>
      <c r="E727" s="2303"/>
      <c r="F727" s="2284"/>
      <c r="G727" s="2318"/>
      <c r="H727" s="2305"/>
      <c r="I727" s="2282"/>
      <c r="J727" s="2284"/>
      <c r="K727" s="2318"/>
      <c r="L727" s="2284"/>
      <c r="M727" s="310"/>
      <c r="N727" s="1679"/>
      <c r="O727" s="1679"/>
      <c r="P727" s="309"/>
      <c r="Q727" s="309"/>
      <c r="R727" s="308"/>
      <c r="S727" s="308"/>
      <c r="T727" s="358"/>
      <c r="U727" s="357"/>
      <c r="V727" s="357"/>
      <c r="W727" s="357"/>
      <c r="X727" s="357"/>
      <c r="Y727" s="357"/>
      <c r="Z727" s="357"/>
      <c r="AA727" s="357"/>
      <c r="AB727" s="308"/>
      <c r="AC727" s="2287"/>
      <c r="AD727" s="2287"/>
      <c r="AE727" s="2290"/>
      <c r="AF727" s="2291"/>
      <c r="AG727" s="2293"/>
      <c r="AH727" s="2276"/>
      <c r="AI727" s="271">
        <f>IF(P727=P726,0,IF(P727=P725,0,IF(P727=P724,0,IF(P727=P723,0,1))))</f>
        <v>0</v>
      </c>
      <c r="AJ727" s="271" t="s">
        <v>545</v>
      </c>
      <c r="AK727" s="271" t="str">
        <f t="shared" si="78"/>
        <v>??</v>
      </c>
      <c r="AL727" s="271" t="e">
        <f>IF(#REF!=#REF!,0,IF(#REF!=#REF!,0,IF(#REF!=#REF!,0,IF(#REF!=#REF!,0,1))))</f>
        <v>#REF!</v>
      </c>
      <c r="AM727" s="354">
        <f t="shared" si="84"/>
        <v>0</v>
      </c>
    </row>
    <row r="728" spans="1:39" ht="14.1" customHeight="1" thickTop="1" thickBot="1" x14ac:dyDescent="0.25">
      <c r="A728" s="2295"/>
      <c r="B728" s="2284"/>
      <c r="C728" s="2298"/>
      <c r="D728" s="2300"/>
      <c r="E728" s="2303"/>
      <c r="F728" s="2284"/>
      <c r="G728" s="2318"/>
      <c r="H728" s="2305"/>
      <c r="I728" s="2282"/>
      <c r="J728" s="2284"/>
      <c r="K728" s="2318"/>
      <c r="L728" s="2284"/>
      <c r="M728" s="310"/>
      <c r="N728" s="1679"/>
      <c r="O728" s="1679"/>
      <c r="P728" s="309"/>
      <c r="Q728" s="309"/>
      <c r="R728" s="308"/>
      <c r="S728" s="308"/>
      <c r="T728" s="358"/>
      <c r="U728" s="357"/>
      <c r="V728" s="357"/>
      <c r="W728" s="357"/>
      <c r="X728" s="357"/>
      <c r="Y728" s="357"/>
      <c r="Z728" s="357"/>
      <c r="AA728" s="357"/>
      <c r="AB728" s="308"/>
      <c r="AC728" s="2287"/>
      <c r="AD728" s="2287"/>
      <c r="AE728" s="2290"/>
      <c r="AF728" s="2291"/>
      <c r="AG728" s="2293"/>
      <c r="AH728" s="2276"/>
      <c r="AI728" s="271">
        <f>IF(P728=P727,0,IF(P728=P726,0,IF(P728=P725,0,IF(P728=P724,0,IF(P728=P723,0,1)))))</f>
        <v>0</v>
      </c>
      <c r="AJ728" s="271" t="s">
        <v>545</v>
      </c>
      <c r="AK728" s="271" t="str">
        <f t="shared" si="78"/>
        <v>??</v>
      </c>
      <c r="AL728" s="271" t="e">
        <f>IF(#REF!=#REF!,0,IF(#REF!=#REF!,0,IF(#REF!=#REF!,0,IF(#REF!=#REF!,0,IF(#REF!=#REF!,0,1)))))</f>
        <v>#REF!</v>
      </c>
      <c r="AM728" s="354">
        <f t="shared" si="84"/>
        <v>0</v>
      </c>
    </row>
    <row r="729" spans="1:39" ht="14.1" customHeight="1" thickTop="1" thickBot="1" x14ac:dyDescent="0.25">
      <c r="A729" s="2295"/>
      <c r="B729" s="2284"/>
      <c r="C729" s="2298"/>
      <c r="D729" s="2300"/>
      <c r="E729" s="2303"/>
      <c r="F729" s="2284"/>
      <c r="G729" s="2318"/>
      <c r="H729" s="2305"/>
      <c r="I729" s="2282"/>
      <c r="J729" s="2284"/>
      <c r="K729" s="2318"/>
      <c r="L729" s="2284"/>
      <c r="M729" s="310"/>
      <c r="N729" s="1679"/>
      <c r="O729" s="1679"/>
      <c r="P729" s="309"/>
      <c r="Q729" s="309"/>
      <c r="R729" s="308"/>
      <c r="S729" s="308"/>
      <c r="T729" s="358"/>
      <c r="U729" s="357"/>
      <c r="V729" s="357"/>
      <c r="W729" s="357"/>
      <c r="X729" s="357"/>
      <c r="Y729" s="357"/>
      <c r="Z729" s="357"/>
      <c r="AA729" s="357"/>
      <c r="AB729" s="308"/>
      <c r="AC729" s="2287"/>
      <c r="AD729" s="2287"/>
      <c r="AE729" s="2277" t="str">
        <f>IF(AE723&gt;9,"błąd","")</f>
        <v/>
      </c>
      <c r="AF729" s="2291"/>
      <c r="AG729" s="2293"/>
      <c r="AH729" s="2276"/>
      <c r="AI729" s="271">
        <f>IF(P729=P728,0,IF(P729=P727,0,IF(P729=P726,0,IF(P729=P725,0,IF(P729=P724,0,IF(P729=P723,0,1))))))</f>
        <v>0</v>
      </c>
      <c r="AJ729" s="271" t="s">
        <v>545</v>
      </c>
      <c r="AK729" s="271" t="str">
        <f t="shared" si="78"/>
        <v>??</v>
      </c>
      <c r="AL729" s="271" t="e">
        <f>IF(#REF!=#REF!,0,IF(#REF!=#REF!,0,IF(#REF!=#REF!,0,IF(#REF!=#REF!,0,IF(#REF!=#REF!,0,IF(#REF!=#REF!,0,1))))))</f>
        <v>#REF!</v>
      </c>
      <c r="AM729" s="354">
        <f t="shared" si="84"/>
        <v>0</v>
      </c>
    </row>
    <row r="730" spans="1:39" ht="14.1" customHeight="1" thickTop="1" thickBot="1" x14ac:dyDescent="0.25">
      <c r="A730" s="2295"/>
      <c r="B730" s="2284"/>
      <c r="C730" s="2298"/>
      <c r="D730" s="2300"/>
      <c r="E730" s="2303"/>
      <c r="F730" s="2284"/>
      <c r="G730" s="2318"/>
      <c r="H730" s="2305"/>
      <c r="I730" s="2282"/>
      <c r="J730" s="2284"/>
      <c r="K730" s="2318"/>
      <c r="L730" s="2284"/>
      <c r="M730" s="310"/>
      <c r="N730" s="1679"/>
      <c r="O730" s="1679"/>
      <c r="P730" s="309"/>
      <c r="Q730" s="309"/>
      <c r="R730" s="308"/>
      <c r="S730" s="308"/>
      <c r="T730" s="358"/>
      <c r="U730" s="357"/>
      <c r="V730" s="357"/>
      <c r="W730" s="357"/>
      <c r="X730" s="357"/>
      <c r="Y730" s="357"/>
      <c r="Z730" s="357"/>
      <c r="AA730" s="357"/>
      <c r="AB730" s="308"/>
      <c r="AC730" s="2287"/>
      <c r="AD730" s="2287"/>
      <c r="AE730" s="2277"/>
      <c r="AF730" s="2291"/>
      <c r="AG730" s="2293"/>
      <c r="AH730" s="2276"/>
      <c r="AI730" s="271">
        <f>IF(P730=P729,0,IF(P730=P728,0,IF(P730=P727,0,IF(P730=P726,0,IF(P730=P725,0,IF(P730=P724,0,IF(P730=P723,0,1)))))))</f>
        <v>0</v>
      </c>
      <c r="AJ730" s="271" t="s">
        <v>545</v>
      </c>
      <c r="AK730" s="271" t="str">
        <f t="shared" si="78"/>
        <v>??</v>
      </c>
      <c r="AL730" s="271" t="e">
        <f>IF(#REF!=#REF!,0,IF(#REF!=#REF!,0,IF(#REF!=#REF!,0,IF(#REF!=#REF!,0,IF(#REF!=#REF!,0,IF(#REF!=#REF!,0,IF(#REF!=#REF!,0,1)))))))</f>
        <v>#REF!</v>
      </c>
      <c r="AM730" s="354">
        <f t="shared" si="84"/>
        <v>0</v>
      </c>
    </row>
    <row r="731" spans="1:39" ht="14.1" customHeight="1" thickTop="1" thickBot="1" x14ac:dyDescent="0.25">
      <c r="A731" s="2295"/>
      <c r="B731" s="2284"/>
      <c r="C731" s="2298"/>
      <c r="D731" s="2300"/>
      <c r="E731" s="2303"/>
      <c r="F731" s="2284"/>
      <c r="G731" s="2318"/>
      <c r="H731" s="2305"/>
      <c r="I731" s="2282"/>
      <c r="J731" s="2284"/>
      <c r="K731" s="2318"/>
      <c r="L731" s="2284"/>
      <c r="M731" s="310"/>
      <c r="N731" s="1679"/>
      <c r="O731" s="1679"/>
      <c r="P731" s="309"/>
      <c r="Q731" s="309"/>
      <c r="R731" s="308"/>
      <c r="S731" s="308"/>
      <c r="T731" s="358"/>
      <c r="U731" s="357"/>
      <c r="V731" s="357"/>
      <c r="W731" s="357"/>
      <c r="X731" s="357"/>
      <c r="Y731" s="357"/>
      <c r="Z731" s="357"/>
      <c r="AA731" s="357"/>
      <c r="AB731" s="308"/>
      <c r="AC731" s="2287"/>
      <c r="AD731" s="2287"/>
      <c r="AE731" s="2277"/>
      <c r="AF731" s="2291"/>
      <c r="AG731" s="2293"/>
      <c r="AH731" s="2276"/>
      <c r="AI731" s="271">
        <f>IF(P731=P730,0,IF(P731=P729,0,IF(P731=P728,0,IF(P731=P727,0,IF(P731=P726,0,IF(P731=P725,0,IF(P731=P724,0,IF(P731=P723,0,1))))))))</f>
        <v>0</v>
      </c>
      <c r="AJ731" s="271" t="s">
        <v>545</v>
      </c>
      <c r="AK731" s="271" t="str">
        <f t="shared" si="78"/>
        <v>??</v>
      </c>
      <c r="AL731" s="271" t="e">
        <f>IF(#REF!=#REF!,0,IF(#REF!=#REF!,0,IF(#REF!=#REF!,0,IF(#REF!=#REF!,0,IF(#REF!=#REF!,0,IF(#REF!=#REF!,0,IF(#REF!=#REF!,0,IF(#REF!=#REF!,0,1))))))))</f>
        <v>#REF!</v>
      </c>
      <c r="AM731" s="354">
        <f t="shared" si="84"/>
        <v>0</v>
      </c>
    </row>
    <row r="732" spans="1:39" ht="14.1" customHeight="1" thickTop="1" thickBot="1" x14ac:dyDescent="0.25">
      <c r="A732" s="2296"/>
      <c r="B732" s="2285"/>
      <c r="C732" s="2299"/>
      <c r="D732" s="2301"/>
      <c r="E732" s="2304"/>
      <c r="F732" s="2285"/>
      <c r="G732" s="2319"/>
      <c r="H732" s="2306"/>
      <c r="I732" s="2283"/>
      <c r="J732" s="2285"/>
      <c r="K732" s="2319"/>
      <c r="L732" s="2285"/>
      <c r="M732" s="292"/>
      <c r="N732" s="290"/>
      <c r="O732" s="290"/>
      <c r="P732" s="291"/>
      <c r="Q732" s="291"/>
      <c r="R732" s="290"/>
      <c r="S732" s="290"/>
      <c r="T732" s="356"/>
      <c r="U732" s="355"/>
      <c r="V732" s="355"/>
      <c r="W732" s="355"/>
      <c r="X732" s="355"/>
      <c r="Y732" s="355"/>
      <c r="Z732" s="355"/>
      <c r="AA732" s="355"/>
      <c r="AB732" s="290"/>
      <c r="AC732" s="2288"/>
      <c r="AD732" s="2288"/>
      <c r="AE732" s="2278"/>
      <c r="AF732" s="2291"/>
      <c r="AG732" s="2294"/>
      <c r="AH732" s="2276"/>
      <c r="AI732" s="271">
        <f>IF(P732=P731,0,IF(P732=P730,0,IF(P732=P729,0,IF(P732=P728,0,IF(P732=P727,0,IF(P732=P726,0,IF(P732=P725,0,IF(P732=P724,0,IF(P732=P723,0,1)))))))))</f>
        <v>0</v>
      </c>
      <c r="AJ732" s="271" t="s">
        <v>545</v>
      </c>
      <c r="AK732" s="271" t="str">
        <f t="shared" ref="AK732:AK795" si="85">$C$2</f>
        <v>??</v>
      </c>
      <c r="AL732" s="271" t="e">
        <f>IF(#REF!=#REF!,0,IF(#REF!=#REF!,0,IF(#REF!=#REF!,0,IF(#REF!=#REF!,0,IF(#REF!=#REF!,0,IF(#REF!=#REF!,0,IF(#REF!=#REF!,0,IF(#REF!=#REF!,0,IF(#REF!=#REF!,0,1)))))))))</f>
        <v>#REF!</v>
      </c>
      <c r="AM732" s="354">
        <f t="shared" si="84"/>
        <v>0</v>
      </c>
    </row>
    <row r="733" spans="1:39" ht="14.1" customHeight="1" thickTop="1" thickBot="1" x14ac:dyDescent="0.25">
      <c r="A733" s="2295"/>
      <c r="B733" s="2297"/>
      <c r="C733" s="2298"/>
      <c r="D733" s="2300"/>
      <c r="E733" s="2302"/>
      <c r="F733" s="2297"/>
      <c r="G733" s="2297"/>
      <c r="H733" s="2305"/>
      <c r="I733" s="2279" t="s">
        <v>140</v>
      </c>
      <c r="J733" s="2284"/>
      <c r="K733" s="2297"/>
      <c r="L733" s="2284"/>
      <c r="M733" s="310"/>
      <c r="N733" s="1679"/>
      <c r="O733" s="1679"/>
      <c r="P733" s="389"/>
      <c r="Q733" s="389"/>
      <c r="R733" s="308"/>
      <c r="S733" s="308"/>
      <c r="T733" s="358"/>
      <c r="U733" s="357"/>
      <c r="V733" s="357"/>
      <c r="W733" s="357"/>
      <c r="X733" s="357"/>
      <c r="Y733" s="357"/>
      <c r="Z733" s="357"/>
      <c r="AA733" s="357"/>
      <c r="AB733" s="308"/>
      <c r="AC733" s="2286">
        <f>SUM(T733:AB742)</f>
        <v>0</v>
      </c>
      <c r="AD733" s="2286">
        <f>IF(AC733&gt;0,18,0)</f>
        <v>0</v>
      </c>
      <c r="AE733" s="2289">
        <f>IF((AC733-AD733)&gt;=0,AC733-AD733,0)</f>
        <v>0</v>
      </c>
      <c r="AF733" s="2291">
        <f>IF(AC733&lt;AD733,AC733,AD733)/IF(AD733=0,1,AD733)</f>
        <v>0</v>
      </c>
      <c r="AG733" s="2292" t="str">
        <f>IF(AF733=1,"pe",IF(AF733&gt;0,"ne",""))</f>
        <v/>
      </c>
      <c r="AH733" s="2276"/>
      <c r="AI733" s="271">
        <v>1</v>
      </c>
      <c r="AJ733" s="271" t="s">
        <v>545</v>
      </c>
      <c r="AK733" s="271" t="str">
        <f t="shared" si="85"/>
        <v>??</v>
      </c>
      <c r="AL733" s="271">
        <v>1</v>
      </c>
      <c r="AM733" s="354">
        <f>C733</f>
        <v>0</v>
      </c>
    </row>
    <row r="734" spans="1:39" ht="14.1" customHeight="1" thickTop="1" thickBot="1" x14ac:dyDescent="0.25">
      <c r="A734" s="2295"/>
      <c r="B734" s="2284"/>
      <c r="C734" s="2298"/>
      <c r="D734" s="2300"/>
      <c r="E734" s="2303"/>
      <c r="F734" s="2284"/>
      <c r="G734" s="2318"/>
      <c r="H734" s="2305"/>
      <c r="I734" s="2280"/>
      <c r="J734" s="2284"/>
      <c r="K734" s="2318"/>
      <c r="L734" s="2284"/>
      <c r="M734" s="310"/>
      <c r="N734" s="1679"/>
      <c r="O734" s="1679"/>
      <c r="P734" s="309"/>
      <c r="Q734" s="309"/>
      <c r="R734" s="308"/>
      <c r="S734" s="308"/>
      <c r="T734" s="358"/>
      <c r="U734" s="357"/>
      <c r="V734" s="357"/>
      <c r="W734" s="357"/>
      <c r="X734" s="357"/>
      <c r="Y734" s="357"/>
      <c r="Z734" s="357"/>
      <c r="AA734" s="357"/>
      <c r="AB734" s="308"/>
      <c r="AC734" s="2287"/>
      <c r="AD734" s="2287"/>
      <c r="AE734" s="2290"/>
      <c r="AF734" s="2291"/>
      <c r="AG734" s="2293"/>
      <c r="AH734" s="2276"/>
      <c r="AI734" s="271">
        <f>IF(P734=P733,0,1)</f>
        <v>0</v>
      </c>
      <c r="AJ734" s="271" t="s">
        <v>545</v>
      </c>
      <c r="AK734" s="271" t="str">
        <f t="shared" si="85"/>
        <v>??</v>
      </c>
      <c r="AL734" s="271" t="e">
        <f>IF(#REF!=#REF!,0,1)</f>
        <v>#REF!</v>
      </c>
      <c r="AM734" s="354">
        <f t="shared" ref="AM734:AM742" si="86">AM733</f>
        <v>0</v>
      </c>
    </row>
    <row r="735" spans="1:39" ht="14.1" customHeight="1" thickTop="1" thickBot="1" x14ac:dyDescent="0.25">
      <c r="A735" s="2295"/>
      <c r="B735" s="2284"/>
      <c r="C735" s="2298"/>
      <c r="D735" s="2300"/>
      <c r="E735" s="2303"/>
      <c r="F735" s="2284"/>
      <c r="G735" s="2318"/>
      <c r="H735" s="2305"/>
      <c r="I735" s="2281"/>
      <c r="J735" s="2284"/>
      <c r="K735" s="2318"/>
      <c r="L735" s="2284"/>
      <c r="M735" s="310"/>
      <c r="N735" s="1679"/>
      <c r="O735" s="1679"/>
      <c r="P735" s="309"/>
      <c r="Q735" s="309"/>
      <c r="R735" s="308"/>
      <c r="S735" s="308"/>
      <c r="T735" s="358"/>
      <c r="U735" s="357"/>
      <c r="V735" s="357"/>
      <c r="W735" s="357"/>
      <c r="X735" s="357"/>
      <c r="Y735" s="357"/>
      <c r="Z735" s="357"/>
      <c r="AA735" s="357"/>
      <c r="AB735" s="308"/>
      <c r="AC735" s="2287"/>
      <c r="AD735" s="2287"/>
      <c r="AE735" s="2290"/>
      <c r="AF735" s="2291"/>
      <c r="AG735" s="2293"/>
      <c r="AH735" s="2276"/>
      <c r="AI735" s="271">
        <f>IF(P735=P734,0,IF(P735=P733,0,1))</f>
        <v>0</v>
      </c>
      <c r="AJ735" s="271" t="s">
        <v>545</v>
      </c>
      <c r="AK735" s="271" t="str">
        <f t="shared" si="85"/>
        <v>??</v>
      </c>
      <c r="AL735" s="271" t="e">
        <f>IF(#REF!=#REF!,0,IF(#REF!=#REF!,0,1))</f>
        <v>#REF!</v>
      </c>
      <c r="AM735" s="354">
        <f t="shared" si="86"/>
        <v>0</v>
      </c>
    </row>
    <row r="736" spans="1:39" ht="14.1" customHeight="1" thickTop="1" thickBot="1" x14ac:dyDescent="0.25">
      <c r="A736" s="2295"/>
      <c r="B736" s="2284"/>
      <c r="C736" s="2298"/>
      <c r="D736" s="2300"/>
      <c r="E736" s="2303"/>
      <c r="F736" s="2284"/>
      <c r="G736" s="2318"/>
      <c r="H736" s="2305"/>
      <c r="I736" s="2282"/>
      <c r="J736" s="2284"/>
      <c r="K736" s="2318"/>
      <c r="L736" s="2284"/>
      <c r="M736" s="310"/>
      <c r="N736" s="1679"/>
      <c r="O736" s="1679"/>
      <c r="P736" s="309"/>
      <c r="Q736" s="309"/>
      <c r="R736" s="308"/>
      <c r="S736" s="308"/>
      <c r="T736" s="358"/>
      <c r="U736" s="357"/>
      <c r="V736" s="357"/>
      <c r="W736" s="357"/>
      <c r="X736" s="357"/>
      <c r="Y736" s="357"/>
      <c r="Z736" s="357"/>
      <c r="AA736" s="357"/>
      <c r="AB736" s="308"/>
      <c r="AC736" s="2287"/>
      <c r="AD736" s="2287"/>
      <c r="AE736" s="2290"/>
      <c r="AF736" s="2291"/>
      <c r="AG736" s="2293"/>
      <c r="AH736" s="2276"/>
      <c r="AI736" s="271">
        <f>IF(P736=P735,0,IF(P736=P734,0,IF(P736=P733,0,1)))</f>
        <v>0</v>
      </c>
      <c r="AJ736" s="271" t="s">
        <v>545</v>
      </c>
      <c r="AK736" s="271" t="str">
        <f t="shared" si="85"/>
        <v>??</v>
      </c>
      <c r="AL736" s="271" t="e">
        <f>IF(#REF!=#REF!,0,IF(#REF!=#REF!,0,IF(#REF!=#REF!,0,1)))</f>
        <v>#REF!</v>
      </c>
      <c r="AM736" s="354">
        <f t="shared" si="86"/>
        <v>0</v>
      </c>
    </row>
    <row r="737" spans="1:39" ht="14.1" customHeight="1" thickTop="1" thickBot="1" x14ac:dyDescent="0.25">
      <c r="A737" s="2295"/>
      <c r="B737" s="2284"/>
      <c r="C737" s="2298"/>
      <c r="D737" s="2300"/>
      <c r="E737" s="2303"/>
      <c r="F737" s="2284"/>
      <c r="G737" s="2318"/>
      <c r="H737" s="2305"/>
      <c r="I737" s="2282"/>
      <c r="J737" s="2284"/>
      <c r="K737" s="2318"/>
      <c r="L737" s="2284"/>
      <c r="M737" s="310"/>
      <c r="N737" s="1679"/>
      <c r="O737" s="1679"/>
      <c r="P737" s="309"/>
      <c r="Q737" s="309"/>
      <c r="R737" s="308"/>
      <c r="S737" s="308"/>
      <c r="T737" s="358"/>
      <c r="U737" s="357"/>
      <c r="V737" s="357"/>
      <c r="W737" s="357"/>
      <c r="X737" s="357"/>
      <c r="Y737" s="357"/>
      <c r="Z737" s="357"/>
      <c r="AA737" s="357"/>
      <c r="AB737" s="308"/>
      <c r="AC737" s="2287"/>
      <c r="AD737" s="2287"/>
      <c r="AE737" s="2290"/>
      <c r="AF737" s="2291"/>
      <c r="AG737" s="2293"/>
      <c r="AH737" s="2276"/>
      <c r="AI737" s="271">
        <f>IF(P737=P736,0,IF(P737=P735,0,IF(P737=P734,0,IF(P737=P733,0,1))))</f>
        <v>0</v>
      </c>
      <c r="AJ737" s="271" t="s">
        <v>545</v>
      </c>
      <c r="AK737" s="271" t="str">
        <f t="shared" si="85"/>
        <v>??</v>
      </c>
      <c r="AL737" s="271" t="e">
        <f>IF(#REF!=#REF!,0,IF(#REF!=#REF!,0,IF(#REF!=#REF!,0,IF(#REF!=#REF!,0,1))))</f>
        <v>#REF!</v>
      </c>
      <c r="AM737" s="354">
        <f t="shared" si="86"/>
        <v>0</v>
      </c>
    </row>
    <row r="738" spans="1:39" ht="14.1" customHeight="1" thickTop="1" thickBot="1" x14ac:dyDescent="0.25">
      <c r="A738" s="2295"/>
      <c r="B738" s="2284"/>
      <c r="C738" s="2298"/>
      <c r="D738" s="2300"/>
      <c r="E738" s="2303"/>
      <c r="F738" s="2284"/>
      <c r="G738" s="2318"/>
      <c r="H738" s="2305"/>
      <c r="I738" s="2282"/>
      <c r="J738" s="2284"/>
      <c r="K738" s="2318"/>
      <c r="L738" s="2284"/>
      <c r="M738" s="310"/>
      <c r="N738" s="1679"/>
      <c r="O738" s="1679"/>
      <c r="P738" s="309"/>
      <c r="Q738" s="309"/>
      <c r="R738" s="308"/>
      <c r="S738" s="308"/>
      <c r="T738" s="358"/>
      <c r="U738" s="357"/>
      <c r="V738" s="357"/>
      <c r="W738" s="357"/>
      <c r="X738" s="357"/>
      <c r="Y738" s="357"/>
      <c r="Z738" s="357"/>
      <c r="AA738" s="357"/>
      <c r="AB738" s="308"/>
      <c r="AC738" s="2287"/>
      <c r="AD738" s="2287"/>
      <c r="AE738" s="2290"/>
      <c r="AF738" s="2291"/>
      <c r="AG738" s="2293"/>
      <c r="AH738" s="2276"/>
      <c r="AI738" s="271">
        <f>IF(P738=P737,0,IF(P738=P736,0,IF(P738=P735,0,IF(P738=P734,0,IF(P738=P733,0,1)))))</f>
        <v>0</v>
      </c>
      <c r="AJ738" s="271" t="s">
        <v>545</v>
      </c>
      <c r="AK738" s="271" t="str">
        <f t="shared" si="85"/>
        <v>??</v>
      </c>
      <c r="AL738" s="271" t="e">
        <f>IF(#REF!=#REF!,0,IF(#REF!=#REF!,0,IF(#REF!=#REF!,0,IF(#REF!=#REF!,0,IF(#REF!=#REF!,0,1)))))</f>
        <v>#REF!</v>
      </c>
      <c r="AM738" s="354">
        <f t="shared" si="86"/>
        <v>0</v>
      </c>
    </row>
    <row r="739" spans="1:39" ht="14.1" customHeight="1" thickTop="1" thickBot="1" x14ac:dyDescent="0.25">
      <c r="A739" s="2295"/>
      <c r="B739" s="2284"/>
      <c r="C739" s="2298"/>
      <c r="D739" s="2300"/>
      <c r="E739" s="2303"/>
      <c r="F739" s="2284"/>
      <c r="G739" s="2318"/>
      <c r="H739" s="2305"/>
      <c r="I739" s="2282"/>
      <c r="J739" s="2284"/>
      <c r="K739" s="2318"/>
      <c r="L739" s="2284"/>
      <c r="M739" s="310"/>
      <c r="N739" s="1679"/>
      <c r="O739" s="1679"/>
      <c r="P739" s="309"/>
      <c r="Q739" s="309"/>
      <c r="R739" s="308"/>
      <c r="S739" s="308"/>
      <c r="T739" s="358"/>
      <c r="U739" s="357"/>
      <c r="V739" s="357"/>
      <c r="W739" s="357"/>
      <c r="X739" s="357"/>
      <c r="Y739" s="357"/>
      <c r="Z739" s="357"/>
      <c r="AA739" s="357"/>
      <c r="AB739" s="308"/>
      <c r="AC739" s="2287"/>
      <c r="AD739" s="2287"/>
      <c r="AE739" s="2277" t="str">
        <f>IF(AE733&gt;9,"błąd","")</f>
        <v/>
      </c>
      <c r="AF739" s="2291"/>
      <c r="AG739" s="2293"/>
      <c r="AH739" s="2276"/>
      <c r="AI739" s="271">
        <f>IF(P739=P738,0,IF(P739=P737,0,IF(P739=P736,0,IF(P739=P735,0,IF(P739=P734,0,IF(P739=P733,0,1))))))</f>
        <v>0</v>
      </c>
      <c r="AJ739" s="271" t="s">
        <v>545</v>
      </c>
      <c r="AK739" s="271" t="str">
        <f t="shared" si="85"/>
        <v>??</v>
      </c>
      <c r="AL739" s="271" t="e">
        <f>IF(#REF!=#REF!,0,IF(#REF!=#REF!,0,IF(#REF!=#REF!,0,IF(#REF!=#REF!,0,IF(#REF!=#REF!,0,IF(#REF!=#REF!,0,1))))))</f>
        <v>#REF!</v>
      </c>
      <c r="AM739" s="354">
        <f t="shared" si="86"/>
        <v>0</v>
      </c>
    </row>
    <row r="740" spans="1:39" ht="14.1" customHeight="1" thickTop="1" thickBot="1" x14ac:dyDescent="0.25">
      <c r="A740" s="2295"/>
      <c r="B740" s="2284"/>
      <c r="C740" s="2298"/>
      <c r="D740" s="2300"/>
      <c r="E740" s="2303"/>
      <c r="F740" s="2284"/>
      <c r="G740" s="2318"/>
      <c r="H740" s="2305"/>
      <c r="I740" s="2282"/>
      <c r="J740" s="2284"/>
      <c r="K740" s="2318"/>
      <c r="L740" s="2284"/>
      <c r="M740" s="310"/>
      <c r="N740" s="1679"/>
      <c r="O740" s="1679"/>
      <c r="P740" s="309"/>
      <c r="Q740" s="309"/>
      <c r="R740" s="308"/>
      <c r="S740" s="308"/>
      <c r="T740" s="358"/>
      <c r="U740" s="357"/>
      <c r="V740" s="357"/>
      <c r="W740" s="357"/>
      <c r="X740" s="357"/>
      <c r="Y740" s="357"/>
      <c r="Z740" s="357"/>
      <c r="AA740" s="357"/>
      <c r="AB740" s="308"/>
      <c r="AC740" s="2287"/>
      <c r="AD740" s="2287"/>
      <c r="AE740" s="2277"/>
      <c r="AF740" s="2291"/>
      <c r="AG740" s="2293"/>
      <c r="AH740" s="2276"/>
      <c r="AI740" s="271">
        <f>IF(P740=P739,0,IF(P740=P738,0,IF(P740=P737,0,IF(P740=P736,0,IF(P740=P735,0,IF(P740=P734,0,IF(P740=P733,0,1)))))))</f>
        <v>0</v>
      </c>
      <c r="AJ740" s="271" t="s">
        <v>545</v>
      </c>
      <c r="AK740" s="271" t="str">
        <f t="shared" si="85"/>
        <v>??</v>
      </c>
      <c r="AL740" s="271" t="e">
        <f>IF(#REF!=#REF!,0,IF(#REF!=#REF!,0,IF(#REF!=#REF!,0,IF(#REF!=#REF!,0,IF(#REF!=#REF!,0,IF(#REF!=#REF!,0,IF(#REF!=#REF!,0,1)))))))</f>
        <v>#REF!</v>
      </c>
      <c r="AM740" s="354">
        <f t="shared" si="86"/>
        <v>0</v>
      </c>
    </row>
    <row r="741" spans="1:39" ht="14.1" customHeight="1" thickTop="1" thickBot="1" x14ac:dyDescent="0.25">
      <c r="A741" s="2295"/>
      <c r="B741" s="2284"/>
      <c r="C741" s="2298"/>
      <c r="D741" s="2300"/>
      <c r="E741" s="2303"/>
      <c r="F741" s="2284"/>
      <c r="G741" s="2318"/>
      <c r="H741" s="2305"/>
      <c r="I741" s="2282"/>
      <c r="J741" s="2284"/>
      <c r="K741" s="2318"/>
      <c r="L741" s="2284"/>
      <c r="M741" s="310"/>
      <c r="N741" s="1679"/>
      <c r="O741" s="1679"/>
      <c r="P741" s="309"/>
      <c r="Q741" s="309"/>
      <c r="R741" s="308"/>
      <c r="S741" s="308"/>
      <c r="T741" s="358"/>
      <c r="U741" s="357"/>
      <c r="V741" s="357"/>
      <c r="W741" s="357"/>
      <c r="X741" s="357"/>
      <c r="Y741" s="357"/>
      <c r="Z741" s="357"/>
      <c r="AA741" s="357"/>
      <c r="AB741" s="308"/>
      <c r="AC741" s="2287"/>
      <c r="AD741" s="2287"/>
      <c r="AE741" s="2277"/>
      <c r="AF741" s="2291"/>
      <c r="AG741" s="2293"/>
      <c r="AH741" s="2276"/>
      <c r="AI741" s="271">
        <f>IF(P741=P740,0,IF(P741=P739,0,IF(P741=P738,0,IF(P741=P737,0,IF(P741=P736,0,IF(P741=P735,0,IF(P741=P734,0,IF(P741=P733,0,1))))))))</f>
        <v>0</v>
      </c>
      <c r="AJ741" s="271" t="s">
        <v>545</v>
      </c>
      <c r="AK741" s="271" t="str">
        <f t="shared" si="85"/>
        <v>??</v>
      </c>
      <c r="AL741" s="271" t="e">
        <f>IF(#REF!=#REF!,0,IF(#REF!=#REF!,0,IF(#REF!=#REF!,0,IF(#REF!=#REF!,0,IF(#REF!=#REF!,0,IF(#REF!=#REF!,0,IF(#REF!=#REF!,0,IF(#REF!=#REF!,0,1))))))))</f>
        <v>#REF!</v>
      </c>
      <c r="AM741" s="354">
        <f t="shared" si="86"/>
        <v>0</v>
      </c>
    </row>
    <row r="742" spans="1:39" ht="14.1" customHeight="1" thickTop="1" thickBot="1" x14ac:dyDescent="0.25">
      <c r="A742" s="2296"/>
      <c r="B742" s="2285"/>
      <c r="C742" s="2299"/>
      <c r="D742" s="2301"/>
      <c r="E742" s="2304"/>
      <c r="F742" s="2285"/>
      <c r="G742" s="2319"/>
      <c r="H742" s="2306"/>
      <c r="I742" s="2283"/>
      <c r="J742" s="2285"/>
      <c r="K742" s="2319"/>
      <c r="L742" s="2285"/>
      <c r="M742" s="292"/>
      <c r="N742" s="290"/>
      <c r="O742" s="290"/>
      <c r="P742" s="291"/>
      <c r="Q742" s="291"/>
      <c r="R742" s="290"/>
      <c r="S742" s="290"/>
      <c r="T742" s="356"/>
      <c r="U742" s="355"/>
      <c r="V742" s="355"/>
      <c r="W742" s="355"/>
      <c r="X742" s="355"/>
      <c r="Y742" s="355"/>
      <c r="Z742" s="355"/>
      <c r="AA742" s="355"/>
      <c r="AB742" s="290"/>
      <c r="AC742" s="2288"/>
      <c r="AD742" s="2288"/>
      <c r="AE742" s="2278"/>
      <c r="AF742" s="2291"/>
      <c r="AG742" s="2294"/>
      <c r="AH742" s="2276"/>
      <c r="AI742" s="271">
        <f>IF(P742=P741,0,IF(P742=P740,0,IF(P742=P739,0,IF(P742=P738,0,IF(P742=P737,0,IF(P742=P736,0,IF(P742=P735,0,IF(P742=P734,0,IF(P742=P733,0,1)))))))))</f>
        <v>0</v>
      </c>
      <c r="AJ742" s="271" t="s">
        <v>545</v>
      </c>
      <c r="AK742" s="271" t="str">
        <f t="shared" si="85"/>
        <v>??</v>
      </c>
      <c r="AL742" s="271" t="e">
        <f>IF(#REF!=#REF!,0,IF(#REF!=#REF!,0,IF(#REF!=#REF!,0,IF(#REF!=#REF!,0,IF(#REF!=#REF!,0,IF(#REF!=#REF!,0,IF(#REF!=#REF!,0,IF(#REF!=#REF!,0,IF(#REF!=#REF!,0,1)))))))))</f>
        <v>#REF!</v>
      </c>
      <c r="AM742" s="354">
        <f t="shared" si="86"/>
        <v>0</v>
      </c>
    </row>
    <row r="743" spans="1:39" ht="14.1" customHeight="1" thickTop="1" thickBot="1" x14ac:dyDescent="0.25">
      <c r="A743" s="2295"/>
      <c r="B743" s="2297"/>
      <c r="C743" s="2298"/>
      <c r="D743" s="2300"/>
      <c r="E743" s="2302"/>
      <c r="F743" s="2297"/>
      <c r="G743" s="2297"/>
      <c r="H743" s="2305"/>
      <c r="I743" s="2279" t="s">
        <v>140</v>
      </c>
      <c r="J743" s="2284"/>
      <c r="K743" s="2297"/>
      <c r="L743" s="2284"/>
      <c r="M743" s="310"/>
      <c r="N743" s="1679"/>
      <c r="O743" s="1679"/>
      <c r="P743" s="389"/>
      <c r="Q743" s="389"/>
      <c r="R743" s="308"/>
      <c r="S743" s="308"/>
      <c r="T743" s="358"/>
      <c r="U743" s="357"/>
      <c r="V743" s="357"/>
      <c r="W743" s="357"/>
      <c r="X743" s="357"/>
      <c r="Y743" s="357"/>
      <c r="Z743" s="357"/>
      <c r="AA743" s="357"/>
      <c r="AB743" s="308"/>
      <c r="AC743" s="2286">
        <f>SUM(T743:AB752)</f>
        <v>0</v>
      </c>
      <c r="AD743" s="2286">
        <f>IF(AC743&gt;0,18,0)</f>
        <v>0</v>
      </c>
      <c r="AE743" s="2289">
        <f>IF((AC743-AD743)&gt;=0,AC743-AD743,0)</f>
        <v>0</v>
      </c>
      <c r="AF743" s="2291">
        <f>IF(AC743&lt;AD743,AC743,AD743)/IF(AD743=0,1,AD743)</f>
        <v>0</v>
      </c>
      <c r="AG743" s="2292" t="str">
        <f>IF(AF743=1,"pe",IF(AF743&gt;0,"ne",""))</f>
        <v/>
      </c>
      <c r="AH743" s="2276"/>
      <c r="AI743" s="271">
        <v>1</v>
      </c>
      <c r="AJ743" s="271" t="s">
        <v>545</v>
      </c>
      <c r="AK743" s="271" t="str">
        <f t="shared" si="85"/>
        <v>??</v>
      </c>
      <c r="AL743" s="271">
        <v>1</v>
      </c>
      <c r="AM743" s="354">
        <f>C743</f>
        <v>0</v>
      </c>
    </row>
    <row r="744" spans="1:39" ht="14.1" customHeight="1" thickTop="1" thickBot="1" x14ac:dyDescent="0.25">
      <c r="A744" s="2295"/>
      <c r="B744" s="2284"/>
      <c r="C744" s="2298"/>
      <c r="D744" s="2300"/>
      <c r="E744" s="2303"/>
      <c r="F744" s="2284"/>
      <c r="G744" s="2318"/>
      <c r="H744" s="2305"/>
      <c r="I744" s="2280"/>
      <c r="J744" s="2284"/>
      <c r="K744" s="2318"/>
      <c r="L744" s="2284"/>
      <c r="M744" s="310"/>
      <c r="N744" s="1679"/>
      <c r="O744" s="1679"/>
      <c r="P744" s="309"/>
      <c r="Q744" s="309"/>
      <c r="R744" s="308"/>
      <c r="S744" s="308"/>
      <c r="T744" s="358"/>
      <c r="U744" s="357"/>
      <c r="V744" s="357"/>
      <c r="W744" s="357"/>
      <c r="X744" s="357"/>
      <c r="Y744" s="357"/>
      <c r="Z744" s="357"/>
      <c r="AA744" s="357"/>
      <c r="AB744" s="308"/>
      <c r="AC744" s="2287"/>
      <c r="AD744" s="2287"/>
      <c r="AE744" s="2290"/>
      <c r="AF744" s="2291"/>
      <c r="AG744" s="2293"/>
      <c r="AH744" s="2276"/>
      <c r="AI744" s="271">
        <f>IF(P744=P743,0,1)</f>
        <v>0</v>
      </c>
      <c r="AJ744" s="271" t="s">
        <v>545</v>
      </c>
      <c r="AK744" s="271" t="str">
        <f t="shared" si="85"/>
        <v>??</v>
      </c>
      <c r="AL744" s="271" t="e">
        <f>IF(#REF!=#REF!,0,1)</f>
        <v>#REF!</v>
      </c>
      <c r="AM744" s="354">
        <f t="shared" ref="AM744:AM752" si="87">AM743</f>
        <v>0</v>
      </c>
    </row>
    <row r="745" spans="1:39" ht="14.1" customHeight="1" thickTop="1" thickBot="1" x14ac:dyDescent="0.25">
      <c r="A745" s="2295"/>
      <c r="B745" s="2284"/>
      <c r="C745" s="2298"/>
      <c r="D745" s="2300"/>
      <c r="E745" s="2303"/>
      <c r="F745" s="2284"/>
      <c r="G745" s="2318"/>
      <c r="H745" s="2305"/>
      <c r="I745" s="2281"/>
      <c r="J745" s="2284"/>
      <c r="K745" s="2318"/>
      <c r="L745" s="2284"/>
      <c r="M745" s="310"/>
      <c r="N745" s="1679"/>
      <c r="O745" s="1679"/>
      <c r="P745" s="309"/>
      <c r="Q745" s="309"/>
      <c r="R745" s="308"/>
      <c r="S745" s="308"/>
      <c r="T745" s="358"/>
      <c r="U745" s="357"/>
      <c r="V745" s="357"/>
      <c r="W745" s="357"/>
      <c r="X745" s="357"/>
      <c r="Y745" s="357"/>
      <c r="Z745" s="357"/>
      <c r="AA745" s="357"/>
      <c r="AB745" s="308"/>
      <c r="AC745" s="2287"/>
      <c r="AD745" s="2287"/>
      <c r="AE745" s="2290"/>
      <c r="AF745" s="2291"/>
      <c r="AG745" s="2293"/>
      <c r="AH745" s="2276"/>
      <c r="AI745" s="271">
        <f>IF(P745=P744,0,IF(P745=P743,0,1))</f>
        <v>0</v>
      </c>
      <c r="AJ745" s="271" t="s">
        <v>545</v>
      </c>
      <c r="AK745" s="271" t="str">
        <f t="shared" si="85"/>
        <v>??</v>
      </c>
      <c r="AL745" s="271" t="e">
        <f>IF(#REF!=#REF!,0,IF(#REF!=#REF!,0,1))</f>
        <v>#REF!</v>
      </c>
      <c r="AM745" s="354">
        <f t="shared" si="87"/>
        <v>0</v>
      </c>
    </row>
    <row r="746" spans="1:39" ht="14.1" customHeight="1" thickTop="1" thickBot="1" x14ac:dyDescent="0.25">
      <c r="A746" s="2295"/>
      <c r="B746" s="2284"/>
      <c r="C746" s="2298"/>
      <c r="D746" s="2300"/>
      <c r="E746" s="2303"/>
      <c r="F746" s="2284"/>
      <c r="G746" s="2318"/>
      <c r="H746" s="2305"/>
      <c r="I746" s="2282"/>
      <c r="J746" s="2284"/>
      <c r="K746" s="2318"/>
      <c r="L746" s="2284"/>
      <c r="M746" s="310"/>
      <c r="N746" s="1679"/>
      <c r="O746" s="1679"/>
      <c r="P746" s="309"/>
      <c r="Q746" s="309"/>
      <c r="R746" s="308"/>
      <c r="S746" s="308"/>
      <c r="T746" s="358"/>
      <c r="U746" s="357"/>
      <c r="V746" s="357"/>
      <c r="W746" s="357"/>
      <c r="X746" s="357"/>
      <c r="Y746" s="357"/>
      <c r="Z746" s="357"/>
      <c r="AA746" s="357"/>
      <c r="AB746" s="308"/>
      <c r="AC746" s="2287"/>
      <c r="AD746" s="2287"/>
      <c r="AE746" s="2290"/>
      <c r="AF746" s="2291"/>
      <c r="AG746" s="2293"/>
      <c r="AH746" s="2276"/>
      <c r="AI746" s="271">
        <f>IF(P746=P745,0,IF(P746=P744,0,IF(P746=P743,0,1)))</f>
        <v>0</v>
      </c>
      <c r="AJ746" s="271" t="s">
        <v>545</v>
      </c>
      <c r="AK746" s="271" t="str">
        <f t="shared" si="85"/>
        <v>??</v>
      </c>
      <c r="AL746" s="271" t="e">
        <f>IF(#REF!=#REF!,0,IF(#REF!=#REF!,0,IF(#REF!=#REF!,0,1)))</f>
        <v>#REF!</v>
      </c>
      <c r="AM746" s="354">
        <f t="shared" si="87"/>
        <v>0</v>
      </c>
    </row>
    <row r="747" spans="1:39" ht="14.1" customHeight="1" thickTop="1" thickBot="1" x14ac:dyDescent="0.25">
      <c r="A747" s="2295"/>
      <c r="B747" s="2284"/>
      <c r="C747" s="2298"/>
      <c r="D747" s="2300"/>
      <c r="E747" s="2303"/>
      <c r="F747" s="2284"/>
      <c r="G747" s="2318"/>
      <c r="H747" s="2305"/>
      <c r="I747" s="2282"/>
      <c r="J747" s="2284"/>
      <c r="K747" s="2318"/>
      <c r="L747" s="2284"/>
      <c r="M747" s="310"/>
      <c r="N747" s="1679"/>
      <c r="O747" s="1679"/>
      <c r="P747" s="309"/>
      <c r="Q747" s="309"/>
      <c r="R747" s="308"/>
      <c r="S747" s="308"/>
      <c r="T747" s="358"/>
      <c r="U747" s="357"/>
      <c r="V747" s="357"/>
      <c r="W747" s="357"/>
      <c r="X747" s="357"/>
      <c r="Y747" s="357"/>
      <c r="Z747" s="357"/>
      <c r="AA747" s="357"/>
      <c r="AB747" s="308"/>
      <c r="AC747" s="2287"/>
      <c r="AD747" s="2287"/>
      <c r="AE747" s="2290"/>
      <c r="AF747" s="2291"/>
      <c r="AG747" s="2293"/>
      <c r="AH747" s="2276"/>
      <c r="AI747" s="271">
        <f>IF(P747=P746,0,IF(P747=P745,0,IF(P747=P744,0,IF(P747=P743,0,1))))</f>
        <v>0</v>
      </c>
      <c r="AJ747" s="271" t="s">
        <v>545</v>
      </c>
      <c r="AK747" s="271" t="str">
        <f t="shared" si="85"/>
        <v>??</v>
      </c>
      <c r="AL747" s="271" t="e">
        <f>IF(#REF!=#REF!,0,IF(#REF!=#REF!,0,IF(#REF!=#REF!,0,IF(#REF!=#REF!,0,1))))</f>
        <v>#REF!</v>
      </c>
      <c r="AM747" s="354">
        <f t="shared" si="87"/>
        <v>0</v>
      </c>
    </row>
    <row r="748" spans="1:39" ht="14.1" customHeight="1" thickTop="1" thickBot="1" x14ac:dyDescent="0.25">
      <c r="A748" s="2295"/>
      <c r="B748" s="2284"/>
      <c r="C748" s="2298"/>
      <c r="D748" s="2300"/>
      <c r="E748" s="2303"/>
      <c r="F748" s="2284"/>
      <c r="G748" s="2318"/>
      <c r="H748" s="2305"/>
      <c r="I748" s="2282"/>
      <c r="J748" s="2284"/>
      <c r="K748" s="2318"/>
      <c r="L748" s="2284"/>
      <c r="M748" s="310"/>
      <c r="N748" s="1679"/>
      <c r="O748" s="1679"/>
      <c r="P748" s="309"/>
      <c r="Q748" s="309"/>
      <c r="R748" s="308"/>
      <c r="S748" s="308"/>
      <c r="T748" s="358"/>
      <c r="U748" s="357"/>
      <c r="V748" s="357"/>
      <c r="W748" s="357"/>
      <c r="X748" s="357"/>
      <c r="Y748" s="357"/>
      <c r="Z748" s="357"/>
      <c r="AA748" s="357"/>
      <c r="AB748" s="308"/>
      <c r="AC748" s="2287"/>
      <c r="AD748" s="2287"/>
      <c r="AE748" s="2290"/>
      <c r="AF748" s="2291"/>
      <c r="AG748" s="2293"/>
      <c r="AH748" s="2276"/>
      <c r="AI748" s="271">
        <f>IF(P748=P747,0,IF(P748=P746,0,IF(P748=P745,0,IF(P748=P744,0,IF(P748=P743,0,1)))))</f>
        <v>0</v>
      </c>
      <c r="AJ748" s="271" t="s">
        <v>545</v>
      </c>
      <c r="AK748" s="271" t="str">
        <f t="shared" si="85"/>
        <v>??</v>
      </c>
      <c r="AL748" s="271" t="e">
        <f>IF(#REF!=#REF!,0,IF(#REF!=#REF!,0,IF(#REF!=#REF!,0,IF(#REF!=#REF!,0,IF(#REF!=#REF!,0,1)))))</f>
        <v>#REF!</v>
      </c>
      <c r="AM748" s="354">
        <f t="shared" si="87"/>
        <v>0</v>
      </c>
    </row>
    <row r="749" spans="1:39" ht="14.1" customHeight="1" thickTop="1" thickBot="1" x14ac:dyDescent="0.25">
      <c r="A749" s="2295"/>
      <c r="B749" s="2284"/>
      <c r="C749" s="2298"/>
      <c r="D749" s="2300"/>
      <c r="E749" s="2303"/>
      <c r="F749" s="2284"/>
      <c r="G749" s="2318"/>
      <c r="H749" s="2305"/>
      <c r="I749" s="2282"/>
      <c r="J749" s="2284"/>
      <c r="K749" s="2318"/>
      <c r="L749" s="2284"/>
      <c r="M749" s="310"/>
      <c r="N749" s="1679"/>
      <c r="O749" s="1679"/>
      <c r="P749" s="309"/>
      <c r="Q749" s="309"/>
      <c r="R749" s="308"/>
      <c r="S749" s="308"/>
      <c r="T749" s="358"/>
      <c r="U749" s="357"/>
      <c r="V749" s="357"/>
      <c r="W749" s="357"/>
      <c r="X749" s="357"/>
      <c r="Y749" s="357"/>
      <c r="Z749" s="357"/>
      <c r="AA749" s="357"/>
      <c r="AB749" s="308"/>
      <c r="AC749" s="2287"/>
      <c r="AD749" s="2287"/>
      <c r="AE749" s="2277" t="str">
        <f>IF(AE743&gt;9,"błąd","")</f>
        <v/>
      </c>
      <c r="AF749" s="2291"/>
      <c r="AG749" s="2293"/>
      <c r="AH749" s="2276"/>
      <c r="AI749" s="271">
        <f>IF(P749=P748,0,IF(P749=P747,0,IF(P749=P746,0,IF(P749=P745,0,IF(P749=P744,0,IF(P749=P743,0,1))))))</f>
        <v>0</v>
      </c>
      <c r="AJ749" s="271" t="s">
        <v>545</v>
      </c>
      <c r="AK749" s="271" t="str">
        <f t="shared" si="85"/>
        <v>??</v>
      </c>
      <c r="AL749" s="271" t="e">
        <f>IF(#REF!=#REF!,0,IF(#REF!=#REF!,0,IF(#REF!=#REF!,0,IF(#REF!=#REF!,0,IF(#REF!=#REF!,0,IF(#REF!=#REF!,0,1))))))</f>
        <v>#REF!</v>
      </c>
      <c r="AM749" s="354">
        <f t="shared" si="87"/>
        <v>0</v>
      </c>
    </row>
    <row r="750" spans="1:39" ht="14.1" customHeight="1" thickTop="1" thickBot="1" x14ac:dyDescent="0.25">
      <c r="A750" s="2295"/>
      <c r="B750" s="2284"/>
      <c r="C750" s="2298"/>
      <c r="D750" s="2300"/>
      <c r="E750" s="2303"/>
      <c r="F750" s="2284"/>
      <c r="G750" s="2318"/>
      <c r="H750" s="2305"/>
      <c r="I750" s="2282"/>
      <c r="J750" s="2284"/>
      <c r="K750" s="2318"/>
      <c r="L750" s="2284"/>
      <c r="M750" s="310"/>
      <c r="N750" s="1679"/>
      <c r="O750" s="1679"/>
      <c r="P750" s="309"/>
      <c r="Q750" s="309"/>
      <c r="R750" s="308"/>
      <c r="S750" s="308"/>
      <c r="T750" s="358"/>
      <c r="U750" s="357"/>
      <c r="V750" s="357"/>
      <c r="W750" s="357"/>
      <c r="X750" s="357"/>
      <c r="Y750" s="357"/>
      <c r="Z750" s="357"/>
      <c r="AA750" s="357"/>
      <c r="AB750" s="308"/>
      <c r="AC750" s="2287"/>
      <c r="AD750" s="2287"/>
      <c r="AE750" s="2277"/>
      <c r="AF750" s="2291"/>
      <c r="AG750" s="2293"/>
      <c r="AH750" s="2276"/>
      <c r="AI750" s="271">
        <f>IF(P750=P749,0,IF(P750=P748,0,IF(P750=P747,0,IF(P750=P746,0,IF(P750=P745,0,IF(P750=P744,0,IF(P750=P743,0,1)))))))</f>
        <v>0</v>
      </c>
      <c r="AJ750" s="271" t="s">
        <v>545</v>
      </c>
      <c r="AK750" s="271" t="str">
        <f t="shared" si="85"/>
        <v>??</v>
      </c>
      <c r="AL750" s="271" t="e">
        <f>IF(#REF!=#REF!,0,IF(#REF!=#REF!,0,IF(#REF!=#REF!,0,IF(#REF!=#REF!,0,IF(#REF!=#REF!,0,IF(#REF!=#REF!,0,IF(#REF!=#REF!,0,1)))))))</f>
        <v>#REF!</v>
      </c>
      <c r="AM750" s="354">
        <f t="shared" si="87"/>
        <v>0</v>
      </c>
    </row>
    <row r="751" spans="1:39" ht="14.1" customHeight="1" thickTop="1" thickBot="1" x14ac:dyDescent="0.25">
      <c r="A751" s="2295"/>
      <c r="B751" s="2284"/>
      <c r="C751" s="2298"/>
      <c r="D751" s="2300"/>
      <c r="E751" s="2303"/>
      <c r="F751" s="2284"/>
      <c r="G751" s="2318"/>
      <c r="H751" s="2305"/>
      <c r="I751" s="2282"/>
      <c r="J751" s="2284"/>
      <c r="K751" s="2318"/>
      <c r="L751" s="2284"/>
      <c r="M751" s="310"/>
      <c r="N751" s="1679"/>
      <c r="O751" s="1679"/>
      <c r="P751" s="309"/>
      <c r="Q751" s="309"/>
      <c r="R751" s="308"/>
      <c r="S751" s="308"/>
      <c r="T751" s="358"/>
      <c r="U751" s="357"/>
      <c r="V751" s="357"/>
      <c r="W751" s="357"/>
      <c r="X751" s="357"/>
      <c r="Y751" s="357"/>
      <c r="Z751" s="357"/>
      <c r="AA751" s="357"/>
      <c r="AB751" s="308"/>
      <c r="AC751" s="2287"/>
      <c r="AD751" s="2287"/>
      <c r="AE751" s="2277"/>
      <c r="AF751" s="2291"/>
      <c r="AG751" s="2293"/>
      <c r="AH751" s="2276"/>
      <c r="AI751" s="271">
        <f>IF(P751=P750,0,IF(P751=P749,0,IF(P751=P748,0,IF(P751=P747,0,IF(P751=P746,0,IF(P751=P745,0,IF(P751=P744,0,IF(P751=P743,0,1))))))))</f>
        <v>0</v>
      </c>
      <c r="AJ751" s="271" t="s">
        <v>545</v>
      </c>
      <c r="AK751" s="271" t="str">
        <f t="shared" si="85"/>
        <v>??</v>
      </c>
      <c r="AL751" s="271" t="e">
        <f>IF(#REF!=#REF!,0,IF(#REF!=#REF!,0,IF(#REF!=#REF!,0,IF(#REF!=#REF!,0,IF(#REF!=#REF!,0,IF(#REF!=#REF!,0,IF(#REF!=#REF!,0,IF(#REF!=#REF!,0,1))))))))</f>
        <v>#REF!</v>
      </c>
      <c r="AM751" s="354">
        <f t="shared" si="87"/>
        <v>0</v>
      </c>
    </row>
    <row r="752" spans="1:39" ht="14.1" customHeight="1" thickTop="1" thickBot="1" x14ac:dyDescent="0.25">
      <c r="A752" s="2296"/>
      <c r="B752" s="2285"/>
      <c r="C752" s="2299"/>
      <c r="D752" s="2301"/>
      <c r="E752" s="2304"/>
      <c r="F752" s="2285"/>
      <c r="G752" s="2319"/>
      <c r="H752" s="2306"/>
      <c r="I752" s="2283"/>
      <c r="J752" s="2285"/>
      <c r="K752" s="2319"/>
      <c r="L752" s="2285"/>
      <c r="M752" s="292"/>
      <c r="N752" s="290"/>
      <c r="O752" s="290"/>
      <c r="P752" s="291"/>
      <c r="Q752" s="291"/>
      <c r="R752" s="290"/>
      <c r="S752" s="290"/>
      <c r="T752" s="356"/>
      <c r="U752" s="355"/>
      <c r="V752" s="355"/>
      <c r="W752" s="355"/>
      <c r="X752" s="355"/>
      <c r="Y752" s="355"/>
      <c r="Z752" s="355"/>
      <c r="AA752" s="355"/>
      <c r="AB752" s="290"/>
      <c r="AC752" s="2288"/>
      <c r="AD752" s="2288"/>
      <c r="AE752" s="2278"/>
      <c r="AF752" s="2291"/>
      <c r="AG752" s="2294"/>
      <c r="AH752" s="2276"/>
      <c r="AI752" s="271">
        <f>IF(P752=P751,0,IF(P752=P750,0,IF(P752=P749,0,IF(P752=P748,0,IF(P752=P747,0,IF(P752=P746,0,IF(P752=P745,0,IF(P752=P744,0,IF(P752=P743,0,1)))))))))</f>
        <v>0</v>
      </c>
      <c r="AJ752" s="271" t="s">
        <v>545</v>
      </c>
      <c r="AK752" s="271" t="str">
        <f t="shared" si="85"/>
        <v>??</v>
      </c>
      <c r="AL752" s="271" t="e">
        <f>IF(#REF!=#REF!,0,IF(#REF!=#REF!,0,IF(#REF!=#REF!,0,IF(#REF!=#REF!,0,IF(#REF!=#REF!,0,IF(#REF!=#REF!,0,IF(#REF!=#REF!,0,IF(#REF!=#REF!,0,IF(#REF!=#REF!,0,1)))))))))</f>
        <v>#REF!</v>
      </c>
      <c r="AM752" s="354">
        <f t="shared" si="87"/>
        <v>0</v>
      </c>
    </row>
    <row r="753" spans="1:39" ht="14.1" customHeight="1" thickTop="1" thickBot="1" x14ac:dyDescent="0.25">
      <c r="A753" s="2295"/>
      <c r="B753" s="2297"/>
      <c r="C753" s="2298"/>
      <c r="D753" s="2300"/>
      <c r="E753" s="2302"/>
      <c r="F753" s="2297"/>
      <c r="G753" s="2297"/>
      <c r="H753" s="2305"/>
      <c r="I753" s="2279" t="s">
        <v>140</v>
      </c>
      <c r="J753" s="2284"/>
      <c r="K753" s="2297"/>
      <c r="L753" s="2284"/>
      <c r="M753" s="310"/>
      <c r="N753" s="1679"/>
      <c r="O753" s="1679"/>
      <c r="P753" s="389"/>
      <c r="Q753" s="389"/>
      <c r="R753" s="308"/>
      <c r="S753" s="308"/>
      <c r="T753" s="358"/>
      <c r="U753" s="357"/>
      <c r="V753" s="357"/>
      <c r="W753" s="357"/>
      <c r="X753" s="357"/>
      <c r="Y753" s="357"/>
      <c r="Z753" s="357"/>
      <c r="AA753" s="357"/>
      <c r="AB753" s="308"/>
      <c r="AC753" s="2286">
        <f>SUM(T753:AB762)</f>
        <v>0</v>
      </c>
      <c r="AD753" s="2286">
        <f>IF(AC753&gt;0,18,0)</f>
        <v>0</v>
      </c>
      <c r="AE753" s="2289">
        <f>IF((AC753-AD753)&gt;=0,AC753-AD753,0)</f>
        <v>0</v>
      </c>
      <c r="AF753" s="2291">
        <f>IF(AC753&lt;AD753,AC753,AD753)/IF(AD753=0,1,AD753)</f>
        <v>0</v>
      </c>
      <c r="AG753" s="2292" t="str">
        <f>IF(AF753=1,"pe",IF(AF753&gt;0,"ne",""))</f>
        <v/>
      </c>
      <c r="AH753" s="2276"/>
      <c r="AI753" s="271">
        <v>1</v>
      </c>
      <c r="AJ753" s="271" t="s">
        <v>545</v>
      </c>
      <c r="AK753" s="271" t="str">
        <f t="shared" si="85"/>
        <v>??</v>
      </c>
      <c r="AL753" s="271">
        <v>1</v>
      </c>
      <c r="AM753" s="354">
        <f>C753</f>
        <v>0</v>
      </c>
    </row>
    <row r="754" spans="1:39" ht="14.1" customHeight="1" thickTop="1" thickBot="1" x14ac:dyDescent="0.25">
      <c r="A754" s="2295"/>
      <c r="B754" s="2284"/>
      <c r="C754" s="2298"/>
      <c r="D754" s="2300"/>
      <c r="E754" s="2303"/>
      <c r="F754" s="2284"/>
      <c r="G754" s="2318"/>
      <c r="H754" s="2305"/>
      <c r="I754" s="2280"/>
      <c r="J754" s="2284"/>
      <c r="K754" s="2318"/>
      <c r="L754" s="2284"/>
      <c r="M754" s="310"/>
      <c r="N754" s="1679"/>
      <c r="O754" s="1679"/>
      <c r="P754" s="309"/>
      <c r="Q754" s="309"/>
      <c r="R754" s="308"/>
      <c r="S754" s="308"/>
      <c r="T754" s="358"/>
      <c r="U754" s="357"/>
      <c r="V754" s="357"/>
      <c r="W754" s="357"/>
      <c r="X754" s="357"/>
      <c r="Y754" s="357"/>
      <c r="Z754" s="357"/>
      <c r="AA754" s="357"/>
      <c r="AB754" s="308"/>
      <c r="AC754" s="2287"/>
      <c r="AD754" s="2287"/>
      <c r="AE754" s="2290"/>
      <c r="AF754" s="2291"/>
      <c r="AG754" s="2293"/>
      <c r="AH754" s="2276"/>
      <c r="AI754" s="271">
        <f>IF(P754=P753,0,1)</f>
        <v>0</v>
      </c>
      <c r="AJ754" s="271" t="s">
        <v>545</v>
      </c>
      <c r="AK754" s="271" t="str">
        <f t="shared" si="85"/>
        <v>??</v>
      </c>
      <c r="AL754" s="271" t="e">
        <f>IF(#REF!=#REF!,0,1)</f>
        <v>#REF!</v>
      </c>
      <c r="AM754" s="354">
        <f t="shared" ref="AM754:AM762" si="88">AM753</f>
        <v>0</v>
      </c>
    </row>
    <row r="755" spans="1:39" ht="14.1" customHeight="1" thickTop="1" thickBot="1" x14ac:dyDescent="0.25">
      <c r="A755" s="2295"/>
      <c r="B755" s="2284"/>
      <c r="C755" s="2298"/>
      <c r="D755" s="2300"/>
      <c r="E755" s="2303"/>
      <c r="F755" s="2284"/>
      <c r="G755" s="2318"/>
      <c r="H755" s="2305"/>
      <c r="I755" s="2281"/>
      <c r="J755" s="2284"/>
      <c r="K755" s="2318"/>
      <c r="L755" s="2284"/>
      <c r="M755" s="310"/>
      <c r="N755" s="1679"/>
      <c r="O755" s="1679"/>
      <c r="P755" s="309"/>
      <c r="Q755" s="309"/>
      <c r="R755" s="308"/>
      <c r="S755" s="308"/>
      <c r="T755" s="358"/>
      <c r="U755" s="357"/>
      <c r="V755" s="357"/>
      <c r="W755" s="357"/>
      <c r="X755" s="357"/>
      <c r="Y755" s="357"/>
      <c r="Z755" s="357"/>
      <c r="AA755" s="357"/>
      <c r="AB755" s="308"/>
      <c r="AC755" s="2287"/>
      <c r="AD755" s="2287"/>
      <c r="AE755" s="2290"/>
      <c r="AF755" s="2291"/>
      <c r="AG755" s="2293"/>
      <c r="AH755" s="2276"/>
      <c r="AI755" s="271">
        <f>IF(P755=P754,0,IF(P755=P753,0,1))</f>
        <v>0</v>
      </c>
      <c r="AJ755" s="271" t="s">
        <v>545</v>
      </c>
      <c r="AK755" s="271" t="str">
        <f t="shared" si="85"/>
        <v>??</v>
      </c>
      <c r="AL755" s="271" t="e">
        <f>IF(#REF!=#REF!,0,IF(#REF!=#REF!,0,1))</f>
        <v>#REF!</v>
      </c>
      <c r="AM755" s="354">
        <f t="shared" si="88"/>
        <v>0</v>
      </c>
    </row>
    <row r="756" spans="1:39" ht="14.1" customHeight="1" thickTop="1" thickBot="1" x14ac:dyDescent="0.25">
      <c r="A756" s="2295"/>
      <c r="B756" s="2284"/>
      <c r="C756" s="2298"/>
      <c r="D756" s="2300"/>
      <c r="E756" s="2303"/>
      <c r="F756" s="2284"/>
      <c r="G756" s="2318"/>
      <c r="H756" s="2305"/>
      <c r="I756" s="2282"/>
      <c r="J756" s="2284"/>
      <c r="K756" s="2318"/>
      <c r="L756" s="2284"/>
      <c r="M756" s="310"/>
      <c r="N756" s="1679"/>
      <c r="O756" s="1679"/>
      <c r="P756" s="309"/>
      <c r="Q756" s="309"/>
      <c r="R756" s="308"/>
      <c r="S756" s="308"/>
      <c r="T756" s="358"/>
      <c r="U756" s="357"/>
      <c r="V756" s="357"/>
      <c r="W756" s="357"/>
      <c r="X756" s="357"/>
      <c r="Y756" s="357"/>
      <c r="Z756" s="357"/>
      <c r="AA756" s="357"/>
      <c r="AB756" s="308"/>
      <c r="AC756" s="2287"/>
      <c r="AD756" s="2287"/>
      <c r="AE756" s="2290"/>
      <c r="AF756" s="2291"/>
      <c r="AG756" s="2293"/>
      <c r="AH756" s="2276"/>
      <c r="AI756" s="271">
        <f>IF(P756=P755,0,IF(P756=P754,0,IF(P756=P753,0,1)))</f>
        <v>0</v>
      </c>
      <c r="AJ756" s="271" t="s">
        <v>545</v>
      </c>
      <c r="AK756" s="271" t="str">
        <f t="shared" si="85"/>
        <v>??</v>
      </c>
      <c r="AL756" s="271" t="e">
        <f>IF(#REF!=#REF!,0,IF(#REF!=#REF!,0,IF(#REF!=#REF!,0,1)))</f>
        <v>#REF!</v>
      </c>
      <c r="AM756" s="354">
        <f t="shared" si="88"/>
        <v>0</v>
      </c>
    </row>
    <row r="757" spans="1:39" ht="14.1" customHeight="1" thickTop="1" thickBot="1" x14ac:dyDescent="0.25">
      <c r="A757" s="2295"/>
      <c r="B757" s="2284"/>
      <c r="C757" s="2298"/>
      <c r="D757" s="2300"/>
      <c r="E757" s="2303"/>
      <c r="F757" s="2284"/>
      <c r="G757" s="2318"/>
      <c r="H757" s="2305"/>
      <c r="I757" s="2282"/>
      <c r="J757" s="2284"/>
      <c r="K757" s="2318"/>
      <c r="L757" s="2284"/>
      <c r="M757" s="310"/>
      <c r="N757" s="1679"/>
      <c r="O757" s="1679"/>
      <c r="P757" s="309"/>
      <c r="Q757" s="309"/>
      <c r="R757" s="308"/>
      <c r="S757" s="308"/>
      <c r="T757" s="358"/>
      <c r="U757" s="357"/>
      <c r="V757" s="357"/>
      <c r="W757" s="357"/>
      <c r="X757" s="357"/>
      <c r="Y757" s="357"/>
      <c r="Z757" s="357"/>
      <c r="AA757" s="357"/>
      <c r="AB757" s="308"/>
      <c r="AC757" s="2287"/>
      <c r="AD757" s="2287"/>
      <c r="AE757" s="2290"/>
      <c r="AF757" s="2291"/>
      <c r="AG757" s="2293"/>
      <c r="AH757" s="2276"/>
      <c r="AI757" s="271">
        <f>IF(P757=P756,0,IF(P757=P755,0,IF(P757=P754,0,IF(P757=P753,0,1))))</f>
        <v>0</v>
      </c>
      <c r="AJ757" s="271" t="s">
        <v>545</v>
      </c>
      <c r="AK757" s="271" t="str">
        <f t="shared" si="85"/>
        <v>??</v>
      </c>
      <c r="AL757" s="271" t="e">
        <f>IF(#REF!=#REF!,0,IF(#REF!=#REF!,0,IF(#REF!=#REF!,0,IF(#REF!=#REF!,0,1))))</f>
        <v>#REF!</v>
      </c>
      <c r="AM757" s="354">
        <f t="shared" si="88"/>
        <v>0</v>
      </c>
    </row>
    <row r="758" spans="1:39" ht="14.1" customHeight="1" thickTop="1" thickBot="1" x14ac:dyDescent="0.25">
      <c r="A758" s="2295"/>
      <c r="B758" s="2284"/>
      <c r="C758" s="2298"/>
      <c r="D758" s="2300"/>
      <c r="E758" s="2303"/>
      <c r="F758" s="2284"/>
      <c r="G758" s="2318"/>
      <c r="H758" s="2305"/>
      <c r="I758" s="2282"/>
      <c r="J758" s="2284"/>
      <c r="K758" s="2318"/>
      <c r="L758" s="2284"/>
      <c r="M758" s="310"/>
      <c r="N758" s="1679"/>
      <c r="O758" s="1679"/>
      <c r="P758" s="309"/>
      <c r="Q758" s="309"/>
      <c r="R758" s="308"/>
      <c r="S758" s="308"/>
      <c r="T758" s="358"/>
      <c r="U758" s="357"/>
      <c r="V758" s="357"/>
      <c r="W758" s="357"/>
      <c r="X758" s="357"/>
      <c r="Y758" s="357"/>
      <c r="Z758" s="357"/>
      <c r="AA758" s="357"/>
      <c r="AB758" s="308"/>
      <c r="AC758" s="2287"/>
      <c r="AD758" s="2287"/>
      <c r="AE758" s="2290"/>
      <c r="AF758" s="2291"/>
      <c r="AG758" s="2293"/>
      <c r="AH758" s="2276"/>
      <c r="AI758" s="271">
        <f>IF(P758=P757,0,IF(P758=P756,0,IF(P758=P755,0,IF(P758=P754,0,IF(P758=P753,0,1)))))</f>
        <v>0</v>
      </c>
      <c r="AJ758" s="271" t="s">
        <v>545</v>
      </c>
      <c r="AK758" s="271" t="str">
        <f t="shared" si="85"/>
        <v>??</v>
      </c>
      <c r="AL758" s="271" t="e">
        <f>IF(#REF!=#REF!,0,IF(#REF!=#REF!,0,IF(#REF!=#REF!,0,IF(#REF!=#REF!,0,IF(#REF!=#REF!,0,1)))))</f>
        <v>#REF!</v>
      </c>
      <c r="AM758" s="354">
        <f t="shared" si="88"/>
        <v>0</v>
      </c>
    </row>
    <row r="759" spans="1:39" ht="14.1" customHeight="1" thickTop="1" thickBot="1" x14ac:dyDescent="0.25">
      <c r="A759" s="2295"/>
      <c r="B759" s="2284"/>
      <c r="C759" s="2298"/>
      <c r="D759" s="2300"/>
      <c r="E759" s="2303"/>
      <c r="F759" s="2284"/>
      <c r="G759" s="2318"/>
      <c r="H759" s="2305"/>
      <c r="I759" s="2282"/>
      <c r="J759" s="2284"/>
      <c r="K759" s="2318"/>
      <c r="L759" s="2284"/>
      <c r="M759" s="310"/>
      <c r="N759" s="1679"/>
      <c r="O759" s="1679"/>
      <c r="P759" s="309"/>
      <c r="Q759" s="309"/>
      <c r="R759" s="308"/>
      <c r="S759" s="308"/>
      <c r="T759" s="358"/>
      <c r="U759" s="357"/>
      <c r="V759" s="357"/>
      <c r="W759" s="357"/>
      <c r="X759" s="357"/>
      <c r="Y759" s="357"/>
      <c r="Z759" s="357"/>
      <c r="AA759" s="357"/>
      <c r="AB759" s="308"/>
      <c r="AC759" s="2287"/>
      <c r="AD759" s="2287"/>
      <c r="AE759" s="2277" t="str">
        <f>IF(AE753&gt;9,"błąd","")</f>
        <v/>
      </c>
      <c r="AF759" s="2291"/>
      <c r="AG759" s="2293"/>
      <c r="AH759" s="2276"/>
      <c r="AI759" s="271">
        <f>IF(P759=P758,0,IF(P759=P757,0,IF(P759=P756,0,IF(P759=P755,0,IF(P759=P754,0,IF(P759=P753,0,1))))))</f>
        <v>0</v>
      </c>
      <c r="AJ759" s="271" t="s">
        <v>545</v>
      </c>
      <c r="AK759" s="271" t="str">
        <f t="shared" si="85"/>
        <v>??</v>
      </c>
      <c r="AL759" s="271" t="e">
        <f>IF(#REF!=#REF!,0,IF(#REF!=#REF!,0,IF(#REF!=#REF!,0,IF(#REF!=#REF!,0,IF(#REF!=#REF!,0,IF(#REF!=#REF!,0,1))))))</f>
        <v>#REF!</v>
      </c>
      <c r="AM759" s="354">
        <f t="shared" si="88"/>
        <v>0</v>
      </c>
    </row>
    <row r="760" spans="1:39" ht="14.1" customHeight="1" thickTop="1" thickBot="1" x14ac:dyDescent="0.25">
      <c r="A760" s="2295"/>
      <c r="B760" s="2284"/>
      <c r="C760" s="2298"/>
      <c r="D760" s="2300"/>
      <c r="E760" s="2303"/>
      <c r="F760" s="2284"/>
      <c r="G760" s="2318"/>
      <c r="H760" s="2305"/>
      <c r="I760" s="2282"/>
      <c r="J760" s="2284"/>
      <c r="K760" s="2318"/>
      <c r="L760" s="2284"/>
      <c r="M760" s="310"/>
      <c r="N760" s="1679"/>
      <c r="O760" s="1679"/>
      <c r="P760" s="309"/>
      <c r="Q760" s="309"/>
      <c r="R760" s="308"/>
      <c r="S760" s="308"/>
      <c r="T760" s="358"/>
      <c r="U760" s="357"/>
      <c r="V760" s="357"/>
      <c r="W760" s="357"/>
      <c r="X760" s="357"/>
      <c r="Y760" s="357"/>
      <c r="Z760" s="357"/>
      <c r="AA760" s="357"/>
      <c r="AB760" s="308"/>
      <c r="AC760" s="2287"/>
      <c r="AD760" s="2287"/>
      <c r="AE760" s="2277"/>
      <c r="AF760" s="2291"/>
      <c r="AG760" s="2293"/>
      <c r="AH760" s="2276"/>
      <c r="AI760" s="271">
        <f>IF(P760=P759,0,IF(P760=P758,0,IF(P760=P757,0,IF(P760=P756,0,IF(P760=P755,0,IF(P760=P754,0,IF(P760=P753,0,1)))))))</f>
        <v>0</v>
      </c>
      <c r="AJ760" s="271" t="s">
        <v>545</v>
      </c>
      <c r="AK760" s="271" t="str">
        <f t="shared" si="85"/>
        <v>??</v>
      </c>
      <c r="AL760" s="271" t="e">
        <f>IF(#REF!=#REF!,0,IF(#REF!=#REF!,0,IF(#REF!=#REF!,0,IF(#REF!=#REF!,0,IF(#REF!=#REF!,0,IF(#REF!=#REF!,0,IF(#REF!=#REF!,0,1)))))))</f>
        <v>#REF!</v>
      </c>
      <c r="AM760" s="354">
        <f t="shared" si="88"/>
        <v>0</v>
      </c>
    </row>
    <row r="761" spans="1:39" ht="14.1" customHeight="1" thickTop="1" thickBot="1" x14ac:dyDescent="0.25">
      <c r="A761" s="2295"/>
      <c r="B761" s="2284"/>
      <c r="C761" s="2298"/>
      <c r="D761" s="2300"/>
      <c r="E761" s="2303"/>
      <c r="F761" s="2284"/>
      <c r="G761" s="2318"/>
      <c r="H761" s="2305"/>
      <c r="I761" s="2282"/>
      <c r="J761" s="2284"/>
      <c r="K761" s="2318"/>
      <c r="L761" s="2284"/>
      <c r="M761" s="310"/>
      <c r="N761" s="1679"/>
      <c r="O761" s="1679"/>
      <c r="P761" s="309"/>
      <c r="Q761" s="309"/>
      <c r="R761" s="308"/>
      <c r="S761" s="308"/>
      <c r="T761" s="358"/>
      <c r="U761" s="357"/>
      <c r="V761" s="357"/>
      <c r="W761" s="357"/>
      <c r="X761" s="357"/>
      <c r="Y761" s="357"/>
      <c r="Z761" s="357"/>
      <c r="AA761" s="357"/>
      <c r="AB761" s="308"/>
      <c r="AC761" s="2287"/>
      <c r="AD761" s="2287"/>
      <c r="AE761" s="2277"/>
      <c r="AF761" s="2291"/>
      <c r="AG761" s="2293"/>
      <c r="AH761" s="2276"/>
      <c r="AI761" s="271">
        <f>IF(P761=P760,0,IF(P761=P759,0,IF(P761=P758,0,IF(P761=P757,0,IF(P761=P756,0,IF(P761=P755,0,IF(P761=P754,0,IF(P761=P753,0,1))))))))</f>
        <v>0</v>
      </c>
      <c r="AJ761" s="271" t="s">
        <v>545</v>
      </c>
      <c r="AK761" s="271" t="str">
        <f t="shared" si="85"/>
        <v>??</v>
      </c>
      <c r="AL761" s="271" t="e">
        <f>IF(#REF!=#REF!,0,IF(#REF!=#REF!,0,IF(#REF!=#REF!,0,IF(#REF!=#REF!,0,IF(#REF!=#REF!,0,IF(#REF!=#REF!,0,IF(#REF!=#REF!,0,IF(#REF!=#REF!,0,1))))))))</f>
        <v>#REF!</v>
      </c>
      <c r="AM761" s="354">
        <f t="shared" si="88"/>
        <v>0</v>
      </c>
    </row>
    <row r="762" spans="1:39" ht="14.1" customHeight="1" thickTop="1" thickBot="1" x14ac:dyDescent="0.25">
      <c r="A762" s="2296"/>
      <c r="B762" s="2285"/>
      <c r="C762" s="2299"/>
      <c r="D762" s="2301"/>
      <c r="E762" s="2304"/>
      <c r="F762" s="2285"/>
      <c r="G762" s="2319"/>
      <c r="H762" s="2306"/>
      <c r="I762" s="2283"/>
      <c r="J762" s="2285"/>
      <c r="K762" s="2319"/>
      <c r="L762" s="2285"/>
      <c r="M762" s="292"/>
      <c r="N762" s="290"/>
      <c r="O762" s="290"/>
      <c r="P762" s="291"/>
      <c r="Q762" s="291"/>
      <c r="R762" s="290"/>
      <c r="S762" s="290"/>
      <c r="T762" s="356"/>
      <c r="U762" s="355"/>
      <c r="V762" s="355"/>
      <c r="W762" s="355"/>
      <c r="X762" s="355"/>
      <c r="Y762" s="355"/>
      <c r="Z762" s="355"/>
      <c r="AA762" s="355"/>
      <c r="AB762" s="290"/>
      <c r="AC762" s="2288"/>
      <c r="AD762" s="2288"/>
      <c r="AE762" s="2278"/>
      <c r="AF762" s="2291"/>
      <c r="AG762" s="2294"/>
      <c r="AH762" s="2276"/>
      <c r="AI762" s="271">
        <f>IF(P762=P761,0,IF(P762=P760,0,IF(P762=P759,0,IF(P762=P758,0,IF(P762=P757,0,IF(P762=P756,0,IF(P762=P755,0,IF(P762=P754,0,IF(P762=P753,0,1)))))))))</f>
        <v>0</v>
      </c>
      <c r="AJ762" s="271" t="s">
        <v>545</v>
      </c>
      <c r="AK762" s="271" t="str">
        <f t="shared" si="85"/>
        <v>??</v>
      </c>
      <c r="AL762" s="271" t="e">
        <f>IF(#REF!=#REF!,0,IF(#REF!=#REF!,0,IF(#REF!=#REF!,0,IF(#REF!=#REF!,0,IF(#REF!=#REF!,0,IF(#REF!=#REF!,0,IF(#REF!=#REF!,0,IF(#REF!=#REF!,0,IF(#REF!=#REF!,0,1)))))))))</f>
        <v>#REF!</v>
      </c>
      <c r="AM762" s="354">
        <f t="shared" si="88"/>
        <v>0</v>
      </c>
    </row>
    <row r="763" spans="1:39" ht="14.1" customHeight="1" thickTop="1" thickBot="1" x14ac:dyDescent="0.25">
      <c r="A763" s="2295"/>
      <c r="B763" s="2297"/>
      <c r="C763" s="2298"/>
      <c r="D763" s="2300"/>
      <c r="E763" s="2302"/>
      <c r="F763" s="2297"/>
      <c r="G763" s="2297"/>
      <c r="H763" s="2305"/>
      <c r="I763" s="2279" t="s">
        <v>140</v>
      </c>
      <c r="J763" s="2284"/>
      <c r="K763" s="2297"/>
      <c r="L763" s="2284"/>
      <c r="M763" s="310"/>
      <c r="N763" s="1679"/>
      <c r="O763" s="1679"/>
      <c r="P763" s="389"/>
      <c r="Q763" s="389"/>
      <c r="R763" s="308"/>
      <c r="S763" s="308"/>
      <c r="T763" s="358"/>
      <c r="U763" s="357"/>
      <c r="V763" s="357"/>
      <c r="W763" s="357"/>
      <c r="X763" s="357"/>
      <c r="Y763" s="357"/>
      <c r="Z763" s="357"/>
      <c r="AA763" s="357"/>
      <c r="AB763" s="308"/>
      <c r="AC763" s="2286">
        <f>SUM(T763:AB772)</f>
        <v>0</v>
      </c>
      <c r="AD763" s="2286">
        <f>IF(AC763&gt;0,18,0)</f>
        <v>0</v>
      </c>
      <c r="AE763" s="2289">
        <f>IF((AC763-AD763)&gt;=0,AC763-AD763,0)</f>
        <v>0</v>
      </c>
      <c r="AF763" s="2291">
        <f>IF(AC763&lt;AD763,AC763,AD763)/IF(AD763=0,1,AD763)</f>
        <v>0</v>
      </c>
      <c r="AG763" s="2292" t="str">
        <f>IF(AF763=1,"pe",IF(AF763&gt;0,"ne",""))</f>
        <v/>
      </c>
      <c r="AH763" s="2276"/>
      <c r="AI763" s="271">
        <v>1</v>
      </c>
      <c r="AJ763" s="271" t="s">
        <v>545</v>
      </c>
      <c r="AK763" s="271" t="str">
        <f t="shared" si="85"/>
        <v>??</v>
      </c>
      <c r="AL763" s="271">
        <v>1</v>
      </c>
      <c r="AM763" s="354">
        <f>C763</f>
        <v>0</v>
      </c>
    </row>
    <row r="764" spans="1:39" ht="14.1" customHeight="1" thickTop="1" thickBot="1" x14ac:dyDescent="0.25">
      <c r="A764" s="2295"/>
      <c r="B764" s="2284"/>
      <c r="C764" s="2298"/>
      <c r="D764" s="2300"/>
      <c r="E764" s="2303"/>
      <c r="F764" s="2284"/>
      <c r="G764" s="2318"/>
      <c r="H764" s="2305"/>
      <c r="I764" s="2280"/>
      <c r="J764" s="2284"/>
      <c r="K764" s="2318"/>
      <c r="L764" s="2284"/>
      <c r="M764" s="310"/>
      <c r="N764" s="1679"/>
      <c r="O764" s="1679"/>
      <c r="P764" s="309"/>
      <c r="Q764" s="309"/>
      <c r="R764" s="308"/>
      <c r="S764" s="308"/>
      <c r="T764" s="358"/>
      <c r="U764" s="357"/>
      <c r="V764" s="357"/>
      <c r="W764" s="357"/>
      <c r="X764" s="357"/>
      <c r="Y764" s="357"/>
      <c r="Z764" s="357"/>
      <c r="AA764" s="357"/>
      <c r="AB764" s="308"/>
      <c r="AC764" s="2287"/>
      <c r="AD764" s="2287"/>
      <c r="AE764" s="2290"/>
      <c r="AF764" s="2291"/>
      <c r="AG764" s="2293"/>
      <c r="AH764" s="2276"/>
      <c r="AI764" s="271">
        <f>IF(P764=P763,0,1)</f>
        <v>0</v>
      </c>
      <c r="AJ764" s="271" t="s">
        <v>545</v>
      </c>
      <c r="AK764" s="271" t="str">
        <f t="shared" si="85"/>
        <v>??</v>
      </c>
      <c r="AL764" s="271" t="e">
        <f>IF(#REF!=#REF!,0,1)</f>
        <v>#REF!</v>
      </c>
      <c r="AM764" s="354">
        <f t="shared" ref="AM764:AM772" si="89">AM763</f>
        <v>0</v>
      </c>
    </row>
    <row r="765" spans="1:39" ht="14.1" customHeight="1" thickTop="1" thickBot="1" x14ac:dyDescent="0.25">
      <c r="A765" s="2295"/>
      <c r="B765" s="2284"/>
      <c r="C765" s="2298"/>
      <c r="D765" s="2300"/>
      <c r="E765" s="2303"/>
      <c r="F765" s="2284"/>
      <c r="G765" s="2318"/>
      <c r="H765" s="2305"/>
      <c r="I765" s="2281"/>
      <c r="J765" s="2284"/>
      <c r="K765" s="2318"/>
      <c r="L765" s="2284"/>
      <c r="M765" s="310"/>
      <c r="N765" s="1679"/>
      <c r="O765" s="1679"/>
      <c r="P765" s="309"/>
      <c r="Q765" s="309"/>
      <c r="R765" s="308"/>
      <c r="S765" s="308"/>
      <c r="T765" s="358"/>
      <c r="U765" s="357"/>
      <c r="V765" s="357"/>
      <c r="W765" s="357"/>
      <c r="X765" s="357"/>
      <c r="Y765" s="357"/>
      <c r="Z765" s="357"/>
      <c r="AA765" s="357"/>
      <c r="AB765" s="308"/>
      <c r="AC765" s="2287"/>
      <c r="AD765" s="2287"/>
      <c r="AE765" s="2290"/>
      <c r="AF765" s="2291"/>
      <c r="AG765" s="2293"/>
      <c r="AH765" s="2276"/>
      <c r="AI765" s="271">
        <f>IF(P765=P764,0,IF(P765=P763,0,1))</f>
        <v>0</v>
      </c>
      <c r="AJ765" s="271" t="s">
        <v>545</v>
      </c>
      <c r="AK765" s="271" t="str">
        <f t="shared" si="85"/>
        <v>??</v>
      </c>
      <c r="AL765" s="271" t="e">
        <f>IF(#REF!=#REF!,0,IF(#REF!=#REF!,0,1))</f>
        <v>#REF!</v>
      </c>
      <c r="AM765" s="354">
        <f t="shared" si="89"/>
        <v>0</v>
      </c>
    </row>
    <row r="766" spans="1:39" ht="14.1" customHeight="1" thickTop="1" thickBot="1" x14ac:dyDescent="0.25">
      <c r="A766" s="2295"/>
      <c r="B766" s="2284"/>
      <c r="C766" s="2298"/>
      <c r="D766" s="2300"/>
      <c r="E766" s="2303"/>
      <c r="F766" s="2284"/>
      <c r="G766" s="2318"/>
      <c r="H766" s="2305"/>
      <c r="I766" s="2282"/>
      <c r="J766" s="2284"/>
      <c r="K766" s="2318"/>
      <c r="L766" s="2284"/>
      <c r="M766" s="310"/>
      <c r="N766" s="1679"/>
      <c r="O766" s="1679"/>
      <c r="P766" s="309"/>
      <c r="Q766" s="309"/>
      <c r="R766" s="308"/>
      <c r="S766" s="308"/>
      <c r="T766" s="358"/>
      <c r="U766" s="357"/>
      <c r="V766" s="357"/>
      <c r="W766" s="357"/>
      <c r="X766" s="357"/>
      <c r="Y766" s="357"/>
      <c r="Z766" s="357"/>
      <c r="AA766" s="357"/>
      <c r="AB766" s="308"/>
      <c r="AC766" s="2287"/>
      <c r="AD766" s="2287"/>
      <c r="AE766" s="2290"/>
      <c r="AF766" s="2291"/>
      <c r="AG766" s="2293"/>
      <c r="AH766" s="2276"/>
      <c r="AI766" s="271">
        <f>IF(P766=P765,0,IF(P766=P764,0,IF(P766=P763,0,1)))</f>
        <v>0</v>
      </c>
      <c r="AJ766" s="271" t="s">
        <v>545</v>
      </c>
      <c r="AK766" s="271" t="str">
        <f t="shared" si="85"/>
        <v>??</v>
      </c>
      <c r="AL766" s="271" t="e">
        <f>IF(#REF!=#REF!,0,IF(#REF!=#REF!,0,IF(#REF!=#REF!,0,1)))</f>
        <v>#REF!</v>
      </c>
      <c r="AM766" s="354">
        <f t="shared" si="89"/>
        <v>0</v>
      </c>
    </row>
    <row r="767" spans="1:39" ht="14.1" customHeight="1" thickTop="1" thickBot="1" x14ac:dyDescent="0.25">
      <c r="A767" s="2295"/>
      <c r="B767" s="2284"/>
      <c r="C767" s="2298"/>
      <c r="D767" s="2300"/>
      <c r="E767" s="2303"/>
      <c r="F767" s="2284"/>
      <c r="G767" s="2318"/>
      <c r="H767" s="2305"/>
      <c r="I767" s="2282"/>
      <c r="J767" s="2284"/>
      <c r="K767" s="2318"/>
      <c r="L767" s="2284"/>
      <c r="M767" s="310"/>
      <c r="N767" s="1679"/>
      <c r="O767" s="1679"/>
      <c r="P767" s="309"/>
      <c r="Q767" s="309"/>
      <c r="R767" s="308"/>
      <c r="S767" s="308"/>
      <c r="T767" s="358"/>
      <c r="U767" s="357"/>
      <c r="V767" s="357"/>
      <c r="W767" s="357"/>
      <c r="X767" s="357"/>
      <c r="Y767" s="357"/>
      <c r="Z767" s="357"/>
      <c r="AA767" s="357"/>
      <c r="AB767" s="308"/>
      <c r="AC767" s="2287"/>
      <c r="AD767" s="2287"/>
      <c r="AE767" s="2290"/>
      <c r="AF767" s="2291"/>
      <c r="AG767" s="2293"/>
      <c r="AH767" s="2276"/>
      <c r="AI767" s="271">
        <f>IF(P767=P766,0,IF(P767=P765,0,IF(P767=P764,0,IF(P767=P763,0,1))))</f>
        <v>0</v>
      </c>
      <c r="AJ767" s="271" t="s">
        <v>545</v>
      </c>
      <c r="AK767" s="271" t="str">
        <f t="shared" si="85"/>
        <v>??</v>
      </c>
      <c r="AL767" s="271" t="e">
        <f>IF(#REF!=#REF!,0,IF(#REF!=#REF!,0,IF(#REF!=#REF!,0,IF(#REF!=#REF!,0,1))))</f>
        <v>#REF!</v>
      </c>
      <c r="AM767" s="354">
        <f t="shared" si="89"/>
        <v>0</v>
      </c>
    </row>
    <row r="768" spans="1:39" ht="14.1" customHeight="1" thickTop="1" thickBot="1" x14ac:dyDescent="0.25">
      <c r="A768" s="2295"/>
      <c r="B768" s="2284"/>
      <c r="C768" s="2298"/>
      <c r="D768" s="2300"/>
      <c r="E768" s="2303"/>
      <c r="F768" s="2284"/>
      <c r="G768" s="2318"/>
      <c r="H768" s="2305"/>
      <c r="I768" s="2282"/>
      <c r="J768" s="2284"/>
      <c r="K768" s="2318"/>
      <c r="L768" s="2284"/>
      <c r="M768" s="310"/>
      <c r="N768" s="1679"/>
      <c r="O768" s="1679"/>
      <c r="P768" s="309"/>
      <c r="Q768" s="309"/>
      <c r="R768" s="308"/>
      <c r="S768" s="308"/>
      <c r="T768" s="358"/>
      <c r="U768" s="357"/>
      <c r="V768" s="357"/>
      <c r="W768" s="357"/>
      <c r="X768" s="357"/>
      <c r="Y768" s="357"/>
      <c r="Z768" s="357"/>
      <c r="AA768" s="357"/>
      <c r="AB768" s="308"/>
      <c r="AC768" s="2287"/>
      <c r="AD768" s="2287"/>
      <c r="AE768" s="2290"/>
      <c r="AF768" s="2291"/>
      <c r="AG768" s="2293"/>
      <c r="AH768" s="2276"/>
      <c r="AI768" s="271">
        <f>IF(P768=P767,0,IF(P768=P766,0,IF(P768=P765,0,IF(P768=P764,0,IF(P768=P763,0,1)))))</f>
        <v>0</v>
      </c>
      <c r="AJ768" s="271" t="s">
        <v>545</v>
      </c>
      <c r="AK768" s="271" t="str">
        <f t="shared" si="85"/>
        <v>??</v>
      </c>
      <c r="AL768" s="271" t="e">
        <f>IF(#REF!=#REF!,0,IF(#REF!=#REF!,0,IF(#REF!=#REF!,0,IF(#REF!=#REF!,0,IF(#REF!=#REF!,0,1)))))</f>
        <v>#REF!</v>
      </c>
      <c r="AM768" s="354">
        <f t="shared" si="89"/>
        <v>0</v>
      </c>
    </row>
    <row r="769" spans="1:39" ht="14.1" customHeight="1" thickTop="1" thickBot="1" x14ac:dyDescent="0.25">
      <c r="A769" s="2295"/>
      <c r="B769" s="2284"/>
      <c r="C769" s="2298"/>
      <c r="D769" s="2300"/>
      <c r="E769" s="2303"/>
      <c r="F769" s="2284"/>
      <c r="G769" s="2318"/>
      <c r="H769" s="2305"/>
      <c r="I769" s="2282"/>
      <c r="J769" s="2284"/>
      <c r="K769" s="2318"/>
      <c r="L769" s="2284"/>
      <c r="M769" s="310"/>
      <c r="N769" s="1679"/>
      <c r="O769" s="1679"/>
      <c r="P769" s="309"/>
      <c r="Q769" s="309"/>
      <c r="R769" s="308"/>
      <c r="S769" s="308"/>
      <c r="T769" s="358"/>
      <c r="U769" s="357"/>
      <c r="V769" s="357"/>
      <c r="W769" s="357"/>
      <c r="X769" s="357"/>
      <c r="Y769" s="357"/>
      <c r="Z769" s="357"/>
      <c r="AA769" s="357"/>
      <c r="AB769" s="308"/>
      <c r="AC769" s="2287"/>
      <c r="AD769" s="2287"/>
      <c r="AE769" s="2277" t="str">
        <f>IF(AE763&gt;9,"błąd","")</f>
        <v/>
      </c>
      <c r="AF769" s="2291"/>
      <c r="AG769" s="2293"/>
      <c r="AH769" s="2276"/>
      <c r="AI769" s="271">
        <f>IF(P769=P768,0,IF(P769=P767,0,IF(P769=P766,0,IF(P769=P765,0,IF(P769=P764,0,IF(P769=P763,0,1))))))</f>
        <v>0</v>
      </c>
      <c r="AJ769" s="271" t="s">
        <v>545</v>
      </c>
      <c r="AK769" s="271" t="str">
        <f t="shared" si="85"/>
        <v>??</v>
      </c>
      <c r="AL769" s="271" t="e">
        <f>IF(#REF!=#REF!,0,IF(#REF!=#REF!,0,IF(#REF!=#REF!,0,IF(#REF!=#REF!,0,IF(#REF!=#REF!,0,IF(#REF!=#REF!,0,1))))))</f>
        <v>#REF!</v>
      </c>
      <c r="AM769" s="354">
        <f t="shared" si="89"/>
        <v>0</v>
      </c>
    </row>
    <row r="770" spans="1:39" ht="14.1" customHeight="1" thickTop="1" thickBot="1" x14ac:dyDescent="0.25">
      <c r="A770" s="2295"/>
      <c r="B770" s="2284"/>
      <c r="C770" s="2298"/>
      <c r="D770" s="2300"/>
      <c r="E770" s="2303"/>
      <c r="F770" s="2284"/>
      <c r="G770" s="2318"/>
      <c r="H770" s="2305"/>
      <c r="I770" s="2282"/>
      <c r="J770" s="2284"/>
      <c r="K770" s="2318"/>
      <c r="L770" s="2284"/>
      <c r="M770" s="310"/>
      <c r="N770" s="1679"/>
      <c r="O770" s="1679"/>
      <c r="P770" s="309"/>
      <c r="Q770" s="309"/>
      <c r="R770" s="308"/>
      <c r="S770" s="308"/>
      <c r="T770" s="358"/>
      <c r="U770" s="357"/>
      <c r="V770" s="357"/>
      <c r="W770" s="357"/>
      <c r="X770" s="357"/>
      <c r="Y770" s="357"/>
      <c r="Z770" s="357"/>
      <c r="AA770" s="357"/>
      <c r="AB770" s="308"/>
      <c r="AC770" s="2287"/>
      <c r="AD770" s="2287"/>
      <c r="AE770" s="2277"/>
      <c r="AF770" s="2291"/>
      <c r="AG770" s="2293"/>
      <c r="AH770" s="2276"/>
      <c r="AI770" s="271">
        <f>IF(P770=P769,0,IF(P770=P768,0,IF(P770=P767,0,IF(P770=P766,0,IF(P770=P765,0,IF(P770=P764,0,IF(P770=P763,0,1)))))))</f>
        <v>0</v>
      </c>
      <c r="AJ770" s="271" t="s">
        <v>545</v>
      </c>
      <c r="AK770" s="271" t="str">
        <f t="shared" si="85"/>
        <v>??</v>
      </c>
      <c r="AL770" s="271" t="e">
        <f>IF(#REF!=#REF!,0,IF(#REF!=#REF!,0,IF(#REF!=#REF!,0,IF(#REF!=#REF!,0,IF(#REF!=#REF!,0,IF(#REF!=#REF!,0,IF(#REF!=#REF!,0,1)))))))</f>
        <v>#REF!</v>
      </c>
      <c r="AM770" s="354">
        <f t="shared" si="89"/>
        <v>0</v>
      </c>
    </row>
    <row r="771" spans="1:39" ht="14.1" customHeight="1" thickTop="1" thickBot="1" x14ac:dyDescent="0.25">
      <c r="A771" s="2295"/>
      <c r="B771" s="2284"/>
      <c r="C771" s="2298"/>
      <c r="D771" s="2300"/>
      <c r="E771" s="2303"/>
      <c r="F771" s="2284"/>
      <c r="G771" s="2318"/>
      <c r="H771" s="2305"/>
      <c r="I771" s="2282"/>
      <c r="J771" s="2284"/>
      <c r="K771" s="2318"/>
      <c r="L771" s="2284"/>
      <c r="M771" s="310"/>
      <c r="N771" s="1679"/>
      <c r="O771" s="1679"/>
      <c r="P771" s="309"/>
      <c r="Q771" s="309"/>
      <c r="R771" s="308"/>
      <c r="S771" s="308"/>
      <c r="T771" s="358"/>
      <c r="U771" s="357"/>
      <c r="V771" s="357"/>
      <c r="W771" s="357"/>
      <c r="X771" s="357"/>
      <c r="Y771" s="357"/>
      <c r="Z771" s="357"/>
      <c r="AA771" s="357"/>
      <c r="AB771" s="308"/>
      <c r="AC771" s="2287"/>
      <c r="AD771" s="2287"/>
      <c r="AE771" s="2277"/>
      <c r="AF771" s="2291"/>
      <c r="AG771" s="2293"/>
      <c r="AH771" s="2276"/>
      <c r="AI771" s="271">
        <f>IF(P771=P770,0,IF(P771=P769,0,IF(P771=P768,0,IF(P771=P767,0,IF(P771=P766,0,IF(P771=P765,0,IF(P771=P764,0,IF(P771=P763,0,1))))))))</f>
        <v>0</v>
      </c>
      <c r="AJ771" s="271" t="s">
        <v>545</v>
      </c>
      <c r="AK771" s="271" t="str">
        <f t="shared" si="85"/>
        <v>??</v>
      </c>
      <c r="AL771" s="271" t="e">
        <f>IF(#REF!=#REF!,0,IF(#REF!=#REF!,0,IF(#REF!=#REF!,0,IF(#REF!=#REF!,0,IF(#REF!=#REF!,0,IF(#REF!=#REF!,0,IF(#REF!=#REF!,0,IF(#REF!=#REF!,0,1))))))))</f>
        <v>#REF!</v>
      </c>
      <c r="AM771" s="354">
        <f t="shared" si="89"/>
        <v>0</v>
      </c>
    </row>
    <row r="772" spans="1:39" ht="14.1" customHeight="1" thickTop="1" thickBot="1" x14ac:dyDescent="0.25">
      <c r="A772" s="2296"/>
      <c r="B772" s="2285"/>
      <c r="C772" s="2299"/>
      <c r="D772" s="2301"/>
      <c r="E772" s="2304"/>
      <c r="F772" s="2285"/>
      <c r="G772" s="2319"/>
      <c r="H772" s="2306"/>
      <c r="I772" s="2283"/>
      <c r="J772" s="2285"/>
      <c r="K772" s="2319"/>
      <c r="L772" s="2285"/>
      <c r="M772" s="292"/>
      <c r="N772" s="290"/>
      <c r="O772" s="290"/>
      <c r="P772" s="291"/>
      <c r="Q772" s="291"/>
      <c r="R772" s="290"/>
      <c r="S772" s="290"/>
      <c r="T772" s="356"/>
      <c r="U772" s="355"/>
      <c r="V772" s="355"/>
      <c r="W772" s="355"/>
      <c r="X772" s="355"/>
      <c r="Y772" s="355"/>
      <c r="Z772" s="355"/>
      <c r="AA772" s="355"/>
      <c r="AB772" s="290"/>
      <c r="AC772" s="2288"/>
      <c r="AD772" s="2288"/>
      <c r="AE772" s="2278"/>
      <c r="AF772" s="2291"/>
      <c r="AG772" s="2294"/>
      <c r="AH772" s="2276"/>
      <c r="AI772" s="271">
        <f>IF(P772=P771,0,IF(P772=P770,0,IF(P772=P769,0,IF(P772=P768,0,IF(P772=P767,0,IF(P772=P766,0,IF(P772=P765,0,IF(P772=P764,0,IF(P772=P763,0,1)))))))))</f>
        <v>0</v>
      </c>
      <c r="AJ772" s="271" t="s">
        <v>545</v>
      </c>
      <c r="AK772" s="271" t="str">
        <f t="shared" si="85"/>
        <v>??</v>
      </c>
      <c r="AL772" s="271" t="e">
        <f>IF(#REF!=#REF!,0,IF(#REF!=#REF!,0,IF(#REF!=#REF!,0,IF(#REF!=#REF!,0,IF(#REF!=#REF!,0,IF(#REF!=#REF!,0,IF(#REF!=#REF!,0,IF(#REF!=#REF!,0,IF(#REF!=#REF!,0,1)))))))))</f>
        <v>#REF!</v>
      </c>
      <c r="AM772" s="354">
        <f t="shared" si="89"/>
        <v>0</v>
      </c>
    </row>
    <row r="773" spans="1:39" ht="14.1" customHeight="1" thickTop="1" thickBot="1" x14ac:dyDescent="0.25">
      <c r="A773" s="2295"/>
      <c r="B773" s="2297"/>
      <c r="C773" s="2298"/>
      <c r="D773" s="2300"/>
      <c r="E773" s="2302"/>
      <c r="F773" s="2297"/>
      <c r="G773" s="2297"/>
      <c r="H773" s="2305"/>
      <c r="I773" s="2279" t="s">
        <v>140</v>
      </c>
      <c r="J773" s="2284"/>
      <c r="K773" s="2297"/>
      <c r="L773" s="2284"/>
      <c r="M773" s="310"/>
      <c r="N773" s="1679"/>
      <c r="O773" s="1679"/>
      <c r="P773" s="389"/>
      <c r="Q773" s="389"/>
      <c r="R773" s="308"/>
      <c r="S773" s="308"/>
      <c r="T773" s="358"/>
      <c r="U773" s="357"/>
      <c r="V773" s="357"/>
      <c r="W773" s="357"/>
      <c r="X773" s="357"/>
      <c r="Y773" s="357"/>
      <c r="Z773" s="357"/>
      <c r="AA773" s="357"/>
      <c r="AB773" s="308"/>
      <c r="AC773" s="2286">
        <f>SUM(T773:AB782)</f>
        <v>0</v>
      </c>
      <c r="AD773" s="2286">
        <f>IF(AC773&gt;0,18,0)</f>
        <v>0</v>
      </c>
      <c r="AE773" s="2289">
        <f>IF((AC773-AD773)&gt;=0,AC773-AD773,0)</f>
        <v>0</v>
      </c>
      <c r="AF773" s="2291">
        <f>IF(AC773&lt;AD773,AC773,AD773)/IF(AD773=0,1,AD773)</f>
        <v>0</v>
      </c>
      <c r="AG773" s="2292" t="str">
        <f>IF(AF773=1,"pe",IF(AF773&gt;0,"ne",""))</f>
        <v/>
      </c>
      <c r="AH773" s="2276"/>
      <c r="AI773" s="271">
        <v>1</v>
      </c>
      <c r="AJ773" s="271" t="s">
        <v>545</v>
      </c>
      <c r="AK773" s="271" t="str">
        <f t="shared" si="85"/>
        <v>??</v>
      </c>
      <c r="AL773" s="271">
        <v>1</v>
      </c>
      <c r="AM773" s="354">
        <f>C773</f>
        <v>0</v>
      </c>
    </row>
    <row r="774" spans="1:39" ht="14.1" customHeight="1" thickTop="1" thickBot="1" x14ac:dyDescent="0.25">
      <c r="A774" s="2295"/>
      <c r="B774" s="2284"/>
      <c r="C774" s="2298"/>
      <c r="D774" s="2300"/>
      <c r="E774" s="2303"/>
      <c r="F774" s="2284"/>
      <c r="G774" s="2318"/>
      <c r="H774" s="2305"/>
      <c r="I774" s="2280"/>
      <c r="J774" s="2284"/>
      <c r="K774" s="2318"/>
      <c r="L774" s="2284"/>
      <c r="M774" s="310"/>
      <c r="N774" s="1679"/>
      <c r="O774" s="1679"/>
      <c r="P774" s="309"/>
      <c r="Q774" s="309"/>
      <c r="R774" s="308"/>
      <c r="S774" s="308"/>
      <c r="T774" s="358"/>
      <c r="U774" s="357"/>
      <c r="V774" s="357"/>
      <c r="W774" s="357"/>
      <c r="X774" s="357"/>
      <c r="Y774" s="357"/>
      <c r="Z774" s="357"/>
      <c r="AA774" s="357"/>
      <c r="AB774" s="308"/>
      <c r="AC774" s="2287"/>
      <c r="AD774" s="2287"/>
      <c r="AE774" s="2290"/>
      <c r="AF774" s="2291"/>
      <c r="AG774" s="2293"/>
      <c r="AH774" s="2276"/>
      <c r="AI774" s="271">
        <f>IF(P774=P773,0,1)</f>
        <v>0</v>
      </c>
      <c r="AJ774" s="271" t="s">
        <v>545</v>
      </c>
      <c r="AK774" s="271" t="str">
        <f t="shared" si="85"/>
        <v>??</v>
      </c>
      <c r="AL774" s="271" t="e">
        <f>IF(#REF!=#REF!,0,1)</f>
        <v>#REF!</v>
      </c>
      <c r="AM774" s="354">
        <f t="shared" ref="AM774:AM782" si="90">AM773</f>
        <v>0</v>
      </c>
    </row>
    <row r="775" spans="1:39" ht="14.1" customHeight="1" thickTop="1" thickBot="1" x14ac:dyDescent="0.25">
      <c r="A775" s="2295"/>
      <c r="B775" s="2284"/>
      <c r="C775" s="2298"/>
      <c r="D775" s="2300"/>
      <c r="E775" s="2303"/>
      <c r="F775" s="2284"/>
      <c r="G775" s="2318"/>
      <c r="H775" s="2305"/>
      <c r="I775" s="2281"/>
      <c r="J775" s="2284"/>
      <c r="K775" s="2318"/>
      <c r="L775" s="2284"/>
      <c r="M775" s="310"/>
      <c r="N775" s="1679"/>
      <c r="O775" s="1679"/>
      <c r="P775" s="309"/>
      <c r="Q775" s="309"/>
      <c r="R775" s="308"/>
      <c r="S775" s="308"/>
      <c r="T775" s="358"/>
      <c r="U775" s="357"/>
      <c r="V775" s="357"/>
      <c r="W775" s="357"/>
      <c r="X775" s="357"/>
      <c r="Y775" s="357"/>
      <c r="Z775" s="357"/>
      <c r="AA775" s="357"/>
      <c r="AB775" s="308"/>
      <c r="AC775" s="2287"/>
      <c r="AD775" s="2287"/>
      <c r="AE775" s="2290"/>
      <c r="AF775" s="2291"/>
      <c r="AG775" s="2293"/>
      <c r="AH775" s="2276"/>
      <c r="AI775" s="271">
        <f>IF(P775=P774,0,IF(P775=P773,0,1))</f>
        <v>0</v>
      </c>
      <c r="AJ775" s="271" t="s">
        <v>545</v>
      </c>
      <c r="AK775" s="271" t="str">
        <f t="shared" si="85"/>
        <v>??</v>
      </c>
      <c r="AL775" s="271" t="e">
        <f>IF(#REF!=#REF!,0,IF(#REF!=#REF!,0,1))</f>
        <v>#REF!</v>
      </c>
      <c r="AM775" s="354">
        <f t="shared" si="90"/>
        <v>0</v>
      </c>
    </row>
    <row r="776" spans="1:39" ht="14.1" customHeight="1" thickTop="1" thickBot="1" x14ac:dyDescent="0.25">
      <c r="A776" s="2295"/>
      <c r="B776" s="2284"/>
      <c r="C776" s="2298"/>
      <c r="D776" s="2300"/>
      <c r="E776" s="2303"/>
      <c r="F776" s="2284"/>
      <c r="G776" s="2318"/>
      <c r="H776" s="2305"/>
      <c r="I776" s="2282"/>
      <c r="J776" s="2284"/>
      <c r="K776" s="2318"/>
      <c r="L776" s="2284"/>
      <c r="M776" s="310"/>
      <c r="N776" s="1679"/>
      <c r="O776" s="1679"/>
      <c r="P776" s="309"/>
      <c r="Q776" s="309"/>
      <c r="R776" s="308"/>
      <c r="S776" s="308"/>
      <c r="T776" s="358"/>
      <c r="U776" s="357"/>
      <c r="V776" s="357"/>
      <c r="W776" s="357"/>
      <c r="X776" s="357"/>
      <c r="Y776" s="357"/>
      <c r="Z776" s="357"/>
      <c r="AA776" s="357"/>
      <c r="AB776" s="308"/>
      <c r="AC776" s="2287"/>
      <c r="AD776" s="2287"/>
      <c r="AE776" s="2290"/>
      <c r="AF776" s="2291"/>
      <c r="AG776" s="2293"/>
      <c r="AH776" s="2276"/>
      <c r="AI776" s="271">
        <f>IF(P776=P775,0,IF(P776=P774,0,IF(P776=P773,0,1)))</f>
        <v>0</v>
      </c>
      <c r="AJ776" s="271" t="s">
        <v>545</v>
      </c>
      <c r="AK776" s="271" t="str">
        <f t="shared" si="85"/>
        <v>??</v>
      </c>
      <c r="AL776" s="271" t="e">
        <f>IF(#REF!=#REF!,0,IF(#REF!=#REF!,0,IF(#REF!=#REF!,0,1)))</f>
        <v>#REF!</v>
      </c>
      <c r="AM776" s="354">
        <f t="shared" si="90"/>
        <v>0</v>
      </c>
    </row>
    <row r="777" spans="1:39" ht="14.1" customHeight="1" thickTop="1" thickBot="1" x14ac:dyDescent="0.25">
      <c r="A777" s="2295"/>
      <c r="B777" s="2284"/>
      <c r="C777" s="2298"/>
      <c r="D777" s="2300"/>
      <c r="E777" s="2303"/>
      <c r="F777" s="2284"/>
      <c r="G777" s="2318"/>
      <c r="H777" s="2305"/>
      <c r="I777" s="2282"/>
      <c r="J777" s="2284"/>
      <c r="K777" s="2318"/>
      <c r="L777" s="2284"/>
      <c r="M777" s="310"/>
      <c r="N777" s="1679"/>
      <c r="O777" s="1679"/>
      <c r="P777" s="309"/>
      <c r="Q777" s="309"/>
      <c r="R777" s="308"/>
      <c r="S777" s="308"/>
      <c r="T777" s="358"/>
      <c r="U777" s="357"/>
      <c r="V777" s="357"/>
      <c r="W777" s="357"/>
      <c r="X777" s="357"/>
      <c r="Y777" s="357"/>
      <c r="Z777" s="357"/>
      <c r="AA777" s="357"/>
      <c r="AB777" s="308"/>
      <c r="AC777" s="2287"/>
      <c r="AD777" s="2287"/>
      <c r="AE777" s="2290"/>
      <c r="AF777" s="2291"/>
      <c r="AG777" s="2293"/>
      <c r="AH777" s="2276"/>
      <c r="AI777" s="271">
        <f>IF(P777=P776,0,IF(P777=P775,0,IF(P777=P774,0,IF(P777=P773,0,1))))</f>
        <v>0</v>
      </c>
      <c r="AJ777" s="271" t="s">
        <v>545</v>
      </c>
      <c r="AK777" s="271" t="str">
        <f t="shared" si="85"/>
        <v>??</v>
      </c>
      <c r="AL777" s="271" t="e">
        <f>IF(#REF!=#REF!,0,IF(#REF!=#REF!,0,IF(#REF!=#REF!,0,IF(#REF!=#REF!,0,1))))</f>
        <v>#REF!</v>
      </c>
      <c r="AM777" s="354">
        <f t="shared" si="90"/>
        <v>0</v>
      </c>
    </row>
    <row r="778" spans="1:39" ht="14.1" customHeight="1" thickTop="1" thickBot="1" x14ac:dyDescent="0.25">
      <c r="A778" s="2295"/>
      <c r="B778" s="2284"/>
      <c r="C778" s="2298"/>
      <c r="D778" s="2300"/>
      <c r="E778" s="2303"/>
      <c r="F778" s="2284"/>
      <c r="G778" s="2318"/>
      <c r="H778" s="2305"/>
      <c r="I778" s="2282"/>
      <c r="J778" s="2284"/>
      <c r="K778" s="2318"/>
      <c r="L778" s="2284"/>
      <c r="M778" s="310"/>
      <c r="N778" s="1679"/>
      <c r="O778" s="1679"/>
      <c r="P778" s="309"/>
      <c r="Q778" s="309"/>
      <c r="R778" s="308"/>
      <c r="S778" s="308"/>
      <c r="T778" s="358"/>
      <c r="U778" s="357"/>
      <c r="V778" s="357"/>
      <c r="W778" s="357"/>
      <c r="X778" s="357"/>
      <c r="Y778" s="357"/>
      <c r="Z778" s="357"/>
      <c r="AA778" s="357"/>
      <c r="AB778" s="308"/>
      <c r="AC778" s="2287"/>
      <c r="AD778" s="2287"/>
      <c r="AE778" s="2290"/>
      <c r="AF778" s="2291"/>
      <c r="AG778" s="2293"/>
      <c r="AH778" s="2276"/>
      <c r="AI778" s="271">
        <f>IF(P778=P777,0,IF(P778=P776,0,IF(P778=P775,0,IF(P778=P774,0,IF(P778=P773,0,1)))))</f>
        <v>0</v>
      </c>
      <c r="AJ778" s="271" t="s">
        <v>545</v>
      </c>
      <c r="AK778" s="271" t="str">
        <f t="shared" si="85"/>
        <v>??</v>
      </c>
      <c r="AL778" s="271" t="e">
        <f>IF(#REF!=#REF!,0,IF(#REF!=#REF!,0,IF(#REF!=#REF!,0,IF(#REF!=#REF!,0,IF(#REF!=#REF!,0,1)))))</f>
        <v>#REF!</v>
      </c>
      <c r="AM778" s="354">
        <f t="shared" si="90"/>
        <v>0</v>
      </c>
    </row>
    <row r="779" spans="1:39" ht="14.1" customHeight="1" thickTop="1" thickBot="1" x14ac:dyDescent="0.25">
      <c r="A779" s="2295"/>
      <c r="B779" s="2284"/>
      <c r="C779" s="2298"/>
      <c r="D779" s="2300"/>
      <c r="E779" s="2303"/>
      <c r="F779" s="2284"/>
      <c r="G779" s="2318"/>
      <c r="H779" s="2305"/>
      <c r="I779" s="2282"/>
      <c r="J779" s="2284"/>
      <c r="K779" s="2318"/>
      <c r="L779" s="2284"/>
      <c r="M779" s="310"/>
      <c r="N779" s="1679"/>
      <c r="O779" s="1679"/>
      <c r="P779" s="309"/>
      <c r="Q779" s="309"/>
      <c r="R779" s="308"/>
      <c r="S779" s="308"/>
      <c r="T779" s="358"/>
      <c r="U779" s="357"/>
      <c r="V779" s="357"/>
      <c r="W779" s="357"/>
      <c r="X779" s="357"/>
      <c r="Y779" s="357"/>
      <c r="Z779" s="357"/>
      <c r="AA779" s="357"/>
      <c r="AB779" s="308"/>
      <c r="AC779" s="2287"/>
      <c r="AD779" s="2287"/>
      <c r="AE779" s="2277" t="str">
        <f>IF(AE773&gt;9,"błąd","")</f>
        <v/>
      </c>
      <c r="AF779" s="2291"/>
      <c r="AG779" s="2293"/>
      <c r="AH779" s="2276"/>
      <c r="AI779" s="271">
        <f>IF(P779=P778,0,IF(P779=P777,0,IF(P779=P776,0,IF(P779=P775,0,IF(P779=P774,0,IF(P779=P773,0,1))))))</f>
        <v>0</v>
      </c>
      <c r="AJ779" s="271" t="s">
        <v>545</v>
      </c>
      <c r="AK779" s="271" t="str">
        <f t="shared" si="85"/>
        <v>??</v>
      </c>
      <c r="AL779" s="271" t="e">
        <f>IF(#REF!=#REF!,0,IF(#REF!=#REF!,0,IF(#REF!=#REF!,0,IF(#REF!=#REF!,0,IF(#REF!=#REF!,0,IF(#REF!=#REF!,0,1))))))</f>
        <v>#REF!</v>
      </c>
      <c r="AM779" s="354">
        <f t="shared" si="90"/>
        <v>0</v>
      </c>
    </row>
    <row r="780" spans="1:39" ht="14.1" customHeight="1" thickTop="1" thickBot="1" x14ac:dyDescent="0.25">
      <c r="A780" s="2295"/>
      <c r="B780" s="2284"/>
      <c r="C780" s="2298"/>
      <c r="D780" s="2300"/>
      <c r="E780" s="2303"/>
      <c r="F780" s="2284"/>
      <c r="G780" s="2318"/>
      <c r="H780" s="2305"/>
      <c r="I780" s="2282"/>
      <c r="J780" s="2284"/>
      <c r="K780" s="2318"/>
      <c r="L780" s="2284"/>
      <c r="M780" s="310"/>
      <c r="N780" s="1679"/>
      <c r="O780" s="1679"/>
      <c r="P780" s="309"/>
      <c r="Q780" s="309"/>
      <c r="R780" s="308"/>
      <c r="S780" s="308"/>
      <c r="T780" s="358"/>
      <c r="U780" s="357"/>
      <c r="V780" s="357"/>
      <c r="W780" s="357"/>
      <c r="X780" s="357"/>
      <c r="Y780" s="357"/>
      <c r="Z780" s="357"/>
      <c r="AA780" s="357"/>
      <c r="AB780" s="308"/>
      <c r="AC780" s="2287"/>
      <c r="AD780" s="2287"/>
      <c r="AE780" s="2277"/>
      <c r="AF780" s="2291"/>
      <c r="AG780" s="2293"/>
      <c r="AH780" s="2276"/>
      <c r="AI780" s="271">
        <f>IF(P780=P779,0,IF(P780=P778,0,IF(P780=P777,0,IF(P780=P776,0,IF(P780=P775,0,IF(P780=P774,0,IF(P780=P773,0,1)))))))</f>
        <v>0</v>
      </c>
      <c r="AJ780" s="271" t="s">
        <v>545</v>
      </c>
      <c r="AK780" s="271" t="str">
        <f t="shared" si="85"/>
        <v>??</v>
      </c>
      <c r="AL780" s="271" t="e">
        <f>IF(#REF!=#REF!,0,IF(#REF!=#REF!,0,IF(#REF!=#REF!,0,IF(#REF!=#REF!,0,IF(#REF!=#REF!,0,IF(#REF!=#REF!,0,IF(#REF!=#REF!,0,1)))))))</f>
        <v>#REF!</v>
      </c>
      <c r="AM780" s="354">
        <f t="shared" si="90"/>
        <v>0</v>
      </c>
    </row>
    <row r="781" spans="1:39" ht="14.1" customHeight="1" thickTop="1" thickBot="1" x14ac:dyDescent="0.25">
      <c r="A781" s="2295"/>
      <c r="B781" s="2284"/>
      <c r="C781" s="2298"/>
      <c r="D781" s="2300"/>
      <c r="E781" s="2303"/>
      <c r="F781" s="2284"/>
      <c r="G781" s="2318"/>
      <c r="H781" s="2305"/>
      <c r="I781" s="2282"/>
      <c r="J781" s="2284"/>
      <c r="K781" s="2318"/>
      <c r="L781" s="2284"/>
      <c r="M781" s="310"/>
      <c r="N781" s="1679"/>
      <c r="O781" s="1679"/>
      <c r="P781" s="309"/>
      <c r="Q781" s="309"/>
      <c r="R781" s="308"/>
      <c r="S781" s="308"/>
      <c r="T781" s="358"/>
      <c r="U781" s="357"/>
      <c r="V781" s="357"/>
      <c r="W781" s="357"/>
      <c r="X781" s="357"/>
      <c r="Y781" s="357"/>
      <c r="Z781" s="357"/>
      <c r="AA781" s="357"/>
      <c r="AB781" s="308"/>
      <c r="AC781" s="2287"/>
      <c r="AD781" s="2287"/>
      <c r="AE781" s="2277"/>
      <c r="AF781" s="2291"/>
      <c r="AG781" s="2293"/>
      <c r="AH781" s="2276"/>
      <c r="AI781" s="271">
        <f>IF(P781=P780,0,IF(P781=P779,0,IF(P781=P778,0,IF(P781=P777,0,IF(P781=P776,0,IF(P781=P775,0,IF(P781=P774,0,IF(P781=P773,0,1))))))))</f>
        <v>0</v>
      </c>
      <c r="AJ781" s="271" t="s">
        <v>545</v>
      </c>
      <c r="AK781" s="271" t="str">
        <f t="shared" si="85"/>
        <v>??</v>
      </c>
      <c r="AL781" s="271" t="e">
        <f>IF(#REF!=#REF!,0,IF(#REF!=#REF!,0,IF(#REF!=#REF!,0,IF(#REF!=#REF!,0,IF(#REF!=#REF!,0,IF(#REF!=#REF!,0,IF(#REF!=#REF!,0,IF(#REF!=#REF!,0,1))))))))</f>
        <v>#REF!</v>
      </c>
      <c r="AM781" s="354">
        <f t="shared" si="90"/>
        <v>0</v>
      </c>
    </row>
    <row r="782" spans="1:39" ht="14.1" customHeight="1" thickTop="1" thickBot="1" x14ac:dyDescent="0.25">
      <c r="A782" s="2296"/>
      <c r="B782" s="2285"/>
      <c r="C782" s="2299"/>
      <c r="D782" s="2301"/>
      <c r="E782" s="2304"/>
      <c r="F782" s="2285"/>
      <c r="G782" s="2319"/>
      <c r="H782" s="2306"/>
      <c r="I782" s="2283"/>
      <c r="J782" s="2285"/>
      <c r="K782" s="2319"/>
      <c r="L782" s="2285"/>
      <c r="M782" s="292"/>
      <c r="N782" s="290"/>
      <c r="O782" s="290"/>
      <c r="P782" s="291"/>
      <c r="Q782" s="291"/>
      <c r="R782" s="290"/>
      <c r="S782" s="290"/>
      <c r="T782" s="356"/>
      <c r="U782" s="355"/>
      <c r="V782" s="355"/>
      <c r="W782" s="355"/>
      <c r="X782" s="355"/>
      <c r="Y782" s="355"/>
      <c r="Z782" s="355"/>
      <c r="AA782" s="355"/>
      <c r="AB782" s="290"/>
      <c r="AC782" s="2288"/>
      <c r="AD782" s="2288"/>
      <c r="AE782" s="2278"/>
      <c r="AF782" s="2291"/>
      <c r="AG782" s="2294"/>
      <c r="AH782" s="2276"/>
      <c r="AI782" s="271">
        <f>IF(P782=P781,0,IF(P782=P780,0,IF(P782=P779,0,IF(P782=P778,0,IF(P782=P777,0,IF(P782=P776,0,IF(P782=P775,0,IF(P782=P774,0,IF(P782=P773,0,1)))))))))</f>
        <v>0</v>
      </c>
      <c r="AJ782" s="271" t="s">
        <v>545</v>
      </c>
      <c r="AK782" s="271" t="str">
        <f t="shared" si="85"/>
        <v>??</v>
      </c>
      <c r="AL782" s="271" t="e">
        <f>IF(#REF!=#REF!,0,IF(#REF!=#REF!,0,IF(#REF!=#REF!,0,IF(#REF!=#REF!,0,IF(#REF!=#REF!,0,IF(#REF!=#REF!,0,IF(#REF!=#REF!,0,IF(#REF!=#REF!,0,IF(#REF!=#REF!,0,1)))))))))</f>
        <v>#REF!</v>
      </c>
      <c r="AM782" s="354">
        <f t="shared" si="90"/>
        <v>0</v>
      </c>
    </row>
    <row r="783" spans="1:39" ht="14.1" customHeight="1" thickTop="1" thickBot="1" x14ac:dyDescent="0.25">
      <c r="A783" s="2295"/>
      <c r="B783" s="2297"/>
      <c r="C783" s="2298"/>
      <c r="D783" s="2300"/>
      <c r="E783" s="2302"/>
      <c r="F783" s="2297"/>
      <c r="G783" s="2297"/>
      <c r="H783" s="2305"/>
      <c r="I783" s="2279" t="s">
        <v>140</v>
      </c>
      <c r="J783" s="2284"/>
      <c r="K783" s="2297"/>
      <c r="L783" s="2284"/>
      <c r="M783" s="310"/>
      <c r="N783" s="1679"/>
      <c r="O783" s="1679"/>
      <c r="P783" s="389"/>
      <c r="Q783" s="389"/>
      <c r="R783" s="308"/>
      <c r="S783" s="308"/>
      <c r="T783" s="358"/>
      <c r="U783" s="357"/>
      <c r="V783" s="357"/>
      <c r="W783" s="357"/>
      <c r="X783" s="357"/>
      <c r="Y783" s="357"/>
      <c r="Z783" s="357"/>
      <c r="AA783" s="357"/>
      <c r="AB783" s="308"/>
      <c r="AC783" s="2286">
        <f>SUM(T783:AB792)</f>
        <v>0</v>
      </c>
      <c r="AD783" s="2286">
        <f>IF(AC783&gt;0,18,0)</f>
        <v>0</v>
      </c>
      <c r="AE783" s="2289">
        <f>IF((AC783-AD783)&gt;=0,AC783-AD783,0)</f>
        <v>0</v>
      </c>
      <c r="AF783" s="2291">
        <f>IF(AC783&lt;AD783,AC783,AD783)/IF(AD783=0,1,AD783)</f>
        <v>0</v>
      </c>
      <c r="AG783" s="2292" t="str">
        <f>IF(AF783=1,"pe",IF(AF783&gt;0,"ne",""))</f>
        <v/>
      </c>
      <c r="AH783" s="2276"/>
      <c r="AI783" s="271">
        <v>1</v>
      </c>
      <c r="AJ783" s="271" t="s">
        <v>545</v>
      </c>
      <c r="AK783" s="271" t="str">
        <f t="shared" si="85"/>
        <v>??</v>
      </c>
      <c r="AL783" s="271">
        <v>1</v>
      </c>
      <c r="AM783" s="354">
        <f>C783</f>
        <v>0</v>
      </c>
    </row>
    <row r="784" spans="1:39" ht="14.1" customHeight="1" thickTop="1" thickBot="1" x14ac:dyDescent="0.25">
      <c r="A784" s="2295"/>
      <c r="B784" s="2284"/>
      <c r="C784" s="2298"/>
      <c r="D784" s="2300"/>
      <c r="E784" s="2303"/>
      <c r="F784" s="2284"/>
      <c r="G784" s="2318"/>
      <c r="H784" s="2305"/>
      <c r="I784" s="2280"/>
      <c r="J784" s="2284"/>
      <c r="K784" s="2318"/>
      <c r="L784" s="2284"/>
      <c r="M784" s="310"/>
      <c r="N784" s="1679"/>
      <c r="O784" s="1679"/>
      <c r="P784" s="309"/>
      <c r="Q784" s="309"/>
      <c r="R784" s="308"/>
      <c r="S784" s="308"/>
      <c r="T784" s="358"/>
      <c r="U784" s="357"/>
      <c r="V784" s="357"/>
      <c r="W784" s="357"/>
      <c r="X784" s="357"/>
      <c r="Y784" s="357"/>
      <c r="Z784" s="357"/>
      <c r="AA784" s="357"/>
      <c r="AB784" s="308"/>
      <c r="AC784" s="2287"/>
      <c r="AD784" s="2287"/>
      <c r="AE784" s="2290"/>
      <c r="AF784" s="2291"/>
      <c r="AG784" s="2293"/>
      <c r="AH784" s="2276"/>
      <c r="AI784" s="271">
        <f>IF(P784=P783,0,1)</f>
        <v>0</v>
      </c>
      <c r="AJ784" s="271" t="s">
        <v>545</v>
      </c>
      <c r="AK784" s="271" t="str">
        <f t="shared" si="85"/>
        <v>??</v>
      </c>
      <c r="AL784" s="271" t="e">
        <f>IF(#REF!=#REF!,0,1)</f>
        <v>#REF!</v>
      </c>
      <c r="AM784" s="354">
        <f t="shared" ref="AM784:AM792" si="91">AM783</f>
        <v>0</v>
      </c>
    </row>
    <row r="785" spans="1:39" ht="14.1" customHeight="1" thickTop="1" thickBot="1" x14ac:dyDescent="0.25">
      <c r="A785" s="2295"/>
      <c r="B785" s="2284"/>
      <c r="C785" s="2298"/>
      <c r="D785" s="2300"/>
      <c r="E785" s="2303"/>
      <c r="F785" s="2284"/>
      <c r="G785" s="2318"/>
      <c r="H785" s="2305"/>
      <c r="I785" s="2281"/>
      <c r="J785" s="2284"/>
      <c r="K785" s="2318"/>
      <c r="L785" s="2284"/>
      <c r="M785" s="310"/>
      <c r="N785" s="1679"/>
      <c r="O785" s="1679"/>
      <c r="P785" s="309"/>
      <c r="Q785" s="309"/>
      <c r="R785" s="308"/>
      <c r="S785" s="308"/>
      <c r="T785" s="358"/>
      <c r="U785" s="357"/>
      <c r="V785" s="357"/>
      <c r="W785" s="357"/>
      <c r="X785" s="357"/>
      <c r="Y785" s="357"/>
      <c r="Z785" s="357"/>
      <c r="AA785" s="357"/>
      <c r="AB785" s="308"/>
      <c r="AC785" s="2287"/>
      <c r="AD785" s="2287"/>
      <c r="AE785" s="2290"/>
      <c r="AF785" s="2291"/>
      <c r="AG785" s="2293"/>
      <c r="AH785" s="2276"/>
      <c r="AI785" s="271">
        <f>IF(P785=P784,0,IF(P785=P783,0,1))</f>
        <v>0</v>
      </c>
      <c r="AJ785" s="271" t="s">
        <v>545</v>
      </c>
      <c r="AK785" s="271" t="str">
        <f t="shared" si="85"/>
        <v>??</v>
      </c>
      <c r="AL785" s="271" t="e">
        <f>IF(#REF!=#REF!,0,IF(#REF!=#REF!,0,1))</f>
        <v>#REF!</v>
      </c>
      <c r="AM785" s="354">
        <f t="shared" si="91"/>
        <v>0</v>
      </c>
    </row>
    <row r="786" spans="1:39" ht="14.1" customHeight="1" thickTop="1" thickBot="1" x14ac:dyDescent="0.25">
      <c r="A786" s="2295"/>
      <c r="B786" s="2284"/>
      <c r="C786" s="2298"/>
      <c r="D786" s="2300"/>
      <c r="E786" s="2303"/>
      <c r="F786" s="2284"/>
      <c r="G786" s="2318"/>
      <c r="H786" s="2305"/>
      <c r="I786" s="2282"/>
      <c r="J786" s="2284"/>
      <c r="K786" s="2318"/>
      <c r="L786" s="2284"/>
      <c r="M786" s="310"/>
      <c r="N786" s="1679"/>
      <c r="O786" s="1679"/>
      <c r="P786" s="309"/>
      <c r="Q786" s="309"/>
      <c r="R786" s="308"/>
      <c r="S786" s="308"/>
      <c r="T786" s="358"/>
      <c r="U786" s="357"/>
      <c r="V786" s="357"/>
      <c r="W786" s="357"/>
      <c r="X786" s="357"/>
      <c r="Y786" s="357"/>
      <c r="Z786" s="357"/>
      <c r="AA786" s="357"/>
      <c r="AB786" s="308"/>
      <c r="AC786" s="2287"/>
      <c r="AD786" s="2287"/>
      <c r="AE786" s="2290"/>
      <c r="AF786" s="2291"/>
      <c r="AG786" s="2293"/>
      <c r="AH786" s="2276"/>
      <c r="AI786" s="271">
        <f>IF(P786=P785,0,IF(P786=P784,0,IF(P786=P783,0,1)))</f>
        <v>0</v>
      </c>
      <c r="AJ786" s="271" t="s">
        <v>545</v>
      </c>
      <c r="AK786" s="271" t="str">
        <f t="shared" si="85"/>
        <v>??</v>
      </c>
      <c r="AL786" s="271" t="e">
        <f>IF(#REF!=#REF!,0,IF(#REF!=#REF!,0,IF(#REF!=#REF!,0,1)))</f>
        <v>#REF!</v>
      </c>
      <c r="AM786" s="354">
        <f t="shared" si="91"/>
        <v>0</v>
      </c>
    </row>
    <row r="787" spans="1:39" ht="14.1" customHeight="1" thickTop="1" thickBot="1" x14ac:dyDescent="0.25">
      <c r="A787" s="2295"/>
      <c r="B787" s="2284"/>
      <c r="C787" s="2298"/>
      <c r="D787" s="2300"/>
      <c r="E787" s="2303"/>
      <c r="F787" s="2284"/>
      <c r="G787" s="2318"/>
      <c r="H787" s="2305"/>
      <c r="I787" s="2282"/>
      <c r="J787" s="2284"/>
      <c r="K787" s="2318"/>
      <c r="L787" s="2284"/>
      <c r="M787" s="310"/>
      <c r="N787" s="1679"/>
      <c r="O787" s="1679"/>
      <c r="P787" s="309"/>
      <c r="Q787" s="309"/>
      <c r="R787" s="308"/>
      <c r="S787" s="308"/>
      <c r="T787" s="358"/>
      <c r="U787" s="357"/>
      <c r="V787" s="357"/>
      <c r="W787" s="357"/>
      <c r="X787" s="357"/>
      <c r="Y787" s="357"/>
      <c r="Z787" s="357"/>
      <c r="AA787" s="357"/>
      <c r="AB787" s="308"/>
      <c r="AC787" s="2287"/>
      <c r="AD787" s="2287"/>
      <c r="AE787" s="2290"/>
      <c r="AF787" s="2291"/>
      <c r="AG787" s="2293"/>
      <c r="AH787" s="2276"/>
      <c r="AI787" s="271">
        <f>IF(P787=P786,0,IF(P787=P785,0,IF(P787=P784,0,IF(P787=P783,0,1))))</f>
        <v>0</v>
      </c>
      <c r="AJ787" s="271" t="s">
        <v>545</v>
      </c>
      <c r="AK787" s="271" t="str">
        <f t="shared" si="85"/>
        <v>??</v>
      </c>
      <c r="AL787" s="271" t="e">
        <f>IF(#REF!=#REF!,0,IF(#REF!=#REF!,0,IF(#REF!=#REF!,0,IF(#REF!=#REF!,0,1))))</f>
        <v>#REF!</v>
      </c>
      <c r="AM787" s="354">
        <f t="shared" si="91"/>
        <v>0</v>
      </c>
    </row>
    <row r="788" spans="1:39" ht="14.1" customHeight="1" thickTop="1" thickBot="1" x14ac:dyDescent="0.25">
      <c r="A788" s="2295"/>
      <c r="B788" s="2284"/>
      <c r="C788" s="2298"/>
      <c r="D788" s="2300"/>
      <c r="E788" s="2303"/>
      <c r="F788" s="2284"/>
      <c r="G788" s="2318"/>
      <c r="H788" s="2305"/>
      <c r="I788" s="2282"/>
      <c r="J788" s="2284"/>
      <c r="K788" s="2318"/>
      <c r="L788" s="2284"/>
      <c r="M788" s="310"/>
      <c r="N788" s="1679"/>
      <c r="O788" s="1679"/>
      <c r="P788" s="309"/>
      <c r="Q788" s="309"/>
      <c r="R788" s="308"/>
      <c r="S788" s="308"/>
      <c r="T788" s="358"/>
      <c r="U788" s="357"/>
      <c r="V788" s="357"/>
      <c r="W788" s="357"/>
      <c r="X788" s="357"/>
      <c r="Y788" s="357"/>
      <c r="Z788" s="357"/>
      <c r="AA788" s="357"/>
      <c r="AB788" s="308"/>
      <c r="AC788" s="2287"/>
      <c r="AD788" s="2287"/>
      <c r="AE788" s="2290"/>
      <c r="AF788" s="2291"/>
      <c r="AG788" s="2293"/>
      <c r="AH788" s="2276"/>
      <c r="AI788" s="271">
        <f>IF(P788=P787,0,IF(P788=P786,0,IF(P788=P785,0,IF(P788=P784,0,IF(P788=P783,0,1)))))</f>
        <v>0</v>
      </c>
      <c r="AJ788" s="271" t="s">
        <v>545</v>
      </c>
      <c r="AK788" s="271" t="str">
        <f t="shared" si="85"/>
        <v>??</v>
      </c>
      <c r="AL788" s="271" t="e">
        <f>IF(#REF!=#REF!,0,IF(#REF!=#REF!,0,IF(#REF!=#REF!,0,IF(#REF!=#REF!,0,IF(#REF!=#REF!,0,1)))))</f>
        <v>#REF!</v>
      </c>
      <c r="AM788" s="354">
        <f t="shared" si="91"/>
        <v>0</v>
      </c>
    </row>
    <row r="789" spans="1:39" ht="14.1" customHeight="1" thickTop="1" thickBot="1" x14ac:dyDescent="0.25">
      <c r="A789" s="2295"/>
      <c r="B789" s="2284"/>
      <c r="C789" s="2298"/>
      <c r="D789" s="2300"/>
      <c r="E789" s="2303"/>
      <c r="F789" s="2284"/>
      <c r="G789" s="2318"/>
      <c r="H789" s="2305"/>
      <c r="I789" s="2282"/>
      <c r="J789" s="2284"/>
      <c r="K789" s="2318"/>
      <c r="L789" s="2284"/>
      <c r="M789" s="310"/>
      <c r="N789" s="1679"/>
      <c r="O789" s="1679"/>
      <c r="P789" s="309"/>
      <c r="Q789" s="309"/>
      <c r="R789" s="308"/>
      <c r="S789" s="308"/>
      <c r="T789" s="358"/>
      <c r="U789" s="357"/>
      <c r="V789" s="357"/>
      <c r="W789" s="357"/>
      <c r="X789" s="357"/>
      <c r="Y789" s="357"/>
      <c r="Z789" s="357"/>
      <c r="AA789" s="357"/>
      <c r="AB789" s="308"/>
      <c r="AC789" s="2287"/>
      <c r="AD789" s="2287"/>
      <c r="AE789" s="2277" t="str">
        <f>IF(AE783&gt;9,"błąd","")</f>
        <v/>
      </c>
      <c r="AF789" s="2291"/>
      <c r="AG789" s="2293"/>
      <c r="AH789" s="2276"/>
      <c r="AI789" s="271">
        <f>IF(P789=P788,0,IF(P789=P787,0,IF(P789=P786,0,IF(P789=P785,0,IF(P789=P784,0,IF(P789=P783,0,1))))))</f>
        <v>0</v>
      </c>
      <c r="AJ789" s="271" t="s">
        <v>545</v>
      </c>
      <c r="AK789" s="271" t="str">
        <f t="shared" si="85"/>
        <v>??</v>
      </c>
      <c r="AL789" s="271" t="e">
        <f>IF(#REF!=#REF!,0,IF(#REF!=#REF!,0,IF(#REF!=#REF!,0,IF(#REF!=#REF!,0,IF(#REF!=#REF!,0,IF(#REF!=#REF!,0,1))))))</f>
        <v>#REF!</v>
      </c>
      <c r="AM789" s="354">
        <f t="shared" si="91"/>
        <v>0</v>
      </c>
    </row>
    <row r="790" spans="1:39" ht="14.1" customHeight="1" thickTop="1" thickBot="1" x14ac:dyDescent="0.25">
      <c r="A790" s="2295"/>
      <c r="B790" s="2284"/>
      <c r="C790" s="2298"/>
      <c r="D790" s="2300"/>
      <c r="E790" s="2303"/>
      <c r="F790" s="2284"/>
      <c r="G790" s="2318"/>
      <c r="H790" s="2305"/>
      <c r="I790" s="2282"/>
      <c r="J790" s="2284"/>
      <c r="K790" s="2318"/>
      <c r="L790" s="2284"/>
      <c r="M790" s="310"/>
      <c r="N790" s="1679"/>
      <c r="O790" s="1679"/>
      <c r="P790" s="309"/>
      <c r="Q790" s="309"/>
      <c r="R790" s="308"/>
      <c r="S790" s="308"/>
      <c r="T790" s="358"/>
      <c r="U790" s="357"/>
      <c r="V790" s="357"/>
      <c r="W790" s="357"/>
      <c r="X790" s="357"/>
      <c r="Y790" s="357"/>
      <c r="Z790" s="357"/>
      <c r="AA790" s="357"/>
      <c r="AB790" s="308"/>
      <c r="AC790" s="2287"/>
      <c r="AD790" s="2287"/>
      <c r="AE790" s="2277"/>
      <c r="AF790" s="2291"/>
      <c r="AG790" s="2293"/>
      <c r="AH790" s="2276"/>
      <c r="AI790" s="271">
        <f>IF(P790=P789,0,IF(P790=P788,0,IF(P790=P787,0,IF(P790=P786,0,IF(P790=P785,0,IF(P790=P784,0,IF(P790=P783,0,1)))))))</f>
        <v>0</v>
      </c>
      <c r="AJ790" s="271" t="s">
        <v>545</v>
      </c>
      <c r="AK790" s="271" t="str">
        <f t="shared" si="85"/>
        <v>??</v>
      </c>
      <c r="AL790" s="271" t="e">
        <f>IF(#REF!=#REF!,0,IF(#REF!=#REF!,0,IF(#REF!=#REF!,0,IF(#REF!=#REF!,0,IF(#REF!=#REF!,0,IF(#REF!=#REF!,0,IF(#REF!=#REF!,0,1)))))))</f>
        <v>#REF!</v>
      </c>
      <c r="AM790" s="354">
        <f t="shared" si="91"/>
        <v>0</v>
      </c>
    </row>
    <row r="791" spans="1:39" ht="14.1" customHeight="1" thickTop="1" thickBot="1" x14ac:dyDescent="0.25">
      <c r="A791" s="2295"/>
      <c r="B791" s="2284"/>
      <c r="C791" s="2298"/>
      <c r="D791" s="2300"/>
      <c r="E791" s="2303"/>
      <c r="F791" s="2284"/>
      <c r="G791" s="2318"/>
      <c r="H791" s="2305"/>
      <c r="I791" s="2282"/>
      <c r="J791" s="2284"/>
      <c r="K791" s="2318"/>
      <c r="L791" s="2284"/>
      <c r="M791" s="310"/>
      <c r="N791" s="1679"/>
      <c r="O791" s="1679"/>
      <c r="P791" s="309"/>
      <c r="Q791" s="309"/>
      <c r="R791" s="308"/>
      <c r="S791" s="308"/>
      <c r="T791" s="358"/>
      <c r="U791" s="357"/>
      <c r="V791" s="357"/>
      <c r="W791" s="357"/>
      <c r="X791" s="357"/>
      <c r="Y791" s="357"/>
      <c r="Z791" s="357"/>
      <c r="AA791" s="357"/>
      <c r="AB791" s="308"/>
      <c r="AC791" s="2287"/>
      <c r="AD791" s="2287"/>
      <c r="AE791" s="2277"/>
      <c r="AF791" s="2291"/>
      <c r="AG791" s="2293"/>
      <c r="AH791" s="2276"/>
      <c r="AI791" s="271">
        <f>IF(P791=P790,0,IF(P791=P789,0,IF(P791=P788,0,IF(P791=P787,0,IF(P791=P786,0,IF(P791=P785,0,IF(P791=P784,0,IF(P791=P783,0,1))))))))</f>
        <v>0</v>
      </c>
      <c r="AJ791" s="271" t="s">
        <v>545</v>
      </c>
      <c r="AK791" s="271" t="str">
        <f t="shared" si="85"/>
        <v>??</v>
      </c>
      <c r="AL791" s="271" t="e">
        <f>IF(#REF!=#REF!,0,IF(#REF!=#REF!,0,IF(#REF!=#REF!,0,IF(#REF!=#REF!,0,IF(#REF!=#REF!,0,IF(#REF!=#REF!,0,IF(#REF!=#REF!,0,IF(#REF!=#REF!,0,1))))))))</f>
        <v>#REF!</v>
      </c>
      <c r="AM791" s="354">
        <f t="shared" si="91"/>
        <v>0</v>
      </c>
    </row>
    <row r="792" spans="1:39" ht="14.1" customHeight="1" thickTop="1" thickBot="1" x14ac:dyDescent="0.25">
      <c r="A792" s="2296"/>
      <c r="B792" s="2285"/>
      <c r="C792" s="2299"/>
      <c r="D792" s="2301"/>
      <c r="E792" s="2304"/>
      <c r="F792" s="2285"/>
      <c r="G792" s="2319"/>
      <c r="H792" s="2306"/>
      <c r="I792" s="2283"/>
      <c r="J792" s="2285"/>
      <c r="K792" s="2319"/>
      <c r="L792" s="2285"/>
      <c r="M792" s="292"/>
      <c r="N792" s="290"/>
      <c r="O792" s="290"/>
      <c r="P792" s="291"/>
      <c r="Q792" s="291"/>
      <c r="R792" s="290"/>
      <c r="S792" s="290"/>
      <c r="T792" s="356"/>
      <c r="U792" s="355"/>
      <c r="V792" s="355"/>
      <c r="W792" s="355"/>
      <c r="X792" s="355"/>
      <c r="Y792" s="355"/>
      <c r="Z792" s="355"/>
      <c r="AA792" s="355"/>
      <c r="AB792" s="290"/>
      <c r="AC792" s="2288"/>
      <c r="AD792" s="2288"/>
      <c r="AE792" s="2278"/>
      <c r="AF792" s="2291"/>
      <c r="AG792" s="2294"/>
      <c r="AH792" s="2276"/>
      <c r="AI792" s="271">
        <f>IF(P792=P791,0,IF(P792=P790,0,IF(P792=P789,0,IF(P792=P788,0,IF(P792=P787,0,IF(P792=P786,0,IF(P792=P785,0,IF(P792=P784,0,IF(P792=P783,0,1)))))))))</f>
        <v>0</v>
      </c>
      <c r="AJ792" s="271" t="s">
        <v>545</v>
      </c>
      <c r="AK792" s="271" t="str">
        <f t="shared" si="85"/>
        <v>??</v>
      </c>
      <c r="AL792" s="271" t="e">
        <f>IF(#REF!=#REF!,0,IF(#REF!=#REF!,0,IF(#REF!=#REF!,0,IF(#REF!=#REF!,0,IF(#REF!=#REF!,0,IF(#REF!=#REF!,0,IF(#REF!=#REF!,0,IF(#REF!=#REF!,0,IF(#REF!=#REF!,0,1)))))))))</f>
        <v>#REF!</v>
      </c>
      <c r="AM792" s="354">
        <f t="shared" si="91"/>
        <v>0</v>
      </c>
    </row>
    <row r="793" spans="1:39" ht="14.1" customHeight="1" thickTop="1" thickBot="1" x14ac:dyDescent="0.25">
      <c r="A793" s="2295"/>
      <c r="B793" s="2297"/>
      <c r="C793" s="2298"/>
      <c r="D793" s="2300"/>
      <c r="E793" s="2302"/>
      <c r="F793" s="2297"/>
      <c r="G793" s="2297"/>
      <c r="H793" s="2305"/>
      <c r="I793" s="2279" t="s">
        <v>140</v>
      </c>
      <c r="J793" s="2284"/>
      <c r="K793" s="2297"/>
      <c r="L793" s="2284"/>
      <c r="M793" s="310"/>
      <c r="N793" s="1679"/>
      <c r="O793" s="1679"/>
      <c r="P793" s="389"/>
      <c r="Q793" s="389"/>
      <c r="R793" s="308"/>
      <c r="S793" s="308"/>
      <c r="T793" s="358"/>
      <c r="U793" s="357"/>
      <c r="V793" s="357"/>
      <c r="W793" s="357"/>
      <c r="X793" s="357"/>
      <c r="Y793" s="357"/>
      <c r="Z793" s="357"/>
      <c r="AA793" s="357"/>
      <c r="AB793" s="308"/>
      <c r="AC793" s="2286">
        <f>SUM(T793:AB802)</f>
        <v>0</v>
      </c>
      <c r="AD793" s="2286">
        <f>IF(AC793&gt;0,18,0)</f>
        <v>0</v>
      </c>
      <c r="AE793" s="2289">
        <f>IF((AC793-AD793)&gt;=0,AC793-AD793,0)</f>
        <v>0</v>
      </c>
      <c r="AF793" s="2291">
        <f>IF(AC793&lt;AD793,AC793,AD793)/IF(AD793=0,1,AD793)</f>
        <v>0</v>
      </c>
      <c r="AG793" s="2292" t="str">
        <f>IF(AF793=1,"pe",IF(AF793&gt;0,"ne",""))</f>
        <v/>
      </c>
      <c r="AH793" s="2276"/>
      <c r="AI793" s="271">
        <v>1</v>
      </c>
      <c r="AJ793" s="271" t="s">
        <v>545</v>
      </c>
      <c r="AK793" s="271" t="str">
        <f t="shared" si="85"/>
        <v>??</v>
      </c>
      <c r="AL793" s="271">
        <v>1</v>
      </c>
      <c r="AM793" s="354">
        <f>C793</f>
        <v>0</v>
      </c>
    </row>
    <row r="794" spans="1:39" ht="14.1" customHeight="1" thickTop="1" thickBot="1" x14ac:dyDescent="0.25">
      <c r="A794" s="2295"/>
      <c r="B794" s="2284"/>
      <c r="C794" s="2298"/>
      <c r="D794" s="2300"/>
      <c r="E794" s="2303"/>
      <c r="F794" s="2284"/>
      <c r="G794" s="2318"/>
      <c r="H794" s="2305"/>
      <c r="I794" s="2280"/>
      <c r="J794" s="2284"/>
      <c r="K794" s="2318"/>
      <c r="L794" s="2284"/>
      <c r="M794" s="310"/>
      <c r="N794" s="1679"/>
      <c r="O794" s="1679"/>
      <c r="P794" s="309"/>
      <c r="Q794" s="309"/>
      <c r="R794" s="308"/>
      <c r="S794" s="308"/>
      <c r="T794" s="358"/>
      <c r="U794" s="357"/>
      <c r="V794" s="357"/>
      <c r="W794" s="357"/>
      <c r="X794" s="357"/>
      <c r="Y794" s="357"/>
      <c r="Z794" s="357"/>
      <c r="AA794" s="357"/>
      <c r="AB794" s="308"/>
      <c r="AC794" s="2287"/>
      <c r="AD794" s="2287"/>
      <c r="AE794" s="2290"/>
      <c r="AF794" s="2291"/>
      <c r="AG794" s="2293"/>
      <c r="AH794" s="2276"/>
      <c r="AI794" s="271">
        <f>IF(P794=P793,0,1)</f>
        <v>0</v>
      </c>
      <c r="AJ794" s="271" t="s">
        <v>545</v>
      </c>
      <c r="AK794" s="271" t="str">
        <f t="shared" si="85"/>
        <v>??</v>
      </c>
      <c r="AL794" s="271" t="e">
        <f>IF(#REF!=#REF!,0,1)</f>
        <v>#REF!</v>
      </c>
      <c r="AM794" s="354">
        <f t="shared" ref="AM794:AM802" si="92">AM793</f>
        <v>0</v>
      </c>
    </row>
    <row r="795" spans="1:39" ht="14.1" customHeight="1" thickTop="1" thickBot="1" x14ac:dyDescent="0.25">
      <c r="A795" s="2295"/>
      <c r="B795" s="2284"/>
      <c r="C795" s="2298"/>
      <c r="D795" s="2300"/>
      <c r="E795" s="2303"/>
      <c r="F795" s="2284"/>
      <c r="G795" s="2318"/>
      <c r="H795" s="2305"/>
      <c r="I795" s="2281"/>
      <c r="J795" s="2284"/>
      <c r="K795" s="2318"/>
      <c r="L795" s="2284"/>
      <c r="M795" s="310"/>
      <c r="N795" s="1679"/>
      <c r="O795" s="1679"/>
      <c r="P795" s="309"/>
      <c r="Q795" s="309"/>
      <c r="R795" s="308"/>
      <c r="S795" s="308"/>
      <c r="T795" s="358"/>
      <c r="U795" s="357"/>
      <c r="V795" s="357"/>
      <c r="W795" s="357"/>
      <c r="X795" s="357"/>
      <c r="Y795" s="357"/>
      <c r="Z795" s="357"/>
      <c r="AA795" s="357"/>
      <c r="AB795" s="308"/>
      <c r="AC795" s="2287"/>
      <c r="AD795" s="2287"/>
      <c r="AE795" s="2290"/>
      <c r="AF795" s="2291"/>
      <c r="AG795" s="2293"/>
      <c r="AH795" s="2276"/>
      <c r="AI795" s="271">
        <f>IF(P795=P794,0,IF(P795=P793,0,1))</f>
        <v>0</v>
      </c>
      <c r="AJ795" s="271" t="s">
        <v>545</v>
      </c>
      <c r="AK795" s="271" t="str">
        <f t="shared" si="85"/>
        <v>??</v>
      </c>
      <c r="AL795" s="271" t="e">
        <f>IF(#REF!=#REF!,0,IF(#REF!=#REF!,0,1))</f>
        <v>#REF!</v>
      </c>
      <c r="AM795" s="354">
        <f t="shared" si="92"/>
        <v>0</v>
      </c>
    </row>
    <row r="796" spans="1:39" ht="14.1" customHeight="1" thickTop="1" thickBot="1" x14ac:dyDescent="0.25">
      <c r="A796" s="2295"/>
      <c r="B796" s="2284"/>
      <c r="C796" s="2298"/>
      <c r="D796" s="2300"/>
      <c r="E796" s="2303"/>
      <c r="F796" s="2284"/>
      <c r="G796" s="2318"/>
      <c r="H796" s="2305"/>
      <c r="I796" s="2282"/>
      <c r="J796" s="2284"/>
      <c r="K796" s="2318"/>
      <c r="L796" s="2284"/>
      <c r="M796" s="310"/>
      <c r="N796" s="1679"/>
      <c r="O796" s="1679"/>
      <c r="P796" s="309"/>
      <c r="Q796" s="309"/>
      <c r="R796" s="308"/>
      <c r="S796" s="308"/>
      <c r="T796" s="358"/>
      <c r="U796" s="357"/>
      <c r="V796" s="357"/>
      <c r="W796" s="357"/>
      <c r="X796" s="357"/>
      <c r="Y796" s="357"/>
      <c r="Z796" s="357"/>
      <c r="AA796" s="357"/>
      <c r="AB796" s="308"/>
      <c r="AC796" s="2287"/>
      <c r="AD796" s="2287"/>
      <c r="AE796" s="2290"/>
      <c r="AF796" s="2291"/>
      <c r="AG796" s="2293"/>
      <c r="AH796" s="2276"/>
      <c r="AI796" s="271">
        <f>IF(P796=P795,0,IF(P796=P794,0,IF(P796=P793,0,1)))</f>
        <v>0</v>
      </c>
      <c r="AJ796" s="271" t="s">
        <v>545</v>
      </c>
      <c r="AK796" s="271" t="str">
        <f t="shared" ref="AK796:AK859" si="93">$C$2</f>
        <v>??</v>
      </c>
      <c r="AL796" s="271" t="e">
        <f>IF(#REF!=#REF!,0,IF(#REF!=#REF!,0,IF(#REF!=#REF!,0,1)))</f>
        <v>#REF!</v>
      </c>
      <c r="AM796" s="354">
        <f t="shared" si="92"/>
        <v>0</v>
      </c>
    </row>
    <row r="797" spans="1:39" ht="14.1" customHeight="1" thickTop="1" thickBot="1" x14ac:dyDescent="0.25">
      <c r="A797" s="2295"/>
      <c r="B797" s="2284"/>
      <c r="C797" s="2298"/>
      <c r="D797" s="2300"/>
      <c r="E797" s="2303"/>
      <c r="F797" s="2284"/>
      <c r="G797" s="2318"/>
      <c r="H797" s="2305"/>
      <c r="I797" s="2282"/>
      <c r="J797" s="2284"/>
      <c r="K797" s="2318"/>
      <c r="L797" s="2284"/>
      <c r="M797" s="310"/>
      <c r="N797" s="1679"/>
      <c r="O797" s="1679"/>
      <c r="P797" s="309"/>
      <c r="Q797" s="309"/>
      <c r="R797" s="308"/>
      <c r="S797" s="308"/>
      <c r="T797" s="358"/>
      <c r="U797" s="357"/>
      <c r="V797" s="357"/>
      <c r="W797" s="357"/>
      <c r="X797" s="357"/>
      <c r="Y797" s="357"/>
      <c r="Z797" s="357"/>
      <c r="AA797" s="357"/>
      <c r="AB797" s="308"/>
      <c r="AC797" s="2287"/>
      <c r="AD797" s="2287"/>
      <c r="AE797" s="2290"/>
      <c r="AF797" s="2291"/>
      <c r="AG797" s="2293"/>
      <c r="AH797" s="2276"/>
      <c r="AI797" s="271">
        <f>IF(P797=P796,0,IF(P797=P795,0,IF(P797=P794,0,IF(P797=P793,0,1))))</f>
        <v>0</v>
      </c>
      <c r="AJ797" s="271" t="s">
        <v>545</v>
      </c>
      <c r="AK797" s="271" t="str">
        <f t="shared" si="93"/>
        <v>??</v>
      </c>
      <c r="AL797" s="271" t="e">
        <f>IF(#REF!=#REF!,0,IF(#REF!=#REF!,0,IF(#REF!=#REF!,0,IF(#REF!=#REF!,0,1))))</f>
        <v>#REF!</v>
      </c>
      <c r="AM797" s="354">
        <f t="shared" si="92"/>
        <v>0</v>
      </c>
    </row>
    <row r="798" spans="1:39" ht="14.1" customHeight="1" thickTop="1" thickBot="1" x14ac:dyDescent="0.25">
      <c r="A798" s="2295"/>
      <c r="B798" s="2284"/>
      <c r="C798" s="2298"/>
      <c r="D798" s="2300"/>
      <c r="E798" s="2303"/>
      <c r="F798" s="2284"/>
      <c r="G798" s="2318"/>
      <c r="H798" s="2305"/>
      <c r="I798" s="2282"/>
      <c r="J798" s="2284"/>
      <c r="K798" s="2318"/>
      <c r="L798" s="2284"/>
      <c r="M798" s="310"/>
      <c r="N798" s="1679"/>
      <c r="O798" s="1679"/>
      <c r="P798" s="309"/>
      <c r="Q798" s="309"/>
      <c r="R798" s="308"/>
      <c r="S798" s="308"/>
      <c r="T798" s="358"/>
      <c r="U798" s="357"/>
      <c r="V798" s="357"/>
      <c r="W798" s="357"/>
      <c r="X798" s="357"/>
      <c r="Y798" s="357"/>
      <c r="Z798" s="357"/>
      <c r="AA798" s="357"/>
      <c r="AB798" s="308"/>
      <c r="AC798" s="2287"/>
      <c r="AD798" s="2287"/>
      <c r="AE798" s="2290"/>
      <c r="AF798" s="2291"/>
      <c r="AG798" s="2293"/>
      <c r="AH798" s="2276"/>
      <c r="AI798" s="271">
        <f>IF(P798=P797,0,IF(P798=P796,0,IF(P798=P795,0,IF(P798=P794,0,IF(P798=P793,0,1)))))</f>
        <v>0</v>
      </c>
      <c r="AJ798" s="271" t="s">
        <v>545</v>
      </c>
      <c r="AK798" s="271" t="str">
        <f t="shared" si="93"/>
        <v>??</v>
      </c>
      <c r="AL798" s="271" t="e">
        <f>IF(#REF!=#REF!,0,IF(#REF!=#REF!,0,IF(#REF!=#REF!,0,IF(#REF!=#REF!,0,IF(#REF!=#REF!,0,1)))))</f>
        <v>#REF!</v>
      </c>
      <c r="AM798" s="354">
        <f t="shared" si="92"/>
        <v>0</v>
      </c>
    </row>
    <row r="799" spans="1:39" ht="14.1" customHeight="1" thickTop="1" thickBot="1" x14ac:dyDescent="0.25">
      <c r="A799" s="2295"/>
      <c r="B799" s="2284"/>
      <c r="C799" s="2298"/>
      <c r="D799" s="2300"/>
      <c r="E799" s="2303"/>
      <c r="F799" s="2284"/>
      <c r="G799" s="2318"/>
      <c r="H799" s="2305"/>
      <c r="I799" s="2282"/>
      <c r="J799" s="2284"/>
      <c r="K799" s="2318"/>
      <c r="L799" s="2284"/>
      <c r="M799" s="310"/>
      <c r="N799" s="1679"/>
      <c r="O799" s="1679"/>
      <c r="P799" s="309"/>
      <c r="Q799" s="309"/>
      <c r="R799" s="308"/>
      <c r="S799" s="308"/>
      <c r="T799" s="358"/>
      <c r="U799" s="357"/>
      <c r="V799" s="357"/>
      <c r="W799" s="357"/>
      <c r="X799" s="357"/>
      <c r="Y799" s="357"/>
      <c r="Z799" s="357"/>
      <c r="AA799" s="357"/>
      <c r="AB799" s="308"/>
      <c r="AC799" s="2287"/>
      <c r="AD799" s="2287"/>
      <c r="AE799" s="2277" t="str">
        <f>IF(AE793&gt;9,"błąd","")</f>
        <v/>
      </c>
      <c r="AF799" s="2291"/>
      <c r="AG799" s="2293"/>
      <c r="AH799" s="2276"/>
      <c r="AI799" s="271">
        <f>IF(P799=P798,0,IF(P799=P797,0,IF(P799=P796,0,IF(P799=P795,0,IF(P799=P794,0,IF(P799=P793,0,1))))))</f>
        <v>0</v>
      </c>
      <c r="AJ799" s="271" t="s">
        <v>545</v>
      </c>
      <c r="AK799" s="271" t="str">
        <f t="shared" si="93"/>
        <v>??</v>
      </c>
      <c r="AL799" s="271" t="e">
        <f>IF(#REF!=#REF!,0,IF(#REF!=#REF!,0,IF(#REF!=#REF!,0,IF(#REF!=#REF!,0,IF(#REF!=#REF!,0,IF(#REF!=#REF!,0,1))))))</f>
        <v>#REF!</v>
      </c>
      <c r="AM799" s="354">
        <f t="shared" si="92"/>
        <v>0</v>
      </c>
    </row>
    <row r="800" spans="1:39" ht="14.1" customHeight="1" thickTop="1" thickBot="1" x14ac:dyDescent="0.25">
      <c r="A800" s="2295"/>
      <c r="B800" s="2284"/>
      <c r="C800" s="2298"/>
      <c r="D800" s="2300"/>
      <c r="E800" s="2303"/>
      <c r="F800" s="2284"/>
      <c r="G800" s="2318"/>
      <c r="H800" s="2305"/>
      <c r="I800" s="2282"/>
      <c r="J800" s="2284"/>
      <c r="K800" s="2318"/>
      <c r="L800" s="2284"/>
      <c r="M800" s="310"/>
      <c r="N800" s="1679"/>
      <c r="O800" s="1679"/>
      <c r="P800" s="309"/>
      <c r="Q800" s="309"/>
      <c r="R800" s="308"/>
      <c r="S800" s="308"/>
      <c r="T800" s="358"/>
      <c r="U800" s="357"/>
      <c r="V800" s="357"/>
      <c r="W800" s="357"/>
      <c r="X800" s="357"/>
      <c r="Y800" s="357"/>
      <c r="Z800" s="357"/>
      <c r="AA800" s="357"/>
      <c r="AB800" s="308"/>
      <c r="AC800" s="2287"/>
      <c r="AD800" s="2287"/>
      <c r="AE800" s="2277"/>
      <c r="AF800" s="2291"/>
      <c r="AG800" s="2293"/>
      <c r="AH800" s="2276"/>
      <c r="AI800" s="271">
        <f>IF(P800=P799,0,IF(P800=P798,0,IF(P800=P797,0,IF(P800=P796,0,IF(P800=P795,0,IF(P800=P794,0,IF(P800=P793,0,1)))))))</f>
        <v>0</v>
      </c>
      <c r="AJ800" s="271" t="s">
        <v>545</v>
      </c>
      <c r="AK800" s="271" t="str">
        <f t="shared" si="93"/>
        <v>??</v>
      </c>
      <c r="AL800" s="271" t="e">
        <f>IF(#REF!=#REF!,0,IF(#REF!=#REF!,0,IF(#REF!=#REF!,0,IF(#REF!=#REF!,0,IF(#REF!=#REF!,0,IF(#REF!=#REF!,0,IF(#REF!=#REF!,0,1)))))))</f>
        <v>#REF!</v>
      </c>
      <c r="AM800" s="354">
        <f t="shared" si="92"/>
        <v>0</v>
      </c>
    </row>
    <row r="801" spans="1:39" ht="14.1" customHeight="1" thickTop="1" thickBot="1" x14ac:dyDescent="0.25">
      <c r="A801" s="2295"/>
      <c r="B801" s="2284"/>
      <c r="C801" s="2298"/>
      <c r="D801" s="2300"/>
      <c r="E801" s="2303"/>
      <c r="F801" s="2284"/>
      <c r="G801" s="2318"/>
      <c r="H801" s="2305"/>
      <c r="I801" s="2282"/>
      <c r="J801" s="2284"/>
      <c r="K801" s="2318"/>
      <c r="L801" s="2284"/>
      <c r="M801" s="310"/>
      <c r="N801" s="1679"/>
      <c r="O801" s="1679"/>
      <c r="P801" s="309"/>
      <c r="Q801" s="309"/>
      <c r="R801" s="308"/>
      <c r="S801" s="308"/>
      <c r="T801" s="358"/>
      <c r="U801" s="357"/>
      <c r="V801" s="357"/>
      <c r="W801" s="357"/>
      <c r="X801" s="357"/>
      <c r="Y801" s="357"/>
      <c r="Z801" s="357"/>
      <c r="AA801" s="357"/>
      <c r="AB801" s="308"/>
      <c r="AC801" s="2287"/>
      <c r="AD801" s="2287"/>
      <c r="AE801" s="2277"/>
      <c r="AF801" s="2291"/>
      <c r="AG801" s="2293"/>
      <c r="AH801" s="2276"/>
      <c r="AI801" s="271">
        <f>IF(P801=P800,0,IF(P801=P799,0,IF(P801=P798,0,IF(P801=P797,0,IF(P801=P796,0,IF(P801=P795,0,IF(P801=P794,0,IF(P801=P793,0,1))))))))</f>
        <v>0</v>
      </c>
      <c r="AJ801" s="271" t="s">
        <v>545</v>
      </c>
      <c r="AK801" s="271" t="str">
        <f t="shared" si="93"/>
        <v>??</v>
      </c>
      <c r="AL801" s="271" t="e">
        <f>IF(#REF!=#REF!,0,IF(#REF!=#REF!,0,IF(#REF!=#REF!,0,IF(#REF!=#REF!,0,IF(#REF!=#REF!,0,IF(#REF!=#REF!,0,IF(#REF!=#REF!,0,IF(#REF!=#REF!,0,1))))))))</f>
        <v>#REF!</v>
      </c>
      <c r="AM801" s="354">
        <f t="shared" si="92"/>
        <v>0</v>
      </c>
    </row>
    <row r="802" spans="1:39" ht="14.1" customHeight="1" thickTop="1" thickBot="1" x14ac:dyDescent="0.25">
      <c r="A802" s="2296"/>
      <c r="B802" s="2285"/>
      <c r="C802" s="2299"/>
      <c r="D802" s="2301"/>
      <c r="E802" s="2304"/>
      <c r="F802" s="2285"/>
      <c r="G802" s="2319"/>
      <c r="H802" s="2306"/>
      <c r="I802" s="2283"/>
      <c r="J802" s="2285"/>
      <c r="K802" s="2319"/>
      <c r="L802" s="2285"/>
      <c r="M802" s="292"/>
      <c r="N802" s="290"/>
      <c r="O802" s="290"/>
      <c r="P802" s="291"/>
      <c r="Q802" s="291"/>
      <c r="R802" s="290"/>
      <c r="S802" s="290"/>
      <c r="T802" s="356"/>
      <c r="U802" s="355"/>
      <c r="V802" s="355"/>
      <c r="W802" s="355"/>
      <c r="X802" s="355"/>
      <c r="Y802" s="355"/>
      <c r="Z802" s="355"/>
      <c r="AA802" s="355"/>
      <c r="AB802" s="290"/>
      <c r="AC802" s="2288"/>
      <c r="AD802" s="2288"/>
      <c r="AE802" s="2278"/>
      <c r="AF802" s="2291"/>
      <c r="AG802" s="2294"/>
      <c r="AH802" s="2276"/>
      <c r="AI802" s="271">
        <f>IF(P802=P801,0,IF(P802=P800,0,IF(P802=P799,0,IF(P802=P798,0,IF(P802=P797,0,IF(P802=P796,0,IF(P802=P795,0,IF(P802=P794,0,IF(P802=P793,0,1)))))))))</f>
        <v>0</v>
      </c>
      <c r="AJ802" s="271" t="s">
        <v>545</v>
      </c>
      <c r="AK802" s="271" t="str">
        <f t="shared" si="93"/>
        <v>??</v>
      </c>
      <c r="AL802" s="271" t="e">
        <f>IF(#REF!=#REF!,0,IF(#REF!=#REF!,0,IF(#REF!=#REF!,0,IF(#REF!=#REF!,0,IF(#REF!=#REF!,0,IF(#REF!=#REF!,0,IF(#REF!=#REF!,0,IF(#REF!=#REF!,0,IF(#REF!=#REF!,0,1)))))))))</f>
        <v>#REF!</v>
      </c>
      <c r="AM802" s="354">
        <f t="shared" si="92"/>
        <v>0</v>
      </c>
    </row>
    <row r="803" spans="1:39" ht="14.1" customHeight="1" thickTop="1" thickBot="1" x14ac:dyDescent="0.25">
      <c r="A803" s="2295"/>
      <c r="B803" s="2297"/>
      <c r="C803" s="2298"/>
      <c r="D803" s="2300"/>
      <c r="E803" s="2302"/>
      <c r="F803" s="2297"/>
      <c r="G803" s="2297"/>
      <c r="H803" s="2305"/>
      <c r="I803" s="2279" t="s">
        <v>140</v>
      </c>
      <c r="J803" s="2284"/>
      <c r="K803" s="2297"/>
      <c r="L803" s="2284"/>
      <c r="M803" s="310"/>
      <c r="N803" s="1679"/>
      <c r="O803" s="1679"/>
      <c r="P803" s="389"/>
      <c r="Q803" s="389"/>
      <c r="R803" s="308"/>
      <c r="S803" s="308"/>
      <c r="T803" s="358"/>
      <c r="U803" s="357"/>
      <c r="V803" s="357"/>
      <c r="W803" s="357"/>
      <c r="X803" s="357"/>
      <c r="Y803" s="357"/>
      <c r="Z803" s="357"/>
      <c r="AA803" s="357"/>
      <c r="AB803" s="308"/>
      <c r="AC803" s="2286">
        <f>SUM(T803:AB812)</f>
        <v>0</v>
      </c>
      <c r="AD803" s="2286">
        <f>IF(AC803&gt;0,18,0)</f>
        <v>0</v>
      </c>
      <c r="AE803" s="2289">
        <f>IF((AC803-AD803)&gt;=0,AC803-AD803,0)</f>
        <v>0</v>
      </c>
      <c r="AF803" s="2291">
        <f>IF(AC803&lt;AD803,AC803,AD803)/IF(AD803=0,1,AD803)</f>
        <v>0</v>
      </c>
      <c r="AG803" s="2292" t="str">
        <f>IF(AF803=1,"pe",IF(AF803&gt;0,"ne",""))</f>
        <v/>
      </c>
      <c r="AH803" s="2276"/>
      <c r="AI803" s="271">
        <v>1</v>
      </c>
      <c r="AJ803" s="271" t="s">
        <v>545</v>
      </c>
      <c r="AK803" s="271" t="str">
        <f t="shared" si="93"/>
        <v>??</v>
      </c>
      <c r="AL803" s="271">
        <v>1</v>
      </c>
      <c r="AM803" s="354">
        <f>C803</f>
        <v>0</v>
      </c>
    </row>
    <row r="804" spans="1:39" ht="14.1" customHeight="1" thickTop="1" thickBot="1" x14ac:dyDescent="0.25">
      <c r="A804" s="2295"/>
      <c r="B804" s="2284"/>
      <c r="C804" s="2298"/>
      <c r="D804" s="2300"/>
      <c r="E804" s="2303"/>
      <c r="F804" s="2284"/>
      <c r="G804" s="2318"/>
      <c r="H804" s="2305"/>
      <c r="I804" s="2280"/>
      <c r="J804" s="2284"/>
      <c r="K804" s="2318"/>
      <c r="L804" s="2284"/>
      <c r="M804" s="310"/>
      <c r="N804" s="1679"/>
      <c r="O804" s="1679"/>
      <c r="P804" s="309"/>
      <c r="Q804" s="309"/>
      <c r="R804" s="308"/>
      <c r="S804" s="308"/>
      <c r="T804" s="358"/>
      <c r="U804" s="357"/>
      <c r="V804" s="357"/>
      <c r="W804" s="357"/>
      <c r="X804" s="357"/>
      <c r="Y804" s="357"/>
      <c r="Z804" s="357"/>
      <c r="AA804" s="357"/>
      <c r="AB804" s="308"/>
      <c r="AC804" s="2287"/>
      <c r="AD804" s="2287"/>
      <c r="AE804" s="2290"/>
      <c r="AF804" s="2291"/>
      <c r="AG804" s="2293"/>
      <c r="AH804" s="2276"/>
      <c r="AI804" s="271">
        <f>IF(P804=P803,0,1)</f>
        <v>0</v>
      </c>
      <c r="AJ804" s="271" t="s">
        <v>545</v>
      </c>
      <c r="AK804" s="271" t="str">
        <f t="shared" si="93"/>
        <v>??</v>
      </c>
      <c r="AL804" s="271" t="e">
        <f>IF(#REF!=#REF!,0,1)</f>
        <v>#REF!</v>
      </c>
      <c r="AM804" s="354">
        <f t="shared" ref="AM804:AM812" si="94">AM803</f>
        <v>0</v>
      </c>
    </row>
    <row r="805" spans="1:39" ht="14.1" customHeight="1" thickTop="1" thickBot="1" x14ac:dyDescent="0.25">
      <c r="A805" s="2295"/>
      <c r="B805" s="2284"/>
      <c r="C805" s="2298"/>
      <c r="D805" s="2300"/>
      <c r="E805" s="2303"/>
      <c r="F805" s="2284"/>
      <c r="G805" s="2318"/>
      <c r="H805" s="2305"/>
      <c r="I805" s="2281"/>
      <c r="J805" s="2284"/>
      <c r="K805" s="2318"/>
      <c r="L805" s="2284"/>
      <c r="M805" s="310"/>
      <c r="N805" s="1679"/>
      <c r="O805" s="1679"/>
      <c r="P805" s="309"/>
      <c r="Q805" s="309"/>
      <c r="R805" s="308"/>
      <c r="S805" s="308"/>
      <c r="T805" s="358"/>
      <c r="U805" s="357"/>
      <c r="V805" s="357"/>
      <c r="W805" s="357"/>
      <c r="X805" s="357"/>
      <c r="Y805" s="357"/>
      <c r="Z805" s="357"/>
      <c r="AA805" s="357"/>
      <c r="AB805" s="308"/>
      <c r="AC805" s="2287"/>
      <c r="AD805" s="2287"/>
      <c r="AE805" s="2290"/>
      <c r="AF805" s="2291"/>
      <c r="AG805" s="2293"/>
      <c r="AH805" s="2276"/>
      <c r="AI805" s="271">
        <f>IF(P805=P804,0,IF(P805=P803,0,1))</f>
        <v>0</v>
      </c>
      <c r="AJ805" s="271" t="s">
        <v>545</v>
      </c>
      <c r="AK805" s="271" t="str">
        <f t="shared" si="93"/>
        <v>??</v>
      </c>
      <c r="AL805" s="271" t="e">
        <f>IF(#REF!=#REF!,0,IF(#REF!=#REF!,0,1))</f>
        <v>#REF!</v>
      </c>
      <c r="AM805" s="354">
        <f t="shared" si="94"/>
        <v>0</v>
      </c>
    </row>
    <row r="806" spans="1:39" ht="14.1" customHeight="1" thickTop="1" thickBot="1" x14ac:dyDescent="0.25">
      <c r="A806" s="2295"/>
      <c r="B806" s="2284"/>
      <c r="C806" s="2298"/>
      <c r="D806" s="2300"/>
      <c r="E806" s="2303"/>
      <c r="F806" s="2284"/>
      <c r="G806" s="2318"/>
      <c r="H806" s="2305"/>
      <c r="I806" s="2282"/>
      <c r="J806" s="2284"/>
      <c r="K806" s="2318"/>
      <c r="L806" s="2284"/>
      <c r="M806" s="310"/>
      <c r="N806" s="1679"/>
      <c r="O806" s="1679"/>
      <c r="P806" s="309"/>
      <c r="Q806" s="309"/>
      <c r="R806" s="308"/>
      <c r="S806" s="308"/>
      <c r="T806" s="358"/>
      <c r="U806" s="357"/>
      <c r="V806" s="357"/>
      <c r="W806" s="357"/>
      <c r="X806" s="357"/>
      <c r="Y806" s="357"/>
      <c r="Z806" s="357"/>
      <c r="AA806" s="357"/>
      <c r="AB806" s="308"/>
      <c r="AC806" s="2287"/>
      <c r="AD806" s="2287"/>
      <c r="AE806" s="2290"/>
      <c r="AF806" s="2291"/>
      <c r="AG806" s="2293"/>
      <c r="AH806" s="2276"/>
      <c r="AI806" s="271">
        <f>IF(P806=P805,0,IF(P806=P804,0,IF(P806=P803,0,1)))</f>
        <v>0</v>
      </c>
      <c r="AJ806" s="271" t="s">
        <v>545</v>
      </c>
      <c r="AK806" s="271" t="str">
        <f t="shared" si="93"/>
        <v>??</v>
      </c>
      <c r="AL806" s="271" t="e">
        <f>IF(#REF!=#REF!,0,IF(#REF!=#REF!,0,IF(#REF!=#REF!,0,1)))</f>
        <v>#REF!</v>
      </c>
      <c r="AM806" s="354">
        <f t="shared" si="94"/>
        <v>0</v>
      </c>
    </row>
    <row r="807" spans="1:39" ht="14.1" customHeight="1" thickTop="1" thickBot="1" x14ac:dyDescent="0.25">
      <c r="A807" s="2295"/>
      <c r="B807" s="2284"/>
      <c r="C807" s="2298"/>
      <c r="D807" s="2300"/>
      <c r="E807" s="2303"/>
      <c r="F807" s="2284"/>
      <c r="G807" s="2318"/>
      <c r="H807" s="2305"/>
      <c r="I807" s="2282"/>
      <c r="J807" s="2284"/>
      <c r="K807" s="2318"/>
      <c r="L807" s="2284"/>
      <c r="M807" s="310"/>
      <c r="N807" s="1679"/>
      <c r="O807" s="1679"/>
      <c r="P807" s="309"/>
      <c r="Q807" s="309"/>
      <c r="R807" s="308"/>
      <c r="S807" s="308"/>
      <c r="T807" s="358"/>
      <c r="U807" s="357"/>
      <c r="V807" s="357"/>
      <c r="W807" s="357"/>
      <c r="X807" s="357"/>
      <c r="Y807" s="357"/>
      <c r="Z807" s="357"/>
      <c r="AA807" s="357"/>
      <c r="AB807" s="308"/>
      <c r="AC807" s="2287"/>
      <c r="AD807" s="2287"/>
      <c r="AE807" s="2290"/>
      <c r="AF807" s="2291"/>
      <c r="AG807" s="2293"/>
      <c r="AH807" s="2276"/>
      <c r="AI807" s="271">
        <f>IF(P807=P806,0,IF(P807=P805,0,IF(P807=P804,0,IF(P807=P803,0,1))))</f>
        <v>0</v>
      </c>
      <c r="AJ807" s="271" t="s">
        <v>545</v>
      </c>
      <c r="AK807" s="271" t="str">
        <f t="shared" si="93"/>
        <v>??</v>
      </c>
      <c r="AL807" s="271" t="e">
        <f>IF(#REF!=#REF!,0,IF(#REF!=#REF!,0,IF(#REF!=#REF!,0,IF(#REF!=#REF!,0,1))))</f>
        <v>#REF!</v>
      </c>
      <c r="AM807" s="354">
        <f t="shared" si="94"/>
        <v>0</v>
      </c>
    </row>
    <row r="808" spans="1:39" ht="14.1" customHeight="1" thickTop="1" thickBot="1" x14ac:dyDescent="0.25">
      <c r="A808" s="2295"/>
      <c r="B808" s="2284"/>
      <c r="C808" s="2298"/>
      <c r="D808" s="2300"/>
      <c r="E808" s="2303"/>
      <c r="F808" s="2284"/>
      <c r="G808" s="2318"/>
      <c r="H808" s="2305"/>
      <c r="I808" s="2282"/>
      <c r="J808" s="2284"/>
      <c r="K808" s="2318"/>
      <c r="L808" s="2284"/>
      <c r="M808" s="310"/>
      <c r="N808" s="1679"/>
      <c r="O808" s="1679"/>
      <c r="P808" s="309"/>
      <c r="Q808" s="309"/>
      <c r="R808" s="308"/>
      <c r="S808" s="308"/>
      <c r="T808" s="358"/>
      <c r="U808" s="357"/>
      <c r="V808" s="357"/>
      <c r="W808" s="357"/>
      <c r="X808" s="357"/>
      <c r="Y808" s="357"/>
      <c r="Z808" s="357"/>
      <c r="AA808" s="357"/>
      <c r="AB808" s="308"/>
      <c r="AC808" s="2287"/>
      <c r="AD808" s="2287"/>
      <c r="AE808" s="2290"/>
      <c r="AF808" s="2291"/>
      <c r="AG808" s="2293"/>
      <c r="AH808" s="2276"/>
      <c r="AI808" s="271">
        <f>IF(P808=P807,0,IF(P808=P806,0,IF(P808=P805,0,IF(P808=P804,0,IF(P808=P803,0,1)))))</f>
        <v>0</v>
      </c>
      <c r="AJ808" s="271" t="s">
        <v>545</v>
      </c>
      <c r="AK808" s="271" t="str">
        <f t="shared" si="93"/>
        <v>??</v>
      </c>
      <c r="AL808" s="271" t="e">
        <f>IF(#REF!=#REF!,0,IF(#REF!=#REF!,0,IF(#REF!=#REF!,0,IF(#REF!=#REF!,0,IF(#REF!=#REF!,0,1)))))</f>
        <v>#REF!</v>
      </c>
      <c r="AM808" s="354">
        <f t="shared" si="94"/>
        <v>0</v>
      </c>
    </row>
    <row r="809" spans="1:39" ht="14.1" customHeight="1" thickTop="1" thickBot="1" x14ac:dyDescent="0.25">
      <c r="A809" s="2295"/>
      <c r="B809" s="2284"/>
      <c r="C809" s="2298"/>
      <c r="D809" s="2300"/>
      <c r="E809" s="2303"/>
      <c r="F809" s="2284"/>
      <c r="G809" s="2318"/>
      <c r="H809" s="2305"/>
      <c r="I809" s="2282"/>
      <c r="J809" s="2284"/>
      <c r="K809" s="2318"/>
      <c r="L809" s="2284"/>
      <c r="M809" s="310"/>
      <c r="N809" s="1679"/>
      <c r="O809" s="1679"/>
      <c r="P809" s="309"/>
      <c r="Q809" s="309"/>
      <c r="R809" s="308"/>
      <c r="S809" s="308"/>
      <c r="T809" s="358"/>
      <c r="U809" s="357"/>
      <c r="V809" s="357"/>
      <c r="W809" s="357"/>
      <c r="X809" s="357"/>
      <c r="Y809" s="357"/>
      <c r="Z809" s="357"/>
      <c r="AA809" s="357"/>
      <c r="AB809" s="308"/>
      <c r="AC809" s="2287"/>
      <c r="AD809" s="2287"/>
      <c r="AE809" s="2277" t="str">
        <f>IF(AE803&gt;9,"błąd","")</f>
        <v/>
      </c>
      <c r="AF809" s="2291"/>
      <c r="AG809" s="2293"/>
      <c r="AH809" s="2276"/>
      <c r="AI809" s="271">
        <f>IF(P809=P808,0,IF(P809=P807,0,IF(P809=P806,0,IF(P809=P805,0,IF(P809=P804,0,IF(P809=P803,0,1))))))</f>
        <v>0</v>
      </c>
      <c r="AJ809" s="271" t="s">
        <v>545</v>
      </c>
      <c r="AK809" s="271" t="str">
        <f t="shared" si="93"/>
        <v>??</v>
      </c>
      <c r="AL809" s="271" t="e">
        <f>IF(#REF!=#REF!,0,IF(#REF!=#REF!,0,IF(#REF!=#REF!,0,IF(#REF!=#REF!,0,IF(#REF!=#REF!,0,IF(#REF!=#REF!,0,1))))))</f>
        <v>#REF!</v>
      </c>
      <c r="AM809" s="354">
        <f t="shared" si="94"/>
        <v>0</v>
      </c>
    </row>
    <row r="810" spans="1:39" ht="14.1" customHeight="1" thickTop="1" thickBot="1" x14ac:dyDescent="0.25">
      <c r="A810" s="2295"/>
      <c r="B810" s="2284"/>
      <c r="C810" s="2298"/>
      <c r="D810" s="2300"/>
      <c r="E810" s="2303"/>
      <c r="F810" s="2284"/>
      <c r="G810" s="2318"/>
      <c r="H810" s="2305"/>
      <c r="I810" s="2282"/>
      <c r="J810" s="2284"/>
      <c r="K810" s="2318"/>
      <c r="L810" s="2284"/>
      <c r="M810" s="310"/>
      <c r="N810" s="1679"/>
      <c r="O810" s="1679"/>
      <c r="P810" s="309"/>
      <c r="Q810" s="309"/>
      <c r="R810" s="308"/>
      <c r="S810" s="308"/>
      <c r="T810" s="358"/>
      <c r="U810" s="357"/>
      <c r="V810" s="357"/>
      <c r="W810" s="357"/>
      <c r="X810" s="357"/>
      <c r="Y810" s="357"/>
      <c r="Z810" s="357"/>
      <c r="AA810" s="357"/>
      <c r="AB810" s="308"/>
      <c r="AC810" s="2287"/>
      <c r="AD810" s="2287"/>
      <c r="AE810" s="2277"/>
      <c r="AF810" s="2291"/>
      <c r="AG810" s="2293"/>
      <c r="AH810" s="2276"/>
      <c r="AI810" s="271">
        <f>IF(P810=P809,0,IF(P810=P808,0,IF(P810=P807,0,IF(P810=P806,0,IF(P810=P805,0,IF(P810=P804,0,IF(P810=P803,0,1)))))))</f>
        <v>0</v>
      </c>
      <c r="AJ810" s="271" t="s">
        <v>545</v>
      </c>
      <c r="AK810" s="271" t="str">
        <f t="shared" si="93"/>
        <v>??</v>
      </c>
      <c r="AL810" s="271" t="e">
        <f>IF(#REF!=#REF!,0,IF(#REF!=#REF!,0,IF(#REF!=#REF!,0,IF(#REF!=#REF!,0,IF(#REF!=#REF!,0,IF(#REF!=#REF!,0,IF(#REF!=#REF!,0,1)))))))</f>
        <v>#REF!</v>
      </c>
      <c r="AM810" s="354">
        <f t="shared" si="94"/>
        <v>0</v>
      </c>
    </row>
    <row r="811" spans="1:39" ht="14.1" customHeight="1" thickTop="1" thickBot="1" x14ac:dyDescent="0.25">
      <c r="A811" s="2295"/>
      <c r="B811" s="2284"/>
      <c r="C811" s="2298"/>
      <c r="D811" s="2300"/>
      <c r="E811" s="2303"/>
      <c r="F811" s="2284"/>
      <c r="G811" s="2318"/>
      <c r="H811" s="2305"/>
      <c r="I811" s="2282"/>
      <c r="J811" s="2284"/>
      <c r="K811" s="2318"/>
      <c r="L811" s="2284"/>
      <c r="M811" s="310"/>
      <c r="N811" s="1679"/>
      <c r="O811" s="1679"/>
      <c r="P811" s="309"/>
      <c r="Q811" s="309"/>
      <c r="R811" s="308"/>
      <c r="S811" s="308"/>
      <c r="T811" s="358"/>
      <c r="U811" s="357"/>
      <c r="V811" s="357"/>
      <c r="W811" s="357"/>
      <c r="X811" s="357"/>
      <c r="Y811" s="357"/>
      <c r="Z811" s="357"/>
      <c r="AA811" s="357"/>
      <c r="AB811" s="308"/>
      <c r="AC811" s="2287"/>
      <c r="AD811" s="2287"/>
      <c r="AE811" s="2277"/>
      <c r="AF811" s="2291"/>
      <c r="AG811" s="2293"/>
      <c r="AH811" s="2276"/>
      <c r="AI811" s="271">
        <f>IF(P811=P810,0,IF(P811=P809,0,IF(P811=P808,0,IF(P811=P807,0,IF(P811=P806,0,IF(P811=P805,0,IF(P811=P804,0,IF(P811=P803,0,1))))))))</f>
        <v>0</v>
      </c>
      <c r="AJ811" s="271" t="s">
        <v>545</v>
      </c>
      <c r="AK811" s="271" t="str">
        <f t="shared" si="93"/>
        <v>??</v>
      </c>
      <c r="AL811" s="271" t="e">
        <f>IF(#REF!=#REF!,0,IF(#REF!=#REF!,0,IF(#REF!=#REF!,0,IF(#REF!=#REF!,0,IF(#REF!=#REF!,0,IF(#REF!=#REF!,0,IF(#REF!=#REF!,0,IF(#REF!=#REF!,0,1))))))))</f>
        <v>#REF!</v>
      </c>
      <c r="AM811" s="354">
        <f t="shared" si="94"/>
        <v>0</v>
      </c>
    </row>
    <row r="812" spans="1:39" ht="14.1" customHeight="1" thickTop="1" thickBot="1" x14ac:dyDescent="0.25">
      <c r="A812" s="2296"/>
      <c r="B812" s="2285"/>
      <c r="C812" s="2299"/>
      <c r="D812" s="2301"/>
      <c r="E812" s="2304"/>
      <c r="F812" s="2285"/>
      <c r="G812" s="2319"/>
      <c r="H812" s="2306"/>
      <c r="I812" s="2283"/>
      <c r="J812" s="2285"/>
      <c r="K812" s="2319"/>
      <c r="L812" s="2285"/>
      <c r="M812" s="292"/>
      <c r="N812" s="290"/>
      <c r="O812" s="290"/>
      <c r="P812" s="291"/>
      <c r="Q812" s="291"/>
      <c r="R812" s="290"/>
      <c r="S812" s="290"/>
      <c r="T812" s="356"/>
      <c r="U812" s="355"/>
      <c r="V812" s="355"/>
      <c r="W812" s="355"/>
      <c r="X812" s="355"/>
      <c r="Y812" s="355"/>
      <c r="Z812" s="355"/>
      <c r="AA812" s="355"/>
      <c r="AB812" s="290"/>
      <c r="AC812" s="2288"/>
      <c r="AD812" s="2288"/>
      <c r="AE812" s="2278"/>
      <c r="AF812" s="2291"/>
      <c r="AG812" s="2294"/>
      <c r="AH812" s="2276"/>
      <c r="AI812" s="271">
        <f>IF(P812=P811,0,IF(P812=P810,0,IF(P812=P809,0,IF(P812=P808,0,IF(P812=P807,0,IF(P812=P806,0,IF(P812=P805,0,IF(P812=P804,0,IF(P812=P803,0,1)))))))))</f>
        <v>0</v>
      </c>
      <c r="AJ812" s="271" t="s">
        <v>545</v>
      </c>
      <c r="AK812" s="271" t="str">
        <f t="shared" si="93"/>
        <v>??</v>
      </c>
      <c r="AL812" s="271" t="e">
        <f>IF(#REF!=#REF!,0,IF(#REF!=#REF!,0,IF(#REF!=#REF!,0,IF(#REF!=#REF!,0,IF(#REF!=#REF!,0,IF(#REF!=#REF!,0,IF(#REF!=#REF!,0,IF(#REF!=#REF!,0,IF(#REF!=#REF!,0,1)))))))))</f>
        <v>#REF!</v>
      </c>
      <c r="AM812" s="354">
        <f t="shared" si="94"/>
        <v>0</v>
      </c>
    </row>
    <row r="813" spans="1:39" ht="14.1" customHeight="1" thickTop="1" thickBot="1" x14ac:dyDescent="0.25">
      <c r="A813" s="2295"/>
      <c r="B813" s="2297"/>
      <c r="C813" s="2298"/>
      <c r="D813" s="2300"/>
      <c r="E813" s="2302"/>
      <c r="F813" s="2297"/>
      <c r="G813" s="2297"/>
      <c r="H813" s="2305"/>
      <c r="I813" s="2279" t="s">
        <v>140</v>
      </c>
      <c r="J813" s="2284"/>
      <c r="K813" s="2297"/>
      <c r="L813" s="2284"/>
      <c r="M813" s="310"/>
      <c r="N813" s="1679"/>
      <c r="O813" s="1679"/>
      <c r="P813" s="389"/>
      <c r="Q813" s="389"/>
      <c r="R813" s="308"/>
      <c r="S813" s="308"/>
      <c r="T813" s="358"/>
      <c r="U813" s="357"/>
      <c r="V813" s="357"/>
      <c r="W813" s="357"/>
      <c r="X813" s="357"/>
      <c r="Y813" s="357"/>
      <c r="Z813" s="357"/>
      <c r="AA813" s="357"/>
      <c r="AB813" s="308"/>
      <c r="AC813" s="2286">
        <f>SUM(T813:AB822)</f>
        <v>0</v>
      </c>
      <c r="AD813" s="2286">
        <f>IF(AC813&gt;0,18,0)</f>
        <v>0</v>
      </c>
      <c r="AE813" s="2289">
        <f>IF((AC813-AD813)&gt;=0,AC813-AD813,0)</f>
        <v>0</v>
      </c>
      <c r="AF813" s="2291">
        <f>IF(AC813&lt;AD813,AC813,AD813)/IF(AD813=0,1,AD813)</f>
        <v>0</v>
      </c>
      <c r="AG813" s="2292" t="str">
        <f>IF(AF813=1,"pe",IF(AF813&gt;0,"ne",""))</f>
        <v/>
      </c>
      <c r="AH813" s="2276"/>
      <c r="AI813" s="271">
        <v>1</v>
      </c>
      <c r="AJ813" s="271" t="s">
        <v>545</v>
      </c>
      <c r="AK813" s="271" t="str">
        <f t="shared" si="93"/>
        <v>??</v>
      </c>
      <c r="AL813" s="271">
        <v>1</v>
      </c>
      <c r="AM813" s="354">
        <f>C813</f>
        <v>0</v>
      </c>
    </row>
    <row r="814" spans="1:39" ht="14.1" customHeight="1" thickTop="1" thickBot="1" x14ac:dyDescent="0.25">
      <c r="A814" s="2295"/>
      <c r="B814" s="2284"/>
      <c r="C814" s="2298"/>
      <c r="D814" s="2300"/>
      <c r="E814" s="2303"/>
      <c r="F814" s="2284"/>
      <c r="G814" s="2318"/>
      <c r="H814" s="2305"/>
      <c r="I814" s="2280"/>
      <c r="J814" s="2284"/>
      <c r="K814" s="2318"/>
      <c r="L814" s="2284"/>
      <c r="M814" s="310"/>
      <c r="N814" s="1679"/>
      <c r="O814" s="1679"/>
      <c r="P814" s="309"/>
      <c r="Q814" s="309"/>
      <c r="R814" s="308"/>
      <c r="S814" s="308"/>
      <c r="T814" s="358"/>
      <c r="U814" s="357"/>
      <c r="V814" s="357"/>
      <c r="W814" s="357"/>
      <c r="X814" s="357"/>
      <c r="Y814" s="357"/>
      <c r="Z814" s="357"/>
      <c r="AA814" s="357"/>
      <c r="AB814" s="308"/>
      <c r="AC814" s="2287"/>
      <c r="AD814" s="2287"/>
      <c r="AE814" s="2290"/>
      <c r="AF814" s="2291"/>
      <c r="AG814" s="2293"/>
      <c r="AH814" s="2276"/>
      <c r="AI814" s="271">
        <f>IF(P814=P813,0,1)</f>
        <v>0</v>
      </c>
      <c r="AJ814" s="271" t="s">
        <v>545</v>
      </c>
      <c r="AK814" s="271" t="str">
        <f t="shared" si="93"/>
        <v>??</v>
      </c>
      <c r="AL814" s="271" t="e">
        <f>IF(#REF!=#REF!,0,1)</f>
        <v>#REF!</v>
      </c>
      <c r="AM814" s="354">
        <f t="shared" ref="AM814:AM822" si="95">AM813</f>
        <v>0</v>
      </c>
    </row>
    <row r="815" spans="1:39" ht="14.1" customHeight="1" thickTop="1" thickBot="1" x14ac:dyDescent="0.25">
      <c r="A815" s="2295"/>
      <c r="B815" s="2284"/>
      <c r="C815" s="2298"/>
      <c r="D815" s="2300"/>
      <c r="E815" s="2303"/>
      <c r="F815" s="2284"/>
      <c r="G815" s="2318"/>
      <c r="H815" s="2305"/>
      <c r="I815" s="2281"/>
      <c r="J815" s="2284"/>
      <c r="K815" s="2318"/>
      <c r="L815" s="2284"/>
      <c r="M815" s="310"/>
      <c r="N815" s="1679"/>
      <c r="O815" s="1679"/>
      <c r="P815" s="309"/>
      <c r="Q815" s="309"/>
      <c r="R815" s="308"/>
      <c r="S815" s="308"/>
      <c r="T815" s="358"/>
      <c r="U815" s="357"/>
      <c r="V815" s="357"/>
      <c r="W815" s="357"/>
      <c r="X815" s="357"/>
      <c r="Y815" s="357"/>
      <c r="Z815" s="357"/>
      <c r="AA815" s="357"/>
      <c r="AB815" s="308"/>
      <c r="AC815" s="2287"/>
      <c r="AD815" s="2287"/>
      <c r="AE815" s="2290"/>
      <c r="AF815" s="2291"/>
      <c r="AG815" s="2293"/>
      <c r="AH815" s="2276"/>
      <c r="AI815" s="271">
        <f>IF(P815=P814,0,IF(P815=P813,0,1))</f>
        <v>0</v>
      </c>
      <c r="AJ815" s="271" t="s">
        <v>545</v>
      </c>
      <c r="AK815" s="271" t="str">
        <f t="shared" si="93"/>
        <v>??</v>
      </c>
      <c r="AL815" s="271" t="e">
        <f>IF(#REF!=#REF!,0,IF(#REF!=#REF!,0,1))</f>
        <v>#REF!</v>
      </c>
      <c r="AM815" s="354">
        <f t="shared" si="95"/>
        <v>0</v>
      </c>
    </row>
    <row r="816" spans="1:39" ht="14.1" customHeight="1" thickTop="1" thickBot="1" x14ac:dyDescent="0.25">
      <c r="A816" s="2295"/>
      <c r="B816" s="2284"/>
      <c r="C816" s="2298"/>
      <c r="D816" s="2300"/>
      <c r="E816" s="2303"/>
      <c r="F816" s="2284"/>
      <c r="G816" s="2318"/>
      <c r="H816" s="2305"/>
      <c r="I816" s="2282"/>
      <c r="J816" s="2284"/>
      <c r="K816" s="2318"/>
      <c r="L816" s="2284"/>
      <c r="M816" s="310"/>
      <c r="N816" s="1679"/>
      <c r="O816" s="1679"/>
      <c r="P816" s="309"/>
      <c r="Q816" s="309"/>
      <c r="R816" s="308"/>
      <c r="S816" s="308"/>
      <c r="T816" s="358"/>
      <c r="U816" s="357"/>
      <c r="V816" s="357"/>
      <c r="W816" s="357"/>
      <c r="X816" s="357"/>
      <c r="Y816" s="357"/>
      <c r="Z816" s="357"/>
      <c r="AA816" s="357"/>
      <c r="AB816" s="308"/>
      <c r="AC816" s="2287"/>
      <c r="AD816" s="2287"/>
      <c r="AE816" s="2290"/>
      <c r="AF816" s="2291"/>
      <c r="AG816" s="2293"/>
      <c r="AH816" s="2276"/>
      <c r="AI816" s="271">
        <f>IF(P816=P815,0,IF(P816=P814,0,IF(P816=P813,0,1)))</f>
        <v>0</v>
      </c>
      <c r="AJ816" s="271" t="s">
        <v>545</v>
      </c>
      <c r="AK816" s="271" t="str">
        <f t="shared" si="93"/>
        <v>??</v>
      </c>
      <c r="AL816" s="271" t="e">
        <f>IF(#REF!=#REF!,0,IF(#REF!=#REF!,0,IF(#REF!=#REF!,0,1)))</f>
        <v>#REF!</v>
      </c>
      <c r="AM816" s="354">
        <f t="shared" si="95"/>
        <v>0</v>
      </c>
    </row>
    <row r="817" spans="1:39" ht="14.1" customHeight="1" thickTop="1" thickBot="1" x14ac:dyDescent="0.25">
      <c r="A817" s="2295"/>
      <c r="B817" s="2284"/>
      <c r="C817" s="2298"/>
      <c r="D817" s="2300"/>
      <c r="E817" s="2303"/>
      <c r="F817" s="2284"/>
      <c r="G817" s="2318"/>
      <c r="H817" s="2305"/>
      <c r="I817" s="2282"/>
      <c r="J817" s="2284"/>
      <c r="K817" s="2318"/>
      <c r="L817" s="2284"/>
      <c r="M817" s="310"/>
      <c r="N817" s="1679"/>
      <c r="O817" s="1679"/>
      <c r="P817" s="309"/>
      <c r="Q817" s="309"/>
      <c r="R817" s="308"/>
      <c r="S817" s="308"/>
      <c r="T817" s="358"/>
      <c r="U817" s="357"/>
      <c r="V817" s="357"/>
      <c r="W817" s="357"/>
      <c r="X817" s="357"/>
      <c r="Y817" s="357"/>
      <c r="Z817" s="357"/>
      <c r="AA817" s="357"/>
      <c r="AB817" s="308"/>
      <c r="AC817" s="2287"/>
      <c r="AD817" s="2287"/>
      <c r="AE817" s="2290"/>
      <c r="AF817" s="2291"/>
      <c r="AG817" s="2293"/>
      <c r="AH817" s="2276"/>
      <c r="AI817" s="271">
        <f>IF(P817=P816,0,IF(P817=P815,0,IF(P817=P814,0,IF(P817=P813,0,1))))</f>
        <v>0</v>
      </c>
      <c r="AJ817" s="271" t="s">
        <v>545</v>
      </c>
      <c r="AK817" s="271" t="str">
        <f t="shared" si="93"/>
        <v>??</v>
      </c>
      <c r="AL817" s="271" t="e">
        <f>IF(#REF!=#REF!,0,IF(#REF!=#REF!,0,IF(#REF!=#REF!,0,IF(#REF!=#REF!,0,1))))</f>
        <v>#REF!</v>
      </c>
      <c r="AM817" s="354">
        <f t="shared" si="95"/>
        <v>0</v>
      </c>
    </row>
    <row r="818" spans="1:39" ht="14.1" customHeight="1" thickTop="1" thickBot="1" x14ac:dyDescent="0.25">
      <c r="A818" s="2295"/>
      <c r="B818" s="2284"/>
      <c r="C818" s="2298"/>
      <c r="D818" s="2300"/>
      <c r="E818" s="2303"/>
      <c r="F818" s="2284"/>
      <c r="G818" s="2318"/>
      <c r="H818" s="2305"/>
      <c r="I818" s="2282"/>
      <c r="J818" s="2284"/>
      <c r="K818" s="2318"/>
      <c r="L818" s="2284"/>
      <c r="M818" s="310"/>
      <c r="N818" s="1679"/>
      <c r="O818" s="1679"/>
      <c r="P818" s="309"/>
      <c r="Q818" s="309"/>
      <c r="R818" s="308"/>
      <c r="S818" s="308"/>
      <c r="T818" s="358"/>
      <c r="U818" s="357"/>
      <c r="V818" s="357"/>
      <c r="W818" s="357"/>
      <c r="X818" s="357"/>
      <c r="Y818" s="357"/>
      <c r="Z818" s="357"/>
      <c r="AA818" s="357"/>
      <c r="AB818" s="308"/>
      <c r="AC818" s="2287"/>
      <c r="AD818" s="2287"/>
      <c r="AE818" s="2290"/>
      <c r="AF818" s="2291"/>
      <c r="AG818" s="2293"/>
      <c r="AH818" s="2276"/>
      <c r="AI818" s="271">
        <f>IF(P818=P817,0,IF(P818=P816,0,IF(P818=P815,0,IF(P818=P814,0,IF(P818=P813,0,1)))))</f>
        <v>0</v>
      </c>
      <c r="AJ818" s="271" t="s">
        <v>545</v>
      </c>
      <c r="AK818" s="271" t="str">
        <f t="shared" si="93"/>
        <v>??</v>
      </c>
      <c r="AL818" s="271" t="e">
        <f>IF(#REF!=#REF!,0,IF(#REF!=#REF!,0,IF(#REF!=#REF!,0,IF(#REF!=#REF!,0,IF(#REF!=#REF!,0,1)))))</f>
        <v>#REF!</v>
      </c>
      <c r="AM818" s="354">
        <f t="shared" si="95"/>
        <v>0</v>
      </c>
    </row>
    <row r="819" spans="1:39" ht="14.1" customHeight="1" thickTop="1" thickBot="1" x14ac:dyDescent="0.25">
      <c r="A819" s="2295"/>
      <c r="B819" s="2284"/>
      <c r="C819" s="2298"/>
      <c r="D819" s="2300"/>
      <c r="E819" s="2303"/>
      <c r="F819" s="2284"/>
      <c r="G819" s="2318"/>
      <c r="H819" s="2305"/>
      <c r="I819" s="2282"/>
      <c r="J819" s="2284"/>
      <c r="K819" s="2318"/>
      <c r="L819" s="2284"/>
      <c r="M819" s="310"/>
      <c r="N819" s="1679"/>
      <c r="O819" s="1679"/>
      <c r="P819" s="309"/>
      <c r="Q819" s="309"/>
      <c r="R819" s="308"/>
      <c r="S819" s="308"/>
      <c r="T819" s="358"/>
      <c r="U819" s="357"/>
      <c r="V819" s="357"/>
      <c r="W819" s="357"/>
      <c r="X819" s="357"/>
      <c r="Y819" s="357"/>
      <c r="Z819" s="357"/>
      <c r="AA819" s="357"/>
      <c r="AB819" s="308"/>
      <c r="AC819" s="2287"/>
      <c r="AD819" s="2287"/>
      <c r="AE819" s="2277" t="str">
        <f>IF(AE813&gt;9,"błąd","")</f>
        <v/>
      </c>
      <c r="AF819" s="2291"/>
      <c r="AG819" s="2293"/>
      <c r="AH819" s="2276"/>
      <c r="AI819" s="271">
        <f>IF(P819=P818,0,IF(P819=P817,0,IF(P819=P816,0,IF(P819=P815,0,IF(P819=P814,0,IF(P819=P813,0,1))))))</f>
        <v>0</v>
      </c>
      <c r="AJ819" s="271" t="s">
        <v>545</v>
      </c>
      <c r="AK819" s="271" t="str">
        <f t="shared" si="93"/>
        <v>??</v>
      </c>
      <c r="AL819" s="271" t="e">
        <f>IF(#REF!=#REF!,0,IF(#REF!=#REF!,0,IF(#REF!=#REF!,0,IF(#REF!=#REF!,0,IF(#REF!=#REF!,0,IF(#REF!=#REF!,0,1))))))</f>
        <v>#REF!</v>
      </c>
      <c r="AM819" s="354">
        <f t="shared" si="95"/>
        <v>0</v>
      </c>
    </row>
    <row r="820" spans="1:39" ht="14.1" customHeight="1" thickTop="1" thickBot="1" x14ac:dyDescent="0.25">
      <c r="A820" s="2295"/>
      <c r="B820" s="2284"/>
      <c r="C820" s="2298"/>
      <c r="D820" s="2300"/>
      <c r="E820" s="2303"/>
      <c r="F820" s="2284"/>
      <c r="G820" s="2318"/>
      <c r="H820" s="2305"/>
      <c r="I820" s="2282"/>
      <c r="J820" s="2284"/>
      <c r="K820" s="2318"/>
      <c r="L820" s="2284"/>
      <c r="M820" s="310"/>
      <c r="N820" s="1679"/>
      <c r="O820" s="1679"/>
      <c r="P820" s="309"/>
      <c r="Q820" s="309"/>
      <c r="R820" s="308"/>
      <c r="S820" s="308"/>
      <c r="T820" s="358"/>
      <c r="U820" s="357"/>
      <c r="V820" s="357"/>
      <c r="W820" s="357"/>
      <c r="X820" s="357"/>
      <c r="Y820" s="357"/>
      <c r="Z820" s="357"/>
      <c r="AA820" s="357"/>
      <c r="AB820" s="308"/>
      <c r="AC820" s="2287"/>
      <c r="AD820" s="2287"/>
      <c r="AE820" s="2277"/>
      <c r="AF820" s="2291"/>
      <c r="AG820" s="2293"/>
      <c r="AH820" s="2276"/>
      <c r="AI820" s="271">
        <f>IF(P820=P819,0,IF(P820=P818,0,IF(P820=P817,0,IF(P820=P816,0,IF(P820=P815,0,IF(P820=P814,0,IF(P820=P813,0,1)))))))</f>
        <v>0</v>
      </c>
      <c r="AJ820" s="271" t="s">
        <v>545</v>
      </c>
      <c r="AK820" s="271" t="str">
        <f t="shared" si="93"/>
        <v>??</v>
      </c>
      <c r="AL820" s="271" t="e">
        <f>IF(#REF!=#REF!,0,IF(#REF!=#REF!,0,IF(#REF!=#REF!,0,IF(#REF!=#REF!,0,IF(#REF!=#REF!,0,IF(#REF!=#REF!,0,IF(#REF!=#REF!,0,1)))))))</f>
        <v>#REF!</v>
      </c>
      <c r="AM820" s="354">
        <f t="shared" si="95"/>
        <v>0</v>
      </c>
    </row>
    <row r="821" spans="1:39" ht="14.1" customHeight="1" thickTop="1" thickBot="1" x14ac:dyDescent="0.25">
      <c r="A821" s="2295"/>
      <c r="B821" s="2284"/>
      <c r="C821" s="2298"/>
      <c r="D821" s="2300"/>
      <c r="E821" s="2303"/>
      <c r="F821" s="2284"/>
      <c r="G821" s="2318"/>
      <c r="H821" s="2305"/>
      <c r="I821" s="2282"/>
      <c r="J821" s="2284"/>
      <c r="K821" s="2318"/>
      <c r="L821" s="2284"/>
      <c r="M821" s="310"/>
      <c r="N821" s="1679"/>
      <c r="O821" s="1679"/>
      <c r="P821" s="309"/>
      <c r="Q821" s="309"/>
      <c r="R821" s="308"/>
      <c r="S821" s="308"/>
      <c r="T821" s="358"/>
      <c r="U821" s="357"/>
      <c r="V821" s="357"/>
      <c r="W821" s="357"/>
      <c r="X821" s="357"/>
      <c r="Y821" s="357"/>
      <c r="Z821" s="357"/>
      <c r="AA821" s="357"/>
      <c r="AB821" s="308"/>
      <c r="AC821" s="2287"/>
      <c r="AD821" s="2287"/>
      <c r="AE821" s="2277"/>
      <c r="AF821" s="2291"/>
      <c r="AG821" s="2293"/>
      <c r="AH821" s="2276"/>
      <c r="AI821" s="271">
        <f>IF(P821=P820,0,IF(P821=P819,0,IF(P821=P818,0,IF(P821=P817,0,IF(P821=P816,0,IF(P821=P815,0,IF(P821=P814,0,IF(P821=P813,0,1))))))))</f>
        <v>0</v>
      </c>
      <c r="AJ821" s="271" t="s">
        <v>545</v>
      </c>
      <c r="AK821" s="271" t="str">
        <f t="shared" si="93"/>
        <v>??</v>
      </c>
      <c r="AL821" s="271" t="e">
        <f>IF(#REF!=#REF!,0,IF(#REF!=#REF!,0,IF(#REF!=#REF!,0,IF(#REF!=#REF!,0,IF(#REF!=#REF!,0,IF(#REF!=#REF!,0,IF(#REF!=#REF!,0,IF(#REF!=#REF!,0,1))))))))</f>
        <v>#REF!</v>
      </c>
      <c r="AM821" s="354">
        <f t="shared" si="95"/>
        <v>0</v>
      </c>
    </row>
    <row r="822" spans="1:39" ht="14.1" customHeight="1" thickTop="1" thickBot="1" x14ac:dyDescent="0.25">
      <c r="A822" s="2296"/>
      <c r="B822" s="2285"/>
      <c r="C822" s="2299"/>
      <c r="D822" s="2301"/>
      <c r="E822" s="2304"/>
      <c r="F822" s="2285"/>
      <c r="G822" s="2319"/>
      <c r="H822" s="2306"/>
      <c r="I822" s="2283"/>
      <c r="J822" s="2285"/>
      <c r="K822" s="2319"/>
      <c r="L822" s="2285"/>
      <c r="M822" s="292"/>
      <c r="N822" s="290"/>
      <c r="O822" s="290"/>
      <c r="P822" s="291"/>
      <c r="Q822" s="291"/>
      <c r="R822" s="290"/>
      <c r="S822" s="290"/>
      <c r="T822" s="356"/>
      <c r="U822" s="355"/>
      <c r="V822" s="355"/>
      <c r="W822" s="355"/>
      <c r="X822" s="355"/>
      <c r="Y822" s="355"/>
      <c r="Z822" s="355"/>
      <c r="AA822" s="355"/>
      <c r="AB822" s="290"/>
      <c r="AC822" s="2288"/>
      <c r="AD822" s="2288"/>
      <c r="AE822" s="2278"/>
      <c r="AF822" s="2291"/>
      <c r="AG822" s="2294"/>
      <c r="AH822" s="2276"/>
      <c r="AI822" s="271">
        <f>IF(P822=P821,0,IF(P822=P820,0,IF(P822=P819,0,IF(P822=P818,0,IF(P822=P817,0,IF(P822=P816,0,IF(P822=P815,0,IF(P822=P814,0,IF(P822=P813,0,1)))))))))</f>
        <v>0</v>
      </c>
      <c r="AJ822" s="271" t="s">
        <v>545</v>
      </c>
      <c r="AK822" s="271" t="str">
        <f t="shared" si="93"/>
        <v>??</v>
      </c>
      <c r="AL822" s="271" t="e">
        <f>IF(#REF!=#REF!,0,IF(#REF!=#REF!,0,IF(#REF!=#REF!,0,IF(#REF!=#REF!,0,IF(#REF!=#REF!,0,IF(#REF!=#REF!,0,IF(#REF!=#REF!,0,IF(#REF!=#REF!,0,IF(#REF!=#REF!,0,1)))))))))</f>
        <v>#REF!</v>
      </c>
      <c r="AM822" s="354">
        <f t="shared" si="95"/>
        <v>0</v>
      </c>
    </row>
    <row r="823" spans="1:39" ht="14.1" customHeight="1" thickTop="1" thickBot="1" x14ac:dyDescent="0.25">
      <c r="A823" s="2295"/>
      <c r="B823" s="2297"/>
      <c r="C823" s="2298"/>
      <c r="D823" s="2300"/>
      <c r="E823" s="2302"/>
      <c r="F823" s="2297"/>
      <c r="G823" s="2297"/>
      <c r="H823" s="2305"/>
      <c r="I823" s="2279" t="s">
        <v>140</v>
      </c>
      <c r="J823" s="2284"/>
      <c r="K823" s="2297"/>
      <c r="L823" s="2284"/>
      <c r="M823" s="310"/>
      <c r="N823" s="1679"/>
      <c r="O823" s="1679"/>
      <c r="P823" s="389"/>
      <c r="Q823" s="389"/>
      <c r="R823" s="308"/>
      <c r="S823" s="308"/>
      <c r="T823" s="358"/>
      <c r="U823" s="357"/>
      <c r="V823" s="357"/>
      <c r="W823" s="357"/>
      <c r="X823" s="357"/>
      <c r="Y823" s="357"/>
      <c r="Z823" s="357"/>
      <c r="AA823" s="357"/>
      <c r="AB823" s="308"/>
      <c r="AC823" s="2286">
        <f>SUM(T823:AB832)</f>
        <v>0</v>
      </c>
      <c r="AD823" s="2286">
        <f>IF(AC823&gt;0,18,0)</f>
        <v>0</v>
      </c>
      <c r="AE823" s="2289">
        <f>IF((AC823-AD823)&gt;=0,AC823-AD823,0)</f>
        <v>0</v>
      </c>
      <c r="AF823" s="2291">
        <f>IF(AC823&lt;AD823,AC823,AD823)/IF(AD823=0,1,AD823)</f>
        <v>0</v>
      </c>
      <c r="AG823" s="2292" t="str">
        <f>IF(AF823=1,"pe",IF(AF823&gt;0,"ne",""))</f>
        <v/>
      </c>
      <c r="AH823" s="2276"/>
      <c r="AI823" s="271">
        <v>1</v>
      </c>
      <c r="AJ823" s="271" t="s">
        <v>545</v>
      </c>
      <c r="AK823" s="271" t="str">
        <f t="shared" si="93"/>
        <v>??</v>
      </c>
      <c r="AL823" s="271">
        <v>1</v>
      </c>
      <c r="AM823" s="354">
        <f>C823</f>
        <v>0</v>
      </c>
    </row>
    <row r="824" spans="1:39" ht="14.1" customHeight="1" thickTop="1" thickBot="1" x14ac:dyDescent="0.25">
      <c r="A824" s="2295"/>
      <c r="B824" s="2284"/>
      <c r="C824" s="2298"/>
      <c r="D824" s="2300"/>
      <c r="E824" s="2303"/>
      <c r="F824" s="2284"/>
      <c r="G824" s="2318"/>
      <c r="H824" s="2305"/>
      <c r="I824" s="2280"/>
      <c r="J824" s="2284"/>
      <c r="K824" s="2318"/>
      <c r="L824" s="2284"/>
      <c r="M824" s="310"/>
      <c r="N824" s="1679"/>
      <c r="O824" s="1679"/>
      <c r="P824" s="309"/>
      <c r="Q824" s="309"/>
      <c r="R824" s="308"/>
      <c r="S824" s="308"/>
      <c r="T824" s="358"/>
      <c r="U824" s="357"/>
      <c r="V824" s="357"/>
      <c r="W824" s="357"/>
      <c r="X824" s="357"/>
      <c r="Y824" s="357"/>
      <c r="Z824" s="357"/>
      <c r="AA824" s="357"/>
      <c r="AB824" s="308"/>
      <c r="AC824" s="2287"/>
      <c r="AD824" s="2287"/>
      <c r="AE824" s="2290"/>
      <c r="AF824" s="2291"/>
      <c r="AG824" s="2293"/>
      <c r="AH824" s="2276"/>
      <c r="AI824" s="271">
        <f>IF(P824=P823,0,1)</f>
        <v>0</v>
      </c>
      <c r="AJ824" s="271" t="s">
        <v>545</v>
      </c>
      <c r="AK824" s="271" t="str">
        <f t="shared" si="93"/>
        <v>??</v>
      </c>
      <c r="AL824" s="271" t="e">
        <f>IF(#REF!=#REF!,0,1)</f>
        <v>#REF!</v>
      </c>
      <c r="AM824" s="354">
        <f t="shared" ref="AM824:AM832" si="96">AM823</f>
        <v>0</v>
      </c>
    </row>
    <row r="825" spans="1:39" ht="14.1" customHeight="1" thickTop="1" thickBot="1" x14ac:dyDescent="0.25">
      <c r="A825" s="2295"/>
      <c r="B825" s="2284"/>
      <c r="C825" s="2298"/>
      <c r="D825" s="2300"/>
      <c r="E825" s="2303"/>
      <c r="F825" s="2284"/>
      <c r="G825" s="2318"/>
      <c r="H825" s="2305"/>
      <c r="I825" s="2281"/>
      <c r="J825" s="2284"/>
      <c r="K825" s="2318"/>
      <c r="L825" s="2284"/>
      <c r="M825" s="310"/>
      <c r="N825" s="1679"/>
      <c r="O825" s="1679"/>
      <c r="P825" s="309"/>
      <c r="Q825" s="309"/>
      <c r="R825" s="308"/>
      <c r="S825" s="308"/>
      <c r="T825" s="358"/>
      <c r="U825" s="357"/>
      <c r="V825" s="357"/>
      <c r="W825" s="357"/>
      <c r="X825" s="357"/>
      <c r="Y825" s="357"/>
      <c r="Z825" s="357"/>
      <c r="AA825" s="357"/>
      <c r="AB825" s="308"/>
      <c r="AC825" s="2287"/>
      <c r="AD825" s="2287"/>
      <c r="AE825" s="2290"/>
      <c r="AF825" s="2291"/>
      <c r="AG825" s="2293"/>
      <c r="AH825" s="2276"/>
      <c r="AI825" s="271">
        <f>IF(P825=P824,0,IF(P825=P823,0,1))</f>
        <v>0</v>
      </c>
      <c r="AJ825" s="271" t="s">
        <v>545</v>
      </c>
      <c r="AK825" s="271" t="str">
        <f t="shared" si="93"/>
        <v>??</v>
      </c>
      <c r="AL825" s="271" t="e">
        <f>IF(#REF!=#REF!,0,IF(#REF!=#REF!,0,1))</f>
        <v>#REF!</v>
      </c>
      <c r="AM825" s="354">
        <f t="shared" si="96"/>
        <v>0</v>
      </c>
    </row>
    <row r="826" spans="1:39" ht="14.1" customHeight="1" thickTop="1" thickBot="1" x14ac:dyDescent="0.25">
      <c r="A826" s="2295"/>
      <c r="B826" s="2284"/>
      <c r="C826" s="2298"/>
      <c r="D826" s="2300"/>
      <c r="E826" s="2303"/>
      <c r="F826" s="2284"/>
      <c r="G826" s="2318"/>
      <c r="H826" s="2305"/>
      <c r="I826" s="2282"/>
      <c r="J826" s="2284"/>
      <c r="K826" s="2318"/>
      <c r="L826" s="2284"/>
      <c r="M826" s="310"/>
      <c r="N826" s="1679"/>
      <c r="O826" s="1679"/>
      <c r="P826" s="309"/>
      <c r="Q826" s="309"/>
      <c r="R826" s="308"/>
      <c r="S826" s="308"/>
      <c r="T826" s="358"/>
      <c r="U826" s="357"/>
      <c r="V826" s="357"/>
      <c r="W826" s="357"/>
      <c r="X826" s="357"/>
      <c r="Y826" s="357"/>
      <c r="Z826" s="357"/>
      <c r="AA826" s="357"/>
      <c r="AB826" s="308"/>
      <c r="AC826" s="2287"/>
      <c r="AD826" s="2287"/>
      <c r="AE826" s="2290"/>
      <c r="AF826" s="2291"/>
      <c r="AG826" s="2293"/>
      <c r="AH826" s="2276"/>
      <c r="AI826" s="271">
        <f>IF(P826=P825,0,IF(P826=P824,0,IF(P826=P823,0,1)))</f>
        <v>0</v>
      </c>
      <c r="AJ826" s="271" t="s">
        <v>545</v>
      </c>
      <c r="AK826" s="271" t="str">
        <f t="shared" si="93"/>
        <v>??</v>
      </c>
      <c r="AL826" s="271" t="e">
        <f>IF(#REF!=#REF!,0,IF(#REF!=#REF!,0,IF(#REF!=#REF!,0,1)))</f>
        <v>#REF!</v>
      </c>
      <c r="AM826" s="354">
        <f t="shared" si="96"/>
        <v>0</v>
      </c>
    </row>
    <row r="827" spans="1:39" ht="14.1" customHeight="1" thickTop="1" thickBot="1" x14ac:dyDescent="0.25">
      <c r="A827" s="2295"/>
      <c r="B827" s="2284"/>
      <c r="C827" s="2298"/>
      <c r="D827" s="2300"/>
      <c r="E827" s="2303"/>
      <c r="F827" s="2284"/>
      <c r="G827" s="2318"/>
      <c r="H827" s="2305"/>
      <c r="I827" s="2282"/>
      <c r="J827" s="2284"/>
      <c r="K827" s="2318"/>
      <c r="L827" s="2284"/>
      <c r="M827" s="310"/>
      <c r="N827" s="1679"/>
      <c r="O827" s="1679"/>
      <c r="P827" s="309"/>
      <c r="Q827" s="309"/>
      <c r="R827" s="308"/>
      <c r="S827" s="308"/>
      <c r="T827" s="358"/>
      <c r="U827" s="357"/>
      <c r="V827" s="357"/>
      <c r="W827" s="357"/>
      <c r="X827" s="357"/>
      <c r="Y827" s="357"/>
      <c r="Z827" s="357"/>
      <c r="AA827" s="357"/>
      <c r="AB827" s="308"/>
      <c r="AC827" s="2287"/>
      <c r="AD827" s="2287"/>
      <c r="AE827" s="2290"/>
      <c r="AF827" s="2291"/>
      <c r="AG827" s="2293"/>
      <c r="AH827" s="2276"/>
      <c r="AI827" s="271">
        <f>IF(P827=P826,0,IF(P827=P825,0,IF(P827=P824,0,IF(P827=P823,0,1))))</f>
        <v>0</v>
      </c>
      <c r="AJ827" s="271" t="s">
        <v>545</v>
      </c>
      <c r="AK827" s="271" t="str">
        <f t="shared" si="93"/>
        <v>??</v>
      </c>
      <c r="AL827" s="271" t="e">
        <f>IF(#REF!=#REF!,0,IF(#REF!=#REF!,0,IF(#REF!=#REF!,0,IF(#REF!=#REF!,0,1))))</f>
        <v>#REF!</v>
      </c>
      <c r="AM827" s="354">
        <f t="shared" si="96"/>
        <v>0</v>
      </c>
    </row>
    <row r="828" spans="1:39" ht="14.1" customHeight="1" thickTop="1" thickBot="1" x14ac:dyDescent="0.25">
      <c r="A828" s="2295"/>
      <c r="B828" s="2284"/>
      <c r="C828" s="2298"/>
      <c r="D828" s="2300"/>
      <c r="E828" s="2303"/>
      <c r="F828" s="2284"/>
      <c r="G828" s="2318"/>
      <c r="H828" s="2305"/>
      <c r="I828" s="2282"/>
      <c r="J828" s="2284"/>
      <c r="K828" s="2318"/>
      <c r="L828" s="2284"/>
      <c r="M828" s="310"/>
      <c r="N828" s="1679"/>
      <c r="O828" s="1679"/>
      <c r="P828" s="309"/>
      <c r="Q828" s="309"/>
      <c r="R828" s="308"/>
      <c r="S828" s="308"/>
      <c r="T828" s="358"/>
      <c r="U828" s="357"/>
      <c r="V828" s="357"/>
      <c r="W828" s="357"/>
      <c r="X828" s="357"/>
      <c r="Y828" s="357"/>
      <c r="Z828" s="357"/>
      <c r="AA828" s="357"/>
      <c r="AB828" s="308"/>
      <c r="AC828" s="2287"/>
      <c r="AD828" s="2287"/>
      <c r="AE828" s="2290"/>
      <c r="AF828" s="2291"/>
      <c r="AG828" s="2293"/>
      <c r="AH828" s="2276"/>
      <c r="AI828" s="271">
        <f>IF(P828=P827,0,IF(P828=P826,0,IF(P828=P825,0,IF(P828=P824,0,IF(P828=P823,0,1)))))</f>
        <v>0</v>
      </c>
      <c r="AJ828" s="271" t="s">
        <v>545</v>
      </c>
      <c r="AK828" s="271" t="str">
        <f t="shared" si="93"/>
        <v>??</v>
      </c>
      <c r="AL828" s="271" t="e">
        <f>IF(#REF!=#REF!,0,IF(#REF!=#REF!,0,IF(#REF!=#REF!,0,IF(#REF!=#REF!,0,IF(#REF!=#REF!,0,1)))))</f>
        <v>#REF!</v>
      </c>
      <c r="AM828" s="354">
        <f t="shared" si="96"/>
        <v>0</v>
      </c>
    </row>
    <row r="829" spans="1:39" ht="14.1" customHeight="1" thickTop="1" thickBot="1" x14ac:dyDescent="0.25">
      <c r="A829" s="2295"/>
      <c r="B829" s="2284"/>
      <c r="C829" s="2298"/>
      <c r="D829" s="2300"/>
      <c r="E829" s="2303"/>
      <c r="F829" s="2284"/>
      <c r="G829" s="2318"/>
      <c r="H829" s="2305"/>
      <c r="I829" s="2282"/>
      <c r="J829" s="2284"/>
      <c r="K829" s="2318"/>
      <c r="L829" s="2284"/>
      <c r="M829" s="310"/>
      <c r="N829" s="1679"/>
      <c r="O829" s="1679"/>
      <c r="P829" s="309"/>
      <c r="Q829" s="309"/>
      <c r="R829" s="308"/>
      <c r="S829" s="308"/>
      <c r="T829" s="358"/>
      <c r="U829" s="357"/>
      <c r="V829" s="357"/>
      <c r="W829" s="357"/>
      <c r="X829" s="357"/>
      <c r="Y829" s="357"/>
      <c r="Z829" s="357"/>
      <c r="AA829" s="357"/>
      <c r="AB829" s="308"/>
      <c r="AC829" s="2287"/>
      <c r="AD829" s="2287"/>
      <c r="AE829" s="2277" t="str">
        <f>IF(AE823&gt;9,"błąd","")</f>
        <v/>
      </c>
      <c r="AF829" s="2291"/>
      <c r="AG829" s="2293"/>
      <c r="AH829" s="2276"/>
      <c r="AI829" s="271">
        <f>IF(P829=P828,0,IF(P829=P827,0,IF(P829=P826,0,IF(P829=P825,0,IF(P829=P824,0,IF(P829=P823,0,1))))))</f>
        <v>0</v>
      </c>
      <c r="AJ829" s="271" t="s">
        <v>545</v>
      </c>
      <c r="AK829" s="271" t="str">
        <f t="shared" si="93"/>
        <v>??</v>
      </c>
      <c r="AL829" s="271" t="e">
        <f>IF(#REF!=#REF!,0,IF(#REF!=#REF!,0,IF(#REF!=#REF!,0,IF(#REF!=#REF!,0,IF(#REF!=#REF!,0,IF(#REF!=#REF!,0,1))))))</f>
        <v>#REF!</v>
      </c>
      <c r="AM829" s="354">
        <f t="shared" si="96"/>
        <v>0</v>
      </c>
    </row>
    <row r="830" spans="1:39" ht="14.1" customHeight="1" thickTop="1" thickBot="1" x14ac:dyDescent="0.25">
      <c r="A830" s="2295"/>
      <c r="B830" s="2284"/>
      <c r="C830" s="2298"/>
      <c r="D830" s="2300"/>
      <c r="E830" s="2303"/>
      <c r="F830" s="2284"/>
      <c r="G830" s="2318"/>
      <c r="H830" s="2305"/>
      <c r="I830" s="2282"/>
      <c r="J830" s="2284"/>
      <c r="K830" s="2318"/>
      <c r="L830" s="2284"/>
      <c r="M830" s="310"/>
      <c r="N830" s="1679"/>
      <c r="O830" s="1679"/>
      <c r="P830" s="309"/>
      <c r="Q830" s="309"/>
      <c r="R830" s="308"/>
      <c r="S830" s="308"/>
      <c r="T830" s="358"/>
      <c r="U830" s="357"/>
      <c r="V830" s="357"/>
      <c r="W830" s="357"/>
      <c r="X830" s="357"/>
      <c r="Y830" s="357"/>
      <c r="Z830" s="357"/>
      <c r="AA830" s="357"/>
      <c r="AB830" s="308"/>
      <c r="AC830" s="2287"/>
      <c r="AD830" s="2287"/>
      <c r="AE830" s="2277"/>
      <c r="AF830" s="2291"/>
      <c r="AG830" s="2293"/>
      <c r="AH830" s="2276"/>
      <c r="AI830" s="271">
        <f>IF(P830=P829,0,IF(P830=P828,0,IF(P830=P827,0,IF(P830=P826,0,IF(P830=P825,0,IF(P830=P824,0,IF(P830=P823,0,1)))))))</f>
        <v>0</v>
      </c>
      <c r="AJ830" s="271" t="s">
        <v>545</v>
      </c>
      <c r="AK830" s="271" t="str">
        <f t="shared" si="93"/>
        <v>??</v>
      </c>
      <c r="AL830" s="271" t="e">
        <f>IF(#REF!=#REF!,0,IF(#REF!=#REF!,0,IF(#REF!=#REF!,0,IF(#REF!=#REF!,0,IF(#REF!=#REF!,0,IF(#REF!=#REF!,0,IF(#REF!=#REF!,0,1)))))))</f>
        <v>#REF!</v>
      </c>
      <c r="AM830" s="354">
        <f t="shared" si="96"/>
        <v>0</v>
      </c>
    </row>
    <row r="831" spans="1:39" ht="14.1" customHeight="1" thickTop="1" thickBot="1" x14ac:dyDescent="0.25">
      <c r="A831" s="2295"/>
      <c r="B831" s="2284"/>
      <c r="C831" s="2298"/>
      <c r="D831" s="2300"/>
      <c r="E831" s="2303"/>
      <c r="F831" s="2284"/>
      <c r="G831" s="2318"/>
      <c r="H831" s="2305"/>
      <c r="I831" s="2282"/>
      <c r="J831" s="2284"/>
      <c r="K831" s="2318"/>
      <c r="L831" s="2284"/>
      <c r="M831" s="310"/>
      <c r="N831" s="1679"/>
      <c r="O831" s="1679"/>
      <c r="P831" s="309"/>
      <c r="Q831" s="309"/>
      <c r="R831" s="308"/>
      <c r="S831" s="308"/>
      <c r="T831" s="358"/>
      <c r="U831" s="357"/>
      <c r="V831" s="357"/>
      <c r="W831" s="357"/>
      <c r="X831" s="357"/>
      <c r="Y831" s="357"/>
      <c r="Z831" s="357"/>
      <c r="AA831" s="357"/>
      <c r="AB831" s="308"/>
      <c r="AC831" s="2287"/>
      <c r="AD831" s="2287"/>
      <c r="AE831" s="2277"/>
      <c r="AF831" s="2291"/>
      <c r="AG831" s="2293"/>
      <c r="AH831" s="2276"/>
      <c r="AI831" s="271">
        <f>IF(P831=P830,0,IF(P831=P829,0,IF(P831=P828,0,IF(P831=P827,0,IF(P831=P826,0,IF(P831=P825,0,IF(P831=P824,0,IF(P831=P823,0,1))))))))</f>
        <v>0</v>
      </c>
      <c r="AJ831" s="271" t="s">
        <v>545</v>
      </c>
      <c r="AK831" s="271" t="str">
        <f t="shared" si="93"/>
        <v>??</v>
      </c>
      <c r="AL831" s="271" t="e">
        <f>IF(#REF!=#REF!,0,IF(#REF!=#REF!,0,IF(#REF!=#REF!,0,IF(#REF!=#REF!,0,IF(#REF!=#REF!,0,IF(#REF!=#REF!,0,IF(#REF!=#REF!,0,IF(#REF!=#REF!,0,1))))))))</f>
        <v>#REF!</v>
      </c>
      <c r="AM831" s="354">
        <f t="shared" si="96"/>
        <v>0</v>
      </c>
    </row>
    <row r="832" spans="1:39" ht="14.1" customHeight="1" thickTop="1" thickBot="1" x14ac:dyDescent="0.25">
      <c r="A832" s="2296"/>
      <c r="B832" s="2285"/>
      <c r="C832" s="2299"/>
      <c r="D832" s="2301"/>
      <c r="E832" s="2304"/>
      <c r="F832" s="2285"/>
      <c r="G832" s="2319"/>
      <c r="H832" s="2306"/>
      <c r="I832" s="2283"/>
      <c r="J832" s="2285"/>
      <c r="K832" s="2319"/>
      <c r="L832" s="2285"/>
      <c r="M832" s="292"/>
      <c r="N832" s="290"/>
      <c r="O832" s="290"/>
      <c r="P832" s="291"/>
      <c r="Q832" s="291"/>
      <c r="R832" s="290"/>
      <c r="S832" s="290"/>
      <c r="T832" s="356"/>
      <c r="U832" s="355"/>
      <c r="V832" s="355"/>
      <c r="W832" s="355"/>
      <c r="X832" s="355"/>
      <c r="Y832" s="355"/>
      <c r="Z832" s="355"/>
      <c r="AA832" s="355"/>
      <c r="AB832" s="290"/>
      <c r="AC832" s="2288"/>
      <c r="AD832" s="2288"/>
      <c r="AE832" s="2278"/>
      <c r="AF832" s="2291"/>
      <c r="AG832" s="2294"/>
      <c r="AH832" s="2276"/>
      <c r="AI832" s="271">
        <f>IF(P832=P831,0,IF(P832=P830,0,IF(P832=P829,0,IF(P832=P828,0,IF(P832=P827,0,IF(P832=P826,0,IF(P832=P825,0,IF(P832=P824,0,IF(P832=P823,0,1)))))))))</f>
        <v>0</v>
      </c>
      <c r="AJ832" s="271" t="s">
        <v>545</v>
      </c>
      <c r="AK832" s="271" t="str">
        <f t="shared" si="93"/>
        <v>??</v>
      </c>
      <c r="AL832" s="271" t="e">
        <f>IF(#REF!=#REF!,0,IF(#REF!=#REF!,0,IF(#REF!=#REF!,0,IF(#REF!=#REF!,0,IF(#REF!=#REF!,0,IF(#REF!=#REF!,0,IF(#REF!=#REF!,0,IF(#REF!=#REF!,0,IF(#REF!=#REF!,0,1)))))))))</f>
        <v>#REF!</v>
      </c>
      <c r="AM832" s="354">
        <f t="shared" si="96"/>
        <v>0</v>
      </c>
    </row>
    <row r="833" spans="1:39" ht="14.1" customHeight="1" thickTop="1" thickBot="1" x14ac:dyDescent="0.25">
      <c r="A833" s="2295"/>
      <c r="B833" s="2297"/>
      <c r="C833" s="2298"/>
      <c r="D833" s="2300"/>
      <c r="E833" s="2302"/>
      <c r="F833" s="2297"/>
      <c r="G833" s="2297"/>
      <c r="H833" s="2305"/>
      <c r="I833" s="2279" t="s">
        <v>140</v>
      </c>
      <c r="J833" s="2284"/>
      <c r="K833" s="2297"/>
      <c r="L833" s="2284"/>
      <c r="M833" s="310"/>
      <c r="N833" s="1679"/>
      <c r="O833" s="1679"/>
      <c r="P833" s="389"/>
      <c r="Q833" s="389"/>
      <c r="R833" s="308"/>
      <c r="S833" s="308"/>
      <c r="T833" s="358"/>
      <c r="U833" s="357"/>
      <c r="V833" s="357"/>
      <c r="W833" s="357"/>
      <c r="X833" s="357"/>
      <c r="Y833" s="357"/>
      <c r="Z833" s="357"/>
      <c r="AA833" s="357"/>
      <c r="AB833" s="308"/>
      <c r="AC833" s="2286">
        <f>SUM(T833:AB842)</f>
        <v>0</v>
      </c>
      <c r="AD833" s="2286">
        <f>IF(AC833&gt;0,18,0)</f>
        <v>0</v>
      </c>
      <c r="AE833" s="2289">
        <f>IF((AC833-AD833)&gt;=0,AC833-AD833,0)</f>
        <v>0</v>
      </c>
      <c r="AF833" s="2291">
        <f>IF(AC833&lt;AD833,AC833,AD833)/IF(AD833=0,1,AD833)</f>
        <v>0</v>
      </c>
      <c r="AG833" s="2292" t="str">
        <f>IF(AF833=1,"pe",IF(AF833&gt;0,"ne",""))</f>
        <v/>
      </c>
      <c r="AH833" s="2276"/>
      <c r="AI833" s="271">
        <v>1</v>
      </c>
      <c r="AJ833" s="271" t="s">
        <v>545</v>
      </c>
      <c r="AK833" s="271" t="str">
        <f t="shared" si="93"/>
        <v>??</v>
      </c>
      <c r="AL833" s="271">
        <v>1</v>
      </c>
      <c r="AM833" s="354">
        <f>C833</f>
        <v>0</v>
      </c>
    </row>
    <row r="834" spans="1:39" ht="14.1" customHeight="1" thickTop="1" thickBot="1" x14ac:dyDescent="0.25">
      <c r="A834" s="2295"/>
      <c r="B834" s="2284"/>
      <c r="C834" s="2298"/>
      <c r="D834" s="2300"/>
      <c r="E834" s="2303"/>
      <c r="F834" s="2284"/>
      <c r="G834" s="2318"/>
      <c r="H834" s="2305"/>
      <c r="I834" s="2280"/>
      <c r="J834" s="2284"/>
      <c r="K834" s="2318"/>
      <c r="L834" s="2284"/>
      <c r="M834" s="310"/>
      <c r="N834" s="1679"/>
      <c r="O834" s="1679"/>
      <c r="P834" s="309"/>
      <c r="Q834" s="309"/>
      <c r="R834" s="308"/>
      <c r="S834" s="308"/>
      <c r="T834" s="358"/>
      <c r="U834" s="357"/>
      <c r="V834" s="357"/>
      <c r="W834" s="357"/>
      <c r="X834" s="357"/>
      <c r="Y834" s="357"/>
      <c r="Z834" s="357"/>
      <c r="AA834" s="357"/>
      <c r="AB834" s="308"/>
      <c r="AC834" s="2287"/>
      <c r="AD834" s="2287"/>
      <c r="AE834" s="2290"/>
      <c r="AF834" s="2291"/>
      <c r="AG834" s="2293"/>
      <c r="AH834" s="2276"/>
      <c r="AI834" s="271">
        <f>IF(P834=P833,0,1)</f>
        <v>0</v>
      </c>
      <c r="AJ834" s="271" t="s">
        <v>545</v>
      </c>
      <c r="AK834" s="271" t="str">
        <f t="shared" si="93"/>
        <v>??</v>
      </c>
      <c r="AL834" s="271" t="e">
        <f>IF(#REF!=#REF!,0,1)</f>
        <v>#REF!</v>
      </c>
      <c r="AM834" s="354">
        <f t="shared" ref="AM834:AM842" si="97">AM833</f>
        <v>0</v>
      </c>
    </row>
    <row r="835" spans="1:39" ht="14.1" customHeight="1" thickTop="1" thickBot="1" x14ac:dyDescent="0.25">
      <c r="A835" s="2295"/>
      <c r="B835" s="2284"/>
      <c r="C835" s="2298"/>
      <c r="D835" s="2300"/>
      <c r="E835" s="2303"/>
      <c r="F835" s="2284"/>
      <c r="G835" s="2318"/>
      <c r="H835" s="2305"/>
      <c r="I835" s="2281"/>
      <c r="J835" s="2284"/>
      <c r="K835" s="2318"/>
      <c r="L835" s="2284"/>
      <c r="M835" s="310"/>
      <c r="N835" s="1679"/>
      <c r="O835" s="1679"/>
      <c r="P835" s="309"/>
      <c r="Q835" s="309"/>
      <c r="R835" s="308"/>
      <c r="S835" s="308"/>
      <c r="T835" s="358"/>
      <c r="U835" s="357"/>
      <c r="V835" s="357"/>
      <c r="W835" s="357"/>
      <c r="X835" s="357"/>
      <c r="Y835" s="357"/>
      <c r="Z835" s="357"/>
      <c r="AA835" s="357"/>
      <c r="AB835" s="308"/>
      <c r="AC835" s="2287"/>
      <c r="AD835" s="2287"/>
      <c r="AE835" s="2290"/>
      <c r="AF835" s="2291"/>
      <c r="AG835" s="2293"/>
      <c r="AH835" s="2276"/>
      <c r="AI835" s="271">
        <f>IF(P835=P834,0,IF(P835=P833,0,1))</f>
        <v>0</v>
      </c>
      <c r="AJ835" s="271" t="s">
        <v>545</v>
      </c>
      <c r="AK835" s="271" t="str">
        <f t="shared" si="93"/>
        <v>??</v>
      </c>
      <c r="AL835" s="271" t="e">
        <f>IF(#REF!=#REF!,0,IF(#REF!=#REF!,0,1))</f>
        <v>#REF!</v>
      </c>
      <c r="AM835" s="354">
        <f t="shared" si="97"/>
        <v>0</v>
      </c>
    </row>
    <row r="836" spans="1:39" ht="14.1" customHeight="1" thickTop="1" thickBot="1" x14ac:dyDescent="0.25">
      <c r="A836" s="2295"/>
      <c r="B836" s="2284"/>
      <c r="C836" s="2298"/>
      <c r="D836" s="2300"/>
      <c r="E836" s="2303"/>
      <c r="F836" s="2284"/>
      <c r="G836" s="2318"/>
      <c r="H836" s="2305"/>
      <c r="I836" s="2282"/>
      <c r="J836" s="2284"/>
      <c r="K836" s="2318"/>
      <c r="L836" s="2284"/>
      <c r="M836" s="310"/>
      <c r="N836" s="1679"/>
      <c r="O836" s="1679"/>
      <c r="P836" s="309"/>
      <c r="Q836" s="309"/>
      <c r="R836" s="308"/>
      <c r="S836" s="308"/>
      <c r="T836" s="358"/>
      <c r="U836" s="357"/>
      <c r="V836" s="357"/>
      <c r="W836" s="357"/>
      <c r="X836" s="357"/>
      <c r="Y836" s="357"/>
      <c r="Z836" s="357"/>
      <c r="AA836" s="357"/>
      <c r="AB836" s="308"/>
      <c r="AC836" s="2287"/>
      <c r="AD836" s="2287"/>
      <c r="AE836" s="2290"/>
      <c r="AF836" s="2291"/>
      <c r="AG836" s="2293"/>
      <c r="AH836" s="2276"/>
      <c r="AI836" s="271">
        <f>IF(P836=P835,0,IF(P836=P834,0,IF(P836=P833,0,1)))</f>
        <v>0</v>
      </c>
      <c r="AJ836" s="271" t="s">
        <v>545</v>
      </c>
      <c r="AK836" s="271" t="str">
        <f t="shared" si="93"/>
        <v>??</v>
      </c>
      <c r="AL836" s="271" t="e">
        <f>IF(#REF!=#REF!,0,IF(#REF!=#REF!,0,IF(#REF!=#REF!,0,1)))</f>
        <v>#REF!</v>
      </c>
      <c r="AM836" s="354">
        <f t="shared" si="97"/>
        <v>0</v>
      </c>
    </row>
    <row r="837" spans="1:39" ht="14.1" customHeight="1" thickTop="1" thickBot="1" x14ac:dyDescent="0.25">
      <c r="A837" s="2295"/>
      <c r="B837" s="2284"/>
      <c r="C837" s="2298"/>
      <c r="D837" s="2300"/>
      <c r="E837" s="2303"/>
      <c r="F837" s="2284"/>
      <c r="G837" s="2318"/>
      <c r="H837" s="2305"/>
      <c r="I837" s="2282"/>
      <c r="J837" s="2284"/>
      <c r="K837" s="2318"/>
      <c r="L837" s="2284"/>
      <c r="M837" s="310"/>
      <c r="N837" s="1679"/>
      <c r="O837" s="1679"/>
      <c r="P837" s="309"/>
      <c r="Q837" s="309"/>
      <c r="R837" s="308"/>
      <c r="S837" s="308"/>
      <c r="T837" s="358"/>
      <c r="U837" s="357"/>
      <c r="V837" s="357"/>
      <c r="W837" s="357"/>
      <c r="X837" s="357"/>
      <c r="Y837" s="357"/>
      <c r="Z837" s="357"/>
      <c r="AA837" s="357"/>
      <c r="AB837" s="308"/>
      <c r="AC837" s="2287"/>
      <c r="AD837" s="2287"/>
      <c r="AE837" s="2290"/>
      <c r="AF837" s="2291"/>
      <c r="AG837" s="2293"/>
      <c r="AH837" s="2276"/>
      <c r="AI837" s="271">
        <f>IF(P837=P836,0,IF(P837=P835,0,IF(P837=P834,0,IF(P837=P833,0,1))))</f>
        <v>0</v>
      </c>
      <c r="AJ837" s="271" t="s">
        <v>545</v>
      </c>
      <c r="AK837" s="271" t="str">
        <f t="shared" si="93"/>
        <v>??</v>
      </c>
      <c r="AL837" s="271" t="e">
        <f>IF(#REF!=#REF!,0,IF(#REF!=#REF!,0,IF(#REF!=#REF!,0,IF(#REF!=#REF!,0,1))))</f>
        <v>#REF!</v>
      </c>
      <c r="AM837" s="354">
        <f t="shared" si="97"/>
        <v>0</v>
      </c>
    </row>
    <row r="838" spans="1:39" ht="14.1" customHeight="1" thickTop="1" thickBot="1" x14ac:dyDescent="0.25">
      <c r="A838" s="2295"/>
      <c r="B838" s="2284"/>
      <c r="C838" s="2298"/>
      <c r="D838" s="2300"/>
      <c r="E838" s="2303"/>
      <c r="F838" s="2284"/>
      <c r="G838" s="2318"/>
      <c r="H838" s="2305"/>
      <c r="I838" s="2282"/>
      <c r="J838" s="2284"/>
      <c r="K838" s="2318"/>
      <c r="L838" s="2284"/>
      <c r="M838" s="310"/>
      <c r="N838" s="1679"/>
      <c r="O838" s="1679"/>
      <c r="P838" s="309"/>
      <c r="Q838" s="309"/>
      <c r="R838" s="308"/>
      <c r="S838" s="308"/>
      <c r="T838" s="358"/>
      <c r="U838" s="357"/>
      <c r="V838" s="357"/>
      <c r="W838" s="357"/>
      <c r="X838" s="357"/>
      <c r="Y838" s="357"/>
      <c r="Z838" s="357"/>
      <c r="AA838" s="357"/>
      <c r="AB838" s="308"/>
      <c r="AC838" s="2287"/>
      <c r="AD838" s="2287"/>
      <c r="AE838" s="2290"/>
      <c r="AF838" s="2291"/>
      <c r="AG838" s="2293"/>
      <c r="AH838" s="2276"/>
      <c r="AI838" s="271">
        <f>IF(P838=P837,0,IF(P838=P836,0,IF(P838=P835,0,IF(P838=P834,0,IF(P838=P833,0,1)))))</f>
        <v>0</v>
      </c>
      <c r="AJ838" s="271" t="s">
        <v>545</v>
      </c>
      <c r="AK838" s="271" t="str">
        <f t="shared" si="93"/>
        <v>??</v>
      </c>
      <c r="AL838" s="271" t="e">
        <f>IF(#REF!=#REF!,0,IF(#REF!=#REF!,0,IF(#REF!=#REF!,0,IF(#REF!=#REF!,0,IF(#REF!=#REF!,0,1)))))</f>
        <v>#REF!</v>
      </c>
      <c r="AM838" s="354">
        <f t="shared" si="97"/>
        <v>0</v>
      </c>
    </row>
    <row r="839" spans="1:39" ht="14.1" customHeight="1" thickTop="1" thickBot="1" x14ac:dyDescent="0.25">
      <c r="A839" s="2295"/>
      <c r="B839" s="2284"/>
      <c r="C839" s="2298"/>
      <c r="D839" s="2300"/>
      <c r="E839" s="2303"/>
      <c r="F839" s="2284"/>
      <c r="G839" s="2318"/>
      <c r="H839" s="2305"/>
      <c r="I839" s="2282"/>
      <c r="J839" s="2284"/>
      <c r="K839" s="2318"/>
      <c r="L839" s="2284"/>
      <c r="M839" s="310"/>
      <c r="N839" s="1679"/>
      <c r="O839" s="1679"/>
      <c r="P839" s="309"/>
      <c r="Q839" s="309"/>
      <c r="R839" s="308"/>
      <c r="S839" s="308"/>
      <c r="T839" s="358"/>
      <c r="U839" s="357"/>
      <c r="V839" s="357"/>
      <c r="W839" s="357"/>
      <c r="X839" s="357"/>
      <c r="Y839" s="357"/>
      <c r="Z839" s="357"/>
      <c r="AA839" s="357"/>
      <c r="AB839" s="308"/>
      <c r="AC839" s="2287"/>
      <c r="AD839" s="2287"/>
      <c r="AE839" s="2277" t="str">
        <f>IF(AE833&gt;9,"błąd","")</f>
        <v/>
      </c>
      <c r="AF839" s="2291"/>
      <c r="AG839" s="2293"/>
      <c r="AH839" s="2276"/>
      <c r="AI839" s="271">
        <f>IF(P839=P838,0,IF(P839=P837,0,IF(P839=P836,0,IF(P839=P835,0,IF(P839=P834,0,IF(P839=P833,0,1))))))</f>
        <v>0</v>
      </c>
      <c r="AJ839" s="271" t="s">
        <v>545</v>
      </c>
      <c r="AK839" s="271" t="str">
        <f t="shared" si="93"/>
        <v>??</v>
      </c>
      <c r="AL839" s="271" t="e">
        <f>IF(#REF!=#REF!,0,IF(#REF!=#REF!,0,IF(#REF!=#REF!,0,IF(#REF!=#REF!,0,IF(#REF!=#REF!,0,IF(#REF!=#REF!,0,1))))))</f>
        <v>#REF!</v>
      </c>
      <c r="AM839" s="354">
        <f t="shared" si="97"/>
        <v>0</v>
      </c>
    </row>
    <row r="840" spans="1:39" ht="14.1" customHeight="1" thickTop="1" thickBot="1" x14ac:dyDescent="0.25">
      <c r="A840" s="2295"/>
      <c r="B840" s="2284"/>
      <c r="C840" s="2298"/>
      <c r="D840" s="2300"/>
      <c r="E840" s="2303"/>
      <c r="F840" s="2284"/>
      <c r="G840" s="2318"/>
      <c r="H840" s="2305"/>
      <c r="I840" s="2282"/>
      <c r="J840" s="2284"/>
      <c r="K840" s="2318"/>
      <c r="L840" s="2284"/>
      <c r="M840" s="310"/>
      <c r="N840" s="1679"/>
      <c r="O840" s="1679"/>
      <c r="P840" s="309"/>
      <c r="Q840" s="309"/>
      <c r="R840" s="308"/>
      <c r="S840" s="308"/>
      <c r="T840" s="358"/>
      <c r="U840" s="357"/>
      <c r="V840" s="357"/>
      <c r="W840" s="357"/>
      <c r="X840" s="357"/>
      <c r="Y840" s="357"/>
      <c r="Z840" s="357"/>
      <c r="AA840" s="357"/>
      <c r="AB840" s="308"/>
      <c r="AC840" s="2287"/>
      <c r="AD840" s="2287"/>
      <c r="AE840" s="2277"/>
      <c r="AF840" s="2291"/>
      <c r="AG840" s="2293"/>
      <c r="AH840" s="2276"/>
      <c r="AI840" s="271">
        <f>IF(P840=P839,0,IF(P840=P838,0,IF(P840=P837,0,IF(P840=P836,0,IF(P840=P835,0,IF(P840=P834,0,IF(P840=P833,0,1)))))))</f>
        <v>0</v>
      </c>
      <c r="AJ840" s="271" t="s">
        <v>545</v>
      </c>
      <c r="AK840" s="271" t="str">
        <f t="shared" si="93"/>
        <v>??</v>
      </c>
      <c r="AL840" s="271" t="e">
        <f>IF(#REF!=#REF!,0,IF(#REF!=#REF!,0,IF(#REF!=#REF!,0,IF(#REF!=#REF!,0,IF(#REF!=#REF!,0,IF(#REF!=#REF!,0,IF(#REF!=#REF!,0,1)))))))</f>
        <v>#REF!</v>
      </c>
      <c r="AM840" s="354">
        <f t="shared" si="97"/>
        <v>0</v>
      </c>
    </row>
    <row r="841" spans="1:39" ht="14.1" customHeight="1" thickTop="1" thickBot="1" x14ac:dyDescent="0.25">
      <c r="A841" s="2295"/>
      <c r="B841" s="2284"/>
      <c r="C841" s="2298"/>
      <c r="D841" s="2300"/>
      <c r="E841" s="2303"/>
      <c r="F841" s="2284"/>
      <c r="G841" s="2318"/>
      <c r="H841" s="2305"/>
      <c r="I841" s="2282"/>
      <c r="J841" s="2284"/>
      <c r="K841" s="2318"/>
      <c r="L841" s="2284"/>
      <c r="M841" s="310"/>
      <c r="N841" s="1679"/>
      <c r="O841" s="1679"/>
      <c r="P841" s="309"/>
      <c r="Q841" s="309"/>
      <c r="R841" s="308"/>
      <c r="S841" s="308"/>
      <c r="T841" s="358"/>
      <c r="U841" s="357"/>
      <c r="V841" s="357"/>
      <c r="W841" s="357"/>
      <c r="X841" s="357"/>
      <c r="Y841" s="357"/>
      <c r="Z841" s="357"/>
      <c r="AA841" s="357"/>
      <c r="AB841" s="308"/>
      <c r="AC841" s="2287"/>
      <c r="AD841" s="2287"/>
      <c r="AE841" s="2277"/>
      <c r="AF841" s="2291"/>
      <c r="AG841" s="2293"/>
      <c r="AH841" s="2276"/>
      <c r="AI841" s="271">
        <f>IF(P841=P840,0,IF(P841=P839,0,IF(P841=P838,0,IF(P841=P837,0,IF(P841=P836,0,IF(P841=P835,0,IF(P841=P834,0,IF(P841=P833,0,1))))))))</f>
        <v>0</v>
      </c>
      <c r="AJ841" s="271" t="s">
        <v>545</v>
      </c>
      <c r="AK841" s="271" t="str">
        <f t="shared" si="93"/>
        <v>??</v>
      </c>
      <c r="AL841" s="271" t="e">
        <f>IF(#REF!=#REF!,0,IF(#REF!=#REF!,0,IF(#REF!=#REF!,0,IF(#REF!=#REF!,0,IF(#REF!=#REF!,0,IF(#REF!=#REF!,0,IF(#REF!=#REF!,0,IF(#REF!=#REF!,0,1))))))))</f>
        <v>#REF!</v>
      </c>
      <c r="AM841" s="354">
        <f t="shared" si="97"/>
        <v>0</v>
      </c>
    </row>
    <row r="842" spans="1:39" ht="14.1" customHeight="1" thickTop="1" thickBot="1" x14ac:dyDescent="0.25">
      <c r="A842" s="2296"/>
      <c r="B842" s="2285"/>
      <c r="C842" s="2299"/>
      <c r="D842" s="2301"/>
      <c r="E842" s="2304"/>
      <c r="F842" s="2285"/>
      <c r="G842" s="2319"/>
      <c r="H842" s="2306"/>
      <c r="I842" s="2283"/>
      <c r="J842" s="2285"/>
      <c r="K842" s="2319"/>
      <c r="L842" s="2285"/>
      <c r="M842" s="292"/>
      <c r="N842" s="290"/>
      <c r="O842" s="290"/>
      <c r="P842" s="291"/>
      <c r="Q842" s="291"/>
      <c r="R842" s="290"/>
      <c r="S842" s="290"/>
      <c r="T842" s="356"/>
      <c r="U842" s="355"/>
      <c r="V842" s="355"/>
      <c r="W842" s="355"/>
      <c r="X842" s="355"/>
      <c r="Y842" s="355"/>
      <c r="Z842" s="355"/>
      <c r="AA842" s="355"/>
      <c r="AB842" s="290"/>
      <c r="AC842" s="2288"/>
      <c r="AD842" s="2288"/>
      <c r="AE842" s="2278"/>
      <c r="AF842" s="2291"/>
      <c r="AG842" s="2294"/>
      <c r="AH842" s="2276"/>
      <c r="AI842" s="271">
        <f>IF(P842=P841,0,IF(P842=P840,0,IF(P842=P839,0,IF(P842=P838,0,IF(P842=P837,0,IF(P842=P836,0,IF(P842=P835,0,IF(P842=P834,0,IF(P842=P833,0,1)))))))))</f>
        <v>0</v>
      </c>
      <c r="AJ842" s="271" t="s">
        <v>545</v>
      </c>
      <c r="AK842" s="271" t="str">
        <f t="shared" si="93"/>
        <v>??</v>
      </c>
      <c r="AL842" s="271" t="e">
        <f>IF(#REF!=#REF!,0,IF(#REF!=#REF!,0,IF(#REF!=#REF!,0,IF(#REF!=#REF!,0,IF(#REF!=#REF!,0,IF(#REF!=#REF!,0,IF(#REF!=#REF!,0,IF(#REF!=#REF!,0,IF(#REF!=#REF!,0,1)))))))))</f>
        <v>#REF!</v>
      </c>
      <c r="AM842" s="354">
        <f t="shared" si="97"/>
        <v>0</v>
      </c>
    </row>
    <row r="843" spans="1:39" ht="14.1" customHeight="1" thickTop="1" thickBot="1" x14ac:dyDescent="0.25">
      <c r="A843" s="2295"/>
      <c r="B843" s="2297"/>
      <c r="C843" s="2298"/>
      <c r="D843" s="2300"/>
      <c r="E843" s="2302"/>
      <c r="F843" s="2297"/>
      <c r="G843" s="2297"/>
      <c r="H843" s="2305"/>
      <c r="I843" s="2279" t="s">
        <v>140</v>
      </c>
      <c r="J843" s="2284"/>
      <c r="K843" s="2297"/>
      <c r="L843" s="2284"/>
      <c r="M843" s="310"/>
      <c r="N843" s="1679"/>
      <c r="O843" s="1679"/>
      <c r="P843" s="389"/>
      <c r="Q843" s="389"/>
      <c r="R843" s="308"/>
      <c r="S843" s="308"/>
      <c r="T843" s="358"/>
      <c r="U843" s="357"/>
      <c r="V843" s="357"/>
      <c r="W843" s="357"/>
      <c r="X843" s="357"/>
      <c r="Y843" s="357"/>
      <c r="Z843" s="357"/>
      <c r="AA843" s="357"/>
      <c r="AB843" s="308"/>
      <c r="AC843" s="2286">
        <f>SUM(T843:AB852)</f>
        <v>0</v>
      </c>
      <c r="AD843" s="2286">
        <f>IF(AC843&gt;0,18,0)</f>
        <v>0</v>
      </c>
      <c r="AE843" s="2289">
        <f>IF((AC843-AD843)&gt;=0,AC843-AD843,0)</f>
        <v>0</v>
      </c>
      <c r="AF843" s="2291">
        <f>IF(AC843&lt;AD843,AC843,AD843)/IF(AD843=0,1,AD843)</f>
        <v>0</v>
      </c>
      <c r="AG843" s="2292" t="str">
        <f>IF(AF843=1,"pe",IF(AF843&gt;0,"ne",""))</f>
        <v/>
      </c>
      <c r="AH843" s="2276"/>
      <c r="AI843" s="271">
        <v>1</v>
      </c>
      <c r="AJ843" s="271" t="s">
        <v>545</v>
      </c>
      <c r="AK843" s="271" t="str">
        <f t="shared" si="93"/>
        <v>??</v>
      </c>
      <c r="AL843" s="271">
        <v>1</v>
      </c>
      <c r="AM843" s="354">
        <f>C843</f>
        <v>0</v>
      </c>
    </row>
    <row r="844" spans="1:39" ht="14.1" customHeight="1" thickTop="1" thickBot="1" x14ac:dyDescent="0.25">
      <c r="A844" s="2295"/>
      <c r="B844" s="2284"/>
      <c r="C844" s="2298"/>
      <c r="D844" s="2300"/>
      <c r="E844" s="2303"/>
      <c r="F844" s="2284"/>
      <c r="G844" s="2318"/>
      <c r="H844" s="2305"/>
      <c r="I844" s="2280"/>
      <c r="J844" s="2284"/>
      <c r="K844" s="2318"/>
      <c r="L844" s="2284"/>
      <c r="M844" s="310"/>
      <c r="N844" s="1679"/>
      <c r="O844" s="1679"/>
      <c r="P844" s="309"/>
      <c r="Q844" s="309"/>
      <c r="R844" s="308"/>
      <c r="S844" s="308"/>
      <c r="T844" s="358"/>
      <c r="U844" s="357"/>
      <c r="V844" s="357"/>
      <c r="W844" s="357"/>
      <c r="X844" s="357"/>
      <c r="Y844" s="357"/>
      <c r="Z844" s="357"/>
      <c r="AA844" s="357"/>
      <c r="AB844" s="308"/>
      <c r="AC844" s="2287"/>
      <c r="AD844" s="2287"/>
      <c r="AE844" s="2290"/>
      <c r="AF844" s="2291"/>
      <c r="AG844" s="2293"/>
      <c r="AH844" s="2276"/>
      <c r="AI844" s="271">
        <f>IF(P844=P843,0,1)</f>
        <v>0</v>
      </c>
      <c r="AJ844" s="271" t="s">
        <v>545</v>
      </c>
      <c r="AK844" s="271" t="str">
        <f t="shared" si="93"/>
        <v>??</v>
      </c>
      <c r="AL844" s="271" t="e">
        <f>IF(#REF!=#REF!,0,1)</f>
        <v>#REF!</v>
      </c>
      <c r="AM844" s="354">
        <f t="shared" ref="AM844:AM852" si="98">AM843</f>
        <v>0</v>
      </c>
    </row>
    <row r="845" spans="1:39" ht="14.1" customHeight="1" thickTop="1" thickBot="1" x14ac:dyDescent="0.25">
      <c r="A845" s="2295"/>
      <c r="B845" s="2284"/>
      <c r="C845" s="2298"/>
      <c r="D845" s="2300"/>
      <c r="E845" s="2303"/>
      <c r="F845" s="2284"/>
      <c r="G845" s="2318"/>
      <c r="H845" s="2305"/>
      <c r="I845" s="2281"/>
      <c r="J845" s="2284"/>
      <c r="K845" s="2318"/>
      <c r="L845" s="2284"/>
      <c r="M845" s="310"/>
      <c r="N845" s="1679"/>
      <c r="O845" s="1679"/>
      <c r="P845" s="309"/>
      <c r="Q845" s="309"/>
      <c r="R845" s="308"/>
      <c r="S845" s="308"/>
      <c r="T845" s="358"/>
      <c r="U845" s="357"/>
      <c r="V845" s="357"/>
      <c r="W845" s="357"/>
      <c r="X845" s="357"/>
      <c r="Y845" s="357"/>
      <c r="Z845" s="357"/>
      <c r="AA845" s="357"/>
      <c r="AB845" s="308"/>
      <c r="AC845" s="2287"/>
      <c r="AD845" s="2287"/>
      <c r="AE845" s="2290"/>
      <c r="AF845" s="2291"/>
      <c r="AG845" s="2293"/>
      <c r="AH845" s="2276"/>
      <c r="AI845" s="271">
        <f>IF(P845=P844,0,IF(P845=P843,0,1))</f>
        <v>0</v>
      </c>
      <c r="AJ845" s="271" t="s">
        <v>545</v>
      </c>
      <c r="AK845" s="271" t="str">
        <f t="shared" si="93"/>
        <v>??</v>
      </c>
      <c r="AL845" s="271" t="e">
        <f>IF(#REF!=#REF!,0,IF(#REF!=#REF!,0,1))</f>
        <v>#REF!</v>
      </c>
      <c r="AM845" s="354">
        <f t="shared" si="98"/>
        <v>0</v>
      </c>
    </row>
    <row r="846" spans="1:39" ht="14.1" customHeight="1" thickTop="1" thickBot="1" x14ac:dyDescent="0.25">
      <c r="A846" s="2295"/>
      <c r="B846" s="2284"/>
      <c r="C846" s="2298"/>
      <c r="D846" s="2300"/>
      <c r="E846" s="2303"/>
      <c r="F846" s="2284"/>
      <c r="G846" s="2318"/>
      <c r="H846" s="2305"/>
      <c r="I846" s="2282"/>
      <c r="J846" s="2284"/>
      <c r="K846" s="2318"/>
      <c r="L846" s="2284"/>
      <c r="M846" s="310"/>
      <c r="N846" s="1679"/>
      <c r="O846" s="1679"/>
      <c r="P846" s="309"/>
      <c r="Q846" s="309"/>
      <c r="R846" s="308"/>
      <c r="S846" s="308"/>
      <c r="T846" s="358"/>
      <c r="U846" s="357"/>
      <c r="V846" s="357"/>
      <c r="W846" s="357"/>
      <c r="X846" s="357"/>
      <c r="Y846" s="357"/>
      <c r="Z846" s="357"/>
      <c r="AA846" s="357"/>
      <c r="AB846" s="308"/>
      <c r="AC846" s="2287"/>
      <c r="AD846" s="2287"/>
      <c r="AE846" s="2290"/>
      <c r="AF846" s="2291"/>
      <c r="AG846" s="2293"/>
      <c r="AH846" s="2276"/>
      <c r="AI846" s="271">
        <f>IF(P846=P845,0,IF(P846=P844,0,IF(P846=P843,0,1)))</f>
        <v>0</v>
      </c>
      <c r="AJ846" s="271" t="s">
        <v>545</v>
      </c>
      <c r="AK846" s="271" t="str">
        <f t="shared" si="93"/>
        <v>??</v>
      </c>
      <c r="AL846" s="271" t="e">
        <f>IF(#REF!=#REF!,0,IF(#REF!=#REF!,0,IF(#REF!=#REF!,0,1)))</f>
        <v>#REF!</v>
      </c>
      <c r="AM846" s="354">
        <f t="shared" si="98"/>
        <v>0</v>
      </c>
    </row>
    <row r="847" spans="1:39" ht="14.1" customHeight="1" thickTop="1" thickBot="1" x14ac:dyDescent="0.25">
      <c r="A847" s="2295"/>
      <c r="B847" s="2284"/>
      <c r="C847" s="2298"/>
      <c r="D847" s="2300"/>
      <c r="E847" s="2303"/>
      <c r="F847" s="2284"/>
      <c r="G847" s="2318"/>
      <c r="H847" s="2305"/>
      <c r="I847" s="2282"/>
      <c r="J847" s="2284"/>
      <c r="K847" s="2318"/>
      <c r="L847" s="2284"/>
      <c r="M847" s="310"/>
      <c r="N847" s="1679"/>
      <c r="O847" s="1679"/>
      <c r="P847" s="309"/>
      <c r="Q847" s="309"/>
      <c r="R847" s="308"/>
      <c r="S847" s="308"/>
      <c r="T847" s="358"/>
      <c r="U847" s="357"/>
      <c r="V847" s="357"/>
      <c r="W847" s="357"/>
      <c r="X847" s="357"/>
      <c r="Y847" s="357"/>
      <c r="Z847" s="357"/>
      <c r="AA847" s="357"/>
      <c r="AB847" s="308"/>
      <c r="AC847" s="2287"/>
      <c r="AD847" s="2287"/>
      <c r="AE847" s="2290"/>
      <c r="AF847" s="2291"/>
      <c r="AG847" s="2293"/>
      <c r="AH847" s="2276"/>
      <c r="AI847" s="271">
        <f>IF(P847=P846,0,IF(P847=P845,0,IF(P847=P844,0,IF(P847=P843,0,1))))</f>
        <v>0</v>
      </c>
      <c r="AJ847" s="271" t="s">
        <v>545</v>
      </c>
      <c r="AK847" s="271" t="str">
        <f t="shared" si="93"/>
        <v>??</v>
      </c>
      <c r="AL847" s="271" t="e">
        <f>IF(#REF!=#REF!,0,IF(#REF!=#REF!,0,IF(#REF!=#REF!,0,IF(#REF!=#REF!,0,1))))</f>
        <v>#REF!</v>
      </c>
      <c r="AM847" s="354">
        <f t="shared" si="98"/>
        <v>0</v>
      </c>
    </row>
    <row r="848" spans="1:39" ht="14.1" customHeight="1" thickTop="1" thickBot="1" x14ac:dyDescent="0.25">
      <c r="A848" s="2295"/>
      <c r="B848" s="2284"/>
      <c r="C848" s="2298"/>
      <c r="D848" s="2300"/>
      <c r="E848" s="2303"/>
      <c r="F848" s="2284"/>
      <c r="G848" s="2318"/>
      <c r="H848" s="2305"/>
      <c r="I848" s="2282"/>
      <c r="J848" s="2284"/>
      <c r="K848" s="2318"/>
      <c r="L848" s="2284"/>
      <c r="M848" s="310"/>
      <c r="N848" s="1679"/>
      <c r="O848" s="1679"/>
      <c r="P848" s="309"/>
      <c r="Q848" s="309"/>
      <c r="R848" s="308"/>
      <c r="S848" s="308"/>
      <c r="T848" s="358"/>
      <c r="U848" s="357"/>
      <c r="V848" s="357"/>
      <c r="W848" s="357"/>
      <c r="X848" s="357"/>
      <c r="Y848" s="357"/>
      <c r="Z848" s="357"/>
      <c r="AA848" s="357"/>
      <c r="AB848" s="308"/>
      <c r="AC848" s="2287"/>
      <c r="AD848" s="2287"/>
      <c r="AE848" s="2290"/>
      <c r="AF848" s="2291"/>
      <c r="AG848" s="2293"/>
      <c r="AH848" s="2276"/>
      <c r="AI848" s="271">
        <f>IF(P848=P847,0,IF(P848=P846,0,IF(P848=P845,0,IF(P848=P844,0,IF(P848=P843,0,1)))))</f>
        <v>0</v>
      </c>
      <c r="AJ848" s="271" t="s">
        <v>545</v>
      </c>
      <c r="AK848" s="271" t="str">
        <f t="shared" si="93"/>
        <v>??</v>
      </c>
      <c r="AL848" s="271" t="e">
        <f>IF(#REF!=#REF!,0,IF(#REF!=#REF!,0,IF(#REF!=#REF!,0,IF(#REF!=#REF!,0,IF(#REF!=#REF!,0,1)))))</f>
        <v>#REF!</v>
      </c>
      <c r="AM848" s="354">
        <f t="shared" si="98"/>
        <v>0</v>
      </c>
    </row>
    <row r="849" spans="1:39" ht="14.1" customHeight="1" thickTop="1" thickBot="1" x14ac:dyDescent="0.25">
      <c r="A849" s="2295"/>
      <c r="B849" s="2284"/>
      <c r="C849" s="2298"/>
      <c r="D849" s="2300"/>
      <c r="E849" s="2303"/>
      <c r="F849" s="2284"/>
      <c r="G849" s="2318"/>
      <c r="H849" s="2305"/>
      <c r="I849" s="2282"/>
      <c r="J849" s="2284"/>
      <c r="K849" s="2318"/>
      <c r="L849" s="2284"/>
      <c r="M849" s="310"/>
      <c r="N849" s="1679"/>
      <c r="O849" s="1679"/>
      <c r="P849" s="309"/>
      <c r="Q849" s="309"/>
      <c r="R849" s="308"/>
      <c r="S849" s="308"/>
      <c r="T849" s="358"/>
      <c r="U849" s="357"/>
      <c r="V849" s="357"/>
      <c r="W849" s="357"/>
      <c r="X849" s="357"/>
      <c r="Y849" s="357"/>
      <c r="Z849" s="357"/>
      <c r="AA849" s="357"/>
      <c r="AB849" s="308"/>
      <c r="AC849" s="2287"/>
      <c r="AD849" s="2287"/>
      <c r="AE849" s="2277" t="str">
        <f>IF(AE843&gt;9,"błąd","")</f>
        <v/>
      </c>
      <c r="AF849" s="2291"/>
      <c r="AG849" s="2293"/>
      <c r="AH849" s="2276"/>
      <c r="AI849" s="271">
        <f>IF(P849=P848,0,IF(P849=P847,0,IF(P849=P846,0,IF(P849=P845,0,IF(P849=P844,0,IF(P849=P843,0,1))))))</f>
        <v>0</v>
      </c>
      <c r="AJ849" s="271" t="s">
        <v>545</v>
      </c>
      <c r="AK849" s="271" t="str">
        <f t="shared" si="93"/>
        <v>??</v>
      </c>
      <c r="AL849" s="271" t="e">
        <f>IF(#REF!=#REF!,0,IF(#REF!=#REF!,0,IF(#REF!=#REF!,0,IF(#REF!=#REF!,0,IF(#REF!=#REF!,0,IF(#REF!=#REF!,0,1))))))</f>
        <v>#REF!</v>
      </c>
      <c r="AM849" s="354">
        <f t="shared" si="98"/>
        <v>0</v>
      </c>
    </row>
    <row r="850" spans="1:39" ht="14.1" customHeight="1" thickTop="1" thickBot="1" x14ac:dyDescent="0.25">
      <c r="A850" s="2295"/>
      <c r="B850" s="2284"/>
      <c r="C850" s="2298"/>
      <c r="D850" s="2300"/>
      <c r="E850" s="2303"/>
      <c r="F850" s="2284"/>
      <c r="G850" s="2318"/>
      <c r="H850" s="2305"/>
      <c r="I850" s="2282"/>
      <c r="J850" s="2284"/>
      <c r="K850" s="2318"/>
      <c r="L850" s="2284"/>
      <c r="M850" s="310"/>
      <c r="N850" s="1679"/>
      <c r="O850" s="1679"/>
      <c r="P850" s="309"/>
      <c r="Q850" s="309"/>
      <c r="R850" s="308"/>
      <c r="S850" s="308"/>
      <c r="T850" s="358"/>
      <c r="U850" s="357"/>
      <c r="V850" s="357"/>
      <c r="W850" s="357"/>
      <c r="X850" s="357"/>
      <c r="Y850" s="357"/>
      <c r="Z850" s="357"/>
      <c r="AA850" s="357"/>
      <c r="AB850" s="308"/>
      <c r="AC850" s="2287"/>
      <c r="AD850" s="2287"/>
      <c r="AE850" s="2277"/>
      <c r="AF850" s="2291"/>
      <c r="AG850" s="2293"/>
      <c r="AH850" s="2276"/>
      <c r="AI850" s="271">
        <f>IF(P850=P849,0,IF(P850=P848,0,IF(P850=P847,0,IF(P850=P846,0,IF(P850=P845,0,IF(P850=P844,0,IF(P850=P843,0,1)))))))</f>
        <v>0</v>
      </c>
      <c r="AJ850" s="271" t="s">
        <v>545</v>
      </c>
      <c r="AK850" s="271" t="str">
        <f t="shared" si="93"/>
        <v>??</v>
      </c>
      <c r="AL850" s="271" t="e">
        <f>IF(#REF!=#REF!,0,IF(#REF!=#REF!,0,IF(#REF!=#REF!,0,IF(#REF!=#REF!,0,IF(#REF!=#REF!,0,IF(#REF!=#REF!,0,IF(#REF!=#REF!,0,1)))))))</f>
        <v>#REF!</v>
      </c>
      <c r="AM850" s="354">
        <f t="shared" si="98"/>
        <v>0</v>
      </c>
    </row>
    <row r="851" spans="1:39" ht="14.1" customHeight="1" thickTop="1" thickBot="1" x14ac:dyDescent="0.25">
      <c r="A851" s="2295"/>
      <c r="B851" s="2284"/>
      <c r="C851" s="2298"/>
      <c r="D851" s="2300"/>
      <c r="E851" s="2303"/>
      <c r="F851" s="2284"/>
      <c r="G851" s="2318"/>
      <c r="H851" s="2305"/>
      <c r="I851" s="2282"/>
      <c r="J851" s="2284"/>
      <c r="K851" s="2318"/>
      <c r="L851" s="2284"/>
      <c r="M851" s="310"/>
      <c r="N851" s="1679"/>
      <c r="O851" s="1679"/>
      <c r="P851" s="309"/>
      <c r="Q851" s="309"/>
      <c r="R851" s="308"/>
      <c r="S851" s="308"/>
      <c r="T851" s="358"/>
      <c r="U851" s="357"/>
      <c r="V851" s="357"/>
      <c r="W851" s="357"/>
      <c r="X851" s="357"/>
      <c r="Y851" s="357"/>
      <c r="Z851" s="357"/>
      <c r="AA851" s="357"/>
      <c r="AB851" s="308"/>
      <c r="AC851" s="2287"/>
      <c r="AD851" s="2287"/>
      <c r="AE851" s="2277"/>
      <c r="AF851" s="2291"/>
      <c r="AG851" s="2293"/>
      <c r="AH851" s="2276"/>
      <c r="AI851" s="271">
        <f>IF(P851=P850,0,IF(P851=P849,0,IF(P851=P848,0,IF(P851=P847,0,IF(P851=P846,0,IF(P851=P845,0,IF(P851=P844,0,IF(P851=P843,0,1))))))))</f>
        <v>0</v>
      </c>
      <c r="AJ851" s="271" t="s">
        <v>545</v>
      </c>
      <c r="AK851" s="271" t="str">
        <f t="shared" si="93"/>
        <v>??</v>
      </c>
      <c r="AL851" s="271" t="e">
        <f>IF(#REF!=#REF!,0,IF(#REF!=#REF!,0,IF(#REF!=#REF!,0,IF(#REF!=#REF!,0,IF(#REF!=#REF!,0,IF(#REF!=#REF!,0,IF(#REF!=#REF!,0,IF(#REF!=#REF!,0,1))))))))</f>
        <v>#REF!</v>
      </c>
      <c r="AM851" s="354">
        <f t="shared" si="98"/>
        <v>0</v>
      </c>
    </row>
    <row r="852" spans="1:39" ht="14.1" customHeight="1" thickTop="1" thickBot="1" x14ac:dyDescent="0.25">
      <c r="A852" s="2296"/>
      <c r="B852" s="2285"/>
      <c r="C852" s="2299"/>
      <c r="D852" s="2301"/>
      <c r="E852" s="2304"/>
      <c r="F852" s="2285"/>
      <c r="G852" s="2319"/>
      <c r="H852" s="2306"/>
      <c r="I852" s="2283"/>
      <c r="J852" s="2285"/>
      <c r="K852" s="2319"/>
      <c r="L852" s="2285"/>
      <c r="M852" s="292"/>
      <c r="N852" s="290"/>
      <c r="O852" s="290"/>
      <c r="P852" s="291"/>
      <c r="Q852" s="291"/>
      <c r="R852" s="290"/>
      <c r="S852" s="290"/>
      <c r="T852" s="356"/>
      <c r="U852" s="355"/>
      <c r="V852" s="355"/>
      <c r="W852" s="355"/>
      <c r="X852" s="355"/>
      <c r="Y852" s="355"/>
      <c r="Z852" s="355"/>
      <c r="AA852" s="355"/>
      <c r="AB852" s="290"/>
      <c r="AC852" s="2288"/>
      <c r="AD852" s="2288"/>
      <c r="AE852" s="2278"/>
      <c r="AF852" s="2291"/>
      <c r="AG852" s="2294"/>
      <c r="AH852" s="2276"/>
      <c r="AI852" s="271">
        <f>IF(P852=P851,0,IF(P852=P850,0,IF(P852=P849,0,IF(P852=P848,0,IF(P852=P847,0,IF(P852=P846,0,IF(P852=P845,0,IF(P852=P844,0,IF(P852=P843,0,1)))))))))</f>
        <v>0</v>
      </c>
      <c r="AJ852" s="271" t="s">
        <v>545</v>
      </c>
      <c r="AK852" s="271" t="str">
        <f t="shared" si="93"/>
        <v>??</v>
      </c>
      <c r="AL852" s="271" t="e">
        <f>IF(#REF!=#REF!,0,IF(#REF!=#REF!,0,IF(#REF!=#REF!,0,IF(#REF!=#REF!,0,IF(#REF!=#REF!,0,IF(#REF!=#REF!,0,IF(#REF!=#REF!,0,IF(#REF!=#REF!,0,IF(#REF!=#REF!,0,1)))))))))</f>
        <v>#REF!</v>
      </c>
      <c r="AM852" s="354">
        <f t="shared" si="98"/>
        <v>0</v>
      </c>
    </row>
    <row r="853" spans="1:39" ht="14.1" customHeight="1" thickTop="1" thickBot="1" x14ac:dyDescent="0.25">
      <c r="A853" s="2295"/>
      <c r="B853" s="2297"/>
      <c r="C853" s="2298"/>
      <c r="D853" s="2300"/>
      <c r="E853" s="2302"/>
      <c r="F853" s="2297"/>
      <c r="G853" s="2297"/>
      <c r="H853" s="2305"/>
      <c r="I853" s="2279" t="s">
        <v>140</v>
      </c>
      <c r="J853" s="2284"/>
      <c r="K853" s="2297"/>
      <c r="L853" s="2284"/>
      <c r="M853" s="310"/>
      <c r="N853" s="1679"/>
      <c r="O853" s="1679"/>
      <c r="P853" s="389"/>
      <c r="Q853" s="389"/>
      <c r="R853" s="308"/>
      <c r="S853" s="308"/>
      <c r="T853" s="358"/>
      <c r="U853" s="357"/>
      <c r="V853" s="357"/>
      <c r="W853" s="357"/>
      <c r="X853" s="357"/>
      <c r="Y853" s="357"/>
      <c r="Z853" s="357"/>
      <c r="AA853" s="357"/>
      <c r="AB853" s="308"/>
      <c r="AC853" s="2286">
        <f>SUM(T853:AB862)</f>
        <v>0</v>
      </c>
      <c r="AD853" s="2286">
        <f>IF(AC853&gt;0,18,0)</f>
        <v>0</v>
      </c>
      <c r="AE853" s="2289">
        <f>IF((AC853-AD853)&gt;=0,AC853-AD853,0)</f>
        <v>0</v>
      </c>
      <c r="AF853" s="2291">
        <f>IF(AC853&lt;AD853,AC853,AD853)/IF(AD853=0,1,AD853)</f>
        <v>0</v>
      </c>
      <c r="AG853" s="2292" t="str">
        <f>IF(AF853=1,"pe",IF(AF853&gt;0,"ne",""))</f>
        <v/>
      </c>
      <c r="AH853" s="2276"/>
      <c r="AI853" s="271">
        <v>1</v>
      </c>
      <c r="AJ853" s="271" t="s">
        <v>545</v>
      </c>
      <c r="AK853" s="271" t="str">
        <f t="shared" si="93"/>
        <v>??</v>
      </c>
      <c r="AL853" s="271">
        <v>1</v>
      </c>
      <c r="AM853" s="354">
        <f>C853</f>
        <v>0</v>
      </c>
    </row>
    <row r="854" spans="1:39" ht="14.1" customHeight="1" thickTop="1" thickBot="1" x14ac:dyDescent="0.25">
      <c r="A854" s="2295"/>
      <c r="B854" s="2284"/>
      <c r="C854" s="2298"/>
      <c r="D854" s="2300"/>
      <c r="E854" s="2303"/>
      <c r="F854" s="2284"/>
      <c r="G854" s="2318"/>
      <c r="H854" s="2305"/>
      <c r="I854" s="2280"/>
      <c r="J854" s="2284"/>
      <c r="K854" s="2318"/>
      <c r="L854" s="2284"/>
      <c r="M854" s="310"/>
      <c r="N854" s="1679"/>
      <c r="O854" s="1679"/>
      <c r="P854" s="309"/>
      <c r="Q854" s="309"/>
      <c r="R854" s="308"/>
      <c r="S854" s="308"/>
      <c r="T854" s="358"/>
      <c r="U854" s="357"/>
      <c r="V854" s="357"/>
      <c r="W854" s="357"/>
      <c r="X854" s="357"/>
      <c r="Y854" s="357"/>
      <c r="Z854" s="357"/>
      <c r="AA854" s="357"/>
      <c r="AB854" s="308"/>
      <c r="AC854" s="2287"/>
      <c r="AD854" s="2287"/>
      <c r="AE854" s="2290"/>
      <c r="AF854" s="2291"/>
      <c r="AG854" s="2293"/>
      <c r="AH854" s="2276"/>
      <c r="AI854" s="271">
        <f>IF(P854=P853,0,1)</f>
        <v>0</v>
      </c>
      <c r="AJ854" s="271" t="s">
        <v>545</v>
      </c>
      <c r="AK854" s="271" t="str">
        <f t="shared" si="93"/>
        <v>??</v>
      </c>
      <c r="AL854" s="271" t="e">
        <f>IF(#REF!=#REF!,0,1)</f>
        <v>#REF!</v>
      </c>
      <c r="AM854" s="354">
        <f t="shared" ref="AM854:AM862" si="99">AM853</f>
        <v>0</v>
      </c>
    </row>
    <row r="855" spans="1:39" ht="14.1" customHeight="1" thickTop="1" thickBot="1" x14ac:dyDescent="0.25">
      <c r="A855" s="2295"/>
      <c r="B855" s="2284"/>
      <c r="C855" s="2298"/>
      <c r="D855" s="2300"/>
      <c r="E855" s="2303"/>
      <c r="F855" s="2284"/>
      <c r="G855" s="2318"/>
      <c r="H855" s="2305"/>
      <c r="I855" s="2281"/>
      <c r="J855" s="2284"/>
      <c r="K855" s="2318"/>
      <c r="L855" s="2284"/>
      <c r="M855" s="310"/>
      <c r="N855" s="1679"/>
      <c r="O855" s="1679"/>
      <c r="P855" s="309"/>
      <c r="Q855" s="309"/>
      <c r="R855" s="308"/>
      <c r="S855" s="308"/>
      <c r="T855" s="358"/>
      <c r="U855" s="357"/>
      <c r="V855" s="357"/>
      <c r="W855" s="357"/>
      <c r="X855" s="357"/>
      <c r="Y855" s="357"/>
      <c r="Z855" s="357"/>
      <c r="AA855" s="357"/>
      <c r="AB855" s="308"/>
      <c r="AC855" s="2287"/>
      <c r="AD855" s="2287"/>
      <c r="AE855" s="2290"/>
      <c r="AF855" s="2291"/>
      <c r="AG855" s="2293"/>
      <c r="AH855" s="2276"/>
      <c r="AI855" s="271">
        <f>IF(P855=P854,0,IF(P855=P853,0,1))</f>
        <v>0</v>
      </c>
      <c r="AJ855" s="271" t="s">
        <v>545</v>
      </c>
      <c r="AK855" s="271" t="str">
        <f t="shared" si="93"/>
        <v>??</v>
      </c>
      <c r="AL855" s="271" t="e">
        <f>IF(#REF!=#REF!,0,IF(#REF!=#REF!,0,1))</f>
        <v>#REF!</v>
      </c>
      <c r="AM855" s="354">
        <f t="shared" si="99"/>
        <v>0</v>
      </c>
    </row>
    <row r="856" spans="1:39" ht="14.1" customHeight="1" thickTop="1" thickBot="1" x14ac:dyDescent="0.25">
      <c r="A856" s="2295"/>
      <c r="B856" s="2284"/>
      <c r="C856" s="2298"/>
      <c r="D856" s="2300"/>
      <c r="E856" s="2303"/>
      <c r="F856" s="2284"/>
      <c r="G856" s="2318"/>
      <c r="H856" s="2305"/>
      <c r="I856" s="2282"/>
      <c r="J856" s="2284"/>
      <c r="K856" s="2318"/>
      <c r="L856" s="2284"/>
      <c r="M856" s="310"/>
      <c r="N856" s="1679"/>
      <c r="O856" s="1679"/>
      <c r="P856" s="309"/>
      <c r="Q856" s="309"/>
      <c r="R856" s="308"/>
      <c r="S856" s="308"/>
      <c r="T856" s="358"/>
      <c r="U856" s="357"/>
      <c r="V856" s="357"/>
      <c r="W856" s="357"/>
      <c r="X856" s="357"/>
      <c r="Y856" s="357"/>
      <c r="Z856" s="357"/>
      <c r="AA856" s="357"/>
      <c r="AB856" s="308"/>
      <c r="AC856" s="2287"/>
      <c r="AD856" s="2287"/>
      <c r="AE856" s="2290"/>
      <c r="AF856" s="2291"/>
      <c r="AG856" s="2293"/>
      <c r="AH856" s="2276"/>
      <c r="AI856" s="271">
        <f>IF(P856=P855,0,IF(P856=P854,0,IF(P856=P853,0,1)))</f>
        <v>0</v>
      </c>
      <c r="AJ856" s="271" t="s">
        <v>545</v>
      </c>
      <c r="AK856" s="271" t="str">
        <f t="shared" si="93"/>
        <v>??</v>
      </c>
      <c r="AL856" s="271" t="e">
        <f>IF(#REF!=#REF!,0,IF(#REF!=#REF!,0,IF(#REF!=#REF!,0,1)))</f>
        <v>#REF!</v>
      </c>
      <c r="AM856" s="354">
        <f t="shared" si="99"/>
        <v>0</v>
      </c>
    </row>
    <row r="857" spans="1:39" ht="14.1" customHeight="1" thickTop="1" thickBot="1" x14ac:dyDescent="0.25">
      <c r="A857" s="2295"/>
      <c r="B857" s="2284"/>
      <c r="C857" s="2298"/>
      <c r="D857" s="2300"/>
      <c r="E857" s="2303"/>
      <c r="F857" s="2284"/>
      <c r="G857" s="2318"/>
      <c r="H857" s="2305"/>
      <c r="I857" s="2282"/>
      <c r="J857" s="2284"/>
      <c r="K857" s="2318"/>
      <c r="L857" s="2284"/>
      <c r="M857" s="310"/>
      <c r="N857" s="1679"/>
      <c r="O857" s="1679"/>
      <c r="P857" s="309"/>
      <c r="Q857" s="309"/>
      <c r="R857" s="308"/>
      <c r="S857" s="308"/>
      <c r="T857" s="358"/>
      <c r="U857" s="357"/>
      <c r="V857" s="357"/>
      <c r="W857" s="357"/>
      <c r="X857" s="357"/>
      <c r="Y857" s="357"/>
      <c r="Z857" s="357"/>
      <c r="AA857" s="357"/>
      <c r="AB857" s="308"/>
      <c r="AC857" s="2287"/>
      <c r="AD857" s="2287"/>
      <c r="AE857" s="2290"/>
      <c r="AF857" s="2291"/>
      <c r="AG857" s="2293"/>
      <c r="AH857" s="2276"/>
      <c r="AI857" s="271">
        <f>IF(P857=P856,0,IF(P857=P855,0,IF(P857=P854,0,IF(P857=P853,0,1))))</f>
        <v>0</v>
      </c>
      <c r="AJ857" s="271" t="s">
        <v>545</v>
      </c>
      <c r="AK857" s="271" t="str">
        <f t="shared" si="93"/>
        <v>??</v>
      </c>
      <c r="AL857" s="271" t="e">
        <f>IF(#REF!=#REF!,0,IF(#REF!=#REF!,0,IF(#REF!=#REF!,0,IF(#REF!=#REF!,0,1))))</f>
        <v>#REF!</v>
      </c>
      <c r="AM857" s="354">
        <f t="shared" si="99"/>
        <v>0</v>
      </c>
    </row>
    <row r="858" spans="1:39" ht="14.1" customHeight="1" thickTop="1" thickBot="1" x14ac:dyDescent="0.25">
      <c r="A858" s="2295"/>
      <c r="B858" s="2284"/>
      <c r="C858" s="2298"/>
      <c r="D858" s="2300"/>
      <c r="E858" s="2303"/>
      <c r="F858" s="2284"/>
      <c r="G858" s="2318"/>
      <c r="H858" s="2305"/>
      <c r="I858" s="2282"/>
      <c r="J858" s="2284"/>
      <c r="K858" s="2318"/>
      <c r="L858" s="2284"/>
      <c r="M858" s="310"/>
      <c r="N858" s="1679"/>
      <c r="O858" s="1679"/>
      <c r="P858" s="309"/>
      <c r="Q858" s="309"/>
      <c r="R858" s="308"/>
      <c r="S858" s="308"/>
      <c r="T858" s="358"/>
      <c r="U858" s="357"/>
      <c r="V858" s="357"/>
      <c r="W858" s="357"/>
      <c r="X858" s="357"/>
      <c r="Y858" s="357"/>
      <c r="Z858" s="357"/>
      <c r="AA858" s="357"/>
      <c r="AB858" s="308"/>
      <c r="AC858" s="2287"/>
      <c r="AD858" s="2287"/>
      <c r="AE858" s="2290"/>
      <c r="AF858" s="2291"/>
      <c r="AG858" s="2293"/>
      <c r="AH858" s="2276"/>
      <c r="AI858" s="271">
        <f>IF(P858=P857,0,IF(P858=P856,0,IF(P858=P855,0,IF(P858=P854,0,IF(P858=P853,0,1)))))</f>
        <v>0</v>
      </c>
      <c r="AJ858" s="271" t="s">
        <v>545</v>
      </c>
      <c r="AK858" s="271" t="str">
        <f t="shared" si="93"/>
        <v>??</v>
      </c>
      <c r="AL858" s="271" t="e">
        <f>IF(#REF!=#REF!,0,IF(#REF!=#REF!,0,IF(#REF!=#REF!,0,IF(#REF!=#REF!,0,IF(#REF!=#REF!,0,1)))))</f>
        <v>#REF!</v>
      </c>
      <c r="AM858" s="354">
        <f t="shared" si="99"/>
        <v>0</v>
      </c>
    </row>
    <row r="859" spans="1:39" ht="14.1" customHeight="1" thickTop="1" thickBot="1" x14ac:dyDescent="0.25">
      <c r="A859" s="2295"/>
      <c r="B859" s="2284"/>
      <c r="C859" s="2298"/>
      <c r="D859" s="2300"/>
      <c r="E859" s="2303"/>
      <c r="F859" s="2284"/>
      <c r="G859" s="2318"/>
      <c r="H859" s="2305"/>
      <c r="I859" s="2282"/>
      <c r="J859" s="2284"/>
      <c r="K859" s="2318"/>
      <c r="L859" s="2284"/>
      <c r="M859" s="310"/>
      <c r="N859" s="1679"/>
      <c r="O859" s="1679"/>
      <c r="P859" s="309"/>
      <c r="Q859" s="309"/>
      <c r="R859" s="308"/>
      <c r="S859" s="308"/>
      <c r="T859" s="358"/>
      <c r="U859" s="357"/>
      <c r="V859" s="357"/>
      <c r="W859" s="357"/>
      <c r="X859" s="357"/>
      <c r="Y859" s="357"/>
      <c r="Z859" s="357"/>
      <c r="AA859" s="357"/>
      <c r="AB859" s="308"/>
      <c r="AC859" s="2287"/>
      <c r="AD859" s="2287"/>
      <c r="AE859" s="2277" t="str">
        <f>IF(AE853&gt;9,"błąd","")</f>
        <v/>
      </c>
      <c r="AF859" s="2291"/>
      <c r="AG859" s="2293"/>
      <c r="AH859" s="2276"/>
      <c r="AI859" s="271">
        <f>IF(P859=P858,0,IF(P859=P857,0,IF(P859=P856,0,IF(P859=P855,0,IF(P859=P854,0,IF(P859=P853,0,1))))))</f>
        <v>0</v>
      </c>
      <c r="AJ859" s="271" t="s">
        <v>545</v>
      </c>
      <c r="AK859" s="271" t="str">
        <f t="shared" si="93"/>
        <v>??</v>
      </c>
      <c r="AL859" s="271" t="e">
        <f>IF(#REF!=#REF!,0,IF(#REF!=#REF!,0,IF(#REF!=#REF!,0,IF(#REF!=#REF!,0,IF(#REF!=#REF!,0,IF(#REF!=#REF!,0,1))))))</f>
        <v>#REF!</v>
      </c>
      <c r="AM859" s="354">
        <f t="shared" si="99"/>
        <v>0</v>
      </c>
    </row>
    <row r="860" spans="1:39" ht="14.1" customHeight="1" thickTop="1" thickBot="1" x14ac:dyDescent="0.25">
      <c r="A860" s="2295"/>
      <c r="B860" s="2284"/>
      <c r="C860" s="2298"/>
      <c r="D860" s="2300"/>
      <c r="E860" s="2303"/>
      <c r="F860" s="2284"/>
      <c r="G860" s="2318"/>
      <c r="H860" s="2305"/>
      <c r="I860" s="2282"/>
      <c r="J860" s="2284"/>
      <c r="K860" s="2318"/>
      <c r="L860" s="2284"/>
      <c r="M860" s="310"/>
      <c r="N860" s="1679"/>
      <c r="O860" s="1679"/>
      <c r="P860" s="309"/>
      <c r="Q860" s="309"/>
      <c r="R860" s="308"/>
      <c r="S860" s="308"/>
      <c r="T860" s="358"/>
      <c r="U860" s="357"/>
      <c r="V860" s="357"/>
      <c r="W860" s="357"/>
      <c r="X860" s="357"/>
      <c r="Y860" s="357"/>
      <c r="Z860" s="357"/>
      <c r="AA860" s="357"/>
      <c r="AB860" s="308"/>
      <c r="AC860" s="2287"/>
      <c r="AD860" s="2287"/>
      <c r="AE860" s="2277"/>
      <c r="AF860" s="2291"/>
      <c r="AG860" s="2293"/>
      <c r="AH860" s="2276"/>
      <c r="AI860" s="271">
        <f>IF(P860=P859,0,IF(P860=P858,0,IF(P860=P857,0,IF(P860=P856,0,IF(P860=P855,0,IF(P860=P854,0,IF(P860=P853,0,1)))))))</f>
        <v>0</v>
      </c>
      <c r="AJ860" s="271" t="s">
        <v>545</v>
      </c>
      <c r="AK860" s="271" t="str">
        <f t="shared" ref="AK860:AK923" si="100">$C$2</f>
        <v>??</v>
      </c>
      <c r="AL860" s="271" t="e">
        <f>IF(#REF!=#REF!,0,IF(#REF!=#REF!,0,IF(#REF!=#REF!,0,IF(#REF!=#REF!,0,IF(#REF!=#REF!,0,IF(#REF!=#REF!,0,IF(#REF!=#REF!,0,1)))))))</f>
        <v>#REF!</v>
      </c>
      <c r="AM860" s="354">
        <f t="shared" si="99"/>
        <v>0</v>
      </c>
    </row>
    <row r="861" spans="1:39" ht="14.1" customHeight="1" thickTop="1" thickBot="1" x14ac:dyDescent="0.25">
      <c r="A861" s="2295"/>
      <c r="B861" s="2284"/>
      <c r="C861" s="2298"/>
      <c r="D861" s="2300"/>
      <c r="E861" s="2303"/>
      <c r="F861" s="2284"/>
      <c r="G861" s="2318"/>
      <c r="H861" s="2305"/>
      <c r="I861" s="2282"/>
      <c r="J861" s="2284"/>
      <c r="K861" s="2318"/>
      <c r="L861" s="2284"/>
      <c r="M861" s="310"/>
      <c r="N861" s="1679"/>
      <c r="O861" s="1679"/>
      <c r="P861" s="309"/>
      <c r="Q861" s="309"/>
      <c r="R861" s="308"/>
      <c r="S861" s="308"/>
      <c r="T861" s="358"/>
      <c r="U861" s="357"/>
      <c r="V861" s="357"/>
      <c r="W861" s="357"/>
      <c r="X861" s="357"/>
      <c r="Y861" s="357"/>
      <c r="Z861" s="357"/>
      <c r="AA861" s="357"/>
      <c r="AB861" s="308"/>
      <c r="AC861" s="2287"/>
      <c r="AD861" s="2287"/>
      <c r="AE861" s="2277"/>
      <c r="AF861" s="2291"/>
      <c r="AG861" s="2293"/>
      <c r="AH861" s="2276"/>
      <c r="AI861" s="271">
        <f>IF(P861=P860,0,IF(P861=P859,0,IF(P861=P858,0,IF(P861=P857,0,IF(P861=P856,0,IF(P861=P855,0,IF(P861=P854,0,IF(P861=P853,0,1))))))))</f>
        <v>0</v>
      </c>
      <c r="AJ861" s="271" t="s">
        <v>545</v>
      </c>
      <c r="AK861" s="271" t="str">
        <f t="shared" si="100"/>
        <v>??</v>
      </c>
      <c r="AL861" s="271" t="e">
        <f>IF(#REF!=#REF!,0,IF(#REF!=#REF!,0,IF(#REF!=#REF!,0,IF(#REF!=#REF!,0,IF(#REF!=#REF!,0,IF(#REF!=#REF!,0,IF(#REF!=#REF!,0,IF(#REF!=#REF!,0,1))))))))</f>
        <v>#REF!</v>
      </c>
      <c r="AM861" s="354">
        <f t="shared" si="99"/>
        <v>0</v>
      </c>
    </row>
    <row r="862" spans="1:39" ht="14.1" customHeight="1" thickTop="1" thickBot="1" x14ac:dyDescent="0.25">
      <c r="A862" s="2296"/>
      <c r="B862" s="2285"/>
      <c r="C862" s="2299"/>
      <c r="D862" s="2301"/>
      <c r="E862" s="2304"/>
      <c r="F862" s="2285"/>
      <c r="G862" s="2319"/>
      <c r="H862" s="2306"/>
      <c r="I862" s="2283"/>
      <c r="J862" s="2285"/>
      <c r="K862" s="2319"/>
      <c r="L862" s="2285"/>
      <c r="M862" s="292"/>
      <c r="N862" s="290"/>
      <c r="O862" s="290"/>
      <c r="P862" s="291"/>
      <c r="Q862" s="291"/>
      <c r="R862" s="290"/>
      <c r="S862" s="290"/>
      <c r="T862" s="356"/>
      <c r="U862" s="355"/>
      <c r="V862" s="355"/>
      <c r="W862" s="355"/>
      <c r="X862" s="355"/>
      <c r="Y862" s="355"/>
      <c r="Z862" s="355"/>
      <c r="AA862" s="355"/>
      <c r="AB862" s="290"/>
      <c r="AC862" s="2288"/>
      <c r="AD862" s="2288"/>
      <c r="AE862" s="2278"/>
      <c r="AF862" s="2291"/>
      <c r="AG862" s="2294"/>
      <c r="AH862" s="2276"/>
      <c r="AI862" s="271">
        <f>IF(P862=P861,0,IF(P862=P860,0,IF(P862=P859,0,IF(P862=P858,0,IF(P862=P857,0,IF(P862=P856,0,IF(P862=P855,0,IF(P862=P854,0,IF(P862=P853,0,1)))))))))</f>
        <v>0</v>
      </c>
      <c r="AJ862" s="271" t="s">
        <v>545</v>
      </c>
      <c r="AK862" s="271" t="str">
        <f t="shared" si="100"/>
        <v>??</v>
      </c>
      <c r="AL862" s="271" t="e">
        <f>IF(#REF!=#REF!,0,IF(#REF!=#REF!,0,IF(#REF!=#REF!,0,IF(#REF!=#REF!,0,IF(#REF!=#REF!,0,IF(#REF!=#REF!,0,IF(#REF!=#REF!,0,IF(#REF!=#REF!,0,IF(#REF!=#REF!,0,1)))))))))</f>
        <v>#REF!</v>
      </c>
      <c r="AM862" s="354">
        <f t="shared" si="99"/>
        <v>0</v>
      </c>
    </row>
    <row r="863" spans="1:39" ht="14.1" customHeight="1" thickTop="1" thickBot="1" x14ac:dyDescent="0.25">
      <c r="A863" s="2295"/>
      <c r="B863" s="2297"/>
      <c r="C863" s="2298"/>
      <c r="D863" s="2300"/>
      <c r="E863" s="2302"/>
      <c r="F863" s="2297"/>
      <c r="G863" s="2297"/>
      <c r="H863" s="2305"/>
      <c r="I863" s="2279" t="s">
        <v>140</v>
      </c>
      <c r="J863" s="2284"/>
      <c r="K863" s="2297"/>
      <c r="L863" s="2284"/>
      <c r="M863" s="310"/>
      <c r="N863" s="1679"/>
      <c r="O863" s="1679"/>
      <c r="P863" s="389"/>
      <c r="Q863" s="389"/>
      <c r="R863" s="308"/>
      <c r="S863" s="308"/>
      <c r="T863" s="358"/>
      <c r="U863" s="357"/>
      <c r="V863" s="357"/>
      <c r="W863" s="357"/>
      <c r="X863" s="357"/>
      <c r="Y863" s="357"/>
      <c r="Z863" s="357"/>
      <c r="AA863" s="357"/>
      <c r="AB863" s="308"/>
      <c r="AC863" s="2286">
        <f>SUM(T863:AB872)</f>
        <v>0</v>
      </c>
      <c r="AD863" s="2286">
        <f>IF(AC863&gt;0,18,0)</f>
        <v>0</v>
      </c>
      <c r="AE863" s="2289">
        <f>IF((AC863-AD863)&gt;=0,AC863-AD863,0)</f>
        <v>0</v>
      </c>
      <c r="AF863" s="2291">
        <f>IF(AC863&lt;AD863,AC863,AD863)/IF(AD863=0,1,AD863)</f>
        <v>0</v>
      </c>
      <c r="AG863" s="2292" t="str">
        <f>IF(AF863=1,"pe",IF(AF863&gt;0,"ne",""))</f>
        <v/>
      </c>
      <c r="AH863" s="2276"/>
      <c r="AI863" s="271">
        <v>1</v>
      </c>
      <c r="AJ863" s="271" t="s">
        <v>545</v>
      </c>
      <c r="AK863" s="271" t="str">
        <f t="shared" si="100"/>
        <v>??</v>
      </c>
      <c r="AL863" s="271">
        <v>1</v>
      </c>
      <c r="AM863" s="354">
        <f>C863</f>
        <v>0</v>
      </c>
    </row>
    <row r="864" spans="1:39" ht="14.1" customHeight="1" thickTop="1" thickBot="1" x14ac:dyDescent="0.25">
      <c r="A864" s="2295"/>
      <c r="B864" s="2284"/>
      <c r="C864" s="2298"/>
      <c r="D864" s="2300"/>
      <c r="E864" s="2303"/>
      <c r="F864" s="2284"/>
      <c r="G864" s="2318"/>
      <c r="H864" s="2305"/>
      <c r="I864" s="2280"/>
      <c r="J864" s="2284"/>
      <c r="K864" s="2318"/>
      <c r="L864" s="2284"/>
      <c r="M864" s="310"/>
      <c r="N864" s="1679"/>
      <c r="O864" s="1679"/>
      <c r="P864" s="309"/>
      <c r="Q864" s="309"/>
      <c r="R864" s="308"/>
      <c r="S864" s="308"/>
      <c r="T864" s="358"/>
      <c r="U864" s="357"/>
      <c r="V864" s="357"/>
      <c r="W864" s="357"/>
      <c r="X864" s="357"/>
      <c r="Y864" s="357"/>
      <c r="Z864" s="357"/>
      <c r="AA864" s="357"/>
      <c r="AB864" s="308"/>
      <c r="AC864" s="2287"/>
      <c r="AD864" s="2287"/>
      <c r="AE864" s="2290"/>
      <c r="AF864" s="2291"/>
      <c r="AG864" s="2293"/>
      <c r="AH864" s="2276"/>
      <c r="AI864" s="271">
        <f>IF(P864=P863,0,1)</f>
        <v>0</v>
      </c>
      <c r="AJ864" s="271" t="s">
        <v>545</v>
      </c>
      <c r="AK864" s="271" t="str">
        <f t="shared" si="100"/>
        <v>??</v>
      </c>
      <c r="AL864" s="271" t="e">
        <f>IF(#REF!=#REF!,0,1)</f>
        <v>#REF!</v>
      </c>
      <c r="AM864" s="354">
        <f t="shared" ref="AM864:AM872" si="101">AM863</f>
        <v>0</v>
      </c>
    </row>
    <row r="865" spans="1:39" ht="14.1" customHeight="1" thickTop="1" thickBot="1" x14ac:dyDescent="0.25">
      <c r="A865" s="2295"/>
      <c r="B865" s="2284"/>
      <c r="C865" s="2298"/>
      <c r="D865" s="2300"/>
      <c r="E865" s="2303"/>
      <c r="F865" s="2284"/>
      <c r="G865" s="2318"/>
      <c r="H865" s="2305"/>
      <c r="I865" s="2281"/>
      <c r="J865" s="2284"/>
      <c r="K865" s="2318"/>
      <c r="L865" s="2284"/>
      <c r="M865" s="310"/>
      <c r="N865" s="1679"/>
      <c r="O865" s="1679"/>
      <c r="P865" s="309"/>
      <c r="Q865" s="309"/>
      <c r="R865" s="308"/>
      <c r="S865" s="308"/>
      <c r="T865" s="358"/>
      <c r="U865" s="357"/>
      <c r="V865" s="357"/>
      <c r="W865" s="357"/>
      <c r="X865" s="357"/>
      <c r="Y865" s="357"/>
      <c r="Z865" s="357"/>
      <c r="AA865" s="357"/>
      <c r="AB865" s="308"/>
      <c r="AC865" s="2287"/>
      <c r="AD865" s="2287"/>
      <c r="AE865" s="2290"/>
      <c r="AF865" s="2291"/>
      <c r="AG865" s="2293"/>
      <c r="AH865" s="2276"/>
      <c r="AI865" s="271">
        <f>IF(P865=P864,0,IF(P865=P863,0,1))</f>
        <v>0</v>
      </c>
      <c r="AJ865" s="271" t="s">
        <v>545</v>
      </c>
      <c r="AK865" s="271" t="str">
        <f t="shared" si="100"/>
        <v>??</v>
      </c>
      <c r="AL865" s="271" t="e">
        <f>IF(#REF!=#REF!,0,IF(#REF!=#REF!,0,1))</f>
        <v>#REF!</v>
      </c>
      <c r="AM865" s="354">
        <f t="shared" si="101"/>
        <v>0</v>
      </c>
    </row>
    <row r="866" spans="1:39" ht="14.1" customHeight="1" thickTop="1" thickBot="1" x14ac:dyDescent="0.25">
      <c r="A866" s="2295"/>
      <c r="B866" s="2284"/>
      <c r="C866" s="2298"/>
      <c r="D866" s="2300"/>
      <c r="E866" s="2303"/>
      <c r="F866" s="2284"/>
      <c r="G866" s="2318"/>
      <c r="H866" s="2305"/>
      <c r="I866" s="2282"/>
      <c r="J866" s="2284"/>
      <c r="K866" s="2318"/>
      <c r="L866" s="2284"/>
      <c r="M866" s="310"/>
      <c r="N866" s="1679"/>
      <c r="O866" s="1679"/>
      <c r="P866" s="309"/>
      <c r="Q866" s="309"/>
      <c r="R866" s="308"/>
      <c r="S866" s="308"/>
      <c r="T866" s="358"/>
      <c r="U866" s="357"/>
      <c r="V866" s="357"/>
      <c r="W866" s="357"/>
      <c r="X866" s="357"/>
      <c r="Y866" s="357"/>
      <c r="Z866" s="357"/>
      <c r="AA866" s="357"/>
      <c r="AB866" s="308"/>
      <c r="AC866" s="2287"/>
      <c r="AD866" s="2287"/>
      <c r="AE866" s="2290"/>
      <c r="AF866" s="2291"/>
      <c r="AG866" s="2293"/>
      <c r="AH866" s="2276"/>
      <c r="AI866" s="271">
        <f>IF(P866=P865,0,IF(P866=P864,0,IF(P866=P863,0,1)))</f>
        <v>0</v>
      </c>
      <c r="AJ866" s="271" t="s">
        <v>545</v>
      </c>
      <c r="AK866" s="271" t="str">
        <f t="shared" si="100"/>
        <v>??</v>
      </c>
      <c r="AL866" s="271" t="e">
        <f>IF(#REF!=#REF!,0,IF(#REF!=#REF!,0,IF(#REF!=#REF!,0,1)))</f>
        <v>#REF!</v>
      </c>
      <c r="AM866" s="354">
        <f t="shared" si="101"/>
        <v>0</v>
      </c>
    </row>
    <row r="867" spans="1:39" ht="14.1" customHeight="1" thickTop="1" thickBot="1" x14ac:dyDescent="0.25">
      <c r="A867" s="2295"/>
      <c r="B867" s="2284"/>
      <c r="C867" s="2298"/>
      <c r="D867" s="2300"/>
      <c r="E867" s="2303"/>
      <c r="F867" s="2284"/>
      <c r="G867" s="2318"/>
      <c r="H867" s="2305"/>
      <c r="I867" s="2282"/>
      <c r="J867" s="2284"/>
      <c r="K867" s="2318"/>
      <c r="L867" s="2284"/>
      <c r="M867" s="310"/>
      <c r="N867" s="1679"/>
      <c r="O867" s="1679"/>
      <c r="P867" s="309"/>
      <c r="Q867" s="309"/>
      <c r="R867" s="308"/>
      <c r="S867" s="308"/>
      <c r="T867" s="358"/>
      <c r="U867" s="357"/>
      <c r="V867" s="357"/>
      <c r="W867" s="357"/>
      <c r="X867" s="357"/>
      <c r="Y867" s="357"/>
      <c r="Z867" s="357"/>
      <c r="AA867" s="357"/>
      <c r="AB867" s="308"/>
      <c r="AC867" s="2287"/>
      <c r="AD867" s="2287"/>
      <c r="AE867" s="2290"/>
      <c r="AF867" s="2291"/>
      <c r="AG867" s="2293"/>
      <c r="AH867" s="2276"/>
      <c r="AI867" s="271">
        <f>IF(P867=P866,0,IF(P867=P865,0,IF(P867=P864,0,IF(P867=P863,0,1))))</f>
        <v>0</v>
      </c>
      <c r="AJ867" s="271" t="s">
        <v>545</v>
      </c>
      <c r="AK867" s="271" t="str">
        <f t="shared" si="100"/>
        <v>??</v>
      </c>
      <c r="AL867" s="271" t="e">
        <f>IF(#REF!=#REF!,0,IF(#REF!=#REF!,0,IF(#REF!=#REF!,0,IF(#REF!=#REF!,0,1))))</f>
        <v>#REF!</v>
      </c>
      <c r="AM867" s="354">
        <f t="shared" si="101"/>
        <v>0</v>
      </c>
    </row>
    <row r="868" spans="1:39" ht="14.1" customHeight="1" thickTop="1" thickBot="1" x14ac:dyDescent="0.25">
      <c r="A868" s="2295"/>
      <c r="B868" s="2284"/>
      <c r="C868" s="2298"/>
      <c r="D868" s="2300"/>
      <c r="E868" s="2303"/>
      <c r="F868" s="2284"/>
      <c r="G868" s="2318"/>
      <c r="H868" s="2305"/>
      <c r="I868" s="2282"/>
      <c r="J868" s="2284"/>
      <c r="K868" s="2318"/>
      <c r="L868" s="2284"/>
      <c r="M868" s="310"/>
      <c r="N868" s="1679"/>
      <c r="O868" s="1679"/>
      <c r="P868" s="309"/>
      <c r="Q868" s="309"/>
      <c r="R868" s="308"/>
      <c r="S868" s="308"/>
      <c r="T868" s="358"/>
      <c r="U868" s="357"/>
      <c r="V868" s="357"/>
      <c r="W868" s="357"/>
      <c r="X868" s="357"/>
      <c r="Y868" s="357"/>
      <c r="Z868" s="357"/>
      <c r="AA868" s="357"/>
      <c r="AB868" s="308"/>
      <c r="AC868" s="2287"/>
      <c r="AD868" s="2287"/>
      <c r="AE868" s="2290"/>
      <c r="AF868" s="2291"/>
      <c r="AG868" s="2293"/>
      <c r="AH868" s="2276"/>
      <c r="AI868" s="271">
        <f>IF(P868=P867,0,IF(P868=P866,0,IF(P868=P865,0,IF(P868=P864,0,IF(P868=P863,0,1)))))</f>
        <v>0</v>
      </c>
      <c r="AJ868" s="271" t="s">
        <v>545</v>
      </c>
      <c r="AK868" s="271" t="str">
        <f t="shared" si="100"/>
        <v>??</v>
      </c>
      <c r="AL868" s="271" t="e">
        <f>IF(#REF!=#REF!,0,IF(#REF!=#REF!,0,IF(#REF!=#REF!,0,IF(#REF!=#REF!,0,IF(#REF!=#REF!,0,1)))))</f>
        <v>#REF!</v>
      </c>
      <c r="AM868" s="354">
        <f t="shared" si="101"/>
        <v>0</v>
      </c>
    </row>
    <row r="869" spans="1:39" ht="14.1" customHeight="1" thickTop="1" thickBot="1" x14ac:dyDescent="0.25">
      <c r="A869" s="2295"/>
      <c r="B869" s="2284"/>
      <c r="C869" s="2298"/>
      <c r="D869" s="2300"/>
      <c r="E869" s="2303"/>
      <c r="F869" s="2284"/>
      <c r="G869" s="2318"/>
      <c r="H869" s="2305"/>
      <c r="I869" s="2282"/>
      <c r="J869" s="2284"/>
      <c r="K869" s="2318"/>
      <c r="L869" s="2284"/>
      <c r="M869" s="310"/>
      <c r="N869" s="1679"/>
      <c r="O869" s="1679"/>
      <c r="P869" s="309"/>
      <c r="Q869" s="309"/>
      <c r="R869" s="308"/>
      <c r="S869" s="308"/>
      <c r="T869" s="358"/>
      <c r="U869" s="357"/>
      <c r="V869" s="357"/>
      <c r="W869" s="357"/>
      <c r="X869" s="357"/>
      <c r="Y869" s="357"/>
      <c r="Z869" s="357"/>
      <c r="AA869" s="357"/>
      <c r="AB869" s="308"/>
      <c r="AC869" s="2287"/>
      <c r="AD869" s="2287"/>
      <c r="AE869" s="2277" t="str">
        <f>IF(AE863&gt;9,"błąd","")</f>
        <v/>
      </c>
      <c r="AF869" s="2291"/>
      <c r="AG869" s="2293"/>
      <c r="AH869" s="2276"/>
      <c r="AI869" s="271">
        <f>IF(P869=P868,0,IF(P869=P867,0,IF(P869=P866,0,IF(P869=P865,0,IF(P869=P864,0,IF(P869=P863,0,1))))))</f>
        <v>0</v>
      </c>
      <c r="AJ869" s="271" t="s">
        <v>545</v>
      </c>
      <c r="AK869" s="271" t="str">
        <f t="shared" si="100"/>
        <v>??</v>
      </c>
      <c r="AL869" s="271" t="e">
        <f>IF(#REF!=#REF!,0,IF(#REF!=#REF!,0,IF(#REF!=#REF!,0,IF(#REF!=#REF!,0,IF(#REF!=#REF!,0,IF(#REF!=#REF!,0,1))))))</f>
        <v>#REF!</v>
      </c>
      <c r="AM869" s="354">
        <f t="shared" si="101"/>
        <v>0</v>
      </c>
    </row>
    <row r="870" spans="1:39" ht="14.1" customHeight="1" thickTop="1" thickBot="1" x14ac:dyDescent="0.25">
      <c r="A870" s="2295"/>
      <c r="B870" s="2284"/>
      <c r="C870" s="2298"/>
      <c r="D870" s="2300"/>
      <c r="E870" s="2303"/>
      <c r="F870" s="2284"/>
      <c r="G870" s="2318"/>
      <c r="H870" s="2305"/>
      <c r="I870" s="2282"/>
      <c r="J870" s="2284"/>
      <c r="K870" s="2318"/>
      <c r="L870" s="2284"/>
      <c r="M870" s="310"/>
      <c r="N870" s="1679"/>
      <c r="O870" s="1679"/>
      <c r="P870" s="309"/>
      <c r="Q870" s="309"/>
      <c r="R870" s="308"/>
      <c r="S870" s="308"/>
      <c r="T870" s="358"/>
      <c r="U870" s="357"/>
      <c r="V870" s="357"/>
      <c r="W870" s="357"/>
      <c r="X870" s="357"/>
      <c r="Y870" s="357"/>
      <c r="Z870" s="357"/>
      <c r="AA870" s="357"/>
      <c r="AB870" s="308"/>
      <c r="AC870" s="2287"/>
      <c r="AD870" s="2287"/>
      <c r="AE870" s="2277"/>
      <c r="AF870" s="2291"/>
      <c r="AG870" s="2293"/>
      <c r="AH870" s="2276"/>
      <c r="AI870" s="271">
        <f>IF(P870=P869,0,IF(P870=P868,0,IF(P870=P867,0,IF(P870=P866,0,IF(P870=P865,0,IF(P870=P864,0,IF(P870=P863,0,1)))))))</f>
        <v>0</v>
      </c>
      <c r="AJ870" s="271" t="s">
        <v>545</v>
      </c>
      <c r="AK870" s="271" t="str">
        <f t="shared" si="100"/>
        <v>??</v>
      </c>
      <c r="AL870" s="271" t="e">
        <f>IF(#REF!=#REF!,0,IF(#REF!=#REF!,0,IF(#REF!=#REF!,0,IF(#REF!=#REF!,0,IF(#REF!=#REF!,0,IF(#REF!=#REF!,0,IF(#REF!=#REF!,0,1)))))))</f>
        <v>#REF!</v>
      </c>
      <c r="AM870" s="354">
        <f t="shared" si="101"/>
        <v>0</v>
      </c>
    </row>
    <row r="871" spans="1:39" ht="14.1" customHeight="1" thickTop="1" thickBot="1" x14ac:dyDescent="0.25">
      <c r="A871" s="2295"/>
      <c r="B871" s="2284"/>
      <c r="C871" s="2298"/>
      <c r="D871" s="2300"/>
      <c r="E871" s="2303"/>
      <c r="F871" s="2284"/>
      <c r="G871" s="2318"/>
      <c r="H871" s="2305"/>
      <c r="I871" s="2282"/>
      <c r="J871" s="2284"/>
      <c r="K871" s="2318"/>
      <c r="L871" s="2284"/>
      <c r="M871" s="310"/>
      <c r="N871" s="1679"/>
      <c r="O871" s="1679"/>
      <c r="P871" s="309"/>
      <c r="Q871" s="309"/>
      <c r="R871" s="308"/>
      <c r="S871" s="308"/>
      <c r="T871" s="358"/>
      <c r="U871" s="357"/>
      <c r="V871" s="357"/>
      <c r="W871" s="357"/>
      <c r="X871" s="357"/>
      <c r="Y871" s="357"/>
      <c r="Z871" s="357"/>
      <c r="AA871" s="357"/>
      <c r="AB871" s="308"/>
      <c r="AC871" s="2287"/>
      <c r="AD871" s="2287"/>
      <c r="AE871" s="2277"/>
      <c r="AF871" s="2291"/>
      <c r="AG871" s="2293"/>
      <c r="AH871" s="2276"/>
      <c r="AI871" s="271">
        <f>IF(P871=P870,0,IF(P871=P869,0,IF(P871=P868,0,IF(P871=P867,0,IF(P871=P866,0,IF(P871=P865,0,IF(P871=P864,0,IF(P871=P863,0,1))))))))</f>
        <v>0</v>
      </c>
      <c r="AJ871" s="271" t="s">
        <v>545</v>
      </c>
      <c r="AK871" s="271" t="str">
        <f t="shared" si="100"/>
        <v>??</v>
      </c>
      <c r="AL871" s="271" t="e">
        <f>IF(#REF!=#REF!,0,IF(#REF!=#REF!,0,IF(#REF!=#REF!,0,IF(#REF!=#REF!,0,IF(#REF!=#REF!,0,IF(#REF!=#REF!,0,IF(#REF!=#REF!,0,IF(#REF!=#REF!,0,1))))))))</f>
        <v>#REF!</v>
      </c>
      <c r="AM871" s="354">
        <f t="shared" si="101"/>
        <v>0</v>
      </c>
    </row>
    <row r="872" spans="1:39" ht="14.1" customHeight="1" thickTop="1" thickBot="1" x14ac:dyDescent="0.25">
      <c r="A872" s="2296"/>
      <c r="B872" s="2285"/>
      <c r="C872" s="2299"/>
      <c r="D872" s="2301"/>
      <c r="E872" s="2304"/>
      <c r="F872" s="2285"/>
      <c r="G872" s="2319"/>
      <c r="H872" s="2306"/>
      <c r="I872" s="2283"/>
      <c r="J872" s="2285"/>
      <c r="K872" s="2319"/>
      <c r="L872" s="2285"/>
      <c r="M872" s="292"/>
      <c r="N872" s="290"/>
      <c r="O872" s="290"/>
      <c r="P872" s="291"/>
      <c r="Q872" s="291"/>
      <c r="R872" s="290"/>
      <c r="S872" s="290"/>
      <c r="T872" s="356"/>
      <c r="U872" s="355"/>
      <c r="V872" s="355"/>
      <c r="W872" s="355"/>
      <c r="X872" s="355"/>
      <c r="Y872" s="355"/>
      <c r="Z872" s="355"/>
      <c r="AA872" s="355"/>
      <c r="AB872" s="290"/>
      <c r="AC872" s="2288"/>
      <c r="AD872" s="2288"/>
      <c r="AE872" s="2278"/>
      <c r="AF872" s="2291"/>
      <c r="AG872" s="2294"/>
      <c r="AH872" s="2276"/>
      <c r="AI872" s="271">
        <f>IF(P872=P871,0,IF(P872=P870,0,IF(P872=P869,0,IF(P872=P868,0,IF(P872=P867,0,IF(P872=P866,0,IF(P872=P865,0,IF(P872=P864,0,IF(P872=P863,0,1)))))))))</f>
        <v>0</v>
      </c>
      <c r="AJ872" s="271" t="s">
        <v>545</v>
      </c>
      <c r="AK872" s="271" t="str">
        <f t="shared" si="100"/>
        <v>??</v>
      </c>
      <c r="AL872" s="271" t="e">
        <f>IF(#REF!=#REF!,0,IF(#REF!=#REF!,0,IF(#REF!=#REF!,0,IF(#REF!=#REF!,0,IF(#REF!=#REF!,0,IF(#REF!=#REF!,0,IF(#REF!=#REF!,0,IF(#REF!=#REF!,0,IF(#REF!=#REF!,0,1)))))))))</f>
        <v>#REF!</v>
      </c>
      <c r="AM872" s="354">
        <f t="shared" si="101"/>
        <v>0</v>
      </c>
    </row>
    <row r="873" spans="1:39" ht="14.1" customHeight="1" thickTop="1" thickBot="1" x14ac:dyDescent="0.25">
      <c r="A873" s="2295"/>
      <c r="B873" s="2297"/>
      <c r="C873" s="2298"/>
      <c r="D873" s="2300"/>
      <c r="E873" s="2302"/>
      <c r="F873" s="2297"/>
      <c r="G873" s="2297"/>
      <c r="H873" s="2305"/>
      <c r="I873" s="2279" t="s">
        <v>140</v>
      </c>
      <c r="J873" s="2284"/>
      <c r="K873" s="2297"/>
      <c r="L873" s="2284"/>
      <c r="M873" s="310"/>
      <c r="N873" s="1679"/>
      <c r="O873" s="1679"/>
      <c r="P873" s="389"/>
      <c r="Q873" s="389"/>
      <c r="R873" s="308"/>
      <c r="S873" s="308"/>
      <c r="T873" s="358"/>
      <c r="U873" s="357"/>
      <c r="V873" s="357"/>
      <c r="W873" s="357"/>
      <c r="X873" s="357"/>
      <c r="Y873" s="357"/>
      <c r="Z873" s="357"/>
      <c r="AA873" s="357"/>
      <c r="AB873" s="308"/>
      <c r="AC873" s="2286">
        <f>SUM(T873:AB882)</f>
        <v>0</v>
      </c>
      <c r="AD873" s="2286">
        <f>IF(AC873&gt;0,18,0)</f>
        <v>0</v>
      </c>
      <c r="AE873" s="2289">
        <f>IF((AC873-AD873)&gt;=0,AC873-AD873,0)</f>
        <v>0</v>
      </c>
      <c r="AF873" s="2291">
        <f>IF(AC873&lt;AD873,AC873,AD873)/IF(AD873=0,1,AD873)</f>
        <v>0</v>
      </c>
      <c r="AG873" s="2292" t="str">
        <f>IF(AF873=1,"pe",IF(AF873&gt;0,"ne",""))</f>
        <v/>
      </c>
      <c r="AH873" s="2276"/>
      <c r="AI873" s="271">
        <v>1</v>
      </c>
      <c r="AJ873" s="271" t="s">
        <v>545</v>
      </c>
      <c r="AK873" s="271" t="str">
        <f t="shared" si="100"/>
        <v>??</v>
      </c>
      <c r="AL873" s="271">
        <v>1</v>
      </c>
      <c r="AM873" s="354">
        <f>C873</f>
        <v>0</v>
      </c>
    </row>
    <row r="874" spans="1:39" ht="14.1" customHeight="1" thickTop="1" thickBot="1" x14ac:dyDescent="0.25">
      <c r="A874" s="2295"/>
      <c r="B874" s="2284"/>
      <c r="C874" s="2298"/>
      <c r="D874" s="2300"/>
      <c r="E874" s="2303"/>
      <c r="F874" s="2284"/>
      <c r="G874" s="2318"/>
      <c r="H874" s="2305"/>
      <c r="I874" s="2280"/>
      <c r="J874" s="2284"/>
      <c r="K874" s="2318"/>
      <c r="L874" s="2284"/>
      <c r="M874" s="310"/>
      <c r="N874" s="1679"/>
      <c r="O874" s="1679"/>
      <c r="P874" s="309"/>
      <c r="Q874" s="309"/>
      <c r="R874" s="308"/>
      <c r="S874" s="308"/>
      <c r="T874" s="358"/>
      <c r="U874" s="357"/>
      <c r="V874" s="357"/>
      <c r="W874" s="357"/>
      <c r="X874" s="357"/>
      <c r="Y874" s="357"/>
      <c r="Z874" s="357"/>
      <c r="AA874" s="357"/>
      <c r="AB874" s="308"/>
      <c r="AC874" s="2287"/>
      <c r="AD874" s="2287"/>
      <c r="AE874" s="2290"/>
      <c r="AF874" s="2291"/>
      <c r="AG874" s="2293"/>
      <c r="AH874" s="2276"/>
      <c r="AI874" s="271">
        <f>IF(P874=P873,0,1)</f>
        <v>0</v>
      </c>
      <c r="AJ874" s="271" t="s">
        <v>545</v>
      </c>
      <c r="AK874" s="271" t="str">
        <f t="shared" si="100"/>
        <v>??</v>
      </c>
      <c r="AL874" s="271" t="e">
        <f>IF(#REF!=#REF!,0,1)</f>
        <v>#REF!</v>
      </c>
      <c r="AM874" s="354">
        <f t="shared" ref="AM874:AM882" si="102">AM873</f>
        <v>0</v>
      </c>
    </row>
    <row r="875" spans="1:39" ht="14.1" customHeight="1" thickTop="1" thickBot="1" x14ac:dyDescent="0.25">
      <c r="A875" s="2295"/>
      <c r="B875" s="2284"/>
      <c r="C875" s="2298"/>
      <c r="D875" s="2300"/>
      <c r="E875" s="2303"/>
      <c r="F875" s="2284"/>
      <c r="G875" s="2318"/>
      <c r="H875" s="2305"/>
      <c r="I875" s="2281"/>
      <c r="J875" s="2284"/>
      <c r="K875" s="2318"/>
      <c r="L875" s="2284"/>
      <c r="M875" s="310"/>
      <c r="N875" s="1679"/>
      <c r="O875" s="1679"/>
      <c r="P875" s="309"/>
      <c r="Q875" s="309"/>
      <c r="R875" s="308"/>
      <c r="S875" s="308"/>
      <c r="T875" s="358"/>
      <c r="U875" s="357"/>
      <c r="V875" s="357"/>
      <c r="W875" s="357"/>
      <c r="X875" s="357"/>
      <c r="Y875" s="357"/>
      <c r="Z875" s="357"/>
      <c r="AA875" s="357"/>
      <c r="AB875" s="308"/>
      <c r="AC875" s="2287"/>
      <c r="AD875" s="2287"/>
      <c r="AE875" s="2290"/>
      <c r="AF875" s="2291"/>
      <c r="AG875" s="2293"/>
      <c r="AH875" s="2276"/>
      <c r="AI875" s="271">
        <f>IF(P875=P874,0,IF(P875=P873,0,1))</f>
        <v>0</v>
      </c>
      <c r="AJ875" s="271" t="s">
        <v>545</v>
      </c>
      <c r="AK875" s="271" t="str">
        <f t="shared" si="100"/>
        <v>??</v>
      </c>
      <c r="AL875" s="271" t="e">
        <f>IF(#REF!=#REF!,0,IF(#REF!=#REF!,0,1))</f>
        <v>#REF!</v>
      </c>
      <c r="AM875" s="354">
        <f t="shared" si="102"/>
        <v>0</v>
      </c>
    </row>
    <row r="876" spans="1:39" ht="14.1" customHeight="1" thickTop="1" thickBot="1" x14ac:dyDescent="0.25">
      <c r="A876" s="2295"/>
      <c r="B876" s="2284"/>
      <c r="C876" s="2298"/>
      <c r="D876" s="2300"/>
      <c r="E876" s="2303"/>
      <c r="F876" s="2284"/>
      <c r="G876" s="2318"/>
      <c r="H876" s="2305"/>
      <c r="I876" s="2282"/>
      <c r="J876" s="2284"/>
      <c r="K876" s="2318"/>
      <c r="L876" s="2284"/>
      <c r="M876" s="310"/>
      <c r="N876" s="1679"/>
      <c r="O876" s="1679"/>
      <c r="P876" s="309"/>
      <c r="Q876" s="309"/>
      <c r="R876" s="308"/>
      <c r="S876" s="308"/>
      <c r="T876" s="358"/>
      <c r="U876" s="357"/>
      <c r="V876" s="357"/>
      <c r="W876" s="357"/>
      <c r="X876" s="357"/>
      <c r="Y876" s="357"/>
      <c r="Z876" s="357"/>
      <c r="AA876" s="357"/>
      <c r="AB876" s="308"/>
      <c r="AC876" s="2287"/>
      <c r="AD876" s="2287"/>
      <c r="AE876" s="2290"/>
      <c r="AF876" s="2291"/>
      <c r="AG876" s="2293"/>
      <c r="AH876" s="2276"/>
      <c r="AI876" s="271">
        <f>IF(P876=P875,0,IF(P876=P874,0,IF(P876=P873,0,1)))</f>
        <v>0</v>
      </c>
      <c r="AJ876" s="271" t="s">
        <v>545</v>
      </c>
      <c r="AK876" s="271" t="str">
        <f t="shared" si="100"/>
        <v>??</v>
      </c>
      <c r="AL876" s="271" t="e">
        <f>IF(#REF!=#REF!,0,IF(#REF!=#REF!,0,IF(#REF!=#REF!,0,1)))</f>
        <v>#REF!</v>
      </c>
      <c r="AM876" s="354">
        <f t="shared" si="102"/>
        <v>0</v>
      </c>
    </row>
    <row r="877" spans="1:39" ht="14.1" customHeight="1" thickTop="1" thickBot="1" x14ac:dyDescent="0.25">
      <c r="A877" s="2295"/>
      <c r="B877" s="2284"/>
      <c r="C877" s="2298"/>
      <c r="D877" s="2300"/>
      <c r="E877" s="2303"/>
      <c r="F877" s="2284"/>
      <c r="G877" s="2318"/>
      <c r="H877" s="2305"/>
      <c r="I877" s="2282"/>
      <c r="J877" s="2284"/>
      <c r="K877" s="2318"/>
      <c r="L877" s="2284"/>
      <c r="M877" s="310"/>
      <c r="N877" s="1679"/>
      <c r="O877" s="1679"/>
      <c r="P877" s="309"/>
      <c r="Q877" s="309"/>
      <c r="R877" s="308"/>
      <c r="S877" s="308"/>
      <c r="T877" s="358"/>
      <c r="U877" s="357"/>
      <c r="V877" s="357"/>
      <c r="W877" s="357"/>
      <c r="X877" s="357"/>
      <c r="Y877" s="357"/>
      <c r="Z877" s="357"/>
      <c r="AA877" s="357"/>
      <c r="AB877" s="308"/>
      <c r="AC877" s="2287"/>
      <c r="AD877" s="2287"/>
      <c r="AE877" s="2290"/>
      <c r="AF877" s="2291"/>
      <c r="AG877" s="2293"/>
      <c r="AH877" s="2276"/>
      <c r="AI877" s="271">
        <f>IF(P877=P876,0,IF(P877=P875,0,IF(P877=P874,0,IF(P877=P873,0,1))))</f>
        <v>0</v>
      </c>
      <c r="AJ877" s="271" t="s">
        <v>545</v>
      </c>
      <c r="AK877" s="271" t="str">
        <f t="shared" si="100"/>
        <v>??</v>
      </c>
      <c r="AL877" s="271" t="e">
        <f>IF(#REF!=#REF!,0,IF(#REF!=#REF!,0,IF(#REF!=#REF!,0,IF(#REF!=#REF!,0,1))))</f>
        <v>#REF!</v>
      </c>
      <c r="AM877" s="354">
        <f t="shared" si="102"/>
        <v>0</v>
      </c>
    </row>
    <row r="878" spans="1:39" ht="14.1" customHeight="1" thickTop="1" thickBot="1" x14ac:dyDescent="0.25">
      <c r="A878" s="2295"/>
      <c r="B878" s="2284"/>
      <c r="C878" s="2298"/>
      <c r="D878" s="2300"/>
      <c r="E878" s="2303"/>
      <c r="F878" s="2284"/>
      <c r="G878" s="2318"/>
      <c r="H878" s="2305"/>
      <c r="I878" s="2282"/>
      <c r="J878" s="2284"/>
      <c r="K878" s="2318"/>
      <c r="L878" s="2284"/>
      <c r="M878" s="310"/>
      <c r="N878" s="1679"/>
      <c r="O878" s="1679"/>
      <c r="P878" s="309"/>
      <c r="Q878" s="309"/>
      <c r="R878" s="308"/>
      <c r="S878" s="308"/>
      <c r="T878" s="358"/>
      <c r="U878" s="357"/>
      <c r="V878" s="357"/>
      <c r="W878" s="357"/>
      <c r="X878" s="357"/>
      <c r="Y878" s="357"/>
      <c r="Z878" s="357"/>
      <c r="AA878" s="357"/>
      <c r="AB878" s="308"/>
      <c r="AC878" s="2287"/>
      <c r="AD878" s="2287"/>
      <c r="AE878" s="2290"/>
      <c r="AF878" s="2291"/>
      <c r="AG878" s="2293"/>
      <c r="AH878" s="2276"/>
      <c r="AI878" s="271">
        <f>IF(P878=P877,0,IF(P878=P876,0,IF(P878=P875,0,IF(P878=P874,0,IF(P878=P873,0,1)))))</f>
        <v>0</v>
      </c>
      <c r="AJ878" s="271" t="s">
        <v>545</v>
      </c>
      <c r="AK878" s="271" t="str">
        <f t="shared" si="100"/>
        <v>??</v>
      </c>
      <c r="AL878" s="271" t="e">
        <f>IF(#REF!=#REF!,0,IF(#REF!=#REF!,0,IF(#REF!=#REF!,0,IF(#REF!=#REF!,0,IF(#REF!=#REF!,0,1)))))</f>
        <v>#REF!</v>
      </c>
      <c r="AM878" s="354">
        <f t="shared" si="102"/>
        <v>0</v>
      </c>
    </row>
    <row r="879" spans="1:39" ht="14.1" customHeight="1" thickTop="1" thickBot="1" x14ac:dyDescent="0.25">
      <c r="A879" s="2295"/>
      <c r="B879" s="2284"/>
      <c r="C879" s="2298"/>
      <c r="D879" s="2300"/>
      <c r="E879" s="2303"/>
      <c r="F879" s="2284"/>
      <c r="G879" s="2318"/>
      <c r="H879" s="2305"/>
      <c r="I879" s="2282"/>
      <c r="J879" s="2284"/>
      <c r="K879" s="2318"/>
      <c r="L879" s="2284"/>
      <c r="M879" s="310"/>
      <c r="N879" s="1679"/>
      <c r="O879" s="1679"/>
      <c r="P879" s="309"/>
      <c r="Q879" s="309"/>
      <c r="R879" s="308"/>
      <c r="S879" s="308"/>
      <c r="T879" s="358"/>
      <c r="U879" s="357"/>
      <c r="V879" s="357"/>
      <c r="W879" s="357"/>
      <c r="X879" s="357"/>
      <c r="Y879" s="357"/>
      <c r="Z879" s="357"/>
      <c r="AA879" s="357"/>
      <c r="AB879" s="308"/>
      <c r="AC879" s="2287"/>
      <c r="AD879" s="2287"/>
      <c r="AE879" s="2277" t="str">
        <f>IF(AE873&gt;9,"błąd","")</f>
        <v/>
      </c>
      <c r="AF879" s="2291"/>
      <c r="AG879" s="2293"/>
      <c r="AH879" s="2276"/>
      <c r="AI879" s="271">
        <f>IF(P879=P878,0,IF(P879=P877,0,IF(P879=P876,0,IF(P879=P875,0,IF(P879=P874,0,IF(P879=P873,0,1))))))</f>
        <v>0</v>
      </c>
      <c r="AJ879" s="271" t="s">
        <v>545</v>
      </c>
      <c r="AK879" s="271" t="str">
        <f t="shared" si="100"/>
        <v>??</v>
      </c>
      <c r="AL879" s="271" t="e">
        <f>IF(#REF!=#REF!,0,IF(#REF!=#REF!,0,IF(#REF!=#REF!,0,IF(#REF!=#REF!,0,IF(#REF!=#REF!,0,IF(#REF!=#REF!,0,1))))))</f>
        <v>#REF!</v>
      </c>
      <c r="AM879" s="354">
        <f t="shared" si="102"/>
        <v>0</v>
      </c>
    </row>
    <row r="880" spans="1:39" ht="14.1" customHeight="1" thickTop="1" thickBot="1" x14ac:dyDescent="0.25">
      <c r="A880" s="2295"/>
      <c r="B880" s="2284"/>
      <c r="C880" s="2298"/>
      <c r="D880" s="2300"/>
      <c r="E880" s="2303"/>
      <c r="F880" s="2284"/>
      <c r="G880" s="2318"/>
      <c r="H880" s="2305"/>
      <c r="I880" s="2282"/>
      <c r="J880" s="2284"/>
      <c r="K880" s="2318"/>
      <c r="L880" s="2284"/>
      <c r="M880" s="310"/>
      <c r="N880" s="1679"/>
      <c r="O880" s="1679"/>
      <c r="P880" s="309"/>
      <c r="Q880" s="309"/>
      <c r="R880" s="308"/>
      <c r="S880" s="308"/>
      <c r="T880" s="358"/>
      <c r="U880" s="357"/>
      <c r="V880" s="357"/>
      <c r="W880" s="357"/>
      <c r="X880" s="357"/>
      <c r="Y880" s="357"/>
      <c r="Z880" s="357"/>
      <c r="AA880" s="357"/>
      <c r="AB880" s="308"/>
      <c r="AC880" s="2287"/>
      <c r="AD880" s="2287"/>
      <c r="AE880" s="2277"/>
      <c r="AF880" s="2291"/>
      <c r="AG880" s="2293"/>
      <c r="AH880" s="2276"/>
      <c r="AI880" s="271">
        <f>IF(P880=P879,0,IF(P880=P878,0,IF(P880=P877,0,IF(P880=P876,0,IF(P880=P875,0,IF(P880=P874,0,IF(P880=P873,0,1)))))))</f>
        <v>0</v>
      </c>
      <c r="AJ880" s="271" t="s">
        <v>545</v>
      </c>
      <c r="AK880" s="271" t="str">
        <f t="shared" si="100"/>
        <v>??</v>
      </c>
      <c r="AL880" s="271" t="e">
        <f>IF(#REF!=#REF!,0,IF(#REF!=#REF!,0,IF(#REF!=#REF!,0,IF(#REF!=#REF!,0,IF(#REF!=#REF!,0,IF(#REF!=#REF!,0,IF(#REF!=#REF!,0,1)))))))</f>
        <v>#REF!</v>
      </c>
      <c r="AM880" s="354">
        <f t="shared" si="102"/>
        <v>0</v>
      </c>
    </row>
    <row r="881" spans="1:39" ht="14.1" customHeight="1" thickTop="1" thickBot="1" x14ac:dyDescent="0.25">
      <c r="A881" s="2295"/>
      <c r="B881" s="2284"/>
      <c r="C881" s="2298"/>
      <c r="D881" s="2300"/>
      <c r="E881" s="2303"/>
      <c r="F881" s="2284"/>
      <c r="G881" s="2318"/>
      <c r="H881" s="2305"/>
      <c r="I881" s="2282"/>
      <c r="J881" s="2284"/>
      <c r="K881" s="2318"/>
      <c r="L881" s="2284"/>
      <c r="M881" s="310"/>
      <c r="N881" s="1679"/>
      <c r="O881" s="1679"/>
      <c r="P881" s="309"/>
      <c r="Q881" s="309"/>
      <c r="R881" s="308"/>
      <c r="S881" s="308"/>
      <c r="T881" s="358"/>
      <c r="U881" s="357"/>
      <c r="V881" s="357"/>
      <c r="W881" s="357"/>
      <c r="X881" s="357"/>
      <c r="Y881" s="357"/>
      <c r="Z881" s="357"/>
      <c r="AA881" s="357"/>
      <c r="AB881" s="308"/>
      <c r="AC881" s="2287"/>
      <c r="AD881" s="2287"/>
      <c r="AE881" s="2277"/>
      <c r="AF881" s="2291"/>
      <c r="AG881" s="2293"/>
      <c r="AH881" s="2276"/>
      <c r="AI881" s="271">
        <f>IF(P881=P880,0,IF(P881=P879,0,IF(P881=P878,0,IF(P881=P877,0,IF(P881=P876,0,IF(P881=P875,0,IF(P881=P874,0,IF(P881=P873,0,1))))))))</f>
        <v>0</v>
      </c>
      <c r="AJ881" s="271" t="s">
        <v>545</v>
      </c>
      <c r="AK881" s="271" t="str">
        <f t="shared" si="100"/>
        <v>??</v>
      </c>
      <c r="AL881" s="271" t="e">
        <f>IF(#REF!=#REF!,0,IF(#REF!=#REF!,0,IF(#REF!=#REF!,0,IF(#REF!=#REF!,0,IF(#REF!=#REF!,0,IF(#REF!=#REF!,0,IF(#REF!=#REF!,0,IF(#REF!=#REF!,0,1))))))))</f>
        <v>#REF!</v>
      </c>
      <c r="AM881" s="354">
        <f t="shared" si="102"/>
        <v>0</v>
      </c>
    </row>
    <row r="882" spans="1:39" ht="14.1" customHeight="1" thickTop="1" thickBot="1" x14ac:dyDescent="0.25">
      <c r="A882" s="2296"/>
      <c r="B882" s="2285"/>
      <c r="C882" s="2299"/>
      <c r="D882" s="2301"/>
      <c r="E882" s="2304"/>
      <c r="F882" s="2285"/>
      <c r="G882" s="2319"/>
      <c r="H882" s="2306"/>
      <c r="I882" s="2283"/>
      <c r="J882" s="2285"/>
      <c r="K882" s="2319"/>
      <c r="L882" s="2285"/>
      <c r="M882" s="292"/>
      <c r="N882" s="290"/>
      <c r="O882" s="290"/>
      <c r="P882" s="291"/>
      <c r="Q882" s="291"/>
      <c r="R882" s="290"/>
      <c r="S882" s="290"/>
      <c r="T882" s="356"/>
      <c r="U882" s="355"/>
      <c r="V882" s="355"/>
      <c r="W882" s="355"/>
      <c r="X882" s="355"/>
      <c r="Y882" s="355"/>
      <c r="Z882" s="355"/>
      <c r="AA882" s="355"/>
      <c r="AB882" s="290"/>
      <c r="AC882" s="2288"/>
      <c r="AD882" s="2288"/>
      <c r="AE882" s="2278"/>
      <c r="AF882" s="2291"/>
      <c r="AG882" s="2294"/>
      <c r="AH882" s="2276"/>
      <c r="AI882" s="271">
        <f>IF(P882=P881,0,IF(P882=P880,0,IF(P882=P879,0,IF(P882=P878,0,IF(P882=P877,0,IF(P882=P876,0,IF(P882=P875,0,IF(P882=P874,0,IF(P882=P873,0,1)))))))))</f>
        <v>0</v>
      </c>
      <c r="AJ882" s="271" t="s">
        <v>545</v>
      </c>
      <c r="AK882" s="271" t="str">
        <f t="shared" si="100"/>
        <v>??</v>
      </c>
      <c r="AL882" s="271" t="e">
        <f>IF(#REF!=#REF!,0,IF(#REF!=#REF!,0,IF(#REF!=#REF!,0,IF(#REF!=#REF!,0,IF(#REF!=#REF!,0,IF(#REF!=#REF!,0,IF(#REF!=#REF!,0,IF(#REF!=#REF!,0,IF(#REF!=#REF!,0,1)))))))))</f>
        <v>#REF!</v>
      </c>
      <c r="AM882" s="354">
        <f t="shared" si="102"/>
        <v>0</v>
      </c>
    </row>
    <row r="883" spans="1:39" ht="14.1" customHeight="1" thickTop="1" thickBot="1" x14ac:dyDescent="0.25">
      <c r="A883" s="2295"/>
      <c r="B883" s="2297"/>
      <c r="C883" s="2298"/>
      <c r="D883" s="2300"/>
      <c r="E883" s="2302"/>
      <c r="F883" s="2297"/>
      <c r="G883" s="2297"/>
      <c r="H883" s="2305"/>
      <c r="I883" s="2279" t="s">
        <v>140</v>
      </c>
      <c r="J883" s="2284"/>
      <c r="K883" s="2297"/>
      <c r="L883" s="2284"/>
      <c r="M883" s="310"/>
      <c r="N883" s="1679"/>
      <c r="O883" s="1679"/>
      <c r="P883" s="389"/>
      <c r="Q883" s="389"/>
      <c r="R883" s="308"/>
      <c r="S883" s="308"/>
      <c r="T883" s="358"/>
      <c r="U883" s="357"/>
      <c r="V883" s="357"/>
      <c r="W883" s="357"/>
      <c r="X883" s="357"/>
      <c r="Y883" s="357"/>
      <c r="Z883" s="357"/>
      <c r="AA883" s="357"/>
      <c r="AB883" s="308"/>
      <c r="AC883" s="2286">
        <f>SUM(T883:AB892)</f>
        <v>0</v>
      </c>
      <c r="AD883" s="2286">
        <f>IF(AC883&gt;0,18,0)</f>
        <v>0</v>
      </c>
      <c r="AE883" s="2289">
        <f>IF((AC883-AD883)&gt;=0,AC883-AD883,0)</f>
        <v>0</v>
      </c>
      <c r="AF883" s="2291">
        <f>IF(AC883&lt;AD883,AC883,AD883)/IF(AD883=0,1,AD883)</f>
        <v>0</v>
      </c>
      <c r="AG883" s="2292" t="str">
        <f>IF(AF883=1,"pe",IF(AF883&gt;0,"ne",""))</f>
        <v/>
      </c>
      <c r="AH883" s="2276"/>
      <c r="AI883" s="271">
        <v>1</v>
      </c>
      <c r="AJ883" s="271" t="s">
        <v>545</v>
      </c>
      <c r="AK883" s="271" t="str">
        <f t="shared" si="100"/>
        <v>??</v>
      </c>
      <c r="AL883" s="271">
        <v>1</v>
      </c>
      <c r="AM883" s="354">
        <f>C883</f>
        <v>0</v>
      </c>
    </row>
    <row r="884" spans="1:39" ht="14.1" customHeight="1" thickTop="1" thickBot="1" x14ac:dyDescent="0.25">
      <c r="A884" s="2295"/>
      <c r="B884" s="2284"/>
      <c r="C884" s="2298"/>
      <c r="D884" s="2300"/>
      <c r="E884" s="2303"/>
      <c r="F884" s="2284"/>
      <c r="G884" s="2318"/>
      <c r="H884" s="2305"/>
      <c r="I884" s="2280"/>
      <c r="J884" s="2284"/>
      <c r="K884" s="2318"/>
      <c r="L884" s="2284"/>
      <c r="M884" s="310"/>
      <c r="N884" s="1679"/>
      <c r="O884" s="1679"/>
      <c r="P884" s="309"/>
      <c r="Q884" s="309"/>
      <c r="R884" s="308"/>
      <c r="S884" s="308"/>
      <c r="T884" s="358"/>
      <c r="U884" s="357"/>
      <c r="V884" s="357"/>
      <c r="W884" s="357"/>
      <c r="X884" s="357"/>
      <c r="Y884" s="357"/>
      <c r="Z884" s="357"/>
      <c r="AA884" s="357"/>
      <c r="AB884" s="308"/>
      <c r="AC884" s="2287"/>
      <c r="AD884" s="2287"/>
      <c r="AE884" s="2290"/>
      <c r="AF884" s="2291"/>
      <c r="AG884" s="2293"/>
      <c r="AH884" s="2276"/>
      <c r="AI884" s="271">
        <f>IF(P884=P883,0,1)</f>
        <v>0</v>
      </c>
      <c r="AJ884" s="271" t="s">
        <v>545</v>
      </c>
      <c r="AK884" s="271" t="str">
        <f t="shared" si="100"/>
        <v>??</v>
      </c>
      <c r="AL884" s="271" t="e">
        <f>IF(#REF!=#REF!,0,1)</f>
        <v>#REF!</v>
      </c>
      <c r="AM884" s="354">
        <f t="shared" ref="AM884:AM892" si="103">AM883</f>
        <v>0</v>
      </c>
    </row>
    <row r="885" spans="1:39" ht="14.1" customHeight="1" thickTop="1" thickBot="1" x14ac:dyDescent="0.25">
      <c r="A885" s="2295"/>
      <c r="B885" s="2284"/>
      <c r="C885" s="2298"/>
      <c r="D885" s="2300"/>
      <c r="E885" s="2303"/>
      <c r="F885" s="2284"/>
      <c r="G885" s="2318"/>
      <c r="H885" s="2305"/>
      <c r="I885" s="2281"/>
      <c r="J885" s="2284"/>
      <c r="K885" s="2318"/>
      <c r="L885" s="2284"/>
      <c r="M885" s="310"/>
      <c r="N885" s="1679"/>
      <c r="O885" s="1679"/>
      <c r="P885" s="309"/>
      <c r="Q885" s="309"/>
      <c r="R885" s="308"/>
      <c r="S885" s="308"/>
      <c r="T885" s="358"/>
      <c r="U885" s="357"/>
      <c r="V885" s="357"/>
      <c r="W885" s="357"/>
      <c r="X885" s="357"/>
      <c r="Y885" s="357"/>
      <c r="Z885" s="357"/>
      <c r="AA885" s="357"/>
      <c r="AB885" s="308"/>
      <c r="AC885" s="2287"/>
      <c r="AD885" s="2287"/>
      <c r="AE885" s="2290"/>
      <c r="AF885" s="2291"/>
      <c r="AG885" s="2293"/>
      <c r="AH885" s="2276"/>
      <c r="AI885" s="271">
        <f>IF(P885=P884,0,IF(P885=P883,0,1))</f>
        <v>0</v>
      </c>
      <c r="AJ885" s="271" t="s">
        <v>545</v>
      </c>
      <c r="AK885" s="271" t="str">
        <f t="shared" si="100"/>
        <v>??</v>
      </c>
      <c r="AL885" s="271" t="e">
        <f>IF(#REF!=#REF!,0,IF(#REF!=#REF!,0,1))</f>
        <v>#REF!</v>
      </c>
      <c r="AM885" s="354">
        <f t="shared" si="103"/>
        <v>0</v>
      </c>
    </row>
    <row r="886" spans="1:39" ht="14.1" customHeight="1" thickTop="1" thickBot="1" x14ac:dyDescent="0.25">
      <c r="A886" s="2295"/>
      <c r="B886" s="2284"/>
      <c r="C886" s="2298"/>
      <c r="D886" s="2300"/>
      <c r="E886" s="2303"/>
      <c r="F886" s="2284"/>
      <c r="G886" s="2318"/>
      <c r="H886" s="2305"/>
      <c r="I886" s="2282"/>
      <c r="J886" s="2284"/>
      <c r="K886" s="2318"/>
      <c r="L886" s="2284"/>
      <c r="M886" s="310"/>
      <c r="N886" s="1679"/>
      <c r="O886" s="1679"/>
      <c r="P886" s="309"/>
      <c r="Q886" s="309"/>
      <c r="R886" s="308"/>
      <c r="S886" s="308"/>
      <c r="T886" s="358"/>
      <c r="U886" s="357"/>
      <c r="V886" s="357"/>
      <c r="W886" s="357"/>
      <c r="X886" s="357"/>
      <c r="Y886" s="357"/>
      <c r="Z886" s="357"/>
      <c r="AA886" s="357"/>
      <c r="AB886" s="308"/>
      <c r="AC886" s="2287"/>
      <c r="AD886" s="2287"/>
      <c r="AE886" s="2290"/>
      <c r="AF886" s="2291"/>
      <c r="AG886" s="2293"/>
      <c r="AH886" s="2276"/>
      <c r="AI886" s="271">
        <f>IF(P886=P885,0,IF(P886=P884,0,IF(P886=P883,0,1)))</f>
        <v>0</v>
      </c>
      <c r="AJ886" s="271" t="s">
        <v>545</v>
      </c>
      <c r="AK886" s="271" t="str">
        <f t="shared" si="100"/>
        <v>??</v>
      </c>
      <c r="AL886" s="271" t="e">
        <f>IF(#REF!=#REF!,0,IF(#REF!=#REF!,0,IF(#REF!=#REF!,0,1)))</f>
        <v>#REF!</v>
      </c>
      <c r="AM886" s="354">
        <f t="shared" si="103"/>
        <v>0</v>
      </c>
    </row>
    <row r="887" spans="1:39" ht="14.1" customHeight="1" thickTop="1" thickBot="1" x14ac:dyDescent="0.25">
      <c r="A887" s="2295"/>
      <c r="B887" s="2284"/>
      <c r="C887" s="2298"/>
      <c r="D887" s="2300"/>
      <c r="E887" s="2303"/>
      <c r="F887" s="2284"/>
      <c r="G887" s="2318"/>
      <c r="H887" s="2305"/>
      <c r="I887" s="2282"/>
      <c r="J887" s="2284"/>
      <c r="K887" s="2318"/>
      <c r="L887" s="2284"/>
      <c r="M887" s="310"/>
      <c r="N887" s="1679"/>
      <c r="O887" s="1679"/>
      <c r="P887" s="309"/>
      <c r="Q887" s="309"/>
      <c r="R887" s="308"/>
      <c r="S887" s="308"/>
      <c r="T887" s="358"/>
      <c r="U887" s="357"/>
      <c r="V887" s="357"/>
      <c r="W887" s="357"/>
      <c r="X887" s="357"/>
      <c r="Y887" s="357"/>
      <c r="Z887" s="357"/>
      <c r="AA887" s="357"/>
      <c r="AB887" s="308"/>
      <c r="AC887" s="2287"/>
      <c r="AD887" s="2287"/>
      <c r="AE887" s="2290"/>
      <c r="AF887" s="2291"/>
      <c r="AG887" s="2293"/>
      <c r="AH887" s="2276"/>
      <c r="AI887" s="271">
        <f>IF(P887=P886,0,IF(P887=P885,0,IF(P887=P884,0,IF(P887=P883,0,1))))</f>
        <v>0</v>
      </c>
      <c r="AJ887" s="271" t="s">
        <v>545</v>
      </c>
      <c r="AK887" s="271" t="str">
        <f t="shared" si="100"/>
        <v>??</v>
      </c>
      <c r="AL887" s="271" t="e">
        <f>IF(#REF!=#REF!,0,IF(#REF!=#REF!,0,IF(#REF!=#REF!,0,IF(#REF!=#REF!,0,1))))</f>
        <v>#REF!</v>
      </c>
      <c r="AM887" s="354">
        <f t="shared" si="103"/>
        <v>0</v>
      </c>
    </row>
    <row r="888" spans="1:39" ht="14.1" customHeight="1" thickTop="1" thickBot="1" x14ac:dyDescent="0.25">
      <c r="A888" s="2295"/>
      <c r="B888" s="2284"/>
      <c r="C888" s="2298"/>
      <c r="D888" s="2300"/>
      <c r="E888" s="2303"/>
      <c r="F888" s="2284"/>
      <c r="G888" s="2318"/>
      <c r="H888" s="2305"/>
      <c r="I888" s="2282"/>
      <c r="J888" s="2284"/>
      <c r="K888" s="2318"/>
      <c r="L888" s="2284"/>
      <c r="M888" s="310"/>
      <c r="N888" s="1679"/>
      <c r="O888" s="1679"/>
      <c r="P888" s="309"/>
      <c r="Q888" s="309"/>
      <c r="R888" s="308"/>
      <c r="S888" s="308"/>
      <c r="T888" s="358"/>
      <c r="U888" s="357"/>
      <c r="V888" s="357"/>
      <c r="W888" s="357"/>
      <c r="X888" s="357"/>
      <c r="Y888" s="357"/>
      <c r="Z888" s="357"/>
      <c r="AA888" s="357"/>
      <c r="AB888" s="308"/>
      <c r="AC888" s="2287"/>
      <c r="AD888" s="2287"/>
      <c r="AE888" s="2290"/>
      <c r="AF888" s="2291"/>
      <c r="AG888" s="2293"/>
      <c r="AH888" s="2276"/>
      <c r="AI888" s="271">
        <f>IF(P888=P887,0,IF(P888=P886,0,IF(P888=P885,0,IF(P888=P884,0,IF(P888=P883,0,1)))))</f>
        <v>0</v>
      </c>
      <c r="AJ888" s="271" t="s">
        <v>545</v>
      </c>
      <c r="AK888" s="271" t="str">
        <f t="shared" si="100"/>
        <v>??</v>
      </c>
      <c r="AL888" s="271" t="e">
        <f>IF(#REF!=#REF!,0,IF(#REF!=#REF!,0,IF(#REF!=#REF!,0,IF(#REF!=#REF!,0,IF(#REF!=#REF!,0,1)))))</f>
        <v>#REF!</v>
      </c>
      <c r="AM888" s="354">
        <f t="shared" si="103"/>
        <v>0</v>
      </c>
    </row>
    <row r="889" spans="1:39" ht="14.1" customHeight="1" thickTop="1" thickBot="1" x14ac:dyDescent="0.25">
      <c r="A889" s="2295"/>
      <c r="B889" s="2284"/>
      <c r="C889" s="2298"/>
      <c r="D889" s="2300"/>
      <c r="E889" s="2303"/>
      <c r="F889" s="2284"/>
      <c r="G889" s="2318"/>
      <c r="H889" s="2305"/>
      <c r="I889" s="2282"/>
      <c r="J889" s="2284"/>
      <c r="K889" s="2318"/>
      <c r="L889" s="2284"/>
      <c r="M889" s="310"/>
      <c r="N889" s="1679"/>
      <c r="O889" s="1679"/>
      <c r="P889" s="309"/>
      <c r="Q889" s="309"/>
      <c r="R889" s="308"/>
      <c r="S889" s="308"/>
      <c r="T889" s="358"/>
      <c r="U889" s="357"/>
      <c r="V889" s="357"/>
      <c r="W889" s="357"/>
      <c r="X889" s="357"/>
      <c r="Y889" s="357"/>
      <c r="Z889" s="357"/>
      <c r="AA889" s="357"/>
      <c r="AB889" s="308"/>
      <c r="AC889" s="2287"/>
      <c r="AD889" s="2287"/>
      <c r="AE889" s="2277" t="str">
        <f>IF(AE883&gt;9,"błąd","")</f>
        <v/>
      </c>
      <c r="AF889" s="2291"/>
      <c r="AG889" s="2293"/>
      <c r="AH889" s="2276"/>
      <c r="AI889" s="271">
        <f>IF(P889=P888,0,IF(P889=P887,0,IF(P889=P886,0,IF(P889=P885,0,IF(P889=P884,0,IF(P889=P883,0,1))))))</f>
        <v>0</v>
      </c>
      <c r="AJ889" s="271" t="s">
        <v>545</v>
      </c>
      <c r="AK889" s="271" t="str">
        <f t="shared" si="100"/>
        <v>??</v>
      </c>
      <c r="AL889" s="271" t="e">
        <f>IF(#REF!=#REF!,0,IF(#REF!=#REF!,0,IF(#REF!=#REF!,0,IF(#REF!=#REF!,0,IF(#REF!=#REF!,0,IF(#REF!=#REF!,0,1))))))</f>
        <v>#REF!</v>
      </c>
      <c r="AM889" s="354">
        <f t="shared" si="103"/>
        <v>0</v>
      </c>
    </row>
    <row r="890" spans="1:39" ht="14.1" customHeight="1" thickTop="1" thickBot="1" x14ac:dyDescent="0.25">
      <c r="A890" s="2295"/>
      <c r="B890" s="2284"/>
      <c r="C890" s="2298"/>
      <c r="D890" s="2300"/>
      <c r="E890" s="2303"/>
      <c r="F890" s="2284"/>
      <c r="G890" s="2318"/>
      <c r="H890" s="2305"/>
      <c r="I890" s="2282"/>
      <c r="J890" s="2284"/>
      <c r="K890" s="2318"/>
      <c r="L890" s="2284"/>
      <c r="M890" s="310"/>
      <c r="N890" s="1679"/>
      <c r="O890" s="1679"/>
      <c r="P890" s="309"/>
      <c r="Q890" s="309"/>
      <c r="R890" s="308"/>
      <c r="S890" s="308"/>
      <c r="T890" s="358"/>
      <c r="U890" s="357"/>
      <c r="V890" s="357"/>
      <c r="W890" s="357"/>
      <c r="X890" s="357"/>
      <c r="Y890" s="357"/>
      <c r="Z890" s="357"/>
      <c r="AA890" s="357"/>
      <c r="AB890" s="308"/>
      <c r="AC890" s="2287"/>
      <c r="AD890" s="2287"/>
      <c r="AE890" s="2277"/>
      <c r="AF890" s="2291"/>
      <c r="AG890" s="2293"/>
      <c r="AH890" s="2276"/>
      <c r="AI890" s="271">
        <f>IF(P890=P889,0,IF(P890=P888,0,IF(P890=P887,0,IF(P890=P886,0,IF(P890=P885,0,IF(P890=P884,0,IF(P890=P883,0,1)))))))</f>
        <v>0</v>
      </c>
      <c r="AJ890" s="271" t="s">
        <v>545</v>
      </c>
      <c r="AK890" s="271" t="str">
        <f t="shared" si="100"/>
        <v>??</v>
      </c>
      <c r="AL890" s="271" t="e">
        <f>IF(#REF!=#REF!,0,IF(#REF!=#REF!,0,IF(#REF!=#REF!,0,IF(#REF!=#REF!,0,IF(#REF!=#REF!,0,IF(#REF!=#REF!,0,IF(#REF!=#REF!,0,1)))))))</f>
        <v>#REF!</v>
      </c>
      <c r="AM890" s="354">
        <f t="shared" si="103"/>
        <v>0</v>
      </c>
    </row>
    <row r="891" spans="1:39" ht="14.1" customHeight="1" thickTop="1" thickBot="1" x14ac:dyDescent="0.25">
      <c r="A891" s="2295"/>
      <c r="B891" s="2284"/>
      <c r="C891" s="2298"/>
      <c r="D891" s="2300"/>
      <c r="E891" s="2303"/>
      <c r="F891" s="2284"/>
      <c r="G891" s="2318"/>
      <c r="H891" s="2305"/>
      <c r="I891" s="2282"/>
      <c r="J891" s="2284"/>
      <c r="K891" s="2318"/>
      <c r="L891" s="2284"/>
      <c r="M891" s="310"/>
      <c r="N891" s="1679"/>
      <c r="O891" s="1679"/>
      <c r="P891" s="309"/>
      <c r="Q891" s="309"/>
      <c r="R891" s="308"/>
      <c r="S891" s="308"/>
      <c r="T891" s="358"/>
      <c r="U891" s="357"/>
      <c r="V891" s="357"/>
      <c r="W891" s="357"/>
      <c r="X891" s="357"/>
      <c r="Y891" s="357"/>
      <c r="Z891" s="357"/>
      <c r="AA891" s="357"/>
      <c r="AB891" s="308"/>
      <c r="AC891" s="2287"/>
      <c r="AD891" s="2287"/>
      <c r="AE891" s="2277"/>
      <c r="AF891" s="2291"/>
      <c r="AG891" s="2293"/>
      <c r="AH891" s="2276"/>
      <c r="AI891" s="271">
        <f>IF(P891=P890,0,IF(P891=P889,0,IF(P891=P888,0,IF(P891=P887,0,IF(P891=P886,0,IF(P891=P885,0,IF(P891=P884,0,IF(P891=P883,0,1))))))))</f>
        <v>0</v>
      </c>
      <c r="AJ891" s="271" t="s">
        <v>545</v>
      </c>
      <c r="AK891" s="271" t="str">
        <f t="shared" si="100"/>
        <v>??</v>
      </c>
      <c r="AL891" s="271" t="e">
        <f>IF(#REF!=#REF!,0,IF(#REF!=#REF!,0,IF(#REF!=#REF!,0,IF(#REF!=#REF!,0,IF(#REF!=#REF!,0,IF(#REF!=#REF!,0,IF(#REF!=#REF!,0,IF(#REF!=#REF!,0,1))))))))</f>
        <v>#REF!</v>
      </c>
      <c r="AM891" s="354">
        <f t="shared" si="103"/>
        <v>0</v>
      </c>
    </row>
    <row r="892" spans="1:39" ht="14.1" customHeight="1" thickTop="1" thickBot="1" x14ac:dyDescent="0.25">
      <c r="A892" s="2296"/>
      <c r="B892" s="2285"/>
      <c r="C892" s="2299"/>
      <c r="D892" s="2301"/>
      <c r="E892" s="2304"/>
      <c r="F892" s="2285"/>
      <c r="G892" s="2319"/>
      <c r="H892" s="2306"/>
      <c r="I892" s="2283"/>
      <c r="J892" s="2285"/>
      <c r="K892" s="2319"/>
      <c r="L892" s="2285"/>
      <c r="M892" s="292"/>
      <c r="N892" s="290"/>
      <c r="O892" s="290"/>
      <c r="P892" s="291"/>
      <c r="Q892" s="291"/>
      <c r="R892" s="290"/>
      <c r="S892" s="290"/>
      <c r="T892" s="356"/>
      <c r="U892" s="355"/>
      <c r="V892" s="355"/>
      <c r="W892" s="355"/>
      <c r="X892" s="355"/>
      <c r="Y892" s="355"/>
      <c r="Z892" s="355"/>
      <c r="AA892" s="355"/>
      <c r="AB892" s="290"/>
      <c r="AC892" s="2288"/>
      <c r="AD892" s="2288"/>
      <c r="AE892" s="2278"/>
      <c r="AF892" s="2291"/>
      <c r="AG892" s="2294"/>
      <c r="AH892" s="2276"/>
      <c r="AI892" s="271">
        <f>IF(P892=P891,0,IF(P892=P890,0,IF(P892=P889,0,IF(P892=P888,0,IF(P892=P887,0,IF(P892=P886,0,IF(P892=P885,0,IF(P892=P884,0,IF(P892=P883,0,1)))))))))</f>
        <v>0</v>
      </c>
      <c r="AJ892" s="271" t="s">
        <v>545</v>
      </c>
      <c r="AK892" s="271" t="str">
        <f t="shared" si="100"/>
        <v>??</v>
      </c>
      <c r="AL892" s="271" t="e">
        <f>IF(#REF!=#REF!,0,IF(#REF!=#REF!,0,IF(#REF!=#REF!,0,IF(#REF!=#REF!,0,IF(#REF!=#REF!,0,IF(#REF!=#REF!,0,IF(#REF!=#REF!,0,IF(#REF!=#REF!,0,IF(#REF!=#REF!,0,1)))))))))</f>
        <v>#REF!</v>
      </c>
      <c r="AM892" s="354">
        <f t="shared" si="103"/>
        <v>0</v>
      </c>
    </row>
    <row r="893" spans="1:39" ht="14.1" customHeight="1" thickTop="1" thickBot="1" x14ac:dyDescent="0.25">
      <c r="A893" s="2295"/>
      <c r="B893" s="2297"/>
      <c r="C893" s="2298"/>
      <c r="D893" s="2300"/>
      <c r="E893" s="2302"/>
      <c r="F893" s="2297"/>
      <c r="G893" s="2297"/>
      <c r="H893" s="2305"/>
      <c r="I893" s="2279" t="s">
        <v>140</v>
      </c>
      <c r="J893" s="2284"/>
      <c r="K893" s="2297"/>
      <c r="L893" s="2284"/>
      <c r="M893" s="310"/>
      <c r="N893" s="1679"/>
      <c r="O893" s="1679"/>
      <c r="P893" s="389"/>
      <c r="Q893" s="389"/>
      <c r="R893" s="308"/>
      <c r="S893" s="308"/>
      <c r="T893" s="358"/>
      <c r="U893" s="357"/>
      <c r="V893" s="357"/>
      <c r="W893" s="357"/>
      <c r="X893" s="357"/>
      <c r="Y893" s="357"/>
      <c r="Z893" s="357"/>
      <c r="AA893" s="357"/>
      <c r="AB893" s="308"/>
      <c r="AC893" s="2286">
        <f>SUM(T893:AB902)</f>
        <v>0</v>
      </c>
      <c r="AD893" s="2286">
        <f>IF(AC893&gt;0,18,0)</f>
        <v>0</v>
      </c>
      <c r="AE893" s="2289">
        <f>IF((AC893-AD893)&gt;=0,AC893-AD893,0)</f>
        <v>0</v>
      </c>
      <c r="AF893" s="2291">
        <f>IF(AC893&lt;AD893,AC893,AD893)/IF(AD893=0,1,AD893)</f>
        <v>0</v>
      </c>
      <c r="AG893" s="2292" t="str">
        <f>IF(AF893=1,"pe",IF(AF893&gt;0,"ne",""))</f>
        <v/>
      </c>
      <c r="AH893" s="2276"/>
      <c r="AI893" s="271">
        <v>1</v>
      </c>
      <c r="AJ893" s="271" t="s">
        <v>545</v>
      </c>
      <c r="AK893" s="271" t="str">
        <f t="shared" si="100"/>
        <v>??</v>
      </c>
      <c r="AL893" s="271">
        <v>1</v>
      </c>
      <c r="AM893" s="354">
        <f>C893</f>
        <v>0</v>
      </c>
    </row>
    <row r="894" spans="1:39" ht="14.1" customHeight="1" thickTop="1" thickBot="1" x14ac:dyDescent="0.25">
      <c r="A894" s="2295"/>
      <c r="B894" s="2284"/>
      <c r="C894" s="2298"/>
      <c r="D894" s="2300"/>
      <c r="E894" s="2303"/>
      <c r="F894" s="2284"/>
      <c r="G894" s="2318"/>
      <c r="H894" s="2305"/>
      <c r="I894" s="2280"/>
      <c r="J894" s="2284"/>
      <c r="K894" s="2318"/>
      <c r="L894" s="2284"/>
      <c r="M894" s="310"/>
      <c r="N894" s="1679"/>
      <c r="O894" s="1679"/>
      <c r="P894" s="309"/>
      <c r="Q894" s="309"/>
      <c r="R894" s="308"/>
      <c r="S894" s="308"/>
      <c r="T894" s="358"/>
      <c r="U894" s="357"/>
      <c r="V894" s="357"/>
      <c r="W894" s="357"/>
      <c r="X894" s="357"/>
      <c r="Y894" s="357"/>
      <c r="Z894" s="357"/>
      <c r="AA894" s="357"/>
      <c r="AB894" s="308"/>
      <c r="AC894" s="2287"/>
      <c r="AD894" s="2287"/>
      <c r="AE894" s="2290"/>
      <c r="AF894" s="2291"/>
      <c r="AG894" s="2293"/>
      <c r="AH894" s="2276"/>
      <c r="AI894" s="271">
        <f>IF(P894=P893,0,1)</f>
        <v>0</v>
      </c>
      <c r="AJ894" s="271" t="s">
        <v>545</v>
      </c>
      <c r="AK894" s="271" t="str">
        <f t="shared" si="100"/>
        <v>??</v>
      </c>
      <c r="AL894" s="271" t="e">
        <f>IF(#REF!=#REF!,0,1)</f>
        <v>#REF!</v>
      </c>
      <c r="AM894" s="354">
        <f t="shared" ref="AM894:AM902" si="104">AM893</f>
        <v>0</v>
      </c>
    </row>
    <row r="895" spans="1:39" ht="14.1" customHeight="1" thickTop="1" thickBot="1" x14ac:dyDescent="0.25">
      <c r="A895" s="2295"/>
      <c r="B895" s="2284"/>
      <c r="C895" s="2298"/>
      <c r="D895" s="2300"/>
      <c r="E895" s="2303"/>
      <c r="F895" s="2284"/>
      <c r="G895" s="2318"/>
      <c r="H895" s="2305"/>
      <c r="I895" s="2281"/>
      <c r="J895" s="2284"/>
      <c r="K895" s="2318"/>
      <c r="L895" s="2284"/>
      <c r="M895" s="310"/>
      <c r="N895" s="1679"/>
      <c r="O895" s="1679"/>
      <c r="P895" s="309"/>
      <c r="Q895" s="309"/>
      <c r="R895" s="308"/>
      <c r="S895" s="308"/>
      <c r="T895" s="358"/>
      <c r="U895" s="357"/>
      <c r="V895" s="357"/>
      <c r="W895" s="357"/>
      <c r="X895" s="357"/>
      <c r="Y895" s="357"/>
      <c r="Z895" s="357"/>
      <c r="AA895" s="357"/>
      <c r="AB895" s="308"/>
      <c r="AC895" s="2287"/>
      <c r="AD895" s="2287"/>
      <c r="AE895" s="2290"/>
      <c r="AF895" s="2291"/>
      <c r="AG895" s="2293"/>
      <c r="AH895" s="2276"/>
      <c r="AI895" s="271">
        <f>IF(P895=P894,0,IF(P895=P893,0,1))</f>
        <v>0</v>
      </c>
      <c r="AJ895" s="271" t="s">
        <v>545</v>
      </c>
      <c r="AK895" s="271" t="str">
        <f t="shared" si="100"/>
        <v>??</v>
      </c>
      <c r="AL895" s="271" t="e">
        <f>IF(#REF!=#REF!,0,IF(#REF!=#REF!,0,1))</f>
        <v>#REF!</v>
      </c>
      <c r="AM895" s="354">
        <f t="shared" si="104"/>
        <v>0</v>
      </c>
    </row>
    <row r="896" spans="1:39" ht="14.1" customHeight="1" thickTop="1" thickBot="1" x14ac:dyDescent="0.25">
      <c r="A896" s="2295"/>
      <c r="B896" s="2284"/>
      <c r="C896" s="2298"/>
      <c r="D896" s="2300"/>
      <c r="E896" s="2303"/>
      <c r="F896" s="2284"/>
      <c r="G896" s="2318"/>
      <c r="H896" s="2305"/>
      <c r="I896" s="2282"/>
      <c r="J896" s="2284"/>
      <c r="K896" s="2318"/>
      <c r="L896" s="2284"/>
      <c r="M896" s="310"/>
      <c r="N896" s="1679"/>
      <c r="O896" s="1679"/>
      <c r="P896" s="309"/>
      <c r="Q896" s="309"/>
      <c r="R896" s="308"/>
      <c r="S896" s="308"/>
      <c r="T896" s="358"/>
      <c r="U896" s="357"/>
      <c r="V896" s="357"/>
      <c r="W896" s="357"/>
      <c r="X896" s="357"/>
      <c r="Y896" s="357"/>
      <c r="Z896" s="357"/>
      <c r="AA896" s="357"/>
      <c r="AB896" s="308"/>
      <c r="AC896" s="2287"/>
      <c r="AD896" s="2287"/>
      <c r="AE896" s="2290"/>
      <c r="AF896" s="2291"/>
      <c r="AG896" s="2293"/>
      <c r="AH896" s="2276"/>
      <c r="AI896" s="271">
        <f>IF(P896=P895,0,IF(P896=P894,0,IF(P896=P893,0,1)))</f>
        <v>0</v>
      </c>
      <c r="AJ896" s="271" t="s">
        <v>545</v>
      </c>
      <c r="AK896" s="271" t="str">
        <f t="shared" si="100"/>
        <v>??</v>
      </c>
      <c r="AL896" s="271" t="e">
        <f>IF(#REF!=#REF!,0,IF(#REF!=#REF!,0,IF(#REF!=#REF!,0,1)))</f>
        <v>#REF!</v>
      </c>
      <c r="AM896" s="354">
        <f t="shared" si="104"/>
        <v>0</v>
      </c>
    </row>
    <row r="897" spans="1:40" ht="14.1" customHeight="1" thickTop="1" thickBot="1" x14ac:dyDescent="0.25">
      <c r="A897" s="2295"/>
      <c r="B897" s="2284"/>
      <c r="C897" s="2298"/>
      <c r="D897" s="2300"/>
      <c r="E897" s="2303"/>
      <c r="F897" s="2284"/>
      <c r="G897" s="2318"/>
      <c r="H897" s="2305"/>
      <c r="I897" s="2282"/>
      <c r="J897" s="2284"/>
      <c r="K897" s="2318"/>
      <c r="L897" s="2284"/>
      <c r="M897" s="310"/>
      <c r="N897" s="1679"/>
      <c r="O897" s="1679"/>
      <c r="P897" s="309"/>
      <c r="Q897" s="309"/>
      <c r="R897" s="308"/>
      <c r="S897" s="308"/>
      <c r="T897" s="358"/>
      <c r="U897" s="357"/>
      <c r="V897" s="357"/>
      <c r="W897" s="357"/>
      <c r="X897" s="357"/>
      <c r="Y897" s="357"/>
      <c r="Z897" s="357"/>
      <c r="AA897" s="357"/>
      <c r="AB897" s="308"/>
      <c r="AC897" s="2287"/>
      <c r="AD897" s="2287"/>
      <c r="AE897" s="2290"/>
      <c r="AF897" s="2291"/>
      <c r="AG897" s="2293"/>
      <c r="AH897" s="2276"/>
      <c r="AI897" s="271">
        <f>IF(P897=P896,0,IF(P897=P895,0,IF(P897=P894,0,IF(P897=P893,0,1))))</f>
        <v>0</v>
      </c>
      <c r="AJ897" s="271" t="s">
        <v>545</v>
      </c>
      <c r="AK897" s="271" t="str">
        <f t="shared" si="100"/>
        <v>??</v>
      </c>
      <c r="AL897" s="271" t="e">
        <f>IF(#REF!=#REF!,0,IF(#REF!=#REF!,0,IF(#REF!=#REF!,0,IF(#REF!=#REF!,0,1))))</f>
        <v>#REF!</v>
      </c>
      <c r="AM897" s="354">
        <f t="shared" si="104"/>
        <v>0</v>
      </c>
      <c r="AN897" s="330"/>
    </row>
    <row r="898" spans="1:40" ht="14.1" customHeight="1" thickTop="1" thickBot="1" x14ac:dyDescent="0.25">
      <c r="A898" s="2295"/>
      <c r="B898" s="2284"/>
      <c r="C898" s="2298"/>
      <c r="D898" s="2300"/>
      <c r="E898" s="2303"/>
      <c r="F898" s="2284"/>
      <c r="G898" s="2318"/>
      <c r="H898" s="2305"/>
      <c r="I898" s="2282"/>
      <c r="J898" s="2284"/>
      <c r="K898" s="2318"/>
      <c r="L898" s="2284"/>
      <c r="M898" s="310"/>
      <c r="N898" s="1679"/>
      <c r="O898" s="1679"/>
      <c r="P898" s="309"/>
      <c r="Q898" s="309"/>
      <c r="R898" s="308"/>
      <c r="S898" s="308"/>
      <c r="T898" s="358"/>
      <c r="U898" s="357"/>
      <c r="V898" s="357"/>
      <c r="W898" s="357"/>
      <c r="X898" s="357"/>
      <c r="Y898" s="357"/>
      <c r="Z898" s="357"/>
      <c r="AA898" s="357"/>
      <c r="AB898" s="308"/>
      <c r="AC898" s="2287"/>
      <c r="AD898" s="2287"/>
      <c r="AE898" s="2290"/>
      <c r="AF898" s="2291"/>
      <c r="AG898" s="2293"/>
      <c r="AH898" s="2276"/>
      <c r="AI898" s="271">
        <f>IF(P898=P897,0,IF(P898=P896,0,IF(P898=P895,0,IF(P898=P894,0,IF(P898=P893,0,1)))))</f>
        <v>0</v>
      </c>
      <c r="AJ898" s="271" t="s">
        <v>545</v>
      </c>
      <c r="AK898" s="271" t="str">
        <f t="shared" si="100"/>
        <v>??</v>
      </c>
      <c r="AL898" s="271" t="e">
        <f>IF(#REF!=#REF!,0,IF(#REF!=#REF!,0,IF(#REF!=#REF!,0,IF(#REF!=#REF!,0,IF(#REF!=#REF!,0,1)))))</f>
        <v>#REF!</v>
      </c>
      <c r="AM898" s="354">
        <f t="shared" si="104"/>
        <v>0</v>
      </c>
      <c r="AN898" s="330"/>
    </row>
    <row r="899" spans="1:40" ht="14.1" customHeight="1" thickTop="1" thickBot="1" x14ac:dyDescent="0.25">
      <c r="A899" s="2295"/>
      <c r="B899" s="2284"/>
      <c r="C899" s="2298"/>
      <c r="D899" s="2300"/>
      <c r="E899" s="2303"/>
      <c r="F899" s="2284"/>
      <c r="G899" s="2318"/>
      <c r="H899" s="2305"/>
      <c r="I899" s="2282"/>
      <c r="J899" s="2284"/>
      <c r="K899" s="2318"/>
      <c r="L899" s="2284"/>
      <c r="M899" s="310"/>
      <c r="N899" s="1679"/>
      <c r="O899" s="1679"/>
      <c r="P899" s="309"/>
      <c r="Q899" s="309"/>
      <c r="R899" s="308"/>
      <c r="S899" s="308"/>
      <c r="T899" s="358"/>
      <c r="U899" s="357"/>
      <c r="V899" s="357"/>
      <c r="W899" s="357"/>
      <c r="X899" s="357"/>
      <c r="Y899" s="357"/>
      <c r="Z899" s="357"/>
      <c r="AA899" s="357"/>
      <c r="AB899" s="308"/>
      <c r="AC899" s="2287"/>
      <c r="AD899" s="2287"/>
      <c r="AE899" s="2277" t="str">
        <f>IF(AE893&gt;9,"błąd","")</f>
        <v/>
      </c>
      <c r="AF899" s="2291"/>
      <c r="AG899" s="2293"/>
      <c r="AH899" s="2276"/>
      <c r="AI899" s="271">
        <f>IF(P899=P898,0,IF(P899=P897,0,IF(P899=P896,0,IF(P899=P895,0,IF(P899=P894,0,IF(P899=P893,0,1))))))</f>
        <v>0</v>
      </c>
      <c r="AJ899" s="271" t="s">
        <v>545</v>
      </c>
      <c r="AK899" s="271" t="str">
        <f t="shared" si="100"/>
        <v>??</v>
      </c>
      <c r="AL899" s="271" t="e">
        <f>IF(#REF!=#REF!,0,IF(#REF!=#REF!,0,IF(#REF!=#REF!,0,IF(#REF!=#REF!,0,IF(#REF!=#REF!,0,IF(#REF!=#REF!,0,1))))))</f>
        <v>#REF!</v>
      </c>
      <c r="AM899" s="354">
        <f t="shared" si="104"/>
        <v>0</v>
      </c>
      <c r="AN899" s="330"/>
    </row>
    <row r="900" spans="1:40" ht="14.1" customHeight="1" thickTop="1" thickBot="1" x14ac:dyDescent="0.25">
      <c r="A900" s="2295"/>
      <c r="B900" s="2284"/>
      <c r="C900" s="2298"/>
      <c r="D900" s="2300"/>
      <c r="E900" s="2303"/>
      <c r="F900" s="2284"/>
      <c r="G900" s="2318"/>
      <c r="H900" s="2305"/>
      <c r="I900" s="2282"/>
      <c r="J900" s="2284"/>
      <c r="K900" s="2318"/>
      <c r="L900" s="2284"/>
      <c r="M900" s="310"/>
      <c r="N900" s="1679"/>
      <c r="O900" s="1679"/>
      <c r="P900" s="309"/>
      <c r="Q900" s="309"/>
      <c r="R900" s="308"/>
      <c r="S900" s="308"/>
      <c r="T900" s="358"/>
      <c r="U900" s="357"/>
      <c r="V900" s="357"/>
      <c r="W900" s="357"/>
      <c r="X900" s="357"/>
      <c r="Y900" s="357"/>
      <c r="Z900" s="357"/>
      <c r="AA900" s="357"/>
      <c r="AB900" s="308"/>
      <c r="AC900" s="2287"/>
      <c r="AD900" s="2287"/>
      <c r="AE900" s="2277"/>
      <c r="AF900" s="2291"/>
      <c r="AG900" s="2293"/>
      <c r="AH900" s="2276"/>
      <c r="AI900" s="271">
        <f>IF(P900=P899,0,IF(P900=P898,0,IF(P900=P897,0,IF(P900=P896,0,IF(P900=P895,0,IF(P900=P894,0,IF(P900=P893,0,1)))))))</f>
        <v>0</v>
      </c>
      <c r="AJ900" s="271" t="s">
        <v>545</v>
      </c>
      <c r="AK900" s="271" t="str">
        <f t="shared" si="100"/>
        <v>??</v>
      </c>
      <c r="AL900" s="271" t="e">
        <f>IF(#REF!=#REF!,0,IF(#REF!=#REF!,0,IF(#REF!=#REF!,0,IF(#REF!=#REF!,0,IF(#REF!=#REF!,0,IF(#REF!=#REF!,0,IF(#REF!=#REF!,0,1)))))))</f>
        <v>#REF!</v>
      </c>
      <c r="AM900" s="354">
        <f t="shared" si="104"/>
        <v>0</v>
      </c>
    </row>
    <row r="901" spans="1:40" ht="14.1" customHeight="1" thickTop="1" thickBot="1" x14ac:dyDescent="0.25">
      <c r="A901" s="2295"/>
      <c r="B901" s="2284"/>
      <c r="C901" s="2298"/>
      <c r="D901" s="2300"/>
      <c r="E901" s="2303"/>
      <c r="F901" s="2284"/>
      <c r="G901" s="2318"/>
      <c r="H901" s="2305"/>
      <c r="I901" s="2282"/>
      <c r="J901" s="2284"/>
      <c r="K901" s="2318"/>
      <c r="L901" s="2284"/>
      <c r="M901" s="310"/>
      <c r="N901" s="1679"/>
      <c r="O901" s="1679"/>
      <c r="P901" s="309"/>
      <c r="Q901" s="309"/>
      <c r="R901" s="308"/>
      <c r="S901" s="308"/>
      <c r="T901" s="358"/>
      <c r="U901" s="357"/>
      <c r="V901" s="357"/>
      <c r="W901" s="357"/>
      <c r="X901" s="357"/>
      <c r="Y901" s="357"/>
      <c r="Z901" s="357"/>
      <c r="AA901" s="357"/>
      <c r="AB901" s="308"/>
      <c r="AC901" s="2287"/>
      <c r="AD901" s="2287"/>
      <c r="AE901" s="2277"/>
      <c r="AF901" s="2291"/>
      <c r="AG901" s="2293"/>
      <c r="AH901" s="2276"/>
      <c r="AI901" s="271">
        <f>IF(P901=P900,0,IF(P901=P899,0,IF(P901=P898,0,IF(P901=P897,0,IF(P901=P896,0,IF(P901=P895,0,IF(P901=P894,0,IF(P901=P893,0,1))))))))</f>
        <v>0</v>
      </c>
      <c r="AJ901" s="271" t="s">
        <v>545</v>
      </c>
      <c r="AK901" s="271" t="str">
        <f t="shared" si="100"/>
        <v>??</v>
      </c>
      <c r="AL901" s="271" t="e">
        <f>IF(#REF!=#REF!,0,IF(#REF!=#REF!,0,IF(#REF!=#REF!,0,IF(#REF!=#REF!,0,IF(#REF!=#REF!,0,IF(#REF!=#REF!,0,IF(#REF!=#REF!,0,IF(#REF!=#REF!,0,1))))))))</f>
        <v>#REF!</v>
      </c>
      <c r="AM901" s="354">
        <f t="shared" si="104"/>
        <v>0</v>
      </c>
      <c r="AN901" s="330"/>
    </row>
    <row r="902" spans="1:40" ht="14.1" customHeight="1" thickTop="1" thickBot="1" x14ac:dyDescent="0.25">
      <c r="A902" s="2296"/>
      <c r="B902" s="2285"/>
      <c r="C902" s="2299"/>
      <c r="D902" s="2301"/>
      <c r="E902" s="2304"/>
      <c r="F902" s="2285"/>
      <c r="G902" s="2319"/>
      <c r="H902" s="2306"/>
      <c r="I902" s="2283"/>
      <c r="J902" s="2285"/>
      <c r="K902" s="2319"/>
      <c r="L902" s="2285"/>
      <c r="M902" s="292"/>
      <c r="N902" s="290"/>
      <c r="O902" s="290"/>
      <c r="P902" s="291"/>
      <c r="Q902" s="291"/>
      <c r="R902" s="290"/>
      <c r="S902" s="290"/>
      <c r="T902" s="356"/>
      <c r="U902" s="355"/>
      <c r="V902" s="355"/>
      <c r="W902" s="355"/>
      <c r="X902" s="355"/>
      <c r="Y902" s="355"/>
      <c r="Z902" s="355"/>
      <c r="AA902" s="355"/>
      <c r="AB902" s="290"/>
      <c r="AC902" s="2288"/>
      <c r="AD902" s="2288"/>
      <c r="AE902" s="2278"/>
      <c r="AF902" s="2291"/>
      <c r="AG902" s="2294"/>
      <c r="AH902" s="2276"/>
      <c r="AI902" s="271">
        <f>IF(P902=P901,0,IF(P902=P900,0,IF(P902=P899,0,IF(P902=P898,0,IF(P902=P897,0,IF(P902=P896,0,IF(P902=P895,0,IF(P902=P894,0,IF(P902=P893,0,1)))))))))</f>
        <v>0</v>
      </c>
      <c r="AJ902" s="271" t="s">
        <v>545</v>
      </c>
      <c r="AK902" s="271" t="str">
        <f t="shared" si="100"/>
        <v>??</v>
      </c>
      <c r="AL902" s="271" t="e">
        <f>IF(#REF!=#REF!,0,IF(#REF!=#REF!,0,IF(#REF!=#REF!,0,IF(#REF!=#REF!,0,IF(#REF!=#REF!,0,IF(#REF!=#REF!,0,IF(#REF!=#REF!,0,IF(#REF!=#REF!,0,IF(#REF!=#REF!,0,1)))))))))</f>
        <v>#REF!</v>
      </c>
      <c r="AM902" s="354">
        <f t="shared" si="104"/>
        <v>0</v>
      </c>
      <c r="AN902" s="330"/>
    </row>
    <row r="903" spans="1:40" ht="14.1" customHeight="1" thickTop="1" thickBot="1" x14ac:dyDescent="0.25">
      <c r="A903" s="2295"/>
      <c r="B903" s="2297"/>
      <c r="C903" s="2298"/>
      <c r="D903" s="2300"/>
      <c r="E903" s="2302"/>
      <c r="F903" s="2297"/>
      <c r="G903" s="2297"/>
      <c r="H903" s="2305"/>
      <c r="I903" s="2279" t="s">
        <v>140</v>
      </c>
      <c r="J903" s="2284"/>
      <c r="K903" s="2297"/>
      <c r="L903" s="2284"/>
      <c r="M903" s="310"/>
      <c r="N903" s="1679"/>
      <c r="O903" s="1679"/>
      <c r="P903" s="389"/>
      <c r="Q903" s="389"/>
      <c r="R903" s="308"/>
      <c r="S903" s="308"/>
      <c r="T903" s="358"/>
      <c r="U903" s="357"/>
      <c r="V903" s="357"/>
      <c r="W903" s="357"/>
      <c r="X903" s="357"/>
      <c r="Y903" s="357"/>
      <c r="Z903" s="357"/>
      <c r="AA903" s="357"/>
      <c r="AB903" s="308"/>
      <c r="AC903" s="2286">
        <f>SUM(T903:AB912)</f>
        <v>0</v>
      </c>
      <c r="AD903" s="2286">
        <f>IF(AC903&gt;0,18,0)</f>
        <v>0</v>
      </c>
      <c r="AE903" s="2289">
        <f>IF((AC903-AD903)&gt;=0,AC903-AD903,0)</f>
        <v>0</v>
      </c>
      <c r="AF903" s="2291">
        <f>IF(AC903&lt;AD903,AC903,AD903)/IF(AD903=0,1,AD903)</f>
        <v>0</v>
      </c>
      <c r="AG903" s="2292" t="str">
        <f>IF(AF903=1,"pe",IF(AF903&gt;0,"ne",""))</f>
        <v/>
      </c>
      <c r="AH903" s="2276"/>
      <c r="AI903" s="271">
        <v>1</v>
      </c>
      <c r="AJ903" s="271" t="s">
        <v>545</v>
      </c>
      <c r="AK903" s="271" t="str">
        <f t="shared" si="100"/>
        <v>??</v>
      </c>
      <c r="AL903" s="271">
        <v>1</v>
      </c>
      <c r="AM903" s="354">
        <f>C903</f>
        <v>0</v>
      </c>
      <c r="AN903" s="330"/>
    </row>
    <row r="904" spans="1:40" ht="14.1" customHeight="1" thickTop="1" thickBot="1" x14ac:dyDescent="0.25">
      <c r="A904" s="2295"/>
      <c r="B904" s="2284"/>
      <c r="C904" s="2298"/>
      <c r="D904" s="2300"/>
      <c r="E904" s="2303"/>
      <c r="F904" s="2284"/>
      <c r="G904" s="2318"/>
      <c r="H904" s="2305"/>
      <c r="I904" s="2280"/>
      <c r="J904" s="2284"/>
      <c r="K904" s="2318"/>
      <c r="L904" s="2284"/>
      <c r="M904" s="310"/>
      <c r="N904" s="1679"/>
      <c r="O904" s="1679"/>
      <c r="P904" s="309"/>
      <c r="Q904" s="309"/>
      <c r="R904" s="308"/>
      <c r="S904" s="308"/>
      <c r="T904" s="358"/>
      <c r="U904" s="357"/>
      <c r="V904" s="357"/>
      <c r="W904" s="357"/>
      <c r="X904" s="357"/>
      <c r="Y904" s="357"/>
      <c r="Z904" s="357"/>
      <c r="AA904" s="357"/>
      <c r="AB904" s="308"/>
      <c r="AC904" s="2287"/>
      <c r="AD904" s="2287"/>
      <c r="AE904" s="2290"/>
      <c r="AF904" s="2291"/>
      <c r="AG904" s="2293"/>
      <c r="AH904" s="2276"/>
      <c r="AI904" s="271">
        <f>IF(P904=P903,0,1)</f>
        <v>0</v>
      </c>
      <c r="AJ904" s="271" t="s">
        <v>545</v>
      </c>
      <c r="AK904" s="271" t="str">
        <f t="shared" si="100"/>
        <v>??</v>
      </c>
      <c r="AL904" s="271" t="e">
        <f>IF(#REF!=#REF!,0,1)</f>
        <v>#REF!</v>
      </c>
      <c r="AM904" s="354">
        <f t="shared" ref="AM904:AM912" si="105">AM903</f>
        <v>0</v>
      </c>
      <c r="AN904" s="330"/>
    </row>
    <row r="905" spans="1:40" ht="14.1" customHeight="1" thickTop="1" thickBot="1" x14ac:dyDescent="0.25">
      <c r="A905" s="2295"/>
      <c r="B905" s="2284"/>
      <c r="C905" s="2298"/>
      <c r="D905" s="2300"/>
      <c r="E905" s="2303"/>
      <c r="F905" s="2284"/>
      <c r="G905" s="2318"/>
      <c r="H905" s="2305"/>
      <c r="I905" s="2281"/>
      <c r="J905" s="2284"/>
      <c r="K905" s="2318"/>
      <c r="L905" s="2284"/>
      <c r="M905" s="310"/>
      <c r="N905" s="1679"/>
      <c r="O905" s="1679"/>
      <c r="P905" s="309"/>
      <c r="Q905" s="309"/>
      <c r="R905" s="308"/>
      <c r="S905" s="308"/>
      <c r="T905" s="358"/>
      <c r="U905" s="357"/>
      <c r="V905" s="357"/>
      <c r="W905" s="357"/>
      <c r="X905" s="357"/>
      <c r="Y905" s="357"/>
      <c r="Z905" s="357"/>
      <c r="AA905" s="357"/>
      <c r="AB905" s="308"/>
      <c r="AC905" s="2287"/>
      <c r="AD905" s="2287"/>
      <c r="AE905" s="2290"/>
      <c r="AF905" s="2291"/>
      <c r="AG905" s="2293"/>
      <c r="AH905" s="2276"/>
      <c r="AI905" s="271">
        <f>IF(P905=P904,0,IF(P905=P903,0,1))</f>
        <v>0</v>
      </c>
      <c r="AJ905" s="271" t="s">
        <v>545</v>
      </c>
      <c r="AK905" s="271" t="str">
        <f t="shared" si="100"/>
        <v>??</v>
      </c>
      <c r="AL905" s="271" t="e">
        <f>IF(#REF!=#REF!,0,IF(#REF!=#REF!,0,1))</f>
        <v>#REF!</v>
      </c>
      <c r="AM905" s="354">
        <f t="shared" si="105"/>
        <v>0</v>
      </c>
      <c r="AN905" s="330"/>
    </row>
    <row r="906" spans="1:40" ht="14.1" customHeight="1" thickTop="1" thickBot="1" x14ac:dyDescent="0.25">
      <c r="A906" s="2295"/>
      <c r="B906" s="2284"/>
      <c r="C906" s="2298"/>
      <c r="D906" s="2300"/>
      <c r="E906" s="2303"/>
      <c r="F906" s="2284"/>
      <c r="G906" s="2318"/>
      <c r="H906" s="2305"/>
      <c r="I906" s="2282"/>
      <c r="J906" s="2284"/>
      <c r="K906" s="2318"/>
      <c r="L906" s="2284"/>
      <c r="M906" s="310"/>
      <c r="N906" s="1679"/>
      <c r="O906" s="1679"/>
      <c r="P906" s="309"/>
      <c r="Q906" s="309"/>
      <c r="R906" s="308"/>
      <c r="S906" s="308"/>
      <c r="T906" s="358"/>
      <c r="U906" s="357"/>
      <c r="V906" s="357"/>
      <c r="W906" s="357"/>
      <c r="X906" s="357"/>
      <c r="Y906" s="357"/>
      <c r="Z906" s="357"/>
      <c r="AA906" s="357"/>
      <c r="AB906" s="308"/>
      <c r="AC906" s="2287"/>
      <c r="AD906" s="2287"/>
      <c r="AE906" s="2290"/>
      <c r="AF906" s="2291"/>
      <c r="AG906" s="2293"/>
      <c r="AH906" s="2276"/>
      <c r="AI906" s="271">
        <f>IF(P906=P905,0,IF(P906=P904,0,IF(P906=P903,0,1)))</f>
        <v>0</v>
      </c>
      <c r="AJ906" s="271" t="s">
        <v>545</v>
      </c>
      <c r="AK906" s="271" t="str">
        <f t="shared" si="100"/>
        <v>??</v>
      </c>
      <c r="AL906" s="271" t="e">
        <f>IF(#REF!=#REF!,0,IF(#REF!=#REF!,0,IF(#REF!=#REF!,0,1)))</f>
        <v>#REF!</v>
      </c>
      <c r="AM906" s="354">
        <f t="shared" si="105"/>
        <v>0</v>
      </c>
    </row>
    <row r="907" spans="1:40" ht="14.1" customHeight="1" thickTop="1" thickBot="1" x14ac:dyDescent="0.25">
      <c r="A907" s="2295"/>
      <c r="B907" s="2284"/>
      <c r="C907" s="2298"/>
      <c r="D907" s="2300"/>
      <c r="E907" s="2303"/>
      <c r="F907" s="2284"/>
      <c r="G907" s="2318"/>
      <c r="H907" s="2305"/>
      <c r="I907" s="2282"/>
      <c r="J907" s="2284"/>
      <c r="K907" s="2318"/>
      <c r="L907" s="2284"/>
      <c r="M907" s="310"/>
      <c r="N907" s="1679"/>
      <c r="O907" s="1679"/>
      <c r="P907" s="309"/>
      <c r="Q907" s="309"/>
      <c r="R907" s="308"/>
      <c r="S907" s="308"/>
      <c r="T907" s="358"/>
      <c r="U907" s="357"/>
      <c r="V907" s="357"/>
      <c r="W907" s="357"/>
      <c r="X907" s="357"/>
      <c r="Y907" s="357"/>
      <c r="Z907" s="357"/>
      <c r="AA907" s="357"/>
      <c r="AB907" s="308"/>
      <c r="AC907" s="2287"/>
      <c r="AD907" s="2287"/>
      <c r="AE907" s="2290"/>
      <c r="AF907" s="2291"/>
      <c r="AG907" s="2293"/>
      <c r="AH907" s="2276"/>
      <c r="AI907" s="271">
        <f>IF(P907=P906,0,IF(P907=P905,0,IF(P907=P904,0,IF(P907=P903,0,1))))</f>
        <v>0</v>
      </c>
      <c r="AJ907" s="271" t="s">
        <v>545</v>
      </c>
      <c r="AK907" s="271" t="str">
        <f t="shared" si="100"/>
        <v>??</v>
      </c>
      <c r="AL907" s="271" t="e">
        <f>IF(#REF!=#REF!,0,IF(#REF!=#REF!,0,IF(#REF!=#REF!,0,IF(#REF!=#REF!,0,1))))</f>
        <v>#REF!</v>
      </c>
      <c r="AM907" s="354">
        <f t="shared" si="105"/>
        <v>0</v>
      </c>
    </row>
    <row r="908" spans="1:40" ht="14.1" customHeight="1" thickTop="1" thickBot="1" x14ac:dyDescent="0.25">
      <c r="A908" s="2295"/>
      <c r="B908" s="2284"/>
      <c r="C908" s="2298"/>
      <c r="D908" s="2300"/>
      <c r="E908" s="2303"/>
      <c r="F908" s="2284"/>
      <c r="G908" s="2318"/>
      <c r="H908" s="2305"/>
      <c r="I908" s="2282"/>
      <c r="J908" s="2284"/>
      <c r="K908" s="2318"/>
      <c r="L908" s="2284"/>
      <c r="M908" s="310"/>
      <c r="N908" s="1679"/>
      <c r="O908" s="1679"/>
      <c r="P908" s="309"/>
      <c r="Q908" s="309"/>
      <c r="R908" s="308"/>
      <c r="S908" s="308"/>
      <c r="T908" s="358"/>
      <c r="U908" s="357"/>
      <c r="V908" s="357"/>
      <c r="W908" s="357"/>
      <c r="X908" s="357"/>
      <c r="Y908" s="357"/>
      <c r="Z908" s="357"/>
      <c r="AA908" s="357"/>
      <c r="AB908" s="308"/>
      <c r="AC908" s="2287"/>
      <c r="AD908" s="2287"/>
      <c r="AE908" s="2290"/>
      <c r="AF908" s="2291"/>
      <c r="AG908" s="2293"/>
      <c r="AH908" s="2276"/>
      <c r="AI908" s="271">
        <f>IF(P908=P907,0,IF(P908=P906,0,IF(P908=P905,0,IF(P908=P904,0,IF(P908=P903,0,1)))))</f>
        <v>0</v>
      </c>
      <c r="AJ908" s="271" t="s">
        <v>545</v>
      </c>
      <c r="AK908" s="271" t="str">
        <f t="shared" si="100"/>
        <v>??</v>
      </c>
      <c r="AL908" s="271" t="e">
        <f>IF(#REF!=#REF!,0,IF(#REF!=#REF!,0,IF(#REF!=#REF!,0,IF(#REF!=#REF!,0,IF(#REF!=#REF!,0,1)))))</f>
        <v>#REF!</v>
      </c>
      <c r="AM908" s="354">
        <f t="shared" si="105"/>
        <v>0</v>
      </c>
    </row>
    <row r="909" spans="1:40" ht="14.1" customHeight="1" thickTop="1" thickBot="1" x14ac:dyDescent="0.25">
      <c r="A909" s="2295"/>
      <c r="B909" s="2284"/>
      <c r="C909" s="2298"/>
      <c r="D909" s="2300"/>
      <c r="E909" s="2303"/>
      <c r="F909" s="2284"/>
      <c r="G909" s="2318"/>
      <c r="H909" s="2305"/>
      <c r="I909" s="2282"/>
      <c r="J909" s="2284"/>
      <c r="K909" s="2318"/>
      <c r="L909" s="2284"/>
      <c r="M909" s="310"/>
      <c r="N909" s="1679"/>
      <c r="O909" s="1679"/>
      <c r="P909" s="309"/>
      <c r="Q909" s="309"/>
      <c r="R909" s="308"/>
      <c r="S909" s="308"/>
      <c r="T909" s="358"/>
      <c r="U909" s="357"/>
      <c r="V909" s="357"/>
      <c r="W909" s="357"/>
      <c r="X909" s="357"/>
      <c r="Y909" s="357"/>
      <c r="Z909" s="357"/>
      <c r="AA909" s="357"/>
      <c r="AB909" s="308"/>
      <c r="AC909" s="2287"/>
      <c r="AD909" s="2287"/>
      <c r="AE909" s="2277" t="str">
        <f>IF(AE903&gt;9,"błąd","")</f>
        <v/>
      </c>
      <c r="AF909" s="2291"/>
      <c r="AG909" s="2293"/>
      <c r="AH909" s="2276"/>
      <c r="AI909" s="271">
        <f>IF(P909=P908,0,IF(P909=P907,0,IF(P909=P906,0,IF(P909=P905,0,IF(P909=P904,0,IF(P909=P903,0,1))))))</f>
        <v>0</v>
      </c>
      <c r="AJ909" s="271" t="s">
        <v>545</v>
      </c>
      <c r="AK909" s="271" t="str">
        <f t="shared" si="100"/>
        <v>??</v>
      </c>
      <c r="AL909" s="271" t="e">
        <f>IF(#REF!=#REF!,0,IF(#REF!=#REF!,0,IF(#REF!=#REF!,0,IF(#REF!=#REF!,0,IF(#REF!=#REF!,0,IF(#REF!=#REF!,0,1))))))</f>
        <v>#REF!</v>
      </c>
      <c r="AM909" s="354">
        <f t="shared" si="105"/>
        <v>0</v>
      </c>
    </row>
    <row r="910" spans="1:40" ht="14.1" customHeight="1" thickTop="1" thickBot="1" x14ac:dyDescent="0.25">
      <c r="A910" s="2295"/>
      <c r="B910" s="2284"/>
      <c r="C910" s="2298"/>
      <c r="D910" s="2300"/>
      <c r="E910" s="2303"/>
      <c r="F910" s="2284"/>
      <c r="G910" s="2318"/>
      <c r="H910" s="2305"/>
      <c r="I910" s="2282"/>
      <c r="J910" s="2284"/>
      <c r="K910" s="2318"/>
      <c r="L910" s="2284"/>
      <c r="M910" s="310"/>
      <c r="N910" s="1679"/>
      <c r="O910" s="1679"/>
      <c r="P910" s="309"/>
      <c r="Q910" s="309"/>
      <c r="R910" s="308"/>
      <c r="S910" s="308"/>
      <c r="T910" s="358"/>
      <c r="U910" s="357"/>
      <c r="V910" s="357"/>
      <c r="W910" s="357"/>
      <c r="X910" s="357"/>
      <c r="Y910" s="357"/>
      <c r="Z910" s="357"/>
      <c r="AA910" s="357"/>
      <c r="AB910" s="308"/>
      <c r="AC910" s="2287"/>
      <c r="AD910" s="2287"/>
      <c r="AE910" s="2277"/>
      <c r="AF910" s="2291"/>
      <c r="AG910" s="2293"/>
      <c r="AH910" s="2276"/>
      <c r="AI910" s="271">
        <f>IF(P910=P909,0,IF(P910=P908,0,IF(P910=P907,0,IF(P910=P906,0,IF(P910=P905,0,IF(P910=P904,0,IF(P910=P903,0,1)))))))</f>
        <v>0</v>
      </c>
      <c r="AJ910" s="271" t="s">
        <v>545</v>
      </c>
      <c r="AK910" s="271" t="str">
        <f t="shared" si="100"/>
        <v>??</v>
      </c>
      <c r="AL910" s="271" t="e">
        <f>IF(#REF!=#REF!,0,IF(#REF!=#REF!,0,IF(#REF!=#REF!,0,IF(#REF!=#REF!,0,IF(#REF!=#REF!,0,IF(#REF!=#REF!,0,IF(#REF!=#REF!,0,1)))))))</f>
        <v>#REF!</v>
      </c>
      <c r="AM910" s="354">
        <f t="shared" si="105"/>
        <v>0</v>
      </c>
    </row>
    <row r="911" spans="1:40" ht="14.1" customHeight="1" thickTop="1" thickBot="1" x14ac:dyDescent="0.25">
      <c r="A911" s="2295"/>
      <c r="B911" s="2284"/>
      <c r="C911" s="2298"/>
      <c r="D911" s="2300"/>
      <c r="E911" s="2303"/>
      <c r="F911" s="2284"/>
      <c r="G911" s="2318"/>
      <c r="H911" s="2305"/>
      <c r="I911" s="2282"/>
      <c r="J911" s="2284"/>
      <c r="K911" s="2318"/>
      <c r="L911" s="2284"/>
      <c r="M911" s="310"/>
      <c r="N911" s="1679"/>
      <c r="O911" s="1679"/>
      <c r="P911" s="309"/>
      <c r="Q911" s="309"/>
      <c r="R911" s="308"/>
      <c r="S911" s="308"/>
      <c r="T911" s="358"/>
      <c r="U911" s="357"/>
      <c r="V911" s="357"/>
      <c r="W911" s="357"/>
      <c r="X911" s="357"/>
      <c r="Y911" s="357"/>
      <c r="Z911" s="357"/>
      <c r="AA911" s="357"/>
      <c r="AB911" s="308"/>
      <c r="AC911" s="2287"/>
      <c r="AD911" s="2287"/>
      <c r="AE911" s="2277"/>
      <c r="AF911" s="2291"/>
      <c r="AG911" s="2293"/>
      <c r="AH911" s="2276"/>
      <c r="AI911" s="271">
        <f>IF(P911=P910,0,IF(P911=P909,0,IF(P911=P908,0,IF(P911=P907,0,IF(P911=P906,0,IF(P911=P905,0,IF(P911=P904,0,IF(P911=P903,0,1))))))))</f>
        <v>0</v>
      </c>
      <c r="AJ911" s="271" t="s">
        <v>545</v>
      </c>
      <c r="AK911" s="271" t="str">
        <f t="shared" si="100"/>
        <v>??</v>
      </c>
      <c r="AL911" s="271" t="e">
        <f>IF(#REF!=#REF!,0,IF(#REF!=#REF!,0,IF(#REF!=#REF!,0,IF(#REF!=#REF!,0,IF(#REF!=#REF!,0,IF(#REF!=#REF!,0,IF(#REF!=#REF!,0,IF(#REF!=#REF!,0,1))))))))</f>
        <v>#REF!</v>
      </c>
      <c r="AM911" s="354">
        <f t="shared" si="105"/>
        <v>0</v>
      </c>
    </row>
    <row r="912" spans="1:40" ht="14.1" customHeight="1" thickTop="1" thickBot="1" x14ac:dyDescent="0.25">
      <c r="A912" s="2296"/>
      <c r="B912" s="2285"/>
      <c r="C912" s="2299"/>
      <c r="D912" s="2301"/>
      <c r="E912" s="2304"/>
      <c r="F912" s="2285"/>
      <c r="G912" s="2319"/>
      <c r="H912" s="2306"/>
      <c r="I912" s="2283"/>
      <c r="J912" s="2285"/>
      <c r="K912" s="2319"/>
      <c r="L912" s="2285"/>
      <c r="M912" s="292"/>
      <c r="N912" s="290"/>
      <c r="O912" s="290"/>
      <c r="P912" s="291"/>
      <c r="Q912" s="291"/>
      <c r="R912" s="290"/>
      <c r="S912" s="290"/>
      <c r="T912" s="356"/>
      <c r="U912" s="355"/>
      <c r="V912" s="355"/>
      <c r="W912" s="355"/>
      <c r="X912" s="355"/>
      <c r="Y912" s="355"/>
      <c r="Z912" s="355"/>
      <c r="AA912" s="355"/>
      <c r="AB912" s="290"/>
      <c r="AC912" s="2288"/>
      <c r="AD912" s="2288"/>
      <c r="AE912" s="2278"/>
      <c r="AF912" s="2291"/>
      <c r="AG912" s="2294"/>
      <c r="AH912" s="2276"/>
      <c r="AI912" s="271">
        <f>IF(P912=P911,0,IF(P912=P910,0,IF(P912=P909,0,IF(P912=P908,0,IF(P912=P907,0,IF(P912=P906,0,IF(P912=P905,0,IF(P912=P904,0,IF(P912=P903,0,1)))))))))</f>
        <v>0</v>
      </c>
      <c r="AJ912" s="271" t="s">
        <v>545</v>
      </c>
      <c r="AK912" s="271" t="str">
        <f t="shared" si="100"/>
        <v>??</v>
      </c>
      <c r="AL912" s="271" t="e">
        <f>IF(#REF!=#REF!,0,IF(#REF!=#REF!,0,IF(#REF!=#REF!,0,IF(#REF!=#REF!,0,IF(#REF!=#REF!,0,IF(#REF!=#REF!,0,IF(#REF!=#REF!,0,IF(#REF!=#REF!,0,IF(#REF!=#REF!,0,1)))))))))</f>
        <v>#REF!</v>
      </c>
      <c r="AM912" s="354">
        <f t="shared" si="105"/>
        <v>0</v>
      </c>
    </row>
    <row r="913" spans="1:39" ht="14.1" customHeight="1" thickTop="1" thickBot="1" x14ac:dyDescent="0.25">
      <c r="A913" s="2295"/>
      <c r="B913" s="2297"/>
      <c r="C913" s="2298"/>
      <c r="D913" s="2300"/>
      <c r="E913" s="2302"/>
      <c r="F913" s="2297"/>
      <c r="G913" s="2297"/>
      <c r="H913" s="2305"/>
      <c r="I913" s="2279" t="s">
        <v>140</v>
      </c>
      <c r="J913" s="2284"/>
      <c r="K913" s="2297"/>
      <c r="L913" s="2284"/>
      <c r="M913" s="310"/>
      <c r="N913" s="1679"/>
      <c r="O913" s="1679"/>
      <c r="P913" s="389"/>
      <c r="Q913" s="389"/>
      <c r="R913" s="308"/>
      <c r="S913" s="308"/>
      <c r="T913" s="358"/>
      <c r="U913" s="357"/>
      <c r="V913" s="357"/>
      <c r="W913" s="357"/>
      <c r="X913" s="357"/>
      <c r="Y913" s="357"/>
      <c r="Z913" s="357"/>
      <c r="AA913" s="357"/>
      <c r="AB913" s="308"/>
      <c r="AC913" s="2286">
        <f>SUM(T913:AB922)</f>
        <v>0</v>
      </c>
      <c r="AD913" s="2286">
        <f>IF(AC913&gt;0,18,0)</f>
        <v>0</v>
      </c>
      <c r="AE913" s="2289">
        <f>IF((AC913-AD913)&gt;=0,AC913-AD913,0)</f>
        <v>0</v>
      </c>
      <c r="AF913" s="2291">
        <f>IF(AC913&lt;AD913,AC913,AD913)/IF(AD913=0,1,AD913)</f>
        <v>0</v>
      </c>
      <c r="AG913" s="2292" t="str">
        <f>IF(AF913=1,"pe",IF(AF913&gt;0,"ne",""))</f>
        <v/>
      </c>
      <c r="AH913" s="2276"/>
      <c r="AI913" s="271">
        <v>1</v>
      </c>
      <c r="AJ913" s="271" t="s">
        <v>545</v>
      </c>
      <c r="AK913" s="271" t="str">
        <f t="shared" si="100"/>
        <v>??</v>
      </c>
      <c r="AL913" s="271">
        <v>1</v>
      </c>
      <c r="AM913" s="354">
        <f>C913</f>
        <v>0</v>
      </c>
    </row>
    <row r="914" spans="1:39" ht="14.1" customHeight="1" thickTop="1" thickBot="1" x14ac:dyDescent="0.25">
      <c r="A914" s="2295"/>
      <c r="B914" s="2284"/>
      <c r="C914" s="2298"/>
      <c r="D914" s="2300"/>
      <c r="E914" s="2303"/>
      <c r="F914" s="2284"/>
      <c r="G914" s="2318"/>
      <c r="H914" s="2305"/>
      <c r="I914" s="2280"/>
      <c r="J914" s="2284"/>
      <c r="K914" s="2318"/>
      <c r="L914" s="2284"/>
      <c r="M914" s="310"/>
      <c r="N914" s="1679"/>
      <c r="O914" s="1679"/>
      <c r="P914" s="309"/>
      <c r="Q914" s="309"/>
      <c r="R914" s="308"/>
      <c r="S914" s="308"/>
      <c r="T914" s="358"/>
      <c r="U914" s="357"/>
      <c r="V914" s="357"/>
      <c r="W914" s="357"/>
      <c r="X914" s="357"/>
      <c r="Y914" s="357"/>
      <c r="Z914" s="357"/>
      <c r="AA914" s="357"/>
      <c r="AB914" s="308"/>
      <c r="AC914" s="2287"/>
      <c r="AD914" s="2287"/>
      <c r="AE914" s="2290"/>
      <c r="AF914" s="2291"/>
      <c r="AG914" s="2293"/>
      <c r="AH914" s="2276"/>
      <c r="AI914" s="271">
        <f>IF(P914=P913,0,1)</f>
        <v>0</v>
      </c>
      <c r="AJ914" s="271" t="s">
        <v>545</v>
      </c>
      <c r="AK914" s="271" t="str">
        <f t="shared" si="100"/>
        <v>??</v>
      </c>
      <c r="AL914" s="271" t="e">
        <f>IF(#REF!=#REF!,0,1)</f>
        <v>#REF!</v>
      </c>
      <c r="AM914" s="354">
        <f t="shared" ref="AM914:AM922" si="106">AM913</f>
        <v>0</v>
      </c>
    </row>
    <row r="915" spans="1:39" ht="14.1" customHeight="1" thickTop="1" thickBot="1" x14ac:dyDescent="0.25">
      <c r="A915" s="2295"/>
      <c r="B915" s="2284"/>
      <c r="C915" s="2298"/>
      <c r="D915" s="2300"/>
      <c r="E915" s="2303"/>
      <c r="F915" s="2284"/>
      <c r="G915" s="2318"/>
      <c r="H915" s="2305"/>
      <c r="I915" s="2281"/>
      <c r="J915" s="2284"/>
      <c r="K915" s="2318"/>
      <c r="L915" s="2284"/>
      <c r="M915" s="310"/>
      <c r="N915" s="1679"/>
      <c r="O915" s="1679"/>
      <c r="P915" s="309"/>
      <c r="Q915" s="309"/>
      <c r="R915" s="308"/>
      <c r="S915" s="308"/>
      <c r="T915" s="358"/>
      <c r="U915" s="357"/>
      <c r="V915" s="357"/>
      <c r="W915" s="357"/>
      <c r="X915" s="357"/>
      <c r="Y915" s="357"/>
      <c r="Z915" s="357"/>
      <c r="AA915" s="357"/>
      <c r="AB915" s="308"/>
      <c r="AC915" s="2287"/>
      <c r="AD915" s="2287"/>
      <c r="AE915" s="2290"/>
      <c r="AF915" s="2291"/>
      <c r="AG915" s="2293"/>
      <c r="AH915" s="2276"/>
      <c r="AI915" s="271">
        <f>IF(P915=P914,0,IF(P915=P913,0,1))</f>
        <v>0</v>
      </c>
      <c r="AJ915" s="271" t="s">
        <v>545</v>
      </c>
      <c r="AK915" s="271" t="str">
        <f t="shared" si="100"/>
        <v>??</v>
      </c>
      <c r="AL915" s="271" t="e">
        <f>IF(#REF!=#REF!,0,IF(#REF!=#REF!,0,1))</f>
        <v>#REF!</v>
      </c>
      <c r="AM915" s="354">
        <f t="shared" si="106"/>
        <v>0</v>
      </c>
    </row>
    <row r="916" spans="1:39" ht="14.1" customHeight="1" thickTop="1" thickBot="1" x14ac:dyDescent="0.25">
      <c r="A916" s="2295"/>
      <c r="B916" s="2284"/>
      <c r="C916" s="2298"/>
      <c r="D916" s="2300"/>
      <c r="E916" s="2303"/>
      <c r="F916" s="2284"/>
      <c r="G916" s="2318"/>
      <c r="H916" s="2305"/>
      <c r="I916" s="2282"/>
      <c r="J916" s="2284"/>
      <c r="K916" s="2318"/>
      <c r="L916" s="2284"/>
      <c r="M916" s="310"/>
      <c r="N916" s="1679"/>
      <c r="O916" s="1679"/>
      <c r="P916" s="309"/>
      <c r="Q916" s="309"/>
      <c r="R916" s="308"/>
      <c r="S916" s="308"/>
      <c r="T916" s="358"/>
      <c r="U916" s="357"/>
      <c r="V916" s="357"/>
      <c r="W916" s="357"/>
      <c r="X916" s="357"/>
      <c r="Y916" s="357"/>
      <c r="Z916" s="357"/>
      <c r="AA916" s="357"/>
      <c r="AB916" s="308"/>
      <c r="AC916" s="2287"/>
      <c r="AD916" s="2287"/>
      <c r="AE916" s="2290"/>
      <c r="AF916" s="2291"/>
      <c r="AG916" s="2293"/>
      <c r="AH916" s="2276"/>
      <c r="AI916" s="271">
        <f>IF(P916=P915,0,IF(P916=P914,0,IF(P916=P913,0,1)))</f>
        <v>0</v>
      </c>
      <c r="AJ916" s="271" t="s">
        <v>545</v>
      </c>
      <c r="AK916" s="271" t="str">
        <f t="shared" si="100"/>
        <v>??</v>
      </c>
      <c r="AL916" s="271" t="e">
        <f>IF(#REF!=#REF!,0,IF(#REF!=#REF!,0,IF(#REF!=#REF!,0,1)))</f>
        <v>#REF!</v>
      </c>
      <c r="AM916" s="354">
        <f t="shared" si="106"/>
        <v>0</v>
      </c>
    </row>
    <row r="917" spans="1:39" ht="14.1" customHeight="1" thickTop="1" thickBot="1" x14ac:dyDescent="0.25">
      <c r="A917" s="2295"/>
      <c r="B917" s="2284"/>
      <c r="C917" s="2298"/>
      <c r="D917" s="2300"/>
      <c r="E917" s="2303"/>
      <c r="F917" s="2284"/>
      <c r="G917" s="2318"/>
      <c r="H917" s="2305"/>
      <c r="I917" s="2282"/>
      <c r="J917" s="2284"/>
      <c r="K917" s="2318"/>
      <c r="L917" s="2284"/>
      <c r="M917" s="310"/>
      <c r="N917" s="1679"/>
      <c r="O917" s="1679"/>
      <c r="P917" s="309"/>
      <c r="Q917" s="309"/>
      <c r="R917" s="308"/>
      <c r="S917" s="308"/>
      <c r="T917" s="358"/>
      <c r="U917" s="357"/>
      <c r="V917" s="357"/>
      <c r="W917" s="357"/>
      <c r="X917" s="357"/>
      <c r="Y917" s="357"/>
      <c r="Z917" s="357"/>
      <c r="AA917" s="357"/>
      <c r="AB917" s="308"/>
      <c r="AC917" s="2287"/>
      <c r="AD917" s="2287"/>
      <c r="AE917" s="2290"/>
      <c r="AF917" s="2291"/>
      <c r="AG917" s="2293"/>
      <c r="AH917" s="2276"/>
      <c r="AI917" s="271">
        <f>IF(P917=P916,0,IF(P917=P915,0,IF(P917=P914,0,IF(P917=P913,0,1))))</f>
        <v>0</v>
      </c>
      <c r="AJ917" s="271" t="s">
        <v>545</v>
      </c>
      <c r="AK917" s="271" t="str">
        <f t="shared" si="100"/>
        <v>??</v>
      </c>
      <c r="AL917" s="271" t="e">
        <f>IF(#REF!=#REF!,0,IF(#REF!=#REF!,0,IF(#REF!=#REF!,0,IF(#REF!=#REF!,0,1))))</f>
        <v>#REF!</v>
      </c>
      <c r="AM917" s="354">
        <f t="shared" si="106"/>
        <v>0</v>
      </c>
    </row>
    <row r="918" spans="1:39" ht="14.1" customHeight="1" thickTop="1" thickBot="1" x14ac:dyDescent="0.25">
      <c r="A918" s="2295"/>
      <c r="B918" s="2284"/>
      <c r="C918" s="2298"/>
      <c r="D918" s="2300"/>
      <c r="E918" s="2303"/>
      <c r="F918" s="2284"/>
      <c r="G918" s="2318"/>
      <c r="H918" s="2305"/>
      <c r="I918" s="2282"/>
      <c r="J918" s="2284"/>
      <c r="K918" s="2318"/>
      <c r="L918" s="2284"/>
      <c r="M918" s="310"/>
      <c r="N918" s="1679"/>
      <c r="O918" s="1679"/>
      <c r="P918" s="309"/>
      <c r="Q918" s="309"/>
      <c r="R918" s="308"/>
      <c r="S918" s="308"/>
      <c r="T918" s="358"/>
      <c r="U918" s="357"/>
      <c r="V918" s="357"/>
      <c r="W918" s="357"/>
      <c r="X918" s="357"/>
      <c r="Y918" s="357"/>
      <c r="Z918" s="357"/>
      <c r="AA918" s="357"/>
      <c r="AB918" s="308"/>
      <c r="AC918" s="2287"/>
      <c r="AD918" s="2287"/>
      <c r="AE918" s="2290"/>
      <c r="AF918" s="2291"/>
      <c r="AG918" s="2293"/>
      <c r="AH918" s="2276"/>
      <c r="AI918" s="271">
        <f>IF(P918=P917,0,IF(P918=P916,0,IF(P918=P915,0,IF(P918=P914,0,IF(P918=P913,0,1)))))</f>
        <v>0</v>
      </c>
      <c r="AJ918" s="271" t="s">
        <v>545</v>
      </c>
      <c r="AK918" s="271" t="str">
        <f t="shared" si="100"/>
        <v>??</v>
      </c>
      <c r="AL918" s="271" t="e">
        <f>IF(#REF!=#REF!,0,IF(#REF!=#REF!,0,IF(#REF!=#REF!,0,IF(#REF!=#REF!,0,IF(#REF!=#REF!,0,1)))))</f>
        <v>#REF!</v>
      </c>
      <c r="AM918" s="354">
        <f t="shared" si="106"/>
        <v>0</v>
      </c>
    </row>
    <row r="919" spans="1:39" ht="14.1" customHeight="1" thickTop="1" thickBot="1" x14ac:dyDescent="0.25">
      <c r="A919" s="2295"/>
      <c r="B919" s="2284"/>
      <c r="C919" s="2298"/>
      <c r="D919" s="2300"/>
      <c r="E919" s="2303"/>
      <c r="F919" s="2284"/>
      <c r="G919" s="2318"/>
      <c r="H919" s="2305"/>
      <c r="I919" s="2282"/>
      <c r="J919" s="2284"/>
      <c r="K919" s="2318"/>
      <c r="L919" s="2284"/>
      <c r="M919" s="310"/>
      <c r="N919" s="1679"/>
      <c r="O919" s="1679"/>
      <c r="P919" s="309"/>
      <c r="Q919" s="309"/>
      <c r="R919" s="308"/>
      <c r="S919" s="308"/>
      <c r="T919" s="358"/>
      <c r="U919" s="357"/>
      <c r="V919" s="357"/>
      <c r="W919" s="357"/>
      <c r="X919" s="357"/>
      <c r="Y919" s="357"/>
      <c r="Z919" s="357"/>
      <c r="AA919" s="357"/>
      <c r="AB919" s="308"/>
      <c r="AC919" s="2287"/>
      <c r="AD919" s="2287"/>
      <c r="AE919" s="2277" t="str">
        <f>IF(AE913&gt;9,"błąd","")</f>
        <v/>
      </c>
      <c r="AF919" s="2291"/>
      <c r="AG919" s="2293"/>
      <c r="AH919" s="2276"/>
      <c r="AI919" s="271">
        <f>IF(P919=P918,0,IF(P919=P917,0,IF(P919=P916,0,IF(P919=P915,0,IF(P919=P914,0,IF(P919=P913,0,1))))))</f>
        <v>0</v>
      </c>
      <c r="AJ919" s="271" t="s">
        <v>545</v>
      </c>
      <c r="AK919" s="271" t="str">
        <f t="shared" si="100"/>
        <v>??</v>
      </c>
      <c r="AL919" s="271" t="e">
        <f>IF(#REF!=#REF!,0,IF(#REF!=#REF!,0,IF(#REF!=#REF!,0,IF(#REF!=#REF!,0,IF(#REF!=#REF!,0,IF(#REF!=#REF!,0,1))))))</f>
        <v>#REF!</v>
      </c>
      <c r="AM919" s="354">
        <f t="shared" si="106"/>
        <v>0</v>
      </c>
    </row>
    <row r="920" spans="1:39" ht="14.1" customHeight="1" thickTop="1" thickBot="1" x14ac:dyDescent="0.25">
      <c r="A920" s="2295"/>
      <c r="B920" s="2284"/>
      <c r="C920" s="2298"/>
      <c r="D920" s="2300"/>
      <c r="E920" s="2303"/>
      <c r="F920" s="2284"/>
      <c r="G920" s="2318"/>
      <c r="H920" s="2305"/>
      <c r="I920" s="2282"/>
      <c r="J920" s="2284"/>
      <c r="K920" s="2318"/>
      <c r="L920" s="2284"/>
      <c r="M920" s="310"/>
      <c r="N920" s="1679"/>
      <c r="O920" s="1679"/>
      <c r="P920" s="309"/>
      <c r="Q920" s="309"/>
      <c r="R920" s="308"/>
      <c r="S920" s="308"/>
      <c r="T920" s="358"/>
      <c r="U920" s="357"/>
      <c r="V920" s="357"/>
      <c r="W920" s="357"/>
      <c r="X920" s="357"/>
      <c r="Y920" s="357"/>
      <c r="Z920" s="357"/>
      <c r="AA920" s="357"/>
      <c r="AB920" s="308"/>
      <c r="AC920" s="2287"/>
      <c r="AD920" s="2287"/>
      <c r="AE920" s="2277"/>
      <c r="AF920" s="2291"/>
      <c r="AG920" s="2293"/>
      <c r="AH920" s="2276"/>
      <c r="AI920" s="271">
        <f>IF(P920=P919,0,IF(P920=P918,0,IF(P920=P917,0,IF(P920=P916,0,IF(P920=P915,0,IF(P920=P914,0,IF(P920=P913,0,1)))))))</f>
        <v>0</v>
      </c>
      <c r="AJ920" s="271" t="s">
        <v>545</v>
      </c>
      <c r="AK920" s="271" t="str">
        <f t="shared" si="100"/>
        <v>??</v>
      </c>
      <c r="AL920" s="271" t="e">
        <f>IF(#REF!=#REF!,0,IF(#REF!=#REF!,0,IF(#REF!=#REF!,0,IF(#REF!=#REF!,0,IF(#REF!=#REF!,0,IF(#REF!=#REF!,0,IF(#REF!=#REF!,0,1)))))))</f>
        <v>#REF!</v>
      </c>
      <c r="AM920" s="354">
        <f t="shared" si="106"/>
        <v>0</v>
      </c>
    </row>
    <row r="921" spans="1:39" ht="14.1" customHeight="1" thickTop="1" thickBot="1" x14ac:dyDescent="0.25">
      <c r="A921" s="2295"/>
      <c r="B921" s="2284"/>
      <c r="C921" s="2298"/>
      <c r="D921" s="2300"/>
      <c r="E921" s="2303"/>
      <c r="F921" s="2284"/>
      <c r="G921" s="2318"/>
      <c r="H921" s="2305"/>
      <c r="I921" s="2282"/>
      <c r="J921" s="2284"/>
      <c r="K921" s="2318"/>
      <c r="L921" s="2284"/>
      <c r="M921" s="310"/>
      <c r="N921" s="1679"/>
      <c r="O921" s="1679"/>
      <c r="P921" s="309"/>
      <c r="Q921" s="309"/>
      <c r="R921" s="308"/>
      <c r="S921" s="308"/>
      <c r="T921" s="358"/>
      <c r="U921" s="357"/>
      <c r="V921" s="357"/>
      <c r="W921" s="357"/>
      <c r="X921" s="357"/>
      <c r="Y921" s="357"/>
      <c r="Z921" s="357"/>
      <c r="AA921" s="357"/>
      <c r="AB921" s="308"/>
      <c r="AC921" s="2287"/>
      <c r="AD921" s="2287"/>
      <c r="AE921" s="2277"/>
      <c r="AF921" s="2291"/>
      <c r="AG921" s="2293"/>
      <c r="AH921" s="2276"/>
      <c r="AI921" s="271">
        <f>IF(P921=P920,0,IF(P921=P919,0,IF(P921=P918,0,IF(P921=P917,0,IF(P921=P916,0,IF(P921=P915,0,IF(P921=P914,0,IF(P921=P913,0,1))))))))</f>
        <v>0</v>
      </c>
      <c r="AJ921" s="271" t="s">
        <v>545</v>
      </c>
      <c r="AK921" s="271" t="str">
        <f t="shared" si="100"/>
        <v>??</v>
      </c>
      <c r="AL921" s="271" t="e">
        <f>IF(#REF!=#REF!,0,IF(#REF!=#REF!,0,IF(#REF!=#REF!,0,IF(#REF!=#REF!,0,IF(#REF!=#REF!,0,IF(#REF!=#REF!,0,IF(#REF!=#REF!,0,IF(#REF!=#REF!,0,1))))))))</f>
        <v>#REF!</v>
      </c>
      <c r="AM921" s="354">
        <f t="shared" si="106"/>
        <v>0</v>
      </c>
    </row>
    <row r="922" spans="1:39" ht="14.1" customHeight="1" thickTop="1" thickBot="1" x14ac:dyDescent="0.25">
      <c r="A922" s="2296"/>
      <c r="B922" s="2285"/>
      <c r="C922" s="2299"/>
      <c r="D922" s="2301"/>
      <c r="E922" s="2304"/>
      <c r="F922" s="2285"/>
      <c r="G922" s="2319"/>
      <c r="H922" s="2306"/>
      <c r="I922" s="2283"/>
      <c r="J922" s="2285"/>
      <c r="K922" s="2319"/>
      <c r="L922" s="2285"/>
      <c r="M922" s="292"/>
      <c r="N922" s="290"/>
      <c r="O922" s="290"/>
      <c r="P922" s="291"/>
      <c r="Q922" s="291"/>
      <c r="R922" s="290"/>
      <c r="S922" s="290"/>
      <c r="T922" s="356"/>
      <c r="U922" s="355"/>
      <c r="V922" s="355"/>
      <c r="W922" s="355"/>
      <c r="X922" s="355"/>
      <c r="Y922" s="355"/>
      <c r="Z922" s="355"/>
      <c r="AA922" s="355"/>
      <c r="AB922" s="290"/>
      <c r="AC922" s="2288"/>
      <c r="AD922" s="2288"/>
      <c r="AE922" s="2278"/>
      <c r="AF922" s="2291"/>
      <c r="AG922" s="2294"/>
      <c r="AH922" s="2276"/>
      <c r="AI922" s="271">
        <f>IF(P922=P921,0,IF(P922=P920,0,IF(P922=P919,0,IF(P922=P918,0,IF(P922=P917,0,IF(P922=P916,0,IF(P922=P915,0,IF(P922=P914,0,IF(P922=P913,0,1)))))))))</f>
        <v>0</v>
      </c>
      <c r="AJ922" s="271" t="s">
        <v>545</v>
      </c>
      <c r="AK922" s="271" t="str">
        <f t="shared" si="100"/>
        <v>??</v>
      </c>
      <c r="AL922" s="271" t="e">
        <f>IF(#REF!=#REF!,0,IF(#REF!=#REF!,0,IF(#REF!=#REF!,0,IF(#REF!=#REF!,0,IF(#REF!=#REF!,0,IF(#REF!=#REF!,0,IF(#REF!=#REF!,0,IF(#REF!=#REF!,0,IF(#REF!=#REF!,0,1)))))))))</f>
        <v>#REF!</v>
      </c>
      <c r="AM922" s="354">
        <f t="shared" si="106"/>
        <v>0</v>
      </c>
    </row>
    <row r="923" spans="1:39" ht="14.1" customHeight="1" thickTop="1" thickBot="1" x14ac:dyDescent="0.25">
      <c r="A923" s="2295"/>
      <c r="B923" s="2297"/>
      <c r="C923" s="2298"/>
      <c r="D923" s="2300"/>
      <c r="E923" s="2302"/>
      <c r="F923" s="2297"/>
      <c r="G923" s="2297"/>
      <c r="H923" s="2305"/>
      <c r="I923" s="2279" t="s">
        <v>140</v>
      </c>
      <c r="J923" s="2284"/>
      <c r="K923" s="2297"/>
      <c r="L923" s="2284"/>
      <c r="M923" s="310"/>
      <c r="N923" s="1679"/>
      <c r="O923" s="1679"/>
      <c r="P923" s="389"/>
      <c r="Q923" s="389"/>
      <c r="R923" s="308"/>
      <c r="S923" s="308"/>
      <c r="T923" s="358"/>
      <c r="U923" s="357"/>
      <c r="V923" s="357"/>
      <c r="W923" s="357"/>
      <c r="X923" s="357"/>
      <c r="Y923" s="357"/>
      <c r="Z923" s="357"/>
      <c r="AA923" s="357"/>
      <c r="AB923" s="308"/>
      <c r="AC923" s="2286">
        <f>SUM(T923:AB932)</f>
        <v>0</v>
      </c>
      <c r="AD923" s="2286">
        <f>IF(AC923&gt;0,18,0)</f>
        <v>0</v>
      </c>
      <c r="AE923" s="2289">
        <f>IF((AC923-AD923)&gt;=0,AC923-AD923,0)</f>
        <v>0</v>
      </c>
      <c r="AF923" s="2291">
        <f>IF(AC923&lt;AD923,AC923,AD923)/IF(AD923=0,1,AD923)</f>
        <v>0</v>
      </c>
      <c r="AG923" s="2292" t="str">
        <f>IF(AF923=1,"pe",IF(AF923&gt;0,"ne",""))</f>
        <v/>
      </c>
      <c r="AH923" s="2276"/>
      <c r="AI923" s="271">
        <v>1</v>
      </c>
      <c r="AJ923" s="271" t="s">
        <v>545</v>
      </c>
      <c r="AK923" s="271" t="str">
        <f t="shared" si="100"/>
        <v>??</v>
      </c>
      <c r="AL923" s="271">
        <v>1</v>
      </c>
      <c r="AM923" s="354">
        <f>C923</f>
        <v>0</v>
      </c>
    </row>
    <row r="924" spans="1:39" ht="14.1" customHeight="1" thickTop="1" thickBot="1" x14ac:dyDescent="0.25">
      <c r="A924" s="2295"/>
      <c r="B924" s="2284"/>
      <c r="C924" s="2298"/>
      <c r="D924" s="2300"/>
      <c r="E924" s="2303"/>
      <c r="F924" s="2284"/>
      <c r="G924" s="2318"/>
      <c r="H924" s="2305"/>
      <c r="I924" s="2280"/>
      <c r="J924" s="2284"/>
      <c r="K924" s="2318"/>
      <c r="L924" s="2284"/>
      <c r="M924" s="310"/>
      <c r="N924" s="1679"/>
      <c r="O924" s="1679"/>
      <c r="P924" s="309"/>
      <c r="Q924" s="309"/>
      <c r="R924" s="308"/>
      <c r="S924" s="308"/>
      <c r="T924" s="358"/>
      <c r="U924" s="357"/>
      <c r="V924" s="357"/>
      <c r="W924" s="357"/>
      <c r="X924" s="357"/>
      <c r="Y924" s="357"/>
      <c r="Z924" s="357"/>
      <c r="AA924" s="357"/>
      <c r="AB924" s="308"/>
      <c r="AC924" s="2287"/>
      <c r="AD924" s="2287"/>
      <c r="AE924" s="2290"/>
      <c r="AF924" s="2291"/>
      <c r="AG924" s="2293"/>
      <c r="AH924" s="2276"/>
      <c r="AI924" s="271">
        <f>IF(P924=P923,0,1)</f>
        <v>0</v>
      </c>
      <c r="AJ924" s="271" t="s">
        <v>545</v>
      </c>
      <c r="AK924" s="271" t="str">
        <f t="shared" ref="AK924:AK987" si="107">$C$2</f>
        <v>??</v>
      </c>
      <c r="AL924" s="271" t="e">
        <f>IF(#REF!=#REF!,0,1)</f>
        <v>#REF!</v>
      </c>
      <c r="AM924" s="354">
        <f t="shared" ref="AM924:AM932" si="108">AM923</f>
        <v>0</v>
      </c>
    </row>
    <row r="925" spans="1:39" ht="14.1" customHeight="1" thickTop="1" thickBot="1" x14ac:dyDescent="0.25">
      <c r="A925" s="2295"/>
      <c r="B925" s="2284"/>
      <c r="C925" s="2298"/>
      <c r="D925" s="2300"/>
      <c r="E925" s="2303"/>
      <c r="F925" s="2284"/>
      <c r="G925" s="2318"/>
      <c r="H925" s="2305"/>
      <c r="I925" s="2281"/>
      <c r="J925" s="2284"/>
      <c r="K925" s="2318"/>
      <c r="L925" s="2284"/>
      <c r="M925" s="310"/>
      <c r="N925" s="1679"/>
      <c r="O925" s="1679"/>
      <c r="P925" s="309"/>
      <c r="Q925" s="309"/>
      <c r="R925" s="308"/>
      <c r="S925" s="308"/>
      <c r="T925" s="358"/>
      <c r="U925" s="357"/>
      <c r="V925" s="357"/>
      <c r="W925" s="357"/>
      <c r="X925" s="357"/>
      <c r="Y925" s="357"/>
      <c r="Z925" s="357"/>
      <c r="AA925" s="357"/>
      <c r="AB925" s="308"/>
      <c r="AC925" s="2287"/>
      <c r="AD925" s="2287"/>
      <c r="AE925" s="2290"/>
      <c r="AF925" s="2291"/>
      <c r="AG925" s="2293"/>
      <c r="AH925" s="2276"/>
      <c r="AI925" s="271">
        <f>IF(P925=P924,0,IF(P925=P923,0,1))</f>
        <v>0</v>
      </c>
      <c r="AJ925" s="271" t="s">
        <v>545</v>
      </c>
      <c r="AK925" s="271" t="str">
        <f t="shared" si="107"/>
        <v>??</v>
      </c>
      <c r="AL925" s="271" t="e">
        <f>IF(#REF!=#REF!,0,IF(#REF!=#REF!,0,1))</f>
        <v>#REF!</v>
      </c>
      <c r="AM925" s="354">
        <f t="shared" si="108"/>
        <v>0</v>
      </c>
    </row>
    <row r="926" spans="1:39" ht="14.1" customHeight="1" thickTop="1" thickBot="1" x14ac:dyDescent="0.25">
      <c r="A926" s="2295"/>
      <c r="B926" s="2284"/>
      <c r="C926" s="2298"/>
      <c r="D926" s="2300"/>
      <c r="E926" s="2303"/>
      <c r="F926" s="2284"/>
      <c r="G926" s="2318"/>
      <c r="H926" s="2305"/>
      <c r="I926" s="2282"/>
      <c r="J926" s="2284"/>
      <c r="K926" s="2318"/>
      <c r="L926" s="2284"/>
      <c r="M926" s="310"/>
      <c r="N926" s="1679"/>
      <c r="O926" s="1679"/>
      <c r="P926" s="309"/>
      <c r="Q926" s="309"/>
      <c r="R926" s="308"/>
      <c r="S926" s="308"/>
      <c r="T926" s="358"/>
      <c r="U926" s="357"/>
      <c r="V926" s="357"/>
      <c r="W926" s="357"/>
      <c r="X926" s="357"/>
      <c r="Y926" s="357"/>
      <c r="Z926" s="357"/>
      <c r="AA926" s="357"/>
      <c r="AB926" s="308"/>
      <c r="AC926" s="2287"/>
      <c r="AD926" s="2287"/>
      <c r="AE926" s="2290"/>
      <c r="AF926" s="2291"/>
      <c r="AG926" s="2293"/>
      <c r="AH926" s="2276"/>
      <c r="AI926" s="271">
        <f>IF(P926=P925,0,IF(P926=P924,0,IF(P926=P923,0,1)))</f>
        <v>0</v>
      </c>
      <c r="AJ926" s="271" t="s">
        <v>545</v>
      </c>
      <c r="AK926" s="271" t="str">
        <f t="shared" si="107"/>
        <v>??</v>
      </c>
      <c r="AL926" s="271" t="e">
        <f>IF(#REF!=#REF!,0,IF(#REF!=#REF!,0,IF(#REF!=#REF!,0,1)))</f>
        <v>#REF!</v>
      </c>
      <c r="AM926" s="354">
        <f t="shared" si="108"/>
        <v>0</v>
      </c>
    </row>
    <row r="927" spans="1:39" ht="14.1" customHeight="1" thickTop="1" thickBot="1" x14ac:dyDescent="0.25">
      <c r="A927" s="2295"/>
      <c r="B927" s="2284"/>
      <c r="C927" s="2298"/>
      <c r="D927" s="2300"/>
      <c r="E927" s="2303"/>
      <c r="F927" s="2284"/>
      <c r="G927" s="2318"/>
      <c r="H927" s="2305"/>
      <c r="I927" s="2282"/>
      <c r="J927" s="2284"/>
      <c r="K927" s="2318"/>
      <c r="L927" s="2284"/>
      <c r="M927" s="310"/>
      <c r="N927" s="1679"/>
      <c r="O927" s="1679"/>
      <c r="P927" s="309"/>
      <c r="Q927" s="309"/>
      <c r="R927" s="308"/>
      <c r="S927" s="308"/>
      <c r="T927" s="358"/>
      <c r="U927" s="357"/>
      <c r="V927" s="357"/>
      <c r="W927" s="357"/>
      <c r="X927" s="357"/>
      <c r="Y927" s="357"/>
      <c r="Z927" s="357"/>
      <c r="AA927" s="357"/>
      <c r="AB927" s="308"/>
      <c r="AC927" s="2287"/>
      <c r="AD927" s="2287"/>
      <c r="AE927" s="2290"/>
      <c r="AF927" s="2291"/>
      <c r="AG927" s="2293"/>
      <c r="AH927" s="2276"/>
      <c r="AI927" s="271">
        <f>IF(P927=P926,0,IF(P927=P925,0,IF(P927=P924,0,IF(P927=P923,0,1))))</f>
        <v>0</v>
      </c>
      <c r="AJ927" s="271" t="s">
        <v>545</v>
      </c>
      <c r="AK927" s="271" t="str">
        <f t="shared" si="107"/>
        <v>??</v>
      </c>
      <c r="AL927" s="271" t="e">
        <f>IF(#REF!=#REF!,0,IF(#REF!=#REF!,0,IF(#REF!=#REF!,0,IF(#REF!=#REF!,0,1))))</f>
        <v>#REF!</v>
      </c>
      <c r="AM927" s="354">
        <f t="shared" si="108"/>
        <v>0</v>
      </c>
    </row>
    <row r="928" spans="1:39" ht="14.1" customHeight="1" thickTop="1" thickBot="1" x14ac:dyDescent="0.25">
      <c r="A928" s="2295"/>
      <c r="B928" s="2284"/>
      <c r="C928" s="2298"/>
      <c r="D928" s="2300"/>
      <c r="E928" s="2303"/>
      <c r="F928" s="2284"/>
      <c r="G928" s="2318"/>
      <c r="H928" s="2305"/>
      <c r="I928" s="2282"/>
      <c r="J928" s="2284"/>
      <c r="K928" s="2318"/>
      <c r="L928" s="2284"/>
      <c r="M928" s="310"/>
      <c r="N928" s="1679"/>
      <c r="O928" s="1679"/>
      <c r="P928" s="309"/>
      <c r="Q928" s="309"/>
      <c r="R928" s="308"/>
      <c r="S928" s="308"/>
      <c r="T928" s="358"/>
      <c r="U928" s="357"/>
      <c r="V928" s="357"/>
      <c r="W928" s="357"/>
      <c r="X928" s="357"/>
      <c r="Y928" s="357"/>
      <c r="Z928" s="357"/>
      <c r="AA928" s="357"/>
      <c r="AB928" s="308"/>
      <c r="AC928" s="2287"/>
      <c r="AD928" s="2287"/>
      <c r="AE928" s="2290"/>
      <c r="AF928" s="2291"/>
      <c r="AG928" s="2293"/>
      <c r="AH928" s="2276"/>
      <c r="AI928" s="271">
        <f>IF(P928=P927,0,IF(P928=P926,0,IF(P928=P925,0,IF(P928=P924,0,IF(P928=P923,0,1)))))</f>
        <v>0</v>
      </c>
      <c r="AJ928" s="271" t="s">
        <v>545</v>
      </c>
      <c r="AK928" s="271" t="str">
        <f t="shared" si="107"/>
        <v>??</v>
      </c>
      <c r="AL928" s="271" t="e">
        <f>IF(#REF!=#REF!,0,IF(#REF!=#REF!,0,IF(#REF!=#REF!,0,IF(#REF!=#REF!,0,IF(#REF!=#REF!,0,1)))))</f>
        <v>#REF!</v>
      </c>
      <c r="AM928" s="354">
        <f t="shared" si="108"/>
        <v>0</v>
      </c>
    </row>
    <row r="929" spans="1:39" ht="14.1" customHeight="1" thickTop="1" thickBot="1" x14ac:dyDescent="0.25">
      <c r="A929" s="2295"/>
      <c r="B929" s="2284"/>
      <c r="C929" s="2298"/>
      <c r="D929" s="2300"/>
      <c r="E929" s="2303"/>
      <c r="F929" s="2284"/>
      <c r="G929" s="2318"/>
      <c r="H929" s="2305"/>
      <c r="I929" s="2282"/>
      <c r="J929" s="2284"/>
      <c r="K929" s="2318"/>
      <c r="L929" s="2284"/>
      <c r="M929" s="310"/>
      <c r="N929" s="1679"/>
      <c r="O929" s="1679"/>
      <c r="P929" s="309"/>
      <c r="Q929" s="309"/>
      <c r="R929" s="308"/>
      <c r="S929" s="308"/>
      <c r="T929" s="358"/>
      <c r="U929" s="357"/>
      <c r="V929" s="357"/>
      <c r="W929" s="357"/>
      <c r="X929" s="357"/>
      <c r="Y929" s="357"/>
      <c r="Z929" s="357"/>
      <c r="AA929" s="357"/>
      <c r="AB929" s="308"/>
      <c r="AC929" s="2287"/>
      <c r="AD929" s="2287"/>
      <c r="AE929" s="2277" t="str">
        <f>IF(AE923&gt;9,"błąd","")</f>
        <v/>
      </c>
      <c r="AF929" s="2291"/>
      <c r="AG929" s="2293"/>
      <c r="AH929" s="2276"/>
      <c r="AI929" s="271">
        <f>IF(P929=P928,0,IF(P929=P927,0,IF(P929=P926,0,IF(P929=P925,0,IF(P929=P924,0,IF(P929=P923,0,1))))))</f>
        <v>0</v>
      </c>
      <c r="AJ929" s="271" t="s">
        <v>545</v>
      </c>
      <c r="AK929" s="271" t="str">
        <f t="shared" si="107"/>
        <v>??</v>
      </c>
      <c r="AL929" s="271" t="e">
        <f>IF(#REF!=#REF!,0,IF(#REF!=#REF!,0,IF(#REF!=#REF!,0,IF(#REF!=#REF!,0,IF(#REF!=#REF!,0,IF(#REF!=#REF!,0,1))))))</f>
        <v>#REF!</v>
      </c>
      <c r="AM929" s="354">
        <f t="shared" si="108"/>
        <v>0</v>
      </c>
    </row>
    <row r="930" spans="1:39" ht="14.1" customHeight="1" thickTop="1" thickBot="1" x14ac:dyDescent="0.25">
      <c r="A930" s="2295"/>
      <c r="B930" s="2284"/>
      <c r="C930" s="2298"/>
      <c r="D930" s="2300"/>
      <c r="E930" s="2303"/>
      <c r="F930" s="2284"/>
      <c r="G930" s="2318"/>
      <c r="H930" s="2305"/>
      <c r="I930" s="2282"/>
      <c r="J930" s="2284"/>
      <c r="K930" s="2318"/>
      <c r="L930" s="2284"/>
      <c r="M930" s="310"/>
      <c r="N930" s="1679"/>
      <c r="O930" s="1679"/>
      <c r="P930" s="309"/>
      <c r="Q930" s="309"/>
      <c r="R930" s="308"/>
      <c r="S930" s="308"/>
      <c r="T930" s="358"/>
      <c r="U930" s="357"/>
      <c r="V930" s="357"/>
      <c r="W930" s="357"/>
      <c r="X930" s="357"/>
      <c r="Y930" s="357"/>
      <c r="Z930" s="357"/>
      <c r="AA930" s="357"/>
      <c r="AB930" s="308"/>
      <c r="AC930" s="2287"/>
      <c r="AD930" s="2287"/>
      <c r="AE930" s="2277"/>
      <c r="AF930" s="2291"/>
      <c r="AG930" s="2293"/>
      <c r="AH930" s="2276"/>
      <c r="AI930" s="271">
        <f>IF(P930=P929,0,IF(P930=P928,0,IF(P930=P927,0,IF(P930=P926,0,IF(P930=P925,0,IF(P930=P924,0,IF(P930=P923,0,1)))))))</f>
        <v>0</v>
      </c>
      <c r="AJ930" s="271" t="s">
        <v>545</v>
      </c>
      <c r="AK930" s="271" t="str">
        <f t="shared" si="107"/>
        <v>??</v>
      </c>
      <c r="AL930" s="271" t="e">
        <f>IF(#REF!=#REF!,0,IF(#REF!=#REF!,0,IF(#REF!=#REF!,0,IF(#REF!=#REF!,0,IF(#REF!=#REF!,0,IF(#REF!=#REF!,0,IF(#REF!=#REF!,0,1)))))))</f>
        <v>#REF!</v>
      </c>
      <c r="AM930" s="354">
        <f t="shared" si="108"/>
        <v>0</v>
      </c>
    </row>
    <row r="931" spans="1:39" ht="14.1" customHeight="1" thickTop="1" thickBot="1" x14ac:dyDescent="0.25">
      <c r="A931" s="2295"/>
      <c r="B931" s="2284"/>
      <c r="C931" s="2298"/>
      <c r="D931" s="2300"/>
      <c r="E931" s="2303"/>
      <c r="F931" s="2284"/>
      <c r="G931" s="2318"/>
      <c r="H931" s="2305"/>
      <c r="I931" s="2282"/>
      <c r="J931" s="2284"/>
      <c r="K931" s="2318"/>
      <c r="L931" s="2284"/>
      <c r="M931" s="310"/>
      <c r="N931" s="1679"/>
      <c r="O931" s="1679"/>
      <c r="P931" s="309"/>
      <c r="Q931" s="309"/>
      <c r="R931" s="308"/>
      <c r="S931" s="308"/>
      <c r="T931" s="358"/>
      <c r="U931" s="357"/>
      <c r="V931" s="357"/>
      <c r="W931" s="357"/>
      <c r="X931" s="357"/>
      <c r="Y931" s="357"/>
      <c r="Z931" s="357"/>
      <c r="AA931" s="357"/>
      <c r="AB931" s="308"/>
      <c r="AC931" s="2287"/>
      <c r="AD931" s="2287"/>
      <c r="AE931" s="2277"/>
      <c r="AF931" s="2291"/>
      <c r="AG931" s="2293"/>
      <c r="AH931" s="2276"/>
      <c r="AI931" s="271">
        <f>IF(P931=P930,0,IF(P931=P929,0,IF(P931=P928,0,IF(P931=P927,0,IF(P931=P926,0,IF(P931=P925,0,IF(P931=P924,0,IF(P931=P923,0,1))))))))</f>
        <v>0</v>
      </c>
      <c r="AJ931" s="271" t="s">
        <v>545</v>
      </c>
      <c r="AK931" s="271" t="str">
        <f t="shared" si="107"/>
        <v>??</v>
      </c>
      <c r="AL931" s="271" t="e">
        <f>IF(#REF!=#REF!,0,IF(#REF!=#REF!,0,IF(#REF!=#REF!,0,IF(#REF!=#REF!,0,IF(#REF!=#REF!,0,IF(#REF!=#REF!,0,IF(#REF!=#REF!,0,IF(#REF!=#REF!,0,1))))))))</f>
        <v>#REF!</v>
      </c>
      <c r="AM931" s="354">
        <f t="shared" si="108"/>
        <v>0</v>
      </c>
    </row>
    <row r="932" spans="1:39" ht="14.1" customHeight="1" thickTop="1" thickBot="1" x14ac:dyDescent="0.25">
      <c r="A932" s="2296"/>
      <c r="B932" s="2285"/>
      <c r="C932" s="2299"/>
      <c r="D932" s="2301"/>
      <c r="E932" s="2304"/>
      <c r="F932" s="2285"/>
      <c r="G932" s="2319"/>
      <c r="H932" s="2306"/>
      <c r="I932" s="2283"/>
      <c r="J932" s="2285"/>
      <c r="K932" s="2319"/>
      <c r="L932" s="2285"/>
      <c r="M932" s="292"/>
      <c r="N932" s="290"/>
      <c r="O932" s="290"/>
      <c r="P932" s="291"/>
      <c r="Q932" s="291"/>
      <c r="R932" s="290"/>
      <c r="S932" s="290"/>
      <c r="T932" s="356"/>
      <c r="U932" s="355"/>
      <c r="V932" s="355"/>
      <c r="W932" s="355"/>
      <c r="X932" s="355"/>
      <c r="Y932" s="355"/>
      <c r="Z932" s="355"/>
      <c r="AA932" s="355"/>
      <c r="AB932" s="290"/>
      <c r="AC932" s="2288"/>
      <c r="AD932" s="2288"/>
      <c r="AE932" s="2278"/>
      <c r="AF932" s="2291"/>
      <c r="AG932" s="2294"/>
      <c r="AH932" s="2276"/>
      <c r="AI932" s="271">
        <f>IF(P932=P931,0,IF(P932=P930,0,IF(P932=P929,0,IF(P932=P928,0,IF(P932=P927,0,IF(P932=P926,0,IF(P932=P925,0,IF(P932=P924,0,IF(P932=P923,0,1)))))))))</f>
        <v>0</v>
      </c>
      <c r="AJ932" s="271" t="s">
        <v>545</v>
      </c>
      <c r="AK932" s="271" t="str">
        <f t="shared" si="107"/>
        <v>??</v>
      </c>
      <c r="AL932" s="271" t="e">
        <f>IF(#REF!=#REF!,0,IF(#REF!=#REF!,0,IF(#REF!=#REF!,0,IF(#REF!=#REF!,0,IF(#REF!=#REF!,0,IF(#REF!=#REF!,0,IF(#REF!=#REF!,0,IF(#REF!=#REF!,0,IF(#REF!=#REF!,0,1)))))))))</f>
        <v>#REF!</v>
      </c>
      <c r="AM932" s="354">
        <f t="shared" si="108"/>
        <v>0</v>
      </c>
    </row>
    <row r="933" spans="1:39" ht="14.1" customHeight="1" thickTop="1" thickBot="1" x14ac:dyDescent="0.25">
      <c r="A933" s="2295"/>
      <c r="B933" s="2297"/>
      <c r="C933" s="2298"/>
      <c r="D933" s="2300"/>
      <c r="E933" s="2302"/>
      <c r="F933" s="2297"/>
      <c r="G933" s="2297"/>
      <c r="H933" s="2305"/>
      <c r="I933" s="2279" t="s">
        <v>140</v>
      </c>
      <c r="J933" s="2284"/>
      <c r="K933" s="2297"/>
      <c r="L933" s="2284"/>
      <c r="M933" s="310"/>
      <c r="N933" s="1679"/>
      <c r="O933" s="1679"/>
      <c r="P933" s="389"/>
      <c r="Q933" s="389"/>
      <c r="R933" s="308"/>
      <c r="S933" s="308"/>
      <c r="T933" s="358"/>
      <c r="U933" s="357"/>
      <c r="V933" s="357"/>
      <c r="W933" s="357"/>
      <c r="X933" s="357"/>
      <c r="Y933" s="357"/>
      <c r="Z933" s="357"/>
      <c r="AA933" s="357"/>
      <c r="AB933" s="308"/>
      <c r="AC933" s="2286">
        <f>SUM(T933:AB942)</f>
        <v>0</v>
      </c>
      <c r="AD933" s="2286">
        <f>IF(AC933&gt;0,18,0)</f>
        <v>0</v>
      </c>
      <c r="AE933" s="2289">
        <f>IF((AC933-AD933)&gt;=0,AC933-AD933,0)</f>
        <v>0</v>
      </c>
      <c r="AF933" s="2291">
        <f>IF(AC933&lt;AD933,AC933,AD933)/IF(AD933=0,1,AD933)</f>
        <v>0</v>
      </c>
      <c r="AG933" s="2292" t="str">
        <f>IF(AF933=1,"pe",IF(AF933&gt;0,"ne",""))</f>
        <v/>
      </c>
      <c r="AH933" s="2276"/>
      <c r="AI933" s="271">
        <v>1</v>
      </c>
      <c r="AJ933" s="271" t="s">
        <v>545</v>
      </c>
      <c r="AK933" s="271" t="str">
        <f t="shared" si="107"/>
        <v>??</v>
      </c>
      <c r="AL933" s="271">
        <v>1</v>
      </c>
      <c r="AM933" s="354">
        <f>C933</f>
        <v>0</v>
      </c>
    </row>
    <row r="934" spans="1:39" ht="14.1" customHeight="1" thickTop="1" thickBot="1" x14ac:dyDescent="0.25">
      <c r="A934" s="2295"/>
      <c r="B934" s="2284"/>
      <c r="C934" s="2298"/>
      <c r="D934" s="2300"/>
      <c r="E934" s="2303"/>
      <c r="F934" s="2284"/>
      <c r="G934" s="2318"/>
      <c r="H934" s="2305"/>
      <c r="I934" s="2280"/>
      <c r="J934" s="2284"/>
      <c r="K934" s="2318"/>
      <c r="L934" s="2284"/>
      <c r="M934" s="310"/>
      <c r="N934" s="1679"/>
      <c r="O934" s="1679"/>
      <c r="P934" s="309"/>
      <c r="Q934" s="309"/>
      <c r="R934" s="308"/>
      <c r="S934" s="308"/>
      <c r="T934" s="358"/>
      <c r="U934" s="357"/>
      <c r="V934" s="357"/>
      <c r="W934" s="357"/>
      <c r="X934" s="357"/>
      <c r="Y934" s="357"/>
      <c r="Z934" s="357"/>
      <c r="AA934" s="357"/>
      <c r="AB934" s="308"/>
      <c r="AC934" s="2287"/>
      <c r="AD934" s="2287"/>
      <c r="AE934" s="2290"/>
      <c r="AF934" s="2291"/>
      <c r="AG934" s="2293"/>
      <c r="AH934" s="2276"/>
      <c r="AI934" s="271">
        <f>IF(P934=P933,0,1)</f>
        <v>0</v>
      </c>
      <c r="AJ934" s="271" t="s">
        <v>545</v>
      </c>
      <c r="AK934" s="271" t="str">
        <f t="shared" si="107"/>
        <v>??</v>
      </c>
      <c r="AL934" s="271" t="e">
        <f>IF(#REF!=#REF!,0,1)</f>
        <v>#REF!</v>
      </c>
      <c r="AM934" s="354">
        <f t="shared" ref="AM934:AM942" si="109">AM933</f>
        <v>0</v>
      </c>
    </row>
    <row r="935" spans="1:39" ht="14.1" customHeight="1" thickTop="1" thickBot="1" x14ac:dyDescent="0.25">
      <c r="A935" s="2295"/>
      <c r="B935" s="2284"/>
      <c r="C935" s="2298"/>
      <c r="D935" s="2300"/>
      <c r="E935" s="2303"/>
      <c r="F935" s="2284"/>
      <c r="G935" s="2318"/>
      <c r="H935" s="2305"/>
      <c r="I935" s="2281"/>
      <c r="J935" s="2284"/>
      <c r="K935" s="2318"/>
      <c r="L935" s="2284"/>
      <c r="M935" s="310"/>
      <c r="N935" s="1679"/>
      <c r="O935" s="1679"/>
      <c r="P935" s="309"/>
      <c r="Q935" s="309"/>
      <c r="R935" s="308"/>
      <c r="S935" s="308"/>
      <c r="T935" s="358"/>
      <c r="U935" s="357"/>
      <c r="V935" s="357"/>
      <c r="W935" s="357"/>
      <c r="X935" s="357"/>
      <c r="Y935" s="357"/>
      <c r="Z935" s="357"/>
      <c r="AA935" s="357"/>
      <c r="AB935" s="308"/>
      <c r="AC935" s="2287"/>
      <c r="AD935" s="2287"/>
      <c r="AE935" s="2290"/>
      <c r="AF935" s="2291"/>
      <c r="AG935" s="2293"/>
      <c r="AH935" s="2276"/>
      <c r="AI935" s="271">
        <f>IF(P935=P934,0,IF(P935=P933,0,1))</f>
        <v>0</v>
      </c>
      <c r="AJ935" s="271" t="s">
        <v>545</v>
      </c>
      <c r="AK935" s="271" t="str">
        <f t="shared" si="107"/>
        <v>??</v>
      </c>
      <c r="AL935" s="271" t="e">
        <f>IF(#REF!=#REF!,0,IF(#REF!=#REF!,0,1))</f>
        <v>#REF!</v>
      </c>
      <c r="AM935" s="354">
        <f t="shared" si="109"/>
        <v>0</v>
      </c>
    </row>
    <row r="936" spans="1:39" ht="14.1" customHeight="1" thickTop="1" thickBot="1" x14ac:dyDescent="0.25">
      <c r="A936" s="2295"/>
      <c r="B936" s="2284"/>
      <c r="C936" s="2298"/>
      <c r="D936" s="2300"/>
      <c r="E936" s="2303"/>
      <c r="F936" s="2284"/>
      <c r="G936" s="2318"/>
      <c r="H936" s="2305"/>
      <c r="I936" s="2282"/>
      <c r="J936" s="2284"/>
      <c r="K936" s="2318"/>
      <c r="L936" s="2284"/>
      <c r="M936" s="310"/>
      <c r="N936" s="1679"/>
      <c r="O936" s="1679"/>
      <c r="P936" s="309"/>
      <c r="Q936" s="309"/>
      <c r="R936" s="308"/>
      <c r="S936" s="308"/>
      <c r="T936" s="358"/>
      <c r="U936" s="357"/>
      <c r="V936" s="357"/>
      <c r="W936" s="357"/>
      <c r="X936" s="357"/>
      <c r="Y936" s="357"/>
      <c r="Z936" s="357"/>
      <c r="AA936" s="357"/>
      <c r="AB936" s="308"/>
      <c r="AC936" s="2287"/>
      <c r="AD936" s="2287"/>
      <c r="AE936" s="2290"/>
      <c r="AF936" s="2291"/>
      <c r="AG936" s="2293"/>
      <c r="AH936" s="2276"/>
      <c r="AI936" s="271">
        <f>IF(P936=P935,0,IF(P936=P934,0,IF(P936=P933,0,1)))</f>
        <v>0</v>
      </c>
      <c r="AJ936" s="271" t="s">
        <v>545</v>
      </c>
      <c r="AK936" s="271" t="str">
        <f t="shared" si="107"/>
        <v>??</v>
      </c>
      <c r="AL936" s="271" t="e">
        <f>IF(#REF!=#REF!,0,IF(#REF!=#REF!,0,IF(#REF!=#REF!,0,1)))</f>
        <v>#REF!</v>
      </c>
      <c r="AM936" s="354">
        <f t="shared" si="109"/>
        <v>0</v>
      </c>
    </row>
    <row r="937" spans="1:39" ht="14.1" customHeight="1" thickTop="1" thickBot="1" x14ac:dyDescent="0.25">
      <c r="A937" s="2295"/>
      <c r="B937" s="2284"/>
      <c r="C937" s="2298"/>
      <c r="D937" s="2300"/>
      <c r="E937" s="2303"/>
      <c r="F937" s="2284"/>
      <c r="G937" s="2318"/>
      <c r="H937" s="2305"/>
      <c r="I937" s="2282"/>
      <c r="J937" s="2284"/>
      <c r="K937" s="2318"/>
      <c r="L937" s="2284"/>
      <c r="M937" s="310"/>
      <c r="N937" s="1679"/>
      <c r="O937" s="1679"/>
      <c r="P937" s="309"/>
      <c r="Q937" s="309"/>
      <c r="R937" s="308"/>
      <c r="S937" s="308"/>
      <c r="T937" s="358"/>
      <c r="U937" s="357"/>
      <c r="V937" s="357"/>
      <c r="W937" s="357"/>
      <c r="X937" s="357"/>
      <c r="Y937" s="357"/>
      <c r="Z937" s="357"/>
      <c r="AA937" s="357"/>
      <c r="AB937" s="308"/>
      <c r="AC937" s="2287"/>
      <c r="AD937" s="2287"/>
      <c r="AE937" s="2290"/>
      <c r="AF937" s="2291"/>
      <c r="AG937" s="2293"/>
      <c r="AH937" s="2276"/>
      <c r="AI937" s="271">
        <f>IF(P937=P936,0,IF(P937=P935,0,IF(P937=P934,0,IF(P937=P933,0,1))))</f>
        <v>0</v>
      </c>
      <c r="AJ937" s="271" t="s">
        <v>545</v>
      </c>
      <c r="AK937" s="271" t="str">
        <f t="shared" si="107"/>
        <v>??</v>
      </c>
      <c r="AL937" s="271" t="e">
        <f>IF(#REF!=#REF!,0,IF(#REF!=#REF!,0,IF(#REF!=#REF!,0,IF(#REF!=#REF!,0,1))))</f>
        <v>#REF!</v>
      </c>
      <c r="AM937" s="354">
        <f t="shared" si="109"/>
        <v>0</v>
      </c>
    </row>
    <row r="938" spans="1:39" ht="14.1" customHeight="1" thickTop="1" thickBot="1" x14ac:dyDescent="0.25">
      <c r="A938" s="2295"/>
      <c r="B938" s="2284"/>
      <c r="C938" s="2298"/>
      <c r="D938" s="2300"/>
      <c r="E938" s="2303"/>
      <c r="F938" s="2284"/>
      <c r="G938" s="2318"/>
      <c r="H938" s="2305"/>
      <c r="I938" s="2282"/>
      <c r="J938" s="2284"/>
      <c r="K938" s="2318"/>
      <c r="L938" s="2284"/>
      <c r="M938" s="310"/>
      <c r="N938" s="1679"/>
      <c r="O938" s="1679"/>
      <c r="P938" s="309"/>
      <c r="Q938" s="309"/>
      <c r="R938" s="308"/>
      <c r="S938" s="308"/>
      <c r="T938" s="358"/>
      <c r="U938" s="357"/>
      <c r="V938" s="357"/>
      <c r="W938" s="357"/>
      <c r="X938" s="357"/>
      <c r="Y938" s="357"/>
      <c r="Z938" s="357"/>
      <c r="AA938" s="357"/>
      <c r="AB938" s="308"/>
      <c r="AC938" s="2287"/>
      <c r="AD938" s="2287"/>
      <c r="AE938" s="2290"/>
      <c r="AF938" s="2291"/>
      <c r="AG938" s="2293"/>
      <c r="AH938" s="2276"/>
      <c r="AI938" s="271">
        <f>IF(P938=P937,0,IF(P938=P936,0,IF(P938=P935,0,IF(P938=P934,0,IF(P938=P933,0,1)))))</f>
        <v>0</v>
      </c>
      <c r="AJ938" s="271" t="s">
        <v>545</v>
      </c>
      <c r="AK938" s="271" t="str">
        <f t="shared" si="107"/>
        <v>??</v>
      </c>
      <c r="AL938" s="271" t="e">
        <f>IF(#REF!=#REF!,0,IF(#REF!=#REF!,0,IF(#REF!=#REF!,0,IF(#REF!=#REF!,0,IF(#REF!=#REF!,0,1)))))</f>
        <v>#REF!</v>
      </c>
      <c r="AM938" s="354">
        <f t="shared" si="109"/>
        <v>0</v>
      </c>
    </row>
    <row r="939" spans="1:39" ht="14.1" customHeight="1" thickTop="1" thickBot="1" x14ac:dyDescent="0.25">
      <c r="A939" s="2295"/>
      <c r="B939" s="2284"/>
      <c r="C939" s="2298"/>
      <c r="D939" s="2300"/>
      <c r="E939" s="2303"/>
      <c r="F939" s="2284"/>
      <c r="G939" s="2318"/>
      <c r="H939" s="2305"/>
      <c r="I939" s="2282"/>
      <c r="J939" s="2284"/>
      <c r="K939" s="2318"/>
      <c r="L939" s="2284"/>
      <c r="M939" s="310"/>
      <c r="N939" s="1679"/>
      <c r="O939" s="1679"/>
      <c r="P939" s="309"/>
      <c r="Q939" s="309"/>
      <c r="R939" s="308"/>
      <c r="S939" s="308"/>
      <c r="T939" s="358"/>
      <c r="U939" s="357"/>
      <c r="V939" s="357"/>
      <c r="W939" s="357"/>
      <c r="X939" s="357"/>
      <c r="Y939" s="357"/>
      <c r="Z939" s="357"/>
      <c r="AA939" s="357"/>
      <c r="AB939" s="308"/>
      <c r="AC939" s="2287"/>
      <c r="AD939" s="2287"/>
      <c r="AE939" s="2277" t="str">
        <f>IF(AE933&gt;9,"błąd","")</f>
        <v/>
      </c>
      <c r="AF939" s="2291"/>
      <c r="AG939" s="2293"/>
      <c r="AH939" s="2276"/>
      <c r="AI939" s="271">
        <f>IF(P939=P938,0,IF(P939=P937,0,IF(P939=P936,0,IF(P939=P935,0,IF(P939=P934,0,IF(P939=P933,0,1))))))</f>
        <v>0</v>
      </c>
      <c r="AJ939" s="271" t="s">
        <v>545</v>
      </c>
      <c r="AK939" s="271" t="str">
        <f t="shared" si="107"/>
        <v>??</v>
      </c>
      <c r="AL939" s="271" t="e">
        <f>IF(#REF!=#REF!,0,IF(#REF!=#REF!,0,IF(#REF!=#REF!,0,IF(#REF!=#REF!,0,IF(#REF!=#REF!,0,IF(#REF!=#REF!,0,1))))))</f>
        <v>#REF!</v>
      </c>
      <c r="AM939" s="354">
        <f t="shared" si="109"/>
        <v>0</v>
      </c>
    </row>
    <row r="940" spans="1:39" ht="14.1" customHeight="1" thickTop="1" thickBot="1" x14ac:dyDescent="0.25">
      <c r="A940" s="2295"/>
      <c r="B940" s="2284"/>
      <c r="C940" s="2298"/>
      <c r="D940" s="2300"/>
      <c r="E940" s="2303"/>
      <c r="F940" s="2284"/>
      <c r="G940" s="2318"/>
      <c r="H940" s="2305"/>
      <c r="I940" s="2282"/>
      <c r="J940" s="2284"/>
      <c r="K940" s="2318"/>
      <c r="L940" s="2284"/>
      <c r="M940" s="310"/>
      <c r="N940" s="1679"/>
      <c r="O940" s="1679"/>
      <c r="P940" s="309"/>
      <c r="Q940" s="309"/>
      <c r="R940" s="308"/>
      <c r="S940" s="308"/>
      <c r="T940" s="358"/>
      <c r="U940" s="357"/>
      <c r="V940" s="357"/>
      <c r="W940" s="357"/>
      <c r="X940" s="357"/>
      <c r="Y940" s="357"/>
      <c r="Z940" s="357"/>
      <c r="AA940" s="357"/>
      <c r="AB940" s="308"/>
      <c r="AC940" s="2287"/>
      <c r="AD940" s="2287"/>
      <c r="AE940" s="2277"/>
      <c r="AF940" s="2291"/>
      <c r="AG940" s="2293"/>
      <c r="AH940" s="2276"/>
      <c r="AI940" s="271">
        <f>IF(P940=P939,0,IF(P940=P938,0,IF(P940=P937,0,IF(P940=P936,0,IF(P940=P935,0,IF(P940=P934,0,IF(P940=P933,0,1)))))))</f>
        <v>0</v>
      </c>
      <c r="AJ940" s="271" t="s">
        <v>545</v>
      </c>
      <c r="AK940" s="271" t="str">
        <f t="shared" si="107"/>
        <v>??</v>
      </c>
      <c r="AL940" s="271" t="e">
        <f>IF(#REF!=#REF!,0,IF(#REF!=#REF!,0,IF(#REF!=#REF!,0,IF(#REF!=#REF!,0,IF(#REF!=#REF!,0,IF(#REF!=#REF!,0,IF(#REF!=#REF!,0,1)))))))</f>
        <v>#REF!</v>
      </c>
      <c r="AM940" s="354">
        <f t="shared" si="109"/>
        <v>0</v>
      </c>
    </row>
    <row r="941" spans="1:39" ht="14.1" customHeight="1" thickTop="1" thickBot="1" x14ac:dyDescent="0.25">
      <c r="A941" s="2295"/>
      <c r="B941" s="2284"/>
      <c r="C941" s="2298"/>
      <c r="D941" s="2300"/>
      <c r="E941" s="2303"/>
      <c r="F941" s="2284"/>
      <c r="G941" s="2318"/>
      <c r="H941" s="2305"/>
      <c r="I941" s="2282"/>
      <c r="J941" s="2284"/>
      <c r="K941" s="2318"/>
      <c r="L941" s="2284"/>
      <c r="M941" s="310"/>
      <c r="N941" s="1679"/>
      <c r="O941" s="1679"/>
      <c r="P941" s="309"/>
      <c r="Q941" s="309"/>
      <c r="R941" s="308"/>
      <c r="S941" s="308"/>
      <c r="T941" s="358"/>
      <c r="U941" s="357"/>
      <c r="V941" s="357"/>
      <c r="W941" s="357"/>
      <c r="X941" s="357"/>
      <c r="Y941" s="357"/>
      <c r="Z941" s="357"/>
      <c r="AA941" s="357"/>
      <c r="AB941" s="308"/>
      <c r="AC941" s="2287"/>
      <c r="AD941" s="2287"/>
      <c r="AE941" s="2277"/>
      <c r="AF941" s="2291"/>
      <c r="AG941" s="2293"/>
      <c r="AH941" s="2276"/>
      <c r="AI941" s="271">
        <f>IF(P941=P940,0,IF(P941=P939,0,IF(P941=P938,0,IF(P941=P937,0,IF(P941=P936,0,IF(P941=P935,0,IF(P941=P934,0,IF(P941=P933,0,1))))))))</f>
        <v>0</v>
      </c>
      <c r="AJ941" s="271" t="s">
        <v>545</v>
      </c>
      <c r="AK941" s="271" t="str">
        <f t="shared" si="107"/>
        <v>??</v>
      </c>
      <c r="AL941" s="271" t="e">
        <f>IF(#REF!=#REF!,0,IF(#REF!=#REF!,0,IF(#REF!=#REF!,0,IF(#REF!=#REF!,0,IF(#REF!=#REF!,0,IF(#REF!=#REF!,0,IF(#REF!=#REF!,0,IF(#REF!=#REF!,0,1))))))))</f>
        <v>#REF!</v>
      </c>
      <c r="AM941" s="354">
        <f t="shared" si="109"/>
        <v>0</v>
      </c>
    </row>
    <row r="942" spans="1:39" ht="14.1" customHeight="1" thickTop="1" thickBot="1" x14ac:dyDescent="0.25">
      <c r="A942" s="2296"/>
      <c r="B942" s="2285"/>
      <c r="C942" s="2299"/>
      <c r="D942" s="2301"/>
      <c r="E942" s="2304"/>
      <c r="F942" s="2285"/>
      <c r="G942" s="2319"/>
      <c r="H942" s="2306"/>
      <c r="I942" s="2283"/>
      <c r="J942" s="2285"/>
      <c r="K942" s="2319"/>
      <c r="L942" s="2285"/>
      <c r="M942" s="292"/>
      <c r="N942" s="290"/>
      <c r="O942" s="290"/>
      <c r="P942" s="291"/>
      <c r="Q942" s="291"/>
      <c r="R942" s="290"/>
      <c r="S942" s="290"/>
      <c r="T942" s="356"/>
      <c r="U942" s="355"/>
      <c r="V942" s="355"/>
      <c r="W942" s="355"/>
      <c r="X942" s="355"/>
      <c r="Y942" s="355"/>
      <c r="Z942" s="355"/>
      <c r="AA942" s="355"/>
      <c r="AB942" s="290"/>
      <c r="AC942" s="2288"/>
      <c r="AD942" s="2288"/>
      <c r="AE942" s="2278"/>
      <c r="AF942" s="2291"/>
      <c r="AG942" s="2294"/>
      <c r="AH942" s="2276"/>
      <c r="AI942" s="271">
        <f>IF(P942=P941,0,IF(P942=P940,0,IF(P942=P939,0,IF(P942=P938,0,IF(P942=P937,0,IF(P942=P936,0,IF(P942=P935,0,IF(P942=P934,0,IF(P942=P933,0,1)))))))))</f>
        <v>0</v>
      </c>
      <c r="AJ942" s="271" t="s">
        <v>545</v>
      </c>
      <c r="AK942" s="271" t="str">
        <f t="shared" si="107"/>
        <v>??</v>
      </c>
      <c r="AL942" s="271" t="e">
        <f>IF(#REF!=#REF!,0,IF(#REF!=#REF!,0,IF(#REF!=#REF!,0,IF(#REF!=#REF!,0,IF(#REF!=#REF!,0,IF(#REF!=#REF!,0,IF(#REF!=#REF!,0,IF(#REF!=#REF!,0,IF(#REF!=#REF!,0,1)))))))))</f>
        <v>#REF!</v>
      </c>
      <c r="AM942" s="354">
        <f t="shared" si="109"/>
        <v>0</v>
      </c>
    </row>
    <row r="943" spans="1:39" ht="14.1" customHeight="1" thickTop="1" thickBot="1" x14ac:dyDescent="0.25">
      <c r="A943" s="2295"/>
      <c r="B943" s="2297"/>
      <c r="C943" s="2298"/>
      <c r="D943" s="2300"/>
      <c r="E943" s="2302"/>
      <c r="F943" s="2297"/>
      <c r="G943" s="2297"/>
      <c r="H943" s="2305"/>
      <c r="I943" s="2279" t="s">
        <v>140</v>
      </c>
      <c r="J943" s="2284"/>
      <c r="K943" s="2297"/>
      <c r="L943" s="2284"/>
      <c r="M943" s="310"/>
      <c r="N943" s="1679"/>
      <c r="O943" s="1679"/>
      <c r="P943" s="389"/>
      <c r="Q943" s="389"/>
      <c r="R943" s="308"/>
      <c r="S943" s="308"/>
      <c r="T943" s="358"/>
      <c r="U943" s="357"/>
      <c r="V943" s="357"/>
      <c r="W943" s="357"/>
      <c r="X943" s="357"/>
      <c r="Y943" s="357"/>
      <c r="Z943" s="357"/>
      <c r="AA943" s="357"/>
      <c r="AB943" s="308"/>
      <c r="AC943" s="2286">
        <f>SUM(T943:AB952)</f>
        <v>0</v>
      </c>
      <c r="AD943" s="2286">
        <f>IF(AC943&gt;0,18,0)</f>
        <v>0</v>
      </c>
      <c r="AE943" s="2289">
        <f>IF((AC943-AD943)&gt;=0,AC943-AD943,0)</f>
        <v>0</v>
      </c>
      <c r="AF943" s="2291">
        <f>IF(AC943&lt;AD943,AC943,AD943)/IF(AD943=0,1,AD943)</f>
        <v>0</v>
      </c>
      <c r="AG943" s="2292" t="str">
        <f>IF(AF943=1,"pe",IF(AF943&gt;0,"ne",""))</f>
        <v/>
      </c>
      <c r="AH943" s="2276"/>
      <c r="AI943" s="271">
        <v>1</v>
      </c>
      <c r="AJ943" s="271" t="s">
        <v>545</v>
      </c>
      <c r="AK943" s="271" t="str">
        <f t="shared" si="107"/>
        <v>??</v>
      </c>
      <c r="AL943" s="271">
        <v>1</v>
      </c>
      <c r="AM943" s="354">
        <f>C943</f>
        <v>0</v>
      </c>
    </row>
    <row r="944" spans="1:39" ht="14.1" customHeight="1" thickTop="1" thickBot="1" x14ac:dyDescent="0.25">
      <c r="A944" s="2295"/>
      <c r="B944" s="2284"/>
      <c r="C944" s="2298"/>
      <c r="D944" s="2300"/>
      <c r="E944" s="2303"/>
      <c r="F944" s="2284"/>
      <c r="G944" s="2318"/>
      <c r="H944" s="2305"/>
      <c r="I944" s="2280"/>
      <c r="J944" s="2284"/>
      <c r="K944" s="2318"/>
      <c r="L944" s="2284"/>
      <c r="M944" s="310"/>
      <c r="N944" s="1679"/>
      <c r="O944" s="1679"/>
      <c r="P944" s="309"/>
      <c r="Q944" s="309"/>
      <c r="R944" s="308"/>
      <c r="S944" s="308"/>
      <c r="T944" s="358"/>
      <c r="U944" s="357"/>
      <c r="V944" s="357"/>
      <c r="W944" s="357"/>
      <c r="X944" s="357"/>
      <c r="Y944" s="357"/>
      <c r="Z944" s="357"/>
      <c r="AA944" s="357"/>
      <c r="AB944" s="308"/>
      <c r="AC944" s="2287"/>
      <c r="AD944" s="2287"/>
      <c r="AE944" s="2290"/>
      <c r="AF944" s="2291"/>
      <c r="AG944" s="2293"/>
      <c r="AH944" s="2276"/>
      <c r="AI944" s="271">
        <f>IF(P944=P943,0,1)</f>
        <v>0</v>
      </c>
      <c r="AJ944" s="271" t="s">
        <v>545</v>
      </c>
      <c r="AK944" s="271" t="str">
        <f t="shared" si="107"/>
        <v>??</v>
      </c>
      <c r="AL944" s="271" t="e">
        <f>IF(#REF!=#REF!,0,1)</f>
        <v>#REF!</v>
      </c>
      <c r="AM944" s="354">
        <f t="shared" ref="AM944:AM952" si="110">AM943</f>
        <v>0</v>
      </c>
    </row>
    <row r="945" spans="1:39" ht="14.1" customHeight="1" thickTop="1" thickBot="1" x14ac:dyDescent="0.25">
      <c r="A945" s="2295"/>
      <c r="B945" s="2284"/>
      <c r="C945" s="2298"/>
      <c r="D945" s="2300"/>
      <c r="E945" s="2303"/>
      <c r="F945" s="2284"/>
      <c r="G945" s="2318"/>
      <c r="H945" s="2305"/>
      <c r="I945" s="2281"/>
      <c r="J945" s="2284"/>
      <c r="K945" s="2318"/>
      <c r="L945" s="2284"/>
      <c r="M945" s="310"/>
      <c r="N945" s="1679"/>
      <c r="O945" s="1679"/>
      <c r="P945" s="309"/>
      <c r="Q945" s="309"/>
      <c r="R945" s="308"/>
      <c r="S945" s="308"/>
      <c r="T945" s="358"/>
      <c r="U945" s="357"/>
      <c r="V945" s="357"/>
      <c r="W945" s="357"/>
      <c r="X945" s="357"/>
      <c r="Y945" s="357"/>
      <c r="Z945" s="357"/>
      <c r="AA945" s="357"/>
      <c r="AB945" s="308"/>
      <c r="AC945" s="2287"/>
      <c r="AD945" s="2287"/>
      <c r="AE945" s="2290"/>
      <c r="AF945" s="2291"/>
      <c r="AG945" s="2293"/>
      <c r="AH945" s="2276"/>
      <c r="AI945" s="271">
        <f>IF(P945=P944,0,IF(P945=P943,0,1))</f>
        <v>0</v>
      </c>
      <c r="AJ945" s="271" t="s">
        <v>545</v>
      </c>
      <c r="AK945" s="271" t="str">
        <f t="shared" si="107"/>
        <v>??</v>
      </c>
      <c r="AL945" s="271" t="e">
        <f>IF(#REF!=#REF!,0,IF(#REF!=#REF!,0,1))</f>
        <v>#REF!</v>
      </c>
      <c r="AM945" s="354">
        <f t="shared" si="110"/>
        <v>0</v>
      </c>
    </row>
    <row r="946" spans="1:39" ht="14.1" customHeight="1" thickTop="1" thickBot="1" x14ac:dyDescent="0.25">
      <c r="A946" s="2295"/>
      <c r="B946" s="2284"/>
      <c r="C946" s="2298"/>
      <c r="D946" s="2300"/>
      <c r="E946" s="2303"/>
      <c r="F946" s="2284"/>
      <c r="G946" s="2318"/>
      <c r="H946" s="2305"/>
      <c r="I946" s="2282"/>
      <c r="J946" s="2284"/>
      <c r="K946" s="2318"/>
      <c r="L946" s="2284"/>
      <c r="M946" s="310"/>
      <c r="N946" s="1679"/>
      <c r="O946" s="1679"/>
      <c r="P946" s="309"/>
      <c r="Q946" s="309"/>
      <c r="R946" s="308"/>
      <c r="S946" s="308"/>
      <c r="T946" s="358"/>
      <c r="U946" s="357"/>
      <c r="V946" s="357"/>
      <c r="W946" s="357"/>
      <c r="X946" s="357"/>
      <c r="Y946" s="357"/>
      <c r="Z946" s="357"/>
      <c r="AA946" s="357"/>
      <c r="AB946" s="308"/>
      <c r="AC946" s="2287"/>
      <c r="AD946" s="2287"/>
      <c r="AE946" s="2290"/>
      <c r="AF946" s="2291"/>
      <c r="AG946" s="2293"/>
      <c r="AH946" s="2276"/>
      <c r="AI946" s="271">
        <f>IF(P946=P945,0,IF(P946=P944,0,IF(P946=P943,0,1)))</f>
        <v>0</v>
      </c>
      <c r="AJ946" s="271" t="s">
        <v>545</v>
      </c>
      <c r="AK946" s="271" t="str">
        <f t="shared" si="107"/>
        <v>??</v>
      </c>
      <c r="AL946" s="271" t="e">
        <f>IF(#REF!=#REF!,0,IF(#REF!=#REF!,0,IF(#REF!=#REF!,0,1)))</f>
        <v>#REF!</v>
      </c>
      <c r="AM946" s="354">
        <f t="shared" si="110"/>
        <v>0</v>
      </c>
    </row>
    <row r="947" spans="1:39" ht="14.1" customHeight="1" thickTop="1" thickBot="1" x14ac:dyDescent="0.25">
      <c r="A947" s="2295"/>
      <c r="B947" s="2284"/>
      <c r="C947" s="2298"/>
      <c r="D947" s="2300"/>
      <c r="E947" s="2303"/>
      <c r="F947" s="2284"/>
      <c r="G947" s="2318"/>
      <c r="H947" s="2305"/>
      <c r="I947" s="2282"/>
      <c r="J947" s="2284"/>
      <c r="K947" s="2318"/>
      <c r="L947" s="2284"/>
      <c r="M947" s="310"/>
      <c r="N947" s="1679"/>
      <c r="O947" s="1679"/>
      <c r="P947" s="309"/>
      <c r="Q947" s="309"/>
      <c r="R947" s="308"/>
      <c r="S947" s="308"/>
      <c r="T947" s="358"/>
      <c r="U947" s="357"/>
      <c r="V947" s="357"/>
      <c r="W947" s="357"/>
      <c r="X947" s="357"/>
      <c r="Y947" s="357"/>
      <c r="Z947" s="357"/>
      <c r="AA947" s="357"/>
      <c r="AB947" s="308"/>
      <c r="AC947" s="2287"/>
      <c r="AD947" s="2287"/>
      <c r="AE947" s="2290"/>
      <c r="AF947" s="2291"/>
      <c r="AG947" s="2293"/>
      <c r="AH947" s="2276"/>
      <c r="AI947" s="271">
        <f>IF(P947=P946,0,IF(P947=P945,0,IF(P947=P944,0,IF(P947=P943,0,1))))</f>
        <v>0</v>
      </c>
      <c r="AJ947" s="271" t="s">
        <v>545</v>
      </c>
      <c r="AK947" s="271" t="str">
        <f t="shared" si="107"/>
        <v>??</v>
      </c>
      <c r="AL947" s="271" t="e">
        <f>IF(#REF!=#REF!,0,IF(#REF!=#REF!,0,IF(#REF!=#REF!,0,IF(#REF!=#REF!,0,1))))</f>
        <v>#REF!</v>
      </c>
      <c r="AM947" s="354">
        <f t="shared" si="110"/>
        <v>0</v>
      </c>
    </row>
    <row r="948" spans="1:39" ht="14.1" customHeight="1" thickTop="1" thickBot="1" x14ac:dyDescent="0.25">
      <c r="A948" s="2295"/>
      <c r="B948" s="2284"/>
      <c r="C948" s="2298"/>
      <c r="D948" s="2300"/>
      <c r="E948" s="2303"/>
      <c r="F948" s="2284"/>
      <c r="G948" s="2318"/>
      <c r="H948" s="2305"/>
      <c r="I948" s="2282"/>
      <c r="J948" s="2284"/>
      <c r="K948" s="2318"/>
      <c r="L948" s="2284"/>
      <c r="M948" s="310"/>
      <c r="N948" s="1679"/>
      <c r="O948" s="1679"/>
      <c r="P948" s="309"/>
      <c r="Q948" s="309"/>
      <c r="R948" s="308"/>
      <c r="S948" s="308"/>
      <c r="T948" s="358"/>
      <c r="U948" s="357"/>
      <c r="V948" s="357"/>
      <c r="W948" s="357"/>
      <c r="X948" s="357"/>
      <c r="Y948" s="357"/>
      <c r="Z948" s="357"/>
      <c r="AA948" s="357"/>
      <c r="AB948" s="308"/>
      <c r="AC948" s="2287"/>
      <c r="AD948" s="2287"/>
      <c r="AE948" s="2290"/>
      <c r="AF948" s="2291"/>
      <c r="AG948" s="2293"/>
      <c r="AH948" s="2276"/>
      <c r="AI948" s="271">
        <f>IF(P948=P947,0,IF(P948=P946,0,IF(P948=P945,0,IF(P948=P944,0,IF(P948=P943,0,1)))))</f>
        <v>0</v>
      </c>
      <c r="AJ948" s="271" t="s">
        <v>545</v>
      </c>
      <c r="AK948" s="271" t="str">
        <f t="shared" si="107"/>
        <v>??</v>
      </c>
      <c r="AL948" s="271" t="e">
        <f>IF(#REF!=#REF!,0,IF(#REF!=#REF!,0,IF(#REF!=#REF!,0,IF(#REF!=#REF!,0,IF(#REF!=#REF!,0,1)))))</f>
        <v>#REF!</v>
      </c>
      <c r="AM948" s="354">
        <f t="shared" si="110"/>
        <v>0</v>
      </c>
    </row>
    <row r="949" spans="1:39" ht="14.1" customHeight="1" thickTop="1" thickBot="1" x14ac:dyDescent="0.25">
      <c r="A949" s="2295"/>
      <c r="B949" s="2284"/>
      <c r="C949" s="2298"/>
      <c r="D949" s="2300"/>
      <c r="E949" s="2303"/>
      <c r="F949" s="2284"/>
      <c r="G949" s="2318"/>
      <c r="H949" s="2305"/>
      <c r="I949" s="2282"/>
      <c r="J949" s="2284"/>
      <c r="K949" s="2318"/>
      <c r="L949" s="2284"/>
      <c r="M949" s="310"/>
      <c r="N949" s="1679"/>
      <c r="O949" s="1679"/>
      <c r="P949" s="309"/>
      <c r="Q949" s="309"/>
      <c r="R949" s="308"/>
      <c r="S949" s="308"/>
      <c r="T949" s="358"/>
      <c r="U949" s="357"/>
      <c r="V949" s="357"/>
      <c r="W949" s="357"/>
      <c r="X949" s="357"/>
      <c r="Y949" s="357"/>
      <c r="Z949" s="357"/>
      <c r="AA949" s="357"/>
      <c r="AB949" s="308"/>
      <c r="AC949" s="2287"/>
      <c r="AD949" s="2287"/>
      <c r="AE949" s="2277" t="str">
        <f>IF(AE943&gt;9,"błąd","")</f>
        <v/>
      </c>
      <c r="AF949" s="2291"/>
      <c r="AG949" s="2293"/>
      <c r="AH949" s="2276"/>
      <c r="AI949" s="271">
        <f>IF(P949=P948,0,IF(P949=P947,0,IF(P949=P946,0,IF(P949=P945,0,IF(P949=P944,0,IF(P949=P943,0,1))))))</f>
        <v>0</v>
      </c>
      <c r="AJ949" s="271" t="s">
        <v>545</v>
      </c>
      <c r="AK949" s="271" t="str">
        <f t="shared" si="107"/>
        <v>??</v>
      </c>
      <c r="AL949" s="271" t="e">
        <f>IF(#REF!=#REF!,0,IF(#REF!=#REF!,0,IF(#REF!=#REF!,0,IF(#REF!=#REF!,0,IF(#REF!=#REF!,0,IF(#REF!=#REF!,0,1))))))</f>
        <v>#REF!</v>
      </c>
      <c r="AM949" s="354">
        <f t="shared" si="110"/>
        <v>0</v>
      </c>
    </row>
    <row r="950" spans="1:39" ht="14.1" customHeight="1" thickTop="1" thickBot="1" x14ac:dyDescent="0.25">
      <c r="A950" s="2295"/>
      <c r="B950" s="2284"/>
      <c r="C950" s="2298"/>
      <c r="D950" s="2300"/>
      <c r="E950" s="2303"/>
      <c r="F950" s="2284"/>
      <c r="G950" s="2318"/>
      <c r="H950" s="2305"/>
      <c r="I950" s="2282"/>
      <c r="J950" s="2284"/>
      <c r="K950" s="2318"/>
      <c r="L950" s="2284"/>
      <c r="M950" s="310"/>
      <c r="N950" s="1679"/>
      <c r="O950" s="1679"/>
      <c r="P950" s="309"/>
      <c r="Q950" s="309"/>
      <c r="R950" s="308"/>
      <c r="S950" s="308"/>
      <c r="T950" s="358"/>
      <c r="U950" s="357"/>
      <c r="V950" s="357"/>
      <c r="W950" s="357"/>
      <c r="X950" s="357"/>
      <c r="Y950" s="357"/>
      <c r="Z950" s="357"/>
      <c r="AA950" s="357"/>
      <c r="AB950" s="308"/>
      <c r="AC950" s="2287"/>
      <c r="AD950" s="2287"/>
      <c r="AE950" s="2277"/>
      <c r="AF950" s="2291"/>
      <c r="AG950" s="2293"/>
      <c r="AH950" s="2276"/>
      <c r="AI950" s="271">
        <f>IF(P950=P949,0,IF(P950=P948,0,IF(P950=P947,0,IF(P950=P946,0,IF(P950=P945,0,IF(P950=P944,0,IF(P950=P943,0,1)))))))</f>
        <v>0</v>
      </c>
      <c r="AJ950" s="271" t="s">
        <v>545</v>
      </c>
      <c r="AK950" s="271" t="str">
        <f t="shared" si="107"/>
        <v>??</v>
      </c>
      <c r="AL950" s="271" t="e">
        <f>IF(#REF!=#REF!,0,IF(#REF!=#REF!,0,IF(#REF!=#REF!,0,IF(#REF!=#REF!,0,IF(#REF!=#REF!,0,IF(#REF!=#REF!,0,IF(#REF!=#REF!,0,1)))))))</f>
        <v>#REF!</v>
      </c>
      <c r="AM950" s="354">
        <f t="shared" si="110"/>
        <v>0</v>
      </c>
    </row>
    <row r="951" spans="1:39" ht="14.1" customHeight="1" thickTop="1" thickBot="1" x14ac:dyDescent="0.25">
      <c r="A951" s="2295"/>
      <c r="B951" s="2284"/>
      <c r="C951" s="2298"/>
      <c r="D951" s="2300"/>
      <c r="E951" s="2303"/>
      <c r="F951" s="2284"/>
      <c r="G951" s="2318"/>
      <c r="H951" s="2305"/>
      <c r="I951" s="2282"/>
      <c r="J951" s="2284"/>
      <c r="K951" s="2318"/>
      <c r="L951" s="2284"/>
      <c r="M951" s="310"/>
      <c r="N951" s="1679"/>
      <c r="O951" s="1679"/>
      <c r="P951" s="309"/>
      <c r="Q951" s="309"/>
      <c r="R951" s="308"/>
      <c r="S951" s="308"/>
      <c r="T951" s="358"/>
      <c r="U951" s="357"/>
      <c r="V951" s="357"/>
      <c r="W951" s="357"/>
      <c r="X951" s="357"/>
      <c r="Y951" s="357"/>
      <c r="Z951" s="357"/>
      <c r="AA951" s="357"/>
      <c r="AB951" s="308"/>
      <c r="AC951" s="2287"/>
      <c r="AD951" s="2287"/>
      <c r="AE951" s="2277"/>
      <c r="AF951" s="2291"/>
      <c r="AG951" s="2293"/>
      <c r="AH951" s="2276"/>
      <c r="AI951" s="271">
        <f>IF(P951=P950,0,IF(P951=P949,0,IF(P951=P948,0,IF(P951=P947,0,IF(P951=P946,0,IF(P951=P945,0,IF(P951=P944,0,IF(P951=P943,0,1))))))))</f>
        <v>0</v>
      </c>
      <c r="AJ951" s="271" t="s">
        <v>545</v>
      </c>
      <c r="AK951" s="271" t="str">
        <f t="shared" si="107"/>
        <v>??</v>
      </c>
      <c r="AL951" s="271" t="e">
        <f>IF(#REF!=#REF!,0,IF(#REF!=#REF!,0,IF(#REF!=#REF!,0,IF(#REF!=#REF!,0,IF(#REF!=#REF!,0,IF(#REF!=#REF!,0,IF(#REF!=#REF!,0,IF(#REF!=#REF!,0,1))))))))</f>
        <v>#REF!</v>
      </c>
      <c r="AM951" s="354">
        <f t="shared" si="110"/>
        <v>0</v>
      </c>
    </row>
    <row r="952" spans="1:39" ht="14.1" customHeight="1" thickTop="1" thickBot="1" x14ac:dyDescent="0.25">
      <c r="A952" s="2296"/>
      <c r="B952" s="2285"/>
      <c r="C952" s="2299"/>
      <c r="D952" s="2301"/>
      <c r="E952" s="2304"/>
      <c r="F952" s="2285"/>
      <c r="G952" s="2319"/>
      <c r="H952" s="2306"/>
      <c r="I952" s="2283"/>
      <c r="J952" s="2285"/>
      <c r="K952" s="2319"/>
      <c r="L952" s="2285"/>
      <c r="M952" s="292"/>
      <c r="N952" s="290"/>
      <c r="O952" s="290"/>
      <c r="P952" s="291"/>
      <c r="Q952" s="291"/>
      <c r="R952" s="290"/>
      <c r="S952" s="290"/>
      <c r="T952" s="356"/>
      <c r="U952" s="355"/>
      <c r="V952" s="355"/>
      <c r="W952" s="355"/>
      <c r="X952" s="355"/>
      <c r="Y952" s="355"/>
      <c r="Z952" s="355"/>
      <c r="AA952" s="355"/>
      <c r="AB952" s="290"/>
      <c r="AC952" s="2288"/>
      <c r="AD952" s="2288"/>
      <c r="AE952" s="2278"/>
      <c r="AF952" s="2291"/>
      <c r="AG952" s="2294"/>
      <c r="AH952" s="2276"/>
      <c r="AI952" s="271">
        <f>IF(P952=P951,0,IF(P952=P950,0,IF(P952=P949,0,IF(P952=P948,0,IF(P952=P947,0,IF(P952=P946,0,IF(P952=P945,0,IF(P952=P944,0,IF(P952=P943,0,1)))))))))</f>
        <v>0</v>
      </c>
      <c r="AJ952" s="271" t="s">
        <v>545</v>
      </c>
      <c r="AK952" s="271" t="str">
        <f t="shared" si="107"/>
        <v>??</v>
      </c>
      <c r="AL952" s="271" t="e">
        <f>IF(#REF!=#REF!,0,IF(#REF!=#REF!,0,IF(#REF!=#REF!,0,IF(#REF!=#REF!,0,IF(#REF!=#REF!,0,IF(#REF!=#REF!,0,IF(#REF!=#REF!,0,IF(#REF!=#REF!,0,IF(#REF!=#REF!,0,1)))))))))</f>
        <v>#REF!</v>
      </c>
      <c r="AM952" s="354">
        <f t="shared" si="110"/>
        <v>0</v>
      </c>
    </row>
    <row r="953" spans="1:39" ht="14.1" customHeight="1" thickTop="1" thickBot="1" x14ac:dyDescent="0.25">
      <c r="A953" s="2295"/>
      <c r="B953" s="2297"/>
      <c r="C953" s="2298"/>
      <c r="D953" s="2300"/>
      <c r="E953" s="2302"/>
      <c r="F953" s="2297"/>
      <c r="G953" s="2297"/>
      <c r="H953" s="2305"/>
      <c r="I953" s="2279" t="s">
        <v>140</v>
      </c>
      <c r="J953" s="2284"/>
      <c r="K953" s="2297"/>
      <c r="L953" s="2284"/>
      <c r="M953" s="310"/>
      <c r="N953" s="1679"/>
      <c r="O953" s="1679"/>
      <c r="P953" s="389"/>
      <c r="Q953" s="389"/>
      <c r="R953" s="308"/>
      <c r="S953" s="308"/>
      <c r="T953" s="358"/>
      <c r="U953" s="357"/>
      <c r="V953" s="357"/>
      <c r="W953" s="357"/>
      <c r="X953" s="357"/>
      <c r="Y953" s="357"/>
      <c r="Z953" s="357"/>
      <c r="AA953" s="357"/>
      <c r="AB953" s="308"/>
      <c r="AC953" s="2286">
        <f>SUM(T953:AB962)</f>
        <v>0</v>
      </c>
      <c r="AD953" s="2286">
        <f>IF(AC953&gt;0,18,0)</f>
        <v>0</v>
      </c>
      <c r="AE953" s="2289">
        <f>IF((AC953-AD953)&gt;=0,AC953-AD953,0)</f>
        <v>0</v>
      </c>
      <c r="AF953" s="2291">
        <f>IF(AC953&lt;AD953,AC953,AD953)/IF(AD953=0,1,AD953)</f>
        <v>0</v>
      </c>
      <c r="AG953" s="2292" t="str">
        <f>IF(AF953=1,"pe",IF(AF953&gt;0,"ne",""))</f>
        <v/>
      </c>
      <c r="AH953" s="2276"/>
      <c r="AI953" s="271">
        <v>1</v>
      </c>
      <c r="AJ953" s="271" t="s">
        <v>545</v>
      </c>
      <c r="AK953" s="271" t="str">
        <f t="shared" si="107"/>
        <v>??</v>
      </c>
      <c r="AL953" s="271">
        <v>1</v>
      </c>
      <c r="AM953" s="354">
        <f>C953</f>
        <v>0</v>
      </c>
    </row>
    <row r="954" spans="1:39" ht="14.1" customHeight="1" thickTop="1" thickBot="1" x14ac:dyDescent="0.25">
      <c r="A954" s="2295"/>
      <c r="B954" s="2284"/>
      <c r="C954" s="2298"/>
      <c r="D954" s="2300"/>
      <c r="E954" s="2303"/>
      <c r="F954" s="2284"/>
      <c r="G954" s="2318"/>
      <c r="H954" s="2305"/>
      <c r="I954" s="2280"/>
      <c r="J954" s="2284"/>
      <c r="K954" s="2318"/>
      <c r="L954" s="2284"/>
      <c r="M954" s="310"/>
      <c r="N954" s="1679"/>
      <c r="O954" s="1679"/>
      <c r="P954" s="309"/>
      <c r="Q954" s="309"/>
      <c r="R954" s="308"/>
      <c r="S954" s="308"/>
      <c r="T954" s="358"/>
      <c r="U954" s="357"/>
      <c r="V954" s="357"/>
      <c r="W954" s="357"/>
      <c r="X954" s="357"/>
      <c r="Y954" s="357"/>
      <c r="Z954" s="357"/>
      <c r="AA954" s="357"/>
      <c r="AB954" s="308"/>
      <c r="AC954" s="2287"/>
      <c r="AD954" s="2287"/>
      <c r="AE954" s="2290"/>
      <c r="AF954" s="2291"/>
      <c r="AG954" s="2293"/>
      <c r="AH954" s="2276"/>
      <c r="AI954" s="271">
        <f>IF(P954=P953,0,1)</f>
        <v>0</v>
      </c>
      <c r="AJ954" s="271" t="s">
        <v>545</v>
      </c>
      <c r="AK954" s="271" t="str">
        <f t="shared" si="107"/>
        <v>??</v>
      </c>
      <c r="AL954" s="271" t="e">
        <f>IF(#REF!=#REF!,0,1)</f>
        <v>#REF!</v>
      </c>
      <c r="AM954" s="354">
        <f t="shared" ref="AM954:AM962" si="111">AM953</f>
        <v>0</v>
      </c>
    </row>
    <row r="955" spans="1:39" ht="14.1" customHeight="1" thickTop="1" thickBot="1" x14ac:dyDescent="0.25">
      <c r="A955" s="2295"/>
      <c r="B955" s="2284"/>
      <c r="C955" s="2298"/>
      <c r="D955" s="2300"/>
      <c r="E955" s="2303"/>
      <c r="F955" s="2284"/>
      <c r="G955" s="2318"/>
      <c r="H955" s="2305"/>
      <c r="I955" s="2281"/>
      <c r="J955" s="2284"/>
      <c r="K955" s="2318"/>
      <c r="L955" s="2284"/>
      <c r="M955" s="310"/>
      <c r="N955" s="1679"/>
      <c r="O955" s="1679"/>
      <c r="P955" s="309"/>
      <c r="Q955" s="309"/>
      <c r="R955" s="308"/>
      <c r="S955" s="308"/>
      <c r="T955" s="358"/>
      <c r="U955" s="357"/>
      <c r="V955" s="357"/>
      <c r="W955" s="357"/>
      <c r="X955" s="357"/>
      <c r="Y955" s="357"/>
      <c r="Z955" s="357"/>
      <c r="AA955" s="357"/>
      <c r="AB955" s="308"/>
      <c r="AC955" s="2287"/>
      <c r="AD955" s="2287"/>
      <c r="AE955" s="2290"/>
      <c r="AF955" s="2291"/>
      <c r="AG955" s="2293"/>
      <c r="AH955" s="2276"/>
      <c r="AI955" s="271">
        <f>IF(P955=P954,0,IF(P955=P953,0,1))</f>
        <v>0</v>
      </c>
      <c r="AJ955" s="271" t="s">
        <v>545</v>
      </c>
      <c r="AK955" s="271" t="str">
        <f t="shared" si="107"/>
        <v>??</v>
      </c>
      <c r="AL955" s="271" t="e">
        <f>IF(#REF!=#REF!,0,IF(#REF!=#REF!,0,1))</f>
        <v>#REF!</v>
      </c>
      <c r="AM955" s="354">
        <f t="shared" si="111"/>
        <v>0</v>
      </c>
    </row>
    <row r="956" spans="1:39" ht="14.1" customHeight="1" thickTop="1" thickBot="1" x14ac:dyDescent="0.25">
      <c r="A956" s="2295"/>
      <c r="B956" s="2284"/>
      <c r="C956" s="2298"/>
      <c r="D956" s="2300"/>
      <c r="E956" s="2303"/>
      <c r="F956" s="2284"/>
      <c r="G956" s="2318"/>
      <c r="H956" s="2305"/>
      <c r="I956" s="2282"/>
      <c r="J956" s="2284"/>
      <c r="K956" s="2318"/>
      <c r="L956" s="2284"/>
      <c r="M956" s="310"/>
      <c r="N956" s="1679"/>
      <c r="O956" s="1679"/>
      <c r="P956" s="309"/>
      <c r="Q956" s="309"/>
      <c r="R956" s="308"/>
      <c r="S956" s="308"/>
      <c r="T956" s="358"/>
      <c r="U956" s="357"/>
      <c r="V956" s="357"/>
      <c r="W956" s="357"/>
      <c r="X956" s="357"/>
      <c r="Y956" s="357"/>
      <c r="Z956" s="357"/>
      <c r="AA956" s="357"/>
      <c r="AB956" s="308"/>
      <c r="AC956" s="2287"/>
      <c r="AD956" s="2287"/>
      <c r="AE956" s="2290"/>
      <c r="AF956" s="2291"/>
      <c r="AG956" s="2293"/>
      <c r="AH956" s="2276"/>
      <c r="AI956" s="271">
        <f>IF(P956=P955,0,IF(P956=P954,0,IF(P956=P953,0,1)))</f>
        <v>0</v>
      </c>
      <c r="AJ956" s="271" t="s">
        <v>545</v>
      </c>
      <c r="AK956" s="271" t="str">
        <f t="shared" si="107"/>
        <v>??</v>
      </c>
      <c r="AL956" s="271" t="e">
        <f>IF(#REF!=#REF!,0,IF(#REF!=#REF!,0,IF(#REF!=#REF!,0,1)))</f>
        <v>#REF!</v>
      </c>
      <c r="AM956" s="354">
        <f t="shared" si="111"/>
        <v>0</v>
      </c>
    </row>
    <row r="957" spans="1:39" ht="14.1" customHeight="1" thickTop="1" thickBot="1" x14ac:dyDescent="0.25">
      <c r="A957" s="2295"/>
      <c r="B957" s="2284"/>
      <c r="C957" s="2298"/>
      <c r="D957" s="2300"/>
      <c r="E957" s="2303"/>
      <c r="F957" s="2284"/>
      <c r="G957" s="2318"/>
      <c r="H957" s="2305"/>
      <c r="I957" s="2282"/>
      <c r="J957" s="2284"/>
      <c r="K957" s="2318"/>
      <c r="L957" s="2284"/>
      <c r="M957" s="310"/>
      <c r="N957" s="1679"/>
      <c r="O957" s="1679"/>
      <c r="P957" s="309"/>
      <c r="Q957" s="309"/>
      <c r="R957" s="308"/>
      <c r="S957" s="308"/>
      <c r="T957" s="358"/>
      <c r="U957" s="357"/>
      <c r="V957" s="357"/>
      <c r="W957" s="357"/>
      <c r="X957" s="357"/>
      <c r="Y957" s="357"/>
      <c r="Z957" s="357"/>
      <c r="AA957" s="357"/>
      <c r="AB957" s="308"/>
      <c r="AC957" s="2287"/>
      <c r="AD957" s="2287"/>
      <c r="AE957" s="2290"/>
      <c r="AF957" s="2291"/>
      <c r="AG957" s="2293"/>
      <c r="AH957" s="2276"/>
      <c r="AI957" s="271">
        <f>IF(P957=P956,0,IF(P957=P955,0,IF(P957=P954,0,IF(P957=P953,0,1))))</f>
        <v>0</v>
      </c>
      <c r="AJ957" s="271" t="s">
        <v>545</v>
      </c>
      <c r="AK957" s="271" t="str">
        <f t="shared" si="107"/>
        <v>??</v>
      </c>
      <c r="AL957" s="271" t="e">
        <f>IF(#REF!=#REF!,0,IF(#REF!=#REF!,0,IF(#REF!=#REF!,0,IF(#REF!=#REF!,0,1))))</f>
        <v>#REF!</v>
      </c>
      <c r="AM957" s="354">
        <f t="shared" si="111"/>
        <v>0</v>
      </c>
    </row>
    <row r="958" spans="1:39" ht="14.1" customHeight="1" thickTop="1" thickBot="1" x14ac:dyDescent="0.25">
      <c r="A958" s="2295"/>
      <c r="B958" s="2284"/>
      <c r="C958" s="2298"/>
      <c r="D958" s="2300"/>
      <c r="E958" s="2303"/>
      <c r="F958" s="2284"/>
      <c r="G958" s="2318"/>
      <c r="H958" s="2305"/>
      <c r="I958" s="2282"/>
      <c r="J958" s="2284"/>
      <c r="K958" s="2318"/>
      <c r="L958" s="2284"/>
      <c r="M958" s="310"/>
      <c r="N958" s="1679"/>
      <c r="O958" s="1679"/>
      <c r="P958" s="309"/>
      <c r="Q958" s="309"/>
      <c r="R958" s="308"/>
      <c r="S958" s="308"/>
      <c r="T958" s="358"/>
      <c r="U958" s="357"/>
      <c r="V958" s="357"/>
      <c r="W958" s="357"/>
      <c r="X958" s="357"/>
      <c r="Y958" s="357"/>
      <c r="Z958" s="357"/>
      <c r="AA958" s="357"/>
      <c r="AB958" s="308"/>
      <c r="AC958" s="2287"/>
      <c r="AD958" s="2287"/>
      <c r="AE958" s="2290"/>
      <c r="AF958" s="2291"/>
      <c r="AG958" s="2293"/>
      <c r="AH958" s="2276"/>
      <c r="AI958" s="271">
        <f>IF(P958=P957,0,IF(P958=P956,0,IF(P958=P955,0,IF(P958=P954,0,IF(P958=P953,0,1)))))</f>
        <v>0</v>
      </c>
      <c r="AJ958" s="271" t="s">
        <v>545</v>
      </c>
      <c r="AK958" s="271" t="str">
        <f t="shared" si="107"/>
        <v>??</v>
      </c>
      <c r="AL958" s="271" t="e">
        <f>IF(#REF!=#REF!,0,IF(#REF!=#REF!,0,IF(#REF!=#REF!,0,IF(#REF!=#REF!,0,IF(#REF!=#REF!,0,1)))))</f>
        <v>#REF!</v>
      </c>
      <c r="AM958" s="354">
        <f t="shared" si="111"/>
        <v>0</v>
      </c>
    </row>
    <row r="959" spans="1:39" ht="14.1" customHeight="1" thickTop="1" thickBot="1" x14ac:dyDescent="0.25">
      <c r="A959" s="2295"/>
      <c r="B959" s="2284"/>
      <c r="C959" s="2298"/>
      <c r="D959" s="2300"/>
      <c r="E959" s="2303"/>
      <c r="F959" s="2284"/>
      <c r="G959" s="2318"/>
      <c r="H959" s="2305"/>
      <c r="I959" s="2282"/>
      <c r="J959" s="2284"/>
      <c r="K959" s="2318"/>
      <c r="L959" s="2284"/>
      <c r="M959" s="310"/>
      <c r="N959" s="1679"/>
      <c r="O959" s="1679"/>
      <c r="P959" s="309"/>
      <c r="Q959" s="309"/>
      <c r="R959" s="308"/>
      <c r="S959" s="308"/>
      <c r="T959" s="358"/>
      <c r="U959" s="357"/>
      <c r="V959" s="357"/>
      <c r="W959" s="357"/>
      <c r="X959" s="357"/>
      <c r="Y959" s="357"/>
      <c r="Z959" s="357"/>
      <c r="AA959" s="357"/>
      <c r="AB959" s="308"/>
      <c r="AC959" s="2287"/>
      <c r="AD959" s="2287"/>
      <c r="AE959" s="2277" t="str">
        <f>IF(AE953&gt;9,"błąd","")</f>
        <v/>
      </c>
      <c r="AF959" s="2291"/>
      <c r="AG959" s="2293"/>
      <c r="AH959" s="2276"/>
      <c r="AI959" s="271">
        <f>IF(P959=P958,0,IF(P959=P957,0,IF(P959=P956,0,IF(P959=P955,0,IF(P959=P954,0,IF(P959=P953,0,1))))))</f>
        <v>0</v>
      </c>
      <c r="AJ959" s="271" t="s">
        <v>545</v>
      </c>
      <c r="AK959" s="271" t="str">
        <f t="shared" si="107"/>
        <v>??</v>
      </c>
      <c r="AL959" s="271" t="e">
        <f>IF(#REF!=#REF!,0,IF(#REF!=#REF!,0,IF(#REF!=#REF!,0,IF(#REF!=#REF!,0,IF(#REF!=#REF!,0,IF(#REF!=#REF!,0,1))))))</f>
        <v>#REF!</v>
      </c>
      <c r="AM959" s="354">
        <f t="shared" si="111"/>
        <v>0</v>
      </c>
    </row>
    <row r="960" spans="1:39" ht="14.1" customHeight="1" thickTop="1" thickBot="1" x14ac:dyDescent="0.25">
      <c r="A960" s="2295"/>
      <c r="B960" s="2284"/>
      <c r="C960" s="2298"/>
      <c r="D960" s="2300"/>
      <c r="E960" s="2303"/>
      <c r="F960" s="2284"/>
      <c r="G960" s="2318"/>
      <c r="H960" s="2305"/>
      <c r="I960" s="2282"/>
      <c r="J960" s="2284"/>
      <c r="K960" s="2318"/>
      <c r="L960" s="2284"/>
      <c r="M960" s="310"/>
      <c r="N960" s="1679"/>
      <c r="O960" s="1679"/>
      <c r="P960" s="309"/>
      <c r="Q960" s="309"/>
      <c r="R960" s="308"/>
      <c r="S960" s="308"/>
      <c r="T960" s="358"/>
      <c r="U960" s="357"/>
      <c r="V960" s="357"/>
      <c r="W960" s="357"/>
      <c r="X960" s="357"/>
      <c r="Y960" s="357"/>
      <c r="Z960" s="357"/>
      <c r="AA960" s="357"/>
      <c r="AB960" s="308"/>
      <c r="AC960" s="2287"/>
      <c r="AD960" s="2287"/>
      <c r="AE960" s="2277"/>
      <c r="AF960" s="2291"/>
      <c r="AG960" s="2293"/>
      <c r="AH960" s="2276"/>
      <c r="AI960" s="271">
        <f>IF(P960=P959,0,IF(P960=P958,0,IF(P960=P957,0,IF(P960=P956,0,IF(P960=P955,0,IF(P960=P954,0,IF(P960=P953,0,1)))))))</f>
        <v>0</v>
      </c>
      <c r="AJ960" s="271" t="s">
        <v>545</v>
      </c>
      <c r="AK960" s="271" t="str">
        <f t="shared" si="107"/>
        <v>??</v>
      </c>
      <c r="AL960" s="271" t="e">
        <f>IF(#REF!=#REF!,0,IF(#REF!=#REF!,0,IF(#REF!=#REF!,0,IF(#REF!=#REF!,0,IF(#REF!=#REF!,0,IF(#REF!=#REF!,0,IF(#REF!=#REF!,0,1)))))))</f>
        <v>#REF!</v>
      </c>
      <c r="AM960" s="354">
        <f t="shared" si="111"/>
        <v>0</v>
      </c>
    </row>
    <row r="961" spans="1:39" ht="14.1" customHeight="1" thickTop="1" thickBot="1" x14ac:dyDescent="0.25">
      <c r="A961" s="2295"/>
      <c r="B961" s="2284"/>
      <c r="C961" s="2298"/>
      <c r="D961" s="2300"/>
      <c r="E961" s="2303"/>
      <c r="F961" s="2284"/>
      <c r="G961" s="2318"/>
      <c r="H961" s="2305"/>
      <c r="I961" s="2282"/>
      <c r="J961" s="2284"/>
      <c r="K961" s="2318"/>
      <c r="L961" s="2284"/>
      <c r="M961" s="310"/>
      <c r="N961" s="1679"/>
      <c r="O961" s="1679"/>
      <c r="P961" s="309"/>
      <c r="Q961" s="309"/>
      <c r="R961" s="308"/>
      <c r="S961" s="308"/>
      <c r="T961" s="358"/>
      <c r="U961" s="357"/>
      <c r="V961" s="357"/>
      <c r="W961" s="357"/>
      <c r="X961" s="357"/>
      <c r="Y961" s="357"/>
      <c r="Z961" s="357"/>
      <c r="AA961" s="357"/>
      <c r="AB961" s="308"/>
      <c r="AC961" s="2287"/>
      <c r="AD961" s="2287"/>
      <c r="AE961" s="2277"/>
      <c r="AF961" s="2291"/>
      <c r="AG961" s="2293"/>
      <c r="AH961" s="2276"/>
      <c r="AI961" s="271">
        <f>IF(P961=P960,0,IF(P961=P959,0,IF(P961=P958,0,IF(P961=P957,0,IF(P961=P956,0,IF(P961=P955,0,IF(P961=P954,0,IF(P961=P953,0,1))))))))</f>
        <v>0</v>
      </c>
      <c r="AJ961" s="271" t="s">
        <v>545</v>
      </c>
      <c r="AK961" s="271" t="str">
        <f t="shared" si="107"/>
        <v>??</v>
      </c>
      <c r="AL961" s="271" t="e">
        <f>IF(#REF!=#REF!,0,IF(#REF!=#REF!,0,IF(#REF!=#REF!,0,IF(#REF!=#REF!,0,IF(#REF!=#REF!,0,IF(#REF!=#REF!,0,IF(#REF!=#REF!,0,IF(#REF!=#REF!,0,1))))))))</f>
        <v>#REF!</v>
      </c>
      <c r="AM961" s="354">
        <f t="shared" si="111"/>
        <v>0</v>
      </c>
    </row>
    <row r="962" spans="1:39" ht="14.1" customHeight="1" thickTop="1" thickBot="1" x14ac:dyDescent="0.25">
      <c r="A962" s="2296"/>
      <c r="B962" s="2285"/>
      <c r="C962" s="2299"/>
      <c r="D962" s="2301"/>
      <c r="E962" s="2304"/>
      <c r="F962" s="2285"/>
      <c r="G962" s="2319"/>
      <c r="H962" s="2306"/>
      <c r="I962" s="2283"/>
      <c r="J962" s="2285"/>
      <c r="K962" s="2319"/>
      <c r="L962" s="2285"/>
      <c r="M962" s="292"/>
      <c r="N962" s="290"/>
      <c r="O962" s="290"/>
      <c r="P962" s="291"/>
      <c r="Q962" s="291"/>
      <c r="R962" s="290"/>
      <c r="S962" s="290"/>
      <c r="T962" s="356"/>
      <c r="U962" s="355"/>
      <c r="V962" s="355"/>
      <c r="W962" s="355"/>
      <c r="X962" s="355"/>
      <c r="Y962" s="355"/>
      <c r="Z962" s="355"/>
      <c r="AA962" s="355"/>
      <c r="AB962" s="290"/>
      <c r="AC962" s="2288"/>
      <c r="AD962" s="2288"/>
      <c r="AE962" s="2278"/>
      <c r="AF962" s="2291"/>
      <c r="AG962" s="2294"/>
      <c r="AH962" s="2276"/>
      <c r="AI962" s="271">
        <f>IF(P962=P961,0,IF(P962=P960,0,IF(P962=P959,0,IF(P962=P958,0,IF(P962=P957,0,IF(P962=P956,0,IF(P962=P955,0,IF(P962=P954,0,IF(P962=P953,0,1)))))))))</f>
        <v>0</v>
      </c>
      <c r="AJ962" s="271" t="s">
        <v>545</v>
      </c>
      <c r="AK962" s="271" t="str">
        <f t="shared" si="107"/>
        <v>??</v>
      </c>
      <c r="AL962" s="271" t="e">
        <f>IF(#REF!=#REF!,0,IF(#REF!=#REF!,0,IF(#REF!=#REF!,0,IF(#REF!=#REF!,0,IF(#REF!=#REF!,0,IF(#REF!=#REF!,0,IF(#REF!=#REF!,0,IF(#REF!=#REF!,0,IF(#REF!=#REF!,0,1)))))))))</f>
        <v>#REF!</v>
      </c>
      <c r="AM962" s="354">
        <f t="shared" si="111"/>
        <v>0</v>
      </c>
    </row>
    <row r="963" spans="1:39" ht="14.1" customHeight="1" thickTop="1" thickBot="1" x14ac:dyDescent="0.25">
      <c r="A963" s="2295"/>
      <c r="B963" s="2297"/>
      <c r="C963" s="2298"/>
      <c r="D963" s="2300"/>
      <c r="E963" s="2302"/>
      <c r="F963" s="2297"/>
      <c r="G963" s="2297"/>
      <c r="H963" s="2305"/>
      <c r="I963" s="2279" t="s">
        <v>140</v>
      </c>
      <c r="J963" s="2284"/>
      <c r="K963" s="2297"/>
      <c r="L963" s="2284"/>
      <c r="M963" s="310"/>
      <c r="N963" s="1679"/>
      <c r="O963" s="1679"/>
      <c r="P963" s="389"/>
      <c r="Q963" s="389"/>
      <c r="R963" s="308"/>
      <c r="S963" s="308"/>
      <c r="T963" s="358"/>
      <c r="U963" s="357"/>
      <c r="V963" s="357"/>
      <c r="W963" s="357"/>
      <c r="X963" s="357"/>
      <c r="Y963" s="357"/>
      <c r="Z963" s="357"/>
      <c r="AA963" s="357"/>
      <c r="AB963" s="308"/>
      <c r="AC963" s="2286">
        <f>SUM(T963:AB972)</f>
        <v>0</v>
      </c>
      <c r="AD963" s="2286">
        <f>IF(AC963&gt;0,18,0)</f>
        <v>0</v>
      </c>
      <c r="AE963" s="2289">
        <f>IF((AC963-AD963)&gt;=0,AC963-AD963,0)</f>
        <v>0</v>
      </c>
      <c r="AF963" s="2291">
        <f>IF(AC963&lt;AD963,AC963,AD963)/IF(AD963=0,1,AD963)</f>
        <v>0</v>
      </c>
      <c r="AG963" s="2292" t="str">
        <f>IF(AF963=1,"pe",IF(AF963&gt;0,"ne",""))</f>
        <v/>
      </c>
      <c r="AH963" s="2276"/>
      <c r="AI963" s="271">
        <v>1</v>
      </c>
      <c r="AJ963" s="271" t="s">
        <v>545</v>
      </c>
      <c r="AK963" s="271" t="str">
        <f t="shared" si="107"/>
        <v>??</v>
      </c>
      <c r="AL963" s="271">
        <v>1</v>
      </c>
      <c r="AM963" s="354">
        <f>C963</f>
        <v>0</v>
      </c>
    </row>
    <row r="964" spans="1:39" ht="14.1" customHeight="1" thickTop="1" thickBot="1" x14ac:dyDescent="0.25">
      <c r="A964" s="2295"/>
      <c r="B964" s="2284"/>
      <c r="C964" s="2298"/>
      <c r="D964" s="2300"/>
      <c r="E964" s="2303"/>
      <c r="F964" s="2284"/>
      <c r="G964" s="2318"/>
      <c r="H964" s="2305"/>
      <c r="I964" s="2280"/>
      <c r="J964" s="2284"/>
      <c r="K964" s="2318"/>
      <c r="L964" s="2284"/>
      <c r="M964" s="310"/>
      <c r="N964" s="1679"/>
      <c r="O964" s="1679"/>
      <c r="P964" s="309"/>
      <c r="Q964" s="309"/>
      <c r="R964" s="308"/>
      <c r="S964" s="308"/>
      <c r="T964" s="358"/>
      <c r="U964" s="357"/>
      <c r="V964" s="357"/>
      <c r="W964" s="357"/>
      <c r="X964" s="357"/>
      <c r="Y964" s="357"/>
      <c r="Z964" s="357"/>
      <c r="AA964" s="357"/>
      <c r="AB964" s="308"/>
      <c r="AC964" s="2287"/>
      <c r="AD964" s="2287"/>
      <c r="AE964" s="2290"/>
      <c r="AF964" s="2291"/>
      <c r="AG964" s="2293"/>
      <c r="AH964" s="2276"/>
      <c r="AI964" s="271">
        <f>IF(P964=P963,0,1)</f>
        <v>0</v>
      </c>
      <c r="AJ964" s="271" t="s">
        <v>545</v>
      </c>
      <c r="AK964" s="271" t="str">
        <f t="shared" si="107"/>
        <v>??</v>
      </c>
      <c r="AL964" s="271" t="e">
        <f>IF(#REF!=#REF!,0,1)</f>
        <v>#REF!</v>
      </c>
      <c r="AM964" s="354">
        <f t="shared" ref="AM964:AM972" si="112">AM963</f>
        <v>0</v>
      </c>
    </row>
    <row r="965" spans="1:39" ht="14.1" customHeight="1" thickTop="1" thickBot="1" x14ac:dyDescent="0.25">
      <c r="A965" s="2295"/>
      <c r="B965" s="2284"/>
      <c r="C965" s="2298"/>
      <c r="D965" s="2300"/>
      <c r="E965" s="2303"/>
      <c r="F965" s="2284"/>
      <c r="G965" s="2318"/>
      <c r="H965" s="2305"/>
      <c r="I965" s="2281"/>
      <c r="J965" s="2284"/>
      <c r="K965" s="2318"/>
      <c r="L965" s="2284"/>
      <c r="M965" s="310"/>
      <c r="N965" s="1679"/>
      <c r="O965" s="1679"/>
      <c r="P965" s="309"/>
      <c r="Q965" s="309"/>
      <c r="R965" s="308"/>
      <c r="S965" s="308"/>
      <c r="T965" s="358"/>
      <c r="U965" s="357"/>
      <c r="V965" s="357"/>
      <c r="W965" s="357"/>
      <c r="X965" s="357"/>
      <c r="Y965" s="357"/>
      <c r="Z965" s="357"/>
      <c r="AA965" s="357"/>
      <c r="AB965" s="308"/>
      <c r="AC965" s="2287"/>
      <c r="AD965" s="2287"/>
      <c r="AE965" s="2290"/>
      <c r="AF965" s="2291"/>
      <c r="AG965" s="2293"/>
      <c r="AH965" s="2276"/>
      <c r="AI965" s="271">
        <f>IF(P965=P964,0,IF(P965=P963,0,1))</f>
        <v>0</v>
      </c>
      <c r="AJ965" s="271" t="s">
        <v>545</v>
      </c>
      <c r="AK965" s="271" t="str">
        <f t="shared" si="107"/>
        <v>??</v>
      </c>
      <c r="AL965" s="271" t="e">
        <f>IF(#REF!=#REF!,0,IF(#REF!=#REF!,0,1))</f>
        <v>#REF!</v>
      </c>
      <c r="AM965" s="354">
        <f t="shared" si="112"/>
        <v>0</v>
      </c>
    </row>
    <row r="966" spans="1:39" ht="14.1" customHeight="1" thickTop="1" thickBot="1" x14ac:dyDescent="0.25">
      <c r="A966" s="2295"/>
      <c r="B966" s="2284"/>
      <c r="C966" s="2298"/>
      <c r="D966" s="2300"/>
      <c r="E966" s="2303"/>
      <c r="F966" s="2284"/>
      <c r="G966" s="2318"/>
      <c r="H966" s="2305"/>
      <c r="I966" s="2282"/>
      <c r="J966" s="2284"/>
      <c r="K966" s="2318"/>
      <c r="L966" s="2284"/>
      <c r="M966" s="310"/>
      <c r="N966" s="1679"/>
      <c r="O966" s="1679"/>
      <c r="P966" s="309"/>
      <c r="Q966" s="309"/>
      <c r="R966" s="308"/>
      <c r="S966" s="308"/>
      <c r="T966" s="358"/>
      <c r="U966" s="357"/>
      <c r="V966" s="357"/>
      <c r="W966" s="357"/>
      <c r="X966" s="357"/>
      <c r="Y966" s="357"/>
      <c r="Z966" s="357"/>
      <c r="AA966" s="357"/>
      <c r="AB966" s="308"/>
      <c r="AC966" s="2287"/>
      <c r="AD966" s="2287"/>
      <c r="AE966" s="2290"/>
      <c r="AF966" s="2291"/>
      <c r="AG966" s="2293"/>
      <c r="AH966" s="2276"/>
      <c r="AI966" s="271">
        <f>IF(P966=P965,0,IF(P966=P964,0,IF(P966=P963,0,1)))</f>
        <v>0</v>
      </c>
      <c r="AJ966" s="271" t="s">
        <v>545</v>
      </c>
      <c r="AK966" s="271" t="str">
        <f t="shared" si="107"/>
        <v>??</v>
      </c>
      <c r="AL966" s="271" t="e">
        <f>IF(#REF!=#REF!,0,IF(#REF!=#REF!,0,IF(#REF!=#REF!,0,1)))</f>
        <v>#REF!</v>
      </c>
      <c r="AM966" s="354">
        <f t="shared" si="112"/>
        <v>0</v>
      </c>
    </row>
    <row r="967" spans="1:39" ht="14.1" customHeight="1" thickTop="1" thickBot="1" x14ac:dyDescent="0.25">
      <c r="A967" s="2295"/>
      <c r="B967" s="2284"/>
      <c r="C967" s="2298"/>
      <c r="D967" s="2300"/>
      <c r="E967" s="2303"/>
      <c r="F967" s="2284"/>
      <c r="G967" s="2318"/>
      <c r="H967" s="2305"/>
      <c r="I967" s="2282"/>
      <c r="J967" s="2284"/>
      <c r="K967" s="2318"/>
      <c r="L967" s="2284"/>
      <c r="M967" s="310"/>
      <c r="N967" s="1679"/>
      <c r="O967" s="1679"/>
      <c r="P967" s="309"/>
      <c r="Q967" s="309"/>
      <c r="R967" s="308"/>
      <c r="S967" s="308"/>
      <c r="T967" s="358"/>
      <c r="U967" s="357"/>
      <c r="V967" s="357"/>
      <c r="W967" s="357"/>
      <c r="X967" s="357"/>
      <c r="Y967" s="357"/>
      <c r="Z967" s="357"/>
      <c r="AA967" s="357"/>
      <c r="AB967" s="308"/>
      <c r="AC967" s="2287"/>
      <c r="AD967" s="2287"/>
      <c r="AE967" s="2290"/>
      <c r="AF967" s="2291"/>
      <c r="AG967" s="2293"/>
      <c r="AH967" s="2276"/>
      <c r="AI967" s="271">
        <f>IF(P967=P966,0,IF(P967=P965,0,IF(P967=P964,0,IF(P967=P963,0,1))))</f>
        <v>0</v>
      </c>
      <c r="AJ967" s="271" t="s">
        <v>545</v>
      </c>
      <c r="AK967" s="271" t="str">
        <f t="shared" si="107"/>
        <v>??</v>
      </c>
      <c r="AL967" s="271" t="e">
        <f>IF(#REF!=#REF!,0,IF(#REF!=#REF!,0,IF(#REF!=#REF!,0,IF(#REF!=#REF!,0,1))))</f>
        <v>#REF!</v>
      </c>
      <c r="AM967" s="354">
        <f t="shared" si="112"/>
        <v>0</v>
      </c>
    </row>
    <row r="968" spans="1:39" ht="14.1" customHeight="1" thickTop="1" thickBot="1" x14ac:dyDescent="0.25">
      <c r="A968" s="2295"/>
      <c r="B968" s="2284"/>
      <c r="C968" s="2298"/>
      <c r="D968" s="2300"/>
      <c r="E968" s="2303"/>
      <c r="F968" s="2284"/>
      <c r="G968" s="2318"/>
      <c r="H968" s="2305"/>
      <c r="I968" s="2282"/>
      <c r="J968" s="2284"/>
      <c r="K968" s="2318"/>
      <c r="L968" s="2284"/>
      <c r="M968" s="310"/>
      <c r="N968" s="1679"/>
      <c r="O968" s="1679"/>
      <c r="P968" s="309"/>
      <c r="Q968" s="309"/>
      <c r="R968" s="308"/>
      <c r="S968" s="308"/>
      <c r="T968" s="358"/>
      <c r="U968" s="357"/>
      <c r="V968" s="357"/>
      <c r="W968" s="357"/>
      <c r="X968" s="357"/>
      <c r="Y968" s="357"/>
      <c r="Z968" s="357"/>
      <c r="AA968" s="357"/>
      <c r="AB968" s="308"/>
      <c r="AC968" s="2287"/>
      <c r="AD968" s="2287"/>
      <c r="AE968" s="2290"/>
      <c r="AF968" s="2291"/>
      <c r="AG968" s="2293"/>
      <c r="AH968" s="2276"/>
      <c r="AI968" s="271">
        <f>IF(P968=P967,0,IF(P968=P966,0,IF(P968=P965,0,IF(P968=P964,0,IF(P968=P963,0,1)))))</f>
        <v>0</v>
      </c>
      <c r="AJ968" s="271" t="s">
        <v>545</v>
      </c>
      <c r="AK968" s="271" t="str">
        <f t="shared" si="107"/>
        <v>??</v>
      </c>
      <c r="AL968" s="271" t="e">
        <f>IF(#REF!=#REF!,0,IF(#REF!=#REF!,0,IF(#REF!=#REF!,0,IF(#REF!=#REF!,0,IF(#REF!=#REF!,0,1)))))</f>
        <v>#REF!</v>
      </c>
      <c r="AM968" s="354">
        <f t="shared" si="112"/>
        <v>0</v>
      </c>
    </row>
    <row r="969" spans="1:39" ht="14.1" customHeight="1" thickTop="1" thickBot="1" x14ac:dyDescent="0.25">
      <c r="A969" s="2295"/>
      <c r="B969" s="2284"/>
      <c r="C969" s="2298"/>
      <c r="D969" s="2300"/>
      <c r="E969" s="2303"/>
      <c r="F969" s="2284"/>
      <c r="G969" s="2318"/>
      <c r="H969" s="2305"/>
      <c r="I969" s="2282"/>
      <c r="J969" s="2284"/>
      <c r="K969" s="2318"/>
      <c r="L969" s="2284"/>
      <c r="M969" s="310"/>
      <c r="N969" s="1679"/>
      <c r="O969" s="1679"/>
      <c r="P969" s="309"/>
      <c r="Q969" s="309"/>
      <c r="R969" s="308"/>
      <c r="S969" s="308"/>
      <c r="T969" s="358"/>
      <c r="U969" s="357"/>
      <c r="V969" s="357"/>
      <c r="W969" s="357"/>
      <c r="X969" s="357"/>
      <c r="Y969" s="357"/>
      <c r="Z969" s="357"/>
      <c r="AA969" s="357"/>
      <c r="AB969" s="308"/>
      <c r="AC969" s="2287"/>
      <c r="AD969" s="2287"/>
      <c r="AE969" s="2277" t="str">
        <f>IF(AE963&gt;9,"błąd","")</f>
        <v/>
      </c>
      <c r="AF969" s="2291"/>
      <c r="AG969" s="2293"/>
      <c r="AH969" s="2276"/>
      <c r="AI969" s="271">
        <f>IF(P969=P968,0,IF(P969=P967,0,IF(P969=P966,0,IF(P969=P965,0,IF(P969=P964,0,IF(P969=P963,0,1))))))</f>
        <v>0</v>
      </c>
      <c r="AJ969" s="271" t="s">
        <v>545</v>
      </c>
      <c r="AK969" s="271" t="str">
        <f t="shared" si="107"/>
        <v>??</v>
      </c>
      <c r="AL969" s="271" t="e">
        <f>IF(#REF!=#REF!,0,IF(#REF!=#REF!,0,IF(#REF!=#REF!,0,IF(#REF!=#REF!,0,IF(#REF!=#REF!,0,IF(#REF!=#REF!,0,1))))))</f>
        <v>#REF!</v>
      </c>
      <c r="AM969" s="354">
        <f t="shared" si="112"/>
        <v>0</v>
      </c>
    </row>
    <row r="970" spans="1:39" ht="14.1" customHeight="1" thickTop="1" thickBot="1" x14ac:dyDescent="0.25">
      <c r="A970" s="2295"/>
      <c r="B970" s="2284"/>
      <c r="C970" s="2298"/>
      <c r="D970" s="2300"/>
      <c r="E970" s="2303"/>
      <c r="F970" s="2284"/>
      <c r="G970" s="2318"/>
      <c r="H970" s="2305"/>
      <c r="I970" s="2282"/>
      <c r="J970" s="2284"/>
      <c r="K970" s="2318"/>
      <c r="L970" s="2284"/>
      <c r="M970" s="310"/>
      <c r="N970" s="1679"/>
      <c r="O970" s="1679"/>
      <c r="P970" s="309"/>
      <c r="Q970" s="309"/>
      <c r="R970" s="308"/>
      <c r="S970" s="308"/>
      <c r="T970" s="358"/>
      <c r="U970" s="357"/>
      <c r="V970" s="357"/>
      <c r="W970" s="357"/>
      <c r="X970" s="357"/>
      <c r="Y970" s="357"/>
      <c r="Z970" s="357"/>
      <c r="AA970" s="357"/>
      <c r="AB970" s="308"/>
      <c r="AC970" s="2287"/>
      <c r="AD970" s="2287"/>
      <c r="AE970" s="2277"/>
      <c r="AF970" s="2291"/>
      <c r="AG970" s="2293"/>
      <c r="AH970" s="2276"/>
      <c r="AI970" s="271">
        <f>IF(P970=P969,0,IF(P970=P968,0,IF(P970=P967,0,IF(P970=P966,0,IF(P970=P965,0,IF(P970=P964,0,IF(P970=P963,0,1)))))))</f>
        <v>0</v>
      </c>
      <c r="AJ970" s="271" t="s">
        <v>545</v>
      </c>
      <c r="AK970" s="271" t="str">
        <f t="shared" si="107"/>
        <v>??</v>
      </c>
      <c r="AL970" s="271" t="e">
        <f>IF(#REF!=#REF!,0,IF(#REF!=#REF!,0,IF(#REF!=#REF!,0,IF(#REF!=#REF!,0,IF(#REF!=#REF!,0,IF(#REF!=#REF!,0,IF(#REF!=#REF!,0,1)))))))</f>
        <v>#REF!</v>
      </c>
      <c r="AM970" s="354">
        <f t="shared" si="112"/>
        <v>0</v>
      </c>
    </row>
    <row r="971" spans="1:39" ht="14.1" customHeight="1" thickTop="1" thickBot="1" x14ac:dyDescent="0.25">
      <c r="A971" s="2295"/>
      <c r="B971" s="2284"/>
      <c r="C971" s="2298"/>
      <c r="D971" s="2300"/>
      <c r="E971" s="2303"/>
      <c r="F971" s="2284"/>
      <c r="G971" s="2318"/>
      <c r="H971" s="2305"/>
      <c r="I971" s="2282"/>
      <c r="J971" s="2284"/>
      <c r="K971" s="2318"/>
      <c r="L971" s="2284"/>
      <c r="M971" s="310"/>
      <c r="N971" s="1679"/>
      <c r="O971" s="1679"/>
      <c r="P971" s="309"/>
      <c r="Q971" s="309"/>
      <c r="R971" s="308"/>
      <c r="S971" s="308"/>
      <c r="T971" s="358"/>
      <c r="U971" s="357"/>
      <c r="V971" s="357"/>
      <c r="W971" s="357"/>
      <c r="X971" s="357"/>
      <c r="Y971" s="357"/>
      <c r="Z971" s="357"/>
      <c r="AA971" s="357"/>
      <c r="AB971" s="308"/>
      <c r="AC971" s="2287"/>
      <c r="AD971" s="2287"/>
      <c r="AE971" s="2277"/>
      <c r="AF971" s="2291"/>
      <c r="AG971" s="2293"/>
      <c r="AH971" s="2276"/>
      <c r="AI971" s="271">
        <f>IF(P971=P970,0,IF(P971=P969,0,IF(P971=P968,0,IF(P971=P967,0,IF(P971=P966,0,IF(P971=P965,0,IF(P971=P964,0,IF(P971=P963,0,1))))))))</f>
        <v>0</v>
      </c>
      <c r="AJ971" s="271" t="s">
        <v>545</v>
      </c>
      <c r="AK971" s="271" t="str">
        <f t="shared" si="107"/>
        <v>??</v>
      </c>
      <c r="AL971" s="271" t="e">
        <f>IF(#REF!=#REF!,0,IF(#REF!=#REF!,0,IF(#REF!=#REF!,0,IF(#REF!=#REF!,0,IF(#REF!=#REF!,0,IF(#REF!=#REF!,0,IF(#REF!=#REF!,0,IF(#REF!=#REF!,0,1))))))))</f>
        <v>#REF!</v>
      </c>
      <c r="AM971" s="354">
        <f t="shared" si="112"/>
        <v>0</v>
      </c>
    </row>
    <row r="972" spans="1:39" ht="14.1" customHeight="1" thickTop="1" thickBot="1" x14ac:dyDescent="0.25">
      <c r="A972" s="2296"/>
      <c r="B972" s="2285"/>
      <c r="C972" s="2299"/>
      <c r="D972" s="2301"/>
      <c r="E972" s="2304"/>
      <c r="F972" s="2285"/>
      <c r="G972" s="2319"/>
      <c r="H972" s="2306"/>
      <c r="I972" s="2283"/>
      <c r="J972" s="2285"/>
      <c r="K972" s="2319"/>
      <c r="L972" s="2285"/>
      <c r="M972" s="292"/>
      <c r="N972" s="290"/>
      <c r="O972" s="290"/>
      <c r="P972" s="291"/>
      <c r="Q972" s="291"/>
      <c r="R972" s="290"/>
      <c r="S972" s="290"/>
      <c r="T972" s="356"/>
      <c r="U972" s="355"/>
      <c r="V972" s="355"/>
      <c r="W972" s="355"/>
      <c r="X972" s="355"/>
      <c r="Y972" s="355"/>
      <c r="Z972" s="355"/>
      <c r="AA972" s="355"/>
      <c r="AB972" s="290"/>
      <c r="AC972" s="2288"/>
      <c r="AD972" s="2288"/>
      <c r="AE972" s="2278"/>
      <c r="AF972" s="2291"/>
      <c r="AG972" s="2294"/>
      <c r="AH972" s="2276"/>
      <c r="AI972" s="271">
        <f>IF(P972=P971,0,IF(P972=P970,0,IF(P972=P969,0,IF(P972=P968,0,IF(P972=P967,0,IF(P972=P966,0,IF(P972=P965,0,IF(P972=P964,0,IF(P972=P963,0,1)))))))))</f>
        <v>0</v>
      </c>
      <c r="AJ972" s="271" t="s">
        <v>545</v>
      </c>
      <c r="AK972" s="271" t="str">
        <f t="shared" si="107"/>
        <v>??</v>
      </c>
      <c r="AL972" s="271" t="e">
        <f>IF(#REF!=#REF!,0,IF(#REF!=#REF!,0,IF(#REF!=#REF!,0,IF(#REF!=#REF!,0,IF(#REF!=#REF!,0,IF(#REF!=#REF!,0,IF(#REF!=#REF!,0,IF(#REF!=#REF!,0,IF(#REF!=#REF!,0,1)))))))))</f>
        <v>#REF!</v>
      </c>
      <c r="AM972" s="354">
        <f t="shared" si="112"/>
        <v>0</v>
      </c>
    </row>
    <row r="973" spans="1:39" ht="14.1" customHeight="1" thickTop="1" thickBot="1" x14ac:dyDescent="0.25">
      <c r="A973" s="2295"/>
      <c r="B973" s="2297"/>
      <c r="C973" s="2298"/>
      <c r="D973" s="2300"/>
      <c r="E973" s="2302"/>
      <c r="F973" s="2297"/>
      <c r="G973" s="2297"/>
      <c r="H973" s="2305"/>
      <c r="I973" s="2279" t="s">
        <v>140</v>
      </c>
      <c r="J973" s="2284"/>
      <c r="K973" s="2297"/>
      <c r="L973" s="2284"/>
      <c r="M973" s="310"/>
      <c r="N973" s="1679"/>
      <c r="O973" s="1679"/>
      <c r="P973" s="389"/>
      <c r="Q973" s="389"/>
      <c r="R973" s="308"/>
      <c r="S973" s="308"/>
      <c r="T973" s="358"/>
      <c r="U973" s="357"/>
      <c r="V973" s="357"/>
      <c r="W973" s="357"/>
      <c r="X973" s="357"/>
      <c r="Y973" s="357"/>
      <c r="Z973" s="357"/>
      <c r="AA973" s="357"/>
      <c r="AB973" s="308"/>
      <c r="AC973" s="2286">
        <f>SUM(T973:AB982)</f>
        <v>0</v>
      </c>
      <c r="AD973" s="2286">
        <f>IF(AC973&gt;0,18,0)</f>
        <v>0</v>
      </c>
      <c r="AE973" s="2289">
        <f>IF((AC973-AD973)&gt;=0,AC973-AD973,0)</f>
        <v>0</v>
      </c>
      <c r="AF973" s="2291">
        <f>IF(AC973&lt;AD973,AC973,AD973)/IF(AD973=0,1,AD973)</f>
        <v>0</v>
      </c>
      <c r="AG973" s="2292" t="str">
        <f>IF(AF973=1,"pe",IF(AF973&gt;0,"ne",""))</f>
        <v/>
      </c>
      <c r="AH973" s="2276"/>
      <c r="AI973" s="271">
        <v>1</v>
      </c>
      <c r="AJ973" s="271" t="s">
        <v>545</v>
      </c>
      <c r="AK973" s="271" t="str">
        <f t="shared" si="107"/>
        <v>??</v>
      </c>
      <c r="AL973" s="271">
        <v>1</v>
      </c>
      <c r="AM973" s="354">
        <f>C973</f>
        <v>0</v>
      </c>
    </row>
    <row r="974" spans="1:39" ht="14.1" customHeight="1" thickTop="1" thickBot="1" x14ac:dyDescent="0.25">
      <c r="A974" s="2295"/>
      <c r="B974" s="2284"/>
      <c r="C974" s="2298"/>
      <c r="D974" s="2300"/>
      <c r="E974" s="2303"/>
      <c r="F974" s="2284"/>
      <c r="G974" s="2318"/>
      <c r="H974" s="2305"/>
      <c r="I974" s="2280"/>
      <c r="J974" s="2284"/>
      <c r="K974" s="2318"/>
      <c r="L974" s="2284"/>
      <c r="M974" s="310"/>
      <c r="N974" s="1679"/>
      <c r="O974" s="1679"/>
      <c r="P974" s="309"/>
      <c r="Q974" s="309"/>
      <c r="R974" s="308"/>
      <c r="S974" s="308"/>
      <c r="T974" s="358"/>
      <c r="U974" s="357"/>
      <c r="V974" s="357"/>
      <c r="W974" s="357"/>
      <c r="X974" s="357"/>
      <c r="Y974" s="357"/>
      <c r="Z974" s="357"/>
      <c r="AA974" s="357"/>
      <c r="AB974" s="308"/>
      <c r="AC974" s="2287"/>
      <c r="AD974" s="2287"/>
      <c r="AE974" s="2290"/>
      <c r="AF974" s="2291"/>
      <c r="AG974" s="2293"/>
      <c r="AH974" s="2276"/>
      <c r="AI974" s="271">
        <f>IF(P974=P973,0,1)</f>
        <v>0</v>
      </c>
      <c r="AJ974" s="271" t="s">
        <v>545</v>
      </c>
      <c r="AK974" s="271" t="str">
        <f t="shared" si="107"/>
        <v>??</v>
      </c>
      <c r="AL974" s="271" t="e">
        <f>IF(#REF!=#REF!,0,1)</f>
        <v>#REF!</v>
      </c>
      <c r="AM974" s="354">
        <f t="shared" ref="AM974:AM982" si="113">AM973</f>
        <v>0</v>
      </c>
    </row>
    <row r="975" spans="1:39" ht="14.1" customHeight="1" thickTop="1" thickBot="1" x14ac:dyDescent="0.25">
      <c r="A975" s="2295"/>
      <c r="B975" s="2284"/>
      <c r="C975" s="2298"/>
      <c r="D975" s="2300"/>
      <c r="E975" s="2303"/>
      <c r="F975" s="2284"/>
      <c r="G975" s="2318"/>
      <c r="H975" s="2305"/>
      <c r="I975" s="2281"/>
      <c r="J975" s="2284"/>
      <c r="K975" s="2318"/>
      <c r="L975" s="2284"/>
      <c r="M975" s="310"/>
      <c r="N975" s="1679"/>
      <c r="O975" s="1679"/>
      <c r="P975" s="309"/>
      <c r="Q975" s="309"/>
      <c r="R975" s="308"/>
      <c r="S975" s="308"/>
      <c r="T975" s="358"/>
      <c r="U975" s="357"/>
      <c r="V975" s="357"/>
      <c r="W975" s="357"/>
      <c r="X975" s="357"/>
      <c r="Y975" s="357"/>
      <c r="Z975" s="357"/>
      <c r="AA975" s="357"/>
      <c r="AB975" s="308"/>
      <c r="AC975" s="2287"/>
      <c r="AD975" s="2287"/>
      <c r="AE975" s="2290"/>
      <c r="AF975" s="2291"/>
      <c r="AG975" s="2293"/>
      <c r="AH975" s="2276"/>
      <c r="AI975" s="271">
        <f>IF(P975=P974,0,IF(P975=P973,0,1))</f>
        <v>0</v>
      </c>
      <c r="AJ975" s="271" t="s">
        <v>545</v>
      </c>
      <c r="AK975" s="271" t="str">
        <f t="shared" si="107"/>
        <v>??</v>
      </c>
      <c r="AL975" s="271" t="e">
        <f>IF(#REF!=#REF!,0,IF(#REF!=#REF!,0,1))</f>
        <v>#REF!</v>
      </c>
      <c r="AM975" s="354">
        <f t="shared" si="113"/>
        <v>0</v>
      </c>
    </row>
    <row r="976" spans="1:39" ht="14.1" customHeight="1" thickTop="1" thickBot="1" x14ac:dyDescent="0.25">
      <c r="A976" s="2295"/>
      <c r="B976" s="2284"/>
      <c r="C976" s="2298"/>
      <c r="D976" s="2300"/>
      <c r="E976" s="2303"/>
      <c r="F976" s="2284"/>
      <c r="G976" s="2318"/>
      <c r="H976" s="2305"/>
      <c r="I976" s="2282"/>
      <c r="J976" s="2284"/>
      <c r="K976" s="2318"/>
      <c r="L976" s="2284"/>
      <c r="M976" s="310"/>
      <c r="N976" s="1679"/>
      <c r="O976" s="1679"/>
      <c r="P976" s="309"/>
      <c r="Q976" s="309"/>
      <c r="R976" s="308"/>
      <c r="S976" s="308"/>
      <c r="T976" s="358"/>
      <c r="U976" s="357"/>
      <c r="V976" s="357"/>
      <c r="W976" s="357"/>
      <c r="X976" s="357"/>
      <c r="Y976" s="357"/>
      <c r="Z976" s="357"/>
      <c r="AA976" s="357"/>
      <c r="AB976" s="308"/>
      <c r="AC976" s="2287"/>
      <c r="AD976" s="2287"/>
      <c r="AE976" s="2290"/>
      <c r="AF976" s="2291"/>
      <c r="AG976" s="2293"/>
      <c r="AH976" s="2276"/>
      <c r="AI976" s="271">
        <f>IF(P976=P975,0,IF(P976=P974,0,IF(P976=P973,0,1)))</f>
        <v>0</v>
      </c>
      <c r="AJ976" s="271" t="s">
        <v>545</v>
      </c>
      <c r="AK976" s="271" t="str">
        <f t="shared" si="107"/>
        <v>??</v>
      </c>
      <c r="AL976" s="271" t="e">
        <f>IF(#REF!=#REF!,0,IF(#REF!=#REF!,0,IF(#REF!=#REF!,0,1)))</f>
        <v>#REF!</v>
      </c>
      <c r="AM976" s="354">
        <f t="shared" si="113"/>
        <v>0</v>
      </c>
    </row>
    <row r="977" spans="1:39" ht="14.1" customHeight="1" thickTop="1" thickBot="1" x14ac:dyDescent="0.25">
      <c r="A977" s="2295"/>
      <c r="B977" s="2284"/>
      <c r="C977" s="2298"/>
      <c r="D977" s="2300"/>
      <c r="E977" s="2303"/>
      <c r="F977" s="2284"/>
      <c r="G977" s="2318"/>
      <c r="H977" s="2305"/>
      <c r="I977" s="2282"/>
      <c r="J977" s="2284"/>
      <c r="K977" s="2318"/>
      <c r="L977" s="2284"/>
      <c r="M977" s="310"/>
      <c r="N977" s="1679"/>
      <c r="O977" s="1679"/>
      <c r="P977" s="309"/>
      <c r="Q977" s="309"/>
      <c r="R977" s="308"/>
      <c r="S977" s="308"/>
      <c r="T977" s="358"/>
      <c r="U977" s="357"/>
      <c r="V977" s="357"/>
      <c r="W977" s="357"/>
      <c r="X977" s="357"/>
      <c r="Y977" s="357"/>
      <c r="Z977" s="357"/>
      <c r="AA977" s="357"/>
      <c r="AB977" s="308"/>
      <c r="AC977" s="2287"/>
      <c r="AD977" s="2287"/>
      <c r="AE977" s="2290"/>
      <c r="AF977" s="2291"/>
      <c r="AG977" s="2293"/>
      <c r="AH977" s="2276"/>
      <c r="AI977" s="271">
        <f>IF(P977=P976,0,IF(P977=P975,0,IF(P977=P974,0,IF(P977=P973,0,1))))</f>
        <v>0</v>
      </c>
      <c r="AJ977" s="271" t="s">
        <v>545</v>
      </c>
      <c r="AK977" s="271" t="str">
        <f t="shared" si="107"/>
        <v>??</v>
      </c>
      <c r="AL977" s="271" t="e">
        <f>IF(#REF!=#REF!,0,IF(#REF!=#REF!,0,IF(#REF!=#REF!,0,IF(#REF!=#REF!,0,1))))</f>
        <v>#REF!</v>
      </c>
      <c r="AM977" s="354">
        <f t="shared" si="113"/>
        <v>0</v>
      </c>
    </row>
    <row r="978" spans="1:39" ht="14.1" customHeight="1" thickTop="1" thickBot="1" x14ac:dyDescent="0.25">
      <c r="A978" s="2295"/>
      <c r="B978" s="2284"/>
      <c r="C978" s="2298"/>
      <c r="D978" s="2300"/>
      <c r="E978" s="2303"/>
      <c r="F978" s="2284"/>
      <c r="G978" s="2318"/>
      <c r="H978" s="2305"/>
      <c r="I978" s="2282"/>
      <c r="J978" s="2284"/>
      <c r="K978" s="2318"/>
      <c r="L978" s="2284"/>
      <c r="M978" s="310"/>
      <c r="N978" s="1679"/>
      <c r="O978" s="1679"/>
      <c r="P978" s="309"/>
      <c r="Q978" s="309"/>
      <c r="R978" s="308"/>
      <c r="S978" s="308"/>
      <c r="T978" s="358"/>
      <c r="U978" s="357"/>
      <c r="V978" s="357"/>
      <c r="W978" s="357"/>
      <c r="X978" s="357"/>
      <c r="Y978" s="357"/>
      <c r="Z978" s="357"/>
      <c r="AA978" s="357"/>
      <c r="AB978" s="308"/>
      <c r="AC978" s="2287"/>
      <c r="AD978" s="2287"/>
      <c r="AE978" s="2290"/>
      <c r="AF978" s="2291"/>
      <c r="AG978" s="2293"/>
      <c r="AH978" s="2276"/>
      <c r="AI978" s="271">
        <f>IF(P978=P977,0,IF(P978=P976,0,IF(P978=P975,0,IF(P978=P974,0,IF(P978=P973,0,1)))))</f>
        <v>0</v>
      </c>
      <c r="AJ978" s="271" t="s">
        <v>545</v>
      </c>
      <c r="AK978" s="271" t="str">
        <f t="shared" si="107"/>
        <v>??</v>
      </c>
      <c r="AL978" s="271" t="e">
        <f>IF(#REF!=#REF!,0,IF(#REF!=#REF!,0,IF(#REF!=#REF!,0,IF(#REF!=#REF!,0,IF(#REF!=#REF!,0,1)))))</f>
        <v>#REF!</v>
      </c>
      <c r="AM978" s="354">
        <f t="shared" si="113"/>
        <v>0</v>
      </c>
    </row>
    <row r="979" spans="1:39" ht="14.1" customHeight="1" thickTop="1" thickBot="1" x14ac:dyDescent="0.25">
      <c r="A979" s="2295"/>
      <c r="B979" s="2284"/>
      <c r="C979" s="2298"/>
      <c r="D979" s="2300"/>
      <c r="E979" s="2303"/>
      <c r="F979" s="2284"/>
      <c r="G979" s="2318"/>
      <c r="H979" s="2305"/>
      <c r="I979" s="2282"/>
      <c r="J979" s="2284"/>
      <c r="K979" s="2318"/>
      <c r="L979" s="2284"/>
      <c r="M979" s="310"/>
      <c r="N979" s="1679"/>
      <c r="O979" s="1679"/>
      <c r="P979" s="309"/>
      <c r="Q979" s="309"/>
      <c r="R979" s="308"/>
      <c r="S979" s="308"/>
      <c r="T979" s="358"/>
      <c r="U979" s="357"/>
      <c r="V979" s="357"/>
      <c r="W979" s="357"/>
      <c r="X979" s="357"/>
      <c r="Y979" s="357"/>
      <c r="Z979" s="357"/>
      <c r="AA979" s="357"/>
      <c r="AB979" s="308"/>
      <c r="AC979" s="2287"/>
      <c r="AD979" s="2287"/>
      <c r="AE979" s="2277" t="str">
        <f>IF(AE973&gt;9,"błąd","")</f>
        <v/>
      </c>
      <c r="AF979" s="2291"/>
      <c r="AG979" s="2293"/>
      <c r="AH979" s="2276"/>
      <c r="AI979" s="271">
        <f>IF(P979=P978,0,IF(P979=P977,0,IF(P979=P976,0,IF(P979=P975,0,IF(P979=P974,0,IF(P979=P973,0,1))))))</f>
        <v>0</v>
      </c>
      <c r="AJ979" s="271" t="s">
        <v>545</v>
      </c>
      <c r="AK979" s="271" t="str">
        <f t="shared" si="107"/>
        <v>??</v>
      </c>
      <c r="AL979" s="271" t="e">
        <f>IF(#REF!=#REF!,0,IF(#REF!=#REF!,0,IF(#REF!=#REF!,0,IF(#REF!=#REF!,0,IF(#REF!=#REF!,0,IF(#REF!=#REF!,0,1))))))</f>
        <v>#REF!</v>
      </c>
      <c r="AM979" s="354">
        <f t="shared" si="113"/>
        <v>0</v>
      </c>
    </row>
    <row r="980" spans="1:39" ht="14.1" customHeight="1" thickTop="1" thickBot="1" x14ac:dyDescent="0.25">
      <c r="A980" s="2295"/>
      <c r="B980" s="2284"/>
      <c r="C980" s="2298"/>
      <c r="D980" s="2300"/>
      <c r="E980" s="2303"/>
      <c r="F980" s="2284"/>
      <c r="G980" s="2318"/>
      <c r="H980" s="2305"/>
      <c r="I980" s="2282"/>
      <c r="J980" s="2284"/>
      <c r="K980" s="2318"/>
      <c r="L980" s="2284"/>
      <c r="M980" s="310"/>
      <c r="N980" s="1679"/>
      <c r="O980" s="1679"/>
      <c r="P980" s="309"/>
      <c r="Q980" s="309"/>
      <c r="R980" s="308"/>
      <c r="S980" s="308"/>
      <c r="T980" s="358"/>
      <c r="U980" s="357"/>
      <c r="V980" s="357"/>
      <c r="W980" s="357"/>
      <c r="X980" s="357"/>
      <c r="Y980" s="357"/>
      <c r="Z980" s="357"/>
      <c r="AA980" s="357"/>
      <c r="AB980" s="308"/>
      <c r="AC980" s="2287"/>
      <c r="AD980" s="2287"/>
      <c r="AE980" s="2277"/>
      <c r="AF980" s="2291"/>
      <c r="AG980" s="2293"/>
      <c r="AH980" s="2276"/>
      <c r="AI980" s="271">
        <f>IF(P980=P979,0,IF(P980=P978,0,IF(P980=P977,0,IF(P980=P976,0,IF(P980=P975,0,IF(P980=P974,0,IF(P980=P973,0,1)))))))</f>
        <v>0</v>
      </c>
      <c r="AJ980" s="271" t="s">
        <v>545</v>
      </c>
      <c r="AK980" s="271" t="str">
        <f t="shared" si="107"/>
        <v>??</v>
      </c>
      <c r="AL980" s="271" t="e">
        <f>IF(#REF!=#REF!,0,IF(#REF!=#REF!,0,IF(#REF!=#REF!,0,IF(#REF!=#REF!,0,IF(#REF!=#REF!,0,IF(#REF!=#REF!,0,IF(#REF!=#REF!,0,1)))))))</f>
        <v>#REF!</v>
      </c>
      <c r="AM980" s="354">
        <f t="shared" si="113"/>
        <v>0</v>
      </c>
    </row>
    <row r="981" spans="1:39" ht="14.1" customHeight="1" thickTop="1" thickBot="1" x14ac:dyDescent="0.25">
      <c r="A981" s="2295"/>
      <c r="B981" s="2284"/>
      <c r="C981" s="2298"/>
      <c r="D981" s="2300"/>
      <c r="E981" s="2303"/>
      <c r="F981" s="2284"/>
      <c r="G981" s="2318"/>
      <c r="H981" s="2305"/>
      <c r="I981" s="2282"/>
      <c r="J981" s="2284"/>
      <c r="K981" s="2318"/>
      <c r="L981" s="2284"/>
      <c r="M981" s="310"/>
      <c r="N981" s="1679"/>
      <c r="O981" s="1679"/>
      <c r="P981" s="309"/>
      <c r="Q981" s="309"/>
      <c r="R981" s="308"/>
      <c r="S981" s="308"/>
      <c r="T981" s="358"/>
      <c r="U981" s="357"/>
      <c r="V981" s="357"/>
      <c r="W981" s="357"/>
      <c r="X981" s="357"/>
      <c r="Y981" s="357"/>
      <c r="Z981" s="357"/>
      <c r="AA981" s="357"/>
      <c r="AB981" s="308"/>
      <c r="AC981" s="2287"/>
      <c r="AD981" s="2287"/>
      <c r="AE981" s="2277"/>
      <c r="AF981" s="2291"/>
      <c r="AG981" s="2293"/>
      <c r="AH981" s="2276"/>
      <c r="AI981" s="271">
        <f>IF(P981=P980,0,IF(P981=P979,0,IF(P981=P978,0,IF(P981=P977,0,IF(P981=P976,0,IF(P981=P975,0,IF(P981=P974,0,IF(P981=P973,0,1))))))))</f>
        <v>0</v>
      </c>
      <c r="AJ981" s="271" t="s">
        <v>545</v>
      </c>
      <c r="AK981" s="271" t="str">
        <f t="shared" si="107"/>
        <v>??</v>
      </c>
      <c r="AL981" s="271" t="e">
        <f>IF(#REF!=#REF!,0,IF(#REF!=#REF!,0,IF(#REF!=#REF!,0,IF(#REF!=#REF!,0,IF(#REF!=#REF!,0,IF(#REF!=#REF!,0,IF(#REF!=#REF!,0,IF(#REF!=#REF!,0,1))))))))</f>
        <v>#REF!</v>
      </c>
      <c r="AM981" s="354">
        <f t="shared" si="113"/>
        <v>0</v>
      </c>
    </row>
    <row r="982" spans="1:39" ht="14.1" customHeight="1" thickTop="1" thickBot="1" x14ac:dyDescent="0.25">
      <c r="A982" s="2296"/>
      <c r="B982" s="2285"/>
      <c r="C982" s="2299"/>
      <c r="D982" s="2301"/>
      <c r="E982" s="2304"/>
      <c r="F982" s="2285"/>
      <c r="G982" s="2319"/>
      <c r="H982" s="2306"/>
      <c r="I982" s="2283"/>
      <c r="J982" s="2285"/>
      <c r="K982" s="2319"/>
      <c r="L982" s="2285"/>
      <c r="M982" s="292"/>
      <c r="N982" s="290"/>
      <c r="O982" s="290"/>
      <c r="P982" s="291"/>
      <c r="Q982" s="291"/>
      <c r="R982" s="290"/>
      <c r="S982" s="290"/>
      <c r="T982" s="356"/>
      <c r="U982" s="355"/>
      <c r="V982" s="355"/>
      <c r="W982" s="355"/>
      <c r="X982" s="355"/>
      <c r="Y982" s="355"/>
      <c r="Z982" s="355"/>
      <c r="AA982" s="355"/>
      <c r="AB982" s="290"/>
      <c r="AC982" s="2288"/>
      <c r="AD982" s="2288"/>
      <c r="AE982" s="2278"/>
      <c r="AF982" s="2291"/>
      <c r="AG982" s="2294"/>
      <c r="AH982" s="2276"/>
      <c r="AI982" s="271">
        <f>IF(P982=P981,0,IF(P982=P980,0,IF(P982=P979,0,IF(P982=P978,0,IF(P982=P977,0,IF(P982=P976,0,IF(P982=P975,0,IF(P982=P974,0,IF(P982=P973,0,1)))))))))</f>
        <v>0</v>
      </c>
      <c r="AJ982" s="271" t="s">
        <v>545</v>
      </c>
      <c r="AK982" s="271" t="str">
        <f t="shared" si="107"/>
        <v>??</v>
      </c>
      <c r="AL982" s="271" t="e">
        <f>IF(#REF!=#REF!,0,IF(#REF!=#REF!,0,IF(#REF!=#REF!,0,IF(#REF!=#REF!,0,IF(#REF!=#REF!,0,IF(#REF!=#REF!,0,IF(#REF!=#REF!,0,IF(#REF!=#REF!,0,IF(#REF!=#REF!,0,1)))))))))</f>
        <v>#REF!</v>
      </c>
      <c r="AM982" s="354">
        <f t="shared" si="113"/>
        <v>0</v>
      </c>
    </row>
    <row r="983" spans="1:39" ht="14.1" customHeight="1" thickTop="1" thickBot="1" x14ac:dyDescent="0.25">
      <c r="A983" s="2295"/>
      <c r="B983" s="2297"/>
      <c r="C983" s="2298"/>
      <c r="D983" s="2300"/>
      <c r="E983" s="2302"/>
      <c r="F983" s="2297"/>
      <c r="G983" s="2297"/>
      <c r="H983" s="2305"/>
      <c r="I983" s="2279" t="s">
        <v>140</v>
      </c>
      <c r="J983" s="2284"/>
      <c r="K983" s="2297"/>
      <c r="L983" s="2284"/>
      <c r="M983" s="310"/>
      <c r="N983" s="1679"/>
      <c r="O983" s="1679"/>
      <c r="P983" s="389"/>
      <c r="Q983" s="389"/>
      <c r="R983" s="308"/>
      <c r="S983" s="308"/>
      <c r="T983" s="358"/>
      <c r="U983" s="357"/>
      <c r="V983" s="357"/>
      <c r="W983" s="357"/>
      <c r="X983" s="357"/>
      <c r="Y983" s="357"/>
      <c r="Z983" s="357"/>
      <c r="AA983" s="357"/>
      <c r="AB983" s="308"/>
      <c r="AC983" s="2286">
        <f>SUM(T983:AB992)</f>
        <v>0</v>
      </c>
      <c r="AD983" s="2286">
        <f>IF(AC983&gt;0,18,0)</f>
        <v>0</v>
      </c>
      <c r="AE983" s="2289">
        <f>IF((AC983-AD983)&gt;=0,AC983-AD983,0)</f>
        <v>0</v>
      </c>
      <c r="AF983" s="2291">
        <f>IF(AC983&lt;AD983,AC983,AD983)/IF(AD983=0,1,AD983)</f>
        <v>0</v>
      </c>
      <c r="AG983" s="2292" t="str">
        <f>IF(AF983=1,"pe",IF(AF983&gt;0,"ne",""))</f>
        <v/>
      </c>
      <c r="AH983" s="2276"/>
      <c r="AI983" s="271">
        <v>1</v>
      </c>
      <c r="AJ983" s="271" t="s">
        <v>545</v>
      </c>
      <c r="AK983" s="271" t="str">
        <f t="shared" si="107"/>
        <v>??</v>
      </c>
      <c r="AL983" s="271">
        <v>1</v>
      </c>
      <c r="AM983" s="354">
        <f>C983</f>
        <v>0</v>
      </c>
    </row>
    <row r="984" spans="1:39" ht="14.1" customHeight="1" thickTop="1" thickBot="1" x14ac:dyDescent="0.25">
      <c r="A984" s="2295"/>
      <c r="B984" s="2284"/>
      <c r="C984" s="2298"/>
      <c r="D984" s="2300"/>
      <c r="E984" s="2303"/>
      <c r="F984" s="2284"/>
      <c r="G984" s="2318"/>
      <c r="H984" s="2305"/>
      <c r="I984" s="2280"/>
      <c r="J984" s="2284"/>
      <c r="K984" s="2318"/>
      <c r="L984" s="2284"/>
      <c r="M984" s="310"/>
      <c r="N984" s="1679"/>
      <c r="O984" s="1679"/>
      <c r="P984" s="309"/>
      <c r="Q984" s="309"/>
      <c r="R984" s="308"/>
      <c r="S984" s="308"/>
      <c r="T984" s="358"/>
      <c r="U984" s="357"/>
      <c r="V984" s="357"/>
      <c r="W984" s="357"/>
      <c r="X984" s="357"/>
      <c r="Y984" s="357"/>
      <c r="Z984" s="357"/>
      <c r="AA984" s="357"/>
      <c r="AB984" s="308"/>
      <c r="AC984" s="2287"/>
      <c r="AD984" s="2287"/>
      <c r="AE984" s="2290"/>
      <c r="AF984" s="2291"/>
      <c r="AG984" s="2293"/>
      <c r="AH984" s="2276"/>
      <c r="AI984" s="271">
        <f>IF(P984=P983,0,1)</f>
        <v>0</v>
      </c>
      <c r="AJ984" s="271" t="s">
        <v>545</v>
      </c>
      <c r="AK984" s="271" t="str">
        <f t="shared" si="107"/>
        <v>??</v>
      </c>
      <c r="AL984" s="271" t="e">
        <f>IF(#REF!=#REF!,0,1)</f>
        <v>#REF!</v>
      </c>
      <c r="AM984" s="354">
        <f t="shared" ref="AM984:AM992" si="114">AM983</f>
        <v>0</v>
      </c>
    </row>
    <row r="985" spans="1:39" ht="14.1" customHeight="1" thickTop="1" thickBot="1" x14ac:dyDescent="0.25">
      <c r="A985" s="2295"/>
      <c r="B985" s="2284"/>
      <c r="C985" s="2298"/>
      <c r="D985" s="2300"/>
      <c r="E985" s="2303"/>
      <c r="F985" s="2284"/>
      <c r="G985" s="2318"/>
      <c r="H985" s="2305"/>
      <c r="I985" s="2281"/>
      <c r="J985" s="2284"/>
      <c r="K985" s="2318"/>
      <c r="L985" s="2284"/>
      <c r="M985" s="310"/>
      <c r="N985" s="1679"/>
      <c r="O985" s="1679"/>
      <c r="P985" s="309"/>
      <c r="Q985" s="309"/>
      <c r="R985" s="308"/>
      <c r="S985" s="308"/>
      <c r="T985" s="358"/>
      <c r="U985" s="357"/>
      <c r="V985" s="357"/>
      <c r="W985" s="357"/>
      <c r="X985" s="357"/>
      <c r="Y985" s="357"/>
      <c r="Z985" s="357"/>
      <c r="AA985" s="357"/>
      <c r="AB985" s="308"/>
      <c r="AC985" s="2287"/>
      <c r="AD985" s="2287"/>
      <c r="AE985" s="2290"/>
      <c r="AF985" s="2291"/>
      <c r="AG985" s="2293"/>
      <c r="AH985" s="2276"/>
      <c r="AI985" s="271">
        <f>IF(P985=P984,0,IF(P985=P983,0,1))</f>
        <v>0</v>
      </c>
      <c r="AJ985" s="271" t="s">
        <v>545</v>
      </c>
      <c r="AK985" s="271" t="str">
        <f t="shared" si="107"/>
        <v>??</v>
      </c>
      <c r="AL985" s="271" t="e">
        <f>IF(#REF!=#REF!,0,IF(#REF!=#REF!,0,1))</f>
        <v>#REF!</v>
      </c>
      <c r="AM985" s="354">
        <f t="shared" si="114"/>
        <v>0</v>
      </c>
    </row>
    <row r="986" spans="1:39" ht="14.1" customHeight="1" thickTop="1" thickBot="1" x14ac:dyDescent="0.25">
      <c r="A986" s="2295"/>
      <c r="B986" s="2284"/>
      <c r="C986" s="2298"/>
      <c r="D986" s="2300"/>
      <c r="E986" s="2303"/>
      <c r="F986" s="2284"/>
      <c r="G986" s="2318"/>
      <c r="H986" s="2305"/>
      <c r="I986" s="2282"/>
      <c r="J986" s="2284"/>
      <c r="K986" s="2318"/>
      <c r="L986" s="2284"/>
      <c r="M986" s="310"/>
      <c r="N986" s="1679"/>
      <c r="O986" s="1679"/>
      <c r="P986" s="309"/>
      <c r="Q986" s="309"/>
      <c r="R986" s="308"/>
      <c r="S986" s="308"/>
      <c r="T986" s="358"/>
      <c r="U986" s="357"/>
      <c r="V986" s="357"/>
      <c r="W986" s="357"/>
      <c r="X986" s="357"/>
      <c r="Y986" s="357"/>
      <c r="Z986" s="357"/>
      <c r="AA986" s="357"/>
      <c r="AB986" s="308"/>
      <c r="AC986" s="2287"/>
      <c r="AD986" s="2287"/>
      <c r="AE986" s="2290"/>
      <c r="AF986" s="2291"/>
      <c r="AG986" s="2293"/>
      <c r="AH986" s="2276"/>
      <c r="AI986" s="271">
        <f>IF(P986=P985,0,IF(P986=P984,0,IF(P986=P983,0,1)))</f>
        <v>0</v>
      </c>
      <c r="AJ986" s="271" t="s">
        <v>545</v>
      </c>
      <c r="AK986" s="271" t="str">
        <f t="shared" si="107"/>
        <v>??</v>
      </c>
      <c r="AL986" s="271" t="e">
        <f>IF(#REF!=#REF!,0,IF(#REF!=#REF!,0,IF(#REF!=#REF!,0,1)))</f>
        <v>#REF!</v>
      </c>
      <c r="AM986" s="354">
        <f t="shared" si="114"/>
        <v>0</v>
      </c>
    </row>
    <row r="987" spans="1:39" ht="14.1" customHeight="1" thickTop="1" thickBot="1" x14ac:dyDescent="0.25">
      <c r="A987" s="2295"/>
      <c r="B987" s="2284"/>
      <c r="C987" s="2298"/>
      <c r="D987" s="2300"/>
      <c r="E987" s="2303"/>
      <c r="F987" s="2284"/>
      <c r="G987" s="2318"/>
      <c r="H987" s="2305"/>
      <c r="I987" s="2282"/>
      <c r="J987" s="2284"/>
      <c r="K987" s="2318"/>
      <c r="L987" s="2284"/>
      <c r="M987" s="310"/>
      <c r="N987" s="1679"/>
      <c r="O987" s="1679"/>
      <c r="P987" s="309"/>
      <c r="Q987" s="309"/>
      <c r="R987" s="308"/>
      <c r="S987" s="308"/>
      <c r="T987" s="358"/>
      <c r="U987" s="357"/>
      <c r="V987" s="357"/>
      <c r="W987" s="357"/>
      <c r="X987" s="357"/>
      <c r="Y987" s="357"/>
      <c r="Z987" s="357"/>
      <c r="AA987" s="357"/>
      <c r="AB987" s="308"/>
      <c r="AC987" s="2287"/>
      <c r="AD987" s="2287"/>
      <c r="AE987" s="2290"/>
      <c r="AF987" s="2291"/>
      <c r="AG987" s="2293"/>
      <c r="AH987" s="2276"/>
      <c r="AI987" s="271">
        <f>IF(P987=P986,0,IF(P987=P985,0,IF(P987=P984,0,IF(P987=P983,0,1))))</f>
        <v>0</v>
      </c>
      <c r="AJ987" s="271" t="s">
        <v>545</v>
      </c>
      <c r="AK987" s="271" t="str">
        <f t="shared" si="107"/>
        <v>??</v>
      </c>
      <c r="AL987" s="271" t="e">
        <f>IF(#REF!=#REF!,0,IF(#REF!=#REF!,0,IF(#REF!=#REF!,0,IF(#REF!=#REF!,0,1))))</f>
        <v>#REF!</v>
      </c>
      <c r="AM987" s="354">
        <f t="shared" si="114"/>
        <v>0</v>
      </c>
    </row>
    <row r="988" spans="1:39" ht="14.1" customHeight="1" thickTop="1" thickBot="1" x14ac:dyDescent="0.25">
      <c r="A988" s="2295"/>
      <c r="B988" s="2284"/>
      <c r="C988" s="2298"/>
      <c r="D988" s="2300"/>
      <c r="E988" s="2303"/>
      <c r="F988" s="2284"/>
      <c r="G988" s="2318"/>
      <c r="H988" s="2305"/>
      <c r="I988" s="2282"/>
      <c r="J988" s="2284"/>
      <c r="K988" s="2318"/>
      <c r="L988" s="2284"/>
      <c r="M988" s="310"/>
      <c r="N988" s="1679"/>
      <c r="O988" s="1679"/>
      <c r="P988" s="309"/>
      <c r="Q988" s="309"/>
      <c r="R988" s="308"/>
      <c r="S988" s="308"/>
      <c r="T988" s="358"/>
      <c r="U988" s="357"/>
      <c r="V988" s="357"/>
      <c r="W988" s="357"/>
      <c r="X988" s="357"/>
      <c r="Y988" s="357"/>
      <c r="Z988" s="357"/>
      <c r="AA988" s="357"/>
      <c r="AB988" s="308"/>
      <c r="AC988" s="2287"/>
      <c r="AD988" s="2287"/>
      <c r="AE988" s="2290"/>
      <c r="AF988" s="2291"/>
      <c r="AG988" s="2293"/>
      <c r="AH988" s="2276"/>
      <c r="AI988" s="271">
        <f>IF(P988=P987,0,IF(P988=P986,0,IF(P988=P985,0,IF(P988=P984,0,IF(P988=P983,0,1)))))</f>
        <v>0</v>
      </c>
      <c r="AJ988" s="271" t="s">
        <v>545</v>
      </c>
      <c r="AK988" s="271" t="str">
        <f t="shared" ref="AK988:AK1051" si="115">$C$2</f>
        <v>??</v>
      </c>
      <c r="AL988" s="271" t="e">
        <f>IF(#REF!=#REF!,0,IF(#REF!=#REF!,0,IF(#REF!=#REF!,0,IF(#REF!=#REF!,0,IF(#REF!=#REF!,0,1)))))</f>
        <v>#REF!</v>
      </c>
      <c r="AM988" s="354">
        <f t="shared" si="114"/>
        <v>0</v>
      </c>
    </row>
    <row r="989" spans="1:39" ht="14.1" customHeight="1" thickTop="1" thickBot="1" x14ac:dyDescent="0.25">
      <c r="A989" s="2295"/>
      <c r="B989" s="2284"/>
      <c r="C989" s="2298"/>
      <c r="D989" s="2300"/>
      <c r="E989" s="2303"/>
      <c r="F989" s="2284"/>
      <c r="G989" s="2318"/>
      <c r="H989" s="2305"/>
      <c r="I989" s="2282"/>
      <c r="J989" s="2284"/>
      <c r="K989" s="2318"/>
      <c r="L989" s="2284"/>
      <c r="M989" s="310"/>
      <c r="N989" s="1679"/>
      <c r="O989" s="1679"/>
      <c r="P989" s="309"/>
      <c r="Q989" s="309"/>
      <c r="R989" s="308"/>
      <c r="S989" s="308"/>
      <c r="T989" s="358"/>
      <c r="U989" s="357"/>
      <c r="V989" s="357"/>
      <c r="W989" s="357"/>
      <c r="X989" s="357"/>
      <c r="Y989" s="357"/>
      <c r="Z989" s="357"/>
      <c r="AA989" s="357"/>
      <c r="AB989" s="308"/>
      <c r="AC989" s="2287"/>
      <c r="AD989" s="2287"/>
      <c r="AE989" s="2277" t="str">
        <f>IF(AE983&gt;9,"błąd","")</f>
        <v/>
      </c>
      <c r="AF989" s="2291"/>
      <c r="AG989" s="2293"/>
      <c r="AH989" s="2276"/>
      <c r="AI989" s="271">
        <f>IF(P989=P988,0,IF(P989=P987,0,IF(P989=P986,0,IF(P989=P985,0,IF(P989=P984,0,IF(P989=P983,0,1))))))</f>
        <v>0</v>
      </c>
      <c r="AJ989" s="271" t="s">
        <v>545</v>
      </c>
      <c r="AK989" s="271" t="str">
        <f t="shared" si="115"/>
        <v>??</v>
      </c>
      <c r="AL989" s="271" t="e">
        <f>IF(#REF!=#REF!,0,IF(#REF!=#REF!,0,IF(#REF!=#REF!,0,IF(#REF!=#REF!,0,IF(#REF!=#REF!,0,IF(#REF!=#REF!,0,1))))))</f>
        <v>#REF!</v>
      </c>
      <c r="AM989" s="354">
        <f t="shared" si="114"/>
        <v>0</v>
      </c>
    </row>
    <row r="990" spans="1:39" ht="14.1" customHeight="1" thickTop="1" thickBot="1" x14ac:dyDescent="0.25">
      <c r="A990" s="2295"/>
      <c r="B990" s="2284"/>
      <c r="C990" s="2298"/>
      <c r="D990" s="2300"/>
      <c r="E990" s="2303"/>
      <c r="F990" s="2284"/>
      <c r="G990" s="2318"/>
      <c r="H990" s="2305"/>
      <c r="I990" s="2282"/>
      <c r="J990" s="2284"/>
      <c r="K990" s="2318"/>
      <c r="L990" s="2284"/>
      <c r="M990" s="310"/>
      <c r="N990" s="1679"/>
      <c r="O990" s="1679"/>
      <c r="P990" s="309"/>
      <c r="Q990" s="309"/>
      <c r="R990" s="308"/>
      <c r="S990" s="308"/>
      <c r="T990" s="358"/>
      <c r="U990" s="357"/>
      <c r="V990" s="357"/>
      <c r="W990" s="357"/>
      <c r="X990" s="357"/>
      <c r="Y990" s="357"/>
      <c r="Z990" s="357"/>
      <c r="AA990" s="357"/>
      <c r="AB990" s="308"/>
      <c r="AC990" s="2287"/>
      <c r="AD990" s="2287"/>
      <c r="AE990" s="2277"/>
      <c r="AF990" s="2291"/>
      <c r="AG990" s="2293"/>
      <c r="AH990" s="2276"/>
      <c r="AI990" s="271">
        <f>IF(P990=P989,0,IF(P990=P988,0,IF(P990=P987,0,IF(P990=P986,0,IF(P990=P985,0,IF(P990=P984,0,IF(P990=P983,0,1)))))))</f>
        <v>0</v>
      </c>
      <c r="AJ990" s="271" t="s">
        <v>545</v>
      </c>
      <c r="AK990" s="271" t="str">
        <f t="shared" si="115"/>
        <v>??</v>
      </c>
      <c r="AL990" s="271" t="e">
        <f>IF(#REF!=#REF!,0,IF(#REF!=#REF!,0,IF(#REF!=#REF!,0,IF(#REF!=#REF!,0,IF(#REF!=#REF!,0,IF(#REF!=#REF!,0,IF(#REF!=#REF!,0,1)))))))</f>
        <v>#REF!</v>
      </c>
      <c r="AM990" s="354">
        <f t="shared" si="114"/>
        <v>0</v>
      </c>
    </row>
    <row r="991" spans="1:39" ht="14.1" customHeight="1" thickTop="1" thickBot="1" x14ac:dyDescent="0.25">
      <c r="A991" s="2295"/>
      <c r="B991" s="2284"/>
      <c r="C991" s="2298"/>
      <c r="D991" s="2300"/>
      <c r="E991" s="2303"/>
      <c r="F991" s="2284"/>
      <c r="G991" s="2318"/>
      <c r="H991" s="2305"/>
      <c r="I991" s="2282"/>
      <c r="J991" s="2284"/>
      <c r="K991" s="2318"/>
      <c r="L991" s="2284"/>
      <c r="M991" s="310"/>
      <c r="N991" s="1679"/>
      <c r="O991" s="1679"/>
      <c r="P991" s="309"/>
      <c r="Q991" s="309"/>
      <c r="R991" s="308"/>
      <c r="S991" s="308"/>
      <c r="T991" s="358"/>
      <c r="U991" s="357"/>
      <c r="V991" s="357"/>
      <c r="W991" s="357"/>
      <c r="X991" s="357"/>
      <c r="Y991" s="357"/>
      <c r="Z991" s="357"/>
      <c r="AA991" s="357"/>
      <c r="AB991" s="308"/>
      <c r="AC991" s="2287"/>
      <c r="AD991" s="2287"/>
      <c r="AE991" s="2277"/>
      <c r="AF991" s="2291"/>
      <c r="AG991" s="2293"/>
      <c r="AH991" s="2276"/>
      <c r="AI991" s="271">
        <f>IF(P991=P990,0,IF(P991=P989,0,IF(P991=P988,0,IF(P991=P987,0,IF(P991=P986,0,IF(P991=P985,0,IF(P991=P984,0,IF(P991=P983,0,1))))))))</f>
        <v>0</v>
      </c>
      <c r="AJ991" s="271" t="s">
        <v>545</v>
      </c>
      <c r="AK991" s="271" t="str">
        <f t="shared" si="115"/>
        <v>??</v>
      </c>
      <c r="AL991" s="271" t="e">
        <f>IF(#REF!=#REF!,0,IF(#REF!=#REF!,0,IF(#REF!=#REF!,0,IF(#REF!=#REF!,0,IF(#REF!=#REF!,0,IF(#REF!=#REF!,0,IF(#REF!=#REF!,0,IF(#REF!=#REF!,0,1))))))))</f>
        <v>#REF!</v>
      </c>
      <c r="AM991" s="354">
        <f t="shared" si="114"/>
        <v>0</v>
      </c>
    </row>
    <row r="992" spans="1:39" ht="14.1" customHeight="1" thickTop="1" thickBot="1" x14ac:dyDescent="0.25">
      <c r="A992" s="2296"/>
      <c r="B992" s="2285"/>
      <c r="C992" s="2299"/>
      <c r="D992" s="2301"/>
      <c r="E992" s="2304"/>
      <c r="F992" s="2285"/>
      <c r="G992" s="2319"/>
      <c r="H992" s="2306"/>
      <c r="I992" s="2283"/>
      <c r="J992" s="2285"/>
      <c r="K992" s="2319"/>
      <c r="L992" s="2285"/>
      <c r="M992" s="292"/>
      <c r="N992" s="290"/>
      <c r="O992" s="290"/>
      <c r="P992" s="291"/>
      <c r="Q992" s="291"/>
      <c r="R992" s="290"/>
      <c r="S992" s="290"/>
      <c r="T992" s="356"/>
      <c r="U992" s="355"/>
      <c r="V992" s="355"/>
      <c r="W992" s="355"/>
      <c r="X992" s="355"/>
      <c r="Y992" s="355"/>
      <c r="Z992" s="355"/>
      <c r="AA992" s="355"/>
      <c r="AB992" s="290"/>
      <c r="AC992" s="2288"/>
      <c r="AD992" s="2288"/>
      <c r="AE992" s="2278"/>
      <c r="AF992" s="2291"/>
      <c r="AG992" s="2294"/>
      <c r="AH992" s="2276"/>
      <c r="AI992" s="271">
        <f>IF(P992=P991,0,IF(P992=P990,0,IF(P992=P989,0,IF(P992=P988,0,IF(P992=P987,0,IF(P992=P986,0,IF(P992=P985,0,IF(P992=P984,0,IF(P992=P983,0,1)))))))))</f>
        <v>0</v>
      </c>
      <c r="AJ992" s="271" t="s">
        <v>545</v>
      </c>
      <c r="AK992" s="271" t="str">
        <f t="shared" si="115"/>
        <v>??</v>
      </c>
      <c r="AL992" s="271" t="e">
        <f>IF(#REF!=#REF!,0,IF(#REF!=#REF!,0,IF(#REF!=#REF!,0,IF(#REF!=#REF!,0,IF(#REF!=#REF!,0,IF(#REF!=#REF!,0,IF(#REF!=#REF!,0,IF(#REF!=#REF!,0,IF(#REF!=#REF!,0,1)))))))))</f>
        <v>#REF!</v>
      </c>
      <c r="AM992" s="354">
        <f t="shared" si="114"/>
        <v>0</v>
      </c>
    </row>
    <row r="993" spans="1:39" ht="14.1" customHeight="1" thickTop="1" thickBot="1" x14ac:dyDescent="0.25">
      <c r="A993" s="2295"/>
      <c r="B993" s="2297"/>
      <c r="C993" s="2298"/>
      <c r="D993" s="2300"/>
      <c r="E993" s="2302"/>
      <c r="F993" s="2297"/>
      <c r="G993" s="2297"/>
      <c r="H993" s="2305"/>
      <c r="I993" s="2279" t="s">
        <v>140</v>
      </c>
      <c r="J993" s="2284"/>
      <c r="K993" s="2297"/>
      <c r="L993" s="2284"/>
      <c r="M993" s="310"/>
      <c r="N993" s="1679"/>
      <c r="O993" s="1679"/>
      <c r="P993" s="389"/>
      <c r="Q993" s="389"/>
      <c r="R993" s="308"/>
      <c r="S993" s="308"/>
      <c r="T993" s="358"/>
      <c r="U993" s="357"/>
      <c r="V993" s="357"/>
      <c r="W993" s="357"/>
      <c r="X993" s="357"/>
      <c r="Y993" s="357"/>
      <c r="Z993" s="357"/>
      <c r="AA993" s="357"/>
      <c r="AB993" s="308"/>
      <c r="AC993" s="2286">
        <f>SUM(T993:AB1002)</f>
        <v>0</v>
      </c>
      <c r="AD993" s="2286">
        <f>IF(AC993&gt;0,18,0)</f>
        <v>0</v>
      </c>
      <c r="AE993" s="2289">
        <f>IF((AC993-AD993)&gt;=0,AC993-AD993,0)</f>
        <v>0</v>
      </c>
      <c r="AF993" s="2291">
        <f>IF(AC993&lt;AD993,AC993,AD993)/IF(AD993=0,1,AD993)</f>
        <v>0</v>
      </c>
      <c r="AG993" s="2292" t="str">
        <f>IF(AF993=1,"pe",IF(AF993&gt;0,"ne",""))</f>
        <v/>
      </c>
      <c r="AH993" s="2276"/>
      <c r="AI993" s="271">
        <v>1</v>
      </c>
      <c r="AJ993" s="271" t="s">
        <v>545</v>
      </c>
      <c r="AK993" s="271" t="str">
        <f t="shared" si="115"/>
        <v>??</v>
      </c>
      <c r="AL993" s="271">
        <v>1</v>
      </c>
      <c r="AM993" s="354">
        <f>C993</f>
        <v>0</v>
      </c>
    </row>
    <row r="994" spans="1:39" ht="14.1" customHeight="1" thickTop="1" thickBot="1" x14ac:dyDescent="0.25">
      <c r="A994" s="2295"/>
      <c r="B994" s="2284"/>
      <c r="C994" s="2298"/>
      <c r="D994" s="2300"/>
      <c r="E994" s="2303"/>
      <c r="F994" s="2284"/>
      <c r="G994" s="2318"/>
      <c r="H994" s="2305"/>
      <c r="I994" s="2280"/>
      <c r="J994" s="2284"/>
      <c r="K994" s="2318"/>
      <c r="L994" s="2284"/>
      <c r="M994" s="310"/>
      <c r="N994" s="1679"/>
      <c r="O994" s="1679"/>
      <c r="P994" s="309"/>
      <c r="Q994" s="309"/>
      <c r="R994" s="308"/>
      <c r="S994" s="308"/>
      <c r="T994" s="358"/>
      <c r="U994" s="357"/>
      <c r="V994" s="357"/>
      <c r="W994" s="357"/>
      <c r="X994" s="357"/>
      <c r="Y994" s="357"/>
      <c r="Z994" s="357"/>
      <c r="AA994" s="357"/>
      <c r="AB994" s="308"/>
      <c r="AC994" s="2287"/>
      <c r="AD994" s="2287"/>
      <c r="AE994" s="2290"/>
      <c r="AF994" s="2291"/>
      <c r="AG994" s="2293"/>
      <c r="AH994" s="2276"/>
      <c r="AI994" s="271">
        <f>IF(P994=P993,0,1)</f>
        <v>0</v>
      </c>
      <c r="AJ994" s="271" t="s">
        <v>545</v>
      </c>
      <c r="AK994" s="271" t="str">
        <f t="shared" si="115"/>
        <v>??</v>
      </c>
      <c r="AL994" s="271" t="e">
        <f>IF(#REF!=#REF!,0,1)</f>
        <v>#REF!</v>
      </c>
      <c r="AM994" s="354">
        <f t="shared" ref="AM994:AM1002" si="116">AM993</f>
        <v>0</v>
      </c>
    </row>
    <row r="995" spans="1:39" ht="14.1" customHeight="1" thickTop="1" thickBot="1" x14ac:dyDescent="0.25">
      <c r="A995" s="2295"/>
      <c r="B995" s="2284"/>
      <c r="C995" s="2298"/>
      <c r="D995" s="2300"/>
      <c r="E995" s="2303"/>
      <c r="F995" s="2284"/>
      <c r="G995" s="2318"/>
      <c r="H995" s="2305"/>
      <c r="I995" s="2281"/>
      <c r="J995" s="2284"/>
      <c r="K995" s="2318"/>
      <c r="L995" s="2284"/>
      <c r="M995" s="310"/>
      <c r="N995" s="1679"/>
      <c r="O995" s="1679"/>
      <c r="P995" s="309"/>
      <c r="Q995" s="309"/>
      <c r="R995" s="308"/>
      <c r="S995" s="308"/>
      <c r="T995" s="358"/>
      <c r="U995" s="357"/>
      <c r="V995" s="357"/>
      <c r="W995" s="357"/>
      <c r="X995" s="357"/>
      <c r="Y995" s="357"/>
      <c r="Z995" s="357"/>
      <c r="AA995" s="357"/>
      <c r="AB995" s="308"/>
      <c r="AC995" s="2287"/>
      <c r="AD995" s="2287"/>
      <c r="AE995" s="2290"/>
      <c r="AF995" s="2291"/>
      <c r="AG995" s="2293"/>
      <c r="AH995" s="2276"/>
      <c r="AI995" s="271">
        <f>IF(P995=P994,0,IF(P995=P993,0,1))</f>
        <v>0</v>
      </c>
      <c r="AJ995" s="271" t="s">
        <v>545</v>
      </c>
      <c r="AK995" s="271" t="str">
        <f t="shared" si="115"/>
        <v>??</v>
      </c>
      <c r="AL995" s="271" t="e">
        <f>IF(#REF!=#REF!,0,IF(#REF!=#REF!,0,1))</f>
        <v>#REF!</v>
      </c>
      <c r="AM995" s="354">
        <f t="shared" si="116"/>
        <v>0</v>
      </c>
    </row>
    <row r="996" spans="1:39" ht="14.1" customHeight="1" thickTop="1" thickBot="1" x14ac:dyDescent="0.25">
      <c r="A996" s="2295"/>
      <c r="B996" s="2284"/>
      <c r="C996" s="2298"/>
      <c r="D996" s="2300"/>
      <c r="E996" s="2303"/>
      <c r="F996" s="2284"/>
      <c r="G996" s="2318"/>
      <c r="H996" s="2305"/>
      <c r="I996" s="2282"/>
      <c r="J996" s="2284"/>
      <c r="K996" s="2318"/>
      <c r="L996" s="2284"/>
      <c r="M996" s="310"/>
      <c r="N996" s="1679"/>
      <c r="O996" s="1679"/>
      <c r="P996" s="309"/>
      <c r="Q996" s="309"/>
      <c r="R996" s="308"/>
      <c r="S996" s="308"/>
      <c r="T996" s="358"/>
      <c r="U996" s="357"/>
      <c r="V996" s="357"/>
      <c r="W996" s="357"/>
      <c r="X996" s="357"/>
      <c r="Y996" s="357"/>
      <c r="Z996" s="357"/>
      <c r="AA996" s="357"/>
      <c r="AB996" s="308"/>
      <c r="AC996" s="2287"/>
      <c r="AD996" s="2287"/>
      <c r="AE996" s="2290"/>
      <c r="AF996" s="2291"/>
      <c r="AG996" s="2293"/>
      <c r="AH996" s="2276"/>
      <c r="AI996" s="271">
        <f>IF(P996=P995,0,IF(P996=P994,0,IF(P996=P993,0,1)))</f>
        <v>0</v>
      </c>
      <c r="AJ996" s="271" t="s">
        <v>545</v>
      </c>
      <c r="AK996" s="271" t="str">
        <f t="shared" si="115"/>
        <v>??</v>
      </c>
      <c r="AL996" s="271" t="e">
        <f>IF(#REF!=#REF!,0,IF(#REF!=#REF!,0,IF(#REF!=#REF!,0,1)))</f>
        <v>#REF!</v>
      </c>
      <c r="AM996" s="354">
        <f t="shared" si="116"/>
        <v>0</v>
      </c>
    </row>
    <row r="997" spans="1:39" ht="14.1" customHeight="1" thickTop="1" thickBot="1" x14ac:dyDescent="0.25">
      <c r="A997" s="2295"/>
      <c r="B997" s="2284"/>
      <c r="C997" s="2298"/>
      <c r="D997" s="2300"/>
      <c r="E997" s="2303"/>
      <c r="F997" s="2284"/>
      <c r="G997" s="2318"/>
      <c r="H997" s="2305"/>
      <c r="I997" s="2282"/>
      <c r="J997" s="2284"/>
      <c r="K997" s="2318"/>
      <c r="L997" s="2284"/>
      <c r="M997" s="310"/>
      <c r="N997" s="1679"/>
      <c r="O997" s="1679"/>
      <c r="P997" s="309"/>
      <c r="Q997" s="309"/>
      <c r="R997" s="308"/>
      <c r="S997" s="308"/>
      <c r="T997" s="358"/>
      <c r="U997" s="357"/>
      <c r="V997" s="357"/>
      <c r="W997" s="357"/>
      <c r="X997" s="357"/>
      <c r="Y997" s="357"/>
      <c r="Z997" s="357"/>
      <c r="AA997" s="357"/>
      <c r="AB997" s="308"/>
      <c r="AC997" s="2287"/>
      <c r="AD997" s="2287"/>
      <c r="AE997" s="2290"/>
      <c r="AF997" s="2291"/>
      <c r="AG997" s="2293"/>
      <c r="AH997" s="2276"/>
      <c r="AI997" s="271">
        <f>IF(P997=P996,0,IF(P997=P995,0,IF(P997=P994,0,IF(P997=P993,0,1))))</f>
        <v>0</v>
      </c>
      <c r="AJ997" s="271" t="s">
        <v>545</v>
      </c>
      <c r="AK997" s="271" t="str">
        <f t="shared" si="115"/>
        <v>??</v>
      </c>
      <c r="AL997" s="271" t="e">
        <f>IF(#REF!=#REF!,0,IF(#REF!=#REF!,0,IF(#REF!=#REF!,0,IF(#REF!=#REF!,0,1))))</f>
        <v>#REF!</v>
      </c>
      <c r="AM997" s="354">
        <f t="shared" si="116"/>
        <v>0</v>
      </c>
    </row>
    <row r="998" spans="1:39" ht="14.1" customHeight="1" thickTop="1" thickBot="1" x14ac:dyDescent="0.25">
      <c r="A998" s="2295"/>
      <c r="B998" s="2284"/>
      <c r="C998" s="2298"/>
      <c r="D998" s="2300"/>
      <c r="E998" s="2303"/>
      <c r="F998" s="2284"/>
      <c r="G998" s="2318"/>
      <c r="H998" s="2305"/>
      <c r="I998" s="2282"/>
      <c r="J998" s="2284"/>
      <c r="K998" s="2318"/>
      <c r="L998" s="2284"/>
      <c r="M998" s="310"/>
      <c r="N998" s="1679"/>
      <c r="O998" s="1679"/>
      <c r="P998" s="309"/>
      <c r="Q998" s="309"/>
      <c r="R998" s="308"/>
      <c r="S998" s="308"/>
      <c r="T998" s="358"/>
      <c r="U998" s="357"/>
      <c r="V998" s="357"/>
      <c r="W998" s="357"/>
      <c r="X998" s="357"/>
      <c r="Y998" s="357"/>
      <c r="Z998" s="357"/>
      <c r="AA998" s="357"/>
      <c r="AB998" s="308"/>
      <c r="AC998" s="2287"/>
      <c r="AD998" s="2287"/>
      <c r="AE998" s="2290"/>
      <c r="AF998" s="2291"/>
      <c r="AG998" s="2293"/>
      <c r="AH998" s="2276"/>
      <c r="AI998" s="271">
        <f>IF(P998=P997,0,IF(P998=P996,0,IF(P998=P995,0,IF(P998=P994,0,IF(P998=P993,0,1)))))</f>
        <v>0</v>
      </c>
      <c r="AJ998" s="271" t="s">
        <v>545</v>
      </c>
      <c r="AK998" s="271" t="str">
        <f t="shared" si="115"/>
        <v>??</v>
      </c>
      <c r="AL998" s="271" t="e">
        <f>IF(#REF!=#REF!,0,IF(#REF!=#REF!,0,IF(#REF!=#REF!,0,IF(#REF!=#REF!,0,IF(#REF!=#REF!,0,1)))))</f>
        <v>#REF!</v>
      </c>
      <c r="AM998" s="354">
        <f t="shared" si="116"/>
        <v>0</v>
      </c>
    </row>
    <row r="999" spans="1:39" ht="14.1" customHeight="1" thickTop="1" thickBot="1" x14ac:dyDescent="0.25">
      <c r="A999" s="2295"/>
      <c r="B999" s="2284"/>
      <c r="C999" s="2298"/>
      <c r="D999" s="2300"/>
      <c r="E999" s="2303"/>
      <c r="F999" s="2284"/>
      <c r="G999" s="2318"/>
      <c r="H999" s="2305"/>
      <c r="I999" s="2282"/>
      <c r="J999" s="2284"/>
      <c r="K999" s="2318"/>
      <c r="L999" s="2284"/>
      <c r="M999" s="310"/>
      <c r="N999" s="1679"/>
      <c r="O999" s="1679"/>
      <c r="P999" s="309"/>
      <c r="Q999" s="309"/>
      <c r="R999" s="308"/>
      <c r="S999" s="308"/>
      <c r="T999" s="358"/>
      <c r="U999" s="357"/>
      <c r="V999" s="357"/>
      <c r="W999" s="357"/>
      <c r="X999" s="357"/>
      <c r="Y999" s="357"/>
      <c r="Z999" s="357"/>
      <c r="AA999" s="357"/>
      <c r="AB999" s="308"/>
      <c r="AC999" s="2287"/>
      <c r="AD999" s="2287"/>
      <c r="AE999" s="2277" t="str">
        <f>IF(AE993&gt;9,"błąd","")</f>
        <v/>
      </c>
      <c r="AF999" s="2291"/>
      <c r="AG999" s="2293"/>
      <c r="AH999" s="2276"/>
      <c r="AI999" s="271">
        <f>IF(P999=P998,0,IF(P999=P997,0,IF(P999=P996,0,IF(P999=P995,0,IF(P999=P994,0,IF(P999=P993,0,1))))))</f>
        <v>0</v>
      </c>
      <c r="AJ999" s="271" t="s">
        <v>545</v>
      </c>
      <c r="AK999" s="271" t="str">
        <f t="shared" si="115"/>
        <v>??</v>
      </c>
      <c r="AL999" s="271" t="e">
        <f>IF(#REF!=#REF!,0,IF(#REF!=#REF!,0,IF(#REF!=#REF!,0,IF(#REF!=#REF!,0,IF(#REF!=#REF!,0,IF(#REF!=#REF!,0,1))))))</f>
        <v>#REF!</v>
      </c>
      <c r="AM999" s="354">
        <f t="shared" si="116"/>
        <v>0</v>
      </c>
    </row>
    <row r="1000" spans="1:39" ht="14.1" customHeight="1" thickTop="1" thickBot="1" x14ac:dyDescent="0.25">
      <c r="A1000" s="2295"/>
      <c r="B1000" s="2284"/>
      <c r="C1000" s="2298"/>
      <c r="D1000" s="2300"/>
      <c r="E1000" s="2303"/>
      <c r="F1000" s="2284"/>
      <c r="G1000" s="2318"/>
      <c r="H1000" s="2305"/>
      <c r="I1000" s="2282"/>
      <c r="J1000" s="2284"/>
      <c r="K1000" s="2318"/>
      <c r="L1000" s="2284"/>
      <c r="M1000" s="310"/>
      <c r="N1000" s="1679"/>
      <c r="O1000" s="1679"/>
      <c r="P1000" s="309"/>
      <c r="Q1000" s="309"/>
      <c r="R1000" s="308"/>
      <c r="S1000" s="308"/>
      <c r="T1000" s="358"/>
      <c r="U1000" s="357"/>
      <c r="V1000" s="357"/>
      <c r="W1000" s="357"/>
      <c r="X1000" s="357"/>
      <c r="Y1000" s="357"/>
      <c r="Z1000" s="357"/>
      <c r="AA1000" s="357"/>
      <c r="AB1000" s="308"/>
      <c r="AC1000" s="2287"/>
      <c r="AD1000" s="2287"/>
      <c r="AE1000" s="2277"/>
      <c r="AF1000" s="2291"/>
      <c r="AG1000" s="2293"/>
      <c r="AH1000" s="2276"/>
      <c r="AI1000" s="271">
        <f>IF(P1000=P999,0,IF(P1000=P998,0,IF(P1000=P997,0,IF(P1000=P996,0,IF(P1000=P995,0,IF(P1000=P994,0,IF(P1000=P993,0,1)))))))</f>
        <v>0</v>
      </c>
      <c r="AJ1000" s="271" t="s">
        <v>545</v>
      </c>
      <c r="AK1000" s="271" t="str">
        <f t="shared" si="115"/>
        <v>??</v>
      </c>
      <c r="AL1000" s="271" t="e">
        <f>IF(#REF!=#REF!,0,IF(#REF!=#REF!,0,IF(#REF!=#REF!,0,IF(#REF!=#REF!,0,IF(#REF!=#REF!,0,IF(#REF!=#REF!,0,IF(#REF!=#REF!,0,1)))))))</f>
        <v>#REF!</v>
      </c>
      <c r="AM1000" s="354">
        <f t="shared" si="116"/>
        <v>0</v>
      </c>
    </row>
    <row r="1001" spans="1:39" ht="14.1" customHeight="1" thickTop="1" thickBot="1" x14ac:dyDescent="0.25">
      <c r="A1001" s="2295"/>
      <c r="B1001" s="2284"/>
      <c r="C1001" s="2298"/>
      <c r="D1001" s="2300"/>
      <c r="E1001" s="2303"/>
      <c r="F1001" s="2284"/>
      <c r="G1001" s="2318"/>
      <c r="H1001" s="2305"/>
      <c r="I1001" s="2282"/>
      <c r="J1001" s="2284"/>
      <c r="K1001" s="2318"/>
      <c r="L1001" s="2284"/>
      <c r="M1001" s="310"/>
      <c r="N1001" s="1679"/>
      <c r="O1001" s="1679"/>
      <c r="P1001" s="309"/>
      <c r="Q1001" s="309"/>
      <c r="R1001" s="308"/>
      <c r="S1001" s="308"/>
      <c r="T1001" s="358"/>
      <c r="U1001" s="357"/>
      <c r="V1001" s="357"/>
      <c r="W1001" s="357"/>
      <c r="X1001" s="357"/>
      <c r="Y1001" s="357"/>
      <c r="Z1001" s="357"/>
      <c r="AA1001" s="357"/>
      <c r="AB1001" s="308"/>
      <c r="AC1001" s="2287"/>
      <c r="AD1001" s="2287"/>
      <c r="AE1001" s="2277"/>
      <c r="AF1001" s="2291"/>
      <c r="AG1001" s="2293"/>
      <c r="AH1001" s="2276"/>
      <c r="AI1001" s="271">
        <f>IF(P1001=P1000,0,IF(P1001=P999,0,IF(P1001=P998,0,IF(P1001=P997,0,IF(P1001=P996,0,IF(P1001=P995,0,IF(P1001=P994,0,IF(P1001=P993,0,1))))))))</f>
        <v>0</v>
      </c>
      <c r="AJ1001" s="271" t="s">
        <v>545</v>
      </c>
      <c r="AK1001" s="271" t="str">
        <f t="shared" si="115"/>
        <v>??</v>
      </c>
      <c r="AL1001" s="271" t="e">
        <f>IF(#REF!=#REF!,0,IF(#REF!=#REF!,0,IF(#REF!=#REF!,0,IF(#REF!=#REF!,0,IF(#REF!=#REF!,0,IF(#REF!=#REF!,0,IF(#REF!=#REF!,0,IF(#REF!=#REF!,0,1))))))))</f>
        <v>#REF!</v>
      </c>
      <c r="AM1001" s="354">
        <f t="shared" si="116"/>
        <v>0</v>
      </c>
    </row>
    <row r="1002" spans="1:39" ht="14.1" customHeight="1" thickTop="1" thickBot="1" x14ac:dyDescent="0.25">
      <c r="A1002" s="2296"/>
      <c r="B1002" s="2285"/>
      <c r="C1002" s="2299"/>
      <c r="D1002" s="2301"/>
      <c r="E1002" s="2304"/>
      <c r="F1002" s="2285"/>
      <c r="G1002" s="2319"/>
      <c r="H1002" s="2306"/>
      <c r="I1002" s="2283"/>
      <c r="J1002" s="2285"/>
      <c r="K1002" s="2319"/>
      <c r="L1002" s="2285"/>
      <c r="M1002" s="292"/>
      <c r="N1002" s="290"/>
      <c r="O1002" s="290"/>
      <c r="P1002" s="291"/>
      <c r="Q1002" s="291"/>
      <c r="R1002" s="290"/>
      <c r="S1002" s="290"/>
      <c r="T1002" s="356"/>
      <c r="U1002" s="355"/>
      <c r="V1002" s="355"/>
      <c r="W1002" s="355"/>
      <c r="X1002" s="355"/>
      <c r="Y1002" s="355"/>
      <c r="Z1002" s="355"/>
      <c r="AA1002" s="355"/>
      <c r="AB1002" s="290"/>
      <c r="AC1002" s="2288"/>
      <c r="AD1002" s="2288"/>
      <c r="AE1002" s="2278"/>
      <c r="AF1002" s="2291"/>
      <c r="AG1002" s="2294"/>
      <c r="AH1002" s="2276"/>
      <c r="AI1002" s="271">
        <f>IF(P1002=P1001,0,IF(P1002=P1000,0,IF(P1002=P999,0,IF(P1002=P998,0,IF(P1002=P997,0,IF(P1002=P996,0,IF(P1002=P995,0,IF(P1002=P994,0,IF(P1002=P993,0,1)))))))))</f>
        <v>0</v>
      </c>
      <c r="AJ1002" s="271" t="s">
        <v>545</v>
      </c>
      <c r="AK1002" s="271" t="str">
        <f t="shared" si="115"/>
        <v>??</v>
      </c>
      <c r="AL1002" s="271" t="e">
        <f>IF(#REF!=#REF!,0,IF(#REF!=#REF!,0,IF(#REF!=#REF!,0,IF(#REF!=#REF!,0,IF(#REF!=#REF!,0,IF(#REF!=#REF!,0,IF(#REF!=#REF!,0,IF(#REF!=#REF!,0,IF(#REF!=#REF!,0,1)))))))))</f>
        <v>#REF!</v>
      </c>
      <c r="AM1002" s="354">
        <f t="shared" si="116"/>
        <v>0</v>
      </c>
    </row>
    <row r="1003" spans="1:39" ht="14.1" customHeight="1" thickTop="1" thickBot="1" x14ac:dyDescent="0.25">
      <c r="A1003" s="2295"/>
      <c r="B1003" s="2297"/>
      <c r="C1003" s="2298"/>
      <c r="D1003" s="2300"/>
      <c r="E1003" s="2302"/>
      <c r="F1003" s="2297"/>
      <c r="G1003" s="2297"/>
      <c r="H1003" s="2305"/>
      <c r="I1003" s="2279" t="s">
        <v>140</v>
      </c>
      <c r="J1003" s="2284"/>
      <c r="K1003" s="2297"/>
      <c r="L1003" s="2284"/>
      <c r="M1003" s="310"/>
      <c r="N1003" s="1679"/>
      <c r="O1003" s="1679"/>
      <c r="P1003" s="389"/>
      <c r="Q1003" s="389"/>
      <c r="R1003" s="308"/>
      <c r="S1003" s="308"/>
      <c r="T1003" s="358"/>
      <c r="U1003" s="357"/>
      <c r="V1003" s="357"/>
      <c r="W1003" s="357"/>
      <c r="X1003" s="357"/>
      <c r="Y1003" s="357"/>
      <c r="Z1003" s="357"/>
      <c r="AA1003" s="357"/>
      <c r="AB1003" s="308"/>
      <c r="AC1003" s="2286">
        <f>SUM(T1003:AB1012)</f>
        <v>0</v>
      </c>
      <c r="AD1003" s="2286">
        <f>IF(AC1003&gt;0,18,0)</f>
        <v>0</v>
      </c>
      <c r="AE1003" s="2289">
        <f>IF((AC1003-AD1003)&gt;=0,AC1003-AD1003,0)</f>
        <v>0</v>
      </c>
      <c r="AF1003" s="2291">
        <f>IF(AC1003&lt;AD1003,AC1003,AD1003)/IF(AD1003=0,1,AD1003)</f>
        <v>0</v>
      </c>
      <c r="AG1003" s="2292" t="str">
        <f>IF(AF1003=1,"pe",IF(AF1003&gt;0,"ne",""))</f>
        <v/>
      </c>
      <c r="AH1003" s="2276"/>
      <c r="AI1003" s="271">
        <v>1</v>
      </c>
      <c r="AJ1003" s="271" t="s">
        <v>545</v>
      </c>
      <c r="AK1003" s="271" t="str">
        <f t="shared" si="115"/>
        <v>??</v>
      </c>
      <c r="AL1003" s="271">
        <v>1</v>
      </c>
      <c r="AM1003" s="354">
        <f>C1003</f>
        <v>0</v>
      </c>
    </row>
    <row r="1004" spans="1:39" ht="14.1" customHeight="1" thickTop="1" thickBot="1" x14ac:dyDescent="0.25">
      <c r="A1004" s="2295"/>
      <c r="B1004" s="2284"/>
      <c r="C1004" s="2298"/>
      <c r="D1004" s="2300"/>
      <c r="E1004" s="2303"/>
      <c r="F1004" s="2284"/>
      <c r="G1004" s="2318"/>
      <c r="H1004" s="2305"/>
      <c r="I1004" s="2280"/>
      <c r="J1004" s="2284"/>
      <c r="K1004" s="2318"/>
      <c r="L1004" s="2284"/>
      <c r="M1004" s="310"/>
      <c r="N1004" s="1679"/>
      <c r="O1004" s="1679"/>
      <c r="P1004" s="309"/>
      <c r="Q1004" s="309"/>
      <c r="R1004" s="308"/>
      <c r="S1004" s="308"/>
      <c r="T1004" s="358"/>
      <c r="U1004" s="357"/>
      <c r="V1004" s="357"/>
      <c r="W1004" s="357"/>
      <c r="X1004" s="357"/>
      <c r="Y1004" s="357"/>
      <c r="Z1004" s="357"/>
      <c r="AA1004" s="357"/>
      <c r="AB1004" s="308"/>
      <c r="AC1004" s="2287"/>
      <c r="AD1004" s="2287"/>
      <c r="AE1004" s="2290"/>
      <c r="AF1004" s="2291"/>
      <c r="AG1004" s="2293"/>
      <c r="AH1004" s="2276"/>
      <c r="AI1004" s="271">
        <f>IF(P1004=P1003,0,1)</f>
        <v>0</v>
      </c>
      <c r="AJ1004" s="271" t="s">
        <v>545</v>
      </c>
      <c r="AK1004" s="271" t="str">
        <f t="shared" si="115"/>
        <v>??</v>
      </c>
      <c r="AL1004" s="271" t="e">
        <f>IF(#REF!=#REF!,0,1)</f>
        <v>#REF!</v>
      </c>
      <c r="AM1004" s="354">
        <f t="shared" ref="AM1004:AM1012" si="117">AM1003</f>
        <v>0</v>
      </c>
    </row>
    <row r="1005" spans="1:39" ht="14.1" customHeight="1" thickTop="1" thickBot="1" x14ac:dyDescent="0.25">
      <c r="A1005" s="2295"/>
      <c r="B1005" s="2284"/>
      <c r="C1005" s="2298"/>
      <c r="D1005" s="2300"/>
      <c r="E1005" s="2303"/>
      <c r="F1005" s="2284"/>
      <c r="G1005" s="2318"/>
      <c r="H1005" s="2305"/>
      <c r="I1005" s="2281"/>
      <c r="J1005" s="2284"/>
      <c r="K1005" s="2318"/>
      <c r="L1005" s="2284"/>
      <c r="M1005" s="310"/>
      <c r="N1005" s="1679"/>
      <c r="O1005" s="1679"/>
      <c r="P1005" s="309"/>
      <c r="Q1005" s="309"/>
      <c r="R1005" s="308"/>
      <c r="S1005" s="308"/>
      <c r="T1005" s="358"/>
      <c r="U1005" s="357"/>
      <c r="V1005" s="357"/>
      <c r="W1005" s="357"/>
      <c r="X1005" s="357"/>
      <c r="Y1005" s="357"/>
      <c r="Z1005" s="357"/>
      <c r="AA1005" s="357"/>
      <c r="AB1005" s="308"/>
      <c r="AC1005" s="2287"/>
      <c r="AD1005" s="2287"/>
      <c r="AE1005" s="2290"/>
      <c r="AF1005" s="2291"/>
      <c r="AG1005" s="2293"/>
      <c r="AH1005" s="2276"/>
      <c r="AI1005" s="271">
        <f>IF(P1005=P1004,0,IF(P1005=P1003,0,1))</f>
        <v>0</v>
      </c>
      <c r="AJ1005" s="271" t="s">
        <v>545</v>
      </c>
      <c r="AK1005" s="271" t="str">
        <f t="shared" si="115"/>
        <v>??</v>
      </c>
      <c r="AL1005" s="271" t="e">
        <f>IF(#REF!=#REF!,0,IF(#REF!=#REF!,0,1))</f>
        <v>#REF!</v>
      </c>
      <c r="AM1005" s="354">
        <f t="shared" si="117"/>
        <v>0</v>
      </c>
    </row>
    <row r="1006" spans="1:39" ht="14.1" customHeight="1" thickTop="1" thickBot="1" x14ac:dyDescent="0.25">
      <c r="A1006" s="2295"/>
      <c r="B1006" s="2284"/>
      <c r="C1006" s="2298"/>
      <c r="D1006" s="2300"/>
      <c r="E1006" s="2303"/>
      <c r="F1006" s="2284"/>
      <c r="G1006" s="2318"/>
      <c r="H1006" s="2305"/>
      <c r="I1006" s="2282"/>
      <c r="J1006" s="2284"/>
      <c r="K1006" s="2318"/>
      <c r="L1006" s="2284"/>
      <c r="M1006" s="310"/>
      <c r="N1006" s="1679"/>
      <c r="O1006" s="1679"/>
      <c r="P1006" s="309"/>
      <c r="Q1006" s="309"/>
      <c r="R1006" s="308"/>
      <c r="S1006" s="308"/>
      <c r="T1006" s="358"/>
      <c r="U1006" s="357"/>
      <c r="V1006" s="357"/>
      <c r="W1006" s="357"/>
      <c r="X1006" s="357"/>
      <c r="Y1006" s="357"/>
      <c r="Z1006" s="357"/>
      <c r="AA1006" s="357"/>
      <c r="AB1006" s="308"/>
      <c r="AC1006" s="2287"/>
      <c r="AD1006" s="2287"/>
      <c r="AE1006" s="2290"/>
      <c r="AF1006" s="2291"/>
      <c r="AG1006" s="2293"/>
      <c r="AH1006" s="2276"/>
      <c r="AI1006" s="271">
        <f>IF(P1006=P1005,0,IF(P1006=P1004,0,IF(P1006=P1003,0,1)))</f>
        <v>0</v>
      </c>
      <c r="AJ1006" s="271" t="s">
        <v>545</v>
      </c>
      <c r="AK1006" s="271" t="str">
        <f t="shared" si="115"/>
        <v>??</v>
      </c>
      <c r="AL1006" s="271" t="e">
        <f>IF(#REF!=#REF!,0,IF(#REF!=#REF!,0,IF(#REF!=#REF!,0,1)))</f>
        <v>#REF!</v>
      </c>
      <c r="AM1006" s="354">
        <f t="shared" si="117"/>
        <v>0</v>
      </c>
    </row>
    <row r="1007" spans="1:39" ht="14.1" customHeight="1" thickTop="1" thickBot="1" x14ac:dyDescent="0.25">
      <c r="A1007" s="2295"/>
      <c r="B1007" s="2284"/>
      <c r="C1007" s="2298"/>
      <c r="D1007" s="2300"/>
      <c r="E1007" s="2303"/>
      <c r="F1007" s="2284"/>
      <c r="G1007" s="2318"/>
      <c r="H1007" s="2305"/>
      <c r="I1007" s="2282"/>
      <c r="J1007" s="2284"/>
      <c r="K1007" s="2318"/>
      <c r="L1007" s="2284"/>
      <c r="M1007" s="310"/>
      <c r="N1007" s="1679"/>
      <c r="O1007" s="1679"/>
      <c r="P1007" s="309"/>
      <c r="Q1007" s="309"/>
      <c r="R1007" s="308"/>
      <c r="S1007" s="308"/>
      <c r="T1007" s="358"/>
      <c r="U1007" s="357"/>
      <c r="V1007" s="357"/>
      <c r="W1007" s="357"/>
      <c r="X1007" s="357"/>
      <c r="Y1007" s="357"/>
      <c r="Z1007" s="357"/>
      <c r="AA1007" s="357"/>
      <c r="AB1007" s="308"/>
      <c r="AC1007" s="2287"/>
      <c r="AD1007" s="2287"/>
      <c r="AE1007" s="2290"/>
      <c r="AF1007" s="2291"/>
      <c r="AG1007" s="2293"/>
      <c r="AH1007" s="2276"/>
      <c r="AI1007" s="271">
        <f>IF(P1007=P1006,0,IF(P1007=P1005,0,IF(P1007=P1004,0,IF(P1007=P1003,0,1))))</f>
        <v>0</v>
      </c>
      <c r="AJ1007" s="271" t="s">
        <v>545</v>
      </c>
      <c r="AK1007" s="271" t="str">
        <f t="shared" si="115"/>
        <v>??</v>
      </c>
      <c r="AL1007" s="271" t="e">
        <f>IF(#REF!=#REF!,0,IF(#REF!=#REF!,0,IF(#REF!=#REF!,0,IF(#REF!=#REF!,0,1))))</f>
        <v>#REF!</v>
      </c>
      <c r="AM1007" s="354">
        <f t="shared" si="117"/>
        <v>0</v>
      </c>
    </row>
    <row r="1008" spans="1:39" ht="14.1" customHeight="1" thickTop="1" thickBot="1" x14ac:dyDescent="0.25">
      <c r="A1008" s="2295"/>
      <c r="B1008" s="2284"/>
      <c r="C1008" s="2298"/>
      <c r="D1008" s="2300"/>
      <c r="E1008" s="2303"/>
      <c r="F1008" s="2284"/>
      <c r="G1008" s="2318"/>
      <c r="H1008" s="2305"/>
      <c r="I1008" s="2282"/>
      <c r="J1008" s="2284"/>
      <c r="K1008" s="2318"/>
      <c r="L1008" s="2284"/>
      <c r="M1008" s="310"/>
      <c r="N1008" s="1679"/>
      <c r="O1008" s="1679"/>
      <c r="P1008" s="309"/>
      <c r="Q1008" s="309"/>
      <c r="R1008" s="308"/>
      <c r="S1008" s="308"/>
      <c r="T1008" s="358"/>
      <c r="U1008" s="357"/>
      <c r="V1008" s="357"/>
      <c r="W1008" s="357"/>
      <c r="X1008" s="357"/>
      <c r="Y1008" s="357"/>
      <c r="Z1008" s="357"/>
      <c r="AA1008" s="357"/>
      <c r="AB1008" s="308"/>
      <c r="AC1008" s="2287"/>
      <c r="AD1008" s="2287"/>
      <c r="AE1008" s="2290"/>
      <c r="AF1008" s="2291"/>
      <c r="AG1008" s="2293"/>
      <c r="AH1008" s="2276"/>
      <c r="AI1008" s="271">
        <f>IF(P1008=P1007,0,IF(P1008=P1006,0,IF(P1008=P1005,0,IF(P1008=P1004,0,IF(P1008=P1003,0,1)))))</f>
        <v>0</v>
      </c>
      <c r="AJ1008" s="271" t="s">
        <v>545</v>
      </c>
      <c r="AK1008" s="271" t="str">
        <f t="shared" si="115"/>
        <v>??</v>
      </c>
      <c r="AL1008" s="271" t="e">
        <f>IF(#REF!=#REF!,0,IF(#REF!=#REF!,0,IF(#REF!=#REF!,0,IF(#REF!=#REF!,0,IF(#REF!=#REF!,0,1)))))</f>
        <v>#REF!</v>
      </c>
      <c r="AM1008" s="354">
        <f t="shared" si="117"/>
        <v>0</v>
      </c>
    </row>
    <row r="1009" spans="1:39" ht="14.1" customHeight="1" thickTop="1" thickBot="1" x14ac:dyDescent="0.25">
      <c r="A1009" s="2295"/>
      <c r="B1009" s="2284"/>
      <c r="C1009" s="2298"/>
      <c r="D1009" s="2300"/>
      <c r="E1009" s="2303"/>
      <c r="F1009" s="2284"/>
      <c r="G1009" s="2318"/>
      <c r="H1009" s="2305"/>
      <c r="I1009" s="2282"/>
      <c r="J1009" s="2284"/>
      <c r="K1009" s="2318"/>
      <c r="L1009" s="2284"/>
      <c r="M1009" s="310"/>
      <c r="N1009" s="1679"/>
      <c r="O1009" s="1679"/>
      <c r="P1009" s="309"/>
      <c r="Q1009" s="309"/>
      <c r="R1009" s="308"/>
      <c r="S1009" s="308"/>
      <c r="T1009" s="358"/>
      <c r="U1009" s="357"/>
      <c r="V1009" s="357"/>
      <c r="W1009" s="357"/>
      <c r="X1009" s="357"/>
      <c r="Y1009" s="357"/>
      <c r="Z1009" s="357"/>
      <c r="AA1009" s="357"/>
      <c r="AB1009" s="308"/>
      <c r="AC1009" s="2287"/>
      <c r="AD1009" s="2287"/>
      <c r="AE1009" s="2277" t="str">
        <f>IF(AE1003&gt;9,"błąd","")</f>
        <v/>
      </c>
      <c r="AF1009" s="2291"/>
      <c r="AG1009" s="2293"/>
      <c r="AH1009" s="2276"/>
      <c r="AI1009" s="271">
        <f>IF(P1009=P1008,0,IF(P1009=P1007,0,IF(P1009=P1006,0,IF(P1009=P1005,0,IF(P1009=P1004,0,IF(P1009=P1003,0,1))))))</f>
        <v>0</v>
      </c>
      <c r="AJ1009" s="271" t="s">
        <v>545</v>
      </c>
      <c r="AK1009" s="271" t="str">
        <f t="shared" si="115"/>
        <v>??</v>
      </c>
      <c r="AL1009" s="271" t="e">
        <f>IF(#REF!=#REF!,0,IF(#REF!=#REF!,0,IF(#REF!=#REF!,0,IF(#REF!=#REF!,0,IF(#REF!=#REF!,0,IF(#REF!=#REF!,0,1))))))</f>
        <v>#REF!</v>
      </c>
      <c r="AM1009" s="354">
        <f t="shared" si="117"/>
        <v>0</v>
      </c>
    </row>
    <row r="1010" spans="1:39" ht="14.1" customHeight="1" thickTop="1" thickBot="1" x14ac:dyDescent="0.25">
      <c r="A1010" s="2295"/>
      <c r="B1010" s="2284"/>
      <c r="C1010" s="2298"/>
      <c r="D1010" s="2300"/>
      <c r="E1010" s="2303"/>
      <c r="F1010" s="2284"/>
      <c r="G1010" s="2318"/>
      <c r="H1010" s="2305"/>
      <c r="I1010" s="2282"/>
      <c r="J1010" s="2284"/>
      <c r="K1010" s="2318"/>
      <c r="L1010" s="2284"/>
      <c r="M1010" s="310"/>
      <c r="N1010" s="1679"/>
      <c r="O1010" s="1679"/>
      <c r="P1010" s="309"/>
      <c r="Q1010" s="309"/>
      <c r="R1010" s="308"/>
      <c r="S1010" s="308"/>
      <c r="T1010" s="358"/>
      <c r="U1010" s="357"/>
      <c r="V1010" s="357"/>
      <c r="W1010" s="357"/>
      <c r="X1010" s="357"/>
      <c r="Y1010" s="357"/>
      <c r="Z1010" s="357"/>
      <c r="AA1010" s="357"/>
      <c r="AB1010" s="308"/>
      <c r="AC1010" s="2287"/>
      <c r="AD1010" s="2287"/>
      <c r="AE1010" s="2277"/>
      <c r="AF1010" s="2291"/>
      <c r="AG1010" s="2293"/>
      <c r="AH1010" s="2276"/>
      <c r="AI1010" s="271">
        <f>IF(P1010=P1009,0,IF(P1010=P1008,0,IF(P1010=P1007,0,IF(P1010=P1006,0,IF(P1010=P1005,0,IF(P1010=P1004,0,IF(P1010=P1003,0,1)))))))</f>
        <v>0</v>
      </c>
      <c r="AJ1010" s="271" t="s">
        <v>545</v>
      </c>
      <c r="AK1010" s="271" t="str">
        <f t="shared" si="115"/>
        <v>??</v>
      </c>
      <c r="AL1010" s="271" t="e">
        <f>IF(#REF!=#REF!,0,IF(#REF!=#REF!,0,IF(#REF!=#REF!,0,IF(#REF!=#REF!,0,IF(#REF!=#REF!,0,IF(#REF!=#REF!,0,IF(#REF!=#REF!,0,1)))))))</f>
        <v>#REF!</v>
      </c>
      <c r="AM1010" s="354">
        <f t="shared" si="117"/>
        <v>0</v>
      </c>
    </row>
    <row r="1011" spans="1:39" ht="14.1" customHeight="1" thickTop="1" thickBot="1" x14ac:dyDescent="0.25">
      <c r="A1011" s="2295"/>
      <c r="B1011" s="2284"/>
      <c r="C1011" s="2298"/>
      <c r="D1011" s="2300"/>
      <c r="E1011" s="2303"/>
      <c r="F1011" s="2284"/>
      <c r="G1011" s="2318"/>
      <c r="H1011" s="2305"/>
      <c r="I1011" s="2282"/>
      <c r="J1011" s="2284"/>
      <c r="K1011" s="2318"/>
      <c r="L1011" s="2284"/>
      <c r="M1011" s="310"/>
      <c r="N1011" s="1679"/>
      <c r="O1011" s="1679"/>
      <c r="P1011" s="309"/>
      <c r="Q1011" s="309"/>
      <c r="R1011" s="308"/>
      <c r="S1011" s="308"/>
      <c r="T1011" s="358"/>
      <c r="U1011" s="357"/>
      <c r="V1011" s="357"/>
      <c r="W1011" s="357"/>
      <c r="X1011" s="357"/>
      <c r="Y1011" s="357"/>
      <c r="Z1011" s="357"/>
      <c r="AA1011" s="357"/>
      <c r="AB1011" s="308"/>
      <c r="AC1011" s="2287"/>
      <c r="AD1011" s="2287"/>
      <c r="AE1011" s="2277"/>
      <c r="AF1011" s="2291"/>
      <c r="AG1011" s="2293"/>
      <c r="AH1011" s="2276"/>
      <c r="AI1011" s="271">
        <f>IF(P1011=P1010,0,IF(P1011=P1009,0,IF(P1011=P1008,0,IF(P1011=P1007,0,IF(P1011=P1006,0,IF(P1011=P1005,0,IF(P1011=P1004,0,IF(P1011=P1003,0,1))))))))</f>
        <v>0</v>
      </c>
      <c r="AJ1011" s="271" t="s">
        <v>545</v>
      </c>
      <c r="AK1011" s="271" t="str">
        <f t="shared" si="115"/>
        <v>??</v>
      </c>
      <c r="AL1011" s="271" t="e">
        <f>IF(#REF!=#REF!,0,IF(#REF!=#REF!,0,IF(#REF!=#REF!,0,IF(#REF!=#REF!,0,IF(#REF!=#REF!,0,IF(#REF!=#REF!,0,IF(#REF!=#REF!,0,IF(#REF!=#REF!,0,1))))))))</f>
        <v>#REF!</v>
      </c>
      <c r="AM1011" s="354">
        <f t="shared" si="117"/>
        <v>0</v>
      </c>
    </row>
    <row r="1012" spans="1:39" ht="14.1" customHeight="1" thickTop="1" thickBot="1" x14ac:dyDescent="0.25">
      <c r="A1012" s="2296"/>
      <c r="B1012" s="2285"/>
      <c r="C1012" s="2299"/>
      <c r="D1012" s="2301"/>
      <c r="E1012" s="2304"/>
      <c r="F1012" s="2285"/>
      <c r="G1012" s="2319"/>
      <c r="H1012" s="2306"/>
      <c r="I1012" s="2283"/>
      <c r="J1012" s="2285"/>
      <c r="K1012" s="2319"/>
      <c r="L1012" s="2285"/>
      <c r="M1012" s="292"/>
      <c r="N1012" s="290"/>
      <c r="O1012" s="290"/>
      <c r="P1012" s="291"/>
      <c r="Q1012" s="291"/>
      <c r="R1012" s="290"/>
      <c r="S1012" s="290"/>
      <c r="T1012" s="356"/>
      <c r="U1012" s="355"/>
      <c r="V1012" s="355"/>
      <c r="W1012" s="355"/>
      <c r="X1012" s="355"/>
      <c r="Y1012" s="355"/>
      <c r="Z1012" s="355"/>
      <c r="AA1012" s="355"/>
      <c r="AB1012" s="290"/>
      <c r="AC1012" s="2288"/>
      <c r="AD1012" s="2288"/>
      <c r="AE1012" s="2278"/>
      <c r="AF1012" s="2291"/>
      <c r="AG1012" s="2294"/>
      <c r="AH1012" s="2276"/>
      <c r="AI1012" s="271">
        <f>IF(P1012=P1011,0,IF(P1012=P1010,0,IF(P1012=P1009,0,IF(P1012=P1008,0,IF(P1012=P1007,0,IF(P1012=P1006,0,IF(P1012=P1005,0,IF(P1012=P1004,0,IF(P1012=P1003,0,1)))))))))</f>
        <v>0</v>
      </c>
      <c r="AJ1012" s="271" t="s">
        <v>545</v>
      </c>
      <c r="AK1012" s="271" t="str">
        <f t="shared" si="115"/>
        <v>??</v>
      </c>
      <c r="AL1012" s="271" t="e">
        <f>IF(#REF!=#REF!,0,IF(#REF!=#REF!,0,IF(#REF!=#REF!,0,IF(#REF!=#REF!,0,IF(#REF!=#REF!,0,IF(#REF!=#REF!,0,IF(#REF!=#REF!,0,IF(#REF!=#REF!,0,IF(#REF!=#REF!,0,1)))))))))</f>
        <v>#REF!</v>
      </c>
      <c r="AM1012" s="354">
        <f t="shared" si="117"/>
        <v>0</v>
      </c>
    </row>
    <row r="1013" spans="1:39" ht="14.1" customHeight="1" thickTop="1" thickBot="1" x14ac:dyDescent="0.25">
      <c r="A1013" s="2295"/>
      <c r="B1013" s="2297"/>
      <c r="C1013" s="2298"/>
      <c r="D1013" s="2300"/>
      <c r="E1013" s="2302"/>
      <c r="F1013" s="2297"/>
      <c r="G1013" s="2297"/>
      <c r="H1013" s="2305"/>
      <c r="I1013" s="2279" t="s">
        <v>140</v>
      </c>
      <c r="J1013" s="2284"/>
      <c r="K1013" s="2297"/>
      <c r="L1013" s="2284"/>
      <c r="M1013" s="310"/>
      <c r="N1013" s="1679"/>
      <c r="O1013" s="1679"/>
      <c r="P1013" s="389"/>
      <c r="Q1013" s="389"/>
      <c r="R1013" s="308"/>
      <c r="S1013" s="308"/>
      <c r="T1013" s="358"/>
      <c r="U1013" s="357"/>
      <c r="V1013" s="357"/>
      <c r="W1013" s="357"/>
      <c r="X1013" s="357"/>
      <c r="Y1013" s="357"/>
      <c r="Z1013" s="357"/>
      <c r="AA1013" s="357"/>
      <c r="AB1013" s="308"/>
      <c r="AC1013" s="2286">
        <f>SUM(T1013:AB1022)</f>
        <v>0</v>
      </c>
      <c r="AD1013" s="2286">
        <f>IF(AC1013&gt;0,18,0)</f>
        <v>0</v>
      </c>
      <c r="AE1013" s="2289">
        <f>IF((AC1013-AD1013)&gt;=0,AC1013-AD1013,0)</f>
        <v>0</v>
      </c>
      <c r="AF1013" s="2291">
        <f>IF(AC1013&lt;AD1013,AC1013,AD1013)/IF(AD1013=0,1,AD1013)</f>
        <v>0</v>
      </c>
      <c r="AG1013" s="2292" t="str">
        <f>IF(AF1013=1,"pe",IF(AF1013&gt;0,"ne",""))</f>
        <v/>
      </c>
      <c r="AH1013" s="2276"/>
      <c r="AI1013" s="271">
        <v>1</v>
      </c>
      <c r="AJ1013" s="271" t="s">
        <v>545</v>
      </c>
      <c r="AK1013" s="271" t="str">
        <f t="shared" si="115"/>
        <v>??</v>
      </c>
      <c r="AL1013" s="271">
        <v>1</v>
      </c>
      <c r="AM1013" s="354">
        <f>C1013</f>
        <v>0</v>
      </c>
    </row>
    <row r="1014" spans="1:39" ht="14.1" customHeight="1" thickTop="1" thickBot="1" x14ac:dyDescent="0.25">
      <c r="A1014" s="2295"/>
      <c r="B1014" s="2284"/>
      <c r="C1014" s="2298"/>
      <c r="D1014" s="2300"/>
      <c r="E1014" s="2303"/>
      <c r="F1014" s="2284"/>
      <c r="G1014" s="2318"/>
      <c r="H1014" s="2305"/>
      <c r="I1014" s="2280"/>
      <c r="J1014" s="2284"/>
      <c r="K1014" s="2318"/>
      <c r="L1014" s="2284"/>
      <c r="M1014" s="310"/>
      <c r="N1014" s="1679"/>
      <c r="O1014" s="1679"/>
      <c r="P1014" s="309"/>
      <c r="Q1014" s="309"/>
      <c r="R1014" s="308"/>
      <c r="S1014" s="308"/>
      <c r="T1014" s="358"/>
      <c r="U1014" s="357"/>
      <c r="V1014" s="357"/>
      <c r="W1014" s="357"/>
      <c r="X1014" s="357"/>
      <c r="Y1014" s="357"/>
      <c r="Z1014" s="357"/>
      <c r="AA1014" s="357"/>
      <c r="AB1014" s="308"/>
      <c r="AC1014" s="2287"/>
      <c r="AD1014" s="2287"/>
      <c r="AE1014" s="2290"/>
      <c r="AF1014" s="2291"/>
      <c r="AG1014" s="2293"/>
      <c r="AH1014" s="2276"/>
      <c r="AI1014" s="271">
        <f>IF(P1014=P1013,0,1)</f>
        <v>0</v>
      </c>
      <c r="AJ1014" s="271" t="s">
        <v>545</v>
      </c>
      <c r="AK1014" s="271" t="str">
        <f t="shared" si="115"/>
        <v>??</v>
      </c>
      <c r="AL1014" s="271" t="e">
        <f>IF(#REF!=#REF!,0,1)</f>
        <v>#REF!</v>
      </c>
      <c r="AM1014" s="354">
        <f t="shared" ref="AM1014:AM1022" si="118">AM1013</f>
        <v>0</v>
      </c>
    </row>
    <row r="1015" spans="1:39" ht="14.1" customHeight="1" thickTop="1" thickBot="1" x14ac:dyDescent="0.25">
      <c r="A1015" s="2295"/>
      <c r="B1015" s="2284"/>
      <c r="C1015" s="2298"/>
      <c r="D1015" s="2300"/>
      <c r="E1015" s="2303"/>
      <c r="F1015" s="2284"/>
      <c r="G1015" s="2318"/>
      <c r="H1015" s="2305"/>
      <c r="I1015" s="2281"/>
      <c r="J1015" s="2284"/>
      <c r="K1015" s="2318"/>
      <c r="L1015" s="2284"/>
      <c r="M1015" s="310"/>
      <c r="N1015" s="1679"/>
      <c r="O1015" s="1679"/>
      <c r="P1015" s="309"/>
      <c r="Q1015" s="309"/>
      <c r="R1015" s="308"/>
      <c r="S1015" s="308"/>
      <c r="T1015" s="358"/>
      <c r="U1015" s="357"/>
      <c r="V1015" s="357"/>
      <c r="W1015" s="357"/>
      <c r="X1015" s="357"/>
      <c r="Y1015" s="357"/>
      <c r="Z1015" s="357"/>
      <c r="AA1015" s="357"/>
      <c r="AB1015" s="308"/>
      <c r="AC1015" s="2287"/>
      <c r="AD1015" s="2287"/>
      <c r="AE1015" s="2290"/>
      <c r="AF1015" s="2291"/>
      <c r="AG1015" s="2293"/>
      <c r="AH1015" s="2276"/>
      <c r="AI1015" s="271">
        <f>IF(P1015=P1014,0,IF(P1015=P1013,0,1))</f>
        <v>0</v>
      </c>
      <c r="AJ1015" s="271" t="s">
        <v>545</v>
      </c>
      <c r="AK1015" s="271" t="str">
        <f t="shared" si="115"/>
        <v>??</v>
      </c>
      <c r="AL1015" s="271" t="e">
        <f>IF(#REF!=#REF!,0,IF(#REF!=#REF!,0,1))</f>
        <v>#REF!</v>
      </c>
      <c r="AM1015" s="354">
        <f t="shared" si="118"/>
        <v>0</v>
      </c>
    </row>
    <row r="1016" spans="1:39" ht="14.1" customHeight="1" thickTop="1" thickBot="1" x14ac:dyDescent="0.25">
      <c r="A1016" s="2295"/>
      <c r="B1016" s="2284"/>
      <c r="C1016" s="2298"/>
      <c r="D1016" s="2300"/>
      <c r="E1016" s="2303"/>
      <c r="F1016" s="2284"/>
      <c r="G1016" s="2318"/>
      <c r="H1016" s="2305"/>
      <c r="I1016" s="2282"/>
      <c r="J1016" s="2284"/>
      <c r="K1016" s="2318"/>
      <c r="L1016" s="2284"/>
      <c r="M1016" s="310"/>
      <c r="N1016" s="1679"/>
      <c r="O1016" s="1679"/>
      <c r="P1016" s="309"/>
      <c r="Q1016" s="309"/>
      <c r="R1016" s="308"/>
      <c r="S1016" s="308"/>
      <c r="T1016" s="358"/>
      <c r="U1016" s="357"/>
      <c r="V1016" s="357"/>
      <c r="W1016" s="357"/>
      <c r="X1016" s="357"/>
      <c r="Y1016" s="357"/>
      <c r="Z1016" s="357"/>
      <c r="AA1016" s="357"/>
      <c r="AB1016" s="308"/>
      <c r="AC1016" s="2287"/>
      <c r="AD1016" s="2287"/>
      <c r="AE1016" s="2290"/>
      <c r="AF1016" s="2291"/>
      <c r="AG1016" s="2293"/>
      <c r="AH1016" s="2276"/>
      <c r="AI1016" s="271">
        <f>IF(P1016=P1015,0,IF(P1016=P1014,0,IF(P1016=P1013,0,1)))</f>
        <v>0</v>
      </c>
      <c r="AJ1016" s="271" t="s">
        <v>545</v>
      </c>
      <c r="AK1016" s="271" t="str">
        <f t="shared" si="115"/>
        <v>??</v>
      </c>
      <c r="AL1016" s="271" t="e">
        <f>IF(#REF!=#REF!,0,IF(#REF!=#REF!,0,IF(#REF!=#REF!,0,1)))</f>
        <v>#REF!</v>
      </c>
      <c r="AM1016" s="354">
        <f t="shared" si="118"/>
        <v>0</v>
      </c>
    </row>
    <row r="1017" spans="1:39" ht="14.1" customHeight="1" thickTop="1" thickBot="1" x14ac:dyDescent="0.25">
      <c r="A1017" s="2295"/>
      <c r="B1017" s="2284"/>
      <c r="C1017" s="2298"/>
      <c r="D1017" s="2300"/>
      <c r="E1017" s="2303"/>
      <c r="F1017" s="2284"/>
      <c r="G1017" s="2318"/>
      <c r="H1017" s="2305"/>
      <c r="I1017" s="2282"/>
      <c r="J1017" s="2284"/>
      <c r="K1017" s="2318"/>
      <c r="L1017" s="2284"/>
      <c r="M1017" s="310"/>
      <c r="N1017" s="1679"/>
      <c r="O1017" s="1679"/>
      <c r="P1017" s="309"/>
      <c r="Q1017" s="309"/>
      <c r="R1017" s="308"/>
      <c r="S1017" s="308"/>
      <c r="T1017" s="358"/>
      <c r="U1017" s="357"/>
      <c r="V1017" s="357"/>
      <c r="W1017" s="357"/>
      <c r="X1017" s="357"/>
      <c r="Y1017" s="357"/>
      <c r="Z1017" s="357"/>
      <c r="AA1017" s="357"/>
      <c r="AB1017" s="308"/>
      <c r="AC1017" s="2287"/>
      <c r="AD1017" s="2287"/>
      <c r="AE1017" s="2290"/>
      <c r="AF1017" s="2291"/>
      <c r="AG1017" s="2293"/>
      <c r="AH1017" s="2276"/>
      <c r="AI1017" s="271">
        <f>IF(P1017=P1016,0,IF(P1017=P1015,0,IF(P1017=P1014,0,IF(P1017=P1013,0,1))))</f>
        <v>0</v>
      </c>
      <c r="AJ1017" s="271" t="s">
        <v>545</v>
      </c>
      <c r="AK1017" s="271" t="str">
        <f t="shared" si="115"/>
        <v>??</v>
      </c>
      <c r="AL1017" s="271" t="e">
        <f>IF(#REF!=#REF!,0,IF(#REF!=#REF!,0,IF(#REF!=#REF!,0,IF(#REF!=#REF!,0,1))))</f>
        <v>#REF!</v>
      </c>
      <c r="AM1017" s="354">
        <f t="shared" si="118"/>
        <v>0</v>
      </c>
    </row>
    <row r="1018" spans="1:39" ht="14.1" customHeight="1" thickTop="1" thickBot="1" x14ac:dyDescent="0.25">
      <c r="A1018" s="2295"/>
      <c r="B1018" s="2284"/>
      <c r="C1018" s="2298"/>
      <c r="D1018" s="2300"/>
      <c r="E1018" s="2303"/>
      <c r="F1018" s="2284"/>
      <c r="G1018" s="2318"/>
      <c r="H1018" s="2305"/>
      <c r="I1018" s="2282"/>
      <c r="J1018" s="2284"/>
      <c r="K1018" s="2318"/>
      <c r="L1018" s="2284"/>
      <c r="M1018" s="310"/>
      <c r="N1018" s="1679"/>
      <c r="O1018" s="1679"/>
      <c r="P1018" s="309"/>
      <c r="Q1018" s="309"/>
      <c r="R1018" s="308"/>
      <c r="S1018" s="308"/>
      <c r="T1018" s="358"/>
      <c r="U1018" s="357"/>
      <c r="V1018" s="357"/>
      <c r="W1018" s="357"/>
      <c r="X1018" s="357"/>
      <c r="Y1018" s="357"/>
      <c r="Z1018" s="357"/>
      <c r="AA1018" s="357"/>
      <c r="AB1018" s="308"/>
      <c r="AC1018" s="2287"/>
      <c r="AD1018" s="2287"/>
      <c r="AE1018" s="2290"/>
      <c r="AF1018" s="2291"/>
      <c r="AG1018" s="2293"/>
      <c r="AH1018" s="2276"/>
      <c r="AI1018" s="271">
        <f>IF(P1018=P1017,0,IF(P1018=P1016,0,IF(P1018=P1015,0,IF(P1018=P1014,0,IF(P1018=P1013,0,1)))))</f>
        <v>0</v>
      </c>
      <c r="AJ1018" s="271" t="s">
        <v>545</v>
      </c>
      <c r="AK1018" s="271" t="str">
        <f t="shared" si="115"/>
        <v>??</v>
      </c>
      <c r="AL1018" s="271" t="e">
        <f>IF(#REF!=#REF!,0,IF(#REF!=#REF!,0,IF(#REF!=#REF!,0,IF(#REF!=#REF!,0,IF(#REF!=#REF!,0,1)))))</f>
        <v>#REF!</v>
      </c>
      <c r="AM1018" s="354">
        <f t="shared" si="118"/>
        <v>0</v>
      </c>
    </row>
    <row r="1019" spans="1:39" ht="14.1" customHeight="1" thickTop="1" thickBot="1" x14ac:dyDescent="0.25">
      <c r="A1019" s="2295"/>
      <c r="B1019" s="2284"/>
      <c r="C1019" s="2298"/>
      <c r="D1019" s="2300"/>
      <c r="E1019" s="2303"/>
      <c r="F1019" s="2284"/>
      <c r="G1019" s="2318"/>
      <c r="H1019" s="2305"/>
      <c r="I1019" s="2282"/>
      <c r="J1019" s="2284"/>
      <c r="K1019" s="2318"/>
      <c r="L1019" s="2284"/>
      <c r="M1019" s="310"/>
      <c r="N1019" s="1679"/>
      <c r="O1019" s="1679"/>
      <c r="P1019" s="309"/>
      <c r="Q1019" s="309"/>
      <c r="R1019" s="308"/>
      <c r="S1019" s="308"/>
      <c r="T1019" s="358"/>
      <c r="U1019" s="357"/>
      <c r="V1019" s="357"/>
      <c r="W1019" s="357"/>
      <c r="X1019" s="357"/>
      <c r="Y1019" s="357"/>
      <c r="Z1019" s="357"/>
      <c r="AA1019" s="357"/>
      <c r="AB1019" s="308"/>
      <c r="AC1019" s="2287"/>
      <c r="AD1019" s="2287"/>
      <c r="AE1019" s="2277" t="str">
        <f>IF(AE1013&gt;9,"błąd","")</f>
        <v/>
      </c>
      <c r="AF1019" s="2291"/>
      <c r="AG1019" s="2293"/>
      <c r="AH1019" s="2276"/>
      <c r="AI1019" s="271">
        <f>IF(P1019=P1018,0,IF(P1019=P1017,0,IF(P1019=P1016,0,IF(P1019=P1015,0,IF(P1019=P1014,0,IF(P1019=P1013,0,1))))))</f>
        <v>0</v>
      </c>
      <c r="AJ1019" s="271" t="s">
        <v>545</v>
      </c>
      <c r="AK1019" s="271" t="str">
        <f t="shared" si="115"/>
        <v>??</v>
      </c>
      <c r="AL1019" s="271" t="e">
        <f>IF(#REF!=#REF!,0,IF(#REF!=#REF!,0,IF(#REF!=#REF!,0,IF(#REF!=#REF!,0,IF(#REF!=#REF!,0,IF(#REF!=#REF!,0,1))))))</f>
        <v>#REF!</v>
      </c>
      <c r="AM1019" s="354">
        <f t="shared" si="118"/>
        <v>0</v>
      </c>
    </row>
    <row r="1020" spans="1:39" ht="14.1" customHeight="1" thickTop="1" thickBot="1" x14ac:dyDescent="0.25">
      <c r="A1020" s="2295"/>
      <c r="B1020" s="2284"/>
      <c r="C1020" s="2298"/>
      <c r="D1020" s="2300"/>
      <c r="E1020" s="2303"/>
      <c r="F1020" s="2284"/>
      <c r="G1020" s="2318"/>
      <c r="H1020" s="2305"/>
      <c r="I1020" s="2282"/>
      <c r="J1020" s="2284"/>
      <c r="K1020" s="2318"/>
      <c r="L1020" s="2284"/>
      <c r="M1020" s="310"/>
      <c r="N1020" s="1679"/>
      <c r="O1020" s="1679"/>
      <c r="P1020" s="309"/>
      <c r="Q1020" s="309"/>
      <c r="R1020" s="308"/>
      <c r="S1020" s="308"/>
      <c r="T1020" s="358"/>
      <c r="U1020" s="357"/>
      <c r="V1020" s="357"/>
      <c r="W1020" s="357"/>
      <c r="X1020" s="357"/>
      <c r="Y1020" s="357"/>
      <c r="Z1020" s="357"/>
      <c r="AA1020" s="357"/>
      <c r="AB1020" s="308"/>
      <c r="AC1020" s="2287"/>
      <c r="AD1020" s="2287"/>
      <c r="AE1020" s="2277"/>
      <c r="AF1020" s="2291"/>
      <c r="AG1020" s="2293"/>
      <c r="AH1020" s="2276"/>
      <c r="AI1020" s="271">
        <f>IF(P1020=P1019,0,IF(P1020=P1018,0,IF(P1020=P1017,0,IF(P1020=P1016,0,IF(P1020=P1015,0,IF(P1020=P1014,0,IF(P1020=P1013,0,1)))))))</f>
        <v>0</v>
      </c>
      <c r="AJ1020" s="271" t="s">
        <v>545</v>
      </c>
      <c r="AK1020" s="271" t="str">
        <f t="shared" si="115"/>
        <v>??</v>
      </c>
      <c r="AL1020" s="271" t="e">
        <f>IF(#REF!=#REF!,0,IF(#REF!=#REF!,0,IF(#REF!=#REF!,0,IF(#REF!=#REF!,0,IF(#REF!=#REF!,0,IF(#REF!=#REF!,0,IF(#REF!=#REF!,0,1)))))))</f>
        <v>#REF!</v>
      </c>
      <c r="AM1020" s="354">
        <f t="shared" si="118"/>
        <v>0</v>
      </c>
    </row>
    <row r="1021" spans="1:39" ht="14.1" customHeight="1" thickTop="1" thickBot="1" x14ac:dyDescent="0.25">
      <c r="A1021" s="2295"/>
      <c r="B1021" s="2284"/>
      <c r="C1021" s="2298"/>
      <c r="D1021" s="2300"/>
      <c r="E1021" s="2303"/>
      <c r="F1021" s="2284"/>
      <c r="G1021" s="2318"/>
      <c r="H1021" s="2305"/>
      <c r="I1021" s="2282"/>
      <c r="J1021" s="2284"/>
      <c r="K1021" s="2318"/>
      <c r="L1021" s="2284"/>
      <c r="M1021" s="310"/>
      <c r="N1021" s="1679"/>
      <c r="O1021" s="1679"/>
      <c r="P1021" s="309"/>
      <c r="Q1021" s="309"/>
      <c r="R1021" s="308"/>
      <c r="S1021" s="308"/>
      <c r="T1021" s="358"/>
      <c r="U1021" s="357"/>
      <c r="V1021" s="357"/>
      <c r="W1021" s="357"/>
      <c r="X1021" s="357"/>
      <c r="Y1021" s="357"/>
      <c r="Z1021" s="357"/>
      <c r="AA1021" s="357"/>
      <c r="AB1021" s="308"/>
      <c r="AC1021" s="2287"/>
      <c r="AD1021" s="2287"/>
      <c r="AE1021" s="2277"/>
      <c r="AF1021" s="2291"/>
      <c r="AG1021" s="2293"/>
      <c r="AH1021" s="2276"/>
      <c r="AI1021" s="271">
        <f>IF(P1021=P1020,0,IF(P1021=P1019,0,IF(P1021=P1018,0,IF(P1021=P1017,0,IF(P1021=P1016,0,IF(P1021=P1015,0,IF(P1021=P1014,0,IF(P1021=P1013,0,1))))))))</f>
        <v>0</v>
      </c>
      <c r="AJ1021" s="271" t="s">
        <v>545</v>
      </c>
      <c r="AK1021" s="271" t="str">
        <f t="shared" si="115"/>
        <v>??</v>
      </c>
      <c r="AL1021" s="271" t="e">
        <f>IF(#REF!=#REF!,0,IF(#REF!=#REF!,0,IF(#REF!=#REF!,0,IF(#REF!=#REF!,0,IF(#REF!=#REF!,0,IF(#REF!=#REF!,0,IF(#REF!=#REF!,0,IF(#REF!=#REF!,0,1))))))))</f>
        <v>#REF!</v>
      </c>
      <c r="AM1021" s="354">
        <f t="shared" si="118"/>
        <v>0</v>
      </c>
    </row>
    <row r="1022" spans="1:39" ht="14.1" customHeight="1" thickTop="1" thickBot="1" x14ac:dyDescent="0.25">
      <c r="A1022" s="2296"/>
      <c r="B1022" s="2285"/>
      <c r="C1022" s="2299"/>
      <c r="D1022" s="2301"/>
      <c r="E1022" s="2304"/>
      <c r="F1022" s="2285"/>
      <c r="G1022" s="2319"/>
      <c r="H1022" s="2306"/>
      <c r="I1022" s="2283"/>
      <c r="J1022" s="2285"/>
      <c r="K1022" s="2319"/>
      <c r="L1022" s="2285"/>
      <c r="M1022" s="292"/>
      <c r="N1022" s="290"/>
      <c r="O1022" s="290"/>
      <c r="P1022" s="291"/>
      <c r="Q1022" s="291"/>
      <c r="R1022" s="290"/>
      <c r="S1022" s="290"/>
      <c r="T1022" s="356"/>
      <c r="U1022" s="355"/>
      <c r="V1022" s="355"/>
      <c r="W1022" s="355"/>
      <c r="X1022" s="355"/>
      <c r="Y1022" s="355"/>
      <c r="Z1022" s="355"/>
      <c r="AA1022" s="355"/>
      <c r="AB1022" s="290"/>
      <c r="AC1022" s="2288"/>
      <c r="AD1022" s="2288"/>
      <c r="AE1022" s="2278"/>
      <c r="AF1022" s="2291"/>
      <c r="AG1022" s="2294"/>
      <c r="AH1022" s="2276"/>
      <c r="AI1022" s="271">
        <f>IF(P1022=P1021,0,IF(P1022=P1020,0,IF(P1022=P1019,0,IF(P1022=P1018,0,IF(P1022=P1017,0,IF(P1022=P1016,0,IF(P1022=P1015,0,IF(P1022=P1014,0,IF(P1022=P1013,0,1)))))))))</f>
        <v>0</v>
      </c>
      <c r="AJ1022" s="271" t="s">
        <v>545</v>
      </c>
      <c r="AK1022" s="271" t="str">
        <f t="shared" si="115"/>
        <v>??</v>
      </c>
      <c r="AL1022" s="271" t="e">
        <f>IF(#REF!=#REF!,0,IF(#REF!=#REF!,0,IF(#REF!=#REF!,0,IF(#REF!=#REF!,0,IF(#REF!=#REF!,0,IF(#REF!=#REF!,0,IF(#REF!=#REF!,0,IF(#REF!=#REF!,0,IF(#REF!=#REF!,0,1)))))))))</f>
        <v>#REF!</v>
      </c>
      <c r="AM1022" s="354">
        <f t="shared" si="118"/>
        <v>0</v>
      </c>
    </row>
    <row r="1023" spans="1:39" ht="14.1" customHeight="1" thickTop="1" thickBot="1" x14ac:dyDescent="0.25">
      <c r="A1023" s="2295"/>
      <c r="B1023" s="2297"/>
      <c r="C1023" s="2298"/>
      <c r="D1023" s="2300"/>
      <c r="E1023" s="2302"/>
      <c r="F1023" s="2297"/>
      <c r="G1023" s="2297"/>
      <c r="H1023" s="2305"/>
      <c r="I1023" s="2279" t="s">
        <v>140</v>
      </c>
      <c r="J1023" s="2284"/>
      <c r="K1023" s="2297"/>
      <c r="L1023" s="2284"/>
      <c r="M1023" s="310"/>
      <c r="N1023" s="1679"/>
      <c r="O1023" s="1679"/>
      <c r="P1023" s="389"/>
      <c r="Q1023" s="389"/>
      <c r="R1023" s="308"/>
      <c r="S1023" s="308"/>
      <c r="T1023" s="358"/>
      <c r="U1023" s="357"/>
      <c r="V1023" s="357"/>
      <c r="W1023" s="357"/>
      <c r="X1023" s="357"/>
      <c r="Y1023" s="357"/>
      <c r="Z1023" s="357"/>
      <c r="AA1023" s="357"/>
      <c r="AB1023" s="308"/>
      <c r="AC1023" s="2286">
        <f>SUM(T1023:AB1032)</f>
        <v>0</v>
      </c>
      <c r="AD1023" s="2286">
        <f>IF(AC1023&gt;0,18,0)</f>
        <v>0</v>
      </c>
      <c r="AE1023" s="2289">
        <f>IF((AC1023-AD1023)&gt;=0,AC1023-AD1023,0)</f>
        <v>0</v>
      </c>
      <c r="AF1023" s="2291">
        <f>IF(AC1023&lt;AD1023,AC1023,AD1023)/IF(AD1023=0,1,AD1023)</f>
        <v>0</v>
      </c>
      <c r="AG1023" s="2292" t="str">
        <f>IF(AF1023=1,"pe",IF(AF1023&gt;0,"ne",""))</f>
        <v/>
      </c>
      <c r="AH1023" s="2276"/>
      <c r="AI1023" s="271">
        <v>1</v>
      </c>
      <c r="AJ1023" s="271" t="s">
        <v>545</v>
      </c>
      <c r="AK1023" s="271" t="str">
        <f t="shared" si="115"/>
        <v>??</v>
      </c>
      <c r="AL1023" s="271">
        <v>1</v>
      </c>
      <c r="AM1023" s="354">
        <f>C1023</f>
        <v>0</v>
      </c>
    </row>
    <row r="1024" spans="1:39" ht="14.1" customHeight="1" thickTop="1" thickBot="1" x14ac:dyDescent="0.25">
      <c r="A1024" s="2295"/>
      <c r="B1024" s="2284"/>
      <c r="C1024" s="2298"/>
      <c r="D1024" s="2300"/>
      <c r="E1024" s="2303"/>
      <c r="F1024" s="2284"/>
      <c r="G1024" s="2318"/>
      <c r="H1024" s="2305"/>
      <c r="I1024" s="2280"/>
      <c r="J1024" s="2284"/>
      <c r="K1024" s="2318"/>
      <c r="L1024" s="2284"/>
      <c r="M1024" s="310"/>
      <c r="N1024" s="1679"/>
      <c r="O1024" s="1679"/>
      <c r="P1024" s="309"/>
      <c r="Q1024" s="309"/>
      <c r="R1024" s="308"/>
      <c r="S1024" s="308"/>
      <c r="T1024" s="358"/>
      <c r="U1024" s="357"/>
      <c r="V1024" s="357"/>
      <c r="W1024" s="357"/>
      <c r="X1024" s="357"/>
      <c r="Y1024" s="357"/>
      <c r="Z1024" s="357"/>
      <c r="AA1024" s="357"/>
      <c r="AB1024" s="308"/>
      <c r="AC1024" s="2287"/>
      <c r="AD1024" s="2287"/>
      <c r="AE1024" s="2290"/>
      <c r="AF1024" s="2291"/>
      <c r="AG1024" s="2293"/>
      <c r="AH1024" s="2276"/>
      <c r="AI1024" s="271">
        <f>IF(P1024=P1023,0,1)</f>
        <v>0</v>
      </c>
      <c r="AJ1024" s="271" t="s">
        <v>545</v>
      </c>
      <c r="AK1024" s="271" t="str">
        <f t="shared" si="115"/>
        <v>??</v>
      </c>
      <c r="AL1024" s="271" t="e">
        <f>IF(#REF!=#REF!,0,1)</f>
        <v>#REF!</v>
      </c>
      <c r="AM1024" s="354">
        <f t="shared" ref="AM1024:AM1032" si="119">AM1023</f>
        <v>0</v>
      </c>
    </row>
    <row r="1025" spans="1:39" ht="14.1" customHeight="1" thickTop="1" thickBot="1" x14ac:dyDescent="0.25">
      <c r="A1025" s="2295"/>
      <c r="B1025" s="2284"/>
      <c r="C1025" s="2298"/>
      <c r="D1025" s="2300"/>
      <c r="E1025" s="2303"/>
      <c r="F1025" s="2284"/>
      <c r="G1025" s="2318"/>
      <c r="H1025" s="2305"/>
      <c r="I1025" s="2281"/>
      <c r="J1025" s="2284"/>
      <c r="K1025" s="2318"/>
      <c r="L1025" s="2284"/>
      <c r="M1025" s="310"/>
      <c r="N1025" s="1679"/>
      <c r="O1025" s="1679"/>
      <c r="P1025" s="309"/>
      <c r="Q1025" s="309"/>
      <c r="R1025" s="308"/>
      <c r="S1025" s="308"/>
      <c r="T1025" s="358"/>
      <c r="U1025" s="357"/>
      <c r="V1025" s="357"/>
      <c r="W1025" s="357"/>
      <c r="X1025" s="357"/>
      <c r="Y1025" s="357"/>
      <c r="Z1025" s="357"/>
      <c r="AA1025" s="357"/>
      <c r="AB1025" s="308"/>
      <c r="AC1025" s="2287"/>
      <c r="AD1025" s="2287"/>
      <c r="AE1025" s="2290"/>
      <c r="AF1025" s="2291"/>
      <c r="AG1025" s="2293"/>
      <c r="AH1025" s="2276"/>
      <c r="AI1025" s="271">
        <f>IF(P1025=P1024,0,IF(P1025=P1023,0,1))</f>
        <v>0</v>
      </c>
      <c r="AJ1025" s="271" t="s">
        <v>545</v>
      </c>
      <c r="AK1025" s="271" t="str">
        <f t="shared" si="115"/>
        <v>??</v>
      </c>
      <c r="AL1025" s="271" t="e">
        <f>IF(#REF!=#REF!,0,IF(#REF!=#REF!,0,1))</f>
        <v>#REF!</v>
      </c>
      <c r="AM1025" s="354">
        <f t="shared" si="119"/>
        <v>0</v>
      </c>
    </row>
    <row r="1026" spans="1:39" ht="14.1" customHeight="1" thickTop="1" thickBot="1" x14ac:dyDescent="0.25">
      <c r="A1026" s="2295"/>
      <c r="B1026" s="2284"/>
      <c r="C1026" s="2298"/>
      <c r="D1026" s="2300"/>
      <c r="E1026" s="2303"/>
      <c r="F1026" s="2284"/>
      <c r="G1026" s="2318"/>
      <c r="H1026" s="2305"/>
      <c r="I1026" s="2282"/>
      <c r="J1026" s="2284"/>
      <c r="K1026" s="2318"/>
      <c r="L1026" s="2284"/>
      <c r="M1026" s="310"/>
      <c r="N1026" s="1679"/>
      <c r="O1026" s="1679"/>
      <c r="P1026" s="309"/>
      <c r="Q1026" s="309"/>
      <c r="R1026" s="308"/>
      <c r="S1026" s="308"/>
      <c r="T1026" s="358"/>
      <c r="U1026" s="357"/>
      <c r="V1026" s="357"/>
      <c r="W1026" s="357"/>
      <c r="X1026" s="357"/>
      <c r="Y1026" s="357"/>
      <c r="Z1026" s="357"/>
      <c r="AA1026" s="357"/>
      <c r="AB1026" s="308"/>
      <c r="AC1026" s="2287"/>
      <c r="AD1026" s="2287"/>
      <c r="AE1026" s="2290"/>
      <c r="AF1026" s="2291"/>
      <c r="AG1026" s="2293"/>
      <c r="AH1026" s="2276"/>
      <c r="AI1026" s="271">
        <f>IF(P1026=P1025,0,IF(P1026=P1024,0,IF(P1026=P1023,0,1)))</f>
        <v>0</v>
      </c>
      <c r="AJ1026" s="271" t="s">
        <v>545</v>
      </c>
      <c r="AK1026" s="271" t="str">
        <f t="shared" si="115"/>
        <v>??</v>
      </c>
      <c r="AL1026" s="271" t="e">
        <f>IF(#REF!=#REF!,0,IF(#REF!=#REF!,0,IF(#REF!=#REF!,0,1)))</f>
        <v>#REF!</v>
      </c>
      <c r="AM1026" s="354">
        <f t="shared" si="119"/>
        <v>0</v>
      </c>
    </row>
    <row r="1027" spans="1:39" ht="14.1" customHeight="1" thickTop="1" thickBot="1" x14ac:dyDescent="0.25">
      <c r="A1027" s="2295"/>
      <c r="B1027" s="2284"/>
      <c r="C1027" s="2298"/>
      <c r="D1027" s="2300"/>
      <c r="E1027" s="2303"/>
      <c r="F1027" s="2284"/>
      <c r="G1027" s="2318"/>
      <c r="H1027" s="2305"/>
      <c r="I1027" s="2282"/>
      <c r="J1027" s="2284"/>
      <c r="K1027" s="2318"/>
      <c r="L1027" s="2284"/>
      <c r="M1027" s="310"/>
      <c r="N1027" s="1679"/>
      <c r="O1027" s="1679"/>
      <c r="P1027" s="309"/>
      <c r="Q1027" s="309"/>
      <c r="R1027" s="308"/>
      <c r="S1027" s="308"/>
      <c r="T1027" s="358"/>
      <c r="U1027" s="357"/>
      <c r="V1027" s="357"/>
      <c r="W1027" s="357"/>
      <c r="X1027" s="357"/>
      <c r="Y1027" s="357"/>
      <c r="Z1027" s="357"/>
      <c r="AA1027" s="357"/>
      <c r="AB1027" s="308"/>
      <c r="AC1027" s="2287"/>
      <c r="AD1027" s="2287"/>
      <c r="AE1027" s="2290"/>
      <c r="AF1027" s="2291"/>
      <c r="AG1027" s="2293"/>
      <c r="AH1027" s="2276"/>
      <c r="AI1027" s="271">
        <f>IF(P1027=P1026,0,IF(P1027=P1025,0,IF(P1027=P1024,0,IF(P1027=P1023,0,1))))</f>
        <v>0</v>
      </c>
      <c r="AJ1027" s="271" t="s">
        <v>545</v>
      </c>
      <c r="AK1027" s="271" t="str">
        <f t="shared" si="115"/>
        <v>??</v>
      </c>
      <c r="AL1027" s="271" t="e">
        <f>IF(#REF!=#REF!,0,IF(#REF!=#REF!,0,IF(#REF!=#REF!,0,IF(#REF!=#REF!,0,1))))</f>
        <v>#REF!</v>
      </c>
      <c r="AM1027" s="354">
        <f t="shared" si="119"/>
        <v>0</v>
      </c>
    </row>
    <row r="1028" spans="1:39" ht="14.1" customHeight="1" thickTop="1" thickBot="1" x14ac:dyDescent="0.25">
      <c r="A1028" s="2295"/>
      <c r="B1028" s="2284"/>
      <c r="C1028" s="2298"/>
      <c r="D1028" s="2300"/>
      <c r="E1028" s="2303"/>
      <c r="F1028" s="2284"/>
      <c r="G1028" s="2318"/>
      <c r="H1028" s="2305"/>
      <c r="I1028" s="2282"/>
      <c r="J1028" s="2284"/>
      <c r="K1028" s="2318"/>
      <c r="L1028" s="2284"/>
      <c r="M1028" s="310"/>
      <c r="N1028" s="1679"/>
      <c r="O1028" s="1679"/>
      <c r="P1028" s="309"/>
      <c r="Q1028" s="309"/>
      <c r="R1028" s="308"/>
      <c r="S1028" s="308"/>
      <c r="T1028" s="358"/>
      <c r="U1028" s="357"/>
      <c r="V1028" s="357"/>
      <c r="W1028" s="357"/>
      <c r="X1028" s="357"/>
      <c r="Y1028" s="357"/>
      <c r="Z1028" s="357"/>
      <c r="AA1028" s="357"/>
      <c r="AB1028" s="308"/>
      <c r="AC1028" s="2287"/>
      <c r="AD1028" s="2287"/>
      <c r="AE1028" s="2290"/>
      <c r="AF1028" s="2291"/>
      <c r="AG1028" s="2293"/>
      <c r="AH1028" s="2276"/>
      <c r="AI1028" s="271">
        <f>IF(P1028=P1027,0,IF(P1028=P1026,0,IF(P1028=P1025,0,IF(P1028=P1024,0,IF(P1028=P1023,0,1)))))</f>
        <v>0</v>
      </c>
      <c r="AJ1028" s="271" t="s">
        <v>545</v>
      </c>
      <c r="AK1028" s="271" t="str">
        <f t="shared" si="115"/>
        <v>??</v>
      </c>
      <c r="AL1028" s="271" t="e">
        <f>IF(#REF!=#REF!,0,IF(#REF!=#REF!,0,IF(#REF!=#REF!,0,IF(#REF!=#REF!,0,IF(#REF!=#REF!,0,1)))))</f>
        <v>#REF!</v>
      </c>
      <c r="AM1028" s="354">
        <f t="shared" si="119"/>
        <v>0</v>
      </c>
    </row>
    <row r="1029" spans="1:39" ht="14.1" customHeight="1" thickTop="1" thickBot="1" x14ac:dyDescent="0.25">
      <c r="A1029" s="2295"/>
      <c r="B1029" s="2284"/>
      <c r="C1029" s="2298"/>
      <c r="D1029" s="2300"/>
      <c r="E1029" s="2303"/>
      <c r="F1029" s="2284"/>
      <c r="G1029" s="2318"/>
      <c r="H1029" s="2305"/>
      <c r="I1029" s="2282"/>
      <c r="J1029" s="2284"/>
      <c r="K1029" s="2318"/>
      <c r="L1029" s="2284"/>
      <c r="M1029" s="310"/>
      <c r="N1029" s="1679"/>
      <c r="O1029" s="1679"/>
      <c r="P1029" s="309"/>
      <c r="Q1029" s="309"/>
      <c r="R1029" s="308"/>
      <c r="S1029" s="308"/>
      <c r="T1029" s="358"/>
      <c r="U1029" s="357"/>
      <c r="V1029" s="357"/>
      <c r="W1029" s="357"/>
      <c r="X1029" s="357"/>
      <c r="Y1029" s="357"/>
      <c r="Z1029" s="357"/>
      <c r="AA1029" s="357"/>
      <c r="AB1029" s="308"/>
      <c r="AC1029" s="2287"/>
      <c r="AD1029" s="2287"/>
      <c r="AE1029" s="2277" t="str">
        <f>IF(AE1023&gt;9,"błąd","")</f>
        <v/>
      </c>
      <c r="AF1029" s="2291"/>
      <c r="AG1029" s="2293"/>
      <c r="AH1029" s="2276"/>
      <c r="AI1029" s="271">
        <f>IF(P1029=P1028,0,IF(P1029=P1027,0,IF(P1029=P1026,0,IF(P1029=P1025,0,IF(P1029=P1024,0,IF(P1029=P1023,0,1))))))</f>
        <v>0</v>
      </c>
      <c r="AJ1029" s="271" t="s">
        <v>545</v>
      </c>
      <c r="AK1029" s="271" t="str">
        <f t="shared" si="115"/>
        <v>??</v>
      </c>
      <c r="AL1029" s="271" t="e">
        <f>IF(#REF!=#REF!,0,IF(#REF!=#REF!,0,IF(#REF!=#REF!,0,IF(#REF!=#REF!,0,IF(#REF!=#REF!,0,IF(#REF!=#REF!,0,1))))))</f>
        <v>#REF!</v>
      </c>
      <c r="AM1029" s="354">
        <f t="shared" si="119"/>
        <v>0</v>
      </c>
    </row>
    <row r="1030" spans="1:39" ht="14.1" customHeight="1" thickTop="1" thickBot="1" x14ac:dyDescent="0.25">
      <c r="A1030" s="2295"/>
      <c r="B1030" s="2284"/>
      <c r="C1030" s="2298"/>
      <c r="D1030" s="2300"/>
      <c r="E1030" s="2303"/>
      <c r="F1030" s="2284"/>
      <c r="G1030" s="2318"/>
      <c r="H1030" s="2305"/>
      <c r="I1030" s="2282"/>
      <c r="J1030" s="2284"/>
      <c r="K1030" s="2318"/>
      <c r="L1030" s="2284"/>
      <c r="M1030" s="310"/>
      <c r="N1030" s="1679"/>
      <c r="O1030" s="1679"/>
      <c r="P1030" s="309"/>
      <c r="Q1030" s="309"/>
      <c r="R1030" s="308"/>
      <c r="S1030" s="308"/>
      <c r="T1030" s="358"/>
      <c r="U1030" s="357"/>
      <c r="V1030" s="357"/>
      <c r="W1030" s="357"/>
      <c r="X1030" s="357"/>
      <c r="Y1030" s="357"/>
      <c r="Z1030" s="357"/>
      <c r="AA1030" s="357"/>
      <c r="AB1030" s="308"/>
      <c r="AC1030" s="2287"/>
      <c r="AD1030" s="2287"/>
      <c r="AE1030" s="2277"/>
      <c r="AF1030" s="2291"/>
      <c r="AG1030" s="2293"/>
      <c r="AH1030" s="2276"/>
      <c r="AI1030" s="271">
        <f>IF(P1030=P1029,0,IF(P1030=P1028,0,IF(P1030=P1027,0,IF(P1030=P1026,0,IF(P1030=P1025,0,IF(P1030=P1024,0,IF(P1030=P1023,0,1)))))))</f>
        <v>0</v>
      </c>
      <c r="AJ1030" s="271" t="s">
        <v>545</v>
      </c>
      <c r="AK1030" s="271" t="str">
        <f t="shared" si="115"/>
        <v>??</v>
      </c>
      <c r="AL1030" s="271" t="e">
        <f>IF(#REF!=#REF!,0,IF(#REF!=#REF!,0,IF(#REF!=#REF!,0,IF(#REF!=#REF!,0,IF(#REF!=#REF!,0,IF(#REF!=#REF!,0,IF(#REF!=#REF!,0,1)))))))</f>
        <v>#REF!</v>
      </c>
      <c r="AM1030" s="354">
        <f t="shared" si="119"/>
        <v>0</v>
      </c>
    </row>
    <row r="1031" spans="1:39" ht="14.1" customHeight="1" thickTop="1" thickBot="1" x14ac:dyDescent="0.25">
      <c r="A1031" s="2295"/>
      <c r="B1031" s="2284"/>
      <c r="C1031" s="2298"/>
      <c r="D1031" s="2300"/>
      <c r="E1031" s="2303"/>
      <c r="F1031" s="2284"/>
      <c r="G1031" s="2318"/>
      <c r="H1031" s="2305"/>
      <c r="I1031" s="2282"/>
      <c r="J1031" s="2284"/>
      <c r="K1031" s="2318"/>
      <c r="L1031" s="2284"/>
      <c r="M1031" s="310"/>
      <c r="N1031" s="1679"/>
      <c r="O1031" s="1679"/>
      <c r="P1031" s="309"/>
      <c r="Q1031" s="309"/>
      <c r="R1031" s="308"/>
      <c r="S1031" s="308"/>
      <c r="T1031" s="358"/>
      <c r="U1031" s="357"/>
      <c r="V1031" s="357"/>
      <c r="W1031" s="357"/>
      <c r="X1031" s="357"/>
      <c r="Y1031" s="357"/>
      <c r="Z1031" s="357"/>
      <c r="AA1031" s="357"/>
      <c r="AB1031" s="308"/>
      <c r="AC1031" s="2287"/>
      <c r="AD1031" s="2287"/>
      <c r="AE1031" s="2277"/>
      <c r="AF1031" s="2291"/>
      <c r="AG1031" s="2293"/>
      <c r="AH1031" s="2276"/>
      <c r="AI1031" s="271">
        <f>IF(P1031=P1030,0,IF(P1031=P1029,0,IF(P1031=P1028,0,IF(P1031=P1027,0,IF(P1031=P1026,0,IF(P1031=P1025,0,IF(P1031=P1024,0,IF(P1031=P1023,0,1))))))))</f>
        <v>0</v>
      </c>
      <c r="AJ1031" s="271" t="s">
        <v>545</v>
      </c>
      <c r="AK1031" s="271" t="str">
        <f t="shared" si="115"/>
        <v>??</v>
      </c>
      <c r="AL1031" s="271" t="e">
        <f>IF(#REF!=#REF!,0,IF(#REF!=#REF!,0,IF(#REF!=#REF!,0,IF(#REF!=#REF!,0,IF(#REF!=#REF!,0,IF(#REF!=#REF!,0,IF(#REF!=#REF!,0,IF(#REF!=#REF!,0,1))))))))</f>
        <v>#REF!</v>
      </c>
      <c r="AM1031" s="354">
        <f t="shared" si="119"/>
        <v>0</v>
      </c>
    </row>
    <row r="1032" spans="1:39" ht="14.1" customHeight="1" thickTop="1" thickBot="1" x14ac:dyDescent="0.25">
      <c r="A1032" s="2296"/>
      <c r="B1032" s="2285"/>
      <c r="C1032" s="2299"/>
      <c r="D1032" s="2301"/>
      <c r="E1032" s="2304"/>
      <c r="F1032" s="2285"/>
      <c r="G1032" s="2319"/>
      <c r="H1032" s="2306"/>
      <c r="I1032" s="2283"/>
      <c r="J1032" s="2285"/>
      <c r="K1032" s="2319"/>
      <c r="L1032" s="2285"/>
      <c r="M1032" s="292"/>
      <c r="N1032" s="290"/>
      <c r="O1032" s="290"/>
      <c r="P1032" s="291"/>
      <c r="Q1032" s="291"/>
      <c r="R1032" s="290"/>
      <c r="S1032" s="290"/>
      <c r="T1032" s="356"/>
      <c r="U1032" s="355"/>
      <c r="V1032" s="355"/>
      <c r="W1032" s="355"/>
      <c r="X1032" s="355"/>
      <c r="Y1032" s="355"/>
      <c r="Z1032" s="355"/>
      <c r="AA1032" s="355"/>
      <c r="AB1032" s="290"/>
      <c r="AC1032" s="2288"/>
      <c r="AD1032" s="2288"/>
      <c r="AE1032" s="2278"/>
      <c r="AF1032" s="2291"/>
      <c r="AG1032" s="2294"/>
      <c r="AH1032" s="2276"/>
      <c r="AI1032" s="271">
        <f>IF(P1032=P1031,0,IF(P1032=P1030,0,IF(P1032=P1029,0,IF(P1032=P1028,0,IF(P1032=P1027,0,IF(P1032=P1026,0,IF(P1032=P1025,0,IF(P1032=P1024,0,IF(P1032=P1023,0,1)))))))))</f>
        <v>0</v>
      </c>
      <c r="AJ1032" s="271" t="s">
        <v>545</v>
      </c>
      <c r="AK1032" s="271" t="str">
        <f t="shared" si="115"/>
        <v>??</v>
      </c>
      <c r="AL1032" s="271" t="e">
        <f>IF(#REF!=#REF!,0,IF(#REF!=#REF!,0,IF(#REF!=#REF!,0,IF(#REF!=#REF!,0,IF(#REF!=#REF!,0,IF(#REF!=#REF!,0,IF(#REF!=#REF!,0,IF(#REF!=#REF!,0,IF(#REF!=#REF!,0,1)))))))))</f>
        <v>#REF!</v>
      </c>
      <c r="AM1032" s="354">
        <f t="shared" si="119"/>
        <v>0</v>
      </c>
    </row>
    <row r="1033" spans="1:39" ht="14.1" customHeight="1" thickTop="1" thickBot="1" x14ac:dyDescent="0.25">
      <c r="A1033" s="2295"/>
      <c r="B1033" s="2297"/>
      <c r="C1033" s="2298"/>
      <c r="D1033" s="2300"/>
      <c r="E1033" s="2302"/>
      <c r="F1033" s="2297"/>
      <c r="G1033" s="2297"/>
      <c r="H1033" s="2305"/>
      <c r="I1033" s="2279" t="s">
        <v>140</v>
      </c>
      <c r="J1033" s="2284"/>
      <c r="K1033" s="2297"/>
      <c r="L1033" s="2284"/>
      <c r="M1033" s="310"/>
      <c r="N1033" s="1679"/>
      <c r="O1033" s="1679"/>
      <c r="P1033" s="389"/>
      <c r="Q1033" s="389"/>
      <c r="R1033" s="308"/>
      <c r="S1033" s="308"/>
      <c r="T1033" s="358"/>
      <c r="U1033" s="357"/>
      <c r="V1033" s="357"/>
      <c r="W1033" s="357"/>
      <c r="X1033" s="357"/>
      <c r="Y1033" s="357"/>
      <c r="Z1033" s="357"/>
      <c r="AA1033" s="357"/>
      <c r="AB1033" s="308"/>
      <c r="AC1033" s="2286">
        <f>SUM(T1033:AB1042)</f>
        <v>0</v>
      </c>
      <c r="AD1033" s="2286">
        <f>IF(AC1033&gt;0,18,0)</f>
        <v>0</v>
      </c>
      <c r="AE1033" s="2289">
        <f>IF((AC1033-AD1033)&gt;=0,AC1033-AD1033,0)</f>
        <v>0</v>
      </c>
      <c r="AF1033" s="2291">
        <f>IF(AC1033&lt;AD1033,AC1033,AD1033)/IF(AD1033=0,1,AD1033)</f>
        <v>0</v>
      </c>
      <c r="AG1033" s="2292" t="str">
        <f>IF(AF1033=1,"pe",IF(AF1033&gt;0,"ne",""))</f>
        <v/>
      </c>
      <c r="AH1033" s="2276"/>
      <c r="AI1033" s="271">
        <v>1</v>
      </c>
      <c r="AJ1033" s="271" t="s">
        <v>545</v>
      </c>
      <c r="AK1033" s="271" t="str">
        <f t="shared" si="115"/>
        <v>??</v>
      </c>
      <c r="AL1033" s="271">
        <v>1</v>
      </c>
      <c r="AM1033" s="354">
        <f>C1033</f>
        <v>0</v>
      </c>
    </row>
    <row r="1034" spans="1:39" ht="14.1" customHeight="1" thickTop="1" thickBot="1" x14ac:dyDescent="0.25">
      <c r="A1034" s="2295"/>
      <c r="B1034" s="2284"/>
      <c r="C1034" s="2298"/>
      <c r="D1034" s="2300"/>
      <c r="E1034" s="2303"/>
      <c r="F1034" s="2284"/>
      <c r="G1034" s="2318"/>
      <c r="H1034" s="2305"/>
      <c r="I1034" s="2280"/>
      <c r="J1034" s="2284"/>
      <c r="K1034" s="2318"/>
      <c r="L1034" s="2284"/>
      <c r="M1034" s="310"/>
      <c r="N1034" s="1679"/>
      <c r="O1034" s="1679"/>
      <c r="P1034" s="309"/>
      <c r="Q1034" s="309"/>
      <c r="R1034" s="308"/>
      <c r="S1034" s="308"/>
      <c r="T1034" s="358"/>
      <c r="U1034" s="357"/>
      <c r="V1034" s="357"/>
      <c r="W1034" s="357"/>
      <c r="X1034" s="357"/>
      <c r="Y1034" s="357"/>
      <c r="Z1034" s="357"/>
      <c r="AA1034" s="357"/>
      <c r="AB1034" s="308"/>
      <c r="AC1034" s="2287"/>
      <c r="AD1034" s="2287"/>
      <c r="AE1034" s="2290"/>
      <c r="AF1034" s="2291"/>
      <c r="AG1034" s="2293"/>
      <c r="AH1034" s="2276"/>
      <c r="AI1034" s="271">
        <f>IF(P1034=P1033,0,1)</f>
        <v>0</v>
      </c>
      <c r="AJ1034" s="271" t="s">
        <v>545</v>
      </c>
      <c r="AK1034" s="271" t="str">
        <f t="shared" si="115"/>
        <v>??</v>
      </c>
      <c r="AL1034" s="271" t="e">
        <f>IF(#REF!=#REF!,0,1)</f>
        <v>#REF!</v>
      </c>
      <c r="AM1034" s="354">
        <f t="shared" ref="AM1034:AM1042" si="120">AM1033</f>
        <v>0</v>
      </c>
    </row>
    <row r="1035" spans="1:39" ht="14.1" customHeight="1" thickTop="1" thickBot="1" x14ac:dyDescent="0.25">
      <c r="A1035" s="2295"/>
      <c r="B1035" s="2284"/>
      <c r="C1035" s="2298"/>
      <c r="D1035" s="2300"/>
      <c r="E1035" s="2303"/>
      <c r="F1035" s="2284"/>
      <c r="G1035" s="2318"/>
      <c r="H1035" s="2305"/>
      <c r="I1035" s="2281"/>
      <c r="J1035" s="2284"/>
      <c r="K1035" s="2318"/>
      <c r="L1035" s="2284"/>
      <c r="M1035" s="310"/>
      <c r="N1035" s="1679"/>
      <c r="O1035" s="1679"/>
      <c r="P1035" s="309"/>
      <c r="Q1035" s="309"/>
      <c r="R1035" s="308"/>
      <c r="S1035" s="308"/>
      <c r="T1035" s="358"/>
      <c r="U1035" s="357"/>
      <c r="V1035" s="357"/>
      <c r="W1035" s="357"/>
      <c r="X1035" s="357"/>
      <c r="Y1035" s="357"/>
      <c r="Z1035" s="357"/>
      <c r="AA1035" s="357"/>
      <c r="AB1035" s="308"/>
      <c r="AC1035" s="2287"/>
      <c r="AD1035" s="2287"/>
      <c r="AE1035" s="2290"/>
      <c r="AF1035" s="2291"/>
      <c r="AG1035" s="2293"/>
      <c r="AH1035" s="2276"/>
      <c r="AI1035" s="271">
        <f>IF(P1035=P1034,0,IF(P1035=P1033,0,1))</f>
        <v>0</v>
      </c>
      <c r="AJ1035" s="271" t="s">
        <v>545</v>
      </c>
      <c r="AK1035" s="271" t="str">
        <f t="shared" si="115"/>
        <v>??</v>
      </c>
      <c r="AL1035" s="271" t="e">
        <f>IF(#REF!=#REF!,0,IF(#REF!=#REF!,0,1))</f>
        <v>#REF!</v>
      </c>
      <c r="AM1035" s="354">
        <f t="shared" si="120"/>
        <v>0</v>
      </c>
    </row>
    <row r="1036" spans="1:39" ht="14.1" customHeight="1" thickTop="1" thickBot="1" x14ac:dyDescent="0.25">
      <c r="A1036" s="2295"/>
      <c r="B1036" s="2284"/>
      <c r="C1036" s="2298"/>
      <c r="D1036" s="2300"/>
      <c r="E1036" s="2303"/>
      <c r="F1036" s="2284"/>
      <c r="G1036" s="2318"/>
      <c r="H1036" s="2305"/>
      <c r="I1036" s="2282"/>
      <c r="J1036" s="2284"/>
      <c r="K1036" s="2318"/>
      <c r="L1036" s="2284"/>
      <c r="M1036" s="310"/>
      <c r="N1036" s="1679"/>
      <c r="O1036" s="1679"/>
      <c r="P1036" s="309"/>
      <c r="Q1036" s="309"/>
      <c r="R1036" s="308"/>
      <c r="S1036" s="308"/>
      <c r="T1036" s="358"/>
      <c r="U1036" s="357"/>
      <c r="V1036" s="357"/>
      <c r="W1036" s="357"/>
      <c r="X1036" s="357"/>
      <c r="Y1036" s="357"/>
      <c r="Z1036" s="357"/>
      <c r="AA1036" s="357"/>
      <c r="AB1036" s="308"/>
      <c r="AC1036" s="2287"/>
      <c r="AD1036" s="2287"/>
      <c r="AE1036" s="2290"/>
      <c r="AF1036" s="2291"/>
      <c r="AG1036" s="2293"/>
      <c r="AH1036" s="2276"/>
      <c r="AI1036" s="271">
        <f>IF(P1036=P1035,0,IF(P1036=P1034,0,IF(P1036=P1033,0,1)))</f>
        <v>0</v>
      </c>
      <c r="AJ1036" s="271" t="s">
        <v>545</v>
      </c>
      <c r="AK1036" s="271" t="str">
        <f t="shared" si="115"/>
        <v>??</v>
      </c>
      <c r="AL1036" s="271" t="e">
        <f>IF(#REF!=#REF!,0,IF(#REF!=#REF!,0,IF(#REF!=#REF!,0,1)))</f>
        <v>#REF!</v>
      </c>
      <c r="AM1036" s="354">
        <f t="shared" si="120"/>
        <v>0</v>
      </c>
    </row>
    <row r="1037" spans="1:39" ht="14.1" customHeight="1" thickTop="1" thickBot="1" x14ac:dyDescent="0.25">
      <c r="A1037" s="2295"/>
      <c r="B1037" s="2284"/>
      <c r="C1037" s="2298"/>
      <c r="D1037" s="2300"/>
      <c r="E1037" s="2303"/>
      <c r="F1037" s="2284"/>
      <c r="G1037" s="2318"/>
      <c r="H1037" s="2305"/>
      <c r="I1037" s="2282"/>
      <c r="J1037" s="2284"/>
      <c r="K1037" s="2318"/>
      <c r="L1037" s="2284"/>
      <c r="M1037" s="310"/>
      <c r="N1037" s="1679"/>
      <c r="O1037" s="1679"/>
      <c r="P1037" s="309"/>
      <c r="Q1037" s="309"/>
      <c r="R1037" s="308"/>
      <c r="S1037" s="308"/>
      <c r="T1037" s="358"/>
      <c r="U1037" s="357"/>
      <c r="V1037" s="357"/>
      <c r="W1037" s="357"/>
      <c r="X1037" s="357"/>
      <c r="Y1037" s="357"/>
      <c r="Z1037" s="357"/>
      <c r="AA1037" s="357"/>
      <c r="AB1037" s="308"/>
      <c r="AC1037" s="2287"/>
      <c r="AD1037" s="2287"/>
      <c r="AE1037" s="2290"/>
      <c r="AF1037" s="2291"/>
      <c r="AG1037" s="2293"/>
      <c r="AH1037" s="2276"/>
      <c r="AI1037" s="271">
        <f>IF(P1037=P1036,0,IF(P1037=P1035,0,IF(P1037=P1034,0,IF(P1037=P1033,0,1))))</f>
        <v>0</v>
      </c>
      <c r="AJ1037" s="271" t="s">
        <v>545</v>
      </c>
      <c r="AK1037" s="271" t="str">
        <f t="shared" si="115"/>
        <v>??</v>
      </c>
      <c r="AL1037" s="271" t="e">
        <f>IF(#REF!=#REF!,0,IF(#REF!=#REF!,0,IF(#REF!=#REF!,0,IF(#REF!=#REF!,0,1))))</f>
        <v>#REF!</v>
      </c>
      <c r="AM1037" s="354">
        <f t="shared" si="120"/>
        <v>0</v>
      </c>
    </row>
    <row r="1038" spans="1:39" ht="14.1" customHeight="1" thickTop="1" thickBot="1" x14ac:dyDescent="0.25">
      <c r="A1038" s="2295"/>
      <c r="B1038" s="2284"/>
      <c r="C1038" s="2298"/>
      <c r="D1038" s="2300"/>
      <c r="E1038" s="2303"/>
      <c r="F1038" s="2284"/>
      <c r="G1038" s="2318"/>
      <c r="H1038" s="2305"/>
      <c r="I1038" s="2282"/>
      <c r="J1038" s="2284"/>
      <c r="K1038" s="2318"/>
      <c r="L1038" s="2284"/>
      <c r="M1038" s="310"/>
      <c r="N1038" s="1679"/>
      <c r="O1038" s="1679"/>
      <c r="P1038" s="309"/>
      <c r="Q1038" s="309"/>
      <c r="R1038" s="308"/>
      <c r="S1038" s="308"/>
      <c r="T1038" s="358"/>
      <c r="U1038" s="357"/>
      <c r="V1038" s="357"/>
      <c r="W1038" s="357"/>
      <c r="X1038" s="357"/>
      <c r="Y1038" s="357"/>
      <c r="Z1038" s="357"/>
      <c r="AA1038" s="357"/>
      <c r="AB1038" s="308"/>
      <c r="AC1038" s="2287"/>
      <c r="AD1038" s="2287"/>
      <c r="AE1038" s="2290"/>
      <c r="AF1038" s="2291"/>
      <c r="AG1038" s="2293"/>
      <c r="AH1038" s="2276"/>
      <c r="AI1038" s="271">
        <f>IF(P1038=P1037,0,IF(P1038=P1036,0,IF(P1038=P1035,0,IF(P1038=P1034,0,IF(P1038=P1033,0,1)))))</f>
        <v>0</v>
      </c>
      <c r="AJ1038" s="271" t="s">
        <v>545</v>
      </c>
      <c r="AK1038" s="271" t="str">
        <f t="shared" si="115"/>
        <v>??</v>
      </c>
      <c r="AL1038" s="271" t="e">
        <f>IF(#REF!=#REF!,0,IF(#REF!=#REF!,0,IF(#REF!=#REF!,0,IF(#REF!=#REF!,0,IF(#REF!=#REF!,0,1)))))</f>
        <v>#REF!</v>
      </c>
      <c r="AM1038" s="354">
        <f t="shared" si="120"/>
        <v>0</v>
      </c>
    </row>
    <row r="1039" spans="1:39" ht="14.1" customHeight="1" thickTop="1" thickBot="1" x14ac:dyDescent="0.25">
      <c r="A1039" s="2295"/>
      <c r="B1039" s="2284"/>
      <c r="C1039" s="2298"/>
      <c r="D1039" s="2300"/>
      <c r="E1039" s="2303"/>
      <c r="F1039" s="2284"/>
      <c r="G1039" s="2318"/>
      <c r="H1039" s="2305"/>
      <c r="I1039" s="2282"/>
      <c r="J1039" s="2284"/>
      <c r="K1039" s="2318"/>
      <c r="L1039" s="2284"/>
      <c r="M1039" s="310"/>
      <c r="N1039" s="1679"/>
      <c r="O1039" s="1679"/>
      <c r="P1039" s="309"/>
      <c r="Q1039" s="309"/>
      <c r="R1039" s="308"/>
      <c r="S1039" s="308"/>
      <c r="T1039" s="358"/>
      <c r="U1039" s="357"/>
      <c r="V1039" s="357"/>
      <c r="W1039" s="357"/>
      <c r="X1039" s="357"/>
      <c r="Y1039" s="357"/>
      <c r="Z1039" s="357"/>
      <c r="AA1039" s="357"/>
      <c r="AB1039" s="308"/>
      <c r="AC1039" s="2287"/>
      <c r="AD1039" s="2287"/>
      <c r="AE1039" s="2277" t="str">
        <f>IF(AE1033&gt;9,"błąd","")</f>
        <v/>
      </c>
      <c r="AF1039" s="2291"/>
      <c r="AG1039" s="2293"/>
      <c r="AH1039" s="2276"/>
      <c r="AI1039" s="271">
        <f>IF(P1039=P1038,0,IF(P1039=P1037,0,IF(P1039=P1036,0,IF(P1039=P1035,0,IF(P1039=P1034,0,IF(P1039=P1033,0,1))))))</f>
        <v>0</v>
      </c>
      <c r="AJ1039" s="271" t="s">
        <v>545</v>
      </c>
      <c r="AK1039" s="271" t="str">
        <f t="shared" si="115"/>
        <v>??</v>
      </c>
      <c r="AL1039" s="271" t="e">
        <f>IF(#REF!=#REF!,0,IF(#REF!=#REF!,0,IF(#REF!=#REF!,0,IF(#REF!=#REF!,0,IF(#REF!=#REF!,0,IF(#REF!=#REF!,0,1))))))</f>
        <v>#REF!</v>
      </c>
      <c r="AM1039" s="354">
        <f t="shared" si="120"/>
        <v>0</v>
      </c>
    </row>
    <row r="1040" spans="1:39" ht="14.1" customHeight="1" thickTop="1" thickBot="1" x14ac:dyDescent="0.25">
      <c r="A1040" s="2295"/>
      <c r="B1040" s="2284"/>
      <c r="C1040" s="2298"/>
      <c r="D1040" s="2300"/>
      <c r="E1040" s="2303"/>
      <c r="F1040" s="2284"/>
      <c r="G1040" s="2318"/>
      <c r="H1040" s="2305"/>
      <c r="I1040" s="2282"/>
      <c r="J1040" s="2284"/>
      <c r="K1040" s="2318"/>
      <c r="L1040" s="2284"/>
      <c r="M1040" s="310"/>
      <c r="N1040" s="1679"/>
      <c r="O1040" s="1679"/>
      <c r="P1040" s="309"/>
      <c r="Q1040" s="309"/>
      <c r="R1040" s="308"/>
      <c r="S1040" s="308"/>
      <c r="T1040" s="358"/>
      <c r="U1040" s="357"/>
      <c r="V1040" s="357"/>
      <c r="W1040" s="357"/>
      <c r="X1040" s="357"/>
      <c r="Y1040" s="357"/>
      <c r="Z1040" s="357"/>
      <c r="AA1040" s="357"/>
      <c r="AB1040" s="308"/>
      <c r="AC1040" s="2287"/>
      <c r="AD1040" s="2287"/>
      <c r="AE1040" s="2277"/>
      <c r="AF1040" s="2291"/>
      <c r="AG1040" s="2293"/>
      <c r="AH1040" s="2276"/>
      <c r="AI1040" s="271">
        <f>IF(P1040=P1039,0,IF(P1040=P1038,0,IF(P1040=P1037,0,IF(P1040=P1036,0,IF(P1040=P1035,0,IF(P1040=P1034,0,IF(P1040=P1033,0,1)))))))</f>
        <v>0</v>
      </c>
      <c r="AJ1040" s="271" t="s">
        <v>545</v>
      </c>
      <c r="AK1040" s="271" t="str">
        <f t="shared" si="115"/>
        <v>??</v>
      </c>
      <c r="AL1040" s="271" t="e">
        <f>IF(#REF!=#REF!,0,IF(#REF!=#REF!,0,IF(#REF!=#REF!,0,IF(#REF!=#REF!,0,IF(#REF!=#REF!,0,IF(#REF!=#REF!,0,IF(#REF!=#REF!,0,1)))))))</f>
        <v>#REF!</v>
      </c>
      <c r="AM1040" s="354">
        <f t="shared" si="120"/>
        <v>0</v>
      </c>
    </row>
    <row r="1041" spans="1:39" ht="14.1" customHeight="1" thickTop="1" thickBot="1" x14ac:dyDescent="0.25">
      <c r="A1041" s="2295"/>
      <c r="B1041" s="2284"/>
      <c r="C1041" s="2298"/>
      <c r="D1041" s="2300"/>
      <c r="E1041" s="2303"/>
      <c r="F1041" s="2284"/>
      <c r="G1041" s="2318"/>
      <c r="H1041" s="2305"/>
      <c r="I1041" s="2282"/>
      <c r="J1041" s="2284"/>
      <c r="K1041" s="2318"/>
      <c r="L1041" s="2284"/>
      <c r="M1041" s="310"/>
      <c r="N1041" s="1679"/>
      <c r="O1041" s="1679"/>
      <c r="P1041" s="309"/>
      <c r="Q1041" s="309"/>
      <c r="R1041" s="308"/>
      <c r="S1041" s="308"/>
      <c r="T1041" s="358"/>
      <c r="U1041" s="357"/>
      <c r="V1041" s="357"/>
      <c r="W1041" s="357"/>
      <c r="X1041" s="357"/>
      <c r="Y1041" s="357"/>
      <c r="Z1041" s="357"/>
      <c r="AA1041" s="357"/>
      <c r="AB1041" s="308"/>
      <c r="AC1041" s="2287"/>
      <c r="AD1041" s="2287"/>
      <c r="AE1041" s="2277"/>
      <c r="AF1041" s="2291"/>
      <c r="AG1041" s="2293"/>
      <c r="AH1041" s="2276"/>
      <c r="AI1041" s="271">
        <f>IF(P1041=P1040,0,IF(P1041=P1039,0,IF(P1041=P1038,0,IF(P1041=P1037,0,IF(P1041=P1036,0,IF(P1041=P1035,0,IF(P1041=P1034,0,IF(P1041=P1033,0,1))))))))</f>
        <v>0</v>
      </c>
      <c r="AJ1041" s="271" t="s">
        <v>545</v>
      </c>
      <c r="AK1041" s="271" t="str">
        <f t="shared" si="115"/>
        <v>??</v>
      </c>
      <c r="AL1041" s="271" t="e">
        <f>IF(#REF!=#REF!,0,IF(#REF!=#REF!,0,IF(#REF!=#REF!,0,IF(#REF!=#REF!,0,IF(#REF!=#REF!,0,IF(#REF!=#REF!,0,IF(#REF!=#REF!,0,IF(#REF!=#REF!,0,1))))))))</f>
        <v>#REF!</v>
      </c>
      <c r="AM1041" s="354">
        <f t="shared" si="120"/>
        <v>0</v>
      </c>
    </row>
    <row r="1042" spans="1:39" ht="14.1" customHeight="1" thickTop="1" thickBot="1" x14ac:dyDescent="0.25">
      <c r="A1042" s="2296"/>
      <c r="B1042" s="2285"/>
      <c r="C1042" s="2299"/>
      <c r="D1042" s="2301"/>
      <c r="E1042" s="2304"/>
      <c r="F1042" s="2285"/>
      <c r="G1042" s="2319"/>
      <c r="H1042" s="2306"/>
      <c r="I1042" s="2283"/>
      <c r="J1042" s="2285"/>
      <c r="K1042" s="2319"/>
      <c r="L1042" s="2285"/>
      <c r="M1042" s="292"/>
      <c r="N1042" s="290"/>
      <c r="O1042" s="290"/>
      <c r="P1042" s="291"/>
      <c r="Q1042" s="291"/>
      <c r="R1042" s="290"/>
      <c r="S1042" s="290"/>
      <c r="T1042" s="356"/>
      <c r="U1042" s="355"/>
      <c r="V1042" s="355"/>
      <c r="W1042" s="355"/>
      <c r="X1042" s="355"/>
      <c r="Y1042" s="355"/>
      <c r="Z1042" s="355"/>
      <c r="AA1042" s="355"/>
      <c r="AB1042" s="290"/>
      <c r="AC1042" s="2288"/>
      <c r="AD1042" s="2288"/>
      <c r="AE1042" s="2278"/>
      <c r="AF1042" s="2291"/>
      <c r="AG1042" s="2294"/>
      <c r="AH1042" s="2276"/>
      <c r="AI1042" s="271">
        <f>IF(P1042=P1041,0,IF(P1042=P1040,0,IF(P1042=P1039,0,IF(P1042=P1038,0,IF(P1042=P1037,0,IF(P1042=P1036,0,IF(P1042=P1035,0,IF(P1042=P1034,0,IF(P1042=P1033,0,1)))))))))</f>
        <v>0</v>
      </c>
      <c r="AJ1042" s="271" t="s">
        <v>545</v>
      </c>
      <c r="AK1042" s="271" t="str">
        <f t="shared" si="115"/>
        <v>??</v>
      </c>
      <c r="AL1042" s="271" t="e">
        <f>IF(#REF!=#REF!,0,IF(#REF!=#REF!,0,IF(#REF!=#REF!,0,IF(#REF!=#REF!,0,IF(#REF!=#REF!,0,IF(#REF!=#REF!,0,IF(#REF!=#REF!,0,IF(#REF!=#REF!,0,IF(#REF!=#REF!,0,1)))))))))</f>
        <v>#REF!</v>
      </c>
      <c r="AM1042" s="354">
        <f t="shared" si="120"/>
        <v>0</v>
      </c>
    </row>
    <row r="1043" spans="1:39" ht="14.1" customHeight="1" thickTop="1" thickBot="1" x14ac:dyDescent="0.25">
      <c r="A1043" s="2295"/>
      <c r="B1043" s="2297"/>
      <c r="C1043" s="2298"/>
      <c r="D1043" s="2300"/>
      <c r="E1043" s="2302"/>
      <c r="F1043" s="2297"/>
      <c r="G1043" s="2297"/>
      <c r="H1043" s="2305"/>
      <c r="I1043" s="2279" t="s">
        <v>140</v>
      </c>
      <c r="J1043" s="2284"/>
      <c r="K1043" s="2297"/>
      <c r="L1043" s="2284"/>
      <c r="M1043" s="310"/>
      <c r="N1043" s="1679"/>
      <c r="O1043" s="1679"/>
      <c r="P1043" s="389"/>
      <c r="Q1043" s="389"/>
      <c r="R1043" s="308"/>
      <c r="S1043" s="308"/>
      <c r="T1043" s="358"/>
      <c r="U1043" s="357"/>
      <c r="V1043" s="357"/>
      <c r="W1043" s="357"/>
      <c r="X1043" s="357"/>
      <c r="Y1043" s="357"/>
      <c r="Z1043" s="357"/>
      <c r="AA1043" s="357"/>
      <c r="AB1043" s="308"/>
      <c r="AC1043" s="2286">
        <f>SUM(T1043:AB1052)</f>
        <v>0</v>
      </c>
      <c r="AD1043" s="2286">
        <f>IF(AC1043&gt;0,18,0)</f>
        <v>0</v>
      </c>
      <c r="AE1043" s="2289">
        <f>IF((AC1043-AD1043)&gt;=0,AC1043-AD1043,0)</f>
        <v>0</v>
      </c>
      <c r="AF1043" s="2291">
        <f>IF(AC1043&lt;AD1043,AC1043,AD1043)/IF(AD1043=0,1,AD1043)</f>
        <v>0</v>
      </c>
      <c r="AG1043" s="2292" t="str">
        <f>IF(AF1043=1,"pe",IF(AF1043&gt;0,"ne",""))</f>
        <v/>
      </c>
      <c r="AH1043" s="2276"/>
      <c r="AI1043" s="271">
        <v>1</v>
      </c>
      <c r="AJ1043" s="271" t="s">
        <v>545</v>
      </c>
      <c r="AK1043" s="271" t="str">
        <f t="shared" si="115"/>
        <v>??</v>
      </c>
      <c r="AL1043" s="271">
        <v>1</v>
      </c>
      <c r="AM1043" s="354">
        <f>C1043</f>
        <v>0</v>
      </c>
    </row>
    <row r="1044" spans="1:39" ht="14.1" customHeight="1" thickTop="1" thickBot="1" x14ac:dyDescent="0.25">
      <c r="A1044" s="2295"/>
      <c r="B1044" s="2284"/>
      <c r="C1044" s="2298"/>
      <c r="D1044" s="2300"/>
      <c r="E1044" s="2303"/>
      <c r="F1044" s="2284"/>
      <c r="G1044" s="2318"/>
      <c r="H1044" s="2305"/>
      <c r="I1044" s="2280"/>
      <c r="J1044" s="2284"/>
      <c r="K1044" s="2318"/>
      <c r="L1044" s="2284"/>
      <c r="M1044" s="310"/>
      <c r="N1044" s="1679"/>
      <c r="O1044" s="1679"/>
      <c r="P1044" s="309"/>
      <c r="Q1044" s="309"/>
      <c r="R1044" s="308"/>
      <c r="S1044" s="308"/>
      <c r="T1044" s="358"/>
      <c r="U1044" s="357"/>
      <c r="V1044" s="357"/>
      <c r="W1044" s="357"/>
      <c r="X1044" s="357"/>
      <c r="Y1044" s="357"/>
      <c r="Z1044" s="357"/>
      <c r="AA1044" s="357"/>
      <c r="AB1044" s="308"/>
      <c r="AC1044" s="2287"/>
      <c r="AD1044" s="2287"/>
      <c r="AE1044" s="2290"/>
      <c r="AF1044" s="2291"/>
      <c r="AG1044" s="2293"/>
      <c r="AH1044" s="2276"/>
      <c r="AI1044" s="271">
        <f>IF(P1044=P1043,0,1)</f>
        <v>0</v>
      </c>
      <c r="AJ1044" s="271" t="s">
        <v>545</v>
      </c>
      <c r="AK1044" s="271" t="str">
        <f t="shared" si="115"/>
        <v>??</v>
      </c>
      <c r="AL1044" s="271" t="e">
        <f>IF(#REF!=#REF!,0,1)</f>
        <v>#REF!</v>
      </c>
      <c r="AM1044" s="354">
        <f t="shared" ref="AM1044:AM1052" si="121">AM1043</f>
        <v>0</v>
      </c>
    </row>
    <row r="1045" spans="1:39" ht="14.1" customHeight="1" thickTop="1" thickBot="1" x14ac:dyDescent="0.25">
      <c r="A1045" s="2295"/>
      <c r="B1045" s="2284"/>
      <c r="C1045" s="2298"/>
      <c r="D1045" s="2300"/>
      <c r="E1045" s="2303"/>
      <c r="F1045" s="2284"/>
      <c r="G1045" s="2318"/>
      <c r="H1045" s="2305"/>
      <c r="I1045" s="2281"/>
      <c r="J1045" s="2284"/>
      <c r="K1045" s="2318"/>
      <c r="L1045" s="2284"/>
      <c r="M1045" s="310"/>
      <c r="N1045" s="1679"/>
      <c r="O1045" s="1679"/>
      <c r="P1045" s="309"/>
      <c r="Q1045" s="309"/>
      <c r="R1045" s="308"/>
      <c r="S1045" s="308"/>
      <c r="T1045" s="358"/>
      <c r="U1045" s="357"/>
      <c r="V1045" s="357"/>
      <c r="W1045" s="357"/>
      <c r="X1045" s="357"/>
      <c r="Y1045" s="357"/>
      <c r="Z1045" s="357"/>
      <c r="AA1045" s="357"/>
      <c r="AB1045" s="308"/>
      <c r="AC1045" s="2287"/>
      <c r="AD1045" s="2287"/>
      <c r="AE1045" s="2290"/>
      <c r="AF1045" s="2291"/>
      <c r="AG1045" s="2293"/>
      <c r="AH1045" s="2276"/>
      <c r="AI1045" s="271">
        <f>IF(P1045=P1044,0,IF(P1045=P1043,0,1))</f>
        <v>0</v>
      </c>
      <c r="AJ1045" s="271" t="s">
        <v>545</v>
      </c>
      <c r="AK1045" s="271" t="str">
        <f t="shared" si="115"/>
        <v>??</v>
      </c>
      <c r="AL1045" s="271" t="e">
        <f>IF(#REF!=#REF!,0,IF(#REF!=#REF!,0,1))</f>
        <v>#REF!</v>
      </c>
      <c r="AM1045" s="354">
        <f t="shared" si="121"/>
        <v>0</v>
      </c>
    </row>
    <row r="1046" spans="1:39" ht="14.1" customHeight="1" thickTop="1" thickBot="1" x14ac:dyDescent="0.25">
      <c r="A1046" s="2295"/>
      <c r="B1046" s="2284"/>
      <c r="C1046" s="2298"/>
      <c r="D1046" s="2300"/>
      <c r="E1046" s="2303"/>
      <c r="F1046" s="2284"/>
      <c r="G1046" s="2318"/>
      <c r="H1046" s="2305"/>
      <c r="I1046" s="2282"/>
      <c r="J1046" s="2284"/>
      <c r="K1046" s="2318"/>
      <c r="L1046" s="2284"/>
      <c r="M1046" s="310"/>
      <c r="N1046" s="1679"/>
      <c r="O1046" s="1679"/>
      <c r="P1046" s="309"/>
      <c r="Q1046" s="309"/>
      <c r="R1046" s="308"/>
      <c r="S1046" s="308"/>
      <c r="T1046" s="358"/>
      <c r="U1046" s="357"/>
      <c r="V1046" s="357"/>
      <c r="W1046" s="357"/>
      <c r="X1046" s="357"/>
      <c r="Y1046" s="357"/>
      <c r="Z1046" s="357"/>
      <c r="AA1046" s="357"/>
      <c r="AB1046" s="308"/>
      <c r="AC1046" s="2287"/>
      <c r="AD1046" s="2287"/>
      <c r="AE1046" s="2290"/>
      <c r="AF1046" s="2291"/>
      <c r="AG1046" s="2293"/>
      <c r="AH1046" s="2276"/>
      <c r="AI1046" s="271">
        <f>IF(P1046=P1045,0,IF(P1046=P1044,0,IF(P1046=P1043,0,1)))</f>
        <v>0</v>
      </c>
      <c r="AJ1046" s="271" t="s">
        <v>545</v>
      </c>
      <c r="AK1046" s="271" t="str">
        <f t="shared" si="115"/>
        <v>??</v>
      </c>
      <c r="AL1046" s="271" t="e">
        <f>IF(#REF!=#REF!,0,IF(#REF!=#REF!,0,IF(#REF!=#REF!,0,1)))</f>
        <v>#REF!</v>
      </c>
      <c r="AM1046" s="354">
        <f t="shared" si="121"/>
        <v>0</v>
      </c>
    </row>
    <row r="1047" spans="1:39" ht="14.1" customHeight="1" thickTop="1" thickBot="1" x14ac:dyDescent="0.25">
      <c r="A1047" s="2295"/>
      <c r="B1047" s="2284"/>
      <c r="C1047" s="2298"/>
      <c r="D1047" s="2300"/>
      <c r="E1047" s="2303"/>
      <c r="F1047" s="2284"/>
      <c r="G1047" s="2318"/>
      <c r="H1047" s="2305"/>
      <c r="I1047" s="2282"/>
      <c r="J1047" s="2284"/>
      <c r="K1047" s="2318"/>
      <c r="L1047" s="2284"/>
      <c r="M1047" s="310"/>
      <c r="N1047" s="1679"/>
      <c r="O1047" s="1679"/>
      <c r="P1047" s="309"/>
      <c r="Q1047" s="309"/>
      <c r="R1047" s="308"/>
      <c r="S1047" s="308"/>
      <c r="T1047" s="358"/>
      <c r="U1047" s="357"/>
      <c r="V1047" s="357"/>
      <c r="W1047" s="357"/>
      <c r="X1047" s="357"/>
      <c r="Y1047" s="357"/>
      <c r="Z1047" s="357"/>
      <c r="AA1047" s="357"/>
      <c r="AB1047" s="308"/>
      <c r="AC1047" s="2287"/>
      <c r="AD1047" s="2287"/>
      <c r="AE1047" s="2290"/>
      <c r="AF1047" s="2291"/>
      <c r="AG1047" s="2293"/>
      <c r="AH1047" s="2276"/>
      <c r="AI1047" s="271">
        <f>IF(P1047=P1046,0,IF(P1047=P1045,0,IF(P1047=P1044,0,IF(P1047=P1043,0,1))))</f>
        <v>0</v>
      </c>
      <c r="AJ1047" s="271" t="s">
        <v>545</v>
      </c>
      <c r="AK1047" s="271" t="str">
        <f t="shared" si="115"/>
        <v>??</v>
      </c>
      <c r="AL1047" s="271" t="e">
        <f>IF(#REF!=#REF!,0,IF(#REF!=#REF!,0,IF(#REF!=#REF!,0,IF(#REF!=#REF!,0,1))))</f>
        <v>#REF!</v>
      </c>
      <c r="AM1047" s="354">
        <f t="shared" si="121"/>
        <v>0</v>
      </c>
    </row>
    <row r="1048" spans="1:39" ht="14.1" customHeight="1" thickTop="1" thickBot="1" x14ac:dyDescent="0.25">
      <c r="A1048" s="2295"/>
      <c r="B1048" s="2284"/>
      <c r="C1048" s="2298"/>
      <c r="D1048" s="2300"/>
      <c r="E1048" s="2303"/>
      <c r="F1048" s="2284"/>
      <c r="G1048" s="2318"/>
      <c r="H1048" s="2305"/>
      <c r="I1048" s="2282"/>
      <c r="J1048" s="2284"/>
      <c r="K1048" s="2318"/>
      <c r="L1048" s="2284"/>
      <c r="M1048" s="310"/>
      <c r="N1048" s="1679"/>
      <c r="O1048" s="1679"/>
      <c r="P1048" s="309"/>
      <c r="Q1048" s="309"/>
      <c r="R1048" s="308"/>
      <c r="S1048" s="308"/>
      <c r="T1048" s="358"/>
      <c r="U1048" s="357"/>
      <c r="V1048" s="357"/>
      <c r="W1048" s="357"/>
      <c r="X1048" s="357"/>
      <c r="Y1048" s="357"/>
      <c r="Z1048" s="357"/>
      <c r="AA1048" s="357"/>
      <c r="AB1048" s="308"/>
      <c r="AC1048" s="2287"/>
      <c r="AD1048" s="2287"/>
      <c r="AE1048" s="2290"/>
      <c r="AF1048" s="2291"/>
      <c r="AG1048" s="2293"/>
      <c r="AH1048" s="2276"/>
      <c r="AI1048" s="271">
        <f>IF(P1048=P1047,0,IF(P1048=P1046,0,IF(P1048=P1045,0,IF(P1048=P1044,0,IF(P1048=P1043,0,1)))))</f>
        <v>0</v>
      </c>
      <c r="AJ1048" s="271" t="s">
        <v>545</v>
      </c>
      <c r="AK1048" s="271" t="str">
        <f t="shared" si="115"/>
        <v>??</v>
      </c>
      <c r="AL1048" s="271" t="e">
        <f>IF(#REF!=#REF!,0,IF(#REF!=#REF!,0,IF(#REF!=#REF!,0,IF(#REF!=#REF!,0,IF(#REF!=#REF!,0,1)))))</f>
        <v>#REF!</v>
      </c>
      <c r="AM1048" s="354">
        <f t="shared" si="121"/>
        <v>0</v>
      </c>
    </row>
    <row r="1049" spans="1:39" ht="14.1" customHeight="1" thickTop="1" thickBot="1" x14ac:dyDescent="0.25">
      <c r="A1049" s="2295"/>
      <c r="B1049" s="2284"/>
      <c r="C1049" s="2298"/>
      <c r="D1049" s="2300"/>
      <c r="E1049" s="2303"/>
      <c r="F1049" s="2284"/>
      <c r="G1049" s="2318"/>
      <c r="H1049" s="2305"/>
      <c r="I1049" s="2282"/>
      <c r="J1049" s="2284"/>
      <c r="K1049" s="2318"/>
      <c r="L1049" s="2284"/>
      <c r="M1049" s="310"/>
      <c r="N1049" s="1679"/>
      <c r="O1049" s="1679"/>
      <c r="P1049" s="309"/>
      <c r="Q1049" s="309"/>
      <c r="R1049" s="308"/>
      <c r="S1049" s="308"/>
      <c r="T1049" s="358"/>
      <c r="U1049" s="357"/>
      <c r="V1049" s="357"/>
      <c r="W1049" s="357"/>
      <c r="X1049" s="357"/>
      <c r="Y1049" s="357"/>
      <c r="Z1049" s="357"/>
      <c r="AA1049" s="357"/>
      <c r="AB1049" s="308"/>
      <c r="AC1049" s="2287"/>
      <c r="AD1049" s="2287"/>
      <c r="AE1049" s="2277" t="str">
        <f>IF(AE1043&gt;9,"błąd","")</f>
        <v/>
      </c>
      <c r="AF1049" s="2291"/>
      <c r="AG1049" s="2293"/>
      <c r="AH1049" s="2276"/>
      <c r="AI1049" s="271">
        <f>IF(P1049=P1048,0,IF(P1049=P1047,0,IF(P1049=P1046,0,IF(P1049=P1045,0,IF(P1049=P1044,0,IF(P1049=P1043,0,1))))))</f>
        <v>0</v>
      </c>
      <c r="AJ1049" s="271" t="s">
        <v>545</v>
      </c>
      <c r="AK1049" s="271" t="str">
        <f t="shared" si="115"/>
        <v>??</v>
      </c>
      <c r="AL1049" s="271" t="e">
        <f>IF(#REF!=#REF!,0,IF(#REF!=#REF!,0,IF(#REF!=#REF!,0,IF(#REF!=#REF!,0,IF(#REF!=#REF!,0,IF(#REF!=#REF!,0,1))))))</f>
        <v>#REF!</v>
      </c>
      <c r="AM1049" s="354">
        <f t="shared" si="121"/>
        <v>0</v>
      </c>
    </row>
    <row r="1050" spans="1:39" ht="14.1" customHeight="1" thickTop="1" thickBot="1" x14ac:dyDescent="0.25">
      <c r="A1050" s="2295"/>
      <c r="B1050" s="2284"/>
      <c r="C1050" s="2298"/>
      <c r="D1050" s="2300"/>
      <c r="E1050" s="2303"/>
      <c r="F1050" s="2284"/>
      <c r="G1050" s="2318"/>
      <c r="H1050" s="2305"/>
      <c r="I1050" s="2282"/>
      <c r="J1050" s="2284"/>
      <c r="K1050" s="2318"/>
      <c r="L1050" s="2284"/>
      <c r="M1050" s="310"/>
      <c r="N1050" s="1679"/>
      <c r="O1050" s="1679"/>
      <c r="P1050" s="309"/>
      <c r="Q1050" s="309"/>
      <c r="R1050" s="308"/>
      <c r="S1050" s="308"/>
      <c r="T1050" s="358"/>
      <c r="U1050" s="357"/>
      <c r="V1050" s="357"/>
      <c r="W1050" s="357"/>
      <c r="X1050" s="357"/>
      <c r="Y1050" s="357"/>
      <c r="Z1050" s="357"/>
      <c r="AA1050" s="357"/>
      <c r="AB1050" s="308"/>
      <c r="AC1050" s="2287"/>
      <c r="AD1050" s="2287"/>
      <c r="AE1050" s="2277"/>
      <c r="AF1050" s="2291"/>
      <c r="AG1050" s="2293"/>
      <c r="AH1050" s="2276"/>
      <c r="AI1050" s="271">
        <f>IF(P1050=P1049,0,IF(P1050=P1048,0,IF(P1050=P1047,0,IF(P1050=P1046,0,IF(P1050=P1045,0,IF(P1050=P1044,0,IF(P1050=P1043,0,1)))))))</f>
        <v>0</v>
      </c>
      <c r="AJ1050" s="271" t="s">
        <v>545</v>
      </c>
      <c r="AK1050" s="271" t="str">
        <f t="shared" si="115"/>
        <v>??</v>
      </c>
      <c r="AL1050" s="271" t="e">
        <f>IF(#REF!=#REF!,0,IF(#REF!=#REF!,0,IF(#REF!=#REF!,0,IF(#REF!=#REF!,0,IF(#REF!=#REF!,0,IF(#REF!=#REF!,0,IF(#REF!=#REF!,0,1)))))))</f>
        <v>#REF!</v>
      </c>
      <c r="AM1050" s="354">
        <f t="shared" si="121"/>
        <v>0</v>
      </c>
    </row>
    <row r="1051" spans="1:39" ht="14.1" customHeight="1" thickTop="1" thickBot="1" x14ac:dyDescent="0.25">
      <c r="A1051" s="2295"/>
      <c r="B1051" s="2284"/>
      <c r="C1051" s="2298"/>
      <c r="D1051" s="2300"/>
      <c r="E1051" s="2303"/>
      <c r="F1051" s="2284"/>
      <c r="G1051" s="2318"/>
      <c r="H1051" s="2305"/>
      <c r="I1051" s="2282"/>
      <c r="J1051" s="2284"/>
      <c r="K1051" s="2318"/>
      <c r="L1051" s="2284"/>
      <c r="M1051" s="310"/>
      <c r="N1051" s="1679"/>
      <c r="O1051" s="1679"/>
      <c r="P1051" s="309"/>
      <c r="Q1051" s="309"/>
      <c r="R1051" s="308"/>
      <c r="S1051" s="308"/>
      <c r="T1051" s="358"/>
      <c r="U1051" s="357"/>
      <c r="V1051" s="357"/>
      <c r="W1051" s="357"/>
      <c r="X1051" s="357"/>
      <c r="Y1051" s="357"/>
      <c r="Z1051" s="357"/>
      <c r="AA1051" s="357"/>
      <c r="AB1051" s="308"/>
      <c r="AC1051" s="2287"/>
      <c r="AD1051" s="2287"/>
      <c r="AE1051" s="2277"/>
      <c r="AF1051" s="2291"/>
      <c r="AG1051" s="2293"/>
      <c r="AH1051" s="2276"/>
      <c r="AI1051" s="271">
        <f>IF(P1051=P1050,0,IF(P1051=P1049,0,IF(P1051=P1048,0,IF(P1051=P1047,0,IF(P1051=P1046,0,IF(P1051=P1045,0,IF(P1051=P1044,0,IF(P1051=P1043,0,1))))))))</f>
        <v>0</v>
      </c>
      <c r="AJ1051" s="271" t="s">
        <v>545</v>
      </c>
      <c r="AK1051" s="271" t="str">
        <f t="shared" si="115"/>
        <v>??</v>
      </c>
      <c r="AL1051" s="271" t="e">
        <f>IF(#REF!=#REF!,0,IF(#REF!=#REF!,0,IF(#REF!=#REF!,0,IF(#REF!=#REF!,0,IF(#REF!=#REF!,0,IF(#REF!=#REF!,0,IF(#REF!=#REF!,0,IF(#REF!=#REF!,0,1))))))))</f>
        <v>#REF!</v>
      </c>
      <c r="AM1051" s="354">
        <f t="shared" si="121"/>
        <v>0</v>
      </c>
    </row>
    <row r="1052" spans="1:39" ht="14.1" customHeight="1" thickTop="1" thickBot="1" x14ac:dyDescent="0.25">
      <c r="A1052" s="2296"/>
      <c r="B1052" s="2285"/>
      <c r="C1052" s="2299"/>
      <c r="D1052" s="2301"/>
      <c r="E1052" s="2304"/>
      <c r="F1052" s="2285"/>
      <c r="G1052" s="2319"/>
      <c r="H1052" s="2306"/>
      <c r="I1052" s="2283"/>
      <c r="J1052" s="2285"/>
      <c r="K1052" s="2319"/>
      <c r="L1052" s="2285"/>
      <c r="M1052" s="292"/>
      <c r="N1052" s="290"/>
      <c r="O1052" s="290"/>
      <c r="P1052" s="291"/>
      <c r="Q1052" s="291"/>
      <c r="R1052" s="290"/>
      <c r="S1052" s="290"/>
      <c r="T1052" s="356"/>
      <c r="U1052" s="355"/>
      <c r="V1052" s="355"/>
      <c r="W1052" s="355"/>
      <c r="X1052" s="355"/>
      <c r="Y1052" s="355"/>
      <c r="Z1052" s="355"/>
      <c r="AA1052" s="355"/>
      <c r="AB1052" s="290"/>
      <c r="AC1052" s="2288"/>
      <c r="AD1052" s="2288"/>
      <c r="AE1052" s="2278"/>
      <c r="AF1052" s="2291"/>
      <c r="AG1052" s="2294"/>
      <c r="AH1052" s="2276"/>
      <c r="AI1052" s="271">
        <f>IF(P1052=P1051,0,IF(P1052=P1050,0,IF(P1052=P1049,0,IF(P1052=P1048,0,IF(P1052=P1047,0,IF(P1052=P1046,0,IF(P1052=P1045,0,IF(P1052=P1044,0,IF(P1052=P1043,0,1)))))))))</f>
        <v>0</v>
      </c>
      <c r="AJ1052" s="271" t="s">
        <v>545</v>
      </c>
      <c r="AK1052" s="271" t="str">
        <f t="shared" ref="AK1052:AK1115" si="122">$C$2</f>
        <v>??</v>
      </c>
      <c r="AL1052" s="271" t="e">
        <f>IF(#REF!=#REF!,0,IF(#REF!=#REF!,0,IF(#REF!=#REF!,0,IF(#REF!=#REF!,0,IF(#REF!=#REF!,0,IF(#REF!=#REF!,0,IF(#REF!=#REF!,0,IF(#REF!=#REF!,0,IF(#REF!=#REF!,0,1)))))))))</f>
        <v>#REF!</v>
      </c>
      <c r="AM1052" s="354">
        <f t="shared" si="121"/>
        <v>0</v>
      </c>
    </row>
    <row r="1053" spans="1:39" ht="17.100000000000001" customHeight="1" thickTop="1" thickBot="1" x14ac:dyDescent="0.35">
      <c r="A1053" s="343"/>
      <c r="B1053" s="337"/>
      <c r="C1053" s="342" t="s">
        <v>547</v>
      </c>
      <c r="D1053" s="353"/>
      <c r="E1053" s="341"/>
      <c r="F1053" s="353"/>
      <c r="G1053" s="353"/>
      <c r="H1053" s="351"/>
      <c r="I1053" s="353"/>
      <c r="J1053" s="353"/>
      <c r="K1053" s="353"/>
      <c r="L1053" s="353"/>
      <c r="M1053" s="352"/>
      <c r="N1053" s="337"/>
      <c r="O1053" s="337"/>
      <c r="P1053" s="351"/>
      <c r="Q1053" s="351"/>
      <c r="R1053" s="337"/>
      <c r="S1053" s="337"/>
      <c r="T1053" s="338"/>
      <c r="U1053" s="338"/>
      <c r="V1053" s="338"/>
      <c r="W1053" s="338"/>
      <c r="X1053" s="338"/>
      <c r="Y1053" s="338"/>
      <c r="Z1053" s="338"/>
      <c r="AA1053" s="338"/>
      <c r="AB1053" s="385"/>
      <c r="AC1053" s="405">
        <f>SUM(AC1054:AC1059)</f>
        <v>0</v>
      </c>
      <c r="AD1053" s="405"/>
      <c r="AE1053" s="406">
        <f>SUM(AE1054:AE1059)</f>
        <v>0</v>
      </c>
      <c r="AF1053" s="405">
        <f>SUM(AF1054:AF1059)</f>
        <v>0</v>
      </c>
      <c r="AG1053" s="404"/>
      <c r="AH1053" s="349" t="s">
        <v>540</v>
      </c>
      <c r="AK1053" s="271" t="str">
        <f t="shared" si="122"/>
        <v>??</v>
      </c>
    </row>
    <row r="1054" spans="1:39" ht="14.1" customHeight="1" thickTop="1" x14ac:dyDescent="0.2">
      <c r="A1054" s="329"/>
      <c r="B1054" s="324"/>
      <c r="C1054" s="328"/>
      <c r="D1054" s="326"/>
      <c r="E1054" s="327"/>
      <c r="F1054" s="326"/>
      <c r="G1054" s="326"/>
      <c r="H1054" s="325"/>
      <c r="I1054" s="324"/>
      <c r="J1054" s="324"/>
      <c r="K1054" s="324"/>
      <c r="L1054" s="324"/>
      <c r="M1054" s="310"/>
      <c r="N1054" s="1679"/>
      <c r="O1054" s="1679"/>
      <c r="P1054" s="309"/>
      <c r="Q1054" s="309"/>
      <c r="R1054" s="308"/>
      <c r="S1054" s="308"/>
      <c r="T1054" s="403"/>
      <c r="U1054" s="403"/>
      <c r="V1054" s="403"/>
      <c r="W1054" s="403"/>
      <c r="X1054" s="403"/>
      <c r="Y1054" s="403"/>
      <c r="Z1054" s="403"/>
      <c r="AA1054" s="403"/>
      <c r="AB1054" s="402"/>
      <c r="AC1054" s="381">
        <f t="shared" ref="AC1054:AC1059" si="123">AB1054</f>
        <v>0</v>
      </c>
      <c r="AD1054" s="401"/>
      <c r="AE1054" s="380">
        <f t="shared" ref="AE1054:AE1059" si="124">IF(AC1054&lt;=AD1054,0,AC1054-AD1054)</f>
        <v>0</v>
      </c>
      <c r="AF1054" s="379">
        <f t="shared" ref="AF1054:AF1059" si="125">IF(AC1054&lt;AD1054,AC1054,AD1054)/IF(AD1054=0,1,AD1054)</f>
        <v>0</v>
      </c>
      <c r="AG1054" s="378" t="str">
        <f t="shared" ref="AG1054:AG1059" si="126">IF(AF1054=1,"pe",IF(AF1054&gt;0,"ne",""))</f>
        <v/>
      </c>
      <c r="AH1054" s="400"/>
      <c r="AI1054" s="271">
        <v>1</v>
      </c>
      <c r="AJ1054" s="271" t="s">
        <v>548</v>
      </c>
      <c r="AK1054" s="271" t="str">
        <f t="shared" si="122"/>
        <v>??</v>
      </c>
      <c r="AL1054" s="270">
        <v>1</v>
      </c>
      <c r="AM1054" s="354">
        <f t="shared" ref="AM1054:AM1059" si="127">C1054</f>
        <v>0</v>
      </c>
    </row>
    <row r="1055" spans="1:39" ht="14.1" customHeight="1" x14ac:dyDescent="0.2">
      <c r="A1055" s="315"/>
      <c r="B1055" s="298"/>
      <c r="C1055" s="314"/>
      <c r="D1055" s="312"/>
      <c r="E1055" s="313"/>
      <c r="F1055" s="312"/>
      <c r="G1055" s="312"/>
      <c r="H1055" s="311"/>
      <c r="I1055" s="298"/>
      <c r="J1055" s="298"/>
      <c r="K1055" s="298"/>
      <c r="L1055" s="298"/>
      <c r="M1055" s="310"/>
      <c r="N1055" s="1679"/>
      <c r="O1055" s="1679"/>
      <c r="P1055" s="309"/>
      <c r="Q1055" s="309"/>
      <c r="R1055" s="308"/>
      <c r="S1055" s="308"/>
      <c r="T1055" s="399"/>
      <c r="U1055" s="399"/>
      <c r="V1055" s="399"/>
      <c r="W1055" s="399"/>
      <c r="X1055" s="399"/>
      <c r="Y1055" s="399"/>
      <c r="Z1055" s="399"/>
      <c r="AA1055" s="399"/>
      <c r="AB1055" s="308"/>
      <c r="AC1055" s="372">
        <f t="shared" si="123"/>
        <v>0</v>
      </c>
      <c r="AD1055" s="397"/>
      <c r="AE1055" s="371">
        <f t="shared" si="124"/>
        <v>0</v>
      </c>
      <c r="AF1055" s="370">
        <f t="shared" si="125"/>
        <v>0</v>
      </c>
      <c r="AG1055" s="301" t="str">
        <f t="shared" si="126"/>
        <v/>
      </c>
      <c r="AH1055" s="369"/>
      <c r="AI1055" s="271">
        <v>1</v>
      </c>
      <c r="AJ1055" s="271" t="s">
        <v>548</v>
      </c>
      <c r="AK1055" s="271" t="str">
        <f t="shared" si="122"/>
        <v>??</v>
      </c>
      <c r="AL1055" s="270">
        <v>1</v>
      </c>
      <c r="AM1055" s="354">
        <f t="shared" si="127"/>
        <v>0</v>
      </c>
    </row>
    <row r="1056" spans="1:39" ht="14.1" customHeight="1" x14ac:dyDescent="0.2">
      <c r="A1056" s="315"/>
      <c r="B1056" s="298"/>
      <c r="C1056" s="314"/>
      <c r="D1056" s="312"/>
      <c r="E1056" s="313"/>
      <c r="F1056" s="312"/>
      <c r="G1056" s="312"/>
      <c r="H1056" s="311"/>
      <c r="I1056" s="298"/>
      <c r="J1056" s="298"/>
      <c r="K1056" s="298"/>
      <c r="L1056" s="298"/>
      <c r="M1056" s="310"/>
      <c r="N1056" s="1679"/>
      <c r="O1056" s="1679"/>
      <c r="P1056" s="309"/>
      <c r="Q1056" s="309"/>
      <c r="R1056" s="308"/>
      <c r="S1056" s="308"/>
      <c r="T1056" s="399"/>
      <c r="U1056" s="399"/>
      <c r="V1056" s="399"/>
      <c r="W1056" s="399"/>
      <c r="X1056" s="399"/>
      <c r="Y1056" s="399"/>
      <c r="Z1056" s="399"/>
      <c r="AA1056" s="399"/>
      <c r="AB1056" s="308"/>
      <c r="AC1056" s="372">
        <f t="shared" si="123"/>
        <v>0</v>
      </c>
      <c r="AD1056" s="397"/>
      <c r="AE1056" s="371">
        <f t="shared" si="124"/>
        <v>0</v>
      </c>
      <c r="AF1056" s="370">
        <f t="shared" si="125"/>
        <v>0</v>
      </c>
      <c r="AG1056" s="301" t="str">
        <f t="shared" si="126"/>
        <v/>
      </c>
      <c r="AH1056" s="369"/>
      <c r="AI1056" s="271">
        <v>1</v>
      </c>
      <c r="AJ1056" s="271" t="s">
        <v>548</v>
      </c>
      <c r="AK1056" s="271" t="str">
        <f t="shared" si="122"/>
        <v>??</v>
      </c>
      <c r="AL1056" s="270">
        <v>1</v>
      </c>
      <c r="AM1056" s="354">
        <f t="shared" si="127"/>
        <v>0</v>
      </c>
    </row>
    <row r="1057" spans="1:39" ht="14.1" customHeight="1" x14ac:dyDescent="0.2">
      <c r="A1057" s="315"/>
      <c r="B1057" s="298"/>
      <c r="C1057" s="314"/>
      <c r="D1057" s="312"/>
      <c r="E1057" s="313"/>
      <c r="F1057" s="312"/>
      <c r="G1057" s="312"/>
      <c r="H1057" s="311"/>
      <c r="I1057" s="298"/>
      <c r="J1057" s="298"/>
      <c r="K1057" s="298"/>
      <c r="L1057" s="298"/>
      <c r="M1057" s="310"/>
      <c r="N1057" s="1679"/>
      <c r="O1057" s="1679"/>
      <c r="P1057" s="309"/>
      <c r="Q1057" s="309"/>
      <c r="R1057" s="308"/>
      <c r="S1057" s="308"/>
      <c r="T1057" s="399"/>
      <c r="U1057" s="399"/>
      <c r="V1057" s="399"/>
      <c r="W1057" s="399"/>
      <c r="X1057" s="399"/>
      <c r="Y1057" s="399"/>
      <c r="Z1057" s="399"/>
      <c r="AA1057" s="399"/>
      <c r="AB1057" s="308"/>
      <c r="AC1057" s="372">
        <f t="shared" si="123"/>
        <v>0</v>
      </c>
      <c r="AD1057" s="397"/>
      <c r="AE1057" s="371">
        <f t="shared" si="124"/>
        <v>0</v>
      </c>
      <c r="AF1057" s="370">
        <f t="shared" si="125"/>
        <v>0</v>
      </c>
      <c r="AG1057" s="301" t="str">
        <f t="shared" si="126"/>
        <v/>
      </c>
      <c r="AH1057" s="369"/>
      <c r="AI1057" s="271">
        <v>1</v>
      </c>
      <c r="AJ1057" s="271" t="s">
        <v>548</v>
      </c>
      <c r="AK1057" s="271" t="str">
        <f t="shared" si="122"/>
        <v>??</v>
      </c>
      <c r="AL1057" s="270">
        <v>1</v>
      </c>
      <c r="AM1057" s="354">
        <f t="shared" si="127"/>
        <v>0</v>
      </c>
    </row>
    <row r="1058" spans="1:39" ht="14.1" customHeight="1" x14ac:dyDescent="0.2">
      <c r="A1058" s="315"/>
      <c r="B1058" s="298"/>
      <c r="C1058" s="314"/>
      <c r="D1058" s="312"/>
      <c r="E1058" s="313"/>
      <c r="F1058" s="312"/>
      <c r="G1058" s="312"/>
      <c r="H1058" s="311"/>
      <c r="I1058" s="298"/>
      <c r="J1058" s="298"/>
      <c r="K1058" s="298"/>
      <c r="L1058" s="298"/>
      <c r="M1058" s="310"/>
      <c r="N1058" s="1679"/>
      <c r="O1058" s="1679"/>
      <c r="P1058" s="309"/>
      <c r="Q1058" s="309"/>
      <c r="R1058" s="308"/>
      <c r="S1058" s="308"/>
      <c r="T1058" s="306"/>
      <c r="U1058" s="306"/>
      <c r="V1058" s="306"/>
      <c r="W1058" s="306"/>
      <c r="X1058" s="306"/>
      <c r="Y1058" s="306"/>
      <c r="Z1058" s="306"/>
      <c r="AA1058" s="306"/>
      <c r="AB1058" s="398"/>
      <c r="AC1058" s="372">
        <f t="shared" si="123"/>
        <v>0</v>
      </c>
      <c r="AD1058" s="397"/>
      <c r="AE1058" s="371">
        <f t="shared" si="124"/>
        <v>0</v>
      </c>
      <c r="AF1058" s="370">
        <f t="shared" si="125"/>
        <v>0</v>
      </c>
      <c r="AG1058" s="301" t="str">
        <f t="shared" si="126"/>
        <v/>
      </c>
      <c r="AH1058" s="369"/>
      <c r="AI1058" s="271">
        <v>1</v>
      </c>
      <c r="AJ1058" s="271" t="s">
        <v>548</v>
      </c>
      <c r="AK1058" s="271" t="str">
        <f t="shared" si="122"/>
        <v>??</v>
      </c>
      <c r="AL1058" s="270">
        <v>1</v>
      </c>
      <c r="AM1058" s="354">
        <f t="shared" si="127"/>
        <v>0</v>
      </c>
    </row>
    <row r="1059" spans="1:39" ht="14.1" customHeight="1" thickBot="1" x14ac:dyDescent="0.25">
      <c r="A1059" s="299"/>
      <c r="B1059" s="293"/>
      <c r="C1059" s="297"/>
      <c r="D1059" s="295"/>
      <c r="E1059" s="296"/>
      <c r="F1059" s="295"/>
      <c r="G1059" s="295"/>
      <c r="H1059" s="294"/>
      <c r="I1059" s="293"/>
      <c r="J1059" s="293"/>
      <c r="K1059" s="293"/>
      <c r="L1059" s="293"/>
      <c r="M1059" s="292"/>
      <c r="N1059" s="290"/>
      <c r="O1059" s="290"/>
      <c r="P1059" s="309"/>
      <c r="Q1059" s="309"/>
      <c r="R1059" s="290"/>
      <c r="S1059" s="290"/>
      <c r="T1059" s="368"/>
      <c r="U1059" s="368"/>
      <c r="V1059" s="368"/>
      <c r="W1059" s="368"/>
      <c r="X1059" s="368"/>
      <c r="Y1059" s="368"/>
      <c r="Z1059" s="368"/>
      <c r="AA1059" s="368"/>
      <c r="AB1059" s="396"/>
      <c r="AC1059" s="366">
        <f t="shared" si="123"/>
        <v>0</v>
      </c>
      <c r="AD1059" s="395"/>
      <c r="AE1059" s="394">
        <f t="shared" si="124"/>
        <v>0</v>
      </c>
      <c r="AF1059" s="364">
        <f t="shared" si="125"/>
        <v>0</v>
      </c>
      <c r="AG1059" s="363" t="str">
        <f t="shared" si="126"/>
        <v/>
      </c>
      <c r="AH1059" s="362"/>
      <c r="AI1059" s="271">
        <v>1</v>
      </c>
      <c r="AJ1059" s="271" t="s">
        <v>548</v>
      </c>
      <c r="AK1059" s="271" t="str">
        <f t="shared" si="122"/>
        <v>??</v>
      </c>
      <c r="AL1059" s="270">
        <v>1</v>
      </c>
      <c r="AM1059" s="354">
        <f t="shared" si="127"/>
        <v>0</v>
      </c>
    </row>
    <row r="1060" spans="1:39" ht="17.100000000000001" customHeight="1" thickTop="1" thickBot="1" x14ac:dyDescent="0.35">
      <c r="A1060" s="343"/>
      <c r="B1060" s="337"/>
      <c r="C1060" s="342" t="s">
        <v>549</v>
      </c>
      <c r="D1060" s="353"/>
      <c r="E1060" s="341"/>
      <c r="F1060" s="353"/>
      <c r="G1060" s="353"/>
      <c r="H1060" s="351"/>
      <c r="I1060" s="353"/>
      <c r="J1060" s="353"/>
      <c r="K1060" s="353"/>
      <c r="L1060" s="353"/>
      <c r="M1060" s="352"/>
      <c r="N1060" s="337"/>
      <c r="O1060" s="337"/>
      <c r="P1060" s="351"/>
      <c r="Q1060" s="351"/>
      <c r="R1060" s="337"/>
      <c r="S1060" s="337"/>
      <c r="T1060" s="338"/>
      <c r="U1060" s="338"/>
      <c r="V1060" s="338"/>
      <c r="W1060" s="338"/>
      <c r="X1060" s="338"/>
      <c r="Y1060" s="338"/>
      <c r="Z1060" s="338"/>
      <c r="AA1060" s="338"/>
      <c r="AB1060" s="385"/>
      <c r="AC1060" s="334">
        <f>SUM(AC1061:AC1076)</f>
        <v>0</v>
      </c>
      <c r="AD1060" s="334"/>
      <c r="AE1060" s="393">
        <f>SUM(AE1061:AE1076)</f>
        <v>0</v>
      </c>
      <c r="AF1060" s="334">
        <f>SUM(AF1061:AF1076)</f>
        <v>0</v>
      </c>
      <c r="AG1060" s="392"/>
      <c r="AH1060" s="349" t="s">
        <v>540</v>
      </c>
      <c r="AK1060" s="271" t="str">
        <f t="shared" si="122"/>
        <v>??</v>
      </c>
    </row>
    <row r="1061" spans="1:39" ht="14.1" customHeight="1" thickTop="1" thickBot="1" x14ac:dyDescent="0.25">
      <c r="A1061" s="2323"/>
      <c r="B1061" s="2297"/>
      <c r="C1061" s="2313"/>
      <c r="D1061" s="2314"/>
      <c r="E1061" s="2302"/>
      <c r="F1061" s="2284"/>
      <c r="G1061" s="2297"/>
      <c r="H1061" s="2315"/>
      <c r="I1061" s="391" t="s">
        <v>140</v>
      </c>
      <c r="J1061" s="2284"/>
      <c r="K1061" s="2297"/>
      <c r="L1061" s="2307"/>
      <c r="M1061" s="390"/>
      <c r="N1061" s="386"/>
      <c r="O1061" s="386"/>
      <c r="P1061" s="389"/>
      <c r="Q1061" s="309"/>
      <c r="R1061" s="386"/>
      <c r="S1061" s="386"/>
      <c r="T1061" s="388"/>
      <c r="U1061" s="387"/>
      <c r="V1061" s="387"/>
      <c r="W1061" s="387"/>
      <c r="X1061" s="387"/>
      <c r="Y1061" s="387"/>
      <c r="Z1061" s="387"/>
      <c r="AA1061" s="387"/>
      <c r="AB1061" s="386"/>
      <c r="AC1061" s="2286">
        <f>SUM(T1061:AB1068)</f>
        <v>0</v>
      </c>
      <c r="AD1061" s="2286">
        <f>IF(AC1061&gt;0,20,0)</f>
        <v>0</v>
      </c>
      <c r="AE1061" s="2289">
        <f>IF((AC1061-AD1061)&gt;=0,AC1061-AD1061,0)</f>
        <v>0</v>
      </c>
      <c r="AF1061" s="2310">
        <f>IF(AC1061&lt;AD1061,AC1061,AD1061)/IF(AD1061=0,1,AD1061)</f>
        <v>0</v>
      </c>
      <c r="AG1061" s="2292" t="str">
        <f>IF(AF1061=1,"pe",IF(AF1061&gt;0,"ne",""))</f>
        <v/>
      </c>
      <c r="AH1061" s="2276"/>
      <c r="AI1061" s="271">
        <v>1</v>
      </c>
      <c r="AJ1061" s="271" t="s">
        <v>550</v>
      </c>
      <c r="AK1061" s="271" t="str">
        <f t="shared" si="122"/>
        <v>??</v>
      </c>
      <c r="AL1061" s="271">
        <v>1</v>
      </c>
      <c r="AM1061" s="354">
        <f>C1061</f>
        <v>0</v>
      </c>
    </row>
    <row r="1062" spans="1:39" ht="14.1" customHeight="1" thickTop="1" thickBot="1" x14ac:dyDescent="0.25">
      <c r="A1062" s="2295"/>
      <c r="B1062" s="2284"/>
      <c r="C1062" s="2298"/>
      <c r="D1062" s="2300"/>
      <c r="E1062" s="2303"/>
      <c r="F1062" s="2284"/>
      <c r="G1062" s="2318"/>
      <c r="H1062" s="2316"/>
      <c r="I1062" s="2325"/>
      <c r="J1062" s="2284"/>
      <c r="K1062" s="2318"/>
      <c r="L1062" s="2308"/>
      <c r="M1062" s="310"/>
      <c r="N1062" s="1679"/>
      <c r="O1062" s="1679"/>
      <c r="P1062" s="309"/>
      <c r="Q1062" s="309"/>
      <c r="R1062" s="308"/>
      <c r="S1062" s="308"/>
      <c r="T1062" s="358"/>
      <c r="U1062" s="357"/>
      <c r="V1062" s="357"/>
      <c r="W1062" s="357"/>
      <c r="X1062" s="357"/>
      <c r="Y1062" s="357"/>
      <c r="Z1062" s="357"/>
      <c r="AA1062" s="357"/>
      <c r="AB1062" s="308"/>
      <c r="AC1062" s="2287"/>
      <c r="AD1062" s="2287"/>
      <c r="AE1062" s="2290"/>
      <c r="AF1062" s="2311"/>
      <c r="AG1062" s="2293"/>
      <c r="AH1062" s="2276"/>
      <c r="AI1062" s="271">
        <f>IF(P1062=P1061,0,1)</f>
        <v>0</v>
      </c>
      <c r="AJ1062" s="271" t="s">
        <v>550</v>
      </c>
      <c r="AK1062" s="271" t="str">
        <f t="shared" si="122"/>
        <v>??</v>
      </c>
      <c r="AL1062" s="271" t="e">
        <f>IF(#REF!=#REF!,0,1)</f>
        <v>#REF!</v>
      </c>
      <c r="AM1062" s="354">
        <f t="shared" ref="AM1062:AM1068" si="128">AM1061</f>
        <v>0</v>
      </c>
    </row>
    <row r="1063" spans="1:39" ht="14.1" customHeight="1" thickTop="1" thickBot="1" x14ac:dyDescent="0.25">
      <c r="A1063" s="2295"/>
      <c r="B1063" s="2284"/>
      <c r="C1063" s="2298"/>
      <c r="D1063" s="2300"/>
      <c r="E1063" s="2303"/>
      <c r="F1063" s="2284"/>
      <c r="G1063" s="2318"/>
      <c r="H1063" s="2316"/>
      <c r="I1063" s="2325"/>
      <c r="J1063" s="2284"/>
      <c r="K1063" s="2318"/>
      <c r="L1063" s="2308"/>
      <c r="M1063" s="310"/>
      <c r="N1063" s="1679"/>
      <c r="O1063" s="1679"/>
      <c r="P1063" s="309"/>
      <c r="Q1063" s="309"/>
      <c r="R1063" s="308"/>
      <c r="S1063" s="308"/>
      <c r="T1063" s="358"/>
      <c r="U1063" s="357"/>
      <c r="V1063" s="357"/>
      <c r="W1063" s="357"/>
      <c r="X1063" s="357"/>
      <c r="Y1063" s="357"/>
      <c r="Z1063" s="357"/>
      <c r="AA1063" s="357"/>
      <c r="AB1063" s="308"/>
      <c r="AC1063" s="2287"/>
      <c r="AD1063" s="2287"/>
      <c r="AE1063" s="2290"/>
      <c r="AF1063" s="2311"/>
      <c r="AG1063" s="2293"/>
      <c r="AH1063" s="2276"/>
      <c r="AI1063" s="271">
        <f>IF(P1063=P1062,0,IF(P1063=P1061,0,1))</f>
        <v>0</v>
      </c>
      <c r="AJ1063" s="271" t="s">
        <v>550</v>
      </c>
      <c r="AK1063" s="271" t="str">
        <f t="shared" si="122"/>
        <v>??</v>
      </c>
      <c r="AL1063" s="271" t="e">
        <f>IF(#REF!=#REF!,0,IF(#REF!=#REF!,0,1))</f>
        <v>#REF!</v>
      </c>
      <c r="AM1063" s="354">
        <f t="shared" si="128"/>
        <v>0</v>
      </c>
    </row>
    <row r="1064" spans="1:39" ht="14.1" customHeight="1" thickTop="1" thickBot="1" x14ac:dyDescent="0.25">
      <c r="A1064" s="2295"/>
      <c r="B1064" s="2284"/>
      <c r="C1064" s="2298"/>
      <c r="D1064" s="2300"/>
      <c r="E1064" s="2303"/>
      <c r="F1064" s="2284"/>
      <c r="G1064" s="2318"/>
      <c r="H1064" s="2316"/>
      <c r="I1064" s="2325"/>
      <c r="J1064" s="2284"/>
      <c r="K1064" s="2318"/>
      <c r="L1064" s="2308"/>
      <c r="M1064" s="310"/>
      <c r="N1064" s="1679"/>
      <c r="O1064" s="1679"/>
      <c r="P1064" s="309"/>
      <c r="Q1064" s="309"/>
      <c r="R1064" s="308"/>
      <c r="S1064" s="308"/>
      <c r="T1064" s="358"/>
      <c r="U1064" s="357"/>
      <c r="V1064" s="357"/>
      <c r="W1064" s="357"/>
      <c r="X1064" s="357"/>
      <c r="Y1064" s="357"/>
      <c r="Z1064" s="357"/>
      <c r="AA1064" s="357"/>
      <c r="AB1064" s="308"/>
      <c r="AC1064" s="2287"/>
      <c r="AD1064" s="2287"/>
      <c r="AE1064" s="2290"/>
      <c r="AF1064" s="2311"/>
      <c r="AG1064" s="2293"/>
      <c r="AH1064" s="2276"/>
      <c r="AI1064" s="271">
        <f>IF(P1064=P1063,0,IF(P1064=P1062,0,IF(P1064=P1061,0,1)))</f>
        <v>0</v>
      </c>
      <c r="AJ1064" s="271" t="s">
        <v>550</v>
      </c>
      <c r="AK1064" s="271" t="str">
        <f t="shared" si="122"/>
        <v>??</v>
      </c>
      <c r="AL1064" s="271" t="e">
        <f>IF(#REF!=#REF!,0,IF(#REF!=#REF!,0,IF(#REF!=#REF!,0,1)))</f>
        <v>#REF!</v>
      </c>
      <c r="AM1064" s="354">
        <f t="shared" si="128"/>
        <v>0</v>
      </c>
    </row>
    <row r="1065" spans="1:39" ht="14.1" customHeight="1" thickTop="1" thickBot="1" x14ac:dyDescent="0.25">
      <c r="A1065" s="2295"/>
      <c r="B1065" s="2284"/>
      <c r="C1065" s="2298"/>
      <c r="D1065" s="2300"/>
      <c r="E1065" s="2303"/>
      <c r="F1065" s="2284"/>
      <c r="G1065" s="2318"/>
      <c r="H1065" s="2316"/>
      <c r="I1065" s="2325"/>
      <c r="J1065" s="2284"/>
      <c r="K1065" s="2318"/>
      <c r="L1065" s="2308"/>
      <c r="M1065" s="310"/>
      <c r="N1065" s="1679"/>
      <c r="O1065" s="1679"/>
      <c r="P1065" s="309"/>
      <c r="Q1065" s="309"/>
      <c r="R1065" s="308"/>
      <c r="S1065" s="308"/>
      <c r="T1065" s="358"/>
      <c r="U1065" s="357"/>
      <c r="V1065" s="357"/>
      <c r="W1065" s="357"/>
      <c r="X1065" s="357"/>
      <c r="Y1065" s="357"/>
      <c r="Z1065" s="357"/>
      <c r="AA1065" s="357"/>
      <c r="AB1065" s="308"/>
      <c r="AC1065" s="2287"/>
      <c r="AD1065" s="2287"/>
      <c r="AE1065" s="2290"/>
      <c r="AF1065" s="2311"/>
      <c r="AG1065" s="2293"/>
      <c r="AH1065" s="2276"/>
      <c r="AI1065" s="271">
        <f>IF(P1065=P1064,0,IF(P1065=P1063,0,IF(P1065=P1062,0,IF(P1065=P1061,0,1))))</f>
        <v>0</v>
      </c>
      <c r="AJ1065" s="271" t="s">
        <v>550</v>
      </c>
      <c r="AK1065" s="271" t="str">
        <f t="shared" si="122"/>
        <v>??</v>
      </c>
      <c r="AL1065" s="271" t="e">
        <f>IF(#REF!=#REF!,0,IF(#REF!=#REF!,0,IF(#REF!=#REF!,0,IF(#REF!=#REF!,0,1))))</f>
        <v>#REF!</v>
      </c>
      <c r="AM1065" s="354">
        <f t="shared" si="128"/>
        <v>0</v>
      </c>
    </row>
    <row r="1066" spans="1:39" ht="14.1" customHeight="1" thickTop="1" thickBot="1" x14ac:dyDescent="0.25">
      <c r="A1066" s="2295"/>
      <c r="B1066" s="2284"/>
      <c r="C1066" s="2298"/>
      <c r="D1066" s="2300"/>
      <c r="E1066" s="2303"/>
      <c r="F1066" s="2284"/>
      <c r="G1066" s="2318"/>
      <c r="H1066" s="2316"/>
      <c r="I1066" s="2325"/>
      <c r="J1066" s="2284"/>
      <c r="K1066" s="2318"/>
      <c r="L1066" s="2308"/>
      <c r="M1066" s="310"/>
      <c r="N1066" s="1679"/>
      <c r="O1066" s="1679"/>
      <c r="P1066" s="309"/>
      <c r="Q1066" s="309"/>
      <c r="R1066" s="308"/>
      <c r="S1066" s="308"/>
      <c r="T1066" s="358"/>
      <c r="U1066" s="357"/>
      <c r="V1066" s="357"/>
      <c r="W1066" s="357"/>
      <c r="X1066" s="357"/>
      <c r="Y1066" s="357"/>
      <c r="Z1066" s="357"/>
      <c r="AA1066" s="357"/>
      <c r="AB1066" s="308"/>
      <c r="AC1066" s="2287"/>
      <c r="AD1066" s="2287"/>
      <c r="AE1066" s="2277" t="str">
        <f>IF(AE1061&gt;11,"błąd","")</f>
        <v/>
      </c>
      <c r="AF1066" s="2311"/>
      <c r="AG1066" s="2293"/>
      <c r="AH1066" s="2276"/>
      <c r="AI1066" s="271">
        <f>IF(P1066=P1065,0,IF(P1066=P1064,0,IF(P1066=P1063,0,IF(P1066=P1062,0,IF(P1066=P1061,0,1)))))</f>
        <v>0</v>
      </c>
      <c r="AJ1066" s="271" t="s">
        <v>550</v>
      </c>
      <c r="AK1066" s="271" t="str">
        <f t="shared" si="122"/>
        <v>??</v>
      </c>
      <c r="AL1066" s="271" t="e">
        <f>IF(#REF!=#REF!,0,IF(#REF!=#REF!,0,IF(#REF!=#REF!,0,IF(#REF!=#REF!,0,IF(#REF!=#REF!,0,1)))))</f>
        <v>#REF!</v>
      </c>
      <c r="AM1066" s="354">
        <f t="shared" si="128"/>
        <v>0</v>
      </c>
    </row>
    <row r="1067" spans="1:39" ht="14.1" customHeight="1" thickTop="1" thickBot="1" x14ac:dyDescent="0.25">
      <c r="A1067" s="2295"/>
      <c r="B1067" s="2284"/>
      <c r="C1067" s="2298"/>
      <c r="D1067" s="2300"/>
      <c r="E1067" s="2303"/>
      <c r="F1067" s="2284"/>
      <c r="G1067" s="2318"/>
      <c r="H1067" s="2316"/>
      <c r="I1067" s="2325"/>
      <c r="J1067" s="2284"/>
      <c r="K1067" s="2318"/>
      <c r="L1067" s="2308"/>
      <c r="M1067" s="310"/>
      <c r="N1067" s="1679"/>
      <c r="O1067" s="1679"/>
      <c r="P1067" s="309"/>
      <c r="Q1067" s="309"/>
      <c r="R1067" s="308"/>
      <c r="S1067" s="308"/>
      <c r="T1067" s="358"/>
      <c r="U1067" s="357"/>
      <c r="V1067" s="357"/>
      <c r="W1067" s="357"/>
      <c r="X1067" s="357"/>
      <c r="Y1067" s="357"/>
      <c r="Z1067" s="357"/>
      <c r="AA1067" s="357"/>
      <c r="AB1067" s="308"/>
      <c r="AC1067" s="2287"/>
      <c r="AD1067" s="2287"/>
      <c r="AE1067" s="2277"/>
      <c r="AF1067" s="2311"/>
      <c r="AG1067" s="2293"/>
      <c r="AH1067" s="2276"/>
      <c r="AI1067" s="271">
        <f>IF(P1067=P1066,0,IF(P1067=P1065,0,IF(P1067=P1064,0,IF(P1067=P1063,0,IF(P1067=P1062,0,IF(P1067=P1061,0,1))))))</f>
        <v>0</v>
      </c>
      <c r="AJ1067" s="271" t="s">
        <v>550</v>
      </c>
      <c r="AK1067" s="271" t="str">
        <f t="shared" si="122"/>
        <v>??</v>
      </c>
      <c r="AL1067" s="271" t="e">
        <f>IF(#REF!=#REF!,0,IF(#REF!=#REF!,0,IF(#REF!=#REF!,0,IF(#REF!=#REF!,0,IF(#REF!=#REF!,0,IF(#REF!=#REF!,0,1))))))</f>
        <v>#REF!</v>
      </c>
      <c r="AM1067" s="354">
        <f t="shared" si="128"/>
        <v>0</v>
      </c>
    </row>
    <row r="1068" spans="1:39" ht="14.1" customHeight="1" thickTop="1" thickBot="1" x14ac:dyDescent="0.25">
      <c r="A1068" s="2296"/>
      <c r="B1068" s="2285"/>
      <c r="C1068" s="2299"/>
      <c r="D1068" s="2301"/>
      <c r="E1068" s="2304"/>
      <c r="F1068" s="2285"/>
      <c r="G1068" s="2319"/>
      <c r="H1068" s="2317"/>
      <c r="I1068" s="2326"/>
      <c r="J1068" s="2285"/>
      <c r="K1068" s="2319"/>
      <c r="L1068" s="2309"/>
      <c r="M1068" s="292"/>
      <c r="N1068" s="1679"/>
      <c r="O1068" s="1679"/>
      <c r="P1068" s="291"/>
      <c r="Q1068" s="291"/>
      <c r="R1068" s="308"/>
      <c r="S1068" s="308"/>
      <c r="T1068" s="356"/>
      <c r="U1068" s="355"/>
      <c r="V1068" s="355"/>
      <c r="W1068" s="355"/>
      <c r="X1068" s="355"/>
      <c r="Y1068" s="355"/>
      <c r="Z1068" s="355"/>
      <c r="AA1068" s="355"/>
      <c r="AB1068" s="290"/>
      <c r="AC1068" s="2288"/>
      <c r="AD1068" s="2288"/>
      <c r="AE1068" s="2278"/>
      <c r="AF1068" s="2312"/>
      <c r="AG1068" s="2294"/>
      <c r="AH1068" s="2276"/>
      <c r="AI1068" s="271">
        <f>IF(P1068=P1067,0,IF(P1068=P1066,0,IF(P1068=P1065,0,IF(P1068=P1064,0,IF(P1068=P1063,0,IF(P1068=P1062,0,IF(P1068=P1061,0,1)))))))</f>
        <v>0</v>
      </c>
      <c r="AJ1068" s="271" t="s">
        <v>550</v>
      </c>
      <c r="AK1068" s="271" t="str">
        <f t="shared" si="122"/>
        <v>??</v>
      </c>
      <c r="AL1068" s="271" t="e">
        <f>IF(#REF!=#REF!,0,IF(#REF!=#REF!,0,IF(#REF!=#REF!,0,IF(#REF!=#REF!,0,IF(#REF!=#REF!,0,IF(#REF!=#REF!,0,IF(#REF!=#REF!,0,1)))))))</f>
        <v>#REF!</v>
      </c>
      <c r="AM1068" s="354">
        <f t="shared" si="128"/>
        <v>0</v>
      </c>
    </row>
    <row r="1069" spans="1:39" ht="14.1" customHeight="1" thickTop="1" thickBot="1" x14ac:dyDescent="0.25">
      <c r="A1069" s="2323"/>
      <c r="B1069" s="2297"/>
      <c r="C1069" s="2313"/>
      <c r="D1069" s="2314"/>
      <c r="E1069" s="2302"/>
      <c r="F1069" s="2284"/>
      <c r="G1069" s="2297"/>
      <c r="H1069" s="2315"/>
      <c r="I1069" s="391" t="s">
        <v>140</v>
      </c>
      <c r="J1069" s="2284"/>
      <c r="K1069" s="2297"/>
      <c r="L1069" s="2307"/>
      <c r="M1069" s="390"/>
      <c r="N1069" s="386"/>
      <c r="O1069" s="386"/>
      <c r="P1069" s="389"/>
      <c r="Q1069" s="389"/>
      <c r="R1069" s="386"/>
      <c r="S1069" s="386"/>
      <c r="T1069" s="388"/>
      <c r="U1069" s="387"/>
      <c r="V1069" s="387"/>
      <c r="W1069" s="387"/>
      <c r="X1069" s="387"/>
      <c r="Y1069" s="387"/>
      <c r="Z1069" s="387"/>
      <c r="AA1069" s="387"/>
      <c r="AB1069" s="386"/>
      <c r="AC1069" s="2286">
        <f>SUM(T1069:AB1076)</f>
        <v>0</v>
      </c>
      <c r="AD1069" s="2286">
        <f>IF(AC1069&gt;0,20,0)</f>
        <v>0</v>
      </c>
      <c r="AE1069" s="2289">
        <f>IF((AC1069-AD1069)&gt;=0,AC1069-AD1069,0)</f>
        <v>0</v>
      </c>
      <c r="AF1069" s="2310">
        <f>IF(AC1069&lt;AD1069,AC1069,AD1069)/IF(AD1069=0,1,AD1069)</f>
        <v>0</v>
      </c>
      <c r="AG1069" s="2292" t="str">
        <f>IF(AF1069=1,"pe",IF(AF1069&gt;0,"ne",""))</f>
        <v/>
      </c>
      <c r="AH1069" s="2276"/>
      <c r="AI1069" s="271">
        <v>1</v>
      </c>
      <c r="AJ1069" s="271" t="s">
        <v>550</v>
      </c>
      <c r="AK1069" s="271" t="str">
        <f t="shared" si="122"/>
        <v>??</v>
      </c>
      <c r="AL1069" s="271">
        <v>1</v>
      </c>
      <c r="AM1069" s="354">
        <f>C1069</f>
        <v>0</v>
      </c>
    </row>
    <row r="1070" spans="1:39" ht="14.1" customHeight="1" thickTop="1" thickBot="1" x14ac:dyDescent="0.25">
      <c r="A1070" s="2295"/>
      <c r="B1070" s="2284"/>
      <c r="C1070" s="2298"/>
      <c r="D1070" s="2300"/>
      <c r="E1070" s="2303"/>
      <c r="F1070" s="2284"/>
      <c r="G1070" s="2318"/>
      <c r="H1070" s="2316"/>
      <c r="I1070" s="2325"/>
      <c r="J1070" s="2284"/>
      <c r="K1070" s="2318"/>
      <c r="L1070" s="2308"/>
      <c r="M1070" s="310"/>
      <c r="N1070" s="1679"/>
      <c r="O1070" s="1679"/>
      <c r="P1070" s="309"/>
      <c r="Q1070" s="309"/>
      <c r="R1070" s="308"/>
      <c r="S1070" s="308"/>
      <c r="T1070" s="358"/>
      <c r="U1070" s="357"/>
      <c r="V1070" s="357"/>
      <c r="W1070" s="357"/>
      <c r="X1070" s="357"/>
      <c r="Y1070" s="357"/>
      <c r="Z1070" s="357"/>
      <c r="AA1070" s="357"/>
      <c r="AB1070" s="308"/>
      <c r="AC1070" s="2287"/>
      <c r="AD1070" s="2287"/>
      <c r="AE1070" s="2290"/>
      <c r="AF1070" s="2311"/>
      <c r="AG1070" s="2293"/>
      <c r="AH1070" s="2276"/>
      <c r="AI1070" s="271">
        <f>IF(P1070=P1069,0,1)</f>
        <v>0</v>
      </c>
      <c r="AJ1070" s="271" t="s">
        <v>550</v>
      </c>
      <c r="AK1070" s="271" t="str">
        <f t="shared" si="122"/>
        <v>??</v>
      </c>
      <c r="AL1070" s="271" t="e">
        <f>IF(#REF!=#REF!,0,1)</f>
        <v>#REF!</v>
      </c>
      <c r="AM1070" s="354">
        <f t="shared" ref="AM1070:AM1076" si="129">AM1069</f>
        <v>0</v>
      </c>
    </row>
    <row r="1071" spans="1:39" ht="14.1" customHeight="1" thickTop="1" thickBot="1" x14ac:dyDescent="0.25">
      <c r="A1071" s="2295"/>
      <c r="B1071" s="2284"/>
      <c r="C1071" s="2298"/>
      <c r="D1071" s="2300"/>
      <c r="E1071" s="2303"/>
      <c r="F1071" s="2284"/>
      <c r="G1071" s="2318"/>
      <c r="H1071" s="2316"/>
      <c r="I1071" s="2325"/>
      <c r="J1071" s="2284"/>
      <c r="K1071" s="2318"/>
      <c r="L1071" s="2308"/>
      <c r="M1071" s="310"/>
      <c r="N1071" s="1679"/>
      <c r="O1071" s="1679"/>
      <c r="P1071" s="309"/>
      <c r="Q1071" s="309"/>
      <c r="R1071" s="308"/>
      <c r="S1071" s="308"/>
      <c r="T1071" s="358"/>
      <c r="U1071" s="357"/>
      <c r="V1071" s="357"/>
      <c r="W1071" s="357"/>
      <c r="X1071" s="357"/>
      <c r="Y1071" s="357"/>
      <c r="Z1071" s="357"/>
      <c r="AA1071" s="357"/>
      <c r="AB1071" s="308"/>
      <c r="AC1071" s="2287"/>
      <c r="AD1071" s="2287"/>
      <c r="AE1071" s="2290"/>
      <c r="AF1071" s="2311"/>
      <c r="AG1071" s="2293"/>
      <c r="AH1071" s="2276"/>
      <c r="AI1071" s="271">
        <f>IF(P1071=P1070,0,IF(P1071=P1069,0,1))</f>
        <v>0</v>
      </c>
      <c r="AJ1071" s="271" t="s">
        <v>550</v>
      </c>
      <c r="AK1071" s="271" t="str">
        <f t="shared" si="122"/>
        <v>??</v>
      </c>
      <c r="AL1071" s="271" t="e">
        <f>IF(#REF!=#REF!,0,IF(#REF!=#REF!,0,1))</f>
        <v>#REF!</v>
      </c>
      <c r="AM1071" s="354">
        <f t="shared" si="129"/>
        <v>0</v>
      </c>
    </row>
    <row r="1072" spans="1:39" ht="14.1" customHeight="1" thickTop="1" thickBot="1" x14ac:dyDescent="0.25">
      <c r="A1072" s="2295"/>
      <c r="B1072" s="2284"/>
      <c r="C1072" s="2298"/>
      <c r="D1072" s="2300"/>
      <c r="E1072" s="2303"/>
      <c r="F1072" s="2284"/>
      <c r="G1072" s="2318"/>
      <c r="H1072" s="2316"/>
      <c r="I1072" s="2325"/>
      <c r="J1072" s="2284"/>
      <c r="K1072" s="2318"/>
      <c r="L1072" s="2308"/>
      <c r="M1072" s="310"/>
      <c r="N1072" s="1679"/>
      <c r="O1072" s="1679"/>
      <c r="P1072" s="309"/>
      <c r="Q1072" s="309"/>
      <c r="R1072" s="308"/>
      <c r="S1072" s="308"/>
      <c r="T1072" s="358"/>
      <c r="U1072" s="357"/>
      <c r="V1072" s="357"/>
      <c r="W1072" s="357"/>
      <c r="X1072" s="357"/>
      <c r="Y1072" s="357"/>
      <c r="Z1072" s="357"/>
      <c r="AA1072" s="357"/>
      <c r="AB1072" s="308"/>
      <c r="AC1072" s="2287"/>
      <c r="AD1072" s="2287"/>
      <c r="AE1072" s="2290"/>
      <c r="AF1072" s="2311"/>
      <c r="AG1072" s="2293"/>
      <c r="AH1072" s="2276"/>
      <c r="AI1072" s="271">
        <f>IF(P1072=P1071,0,IF(P1072=P1070,0,IF(P1072=P1069,0,1)))</f>
        <v>0</v>
      </c>
      <c r="AJ1072" s="271" t="s">
        <v>550</v>
      </c>
      <c r="AK1072" s="271" t="str">
        <f t="shared" si="122"/>
        <v>??</v>
      </c>
      <c r="AL1072" s="271" t="e">
        <f>IF(#REF!=#REF!,0,IF(#REF!=#REF!,0,IF(#REF!=#REF!,0,1)))</f>
        <v>#REF!</v>
      </c>
      <c r="AM1072" s="354">
        <f t="shared" si="129"/>
        <v>0</v>
      </c>
    </row>
    <row r="1073" spans="1:39" ht="14.1" customHeight="1" thickTop="1" thickBot="1" x14ac:dyDescent="0.25">
      <c r="A1073" s="2295"/>
      <c r="B1073" s="2284"/>
      <c r="C1073" s="2298"/>
      <c r="D1073" s="2300"/>
      <c r="E1073" s="2303"/>
      <c r="F1073" s="2284"/>
      <c r="G1073" s="2318"/>
      <c r="H1073" s="2316"/>
      <c r="I1073" s="2325"/>
      <c r="J1073" s="2284"/>
      <c r="K1073" s="2318"/>
      <c r="L1073" s="2308"/>
      <c r="M1073" s="310"/>
      <c r="N1073" s="1679"/>
      <c r="O1073" s="1679"/>
      <c r="P1073" s="309"/>
      <c r="Q1073" s="309"/>
      <c r="R1073" s="308"/>
      <c r="S1073" s="308"/>
      <c r="T1073" s="358"/>
      <c r="U1073" s="357"/>
      <c r="V1073" s="357"/>
      <c r="W1073" s="357"/>
      <c r="X1073" s="357"/>
      <c r="Y1073" s="357"/>
      <c r="Z1073" s="357"/>
      <c r="AA1073" s="357"/>
      <c r="AB1073" s="308"/>
      <c r="AC1073" s="2287"/>
      <c r="AD1073" s="2287"/>
      <c r="AE1073" s="2290"/>
      <c r="AF1073" s="2311"/>
      <c r="AG1073" s="2293"/>
      <c r="AH1073" s="2276"/>
      <c r="AI1073" s="271">
        <f>IF(P1073=P1072,0,IF(P1073=P1071,0,IF(P1073=P1070,0,IF(P1073=P1069,0,1))))</f>
        <v>0</v>
      </c>
      <c r="AJ1073" s="271" t="s">
        <v>550</v>
      </c>
      <c r="AK1073" s="271" t="str">
        <f t="shared" si="122"/>
        <v>??</v>
      </c>
      <c r="AL1073" s="271" t="e">
        <f>IF(#REF!=#REF!,0,IF(#REF!=#REF!,0,IF(#REF!=#REF!,0,IF(#REF!=#REF!,0,1))))</f>
        <v>#REF!</v>
      </c>
      <c r="AM1073" s="354">
        <f t="shared" si="129"/>
        <v>0</v>
      </c>
    </row>
    <row r="1074" spans="1:39" ht="14.1" customHeight="1" thickTop="1" thickBot="1" x14ac:dyDescent="0.25">
      <c r="A1074" s="2295"/>
      <c r="B1074" s="2284"/>
      <c r="C1074" s="2298"/>
      <c r="D1074" s="2300"/>
      <c r="E1074" s="2303"/>
      <c r="F1074" s="2284"/>
      <c r="G1074" s="2318"/>
      <c r="H1074" s="2316"/>
      <c r="I1074" s="2325"/>
      <c r="J1074" s="2284"/>
      <c r="K1074" s="2318"/>
      <c r="L1074" s="2308"/>
      <c r="M1074" s="310"/>
      <c r="N1074" s="1679"/>
      <c r="O1074" s="1679"/>
      <c r="P1074" s="309"/>
      <c r="Q1074" s="309"/>
      <c r="R1074" s="308"/>
      <c r="S1074" s="308"/>
      <c r="T1074" s="358"/>
      <c r="U1074" s="357"/>
      <c r="V1074" s="357"/>
      <c r="W1074" s="357"/>
      <c r="X1074" s="357"/>
      <c r="Y1074" s="357"/>
      <c r="Z1074" s="357"/>
      <c r="AA1074" s="357"/>
      <c r="AB1074" s="308"/>
      <c r="AC1074" s="2287"/>
      <c r="AD1074" s="2287"/>
      <c r="AE1074" s="2277" t="str">
        <f>IF(AE1069&gt;11,"błąd","")</f>
        <v/>
      </c>
      <c r="AF1074" s="2311"/>
      <c r="AG1074" s="2293"/>
      <c r="AH1074" s="2276"/>
      <c r="AI1074" s="271">
        <f>IF(P1074=P1073,0,IF(P1074=P1072,0,IF(P1074=P1071,0,IF(P1074=P1070,0,IF(P1074=P1069,0,1)))))</f>
        <v>0</v>
      </c>
      <c r="AJ1074" s="271" t="s">
        <v>550</v>
      </c>
      <c r="AK1074" s="271" t="str">
        <f t="shared" si="122"/>
        <v>??</v>
      </c>
      <c r="AL1074" s="271" t="e">
        <f>IF(#REF!=#REF!,0,IF(#REF!=#REF!,0,IF(#REF!=#REF!,0,IF(#REF!=#REF!,0,IF(#REF!=#REF!,0,1)))))</f>
        <v>#REF!</v>
      </c>
      <c r="AM1074" s="354">
        <f t="shared" si="129"/>
        <v>0</v>
      </c>
    </row>
    <row r="1075" spans="1:39" ht="14.1" customHeight="1" thickTop="1" thickBot="1" x14ac:dyDescent="0.25">
      <c r="A1075" s="2295"/>
      <c r="B1075" s="2284"/>
      <c r="C1075" s="2298"/>
      <c r="D1075" s="2300"/>
      <c r="E1075" s="2303"/>
      <c r="F1075" s="2284"/>
      <c r="G1075" s="2318"/>
      <c r="H1075" s="2316"/>
      <c r="I1075" s="2325"/>
      <c r="J1075" s="2284"/>
      <c r="K1075" s="2318"/>
      <c r="L1075" s="2308"/>
      <c r="M1075" s="310"/>
      <c r="N1075" s="1679"/>
      <c r="O1075" s="1679"/>
      <c r="P1075" s="309"/>
      <c r="Q1075" s="309"/>
      <c r="R1075" s="308"/>
      <c r="S1075" s="308"/>
      <c r="T1075" s="358"/>
      <c r="U1075" s="357"/>
      <c r="V1075" s="357"/>
      <c r="W1075" s="357"/>
      <c r="X1075" s="357"/>
      <c r="Y1075" s="357"/>
      <c r="Z1075" s="357"/>
      <c r="AA1075" s="357"/>
      <c r="AB1075" s="308"/>
      <c r="AC1075" s="2287"/>
      <c r="AD1075" s="2287"/>
      <c r="AE1075" s="2277"/>
      <c r="AF1075" s="2311"/>
      <c r="AG1075" s="2293"/>
      <c r="AH1075" s="2276"/>
      <c r="AI1075" s="271">
        <f>IF(P1075=P1074,0,IF(P1075=P1073,0,IF(P1075=P1072,0,IF(P1075=P1071,0,IF(P1075=P1070,0,IF(P1075=P1069,0,1))))))</f>
        <v>0</v>
      </c>
      <c r="AJ1075" s="271" t="s">
        <v>550</v>
      </c>
      <c r="AK1075" s="271" t="str">
        <f t="shared" si="122"/>
        <v>??</v>
      </c>
      <c r="AL1075" s="271" t="e">
        <f>IF(#REF!=#REF!,0,IF(#REF!=#REF!,0,IF(#REF!=#REF!,0,IF(#REF!=#REF!,0,IF(#REF!=#REF!,0,IF(#REF!=#REF!,0,1))))))</f>
        <v>#REF!</v>
      </c>
      <c r="AM1075" s="354">
        <f t="shared" si="129"/>
        <v>0</v>
      </c>
    </row>
    <row r="1076" spans="1:39" ht="14.1" customHeight="1" thickTop="1" thickBot="1" x14ac:dyDescent="0.25">
      <c r="A1076" s="2296"/>
      <c r="B1076" s="2285"/>
      <c r="C1076" s="2299"/>
      <c r="D1076" s="2301"/>
      <c r="E1076" s="2304"/>
      <c r="F1076" s="2285"/>
      <c r="G1076" s="2319"/>
      <c r="H1076" s="2317"/>
      <c r="I1076" s="2326"/>
      <c r="J1076" s="2285"/>
      <c r="K1076" s="2319"/>
      <c r="L1076" s="2309"/>
      <c r="M1076" s="292"/>
      <c r="N1076" s="1679"/>
      <c r="O1076" s="1679"/>
      <c r="P1076" s="309"/>
      <c r="Q1076" s="309"/>
      <c r="R1076" s="308"/>
      <c r="S1076" s="308"/>
      <c r="T1076" s="356"/>
      <c r="U1076" s="355"/>
      <c r="V1076" s="355"/>
      <c r="W1076" s="355"/>
      <c r="X1076" s="355"/>
      <c r="Y1076" s="355"/>
      <c r="Z1076" s="355"/>
      <c r="AA1076" s="355"/>
      <c r="AB1076" s="290"/>
      <c r="AC1076" s="2288"/>
      <c r="AD1076" s="2288"/>
      <c r="AE1076" s="2278"/>
      <c r="AF1076" s="2312"/>
      <c r="AG1076" s="2294"/>
      <c r="AH1076" s="2276"/>
      <c r="AI1076" s="271">
        <f>IF(P1076=P1075,0,IF(P1076=P1074,0,IF(P1076=P1073,0,IF(P1076=P1072,0,IF(P1076=P1071,0,IF(P1076=P1070,0,IF(P1076=P1069,0,1)))))))</f>
        <v>0</v>
      </c>
      <c r="AJ1076" s="271" t="s">
        <v>550</v>
      </c>
      <c r="AK1076" s="271" t="str">
        <f t="shared" si="122"/>
        <v>??</v>
      </c>
      <c r="AL1076" s="271" t="e">
        <f>IF(#REF!=#REF!,0,IF(#REF!=#REF!,0,IF(#REF!=#REF!,0,IF(#REF!=#REF!,0,IF(#REF!=#REF!,0,IF(#REF!=#REF!,0,IF(#REF!=#REF!,0,1)))))))</f>
        <v>#REF!</v>
      </c>
      <c r="AM1076" s="354">
        <f t="shared" si="129"/>
        <v>0</v>
      </c>
    </row>
    <row r="1077" spans="1:39" ht="17.100000000000001" customHeight="1" thickTop="1" thickBot="1" x14ac:dyDescent="0.35">
      <c r="A1077" s="343"/>
      <c r="B1077" s="337"/>
      <c r="C1077" s="342" t="s">
        <v>551</v>
      </c>
      <c r="D1077" s="353"/>
      <c r="E1077" s="341"/>
      <c r="F1077" s="353"/>
      <c r="G1077" s="353"/>
      <c r="H1077" s="351"/>
      <c r="I1077" s="353"/>
      <c r="J1077" s="353"/>
      <c r="K1077" s="353"/>
      <c r="L1077" s="353"/>
      <c r="M1077" s="352"/>
      <c r="N1077" s="337"/>
      <c r="O1077" s="337"/>
      <c r="P1077" s="351"/>
      <c r="Q1077" s="351"/>
      <c r="R1077" s="337"/>
      <c r="S1077" s="337"/>
      <c r="T1077" s="338"/>
      <c r="U1077" s="338"/>
      <c r="V1077" s="338"/>
      <c r="W1077" s="338"/>
      <c r="X1077" s="338"/>
      <c r="Y1077" s="338"/>
      <c r="Z1077" s="338"/>
      <c r="AA1077" s="338"/>
      <c r="AB1077" s="385"/>
      <c r="AC1077" s="360">
        <f>SUM(AC1078:AC1084)</f>
        <v>0</v>
      </c>
      <c r="AD1077" s="360"/>
      <c r="AE1077" s="361">
        <f>SUM(AE1078:AE1084)</f>
        <v>0</v>
      </c>
      <c r="AF1077" s="360">
        <f>SUM(AF1078:AF1084)</f>
        <v>0</v>
      </c>
      <c r="AG1077" s="359"/>
      <c r="AH1077" s="349" t="s">
        <v>540</v>
      </c>
      <c r="AK1077" s="271" t="str">
        <f t="shared" si="122"/>
        <v>??</v>
      </c>
      <c r="AL1077" s="271"/>
    </row>
    <row r="1078" spans="1:39" ht="14.1" customHeight="1" thickTop="1" x14ac:dyDescent="0.2">
      <c r="A1078" s="329"/>
      <c r="B1078" s="298"/>
      <c r="C1078" s="328"/>
      <c r="D1078" s="326"/>
      <c r="E1078" s="327"/>
      <c r="F1078" s="326"/>
      <c r="G1078" s="326"/>
      <c r="H1078" s="325"/>
      <c r="I1078" s="324"/>
      <c r="J1078" s="324"/>
      <c r="K1078" s="324"/>
      <c r="L1078" s="324"/>
      <c r="M1078" s="310"/>
      <c r="N1078" s="1679"/>
      <c r="O1078" s="1679"/>
      <c r="P1078" s="309"/>
      <c r="Q1078" s="309"/>
      <c r="R1078" s="308"/>
      <c r="S1078" s="308"/>
      <c r="T1078" s="322"/>
      <c r="U1078" s="322"/>
      <c r="V1078" s="322"/>
      <c r="W1078" s="322"/>
      <c r="X1078" s="322"/>
      <c r="Y1078" s="322"/>
      <c r="Z1078" s="322"/>
      <c r="AA1078" s="322"/>
      <c r="AB1078" s="382"/>
      <c r="AC1078" s="381">
        <f t="shared" ref="AC1078:AC1084" si="130">AB1078</f>
        <v>0</v>
      </c>
      <c r="AD1078" s="381">
        <f t="shared" ref="AD1078:AD1084" si="131">IF(AC1078&gt;0,26,0)</f>
        <v>0</v>
      </c>
      <c r="AE1078" s="380">
        <f t="shared" ref="AE1078:AE1084" si="132">IF(AC1078&lt;=26,0,AC1078-AD1078)</f>
        <v>0</v>
      </c>
      <c r="AF1078" s="379">
        <f t="shared" ref="AF1078:AF1084" si="133">IF(AC1078&lt;AD1078,AC1078,AD1078)/IF(AD1078=0,1,AD1078)</f>
        <v>0</v>
      </c>
      <c r="AG1078" s="378" t="str">
        <f t="shared" ref="AG1078:AG1084" si="134">IF(AF1078=1,"pe",IF(AF1078&gt;0,"ne",""))</f>
        <v/>
      </c>
      <c r="AH1078" s="377"/>
      <c r="AI1078" s="331">
        <v>1</v>
      </c>
      <c r="AJ1078" s="331" t="s">
        <v>552</v>
      </c>
      <c r="AK1078" s="271" t="str">
        <f t="shared" si="122"/>
        <v>??</v>
      </c>
      <c r="AL1078" s="271">
        <v>1</v>
      </c>
      <c r="AM1078" s="284">
        <f t="shared" ref="AM1078:AM1084" si="135">C1078</f>
        <v>0</v>
      </c>
    </row>
    <row r="1079" spans="1:39" ht="14.1" customHeight="1" x14ac:dyDescent="0.2">
      <c r="A1079" s="315"/>
      <c r="B1079" s="298"/>
      <c r="C1079" s="314"/>
      <c r="D1079" s="312"/>
      <c r="E1079" s="313"/>
      <c r="F1079" s="312"/>
      <c r="G1079" s="312"/>
      <c r="H1079" s="311"/>
      <c r="I1079" s="298"/>
      <c r="J1079" s="298"/>
      <c r="K1079" s="298"/>
      <c r="L1079" s="298"/>
      <c r="M1079" s="310"/>
      <c r="N1079" s="1679"/>
      <c r="O1079" s="1679"/>
      <c r="P1079" s="309"/>
      <c r="Q1079" s="309"/>
      <c r="R1079" s="308"/>
      <c r="S1079" s="308"/>
      <c r="T1079" s="306"/>
      <c r="U1079" s="306"/>
      <c r="V1079" s="306"/>
      <c r="W1079" s="306"/>
      <c r="X1079" s="306"/>
      <c r="Y1079" s="306"/>
      <c r="Z1079" s="306"/>
      <c r="AA1079" s="306"/>
      <c r="AB1079" s="373"/>
      <c r="AC1079" s="372">
        <f t="shared" si="130"/>
        <v>0</v>
      </c>
      <c r="AD1079" s="372">
        <f t="shared" si="131"/>
        <v>0</v>
      </c>
      <c r="AE1079" s="371">
        <f t="shared" si="132"/>
        <v>0</v>
      </c>
      <c r="AF1079" s="370">
        <f t="shared" si="133"/>
        <v>0</v>
      </c>
      <c r="AG1079" s="301" t="str">
        <f t="shared" si="134"/>
        <v/>
      </c>
      <c r="AH1079" s="375"/>
      <c r="AI1079" s="331">
        <v>1</v>
      </c>
      <c r="AJ1079" s="331" t="s">
        <v>552</v>
      </c>
      <c r="AK1079" s="271" t="str">
        <f t="shared" si="122"/>
        <v>??</v>
      </c>
      <c r="AL1079" s="271">
        <v>1</v>
      </c>
      <c r="AM1079" s="284">
        <f t="shared" si="135"/>
        <v>0</v>
      </c>
    </row>
    <row r="1080" spans="1:39" ht="14.1" customHeight="1" x14ac:dyDescent="0.2">
      <c r="A1080" s="315"/>
      <c r="B1080" s="298"/>
      <c r="C1080" s="314"/>
      <c r="D1080" s="312"/>
      <c r="E1080" s="313"/>
      <c r="F1080" s="312"/>
      <c r="G1080" s="312"/>
      <c r="H1080" s="311"/>
      <c r="I1080" s="298"/>
      <c r="J1080" s="298"/>
      <c r="K1080" s="298"/>
      <c r="L1080" s="298"/>
      <c r="M1080" s="310"/>
      <c r="N1080" s="1679"/>
      <c r="O1080" s="1679"/>
      <c r="P1080" s="309"/>
      <c r="Q1080" s="309"/>
      <c r="R1080" s="308"/>
      <c r="S1080" s="308"/>
      <c r="T1080" s="306"/>
      <c r="U1080" s="306"/>
      <c r="V1080" s="306"/>
      <c r="W1080" s="306"/>
      <c r="X1080" s="306"/>
      <c r="Y1080" s="306"/>
      <c r="Z1080" s="306"/>
      <c r="AA1080" s="306"/>
      <c r="AB1080" s="373"/>
      <c r="AC1080" s="372">
        <f t="shared" si="130"/>
        <v>0</v>
      </c>
      <c r="AD1080" s="372">
        <f t="shared" si="131"/>
        <v>0</v>
      </c>
      <c r="AE1080" s="371">
        <f t="shared" si="132"/>
        <v>0</v>
      </c>
      <c r="AF1080" s="370">
        <f t="shared" si="133"/>
        <v>0</v>
      </c>
      <c r="AG1080" s="301" t="str">
        <f t="shared" si="134"/>
        <v/>
      </c>
      <c r="AH1080" s="375"/>
      <c r="AI1080" s="331">
        <v>1</v>
      </c>
      <c r="AJ1080" s="331" t="s">
        <v>552</v>
      </c>
      <c r="AK1080" s="271" t="str">
        <f t="shared" si="122"/>
        <v>??</v>
      </c>
      <c r="AL1080" s="271">
        <v>1</v>
      </c>
      <c r="AM1080" s="284">
        <f t="shared" si="135"/>
        <v>0</v>
      </c>
    </row>
    <row r="1081" spans="1:39" ht="14.1" customHeight="1" x14ac:dyDescent="0.2">
      <c r="A1081" s="315"/>
      <c r="B1081" s="298"/>
      <c r="C1081" s="314"/>
      <c r="D1081" s="312"/>
      <c r="E1081" s="313"/>
      <c r="F1081" s="312"/>
      <c r="G1081" s="312"/>
      <c r="H1081" s="311"/>
      <c r="I1081" s="298"/>
      <c r="J1081" s="298"/>
      <c r="K1081" s="298"/>
      <c r="L1081" s="298"/>
      <c r="M1081" s="310"/>
      <c r="N1081" s="1679"/>
      <c r="O1081" s="1679"/>
      <c r="P1081" s="309"/>
      <c r="Q1081" s="309"/>
      <c r="R1081" s="308"/>
      <c r="S1081" s="308"/>
      <c r="T1081" s="306"/>
      <c r="U1081" s="306"/>
      <c r="V1081" s="306"/>
      <c r="W1081" s="306"/>
      <c r="X1081" s="306"/>
      <c r="Y1081" s="306"/>
      <c r="Z1081" s="306"/>
      <c r="AA1081" s="306"/>
      <c r="AB1081" s="373"/>
      <c r="AC1081" s="372">
        <f t="shared" si="130"/>
        <v>0</v>
      </c>
      <c r="AD1081" s="372">
        <f t="shared" si="131"/>
        <v>0</v>
      </c>
      <c r="AE1081" s="371">
        <f t="shared" si="132"/>
        <v>0</v>
      </c>
      <c r="AF1081" s="370">
        <f t="shared" si="133"/>
        <v>0</v>
      </c>
      <c r="AG1081" s="301" t="str">
        <f t="shared" si="134"/>
        <v/>
      </c>
      <c r="AH1081" s="375"/>
      <c r="AI1081" s="331">
        <v>1</v>
      </c>
      <c r="AJ1081" s="331" t="s">
        <v>552</v>
      </c>
      <c r="AK1081" s="271" t="str">
        <f t="shared" si="122"/>
        <v>??</v>
      </c>
      <c r="AL1081" s="271">
        <v>1</v>
      </c>
      <c r="AM1081" s="284">
        <f t="shared" si="135"/>
        <v>0</v>
      </c>
    </row>
    <row r="1082" spans="1:39" ht="14.1" customHeight="1" x14ac:dyDescent="0.2">
      <c r="A1082" s="315"/>
      <c r="B1082" s="298"/>
      <c r="C1082" s="314"/>
      <c r="D1082" s="312"/>
      <c r="E1082" s="313"/>
      <c r="F1082" s="312"/>
      <c r="G1082" s="312"/>
      <c r="H1082" s="311"/>
      <c r="I1082" s="298"/>
      <c r="J1082" s="298"/>
      <c r="K1082" s="298"/>
      <c r="L1082" s="298"/>
      <c r="M1082" s="310"/>
      <c r="N1082" s="1679"/>
      <c r="O1082" s="1679"/>
      <c r="P1082" s="309"/>
      <c r="Q1082" s="309"/>
      <c r="R1082" s="308"/>
      <c r="S1082" s="308"/>
      <c r="T1082" s="306"/>
      <c r="U1082" s="306"/>
      <c r="V1082" s="306"/>
      <c r="W1082" s="306"/>
      <c r="X1082" s="306"/>
      <c r="Y1082" s="306"/>
      <c r="Z1082" s="306"/>
      <c r="AA1082" s="306"/>
      <c r="AB1082" s="373"/>
      <c r="AC1082" s="372">
        <f t="shared" si="130"/>
        <v>0</v>
      </c>
      <c r="AD1082" s="372">
        <f t="shared" si="131"/>
        <v>0</v>
      </c>
      <c r="AE1082" s="371">
        <f t="shared" si="132"/>
        <v>0</v>
      </c>
      <c r="AF1082" s="370">
        <f t="shared" si="133"/>
        <v>0</v>
      </c>
      <c r="AG1082" s="301" t="str">
        <f t="shared" si="134"/>
        <v/>
      </c>
      <c r="AH1082" s="375"/>
      <c r="AI1082" s="331">
        <v>1</v>
      </c>
      <c r="AJ1082" s="331" t="s">
        <v>552</v>
      </c>
      <c r="AK1082" s="271" t="str">
        <f t="shared" si="122"/>
        <v>??</v>
      </c>
      <c r="AL1082" s="271">
        <v>1</v>
      </c>
      <c r="AM1082" s="284">
        <f t="shared" si="135"/>
        <v>0</v>
      </c>
    </row>
    <row r="1083" spans="1:39" ht="14.1" customHeight="1" x14ac:dyDescent="0.2">
      <c r="A1083" s="315"/>
      <c r="B1083" s="298"/>
      <c r="C1083" s="314"/>
      <c r="D1083" s="312"/>
      <c r="E1083" s="313"/>
      <c r="F1083" s="312"/>
      <c r="G1083" s="312"/>
      <c r="H1083" s="311"/>
      <c r="I1083" s="298"/>
      <c r="J1083" s="298"/>
      <c r="K1083" s="298"/>
      <c r="L1083" s="298"/>
      <c r="M1083" s="310"/>
      <c r="N1083" s="1679"/>
      <c r="O1083" s="1679"/>
      <c r="P1083" s="309"/>
      <c r="Q1083" s="309"/>
      <c r="R1083" s="308"/>
      <c r="S1083" s="308"/>
      <c r="T1083" s="306"/>
      <c r="U1083" s="306"/>
      <c r="V1083" s="306"/>
      <c r="W1083" s="306"/>
      <c r="X1083" s="306"/>
      <c r="Y1083" s="306"/>
      <c r="Z1083" s="306"/>
      <c r="AA1083" s="306"/>
      <c r="AB1083" s="373"/>
      <c r="AC1083" s="372">
        <f t="shared" si="130"/>
        <v>0</v>
      </c>
      <c r="AD1083" s="372">
        <f t="shared" si="131"/>
        <v>0</v>
      </c>
      <c r="AE1083" s="371">
        <f t="shared" si="132"/>
        <v>0</v>
      </c>
      <c r="AF1083" s="370">
        <f t="shared" si="133"/>
        <v>0</v>
      </c>
      <c r="AG1083" s="301" t="str">
        <f t="shared" si="134"/>
        <v/>
      </c>
      <c r="AH1083" s="375"/>
      <c r="AI1083" s="331">
        <v>1</v>
      </c>
      <c r="AJ1083" s="331" t="s">
        <v>552</v>
      </c>
      <c r="AK1083" s="271" t="str">
        <f t="shared" si="122"/>
        <v>??</v>
      </c>
      <c r="AL1083" s="271">
        <v>1</v>
      </c>
      <c r="AM1083" s="284">
        <f t="shared" si="135"/>
        <v>0</v>
      </c>
    </row>
    <row r="1084" spans="1:39" ht="14.1" customHeight="1" thickBot="1" x14ac:dyDescent="0.25">
      <c r="A1084" s="299"/>
      <c r="B1084" s="298"/>
      <c r="C1084" s="297"/>
      <c r="D1084" s="295"/>
      <c r="E1084" s="296"/>
      <c r="F1084" s="295"/>
      <c r="G1084" s="295"/>
      <c r="H1084" s="294"/>
      <c r="I1084" s="293"/>
      <c r="J1084" s="293"/>
      <c r="K1084" s="293"/>
      <c r="L1084" s="293"/>
      <c r="M1084" s="292"/>
      <c r="N1084" s="290"/>
      <c r="O1084" s="290"/>
      <c r="P1084" s="309"/>
      <c r="Q1084" s="309"/>
      <c r="R1084" s="290"/>
      <c r="S1084" s="290"/>
      <c r="T1084" s="368"/>
      <c r="U1084" s="368"/>
      <c r="V1084" s="368"/>
      <c r="W1084" s="368"/>
      <c r="X1084" s="368"/>
      <c r="Y1084" s="368"/>
      <c r="Z1084" s="368"/>
      <c r="AA1084" s="368"/>
      <c r="AB1084" s="367"/>
      <c r="AC1084" s="366">
        <f t="shared" si="130"/>
        <v>0</v>
      </c>
      <c r="AD1084" s="366">
        <f t="shared" si="131"/>
        <v>0</v>
      </c>
      <c r="AE1084" s="365">
        <f t="shared" si="132"/>
        <v>0</v>
      </c>
      <c r="AF1084" s="364">
        <f t="shared" si="133"/>
        <v>0</v>
      </c>
      <c r="AG1084" s="363" t="str">
        <f t="shared" si="134"/>
        <v/>
      </c>
      <c r="AH1084" s="384"/>
      <c r="AI1084" s="331">
        <v>1</v>
      </c>
      <c r="AJ1084" s="331" t="s">
        <v>552</v>
      </c>
      <c r="AK1084" s="271" t="str">
        <f t="shared" si="122"/>
        <v>??</v>
      </c>
      <c r="AL1084" s="271">
        <v>1</v>
      </c>
      <c r="AM1084" s="284">
        <f t="shared" si="135"/>
        <v>0</v>
      </c>
    </row>
    <row r="1085" spans="1:39" ht="17.100000000000001" customHeight="1" thickTop="1" thickBot="1" x14ac:dyDescent="0.35">
      <c r="A1085" s="343"/>
      <c r="B1085" s="337"/>
      <c r="C1085" s="342" t="s">
        <v>553</v>
      </c>
      <c r="D1085" s="353"/>
      <c r="E1085" s="341"/>
      <c r="F1085" s="353"/>
      <c r="G1085" s="353"/>
      <c r="H1085" s="351"/>
      <c r="I1085" s="353"/>
      <c r="J1085" s="353"/>
      <c r="K1085" s="353"/>
      <c r="L1085" s="353"/>
      <c r="M1085" s="352"/>
      <c r="N1085" s="337"/>
      <c r="O1085" s="337"/>
      <c r="P1085" s="351"/>
      <c r="Q1085" s="351"/>
      <c r="R1085" s="337"/>
      <c r="S1085" s="337"/>
      <c r="T1085" s="338"/>
      <c r="U1085" s="338"/>
      <c r="V1085" s="338"/>
      <c r="W1085" s="338"/>
      <c r="X1085" s="338"/>
      <c r="Y1085" s="338"/>
      <c r="Z1085" s="338"/>
      <c r="AA1085" s="338"/>
      <c r="AB1085" s="337"/>
      <c r="AC1085" s="360">
        <f>SUM(AC1086:AC1091)</f>
        <v>0</v>
      </c>
      <c r="AD1085" s="360"/>
      <c r="AE1085" s="361">
        <f>SUM(AE1086:AE1091)</f>
        <v>0</v>
      </c>
      <c r="AF1085" s="360">
        <f>SUM(AF1086:AF1091)</f>
        <v>0</v>
      </c>
      <c r="AG1085" s="359"/>
      <c r="AH1085" s="349" t="s">
        <v>540</v>
      </c>
      <c r="AK1085" s="271" t="str">
        <f t="shared" si="122"/>
        <v>??</v>
      </c>
      <c r="AL1085" s="271"/>
    </row>
    <row r="1086" spans="1:39" ht="14.1" customHeight="1" thickTop="1" x14ac:dyDescent="0.2">
      <c r="A1086" s="329"/>
      <c r="B1086" s="298"/>
      <c r="C1086" s="328"/>
      <c r="D1086" s="326"/>
      <c r="E1086" s="327"/>
      <c r="F1086" s="326"/>
      <c r="G1086" s="326"/>
      <c r="H1086" s="325"/>
      <c r="I1086" s="324"/>
      <c r="J1086" s="324"/>
      <c r="K1086" s="324"/>
      <c r="L1086" s="324"/>
      <c r="M1086" s="310"/>
      <c r="N1086" s="1679"/>
      <c r="O1086" s="1679"/>
      <c r="P1086" s="309"/>
      <c r="Q1086" s="309"/>
      <c r="R1086" s="308"/>
      <c r="S1086" s="308"/>
      <c r="T1086" s="322"/>
      <c r="U1086" s="322"/>
      <c r="V1086" s="322"/>
      <c r="W1086" s="322"/>
      <c r="X1086" s="322"/>
      <c r="Y1086" s="322"/>
      <c r="Z1086" s="322"/>
      <c r="AA1086" s="383"/>
      <c r="AB1086" s="382"/>
      <c r="AC1086" s="381">
        <f t="shared" ref="AC1086:AC1091" si="136">AB1086</f>
        <v>0</v>
      </c>
      <c r="AD1086" s="381">
        <f t="shared" ref="AD1086:AD1091" si="137">IF(AC1086&gt;0,30,0)</f>
        <v>0</v>
      </c>
      <c r="AE1086" s="380">
        <f t="shared" ref="AE1086:AE1091" si="138">IF(AC1086&lt;=30,0,AC1086-AD1086)</f>
        <v>0</v>
      </c>
      <c r="AF1086" s="379">
        <f t="shared" ref="AF1086:AF1091" si="139">IF(AC1086&lt;AD1086,AC1086,AD1086)/IF(AD1086=0,1,AD1086)</f>
        <v>0</v>
      </c>
      <c r="AG1086" s="378" t="str">
        <f t="shared" ref="AG1086:AG1091" si="140">IF(AF1086=1,"pe",IF(AF1086&gt;0,"ne",""))</f>
        <v/>
      </c>
      <c r="AH1086" s="377"/>
      <c r="AI1086" s="331">
        <v>1</v>
      </c>
      <c r="AJ1086" s="331" t="s">
        <v>554</v>
      </c>
      <c r="AK1086" s="271" t="str">
        <f t="shared" si="122"/>
        <v>??</v>
      </c>
      <c r="AL1086" s="271">
        <v>1</v>
      </c>
      <c r="AM1086" s="284">
        <f t="shared" ref="AM1086:AM1091" si="141">C1086</f>
        <v>0</v>
      </c>
    </row>
    <row r="1087" spans="1:39" ht="14.1" customHeight="1" x14ac:dyDescent="0.2">
      <c r="A1087" s="315"/>
      <c r="B1087" s="298"/>
      <c r="C1087" s="314"/>
      <c r="D1087" s="312"/>
      <c r="E1087" s="313"/>
      <c r="F1087" s="312"/>
      <c r="G1087" s="312"/>
      <c r="H1087" s="311"/>
      <c r="I1087" s="298"/>
      <c r="J1087" s="298"/>
      <c r="K1087" s="298"/>
      <c r="L1087" s="298"/>
      <c r="M1087" s="310"/>
      <c r="N1087" s="1679"/>
      <c r="O1087" s="1679"/>
      <c r="P1087" s="309"/>
      <c r="Q1087" s="309"/>
      <c r="R1087" s="308"/>
      <c r="S1087" s="308"/>
      <c r="T1087" s="306"/>
      <c r="U1087" s="306"/>
      <c r="V1087" s="306"/>
      <c r="W1087" s="306"/>
      <c r="X1087" s="306"/>
      <c r="Y1087" s="306"/>
      <c r="Z1087" s="306"/>
      <c r="AA1087" s="376"/>
      <c r="AB1087" s="373"/>
      <c r="AC1087" s="372">
        <f t="shared" si="136"/>
        <v>0</v>
      </c>
      <c r="AD1087" s="372">
        <f t="shared" si="137"/>
        <v>0</v>
      </c>
      <c r="AE1087" s="371">
        <f t="shared" si="138"/>
        <v>0</v>
      </c>
      <c r="AF1087" s="370">
        <f t="shared" si="139"/>
        <v>0</v>
      </c>
      <c r="AG1087" s="301" t="str">
        <f t="shared" si="140"/>
        <v/>
      </c>
      <c r="AH1087" s="375"/>
      <c r="AI1087" s="331">
        <v>1</v>
      </c>
      <c r="AJ1087" s="331" t="s">
        <v>554</v>
      </c>
      <c r="AK1087" s="271" t="str">
        <f t="shared" si="122"/>
        <v>??</v>
      </c>
      <c r="AL1087" s="271">
        <v>1</v>
      </c>
      <c r="AM1087" s="284">
        <f t="shared" si="141"/>
        <v>0</v>
      </c>
    </row>
    <row r="1088" spans="1:39" ht="14.1" customHeight="1" x14ac:dyDescent="0.2">
      <c r="A1088" s="315"/>
      <c r="B1088" s="298"/>
      <c r="C1088" s="314"/>
      <c r="D1088" s="312"/>
      <c r="E1088" s="313"/>
      <c r="F1088" s="312"/>
      <c r="G1088" s="312"/>
      <c r="H1088" s="311"/>
      <c r="I1088" s="298"/>
      <c r="J1088" s="298"/>
      <c r="K1088" s="298"/>
      <c r="L1088" s="298"/>
      <c r="M1088" s="310"/>
      <c r="N1088" s="1679"/>
      <c r="O1088" s="1679"/>
      <c r="P1088" s="309"/>
      <c r="Q1088" s="309"/>
      <c r="R1088" s="308"/>
      <c r="S1088" s="308"/>
      <c r="T1088" s="306"/>
      <c r="U1088" s="306"/>
      <c r="V1088" s="306"/>
      <c r="W1088" s="306"/>
      <c r="X1088" s="306"/>
      <c r="Y1088" s="306"/>
      <c r="Z1088" s="306"/>
      <c r="AA1088" s="306"/>
      <c r="AB1088" s="373"/>
      <c r="AC1088" s="372">
        <f t="shared" si="136"/>
        <v>0</v>
      </c>
      <c r="AD1088" s="372">
        <f t="shared" si="137"/>
        <v>0</v>
      </c>
      <c r="AE1088" s="371">
        <f t="shared" si="138"/>
        <v>0</v>
      </c>
      <c r="AF1088" s="370">
        <f t="shared" si="139"/>
        <v>0</v>
      </c>
      <c r="AG1088" s="301" t="str">
        <f t="shared" si="140"/>
        <v/>
      </c>
      <c r="AH1088" s="369"/>
      <c r="AI1088" s="331">
        <v>1</v>
      </c>
      <c r="AJ1088" s="331" t="s">
        <v>554</v>
      </c>
      <c r="AK1088" s="271" t="str">
        <f t="shared" si="122"/>
        <v>??</v>
      </c>
      <c r="AL1088" s="271">
        <v>1</v>
      </c>
      <c r="AM1088" s="284">
        <f t="shared" si="141"/>
        <v>0</v>
      </c>
    </row>
    <row r="1089" spans="1:39" ht="14.1" customHeight="1" x14ac:dyDescent="0.2">
      <c r="A1089" s="315"/>
      <c r="B1089" s="298"/>
      <c r="C1089" s="314"/>
      <c r="D1089" s="312"/>
      <c r="E1089" s="313"/>
      <c r="F1089" s="312"/>
      <c r="G1089" s="312"/>
      <c r="H1089" s="311"/>
      <c r="I1089" s="298"/>
      <c r="J1089" s="298"/>
      <c r="K1089" s="298"/>
      <c r="L1089" s="298"/>
      <c r="M1089" s="310"/>
      <c r="N1089" s="1679"/>
      <c r="O1089" s="1679"/>
      <c r="P1089" s="309"/>
      <c r="Q1089" s="309"/>
      <c r="R1089" s="308"/>
      <c r="S1089" s="308"/>
      <c r="T1089" s="306"/>
      <c r="U1089" s="306"/>
      <c r="V1089" s="306"/>
      <c r="W1089" s="306"/>
      <c r="X1089" s="306"/>
      <c r="Y1089" s="306"/>
      <c r="Z1089" s="306"/>
      <c r="AA1089" s="306"/>
      <c r="AB1089" s="373"/>
      <c r="AC1089" s="372">
        <f t="shared" si="136"/>
        <v>0</v>
      </c>
      <c r="AD1089" s="372">
        <f t="shared" si="137"/>
        <v>0</v>
      </c>
      <c r="AE1089" s="371">
        <f t="shared" si="138"/>
        <v>0</v>
      </c>
      <c r="AF1089" s="370">
        <f t="shared" si="139"/>
        <v>0</v>
      </c>
      <c r="AG1089" s="301" t="str">
        <f t="shared" si="140"/>
        <v/>
      </c>
      <c r="AH1089" s="369"/>
      <c r="AI1089" s="331">
        <v>1</v>
      </c>
      <c r="AJ1089" s="331" t="s">
        <v>554</v>
      </c>
      <c r="AK1089" s="271" t="str">
        <f t="shared" si="122"/>
        <v>??</v>
      </c>
      <c r="AL1089" s="271">
        <v>1</v>
      </c>
      <c r="AM1089" s="284">
        <f t="shared" si="141"/>
        <v>0</v>
      </c>
    </row>
    <row r="1090" spans="1:39" ht="14.1" customHeight="1" x14ac:dyDescent="0.2">
      <c r="A1090" s="315"/>
      <c r="B1090" s="298"/>
      <c r="C1090" s="314"/>
      <c r="D1090" s="312"/>
      <c r="E1090" s="313"/>
      <c r="F1090" s="312"/>
      <c r="G1090" s="312"/>
      <c r="H1090" s="311"/>
      <c r="I1090" s="298"/>
      <c r="J1090" s="298"/>
      <c r="K1090" s="298"/>
      <c r="L1090" s="298"/>
      <c r="M1090" s="310"/>
      <c r="N1090" s="1679"/>
      <c r="O1090" s="1679"/>
      <c r="P1090" s="309"/>
      <c r="Q1090" s="309"/>
      <c r="R1090" s="308"/>
      <c r="S1090" s="308"/>
      <c r="T1090" s="374"/>
      <c r="U1090" s="306"/>
      <c r="V1090" s="306"/>
      <c r="W1090" s="306"/>
      <c r="X1090" s="306"/>
      <c r="Y1090" s="306"/>
      <c r="Z1090" s="306"/>
      <c r="AA1090" s="306"/>
      <c r="AB1090" s="373"/>
      <c r="AC1090" s="372">
        <f t="shared" si="136"/>
        <v>0</v>
      </c>
      <c r="AD1090" s="372">
        <f t="shared" si="137"/>
        <v>0</v>
      </c>
      <c r="AE1090" s="371">
        <f t="shared" si="138"/>
        <v>0</v>
      </c>
      <c r="AF1090" s="370">
        <f t="shared" si="139"/>
        <v>0</v>
      </c>
      <c r="AG1090" s="301" t="str">
        <f t="shared" si="140"/>
        <v/>
      </c>
      <c r="AH1090" s="369"/>
      <c r="AI1090" s="331">
        <v>1</v>
      </c>
      <c r="AJ1090" s="331" t="s">
        <v>554</v>
      </c>
      <c r="AK1090" s="271" t="str">
        <f t="shared" si="122"/>
        <v>??</v>
      </c>
      <c r="AL1090" s="271">
        <v>1</v>
      </c>
      <c r="AM1090" s="284">
        <f t="shared" si="141"/>
        <v>0</v>
      </c>
    </row>
    <row r="1091" spans="1:39" ht="14.1" customHeight="1" thickBot="1" x14ac:dyDescent="0.25">
      <c r="A1091" s="299"/>
      <c r="B1091" s="298"/>
      <c r="C1091" s="297"/>
      <c r="D1091" s="295"/>
      <c r="E1091" s="296"/>
      <c r="F1091" s="295"/>
      <c r="G1091" s="295"/>
      <c r="H1091" s="294"/>
      <c r="I1091" s="293"/>
      <c r="J1091" s="293"/>
      <c r="K1091" s="293"/>
      <c r="L1091" s="293"/>
      <c r="M1091" s="292"/>
      <c r="N1091" s="290"/>
      <c r="O1091" s="290"/>
      <c r="P1091" s="309"/>
      <c r="Q1091" s="309"/>
      <c r="R1091" s="290"/>
      <c r="S1091" s="290"/>
      <c r="T1091" s="368"/>
      <c r="U1091" s="368"/>
      <c r="V1091" s="368"/>
      <c r="W1091" s="368"/>
      <c r="X1091" s="368"/>
      <c r="Y1091" s="368"/>
      <c r="Z1091" s="368"/>
      <c r="AA1091" s="368"/>
      <c r="AB1091" s="367"/>
      <c r="AC1091" s="366">
        <f t="shared" si="136"/>
        <v>0</v>
      </c>
      <c r="AD1091" s="366">
        <f t="shared" si="137"/>
        <v>0</v>
      </c>
      <c r="AE1091" s="365">
        <f t="shared" si="138"/>
        <v>0</v>
      </c>
      <c r="AF1091" s="364">
        <f t="shared" si="139"/>
        <v>0</v>
      </c>
      <c r="AG1091" s="363" t="str">
        <f t="shared" si="140"/>
        <v/>
      </c>
      <c r="AH1091" s="362"/>
      <c r="AI1091" s="331">
        <v>1</v>
      </c>
      <c r="AJ1091" s="331" t="s">
        <v>554</v>
      </c>
      <c r="AK1091" s="271" t="str">
        <f t="shared" si="122"/>
        <v>??</v>
      </c>
      <c r="AL1091" s="271">
        <v>1</v>
      </c>
      <c r="AM1091" s="284">
        <f t="shared" si="141"/>
        <v>0</v>
      </c>
    </row>
    <row r="1092" spans="1:39" ht="15" customHeight="1" thickTop="1" thickBot="1" x14ac:dyDescent="0.35">
      <c r="A1092" s="343"/>
      <c r="B1092" s="337"/>
      <c r="C1092" s="342" t="s">
        <v>555</v>
      </c>
      <c r="D1092" s="353"/>
      <c r="E1092" s="341"/>
      <c r="F1092" s="353"/>
      <c r="G1092" s="353"/>
      <c r="H1092" s="351"/>
      <c r="I1092" s="353"/>
      <c r="J1092" s="353"/>
      <c r="K1092" s="353"/>
      <c r="L1092" s="353"/>
      <c r="M1092" s="352"/>
      <c r="N1092" s="337"/>
      <c r="O1092" s="337"/>
      <c r="P1092" s="351"/>
      <c r="Q1092" s="351"/>
      <c r="R1092" s="337"/>
      <c r="S1092" s="337"/>
      <c r="T1092" s="338"/>
      <c r="U1092" s="338"/>
      <c r="V1092" s="338"/>
      <c r="W1092" s="338"/>
      <c r="X1092" s="338"/>
      <c r="Y1092" s="338"/>
      <c r="Z1092" s="338"/>
      <c r="AA1092" s="338"/>
      <c r="AB1092" s="337"/>
      <c r="AC1092" s="360">
        <f>SUM(AC1093:AC1122)</f>
        <v>0</v>
      </c>
      <c r="AD1092" s="360"/>
      <c r="AE1092" s="361">
        <f>SUM(AE1093:AE1122)</f>
        <v>0</v>
      </c>
      <c r="AF1092" s="360">
        <f>SUM(AF1093:AF1122)</f>
        <v>0</v>
      </c>
      <c r="AG1092" s="359"/>
      <c r="AH1092" s="349" t="s">
        <v>540</v>
      </c>
      <c r="AK1092" s="271" t="str">
        <f t="shared" si="122"/>
        <v>??</v>
      </c>
      <c r="AL1092" s="271"/>
    </row>
    <row r="1093" spans="1:39" ht="14.1" customHeight="1" thickTop="1" thickBot="1" x14ac:dyDescent="0.25">
      <c r="A1093" s="2295"/>
      <c r="B1093" s="2297"/>
      <c r="C1093" s="2298"/>
      <c r="D1093" s="2300"/>
      <c r="E1093" s="2302"/>
      <c r="F1093" s="2297"/>
      <c r="G1093" s="2297"/>
      <c r="H1093" s="2305"/>
      <c r="I1093" s="2279" t="s">
        <v>140</v>
      </c>
      <c r="J1093" s="2284"/>
      <c r="K1093" s="2297"/>
      <c r="L1093" s="2284"/>
      <c r="M1093" s="310"/>
      <c r="N1093" s="1679"/>
      <c r="O1093" s="1679"/>
      <c r="P1093" s="389"/>
      <c r="Q1093" s="309"/>
      <c r="R1093" s="308"/>
      <c r="S1093" s="308"/>
      <c r="T1093" s="358"/>
      <c r="U1093" s="357"/>
      <c r="V1093" s="357"/>
      <c r="W1093" s="357"/>
      <c r="X1093" s="357"/>
      <c r="Y1093" s="357"/>
      <c r="Z1093" s="357"/>
      <c r="AA1093" s="357"/>
      <c r="AB1093" s="308"/>
      <c r="AC1093" s="2286">
        <f>SUM(T1093:AB1102)</f>
        <v>0</v>
      </c>
      <c r="AD1093" s="2335"/>
      <c r="AE1093" s="2289">
        <f>IF((AC1093-AD1093)&gt;=0,AC1093-AD1093,0)</f>
        <v>0</v>
      </c>
      <c r="AF1093" s="2291">
        <f>IF(AC1093&lt;AD1093,AC1093,AD1093)/IF(AD1093=0,1,AD1093)</f>
        <v>0</v>
      </c>
      <c r="AG1093" s="2292" t="str">
        <f>IF(AF1093=1,"pe",IF(AF1093&gt;0,"ne",""))</f>
        <v/>
      </c>
      <c r="AH1093" s="2276"/>
      <c r="AI1093" s="271">
        <v>1</v>
      </c>
      <c r="AJ1093" s="271" t="s">
        <v>545</v>
      </c>
      <c r="AK1093" s="271" t="str">
        <f t="shared" si="122"/>
        <v>??</v>
      </c>
      <c r="AL1093" s="271">
        <v>1</v>
      </c>
      <c r="AM1093" s="354">
        <f>C1093</f>
        <v>0</v>
      </c>
    </row>
    <row r="1094" spans="1:39" ht="14.1" customHeight="1" thickTop="1" thickBot="1" x14ac:dyDescent="0.25">
      <c r="A1094" s="2295"/>
      <c r="B1094" s="2284"/>
      <c r="C1094" s="2298"/>
      <c r="D1094" s="2300"/>
      <c r="E1094" s="2303"/>
      <c r="F1094" s="2284"/>
      <c r="G1094" s="2318"/>
      <c r="H1094" s="2305"/>
      <c r="I1094" s="2280"/>
      <c r="J1094" s="2284"/>
      <c r="K1094" s="2318"/>
      <c r="L1094" s="2284"/>
      <c r="M1094" s="310"/>
      <c r="N1094" s="1679"/>
      <c r="O1094" s="1679"/>
      <c r="P1094" s="309"/>
      <c r="Q1094" s="309"/>
      <c r="R1094" s="308"/>
      <c r="S1094" s="308"/>
      <c r="T1094" s="358"/>
      <c r="U1094" s="357"/>
      <c r="V1094" s="357"/>
      <c r="W1094" s="357"/>
      <c r="X1094" s="357"/>
      <c r="Y1094" s="357"/>
      <c r="Z1094" s="357"/>
      <c r="AA1094" s="357"/>
      <c r="AB1094" s="308"/>
      <c r="AC1094" s="2287"/>
      <c r="AD1094" s="2336"/>
      <c r="AE1094" s="2290"/>
      <c r="AF1094" s="2291"/>
      <c r="AG1094" s="2293"/>
      <c r="AH1094" s="2276"/>
      <c r="AI1094" s="271">
        <f>IF(P1094=P1093,0,1)</f>
        <v>0</v>
      </c>
      <c r="AJ1094" s="271" t="s">
        <v>545</v>
      </c>
      <c r="AK1094" s="271" t="str">
        <f t="shared" si="122"/>
        <v>??</v>
      </c>
      <c r="AL1094" s="271" t="e">
        <f>IF(#REF!=#REF!,0,1)</f>
        <v>#REF!</v>
      </c>
      <c r="AM1094" s="354">
        <f t="shared" ref="AM1094:AM1102" si="142">AM1093</f>
        <v>0</v>
      </c>
    </row>
    <row r="1095" spans="1:39" ht="14.1" customHeight="1" thickTop="1" thickBot="1" x14ac:dyDescent="0.25">
      <c r="A1095" s="2295"/>
      <c r="B1095" s="2284"/>
      <c r="C1095" s="2298"/>
      <c r="D1095" s="2300"/>
      <c r="E1095" s="2303"/>
      <c r="F1095" s="2284"/>
      <c r="G1095" s="2318"/>
      <c r="H1095" s="2305"/>
      <c r="I1095" s="2281"/>
      <c r="J1095" s="2284"/>
      <c r="K1095" s="2318"/>
      <c r="L1095" s="2284"/>
      <c r="M1095" s="310"/>
      <c r="N1095" s="1679"/>
      <c r="O1095" s="1679"/>
      <c r="P1095" s="309"/>
      <c r="Q1095" s="309"/>
      <c r="R1095" s="308"/>
      <c r="S1095" s="308"/>
      <c r="T1095" s="358"/>
      <c r="U1095" s="357"/>
      <c r="V1095" s="357"/>
      <c r="W1095" s="357"/>
      <c r="X1095" s="357"/>
      <c r="Y1095" s="357"/>
      <c r="Z1095" s="357"/>
      <c r="AA1095" s="357"/>
      <c r="AB1095" s="308"/>
      <c r="AC1095" s="2287"/>
      <c r="AD1095" s="2336"/>
      <c r="AE1095" s="2290"/>
      <c r="AF1095" s="2291"/>
      <c r="AG1095" s="2293"/>
      <c r="AH1095" s="2276"/>
      <c r="AI1095" s="271">
        <f>IF(P1095=P1094,0,IF(P1095=P1093,0,1))</f>
        <v>0</v>
      </c>
      <c r="AJ1095" s="271" t="s">
        <v>545</v>
      </c>
      <c r="AK1095" s="271" t="str">
        <f t="shared" si="122"/>
        <v>??</v>
      </c>
      <c r="AL1095" s="271" t="e">
        <f>IF(#REF!=#REF!,0,IF(#REF!=#REF!,0,1))</f>
        <v>#REF!</v>
      </c>
      <c r="AM1095" s="354">
        <f t="shared" si="142"/>
        <v>0</v>
      </c>
    </row>
    <row r="1096" spans="1:39" ht="14.1" customHeight="1" thickTop="1" thickBot="1" x14ac:dyDescent="0.25">
      <c r="A1096" s="2295"/>
      <c r="B1096" s="2284"/>
      <c r="C1096" s="2298"/>
      <c r="D1096" s="2300"/>
      <c r="E1096" s="2303"/>
      <c r="F1096" s="2284"/>
      <c r="G1096" s="2318"/>
      <c r="H1096" s="2305"/>
      <c r="I1096" s="2282"/>
      <c r="J1096" s="2284"/>
      <c r="K1096" s="2318"/>
      <c r="L1096" s="2284"/>
      <c r="M1096" s="310"/>
      <c r="N1096" s="1679"/>
      <c r="O1096" s="1679"/>
      <c r="P1096" s="309"/>
      <c r="Q1096" s="309"/>
      <c r="R1096" s="308"/>
      <c r="S1096" s="308"/>
      <c r="T1096" s="358"/>
      <c r="U1096" s="357"/>
      <c r="V1096" s="357"/>
      <c r="W1096" s="357"/>
      <c r="X1096" s="357"/>
      <c r="Y1096" s="357"/>
      <c r="Z1096" s="357"/>
      <c r="AA1096" s="357"/>
      <c r="AB1096" s="308"/>
      <c r="AC1096" s="2287"/>
      <c r="AD1096" s="2336"/>
      <c r="AE1096" s="2290"/>
      <c r="AF1096" s="2291"/>
      <c r="AG1096" s="2293"/>
      <c r="AH1096" s="2276"/>
      <c r="AI1096" s="271">
        <f>IF(P1096=P1095,0,IF(P1096=P1094,0,IF(P1096=P1093,0,1)))</f>
        <v>0</v>
      </c>
      <c r="AJ1096" s="271" t="s">
        <v>545</v>
      </c>
      <c r="AK1096" s="271" t="str">
        <f t="shared" si="122"/>
        <v>??</v>
      </c>
      <c r="AL1096" s="271" t="e">
        <f>IF(#REF!=#REF!,0,IF(#REF!=#REF!,0,IF(#REF!=#REF!,0,1)))</f>
        <v>#REF!</v>
      </c>
      <c r="AM1096" s="354">
        <f t="shared" si="142"/>
        <v>0</v>
      </c>
    </row>
    <row r="1097" spans="1:39" ht="14.1" customHeight="1" thickTop="1" thickBot="1" x14ac:dyDescent="0.25">
      <c r="A1097" s="2295"/>
      <c r="B1097" s="2284"/>
      <c r="C1097" s="2298"/>
      <c r="D1097" s="2300"/>
      <c r="E1097" s="2303"/>
      <c r="F1097" s="2284"/>
      <c r="G1097" s="2318"/>
      <c r="H1097" s="2305"/>
      <c r="I1097" s="2282"/>
      <c r="J1097" s="2284"/>
      <c r="K1097" s="2318"/>
      <c r="L1097" s="2284"/>
      <c r="M1097" s="310"/>
      <c r="N1097" s="1679"/>
      <c r="O1097" s="1679"/>
      <c r="P1097" s="309"/>
      <c r="Q1097" s="309"/>
      <c r="R1097" s="308"/>
      <c r="S1097" s="308"/>
      <c r="T1097" s="358"/>
      <c r="U1097" s="357"/>
      <c r="V1097" s="357"/>
      <c r="W1097" s="357"/>
      <c r="X1097" s="357"/>
      <c r="Y1097" s="357"/>
      <c r="Z1097" s="357"/>
      <c r="AA1097" s="357"/>
      <c r="AB1097" s="308"/>
      <c r="AC1097" s="2287"/>
      <c r="AD1097" s="2336"/>
      <c r="AE1097" s="2290"/>
      <c r="AF1097" s="2291"/>
      <c r="AG1097" s="2293"/>
      <c r="AH1097" s="2276"/>
      <c r="AI1097" s="271">
        <f>IF(P1097=P1096,0,IF(P1097=P1095,0,IF(P1097=P1094,0,IF(P1097=P1093,0,1))))</f>
        <v>0</v>
      </c>
      <c r="AJ1097" s="271" t="s">
        <v>545</v>
      </c>
      <c r="AK1097" s="271" t="str">
        <f t="shared" si="122"/>
        <v>??</v>
      </c>
      <c r="AL1097" s="271" t="e">
        <f>IF(#REF!=#REF!,0,IF(#REF!=#REF!,0,IF(#REF!=#REF!,0,IF(#REF!=#REF!,0,1))))</f>
        <v>#REF!</v>
      </c>
      <c r="AM1097" s="354">
        <f t="shared" si="142"/>
        <v>0</v>
      </c>
    </row>
    <row r="1098" spans="1:39" ht="14.1" customHeight="1" thickTop="1" thickBot="1" x14ac:dyDescent="0.25">
      <c r="A1098" s="2295"/>
      <c r="B1098" s="2284"/>
      <c r="C1098" s="2298"/>
      <c r="D1098" s="2300"/>
      <c r="E1098" s="2303"/>
      <c r="F1098" s="2284"/>
      <c r="G1098" s="2318"/>
      <c r="H1098" s="2305"/>
      <c r="I1098" s="2282"/>
      <c r="J1098" s="2284"/>
      <c r="K1098" s="2318"/>
      <c r="L1098" s="2284"/>
      <c r="M1098" s="310"/>
      <c r="N1098" s="1679"/>
      <c r="O1098" s="1679"/>
      <c r="P1098" s="309"/>
      <c r="Q1098" s="309"/>
      <c r="R1098" s="308"/>
      <c r="S1098" s="308"/>
      <c r="T1098" s="358"/>
      <c r="U1098" s="357"/>
      <c r="V1098" s="357"/>
      <c r="W1098" s="357"/>
      <c r="X1098" s="357"/>
      <c r="Y1098" s="357"/>
      <c r="Z1098" s="357"/>
      <c r="AA1098" s="357"/>
      <c r="AB1098" s="308"/>
      <c r="AC1098" s="2287"/>
      <c r="AD1098" s="2336"/>
      <c r="AE1098" s="2290"/>
      <c r="AF1098" s="2291"/>
      <c r="AG1098" s="2293"/>
      <c r="AH1098" s="2276"/>
      <c r="AI1098" s="271">
        <f>IF(P1098=P1097,0,IF(P1098=P1096,0,IF(P1098=P1095,0,IF(P1098=P1094,0,IF(P1098=P1093,0,1)))))</f>
        <v>0</v>
      </c>
      <c r="AJ1098" s="271" t="s">
        <v>545</v>
      </c>
      <c r="AK1098" s="271" t="str">
        <f t="shared" si="122"/>
        <v>??</v>
      </c>
      <c r="AL1098" s="271" t="e">
        <f>IF(#REF!=#REF!,0,IF(#REF!=#REF!,0,IF(#REF!=#REF!,0,IF(#REF!=#REF!,0,IF(#REF!=#REF!,0,1)))))</f>
        <v>#REF!</v>
      </c>
      <c r="AM1098" s="354">
        <f t="shared" si="142"/>
        <v>0</v>
      </c>
    </row>
    <row r="1099" spans="1:39" ht="14.1" customHeight="1" thickTop="1" thickBot="1" x14ac:dyDescent="0.25">
      <c r="A1099" s="2295"/>
      <c r="B1099" s="2284"/>
      <c r="C1099" s="2298"/>
      <c r="D1099" s="2300"/>
      <c r="E1099" s="2303"/>
      <c r="F1099" s="2284"/>
      <c r="G1099" s="2318"/>
      <c r="H1099" s="2305"/>
      <c r="I1099" s="2282"/>
      <c r="J1099" s="2284"/>
      <c r="K1099" s="2318"/>
      <c r="L1099" s="2284"/>
      <c r="M1099" s="310"/>
      <c r="N1099" s="1679"/>
      <c r="O1099" s="1679"/>
      <c r="P1099" s="309"/>
      <c r="Q1099" s="309"/>
      <c r="R1099" s="308"/>
      <c r="S1099" s="308"/>
      <c r="T1099" s="358"/>
      <c r="U1099" s="357"/>
      <c r="V1099" s="357"/>
      <c r="W1099" s="357"/>
      <c r="X1099" s="357"/>
      <c r="Y1099" s="357"/>
      <c r="Z1099" s="357"/>
      <c r="AA1099" s="357"/>
      <c r="AB1099" s="308"/>
      <c r="AC1099" s="2287"/>
      <c r="AD1099" s="2336"/>
      <c r="AE1099" s="2277" t="str">
        <f>IF(AE1093&gt;AD1093/2,"błąd","")</f>
        <v/>
      </c>
      <c r="AF1099" s="2291"/>
      <c r="AG1099" s="2293"/>
      <c r="AH1099" s="2276"/>
      <c r="AI1099" s="271">
        <f>IF(P1099=P1098,0,IF(P1099=P1097,0,IF(P1099=P1096,0,IF(P1099=P1095,0,IF(P1099=P1094,0,IF(P1099=P1093,0,1))))))</f>
        <v>0</v>
      </c>
      <c r="AJ1099" s="271" t="s">
        <v>545</v>
      </c>
      <c r="AK1099" s="271" t="str">
        <f t="shared" si="122"/>
        <v>??</v>
      </c>
      <c r="AL1099" s="271" t="e">
        <f>IF(#REF!=#REF!,0,IF(#REF!=#REF!,0,IF(#REF!=#REF!,0,IF(#REF!=#REF!,0,IF(#REF!=#REF!,0,IF(#REF!=#REF!,0,1))))))</f>
        <v>#REF!</v>
      </c>
      <c r="AM1099" s="354">
        <f t="shared" si="142"/>
        <v>0</v>
      </c>
    </row>
    <row r="1100" spans="1:39" ht="14.1" customHeight="1" thickTop="1" thickBot="1" x14ac:dyDescent="0.25">
      <c r="A1100" s="2295"/>
      <c r="B1100" s="2284"/>
      <c r="C1100" s="2298"/>
      <c r="D1100" s="2300"/>
      <c r="E1100" s="2303"/>
      <c r="F1100" s="2284"/>
      <c r="G1100" s="2318"/>
      <c r="H1100" s="2305"/>
      <c r="I1100" s="2282"/>
      <c r="J1100" s="2284"/>
      <c r="K1100" s="2318"/>
      <c r="L1100" s="2284"/>
      <c r="M1100" s="310"/>
      <c r="N1100" s="1679"/>
      <c r="O1100" s="1679"/>
      <c r="P1100" s="309"/>
      <c r="Q1100" s="309"/>
      <c r="R1100" s="308"/>
      <c r="S1100" s="308"/>
      <c r="T1100" s="358"/>
      <c r="U1100" s="357"/>
      <c r="V1100" s="357"/>
      <c r="W1100" s="357"/>
      <c r="X1100" s="357"/>
      <c r="Y1100" s="357"/>
      <c r="Z1100" s="357"/>
      <c r="AA1100" s="357"/>
      <c r="AB1100" s="308"/>
      <c r="AC1100" s="2287"/>
      <c r="AD1100" s="2336"/>
      <c r="AE1100" s="2277"/>
      <c r="AF1100" s="2291"/>
      <c r="AG1100" s="2293"/>
      <c r="AH1100" s="2276"/>
      <c r="AI1100" s="271">
        <f>IF(P1100=P1099,0,IF(P1100=P1098,0,IF(P1100=P1097,0,IF(P1100=P1096,0,IF(P1100=P1095,0,IF(P1100=P1094,0,IF(P1100=P1093,0,1)))))))</f>
        <v>0</v>
      </c>
      <c r="AJ1100" s="271" t="s">
        <v>545</v>
      </c>
      <c r="AK1100" s="271" t="str">
        <f t="shared" si="122"/>
        <v>??</v>
      </c>
      <c r="AL1100" s="271" t="e">
        <f>IF(#REF!=#REF!,0,IF(#REF!=#REF!,0,IF(#REF!=#REF!,0,IF(#REF!=#REF!,0,IF(#REF!=#REF!,0,IF(#REF!=#REF!,0,IF(#REF!=#REF!,0,1)))))))</f>
        <v>#REF!</v>
      </c>
      <c r="AM1100" s="354">
        <f t="shared" si="142"/>
        <v>0</v>
      </c>
    </row>
    <row r="1101" spans="1:39" ht="14.1" customHeight="1" thickTop="1" thickBot="1" x14ac:dyDescent="0.25">
      <c r="A1101" s="2295"/>
      <c r="B1101" s="2284"/>
      <c r="C1101" s="2298"/>
      <c r="D1101" s="2300"/>
      <c r="E1101" s="2303"/>
      <c r="F1101" s="2284"/>
      <c r="G1101" s="2318"/>
      <c r="H1101" s="2305"/>
      <c r="I1101" s="2282"/>
      <c r="J1101" s="2284"/>
      <c r="K1101" s="2318"/>
      <c r="L1101" s="2284"/>
      <c r="M1101" s="310"/>
      <c r="N1101" s="1679"/>
      <c r="O1101" s="1679"/>
      <c r="P1101" s="309"/>
      <c r="Q1101" s="309"/>
      <c r="R1101" s="308"/>
      <c r="S1101" s="308"/>
      <c r="T1101" s="358"/>
      <c r="U1101" s="357"/>
      <c r="V1101" s="357"/>
      <c r="W1101" s="357"/>
      <c r="X1101" s="357"/>
      <c r="Y1101" s="357"/>
      <c r="Z1101" s="357"/>
      <c r="AA1101" s="357"/>
      <c r="AB1101" s="308"/>
      <c r="AC1101" s="2287"/>
      <c r="AD1101" s="2336"/>
      <c r="AE1101" s="2277"/>
      <c r="AF1101" s="2291"/>
      <c r="AG1101" s="2293"/>
      <c r="AH1101" s="2276"/>
      <c r="AI1101" s="271">
        <f>IF(P1101=P1100,0,IF(P1101=P1099,0,IF(P1101=P1098,0,IF(P1101=P1097,0,IF(P1101=P1096,0,IF(P1101=P1095,0,IF(P1101=P1094,0,IF(P1101=P1093,0,1))))))))</f>
        <v>0</v>
      </c>
      <c r="AJ1101" s="271" t="s">
        <v>545</v>
      </c>
      <c r="AK1101" s="271" t="str">
        <f t="shared" si="122"/>
        <v>??</v>
      </c>
      <c r="AL1101" s="271" t="e">
        <f>IF(#REF!=#REF!,0,IF(#REF!=#REF!,0,IF(#REF!=#REF!,0,IF(#REF!=#REF!,0,IF(#REF!=#REF!,0,IF(#REF!=#REF!,0,IF(#REF!=#REF!,0,IF(#REF!=#REF!,0,1))))))))</f>
        <v>#REF!</v>
      </c>
      <c r="AM1101" s="354">
        <f t="shared" si="142"/>
        <v>0</v>
      </c>
    </row>
    <row r="1102" spans="1:39" ht="14.1" customHeight="1" thickTop="1" thickBot="1" x14ac:dyDescent="0.25">
      <c r="A1102" s="2296"/>
      <c r="B1102" s="2285"/>
      <c r="C1102" s="2299"/>
      <c r="D1102" s="2301"/>
      <c r="E1102" s="2304"/>
      <c r="F1102" s="2285"/>
      <c r="G1102" s="2319"/>
      <c r="H1102" s="2306"/>
      <c r="I1102" s="2283"/>
      <c r="J1102" s="2285"/>
      <c r="K1102" s="2319"/>
      <c r="L1102" s="2285"/>
      <c r="M1102" s="292"/>
      <c r="N1102" s="290"/>
      <c r="O1102" s="290"/>
      <c r="P1102" s="291"/>
      <c r="Q1102" s="291"/>
      <c r="R1102" s="290"/>
      <c r="S1102" s="290"/>
      <c r="T1102" s="356"/>
      <c r="U1102" s="355"/>
      <c r="V1102" s="355"/>
      <c r="W1102" s="355"/>
      <c r="X1102" s="355"/>
      <c r="Y1102" s="355"/>
      <c r="Z1102" s="355"/>
      <c r="AA1102" s="355"/>
      <c r="AB1102" s="290"/>
      <c r="AC1102" s="2288"/>
      <c r="AD1102" s="2337"/>
      <c r="AE1102" s="2278"/>
      <c r="AF1102" s="2291"/>
      <c r="AG1102" s="2294"/>
      <c r="AH1102" s="2276"/>
      <c r="AI1102" s="271">
        <f>IF(P1102=P1101,0,IF(P1102=P1100,0,IF(P1102=P1099,0,IF(P1102=P1098,0,IF(P1102=P1097,0,IF(P1102=P1096,0,IF(P1102=P1095,0,IF(P1102=P1094,0,IF(P1102=P1093,0,1)))))))))</f>
        <v>0</v>
      </c>
      <c r="AJ1102" s="271" t="s">
        <v>545</v>
      </c>
      <c r="AK1102" s="271" t="str">
        <f t="shared" si="122"/>
        <v>??</v>
      </c>
      <c r="AL1102" s="271" t="e">
        <f>IF(#REF!=#REF!,0,IF(#REF!=#REF!,0,IF(#REF!=#REF!,0,IF(#REF!=#REF!,0,IF(#REF!=#REF!,0,IF(#REF!=#REF!,0,IF(#REF!=#REF!,0,IF(#REF!=#REF!,0,IF(#REF!=#REF!,0,1)))))))))</f>
        <v>#REF!</v>
      </c>
      <c r="AM1102" s="354">
        <f t="shared" si="142"/>
        <v>0</v>
      </c>
    </row>
    <row r="1103" spans="1:39" ht="14.1" customHeight="1" thickTop="1" thickBot="1" x14ac:dyDescent="0.25">
      <c r="A1103" s="2295"/>
      <c r="B1103" s="2297"/>
      <c r="C1103" s="2298"/>
      <c r="D1103" s="2300"/>
      <c r="E1103" s="2302"/>
      <c r="F1103" s="2297"/>
      <c r="G1103" s="2297"/>
      <c r="H1103" s="2305"/>
      <c r="I1103" s="2279" t="s">
        <v>140</v>
      </c>
      <c r="J1103" s="2284"/>
      <c r="K1103" s="2297"/>
      <c r="L1103" s="2284"/>
      <c r="M1103" s="310"/>
      <c r="N1103" s="1679"/>
      <c r="O1103" s="1679"/>
      <c r="P1103" s="389"/>
      <c r="Q1103" s="389"/>
      <c r="R1103" s="308"/>
      <c r="S1103" s="308"/>
      <c r="T1103" s="358"/>
      <c r="U1103" s="357"/>
      <c r="V1103" s="357"/>
      <c r="W1103" s="357"/>
      <c r="X1103" s="357"/>
      <c r="Y1103" s="357"/>
      <c r="Z1103" s="357"/>
      <c r="AA1103" s="357"/>
      <c r="AB1103" s="308"/>
      <c r="AC1103" s="2286">
        <f>SUM(T1103:AB1112)</f>
        <v>0</v>
      </c>
      <c r="AD1103" s="2335"/>
      <c r="AE1103" s="2289">
        <f>IF((AC1103-AD1103)&gt;=0,AC1103-AD1103,0)</f>
        <v>0</v>
      </c>
      <c r="AF1103" s="2291">
        <f>IF(AC1103&lt;AD1103,AC1103,AD1103)/IF(AD1103=0,1,AD1103)</f>
        <v>0</v>
      </c>
      <c r="AG1103" s="2292" t="str">
        <f>IF(AF1103=1,"pe",IF(AF1103&gt;0,"ne",""))</f>
        <v/>
      </c>
      <c r="AH1103" s="2276"/>
      <c r="AI1103" s="271">
        <v>1</v>
      </c>
      <c r="AJ1103" s="271" t="s">
        <v>545</v>
      </c>
      <c r="AK1103" s="271" t="str">
        <f t="shared" si="122"/>
        <v>??</v>
      </c>
      <c r="AL1103" s="271">
        <v>1</v>
      </c>
      <c r="AM1103" s="354">
        <f>C1103</f>
        <v>0</v>
      </c>
    </row>
    <row r="1104" spans="1:39" ht="14.1" customHeight="1" thickTop="1" thickBot="1" x14ac:dyDescent="0.25">
      <c r="A1104" s="2295"/>
      <c r="B1104" s="2284"/>
      <c r="C1104" s="2298"/>
      <c r="D1104" s="2300"/>
      <c r="E1104" s="2303"/>
      <c r="F1104" s="2284"/>
      <c r="G1104" s="2318"/>
      <c r="H1104" s="2305"/>
      <c r="I1104" s="2280"/>
      <c r="J1104" s="2284"/>
      <c r="K1104" s="2318"/>
      <c r="L1104" s="2284"/>
      <c r="M1104" s="310"/>
      <c r="N1104" s="1679"/>
      <c r="O1104" s="1679"/>
      <c r="P1104" s="309"/>
      <c r="Q1104" s="309"/>
      <c r="R1104" s="308"/>
      <c r="S1104" s="308"/>
      <c r="T1104" s="358"/>
      <c r="U1104" s="357"/>
      <c r="V1104" s="357"/>
      <c r="W1104" s="357"/>
      <c r="X1104" s="357"/>
      <c r="Y1104" s="357"/>
      <c r="Z1104" s="357"/>
      <c r="AA1104" s="357"/>
      <c r="AB1104" s="308"/>
      <c r="AC1104" s="2287"/>
      <c r="AD1104" s="2336"/>
      <c r="AE1104" s="2290"/>
      <c r="AF1104" s="2291"/>
      <c r="AG1104" s="2293"/>
      <c r="AH1104" s="2276"/>
      <c r="AI1104" s="271">
        <f>IF(P1104=P1103,0,1)</f>
        <v>0</v>
      </c>
      <c r="AJ1104" s="271" t="s">
        <v>545</v>
      </c>
      <c r="AK1104" s="271" t="str">
        <f t="shared" si="122"/>
        <v>??</v>
      </c>
      <c r="AL1104" s="271" t="e">
        <f>IF(#REF!=#REF!,0,1)</f>
        <v>#REF!</v>
      </c>
      <c r="AM1104" s="354">
        <f t="shared" ref="AM1104:AM1112" si="143">AM1103</f>
        <v>0</v>
      </c>
    </row>
    <row r="1105" spans="1:39" ht="14.1" customHeight="1" thickTop="1" thickBot="1" x14ac:dyDescent="0.25">
      <c r="A1105" s="2295"/>
      <c r="B1105" s="2284"/>
      <c r="C1105" s="2298"/>
      <c r="D1105" s="2300"/>
      <c r="E1105" s="2303"/>
      <c r="F1105" s="2284"/>
      <c r="G1105" s="2318"/>
      <c r="H1105" s="2305"/>
      <c r="I1105" s="2281"/>
      <c r="J1105" s="2284"/>
      <c r="K1105" s="2318"/>
      <c r="L1105" s="2284"/>
      <c r="M1105" s="310"/>
      <c r="N1105" s="1679"/>
      <c r="O1105" s="1679"/>
      <c r="P1105" s="309"/>
      <c r="Q1105" s="309"/>
      <c r="R1105" s="308"/>
      <c r="S1105" s="308"/>
      <c r="T1105" s="358"/>
      <c r="U1105" s="357"/>
      <c r="V1105" s="357"/>
      <c r="W1105" s="357"/>
      <c r="X1105" s="357"/>
      <c r="Y1105" s="357"/>
      <c r="Z1105" s="357"/>
      <c r="AA1105" s="357"/>
      <c r="AB1105" s="308"/>
      <c r="AC1105" s="2287"/>
      <c r="AD1105" s="2336"/>
      <c r="AE1105" s="2290"/>
      <c r="AF1105" s="2291"/>
      <c r="AG1105" s="2293"/>
      <c r="AH1105" s="2276"/>
      <c r="AI1105" s="271">
        <f>IF(P1105=P1104,0,IF(P1105=P1103,0,1))</f>
        <v>0</v>
      </c>
      <c r="AJ1105" s="271" t="s">
        <v>545</v>
      </c>
      <c r="AK1105" s="271" t="str">
        <f t="shared" si="122"/>
        <v>??</v>
      </c>
      <c r="AL1105" s="271" t="e">
        <f>IF(#REF!=#REF!,0,IF(#REF!=#REF!,0,1))</f>
        <v>#REF!</v>
      </c>
      <c r="AM1105" s="354">
        <f t="shared" si="143"/>
        <v>0</v>
      </c>
    </row>
    <row r="1106" spans="1:39" ht="14.1" customHeight="1" thickTop="1" thickBot="1" x14ac:dyDescent="0.25">
      <c r="A1106" s="2295"/>
      <c r="B1106" s="2284"/>
      <c r="C1106" s="2298"/>
      <c r="D1106" s="2300"/>
      <c r="E1106" s="2303"/>
      <c r="F1106" s="2284"/>
      <c r="G1106" s="2318"/>
      <c r="H1106" s="2305"/>
      <c r="I1106" s="2282"/>
      <c r="J1106" s="2284"/>
      <c r="K1106" s="2318"/>
      <c r="L1106" s="2284"/>
      <c r="M1106" s="310"/>
      <c r="N1106" s="1679"/>
      <c r="O1106" s="1679"/>
      <c r="P1106" s="309"/>
      <c r="Q1106" s="309"/>
      <c r="R1106" s="308"/>
      <c r="S1106" s="308"/>
      <c r="T1106" s="358"/>
      <c r="U1106" s="357"/>
      <c r="V1106" s="357"/>
      <c r="W1106" s="357"/>
      <c r="X1106" s="357"/>
      <c r="Y1106" s="357"/>
      <c r="Z1106" s="357"/>
      <c r="AA1106" s="357"/>
      <c r="AB1106" s="308"/>
      <c r="AC1106" s="2287"/>
      <c r="AD1106" s="2336"/>
      <c r="AE1106" s="2290"/>
      <c r="AF1106" s="2291"/>
      <c r="AG1106" s="2293"/>
      <c r="AH1106" s="2276"/>
      <c r="AI1106" s="271">
        <f>IF(P1106=P1105,0,IF(P1106=P1104,0,IF(P1106=P1103,0,1)))</f>
        <v>0</v>
      </c>
      <c r="AJ1106" s="271" t="s">
        <v>545</v>
      </c>
      <c r="AK1106" s="271" t="str">
        <f t="shared" si="122"/>
        <v>??</v>
      </c>
      <c r="AL1106" s="271" t="e">
        <f>IF(#REF!=#REF!,0,IF(#REF!=#REF!,0,IF(#REF!=#REF!,0,1)))</f>
        <v>#REF!</v>
      </c>
      <c r="AM1106" s="354">
        <f t="shared" si="143"/>
        <v>0</v>
      </c>
    </row>
    <row r="1107" spans="1:39" ht="14.1" customHeight="1" thickTop="1" thickBot="1" x14ac:dyDescent="0.25">
      <c r="A1107" s="2295"/>
      <c r="B1107" s="2284"/>
      <c r="C1107" s="2298"/>
      <c r="D1107" s="2300"/>
      <c r="E1107" s="2303"/>
      <c r="F1107" s="2284"/>
      <c r="G1107" s="2318"/>
      <c r="H1107" s="2305"/>
      <c r="I1107" s="2282"/>
      <c r="J1107" s="2284"/>
      <c r="K1107" s="2318"/>
      <c r="L1107" s="2284"/>
      <c r="M1107" s="310"/>
      <c r="N1107" s="1679"/>
      <c r="O1107" s="1679"/>
      <c r="P1107" s="309"/>
      <c r="Q1107" s="309"/>
      <c r="R1107" s="308"/>
      <c r="S1107" s="308"/>
      <c r="T1107" s="358"/>
      <c r="U1107" s="357"/>
      <c r="V1107" s="357"/>
      <c r="W1107" s="357"/>
      <c r="X1107" s="357"/>
      <c r="Y1107" s="357"/>
      <c r="Z1107" s="357"/>
      <c r="AA1107" s="357"/>
      <c r="AB1107" s="308"/>
      <c r="AC1107" s="2287"/>
      <c r="AD1107" s="2336"/>
      <c r="AE1107" s="2290"/>
      <c r="AF1107" s="2291"/>
      <c r="AG1107" s="2293"/>
      <c r="AH1107" s="2276"/>
      <c r="AI1107" s="271">
        <f>IF(P1107=P1106,0,IF(P1107=P1105,0,IF(P1107=P1104,0,IF(P1107=P1103,0,1))))</f>
        <v>0</v>
      </c>
      <c r="AJ1107" s="271" t="s">
        <v>545</v>
      </c>
      <c r="AK1107" s="271" t="str">
        <f t="shared" si="122"/>
        <v>??</v>
      </c>
      <c r="AL1107" s="271" t="e">
        <f>IF(#REF!=#REF!,0,IF(#REF!=#REF!,0,IF(#REF!=#REF!,0,IF(#REF!=#REF!,0,1))))</f>
        <v>#REF!</v>
      </c>
      <c r="AM1107" s="354">
        <f t="shared" si="143"/>
        <v>0</v>
      </c>
    </row>
    <row r="1108" spans="1:39" ht="14.1" customHeight="1" thickTop="1" thickBot="1" x14ac:dyDescent="0.25">
      <c r="A1108" s="2295"/>
      <c r="B1108" s="2284"/>
      <c r="C1108" s="2298"/>
      <c r="D1108" s="2300"/>
      <c r="E1108" s="2303"/>
      <c r="F1108" s="2284"/>
      <c r="G1108" s="2318"/>
      <c r="H1108" s="2305"/>
      <c r="I1108" s="2282"/>
      <c r="J1108" s="2284"/>
      <c r="K1108" s="2318"/>
      <c r="L1108" s="2284"/>
      <c r="M1108" s="310"/>
      <c r="N1108" s="1679"/>
      <c r="O1108" s="1679"/>
      <c r="P1108" s="309"/>
      <c r="Q1108" s="309"/>
      <c r="R1108" s="308"/>
      <c r="S1108" s="308"/>
      <c r="T1108" s="358"/>
      <c r="U1108" s="357"/>
      <c r="V1108" s="357"/>
      <c r="W1108" s="357"/>
      <c r="X1108" s="357"/>
      <c r="Y1108" s="357"/>
      <c r="Z1108" s="357"/>
      <c r="AA1108" s="357"/>
      <c r="AB1108" s="308"/>
      <c r="AC1108" s="2287"/>
      <c r="AD1108" s="2336"/>
      <c r="AE1108" s="2290"/>
      <c r="AF1108" s="2291"/>
      <c r="AG1108" s="2293"/>
      <c r="AH1108" s="2276"/>
      <c r="AI1108" s="271">
        <f>IF(P1108=P1107,0,IF(P1108=P1106,0,IF(P1108=P1105,0,IF(P1108=P1104,0,IF(P1108=P1103,0,1)))))</f>
        <v>0</v>
      </c>
      <c r="AJ1108" s="271" t="s">
        <v>545</v>
      </c>
      <c r="AK1108" s="271" t="str">
        <f t="shared" si="122"/>
        <v>??</v>
      </c>
      <c r="AL1108" s="271" t="e">
        <f>IF(#REF!=#REF!,0,IF(#REF!=#REF!,0,IF(#REF!=#REF!,0,IF(#REF!=#REF!,0,IF(#REF!=#REF!,0,1)))))</f>
        <v>#REF!</v>
      </c>
      <c r="AM1108" s="354">
        <f t="shared" si="143"/>
        <v>0</v>
      </c>
    </row>
    <row r="1109" spans="1:39" ht="14.1" customHeight="1" thickTop="1" thickBot="1" x14ac:dyDescent="0.25">
      <c r="A1109" s="2295"/>
      <c r="B1109" s="2284"/>
      <c r="C1109" s="2298"/>
      <c r="D1109" s="2300"/>
      <c r="E1109" s="2303"/>
      <c r="F1109" s="2284"/>
      <c r="G1109" s="2318"/>
      <c r="H1109" s="2305"/>
      <c r="I1109" s="2282"/>
      <c r="J1109" s="2284"/>
      <c r="K1109" s="2318"/>
      <c r="L1109" s="2284"/>
      <c r="M1109" s="310"/>
      <c r="N1109" s="1679"/>
      <c r="O1109" s="1679"/>
      <c r="P1109" s="309"/>
      <c r="Q1109" s="309"/>
      <c r="R1109" s="308"/>
      <c r="S1109" s="308"/>
      <c r="T1109" s="358"/>
      <c r="U1109" s="357"/>
      <c r="V1109" s="357"/>
      <c r="W1109" s="357"/>
      <c r="X1109" s="357"/>
      <c r="Y1109" s="357"/>
      <c r="Z1109" s="357"/>
      <c r="AA1109" s="357"/>
      <c r="AB1109" s="308"/>
      <c r="AC1109" s="2287"/>
      <c r="AD1109" s="2336"/>
      <c r="AE1109" s="2277" t="str">
        <f>IF(AE1103&gt;AD1103/2,"błąd","")</f>
        <v/>
      </c>
      <c r="AF1109" s="2291"/>
      <c r="AG1109" s="2293"/>
      <c r="AH1109" s="2276"/>
      <c r="AI1109" s="271">
        <f>IF(P1109=P1108,0,IF(P1109=P1107,0,IF(P1109=P1106,0,IF(P1109=P1105,0,IF(P1109=P1104,0,IF(P1109=P1103,0,1))))))</f>
        <v>0</v>
      </c>
      <c r="AJ1109" s="271" t="s">
        <v>545</v>
      </c>
      <c r="AK1109" s="271" t="str">
        <f t="shared" si="122"/>
        <v>??</v>
      </c>
      <c r="AL1109" s="271" t="e">
        <f>IF(#REF!=#REF!,0,IF(#REF!=#REF!,0,IF(#REF!=#REF!,0,IF(#REF!=#REF!,0,IF(#REF!=#REF!,0,IF(#REF!=#REF!,0,1))))))</f>
        <v>#REF!</v>
      </c>
      <c r="AM1109" s="354">
        <f t="shared" si="143"/>
        <v>0</v>
      </c>
    </row>
    <row r="1110" spans="1:39" ht="14.1" customHeight="1" thickTop="1" thickBot="1" x14ac:dyDescent="0.25">
      <c r="A1110" s="2295"/>
      <c r="B1110" s="2284"/>
      <c r="C1110" s="2298"/>
      <c r="D1110" s="2300"/>
      <c r="E1110" s="2303"/>
      <c r="F1110" s="2284"/>
      <c r="G1110" s="2318"/>
      <c r="H1110" s="2305"/>
      <c r="I1110" s="2282"/>
      <c r="J1110" s="2284"/>
      <c r="K1110" s="2318"/>
      <c r="L1110" s="2284"/>
      <c r="M1110" s="310"/>
      <c r="N1110" s="1679"/>
      <c r="O1110" s="1679"/>
      <c r="P1110" s="309"/>
      <c r="Q1110" s="309"/>
      <c r="R1110" s="308"/>
      <c r="S1110" s="308"/>
      <c r="T1110" s="358"/>
      <c r="U1110" s="357"/>
      <c r="V1110" s="357"/>
      <c r="W1110" s="357"/>
      <c r="X1110" s="357"/>
      <c r="Y1110" s="357"/>
      <c r="Z1110" s="357"/>
      <c r="AA1110" s="357"/>
      <c r="AB1110" s="308"/>
      <c r="AC1110" s="2287"/>
      <c r="AD1110" s="2336"/>
      <c r="AE1110" s="2277"/>
      <c r="AF1110" s="2291"/>
      <c r="AG1110" s="2293"/>
      <c r="AH1110" s="2276"/>
      <c r="AI1110" s="271">
        <f>IF(P1110=P1109,0,IF(P1110=P1108,0,IF(P1110=P1107,0,IF(P1110=P1106,0,IF(P1110=P1105,0,IF(P1110=P1104,0,IF(P1110=P1103,0,1)))))))</f>
        <v>0</v>
      </c>
      <c r="AJ1110" s="271" t="s">
        <v>545</v>
      </c>
      <c r="AK1110" s="271" t="str">
        <f t="shared" si="122"/>
        <v>??</v>
      </c>
      <c r="AL1110" s="271" t="e">
        <f>IF(#REF!=#REF!,0,IF(#REF!=#REF!,0,IF(#REF!=#REF!,0,IF(#REF!=#REF!,0,IF(#REF!=#REF!,0,IF(#REF!=#REF!,0,IF(#REF!=#REF!,0,1)))))))</f>
        <v>#REF!</v>
      </c>
      <c r="AM1110" s="354">
        <f t="shared" si="143"/>
        <v>0</v>
      </c>
    </row>
    <row r="1111" spans="1:39" ht="14.1" customHeight="1" thickTop="1" thickBot="1" x14ac:dyDescent="0.25">
      <c r="A1111" s="2295"/>
      <c r="B1111" s="2284"/>
      <c r="C1111" s="2298"/>
      <c r="D1111" s="2300"/>
      <c r="E1111" s="2303"/>
      <c r="F1111" s="2284"/>
      <c r="G1111" s="2318"/>
      <c r="H1111" s="2305"/>
      <c r="I1111" s="2282"/>
      <c r="J1111" s="2284"/>
      <c r="K1111" s="2318"/>
      <c r="L1111" s="2284"/>
      <c r="M1111" s="310"/>
      <c r="N1111" s="1679"/>
      <c r="O1111" s="1679"/>
      <c r="P1111" s="309"/>
      <c r="Q1111" s="309"/>
      <c r="R1111" s="308"/>
      <c r="S1111" s="308"/>
      <c r="T1111" s="358"/>
      <c r="U1111" s="357"/>
      <c r="V1111" s="357"/>
      <c r="W1111" s="357"/>
      <c r="X1111" s="357"/>
      <c r="Y1111" s="357"/>
      <c r="Z1111" s="357"/>
      <c r="AA1111" s="357"/>
      <c r="AB1111" s="308"/>
      <c r="AC1111" s="2287"/>
      <c r="AD1111" s="2336"/>
      <c r="AE1111" s="2277"/>
      <c r="AF1111" s="2291"/>
      <c r="AG1111" s="2293"/>
      <c r="AH1111" s="2276"/>
      <c r="AI1111" s="271">
        <f>IF(P1111=P1110,0,IF(P1111=P1109,0,IF(P1111=P1108,0,IF(P1111=P1107,0,IF(P1111=P1106,0,IF(P1111=P1105,0,IF(P1111=P1104,0,IF(P1111=P1103,0,1))))))))</f>
        <v>0</v>
      </c>
      <c r="AJ1111" s="271" t="s">
        <v>545</v>
      </c>
      <c r="AK1111" s="271" t="str">
        <f t="shared" si="122"/>
        <v>??</v>
      </c>
      <c r="AL1111" s="271" t="e">
        <f>IF(#REF!=#REF!,0,IF(#REF!=#REF!,0,IF(#REF!=#REF!,0,IF(#REF!=#REF!,0,IF(#REF!=#REF!,0,IF(#REF!=#REF!,0,IF(#REF!=#REF!,0,IF(#REF!=#REF!,0,1))))))))</f>
        <v>#REF!</v>
      </c>
      <c r="AM1111" s="354">
        <f t="shared" si="143"/>
        <v>0</v>
      </c>
    </row>
    <row r="1112" spans="1:39" ht="14.1" customHeight="1" thickTop="1" thickBot="1" x14ac:dyDescent="0.25">
      <c r="A1112" s="2296"/>
      <c r="B1112" s="2285"/>
      <c r="C1112" s="2299"/>
      <c r="D1112" s="2301"/>
      <c r="E1112" s="2304"/>
      <c r="F1112" s="2285"/>
      <c r="G1112" s="2319"/>
      <c r="H1112" s="2306"/>
      <c r="I1112" s="2283"/>
      <c r="J1112" s="2285"/>
      <c r="K1112" s="2319"/>
      <c r="L1112" s="2285"/>
      <c r="M1112" s="292"/>
      <c r="N1112" s="290"/>
      <c r="O1112" s="290"/>
      <c r="P1112" s="291"/>
      <c r="Q1112" s="291"/>
      <c r="R1112" s="290"/>
      <c r="S1112" s="290"/>
      <c r="T1112" s="356"/>
      <c r="U1112" s="355"/>
      <c r="V1112" s="355"/>
      <c r="W1112" s="355"/>
      <c r="X1112" s="355"/>
      <c r="Y1112" s="355"/>
      <c r="Z1112" s="355"/>
      <c r="AA1112" s="355"/>
      <c r="AB1112" s="290"/>
      <c r="AC1112" s="2288"/>
      <c r="AD1112" s="2337"/>
      <c r="AE1112" s="2278"/>
      <c r="AF1112" s="2291"/>
      <c r="AG1112" s="2294"/>
      <c r="AH1112" s="2276"/>
      <c r="AI1112" s="271">
        <f>IF(P1112=P1111,0,IF(P1112=P1110,0,IF(P1112=P1109,0,IF(P1112=P1108,0,IF(P1112=P1107,0,IF(P1112=P1106,0,IF(P1112=P1105,0,IF(P1112=P1104,0,IF(P1112=P1103,0,1)))))))))</f>
        <v>0</v>
      </c>
      <c r="AJ1112" s="271" t="s">
        <v>545</v>
      </c>
      <c r="AK1112" s="271" t="str">
        <f t="shared" si="122"/>
        <v>??</v>
      </c>
      <c r="AL1112" s="271" t="e">
        <f>IF(#REF!=#REF!,0,IF(#REF!=#REF!,0,IF(#REF!=#REF!,0,IF(#REF!=#REF!,0,IF(#REF!=#REF!,0,IF(#REF!=#REF!,0,IF(#REF!=#REF!,0,IF(#REF!=#REF!,0,IF(#REF!=#REF!,0,1)))))))))</f>
        <v>#REF!</v>
      </c>
      <c r="AM1112" s="354">
        <f t="shared" si="143"/>
        <v>0</v>
      </c>
    </row>
    <row r="1113" spans="1:39" ht="14.1" customHeight="1" thickTop="1" thickBot="1" x14ac:dyDescent="0.25">
      <c r="A1113" s="2295"/>
      <c r="B1113" s="2297"/>
      <c r="C1113" s="2298"/>
      <c r="D1113" s="2300"/>
      <c r="E1113" s="2302"/>
      <c r="F1113" s="2297"/>
      <c r="G1113" s="2297"/>
      <c r="H1113" s="2305"/>
      <c r="I1113" s="2279" t="s">
        <v>140</v>
      </c>
      <c r="J1113" s="2284"/>
      <c r="K1113" s="2297"/>
      <c r="L1113" s="2284"/>
      <c r="M1113" s="310"/>
      <c r="N1113" s="1679"/>
      <c r="O1113" s="1679"/>
      <c r="P1113" s="389"/>
      <c r="Q1113" s="389"/>
      <c r="R1113" s="308"/>
      <c r="S1113" s="308"/>
      <c r="T1113" s="358"/>
      <c r="U1113" s="357"/>
      <c r="V1113" s="357"/>
      <c r="W1113" s="357"/>
      <c r="X1113" s="357"/>
      <c r="Y1113" s="357"/>
      <c r="Z1113" s="357"/>
      <c r="AA1113" s="357"/>
      <c r="AB1113" s="308"/>
      <c r="AC1113" s="2286">
        <f>SUM(T1113:AB1122)</f>
        <v>0</v>
      </c>
      <c r="AD1113" s="2335"/>
      <c r="AE1113" s="2289">
        <f>IF((AC1113-AD1113)&gt;=0,AC1113-AD1113,0)</f>
        <v>0</v>
      </c>
      <c r="AF1113" s="2291">
        <f>IF(AC1113&lt;AD1113,AC1113,AD1113)/IF(AD1113=0,1,AD1113)</f>
        <v>0</v>
      </c>
      <c r="AG1113" s="2292" t="str">
        <f>IF(AF1113=1,"pe",IF(AF1113&gt;0,"ne",""))</f>
        <v/>
      </c>
      <c r="AH1113" s="2276"/>
      <c r="AI1113" s="271">
        <v>1</v>
      </c>
      <c r="AJ1113" s="271" t="s">
        <v>545</v>
      </c>
      <c r="AK1113" s="271" t="str">
        <f t="shared" si="122"/>
        <v>??</v>
      </c>
      <c r="AL1113" s="271">
        <v>1</v>
      </c>
      <c r="AM1113" s="354">
        <f>C1113</f>
        <v>0</v>
      </c>
    </row>
    <row r="1114" spans="1:39" ht="14.1" customHeight="1" thickTop="1" thickBot="1" x14ac:dyDescent="0.25">
      <c r="A1114" s="2295"/>
      <c r="B1114" s="2284"/>
      <c r="C1114" s="2298"/>
      <c r="D1114" s="2300"/>
      <c r="E1114" s="2303"/>
      <c r="F1114" s="2284"/>
      <c r="G1114" s="2318"/>
      <c r="H1114" s="2305"/>
      <c r="I1114" s="2280"/>
      <c r="J1114" s="2284"/>
      <c r="K1114" s="2318"/>
      <c r="L1114" s="2284"/>
      <c r="M1114" s="310"/>
      <c r="N1114" s="1679"/>
      <c r="O1114" s="1679"/>
      <c r="P1114" s="309"/>
      <c r="Q1114" s="309"/>
      <c r="R1114" s="308"/>
      <c r="S1114" s="308"/>
      <c r="T1114" s="358"/>
      <c r="U1114" s="357"/>
      <c r="V1114" s="357"/>
      <c r="W1114" s="357"/>
      <c r="X1114" s="357"/>
      <c r="Y1114" s="357"/>
      <c r="Z1114" s="357"/>
      <c r="AA1114" s="357"/>
      <c r="AB1114" s="308"/>
      <c r="AC1114" s="2287"/>
      <c r="AD1114" s="2336"/>
      <c r="AE1114" s="2290"/>
      <c r="AF1114" s="2291"/>
      <c r="AG1114" s="2293"/>
      <c r="AH1114" s="2276"/>
      <c r="AI1114" s="271">
        <f>IF(P1114=P1113,0,1)</f>
        <v>0</v>
      </c>
      <c r="AJ1114" s="271" t="s">
        <v>545</v>
      </c>
      <c r="AK1114" s="271" t="str">
        <f t="shared" si="122"/>
        <v>??</v>
      </c>
      <c r="AL1114" s="271" t="e">
        <f>IF(#REF!=#REF!,0,1)</f>
        <v>#REF!</v>
      </c>
      <c r="AM1114" s="354">
        <f t="shared" ref="AM1114:AM1122" si="144">AM1113</f>
        <v>0</v>
      </c>
    </row>
    <row r="1115" spans="1:39" ht="14.1" customHeight="1" thickTop="1" thickBot="1" x14ac:dyDescent="0.25">
      <c r="A1115" s="2295"/>
      <c r="B1115" s="2284"/>
      <c r="C1115" s="2298"/>
      <c r="D1115" s="2300"/>
      <c r="E1115" s="2303"/>
      <c r="F1115" s="2284"/>
      <c r="G1115" s="2318"/>
      <c r="H1115" s="2305"/>
      <c r="I1115" s="2281"/>
      <c r="J1115" s="2284"/>
      <c r="K1115" s="2318"/>
      <c r="L1115" s="2284"/>
      <c r="M1115" s="310"/>
      <c r="N1115" s="1679"/>
      <c r="O1115" s="1679"/>
      <c r="P1115" s="309"/>
      <c r="Q1115" s="309"/>
      <c r="R1115" s="308"/>
      <c r="S1115" s="308"/>
      <c r="T1115" s="358"/>
      <c r="U1115" s="357"/>
      <c r="V1115" s="357"/>
      <c r="W1115" s="357"/>
      <c r="X1115" s="357"/>
      <c r="Y1115" s="357"/>
      <c r="Z1115" s="357"/>
      <c r="AA1115" s="357"/>
      <c r="AB1115" s="308"/>
      <c r="AC1115" s="2287"/>
      <c r="AD1115" s="2336"/>
      <c r="AE1115" s="2290"/>
      <c r="AF1115" s="2291"/>
      <c r="AG1115" s="2293"/>
      <c r="AH1115" s="2276"/>
      <c r="AI1115" s="271">
        <f>IF(P1115=P1114,0,IF(P1115=P1113,0,1))</f>
        <v>0</v>
      </c>
      <c r="AJ1115" s="271" t="s">
        <v>545</v>
      </c>
      <c r="AK1115" s="271" t="str">
        <f t="shared" si="122"/>
        <v>??</v>
      </c>
      <c r="AL1115" s="271" t="e">
        <f>IF(#REF!=#REF!,0,IF(#REF!=#REF!,0,1))</f>
        <v>#REF!</v>
      </c>
      <c r="AM1115" s="354">
        <f t="shared" si="144"/>
        <v>0</v>
      </c>
    </row>
    <row r="1116" spans="1:39" ht="14.1" customHeight="1" thickTop="1" thickBot="1" x14ac:dyDescent="0.25">
      <c r="A1116" s="2295"/>
      <c r="B1116" s="2284"/>
      <c r="C1116" s="2298"/>
      <c r="D1116" s="2300"/>
      <c r="E1116" s="2303"/>
      <c r="F1116" s="2284"/>
      <c r="G1116" s="2318"/>
      <c r="H1116" s="2305"/>
      <c r="I1116" s="2282"/>
      <c r="J1116" s="2284"/>
      <c r="K1116" s="2318"/>
      <c r="L1116" s="2284"/>
      <c r="M1116" s="310"/>
      <c r="N1116" s="1679"/>
      <c r="O1116" s="1679"/>
      <c r="P1116" s="309"/>
      <c r="Q1116" s="309"/>
      <c r="R1116" s="308"/>
      <c r="S1116" s="308"/>
      <c r="T1116" s="358"/>
      <c r="U1116" s="357"/>
      <c r="V1116" s="357"/>
      <c r="W1116" s="357"/>
      <c r="X1116" s="357"/>
      <c r="Y1116" s="357"/>
      <c r="Z1116" s="357"/>
      <c r="AA1116" s="357"/>
      <c r="AB1116" s="308"/>
      <c r="AC1116" s="2287"/>
      <c r="AD1116" s="2336"/>
      <c r="AE1116" s="2290"/>
      <c r="AF1116" s="2291"/>
      <c r="AG1116" s="2293"/>
      <c r="AH1116" s="2276"/>
      <c r="AI1116" s="271">
        <f>IF(P1116=P1115,0,IF(P1116=P1114,0,IF(P1116=P1113,0,1)))</f>
        <v>0</v>
      </c>
      <c r="AJ1116" s="271" t="s">
        <v>545</v>
      </c>
      <c r="AK1116" s="271" t="str">
        <f t="shared" ref="AK1116:AK1136" si="145">$C$2</f>
        <v>??</v>
      </c>
      <c r="AL1116" s="271" t="e">
        <f>IF(#REF!=#REF!,0,IF(#REF!=#REF!,0,IF(#REF!=#REF!,0,1)))</f>
        <v>#REF!</v>
      </c>
      <c r="AM1116" s="354">
        <f t="shared" si="144"/>
        <v>0</v>
      </c>
    </row>
    <row r="1117" spans="1:39" ht="14.1" customHeight="1" thickTop="1" thickBot="1" x14ac:dyDescent="0.25">
      <c r="A1117" s="2295"/>
      <c r="B1117" s="2284"/>
      <c r="C1117" s="2298"/>
      <c r="D1117" s="2300"/>
      <c r="E1117" s="2303"/>
      <c r="F1117" s="2284"/>
      <c r="G1117" s="2318"/>
      <c r="H1117" s="2305"/>
      <c r="I1117" s="2282"/>
      <c r="J1117" s="2284"/>
      <c r="K1117" s="2318"/>
      <c r="L1117" s="2284"/>
      <c r="M1117" s="310"/>
      <c r="N1117" s="1679"/>
      <c r="O1117" s="1679"/>
      <c r="P1117" s="309"/>
      <c r="Q1117" s="309"/>
      <c r="R1117" s="308"/>
      <c r="S1117" s="308"/>
      <c r="T1117" s="358"/>
      <c r="U1117" s="357"/>
      <c r="V1117" s="357"/>
      <c r="W1117" s="357"/>
      <c r="X1117" s="357"/>
      <c r="Y1117" s="357"/>
      <c r="Z1117" s="357"/>
      <c r="AA1117" s="357"/>
      <c r="AB1117" s="308"/>
      <c r="AC1117" s="2287"/>
      <c r="AD1117" s="2336"/>
      <c r="AE1117" s="2290"/>
      <c r="AF1117" s="2291"/>
      <c r="AG1117" s="2293"/>
      <c r="AH1117" s="2276"/>
      <c r="AI1117" s="271">
        <f>IF(P1117=P1116,0,IF(P1117=P1115,0,IF(P1117=P1114,0,IF(P1117=P1113,0,1))))</f>
        <v>0</v>
      </c>
      <c r="AJ1117" s="271" t="s">
        <v>545</v>
      </c>
      <c r="AK1117" s="271" t="str">
        <f t="shared" si="145"/>
        <v>??</v>
      </c>
      <c r="AL1117" s="271" t="e">
        <f>IF(#REF!=#REF!,0,IF(#REF!=#REF!,0,IF(#REF!=#REF!,0,IF(#REF!=#REF!,0,1))))</f>
        <v>#REF!</v>
      </c>
      <c r="AM1117" s="354">
        <f t="shared" si="144"/>
        <v>0</v>
      </c>
    </row>
    <row r="1118" spans="1:39" ht="14.1" customHeight="1" thickTop="1" thickBot="1" x14ac:dyDescent="0.25">
      <c r="A1118" s="2295"/>
      <c r="B1118" s="2284"/>
      <c r="C1118" s="2298"/>
      <c r="D1118" s="2300"/>
      <c r="E1118" s="2303"/>
      <c r="F1118" s="2284"/>
      <c r="G1118" s="2318"/>
      <c r="H1118" s="2305"/>
      <c r="I1118" s="2282"/>
      <c r="J1118" s="2284"/>
      <c r="K1118" s="2318"/>
      <c r="L1118" s="2284"/>
      <c r="M1118" s="310"/>
      <c r="N1118" s="1679"/>
      <c r="O1118" s="1679"/>
      <c r="P1118" s="309"/>
      <c r="Q1118" s="309"/>
      <c r="R1118" s="308"/>
      <c r="S1118" s="308"/>
      <c r="T1118" s="358"/>
      <c r="U1118" s="357"/>
      <c r="V1118" s="357"/>
      <c r="W1118" s="357"/>
      <c r="X1118" s="357"/>
      <c r="Y1118" s="357"/>
      <c r="Z1118" s="357"/>
      <c r="AA1118" s="357"/>
      <c r="AB1118" s="308"/>
      <c r="AC1118" s="2287"/>
      <c r="AD1118" s="2336"/>
      <c r="AE1118" s="2290"/>
      <c r="AF1118" s="2291"/>
      <c r="AG1118" s="2293"/>
      <c r="AH1118" s="2276"/>
      <c r="AI1118" s="271">
        <f>IF(P1118=P1117,0,IF(P1118=P1116,0,IF(P1118=P1115,0,IF(P1118=P1114,0,IF(P1118=P1113,0,1)))))</f>
        <v>0</v>
      </c>
      <c r="AJ1118" s="271" t="s">
        <v>545</v>
      </c>
      <c r="AK1118" s="271" t="str">
        <f t="shared" si="145"/>
        <v>??</v>
      </c>
      <c r="AL1118" s="271" t="e">
        <f>IF(#REF!=#REF!,0,IF(#REF!=#REF!,0,IF(#REF!=#REF!,0,IF(#REF!=#REF!,0,IF(#REF!=#REF!,0,1)))))</f>
        <v>#REF!</v>
      </c>
      <c r="AM1118" s="354">
        <f t="shared" si="144"/>
        <v>0</v>
      </c>
    </row>
    <row r="1119" spans="1:39" ht="14.1" customHeight="1" thickTop="1" thickBot="1" x14ac:dyDescent="0.25">
      <c r="A1119" s="2295"/>
      <c r="B1119" s="2284"/>
      <c r="C1119" s="2298"/>
      <c r="D1119" s="2300"/>
      <c r="E1119" s="2303"/>
      <c r="F1119" s="2284"/>
      <c r="G1119" s="2318"/>
      <c r="H1119" s="2305"/>
      <c r="I1119" s="2282"/>
      <c r="J1119" s="2284"/>
      <c r="K1119" s="2318"/>
      <c r="L1119" s="2284"/>
      <c r="M1119" s="310"/>
      <c r="N1119" s="1679"/>
      <c r="O1119" s="1679"/>
      <c r="P1119" s="309"/>
      <c r="Q1119" s="309"/>
      <c r="R1119" s="308"/>
      <c r="S1119" s="308"/>
      <c r="T1119" s="358"/>
      <c r="U1119" s="357"/>
      <c r="V1119" s="357"/>
      <c r="W1119" s="357"/>
      <c r="X1119" s="357"/>
      <c r="Y1119" s="357"/>
      <c r="Z1119" s="357"/>
      <c r="AA1119" s="357"/>
      <c r="AB1119" s="308"/>
      <c r="AC1119" s="2287"/>
      <c r="AD1119" s="2336"/>
      <c r="AE1119" s="2277" t="str">
        <f>IF(AE1113&gt;AD1113/2,"błąd","")</f>
        <v/>
      </c>
      <c r="AF1119" s="2291"/>
      <c r="AG1119" s="2293"/>
      <c r="AH1119" s="2276"/>
      <c r="AI1119" s="271">
        <f>IF(P1119=P1118,0,IF(P1119=P1117,0,IF(P1119=P1116,0,IF(P1119=P1115,0,IF(P1119=P1114,0,IF(P1119=P1113,0,1))))))</f>
        <v>0</v>
      </c>
      <c r="AJ1119" s="271" t="s">
        <v>545</v>
      </c>
      <c r="AK1119" s="271" t="str">
        <f t="shared" si="145"/>
        <v>??</v>
      </c>
      <c r="AL1119" s="271" t="e">
        <f>IF(#REF!=#REF!,0,IF(#REF!=#REF!,0,IF(#REF!=#REF!,0,IF(#REF!=#REF!,0,IF(#REF!=#REF!,0,IF(#REF!=#REF!,0,1))))))</f>
        <v>#REF!</v>
      </c>
      <c r="AM1119" s="354">
        <f t="shared" si="144"/>
        <v>0</v>
      </c>
    </row>
    <row r="1120" spans="1:39" ht="14.1" customHeight="1" thickTop="1" thickBot="1" x14ac:dyDescent="0.25">
      <c r="A1120" s="2295"/>
      <c r="B1120" s="2284"/>
      <c r="C1120" s="2298"/>
      <c r="D1120" s="2300"/>
      <c r="E1120" s="2303"/>
      <c r="F1120" s="2284"/>
      <c r="G1120" s="2318"/>
      <c r="H1120" s="2305"/>
      <c r="I1120" s="2282"/>
      <c r="J1120" s="2284"/>
      <c r="K1120" s="2318"/>
      <c r="L1120" s="2284"/>
      <c r="M1120" s="310"/>
      <c r="N1120" s="1679"/>
      <c r="O1120" s="1679"/>
      <c r="P1120" s="309"/>
      <c r="Q1120" s="309"/>
      <c r="R1120" s="308"/>
      <c r="S1120" s="308"/>
      <c r="T1120" s="358"/>
      <c r="U1120" s="357"/>
      <c r="V1120" s="357"/>
      <c r="W1120" s="357"/>
      <c r="X1120" s="357"/>
      <c r="Y1120" s="357"/>
      <c r="Z1120" s="357"/>
      <c r="AA1120" s="357"/>
      <c r="AB1120" s="308"/>
      <c r="AC1120" s="2287"/>
      <c r="AD1120" s="2336"/>
      <c r="AE1120" s="2277"/>
      <c r="AF1120" s="2291"/>
      <c r="AG1120" s="2293"/>
      <c r="AH1120" s="2276"/>
      <c r="AI1120" s="271">
        <f>IF(P1120=P1119,0,IF(P1120=P1118,0,IF(P1120=P1117,0,IF(P1120=P1116,0,IF(P1120=P1115,0,IF(P1120=P1114,0,IF(P1120=P1113,0,1)))))))</f>
        <v>0</v>
      </c>
      <c r="AJ1120" s="271" t="s">
        <v>545</v>
      </c>
      <c r="AK1120" s="271" t="str">
        <f t="shared" si="145"/>
        <v>??</v>
      </c>
      <c r="AL1120" s="271" t="e">
        <f>IF(#REF!=#REF!,0,IF(#REF!=#REF!,0,IF(#REF!=#REF!,0,IF(#REF!=#REF!,0,IF(#REF!=#REF!,0,IF(#REF!=#REF!,0,IF(#REF!=#REF!,0,1)))))))</f>
        <v>#REF!</v>
      </c>
      <c r="AM1120" s="354">
        <f t="shared" si="144"/>
        <v>0</v>
      </c>
    </row>
    <row r="1121" spans="1:39" ht="14.1" customHeight="1" thickTop="1" thickBot="1" x14ac:dyDescent="0.25">
      <c r="A1121" s="2295"/>
      <c r="B1121" s="2284"/>
      <c r="C1121" s="2298"/>
      <c r="D1121" s="2300"/>
      <c r="E1121" s="2303"/>
      <c r="F1121" s="2284"/>
      <c r="G1121" s="2318"/>
      <c r="H1121" s="2305"/>
      <c r="I1121" s="2282"/>
      <c r="J1121" s="2284"/>
      <c r="K1121" s="2318"/>
      <c r="L1121" s="2284"/>
      <c r="M1121" s="310"/>
      <c r="N1121" s="1679"/>
      <c r="O1121" s="1679"/>
      <c r="P1121" s="309"/>
      <c r="Q1121" s="309"/>
      <c r="R1121" s="308"/>
      <c r="S1121" s="308"/>
      <c r="T1121" s="358"/>
      <c r="U1121" s="357"/>
      <c r="V1121" s="357"/>
      <c r="W1121" s="357"/>
      <c r="X1121" s="357"/>
      <c r="Y1121" s="357"/>
      <c r="Z1121" s="357"/>
      <c r="AA1121" s="357"/>
      <c r="AB1121" s="308"/>
      <c r="AC1121" s="2287"/>
      <c r="AD1121" s="2336"/>
      <c r="AE1121" s="2277"/>
      <c r="AF1121" s="2291"/>
      <c r="AG1121" s="2293"/>
      <c r="AH1121" s="2276"/>
      <c r="AI1121" s="271">
        <f>IF(P1121=P1120,0,IF(P1121=P1119,0,IF(P1121=P1118,0,IF(P1121=P1117,0,IF(P1121=P1116,0,IF(P1121=P1115,0,IF(P1121=P1114,0,IF(P1121=P1113,0,1))))))))</f>
        <v>0</v>
      </c>
      <c r="AJ1121" s="271" t="s">
        <v>545</v>
      </c>
      <c r="AK1121" s="271" t="str">
        <f t="shared" si="145"/>
        <v>??</v>
      </c>
      <c r="AL1121" s="271" t="e">
        <f>IF(#REF!=#REF!,0,IF(#REF!=#REF!,0,IF(#REF!=#REF!,0,IF(#REF!=#REF!,0,IF(#REF!=#REF!,0,IF(#REF!=#REF!,0,IF(#REF!=#REF!,0,IF(#REF!=#REF!,0,1))))))))</f>
        <v>#REF!</v>
      </c>
      <c r="AM1121" s="354">
        <f t="shared" si="144"/>
        <v>0</v>
      </c>
    </row>
    <row r="1122" spans="1:39" ht="14.1" customHeight="1" thickTop="1" thickBot="1" x14ac:dyDescent="0.25">
      <c r="A1122" s="2296"/>
      <c r="B1122" s="2285"/>
      <c r="C1122" s="2299"/>
      <c r="D1122" s="2301"/>
      <c r="E1122" s="2304"/>
      <c r="F1122" s="2285"/>
      <c r="G1122" s="2319"/>
      <c r="H1122" s="2306"/>
      <c r="I1122" s="2283"/>
      <c r="J1122" s="2285"/>
      <c r="K1122" s="2319"/>
      <c r="L1122" s="2285"/>
      <c r="M1122" s="292"/>
      <c r="N1122" s="290"/>
      <c r="O1122" s="290"/>
      <c r="P1122" s="291"/>
      <c r="Q1122" s="309"/>
      <c r="R1122" s="290"/>
      <c r="S1122" s="290"/>
      <c r="T1122" s="356"/>
      <c r="U1122" s="355"/>
      <c r="V1122" s="355"/>
      <c r="W1122" s="355"/>
      <c r="X1122" s="355"/>
      <c r="Y1122" s="355"/>
      <c r="Z1122" s="355"/>
      <c r="AA1122" s="355"/>
      <c r="AB1122" s="290"/>
      <c r="AC1122" s="2288"/>
      <c r="AD1122" s="2337"/>
      <c r="AE1122" s="2278"/>
      <c r="AF1122" s="2291"/>
      <c r="AG1122" s="2294"/>
      <c r="AH1122" s="2276"/>
      <c r="AI1122" s="271">
        <f>IF(P1122=P1121,0,IF(P1122=P1120,0,IF(P1122=P1119,0,IF(P1122=P1118,0,IF(P1122=P1117,0,IF(P1122=P1116,0,IF(P1122=P1115,0,IF(P1122=P1114,0,IF(P1122=P1113,0,1)))))))))</f>
        <v>0</v>
      </c>
      <c r="AJ1122" s="271" t="s">
        <v>545</v>
      </c>
      <c r="AK1122" s="271" t="str">
        <f t="shared" si="145"/>
        <v>??</v>
      </c>
      <c r="AL1122" s="271" t="e">
        <f>IF(#REF!=#REF!,0,IF(#REF!=#REF!,0,IF(#REF!=#REF!,0,IF(#REF!=#REF!,0,IF(#REF!=#REF!,0,IF(#REF!=#REF!,0,IF(#REF!=#REF!,0,IF(#REF!=#REF!,0,IF(#REF!=#REF!,0,1)))))))))</f>
        <v>#REF!</v>
      </c>
      <c r="AM1122" s="354">
        <f t="shared" si="144"/>
        <v>0</v>
      </c>
    </row>
    <row r="1123" spans="1:39" ht="17.100000000000001" customHeight="1" thickTop="1" thickBot="1" x14ac:dyDescent="0.35">
      <c r="A1123" s="343"/>
      <c r="B1123" s="337"/>
      <c r="C1123" s="342" t="s">
        <v>556</v>
      </c>
      <c r="D1123" s="353"/>
      <c r="E1123" s="341"/>
      <c r="F1123" s="353"/>
      <c r="G1123" s="353"/>
      <c r="H1123" s="351"/>
      <c r="I1123" s="353"/>
      <c r="J1123" s="353"/>
      <c r="K1123" s="353"/>
      <c r="L1123" s="353"/>
      <c r="M1123" s="352"/>
      <c r="N1123" s="337"/>
      <c r="O1123" s="337"/>
      <c r="P1123" s="351"/>
      <c r="Q1123" s="351"/>
      <c r="R1123" s="337"/>
      <c r="S1123" s="337"/>
      <c r="T1123" s="338"/>
      <c r="U1123" s="338"/>
      <c r="V1123" s="338"/>
      <c r="W1123" s="338"/>
      <c r="X1123" s="338"/>
      <c r="Y1123" s="338"/>
      <c r="Z1123" s="338"/>
      <c r="AA1123" s="338"/>
      <c r="AB1123" s="337"/>
      <c r="AC1123" s="336" t="s">
        <v>557</v>
      </c>
      <c r="AD1123" s="336" t="s">
        <v>557</v>
      </c>
      <c r="AE1123" s="335" t="s">
        <v>557</v>
      </c>
      <c r="AF1123" s="334">
        <f>SUM(AF1124:AF1129)</f>
        <v>0</v>
      </c>
      <c r="AG1123" s="350"/>
      <c r="AH1123" s="349" t="s">
        <v>540</v>
      </c>
      <c r="AK1123" s="271" t="str">
        <f t="shared" si="145"/>
        <v>??</v>
      </c>
      <c r="AL1123" s="271"/>
    </row>
    <row r="1124" spans="1:39" ht="14.1" customHeight="1" thickTop="1" x14ac:dyDescent="0.25">
      <c r="A1124" s="329"/>
      <c r="B1124" s="298"/>
      <c r="C1124" s="328"/>
      <c r="D1124" s="326"/>
      <c r="E1124" s="327"/>
      <c r="F1124" s="326"/>
      <c r="G1124" s="326"/>
      <c r="H1124" s="325"/>
      <c r="I1124" s="324"/>
      <c r="J1124" s="324"/>
      <c r="K1124" s="324"/>
      <c r="L1124" s="324"/>
      <c r="M1124" s="310"/>
      <c r="N1124" s="1679"/>
      <c r="O1124" s="1679"/>
      <c r="P1124" s="309"/>
      <c r="Q1124" s="309"/>
      <c r="R1124" s="308"/>
      <c r="S1124" s="323"/>
      <c r="T1124" s="322"/>
      <c r="U1124" s="322"/>
      <c r="V1124" s="322"/>
      <c r="W1124" s="322"/>
      <c r="X1124" s="322"/>
      <c r="Y1124" s="322"/>
      <c r="Z1124" s="322"/>
      <c r="AA1124" s="322"/>
      <c r="AB1124" s="321"/>
      <c r="AC1124" s="320" t="s">
        <v>557</v>
      </c>
      <c r="AD1124" s="320" t="s">
        <v>557</v>
      </c>
      <c r="AE1124" s="319" t="s">
        <v>557</v>
      </c>
      <c r="AF1124" s="318"/>
      <c r="AG1124" s="317" t="str">
        <f t="shared" ref="AG1124:AG1129" si="146">IF(AF1124=1,"pe",IF(AF1124&gt;0,"ne",""))</f>
        <v/>
      </c>
      <c r="AH1124" s="316"/>
      <c r="AI1124" s="271">
        <v>1</v>
      </c>
      <c r="AJ1124" s="271" t="s">
        <v>558</v>
      </c>
      <c r="AK1124" s="271" t="str">
        <f t="shared" si="145"/>
        <v>??</v>
      </c>
      <c r="AL1124" s="271">
        <v>1</v>
      </c>
      <c r="AM1124" s="284">
        <f t="shared" ref="AM1124:AM1129" si="147">C1124</f>
        <v>0</v>
      </c>
    </row>
    <row r="1125" spans="1:39" ht="14.1" customHeight="1" x14ac:dyDescent="0.25">
      <c r="A1125" s="315"/>
      <c r="B1125" s="298"/>
      <c r="C1125" s="314"/>
      <c r="D1125" s="312"/>
      <c r="E1125" s="313"/>
      <c r="F1125" s="312"/>
      <c r="G1125" s="312"/>
      <c r="H1125" s="311"/>
      <c r="I1125" s="298"/>
      <c r="J1125" s="298"/>
      <c r="K1125" s="298"/>
      <c r="L1125" s="298"/>
      <c r="M1125" s="310"/>
      <c r="N1125" s="1679"/>
      <c r="O1125" s="1679"/>
      <c r="P1125" s="309"/>
      <c r="Q1125" s="309"/>
      <c r="R1125" s="308"/>
      <c r="S1125" s="307"/>
      <c r="T1125" s="306"/>
      <c r="U1125" s="306"/>
      <c r="V1125" s="306"/>
      <c r="W1125" s="306"/>
      <c r="X1125" s="306"/>
      <c r="Y1125" s="306"/>
      <c r="Z1125" s="306"/>
      <c r="AA1125" s="306"/>
      <c r="AB1125" s="305"/>
      <c r="AC1125" s="304" t="s">
        <v>557</v>
      </c>
      <c r="AD1125" s="304" t="s">
        <v>557</v>
      </c>
      <c r="AE1125" s="303" t="s">
        <v>557</v>
      </c>
      <c r="AF1125" s="302"/>
      <c r="AG1125" s="301" t="str">
        <f t="shared" si="146"/>
        <v/>
      </c>
      <c r="AH1125" s="300"/>
      <c r="AI1125" s="271">
        <v>1</v>
      </c>
      <c r="AJ1125" s="271" t="s">
        <v>558</v>
      </c>
      <c r="AK1125" s="271" t="str">
        <f t="shared" si="145"/>
        <v>??</v>
      </c>
      <c r="AL1125" s="271">
        <v>1</v>
      </c>
      <c r="AM1125" s="284">
        <f t="shared" si="147"/>
        <v>0</v>
      </c>
    </row>
    <row r="1126" spans="1:39" ht="14.1" customHeight="1" x14ac:dyDescent="0.25">
      <c r="A1126" s="315"/>
      <c r="B1126" s="298"/>
      <c r="C1126" s="314"/>
      <c r="D1126" s="312"/>
      <c r="E1126" s="313"/>
      <c r="F1126" s="312"/>
      <c r="G1126" s="312"/>
      <c r="H1126" s="311"/>
      <c r="I1126" s="298"/>
      <c r="J1126" s="298"/>
      <c r="K1126" s="298"/>
      <c r="L1126" s="298"/>
      <c r="M1126" s="310"/>
      <c r="N1126" s="1679"/>
      <c r="O1126" s="1679"/>
      <c r="P1126" s="309"/>
      <c r="Q1126" s="309"/>
      <c r="R1126" s="308"/>
      <c r="S1126" s="307"/>
      <c r="T1126" s="306"/>
      <c r="U1126" s="306"/>
      <c r="V1126" s="306"/>
      <c r="W1126" s="306"/>
      <c r="X1126" s="306"/>
      <c r="Y1126" s="306"/>
      <c r="Z1126" s="306"/>
      <c r="AA1126" s="306"/>
      <c r="AB1126" s="305"/>
      <c r="AC1126" s="304" t="s">
        <v>557</v>
      </c>
      <c r="AD1126" s="304" t="s">
        <v>557</v>
      </c>
      <c r="AE1126" s="303" t="s">
        <v>557</v>
      </c>
      <c r="AF1126" s="302"/>
      <c r="AG1126" s="301" t="str">
        <f t="shared" si="146"/>
        <v/>
      </c>
      <c r="AH1126" s="300"/>
      <c r="AI1126" s="271">
        <v>1</v>
      </c>
      <c r="AJ1126" s="271" t="s">
        <v>558</v>
      </c>
      <c r="AK1126" s="271" t="str">
        <f t="shared" si="145"/>
        <v>??</v>
      </c>
      <c r="AL1126" s="271">
        <v>0</v>
      </c>
      <c r="AM1126" s="284">
        <f t="shared" si="147"/>
        <v>0</v>
      </c>
    </row>
    <row r="1127" spans="1:39" ht="14.1" customHeight="1" x14ac:dyDescent="0.25">
      <c r="A1127" s="315"/>
      <c r="B1127" s="298"/>
      <c r="C1127" s="314"/>
      <c r="D1127" s="312"/>
      <c r="E1127" s="313"/>
      <c r="F1127" s="312"/>
      <c r="G1127" s="312"/>
      <c r="H1127" s="311"/>
      <c r="I1127" s="298"/>
      <c r="J1127" s="298"/>
      <c r="K1127" s="298"/>
      <c r="L1127" s="298"/>
      <c r="M1127" s="310"/>
      <c r="N1127" s="1679"/>
      <c r="O1127" s="1679"/>
      <c r="P1127" s="309"/>
      <c r="Q1127" s="309"/>
      <c r="R1127" s="308"/>
      <c r="S1127" s="307"/>
      <c r="T1127" s="306"/>
      <c r="U1127" s="306"/>
      <c r="V1127" s="306"/>
      <c r="W1127" s="306"/>
      <c r="X1127" s="306"/>
      <c r="Y1127" s="306"/>
      <c r="Z1127" s="306"/>
      <c r="AA1127" s="306"/>
      <c r="AB1127" s="305"/>
      <c r="AC1127" s="304" t="s">
        <v>557</v>
      </c>
      <c r="AD1127" s="304" t="s">
        <v>557</v>
      </c>
      <c r="AE1127" s="303" t="s">
        <v>557</v>
      </c>
      <c r="AF1127" s="302"/>
      <c r="AG1127" s="301" t="str">
        <f t="shared" si="146"/>
        <v/>
      </c>
      <c r="AH1127" s="300"/>
      <c r="AI1127" s="271">
        <v>1</v>
      </c>
      <c r="AJ1127" s="271" t="s">
        <v>558</v>
      </c>
      <c r="AK1127" s="271" t="str">
        <f t="shared" si="145"/>
        <v>??</v>
      </c>
      <c r="AL1127" s="271">
        <v>1</v>
      </c>
      <c r="AM1127" s="284">
        <f t="shared" si="147"/>
        <v>0</v>
      </c>
    </row>
    <row r="1128" spans="1:39" ht="14.1" customHeight="1" x14ac:dyDescent="0.25">
      <c r="A1128" s="315"/>
      <c r="B1128" s="298"/>
      <c r="C1128" s="314"/>
      <c r="D1128" s="312"/>
      <c r="E1128" s="313"/>
      <c r="F1128" s="312"/>
      <c r="G1128" s="312"/>
      <c r="H1128" s="311"/>
      <c r="I1128" s="298"/>
      <c r="J1128" s="298"/>
      <c r="K1128" s="298"/>
      <c r="L1128" s="298"/>
      <c r="M1128" s="310"/>
      <c r="N1128" s="1679"/>
      <c r="O1128" s="1679"/>
      <c r="P1128" s="309"/>
      <c r="Q1128" s="309"/>
      <c r="R1128" s="308"/>
      <c r="S1128" s="307"/>
      <c r="T1128" s="306"/>
      <c r="U1128" s="306"/>
      <c r="V1128" s="306"/>
      <c r="W1128" s="306"/>
      <c r="X1128" s="306"/>
      <c r="Y1128" s="306"/>
      <c r="Z1128" s="306"/>
      <c r="AA1128" s="306"/>
      <c r="AB1128" s="305"/>
      <c r="AC1128" s="304" t="s">
        <v>557</v>
      </c>
      <c r="AD1128" s="304" t="s">
        <v>557</v>
      </c>
      <c r="AE1128" s="303" t="s">
        <v>557</v>
      </c>
      <c r="AF1128" s="302"/>
      <c r="AG1128" s="301" t="str">
        <f t="shared" si="146"/>
        <v/>
      </c>
      <c r="AH1128" s="300"/>
      <c r="AI1128" s="271">
        <v>1</v>
      </c>
      <c r="AJ1128" s="271" t="s">
        <v>558</v>
      </c>
      <c r="AK1128" s="271" t="str">
        <f t="shared" si="145"/>
        <v>??</v>
      </c>
      <c r="AL1128" s="271">
        <v>1</v>
      </c>
      <c r="AM1128" s="284">
        <f t="shared" si="147"/>
        <v>0</v>
      </c>
    </row>
    <row r="1129" spans="1:39" ht="14.1" customHeight="1" thickBot="1" x14ac:dyDescent="0.3">
      <c r="A1129" s="299"/>
      <c r="B1129" s="298"/>
      <c r="C1129" s="297"/>
      <c r="D1129" s="295"/>
      <c r="E1129" s="296"/>
      <c r="F1129" s="295"/>
      <c r="G1129" s="295"/>
      <c r="H1129" s="294"/>
      <c r="I1129" s="293"/>
      <c r="J1129" s="293"/>
      <c r="K1129" s="293"/>
      <c r="L1129" s="293"/>
      <c r="M1129" s="292"/>
      <c r="N1129" s="290"/>
      <c r="O1129" s="290"/>
      <c r="P1129" s="309"/>
      <c r="Q1129" s="309"/>
      <c r="R1129" s="290"/>
      <c r="S1129" s="348"/>
      <c r="T1129" s="1680"/>
      <c r="U1129" s="1680"/>
      <c r="V1129" s="1680"/>
      <c r="W1129" s="1680"/>
      <c r="X1129" s="1680"/>
      <c r="Y1129" s="1680"/>
      <c r="Z1129" s="1680"/>
      <c r="AA1129" s="1680"/>
      <c r="AB1129" s="1681"/>
      <c r="AC1129" s="347" t="s">
        <v>557</v>
      </c>
      <c r="AD1129" s="347" t="s">
        <v>557</v>
      </c>
      <c r="AE1129" s="346" t="s">
        <v>557</v>
      </c>
      <c r="AF1129" s="345"/>
      <c r="AG1129" s="301" t="str">
        <f t="shared" si="146"/>
        <v/>
      </c>
      <c r="AH1129" s="344"/>
      <c r="AI1129" s="271">
        <v>1</v>
      </c>
      <c r="AJ1129" s="271" t="s">
        <v>558</v>
      </c>
      <c r="AK1129" s="271" t="str">
        <f t="shared" si="145"/>
        <v>??</v>
      </c>
      <c r="AL1129" s="271">
        <v>1</v>
      </c>
      <c r="AM1129" s="284">
        <f t="shared" si="147"/>
        <v>0</v>
      </c>
    </row>
    <row r="1130" spans="1:39" ht="17.100000000000001" customHeight="1" thickTop="1" thickBot="1" x14ac:dyDescent="0.25">
      <c r="A1130" s="343"/>
      <c r="B1130" s="337"/>
      <c r="C1130" s="342" t="s">
        <v>559</v>
      </c>
      <c r="D1130" s="340"/>
      <c r="E1130" s="341"/>
      <c r="F1130" s="340"/>
      <c r="G1130" s="340"/>
      <c r="H1130" s="338"/>
      <c r="I1130" s="340"/>
      <c r="J1130" s="340"/>
      <c r="K1130" s="340"/>
      <c r="L1130" s="340"/>
      <c r="M1130" s="339"/>
      <c r="N1130" s="337"/>
      <c r="O1130" s="337"/>
      <c r="P1130" s="338"/>
      <c r="Q1130" s="338"/>
      <c r="R1130" s="337"/>
      <c r="S1130" s="337"/>
      <c r="T1130" s="338"/>
      <c r="U1130" s="338"/>
      <c r="V1130" s="338"/>
      <c r="W1130" s="338"/>
      <c r="X1130" s="338"/>
      <c r="Y1130" s="338"/>
      <c r="Z1130" s="338"/>
      <c r="AA1130" s="338"/>
      <c r="AB1130" s="337"/>
      <c r="AC1130" s="336" t="s">
        <v>557</v>
      </c>
      <c r="AD1130" s="336" t="s">
        <v>557</v>
      </c>
      <c r="AE1130" s="335" t="s">
        <v>557</v>
      </c>
      <c r="AF1130" s="334">
        <f>SUM(AF1131:AF1136)</f>
        <v>0</v>
      </c>
      <c r="AG1130" s="333"/>
      <c r="AH1130" s="332" t="s">
        <v>540</v>
      </c>
      <c r="AI1130" s="331"/>
      <c r="AJ1130" s="331"/>
      <c r="AK1130" s="331" t="str">
        <f t="shared" si="145"/>
        <v>??</v>
      </c>
      <c r="AL1130" s="331"/>
      <c r="AM1130" s="330"/>
    </row>
    <row r="1131" spans="1:39" ht="14.1" customHeight="1" thickTop="1" x14ac:dyDescent="0.25">
      <c r="A1131" s="329"/>
      <c r="B1131" s="298"/>
      <c r="C1131" s="328"/>
      <c r="D1131" s="326"/>
      <c r="E1131" s="327"/>
      <c r="F1131" s="326"/>
      <c r="G1131" s="326"/>
      <c r="H1131" s="325"/>
      <c r="I1131" s="324"/>
      <c r="J1131" s="324"/>
      <c r="K1131" s="324"/>
      <c r="L1131" s="324"/>
      <c r="M1131" s="310"/>
      <c r="N1131" s="1679"/>
      <c r="O1131" s="1679"/>
      <c r="P1131" s="309"/>
      <c r="Q1131" s="309"/>
      <c r="R1131" s="308"/>
      <c r="S1131" s="323"/>
      <c r="T1131" s="322"/>
      <c r="U1131" s="322"/>
      <c r="V1131" s="322"/>
      <c r="W1131" s="322"/>
      <c r="X1131" s="322"/>
      <c r="Y1131" s="322"/>
      <c r="Z1131" s="322"/>
      <c r="AA1131" s="322"/>
      <c r="AB1131" s="321"/>
      <c r="AC1131" s="320" t="s">
        <v>557</v>
      </c>
      <c r="AD1131" s="320" t="s">
        <v>557</v>
      </c>
      <c r="AE1131" s="319" t="s">
        <v>557</v>
      </c>
      <c r="AF1131" s="318"/>
      <c r="AG1131" s="317" t="str">
        <f t="shared" ref="AG1131:AG1136" si="148">IF(AF1131=1,"pe",IF(AF1131&gt;0,"ne",""))</f>
        <v/>
      </c>
      <c r="AH1131" s="316"/>
      <c r="AI1131" s="271">
        <v>1</v>
      </c>
      <c r="AJ1131" s="271" t="s">
        <v>560</v>
      </c>
      <c r="AK1131" s="271" t="str">
        <f t="shared" si="145"/>
        <v>??</v>
      </c>
      <c r="AL1131" s="271">
        <v>1</v>
      </c>
      <c r="AM1131" s="284">
        <f t="shared" ref="AM1131:AM1136" si="149">C1131</f>
        <v>0</v>
      </c>
    </row>
    <row r="1132" spans="1:39" ht="14.1" customHeight="1" x14ac:dyDescent="0.25">
      <c r="A1132" s="315"/>
      <c r="B1132" s="298"/>
      <c r="C1132" s="314"/>
      <c r="D1132" s="312"/>
      <c r="E1132" s="313"/>
      <c r="F1132" s="312"/>
      <c r="G1132" s="312"/>
      <c r="H1132" s="311"/>
      <c r="I1132" s="298"/>
      <c r="J1132" s="298"/>
      <c r="K1132" s="298"/>
      <c r="L1132" s="298"/>
      <c r="M1132" s="310"/>
      <c r="N1132" s="1679"/>
      <c r="O1132" s="1679"/>
      <c r="P1132" s="309"/>
      <c r="Q1132" s="309"/>
      <c r="R1132" s="308"/>
      <c r="S1132" s="307"/>
      <c r="T1132" s="306"/>
      <c r="U1132" s="306"/>
      <c r="V1132" s="306"/>
      <c r="W1132" s="306"/>
      <c r="X1132" s="306"/>
      <c r="Y1132" s="306"/>
      <c r="Z1132" s="306"/>
      <c r="AA1132" s="306"/>
      <c r="AB1132" s="305"/>
      <c r="AC1132" s="304" t="s">
        <v>557</v>
      </c>
      <c r="AD1132" s="304" t="s">
        <v>557</v>
      </c>
      <c r="AE1132" s="303" t="s">
        <v>557</v>
      </c>
      <c r="AF1132" s="302"/>
      <c r="AG1132" s="301" t="str">
        <f t="shared" si="148"/>
        <v/>
      </c>
      <c r="AH1132" s="300"/>
      <c r="AI1132" s="271">
        <v>1</v>
      </c>
      <c r="AJ1132" s="271" t="s">
        <v>560</v>
      </c>
      <c r="AK1132" s="271" t="str">
        <f t="shared" si="145"/>
        <v>??</v>
      </c>
      <c r="AL1132" s="271">
        <v>-1</v>
      </c>
      <c r="AM1132" s="284">
        <f t="shared" si="149"/>
        <v>0</v>
      </c>
    </row>
    <row r="1133" spans="1:39" ht="14.1" customHeight="1" x14ac:dyDescent="0.25">
      <c r="A1133" s="315"/>
      <c r="B1133" s="298"/>
      <c r="C1133" s="314"/>
      <c r="D1133" s="312"/>
      <c r="E1133" s="313"/>
      <c r="F1133" s="312"/>
      <c r="G1133" s="312"/>
      <c r="H1133" s="311"/>
      <c r="I1133" s="298"/>
      <c r="J1133" s="298"/>
      <c r="K1133" s="298"/>
      <c r="L1133" s="298"/>
      <c r="M1133" s="310"/>
      <c r="N1133" s="1679"/>
      <c r="O1133" s="1679"/>
      <c r="P1133" s="309"/>
      <c r="Q1133" s="309"/>
      <c r="R1133" s="308"/>
      <c r="S1133" s="307"/>
      <c r="T1133" s="306"/>
      <c r="U1133" s="306"/>
      <c r="V1133" s="306"/>
      <c r="W1133" s="306"/>
      <c r="X1133" s="306"/>
      <c r="Y1133" s="306"/>
      <c r="Z1133" s="306"/>
      <c r="AA1133" s="306"/>
      <c r="AB1133" s="305"/>
      <c r="AC1133" s="304" t="s">
        <v>557</v>
      </c>
      <c r="AD1133" s="304" t="s">
        <v>557</v>
      </c>
      <c r="AE1133" s="303" t="s">
        <v>557</v>
      </c>
      <c r="AF1133" s="302"/>
      <c r="AG1133" s="301" t="str">
        <f t="shared" si="148"/>
        <v/>
      </c>
      <c r="AH1133" s="300"/>
      <c r="AI1133" s="271">
        <v>1</v>
      </c>
      <c r="AJ1133" s="271" t="s">
        <v>560</v>
      </c>
      <c r="AK1133" s="271" t="str">
        <f t="shared" si="145"/>
        <v>??</v>
      </c>
      <c r="AL1133" s="271">
        <v>-1</v>
      </c>
      <c r="AM1133" s="284">
        <f t="shared" si="149"/>
        <v>0</v>
      </c>
    </row>
    <row r="1134" spans="1:39" ht="14.1" customHeight="1" x14ac:dyDescent="0.25">
      <c r="A1134" s="315"/>
      <c r="B1134" s="298"/>
      <c r="C1134" s="314"/>
      <c r="D1134" s="312"/>
      <c r="E1134" s="313"/>
      <c r="F1134" s="312"/>
      <c r="G1134" s="312"/>
      <c r="H1134" s="311"/>
      <c r="I1134" s="298"/>
      <c r="J1134" s="298"/>
      <c r="K1134" s="298"/>
      <c r="L1134" s="298"/>
      <c r="M1134" s="310"/>
      <c r="N1134" s="1679"/>
      <c r="O1134" s="1679"/>
      <c r="P1134" s="309"/>
      <c r="Q1134" s="309"/>
      <c r="R1134" s="308"/>
      <c r="S1134" s="307"/>
      <c r="T1134" s="306"/>
      <c r="U1134" s="306"/>
      <c r="V1134" s="306"/>
      <c r="W1134" s="306"/>
      <c r="X1134" s="306"/>
      <c r="Y1134" s="306"/>
      <c r="Z1134" s="306"/>
      <c r="AA1134" s="306"/>
      <c r="AB1134" s="305"/>
      <c r="AC1134" s="304" t="s">
        <v>557</v>
      </c>
      <c r="AD1134" s="304" t="s">
        <v>557</v>
      </c>
      <c r="AE1134" s="303" t="s">
        <v>557</v>
      </c>
      <c r="AF1134" s="302"/>
      <c r="AG1134" s="301" t="str">
        <f t="shared" si="148"/>
        <v/>
      </c>
      <c r="AH1134" s="300"/>
      <c r="AI1134" s="271">
        <v>1</v>
      </c>
      <c r="AJ1134" s="271" t="s">
        <v>560</v>
      </c>
      <c r="AK1134" s="271" t="str">
        <f t="shared" si="145"/>
        <v>??</v>
      </c>
      <c r="AL1134" s="271">
        <v>0</v>
      </c>
      <c r="AM1134" s="284">
        <f t="shared" si="149"/>
        <v>0</v>
      </c>
    </row>
    <row r="1135" spans="1:39" ht="14.1" customHeight="1" x14ac:dyDescent="0.25">
      <c r="A1135" s="315"/>
      <c r="B1135" s="298"/>
      <c r="C1135" s="314"/>
      <c r="D1135" s="312"/>
      <c r="E1135" s="313"/>
      <c r="F1135" s="312"/>
      <c r="G1135" s="312"/>
      <c r="H1135" s="311"/>
      <c r="I1135" s="298"/>
      <c r="J1135" s="298"/>
      <c r="K1135" s="298"/>
      <c r="L1135" s="298"/>
      <c r="M1135" s="310"/>
      <c r="N1135" s="1679"/>
      <c r="O1135" s="1679"/>
      <c r="P1135" s="309"/>
      <c r="Q1135" s="309"/>
      <c r="R1135" s="308"/>
      <c r="S1135" s="307"/>
      <c r="T1135" s="306"/>
      <c r="U1135" s="306"/>
      <c r="V1135" s="306"/>
      <c r="W1135" s="306"/>
      <c r="X1135" s="306"/>
      <c r="Y1135" s="306"/>
      <c r="Z1135" s="306"/>
      <c r="AA1135" s="306"/>
      <c r="AB1135" s="305"/>
      <c r="AC1135" s="304" t="s">
        <v>557</v>
      </c>
      <c r="AD1135" s="304" t="s">
        <v>557</v>
      </c>
      <c r="AE1135" s="303" t="s">
        <v>557</v>
      </c>
      <c r="AF1135" s="302"/>
      <c r="AG1135" s="301" t="str">
        <f t="shared" si="148"/>
        <v/>
      </c>
      <c r="AH1135" s="300"/>
      <c r="AI1135" s="271">
        <v>1</v>
      </c>
      <c r="AJ1135" s="271" t="s">
        <v>560</v>
      </c>
      <c r="AK1135" s="271" t="str">
        <f t="shared" si="145"/>
        <v>??</v>
      </c>
      <c r="AL1135" s="271">
        <v>1</v>
      </c>
      <c r="AM1135" s="284">
        <f t="shared" si="149"/>
        <v>0</v>
      </c>
    </row>
    <row r="1136" spans="1:39" ht="14.1" customHeight="1" thickBot="1" x14ac:dyDescent="0.3">
      <c r="A1136" s="299"/>
      <c r="B1136" s="1750"/>
      <c r="C1136" s="1751"/>
      <c r="D1136" s="445"/>
      <c r="E1136" s="1752"/>
      <c r="F1136" s="445"/>
      <c r="G1136" s="445"/>
      <c r="H1136" s="1753"/>
      <c r="I1136" s="1750"/>
      <c r="J1136" s="1750"/>
      <c r="K1136" s="1750"/>
      <c r="L1136" s="1750"/>
      <c r="M1136" s="1754"/>
      <c r="N1136" s="1755"/>
      <c r="O1136" s="1755"/>
      <c r="P1136" s="309"/>
      <c r="Q1136" s="1756"/>
      <c r="R1136" s="1755"/>
      <c r="S1136" s="1757"/>
      <c r="T1136" s="1758"/>
      <c r="U1136" s="1758"/>
      <c r="V1136" s="1758"/>
      <c r="W1136" s="1758"/>
      <c r="X1136" s="1758"/>
      <c r="Y1136" s="1758"/>
      <c r="Z1136" s="1758"/>
      <c r="AA1136" s="1758"/>
      <c r="AB1136" s="1759"/>
      <c r="AC1136" s="289" t="s">
        <v>557</v>
      </c>
      <c r="AD1136" s="289" t="s">
        <v>557</v>
      </c>
      <c r="AE1136" s="288" t="s">
        <v>557</v>
      </c>
      <c r="AF1136" s="287"/>
      <c r="AG1136" s="286" t="str">
        <f t="shared" si="148"/>
        <v/>
      </c>
      <c r="AH1136" s="285"/>
      <c r="AI1136" s="271">
        <v>1</v>
      </c>
      <c r="AJ1136" s="271" t="s">
        <v>560</v>
      </c>
      <c r="AK1136" s="271" t="str">
        <f t="shared" si="145"/>
        <v>??</v>
      </c>
      <c r="AL1136" s="271">
        <v>1</v>
      </c>
      <c r="AM1136" s="284">
        <f t="shared" si="149"/>
        <v>0</v>
      </c>
    </row>
    <row r="1137" spans="1:34" ht="14.25" customHeight="1" thickTop="1" x14ac:dyDescent="0.25">
      <c r="A1137" s="271"/>
      <c r="B1137" s="271"/>
      <c r="C1137" s="283"/>
      <c r="D1137" s="271"/>
      <c r="E1137" s="271"/>
      <c r="F1137" s="282"/>
      <c r="G1137" s="282"/>
      <c r="H1137" s="271"/>
      <c r="I1137" s="271"/>
      <c r="J1137" s="282"/>
      <c r="K1137" s="282"/>
      <c r="L1137" s="271"/>
      <c r="M1137" s="282"/>
      <c r="N1137" s="271"/>
      <c r="O1137" s="271"/>
      <c r="P1137" s="271"/>
      <c r="Q1137" s="271"/>
      <c r="R1137" s="282"/>
      <c r="S1137" s="282"/>
      <c r="T1137" s="271"/>
      <c r="U1137" s="271"/>
      <c r="V1137" s="271"/>
      <c r="W1137" s="271"/>
      <c r="X1137" s="271"/>
      <c r="Y1137" s="271"/>
      <c r="Z1137" s="271"/>
      <c r="AA1137" s="271"/>
      <c r="AB1137" s="282"/>
      <c r="AC1137" s="281"/>
      <c r="AD1137" s="281"/>
      <c r="AE1137" s="271"/>
      <c r="AF1137" s="280"/>
      <c r="AG1137" s="279"/>
      <c r="AH1137" s="278"/>
    </row>
    <row r="1138" spans="1:34" ht="14.25" customHeight="1" x14ac:dyDescent="0.25">
      <c r="A1138" s="271"/>
      <c r="B1138" s="271"/>
      <c r="C1138" s="283"/>
      <c r="D1138" s="271"/>
      <c r="E1138" s="271"/>
      <c r="F1138" s="282"/>
      <c r="G1138" s="282"/>
      <c r="H1138" s="271"/>
      <c r="I1138" s="271"/>
      <c r="J1138" s="282"/>
      <c r="K1138" s="282"/>
      <c r="L1138" s="271"/>
      <c r="M1138" s="282"/>
      <c r="N1138" s="271"/>
      <c r="O1138" s="271"/>
      <c r="P1138" s="271"/>
      <c r="Q1138" s="271"/>
      <c r="R1138" s="282"/>
      <c r="S1138" s="282"/>
      <c r="T1138" s="271"/>
      <c r="U1138" s="271"/>
      <c r="V1138" s="271"/>
      <c r="W1138" s="271"/>
      <c r="X1138" s="271"/>
      <c r="Y1138" s="271"/>
      <c r="Z1138" s="271"/>
      <c r="AA1138" s="271"/>
      <c r="AB1138" s="282"/>
      <c r="AC1138" s="281"/>
      <c r="AD1138" s="281"/>
      <c r="AE1138" s="271"/>
      <c r="AF1138" s="280"/>
      <c r="AG1138" s="279"/>
      <c r="AH1138" s="278"/>
    </row>
    <row r="1139" spans="1:34" ht="14.25" customHeight="1" x14ac:dyDescent="0.25">
      <c r="A1139" s="271"/>
      <c r="B1139" s="271"/>
      <c r="C1139" s="283"/>
      <c r="D1139" s="271"/>
      <c r="E1139" s="271"/>
      <c r="F1139" s="282"/>
      <c r="G1139" s="282"/>
      <c r="H1139" s="271"/>
      <c r="I1139" s="271"/>
      <c r="J1139" s="282"/>
      <c r="K1139" s="282"/>
      <c r="L1139" s="271"/>
      <c r="M1139" s="282"/>
      <c r="N1139" s="271"/>
      <c r="O1139" s="271"/>
      <c r="P1139" s="271"/>
      <c r="Q1139" s="271"/>
      <c r="R1139" s="282"/>
      <c r="S1139" s="282"/>
      <c r="T1139" s="271"/>
      <c r="U1139" s="271"/>
      <c r="V1139" s="271"/>
      <c r="W1139" s="271"/>
      <c r="X1139" s="271"/>
      <c r="Y1139" s="271"/>
      <c r="Z1139" s="271"/>
      <c r="AA1139" s="271"/>
      <c r="AB1139" s="282"/>
      <c r="AC1139" s="281"/>
      <c r="AD1139" s="281"/>
      <c r="AE1139" s="271"/>
      <c r="AF1139" s="280"/>
      <c r="AG1139" s="279"/>
      <c r="AH1139" s="278"/>
    </row>
    <row r="1140" spans="1:34" ht="14.25" customHeight="1" x14ac:dyDescent="0.25">
      <c r="A1140" s="271"/>
      <c r="B1140" s="271"/>
      <c r="C1140" s="283"/>
      <c r="D1140" s="271"/>
      <c r="E1140" s="271"/>
      <c r="F1140" s="282"/>
      <c r="G1140" s="282"/>
      <c r="H1140" s="271"/>
      <c r="I1140" s="271"/>
      <c r="J1140" s="282"/>
      <c r="K1140" s="282"/>
      <c r="L1140" s="271"/>
      <c r="M1140" s="282"/>
      <c r="N1140" s="271"/>
      <c r="O1140" s="271"/>
      <c r="P1140" s="271"/>
      <c r="Q1140" s="271"/>
      <c r="R1140" s="282"/>
      <c r="S1140" s="282"/>
      <c r="T1140" s="271"/>
      <c r="U1140" s="271"/>
      <c r="V1140" s="271"/>
      <c r="W1140" s="271"/>
      <c r="X1140" s="271"/>
      <c r="Y1140" s="271"/>
      <c r="Z1140" s="271"/>
      <c r="AA1140" s="271"/>
      <c r="AB1140" s="282"/>
      <c r="AC1140" s="281"/>
      <c r="AD1140" s="281"/>
      <c r="AE1140" s="271"/>
      <c r="AF1140" s="280"/>
      <c r="AG1140" s="279"/>
      <c r="AH1140" s="278"/>
    </row>
    <row r="1141" spans="1:34" ht="14.25" customHeight="1" x14ac:dyDescent="0.25">
      <c r="A1141" s="271"/>
      <c r="B1141" s="271"/>
      <c r="C1141" s="283"/>
      <c r="D1141" s="271"/>
      <c r="E1141" s="271"/>
      <c r="F1141" s="282"/>
      <c r="G1141" s="282"/>
      <c r="H1141" s="271"/>
      <c r="I1141" s="271"/>
      <c r="J1141" s="282"/>
      <c r="K1141" s="282"/>
      <c r="L1141" s="271"/>
      <c r="M1141" s="282"/>
      <c r="N1141" s="271"/>
      <c r="O1141" s="271"/>
      <c r="P1141" s="271"/>
      <c r="Q1141" s="271"/>
      <c r="R1141" s="282"/>
      <c r="S1141" s="282"/>
      <c r="T1141" s="271"/>
      <c r="U1141" s="271"/>
      <c r="V1141" s="271"/>
      <c r="W1141" s="271"/>
      <c r="X1141" s="271"/>
      <c r="Y1141" s="271"/>
      <c r="Z1141" s="271"/>
      <c r="AA1141" s="271"/>
      <c r="AB1141" s="282"/>
      <c r="AC1141" s="281"/>
      <c r="AD1141" s="281"/>
      <c r="AE1141" s="271"/>
      <c r="AF1141" s="280"/>
      <c r="AG1141" s="279"/>
      <c r="AH1141" s="278"/>
    </row>
    <row r="1142" spans="1:34" ht="14.25" customHeight="1" x14ac:dyDescent="0.25"/>
    <row r="1143" spans="1:34" ht="14.25" customHeight="1" x14ac:dyDescent="0.25"/>
    <row r="1144" spans="1:34" ht="14.25" customHeight="1" x14ac:dyDescent="0.25"/>
    <row r="1145" spans="1:34" ht="14.25" customHeight="1" x14ac:dyDescent="0.25"/>
    <row r="1146" spans="1:34" ht="14.25" customHeight="1" x14ac:dyDescent="0.25"/>
    <row r="1147" spans="1:34" ht="14.25" customHeight="1" x14ac:dyDescent="0.25"/>
    <row r="1148" spans="1:34" ht="14.25" customHeight="1" x14ac:dyDescent="0.25"/>
    <row r="1149" spans="1:34" ht="14.25" customHeight="1" x14ac:dyDescent="0.25"/>
    <row r="1150" spans="1:34" ht="14.25" customHeight="1" x14ac:dyDescent="0.25"/>
    <row r="1151" spans="1:34" ht="14.25" customHeight="1" x14ac:dyDescent="0.25"/>
    <row r="1152" spans="1:34" ht="14.25" customHeight="1" x14ac:dyDescent="0.25"/>
    <row r="1153" ht="14.25" customHeight="1" x14ac:dyDescent="0.25"/>
    <row r="1154" ht="14.25" customHeight="1" x14ac:dyDescent="0.25"/>
    <row r="1155" ht="14.25" customHeight="1" x14ac:dyDescent="0.25"/>
    <row r="1156" ht="14.25" customHeight="1" x14ac:dyDescent="0.25"/>
    <row r="1157" ht="14.25" customHeight="1" x14ac:dyDescent="0.25"/>
    <row r="1158" ht="14.25" customHeight="1" x14ac:dyDescent="0.25"/>
    <row r="1159" ht="14.25" customHeight="1" x14ac:dyDescent="0.25"/>
    <row r="1160" ht="14.25" customHeight="1" x14ac:dyDescent="0.25"/>
    <row r="1161" ht="14.25" customHeight="1" x14ac:dyDescent="0.25"/>
    <row r="1162" ht="14.25" customHeight="1" x14ac:dyDescent="0.25"/>
    <row r="1163" ht="14.25" customHeight="1" x14ac:dyDescent="0.25"/>
    <row r="1164" ht="14.25" customHeight="1" x14ac:dyDescent="0.25"/>
    <row r="1165" ht="14.25" customHeight="1" x14ac:dyDescent="0.25"/>
    <row r="1166" ht="14.25" customHeight="1" x14ac:dyDescent="0.25"/>
    <row r="1167" ht="14.25" customHeight="1" x14ac:dyDescent="0.25"/>
    <row r="1168" ht="14.25" customHeight="1" x14ac:dyDescent="0.25"/>
    <row r="1169" ht="14.25" customHeight="1" x14ac:dyDescent="0.25"/>
    <row r="1170" ht="14.25" customHeight="1" x14ac:dyDescent="0.25"/>
    <row r="1171" ht="14.25" customHeight="1" x14ac:dyDescent="0.25"/>
    <row r="1172" ht="14.25" customHeight="1" x14ac:dyDescent="0.25"/>
    <row r="1173" ht="14.25" customHeight="1" x14ac:dyDescent="0.25"/>
    <row r="1174" ht="14.25" customHeight="1" x14ac:dyDescent="0.25"/>
    <row r="1175" ht="14.25" customHeight="1" x14ac:dyDescent="0.25"/>
    <row r="1176" ht="14.25" customHeight="1" x14ac:dyDescent="0.25"/>
    <row r="1177" ht="14.25" customHeight="1" x14ac:dyDescent="0.25"/>
    <row r="1178" ht="14.25" customHeight="1" x14ac:dyDescent="0.25"/>
    <row r="1179" ht="14.25" customHeight="1" x14ac:dyDescent="0.25"/>
    <row r="1180" ht="14.25" customHeight="1" x14ac:dyDescent="0.25"/>
    <row r="1181" ht="14.25" customHeight="1" x14ac:dyDescent="0.25"/>
    <row r="1182" ht="14.25" customHeight="1" x14ac:dyDescent="0.25"/>
    <row r="1183" ht="14.25" customHeight="1" x14ac:dyDescent="0.25"/>
    <row r="1184" ht="14.25" customHeight="1" x14ac:dyDescent="0.25"/>
    <row r="1185" ht="14.25" customHeight="1" x14ac:dyDescent="0.25"/>
    <row r="1186" ht="14.25" customHeight="1" x14ac:dyDescent="0.25"/>
    <row r="1187" ht="14.25" customHeight="1" x14ac:dyDescent="0.25"/>
    <row r="1188" ht="14.25" customHeight="1" x14ac:dyDescent="0.25"/>
    <row r="1189" ht="14.25" customHeight="1" x14ac:dyDescent="0.25"/>
    <row r="1190" ht="14.25" customHeight="1" x14ac:dyDescent="0.25"/>
    <row r="1191" ht="14.25" customHeight="1" x14ac:dyDescent="0.25"/>
    <row r="1192" ht="14.25" customHeight="1" x14ac:dyDescent="0.25"/>
    <row r="1193" ht="14.25" customHeight="1" x14ac:dyDescent="0.25"/>
    <row r="1194" ht="14.25" customHeight="1" x14ac:dyDescent="0.25"/>
    <row r="1195" ht="14.25" customHeight="1" x14ac:dyDescent="0.25"/>
    <row r="1196" ht="14.25" customHeight="1" x14ac:dyDescent="0.25"/>
    <row r="1197" ht="14.25" customHeight="1" x14ac:dyDescent="0.25"/>
    <row r="1198" ht="14.25" customHeight="1" x14ac:dyDescent="0.25"/>
    <row r="1199" ht="14.25" customHeight="1" x14ac:dyDescent="0.25"/>
    <row r="1200" ht="14.25" customHeight="1" x14ac:dyDescent="0.25"/>
    <row r="1201" ht="14.25" customHeight="1" x14ac:dyDescent="0.25"/>
    <row r="1202" ht="14.25" customHeight="1" x14ac:dyDescent="0.25"/>
    <row r="1203" ht="14.25" customHeight="1" x14ac:dyDescent="0.25"/>
    <row r="1204" ht="14.25" customHeight="1" x14ac:dyDescent="0.25"/>
    <row r="1205" ht="14.25" customHeight="1" x14ac:dyDescent="0.25"/>
    <row r="1206" ht="14.25" customHeight="1" x14ac:dyDescent="0.25"/>
    <row r="1207" ht="14.25" customHeight="1" x14ac:dyDescent="0.25"/>
    <row r="1208" ht="14.25" customHeight="1" x14ac:dyDescent="0.25"/>
    <row r="1209" ht="14.25" customHeight="1" x14ac:dyDescent="0.25"/>
    <row r="1210" ht="14.25" customHeight="1" x14ac:dyDescent="0.25"/>
    <row r="1211" ht="14.25" customHeight="1" x14ac:dyDescent="0.25"/>
    <row r="1212" ht="14.25" customHeight="1" x14ac:dyDescent="0.25"/>
    <row r="1213" ht="14.25" customHeight="1" x14ac:dyDescent="0.25"/>
    <row r="1214" ht="14.25" customHeight="1" x14ac:dyDescent="0.25"/>
    <row r="1215" ht="14.25" customHeight="1" x14ac:dyDescent="0.25"/>
    <row r="1216" ht="14.25" customHeight="1" x14ac:dyDescent="0.25"/>
    <row r="1217" ht="14.25" customHeight="1" x14ac:dyDescent="0.25"/>
    <row r="1218" ht="14.25" customHeight="1" x14ac:dyDescent="0.25"/>
    <row r="1219" ht="14.25" customHeight="1" x14ac:dyDescent="0.25"/>
    <row r="1220" ht="14.25" customHeight="1" x14ac:dyDescent="0.25"/>
    <row r="1221" ht="14.25" customHeight="1" x14ac:dyDescent="0.25"/>
    <row r="1222" ht="14.25" customHeight="1" x14ac:dyDescent="0.25"/>
    <row r="1223" ht="14.25" customHeight="1" x14ac:dyDescent="0.25"/>
    <row r="1224" ht="14.25" customHeight="1" x14ac:dyDescent="0.25"/>
    <row r="1225" ht="14.25" customHeight="1" x14ac:dyDescent="0.25"/>
    <row r="1226" ht="14.25" customHeight="1" x14ac:dyDescent="0.25"/>
    <row r="1227" ht="14.25" customHeight="1" x14ac:dyDescent="0.25"/>
    <row r="1228" ht="14.25" customHeight="1" x14ac:dyDescent="0.25"/>
    <row r="1229" ht="14.25" customHeight="1" x14ac:dyDescent="0.25"/>
    <row r="1230" ht="14.25" customHeight="1" x14ac:dyDescent="0.25"/>
    <row r="1231" ht="14.25" customHeight="1" x14ac:dyDescent="0.25"/>
    <row r="1232" ht="14.25" customHeight="1" x14ac:dyDescent="0.25"/>
    <row r="1233" ht="14.25" customHeight="1" x14ac:dyDescent="0.25"/>
    <row r="1234" ht="14.25" customHeight="1" x14ac:dyDescent="0.25"/>
    <row r="1235" ht="14.25" customHeight="1" x14ac:dyDescent="0.25"/>
    <row r="1236" ht="14.25" customHeight="1" x14ac:dyDescent="0.25"/>
    <row r="1237" ht="14.25" customHeight="1" x14ac:dyDescent="0.25"/>
    <row r="1238" ht="14.25" customHeight="1" x14ac:dyDescent="0.25"/>
    <row r="1239" ht="14.25" customHeight="1" x14ac:dyDescent="0.25"/>
    <row r="1240" ht="14.25" customHeight="1" x14ac:dyDescent="0.25"/>
    <row r="1241" ht="14.25" customHeight="1" x14ac:dyDescent="0.25"/>
    <row r="1242" ht="14.25" customHeight="1" x14ac:dyDescent="0.25"/>
    <row r="1243" ht="14.25" customHeight="1" x14ac:dyDescent="0.25"/>
    <row r="1244" ht="14.25" customHeight="1" x14ac:dyDescent="0.25"/>
    <row r="1245" ht="14.25" customHeight="1" x14ac:dyDescent="0.25"/>
    <row r="1246" ht="14.25" customHeight="1" x14ac:dyDescent="0.25"/>
    <row r="1247" ht="14.25" customHeight="1" x14ac:dyDescent="0.25"/>
    <row r="1248" ht="14.25" customHeight="1" x14ac:dyDescent="0.25"/>
    <row r="1249" ht="14.25" customHeight="1" x14ac:dyDescent="0.25"/>
    <row r="1250" ht="14.25" customHeight="1" x14ac:dyDescent="0.25"/>
    <row r="1251" ht="14.25" customHeight="1" x14ac:dyDescent="0.25"/>
    <row r="1252" ht="14.25" customHeight="1" x14ac:dyDescent="0.25"/>
    <row r="1253" ht="14.25" customHeight="1" x14ac:dyDescent="0.25"/>
    <row r="1254" ht="14.25" customHeight="1" x14ac:dyDescent="0.25"/>
    <row r="1255" ht="14.25" customHeight="1" x14ac:dyDescent="0.25"/>
    <row r="1256" ht="14.25" customHeight="1" x14ac:dyDescent="0.25"/>
    <row r="1257" ht="14.25" customHeight="1" x14ac:dyDescent="0.25"/>
    <row r="1258" ht="14.25" customHeight="1" x14ac:dyDescent="0.25"/>
    <row r="1259" ht="14.25" customHeight="1" x14ac:dyDescent="0.25"/>
    <row r="1260" ht="14.25" customHeight="1" x14ac:dyDescent="0.25"/>
    <row r="1261" ht="14.25" customHeight="1" x14ac:dyDescent="0.25"/>
    <row r="1262" ht="14.25" customHeight="1" x14ac:dyDescent="0.25"/>
    <row r="1263" ht="14.25" customHeight="1" x14ac:dyDescent="0.25"/>
    <row r="1264" ht="14.25" customHeight="1" x14ac:dyDescent="0.25"/>
    <row r="1265" ht="14.25" customHeight="1" x14ac:dyDescent="0.25"/>
    <row r="1266" ht="14.25" customHeight="1" x14ac:dyDescent="0.25"/>
    <row r="1267" ht="14.25" customHeight="1" x14ac:dyDescent="0.25"/>
    <row r="1268" ht="14.25" customHeight="1" x14ac:dyDescent="0.25"/>
    <row r="1269" ht="14.25" customHeight="1" x14ac:dyDescent="0.25"/>
    <row r="1270" ht="14.25" customHeight="1" x14ac:dyDescent="0.25"/>
    <row r="1271" ht="14.25" customHeight="1" x14ac:dyDescent="0.25"/>
    <row r="1272" ht="14.25" customHeight="1" x14ac:dyDescent="0.25"/>
    <row r="1273" ht="14.25" customHeight="1" x14ac:dyDescent="0.25"/>
    <row r="1274" ht="14.25" customHeight="1" x14ac:dyDescent="0.25"/>
    <row r="1275" ht="14.25" customHeight="1" x14ac:dyDescent="0.25"/>
    <row r="1276" ht="14.25" customHeight="1" x14ac:dyDescent="0.25"/>
    <row r="1277" ht="14.25" customHeight="1" x14ac:dyDescent="0.25"/>
    <row r="1278" ht="14.25" customHeight="1" x14ac:dyDescent="0.25"/>
    <row r="1279" ht="14.25" customHeight="1" x14ac:dyDescent="0.25"/>
    <row r="1280" ht="14.25" customHeight="1" x14ac:dyDescent="0.25"/>
    <row r="1281" ht="14.25" customHeight="1" x14ac:dyDescent="0.25"/>
    <row r="1282" ht="14.25" customHeight="1" x14ac:dyDescent="0.25"/>
    <row r="1283" ht="14.25" customHeight="1" x14ac:dyDescent="0.25"/>
    <row r="1284" ht="14.25" customHeight="1" x14ac:dyDescent="0.25"/>
    <row r="1285" ht="14.25" customHeight="1" x14ac:dyDescent="0.25"/>
    <row r="1286" ht="14.25" customHeight="1" x14ac:dyDescent="0.25"/>
    <row r="1287" ht="14.25" customHeight="1" x14ac:dyDescent="0.25"/>
    <row r="1288" ht="14.25" customHeight="1" x14ac:dyDescent="0.25"/>
    <row r="1289" ht="14.25" customHeight="1" x14ac:dyDescent="0.25"/>
    <row r="1290" ht="14.25" customHeight="1" x14ac:dyDescent="0.25"/>
    <row r="1291" ht="14.25" customHeight="1" x14ac:dyDescent="0.25"/>
    <row r="1292" ht="14.25" customHeight="1" x14ac:dyDescent="0.25"/>
    <row r="1293" ht="14.25" customHeight="1" x14ac:dyDescent="0.25"/>
    <row r="1294" ht="14.25" customHeight="1" x14ac:dyDescent="0.25"/>
    <row r="1295" ht="14.25" customHeight="1" x14ac:dyDescent="0.25"/>
    <row r="1296" ht="14.25" customHeight="1" x14ac:dyDescent="0.25"/>
    <row r="1297" ht="14.25" customHeight="1" x14ac:dyDescent="0.25"/>
    <row r="1298" ht="14.25" customHeight="1" x14ac:dyDescent="0.25"/>
    <row r="1299" ht="14.25" customHeight="1" x14ac:dyDescent="0.25"/>
    <row r="1300" ht="14.25" customHeight="1" x14ac:dyDescent="0.25"/>
    <row r="1301" ht="14.25" customHeight="1" x14ac:dyDescent="0.25"/>
    <row r="1302" ht="14.25" customHeight="1" x14ac:dyDescent="0.25"/>
    <row r="1303" ht="14.25" customHeight="1" x14ac:dyDescent="0.25"/>
    <row r="1304" ht="14.25" customHeight="1" x14ac:dyDescent="0.25"/>
    <row r="1305" ht="14.25" customHeight="1" x14ac:dyDescent="0.25"/>
    <row r="1306" ht="14.25" customHeight="1" x14ac:dyDescent="0.25"/>
    <row r="1307" ht="14.25" customHeight="1" x14ac:dyDescent="0.25"/>
    <row r="1308" ht="14.25" customHeight="1" x14ac:dyDescent="0.25"/>
    <row r="1309" ht="14.25" customHeight="1" x14ac:dyDescent="0.25"/>
    <row r="1310" ht="14.25" customHeight="1" x14ac:dyDescent="0.25"/>
    <row r="1311" ht="14.25" customHeight="1" x14ac:dyDescent="0.25"/>
    <row r="1312" ht="14.25" customHeight="1" x14ac:dyDescent="0.25"/>
    <row r="1313" ht="14.25" customHeight="1" x14ac:dyDescent="0.25"/>
    <row r="1314" ht="14.25" customHeight="1" x14ac:dyDescent="0.25"/>
    <row r="1315" ht="14.25" customHeight="1" x14ac:dyDescent="0.25"/>
    <row r="1316" ht="14.25" customHeight="1" x14ac:dyDescent="0.25"/>
    <row r="1317" ht="14.25" customHeight="1" x14ac:dyDescent="0.25"/>
    <row r="1318" ht="14.25" customHeight="1" x14ac:dyDescent="0.25"/>
    <row r="1319" ht="14.25" customHeight="1" x14ac:dyDescent="0.25"/>
    <row r="1320" ht="14.25" customHeight="1" x14ac:dyDescent="0.25"/>
    <row r="1321" ht="14.25" customHeight="1" x14ac:dyDescent="0.25"/>
    <row r="1322" ht="14.25" customHeight="1" x14ac:dyDescent="0.25"/>
    <row r="1323" ht="14.25" customHeight="1" x14ac:dyDescent="0.25"/>
    <row r="1324" ht="14.25" customHeight="1" x14ac:dyDescent="0.25"/>
    <row r="1325" ht="14.25" customHeight="1" x14ac:dyDescent="0.25"/>
    <row r="1326" ht="14.25" customHeight="1" x14ac:dyDescent="0.25"/>
    <row r="1327" ht="14.25" customHeight="1" x14ac:dyDescent="0.25"/>
    <row r="1328" ht="14.25" customHeight="1" x14ac:dyDescent="0.25"/>
    <row r="1329" ht="14.25" customHeight="1" x14ac:dyDescent="0.25"/>
    <row r="1330" ht="14.25" customHeight="1" x14ac:dyDescent="0.25"/>
    <row r="1331" ht="14.25" customHeight="1" x14ac:dyDescent="0.25"/>
    <row r="1332" ht="14.25" customHeight="1" x14ac:dyDescent="0.25"/>
    <row r="1333" ht="14.25" customHeight="1" x14ac:dyDescent="0.25"/>
    <row r="1334" ht="14.25" customHeight="1" x14ac:dyDescent="0.25"/>
    <row r="1335" ht="14.25" customHeight="1" x14ac:dyDescent="0.25"/>
    <row r="1336" ht="14.25" customHeight="1" x14ac:dyDescent="0.25"/>
    <row r="1337" ht="14.25" customHeight="1" x14ac:dyDescent="0.25"/>
    <row r="1338" ht="14.25" customHeight="1" x14ac:dyDescent="0.25"/>
    <row r="1339" ht="14.25" customHeight="1" x14ac:dyDescent="0.25"/>
    <row r="1340" ht="14.25" customHeight="1" x14ac:dyDescent="0.25"/>
    <row r="1341" ht="14.25" customHeight="1" x14ac:dyDescent="0.25"/>
    <row r="1342" ht="14.25" customHeight="1" x14ac:dyDescent="0.25"/>
    <row r="1343" ht="14.25" customHeight="1" x14ac:dyDescent="0.25"/>
    <row r="1344" ht="14.25" customHeight="1" x14ac:dyDescent="0.25"/>
    <row r="1345" ht="14.25" customHeight="1" x14ac:dyDescent="0.25"/>
    <row r="1346" ht="14.25" customHeight="1" x14ac:dyDescent="0.25"/>
    <row r="1347" ht="14.25" customHeight="1" x14ac:dyDescent="0.25"/>
    <row r="1348" ht="14.25" customHeight="1" x14ac:dyDescent="0.25"/>
    <row r="1349" ht="14.25" customHeight="1" x14ac:dyDescent="0.25"/>
    <row r="1350" ht="14.25" customHeight="1" x14ac:dyDescent="0.25"/>
    <row r="1351" ht="14.25" customHeight="1" x14ac:dyDescent="0.25"/>
    <row r="1352" ht="14.25" customHeight="1" x14ac:dyDescent="0.25"/>
    <row r="1353" ht="14.25" customHeight="1" x14ac:dyDescent="0.25"/>
    <row r="1354" ht="14.25" customHeight="1" x14ac:dyDescent="0.25"/>
    <row r="1355" ht="14.25" customHeight="1" x14ac:dyDescent="0.25"/>
    <row r="1356" ht="14.25" customHeight="1" x14ac:dyDescent="0.25"/>
    <row r="1357" ht="14.25" customHeight="1" x14ac:dyDescent="0.25"/>
    <row r="1358" ht="14.25" customHeight="1" x14ac:dyDescent="0.25"/>
    <row r="1359" ht="14.25" customHeight="1" x14ac:dyDescent="0.25"/>
    <row r="1360" ht="14.25" customHeight="1" x14ac:dyDescent="0.25"/>
    <row r="1361" ht="14.25" customHeight="1" x14ac:dyDescent="0.25"/>
    <row r="1362" ht="14.25" customHeight="1" x14ac:dyDescent="0.25"/>
    <row r="1363" ht="14.25" customHeight="1" x14ac:dyDescent="0.25"/>
    <row r="1364" ht="14.25" customHeight="1" x14ac:dyDescent="0.25"/>
    <row r="1365" ht="14.25" customHeight="1" x14ac:dyDescent="0.25"/>
    <row r="1366" ht="14.25" customHeight="1" x14ac:dyDescent="0.25"/>
    <row r="1367" ht="14.25" customHeight="1" x14ac:dyDescent="0.25"/>
    <row r="1368" ht="14.25" customHeight="1" x14ac:dyDescent="0.25"/>
    <row r="1369" ht="14.25" customHeight="1" x14ac:dyDescent="0.25"/>
    <row r="1370" ht="14.25" customHeight="1" x14ac:dyDescent="0.25"/>
    <row r="1371" ht="14.25" customHeight="1" x14ac:dyDescent="0.25"/>
    <row r="1372" ht="14.25" customHeight="1" x14ac:dyDescent="0.25"/>
    <row r="1373" ht="14.25" customHeight="1" x14ac:dyDescent="0.25"/>
    <row r="1374" ht="14.25" customHeight="1" x14ac:dyDescent="0.25"/>
    <row r="1375" ht="14.25" customHeight="1" x14ac:dyDescent="0.25"/>
    <row r="1376" ht="14.25" customHeight="1" x14ac:dyDescent="0.25"/>
    <row r="1377" ht="14.25" customHeight="1" x14ac:dyDescent="0.25"/>
    <row r="1378" ht="14.25" customHeight="1" x14ac:dyDescent="0.25"/>
    <row r="1379" ht="14.25" customHeight="1" x14ac:dyDescent="0.25"/>
    <row r="1380" ht="14.25" customHeight="1" x14ac:dyDescent="0.25"/>
    <row r="1381" ht="14.25" customHeight="1" x14ac:dyDescent="0.25"/>
    <row r="1382" ht="14.25" customHeight="1" x14ac:dyDescent="0.25"/>
    <row r="1383" ht="14.25" customHeight="1" x14ac:dyDescent="0.25"/>
    <row r="1384" ht="14.25" customHeight="1" x14ac:dyDescent="0.25"/>
    <row r="1385" ht="14.25" customHeight="1" x14ac:dyDescent="0.25"/>
    <row r="1386" ht="14.25" customHeight="1" x14ac:dyDescent="0.25"/>
    <row r="1387" ht="14.25" customHeight="1" x14ac:dyDescent="0.25"/>
    <row r="1388" ht="14.25" customHeight="1" x14ac:dyDescent="0.25"/>
    <row r="1389" ht="14.25" customHeight="1" x14ac:dyDescent="0.25"/>
    <row r="1390" ht="14.25" customHeight="1" x14ac:dyDescent="0.25"/>
    <row r="1391" ht="14.25" customHeight="1" x14ac:dyDescent="0.25"/>
    <row r="1392" ht="14.25" customHeight="1" x14ac:dyDescent="0.25"/>
    <row r="1393" ht="14.25" customHeight="1" x14ac:dyDescent="0.25"/>
    <row r="1394" ht="14.25" customHeight="1" x14ac:dyDescent="0.25"/>
    <row r="1395" ht="14.25" customHeight="1" x14ac:dyDescent="0.25"/>
    <row r="1396" ht="14.25" customHeight="1" x14ac:dyDescent="0.25"/>
    <row r="1397" ht="14.25" customHeight="1" x14ac:dyDescent="0.25"/>
    <row r="1398" ht="14.25" customHeight="1" x14ac:dyDescent="0.25"/>
    <row r="1399" ht="14.25" customHeight="1" x14ac:dyDescent="0.25"/>
    <row r="1400" ht="14.25" customHeight="1" x14ac:dyDescent="0.25"/>
    <row r="1401" ht="14.25" customHeight="1" x14ac:dyDescent="0.25"/>
    <row r="1402" ht="14.25" customHeight="1" x14ac:dyDescent="0.25"/>
    <row r="1403" ht="14.25" customHeight="1" x14ac:dyDescent="0.25"/>
    <row r="1404" ht="14.25" customHeight="1" x14ac:dyDescent="0.25"/>
    <row r="1405" ht="14.25" customHeight="1" x14ac:dyDescent="0.25"/>
    <row r="1406" ht="14.25" customHeight="1" x14ac:dyDescent="0.25"/>
    <row r="1407" ht="14.25" customHeight="1" x14ac:dyDescent="0.25"/>
    <row r="1408" ht="14.25" customHeight="1" x14ac:dyDescent="0.25"/>
    <row r="1409" ht="14.25" customHeight="1" x14ac:dyDescent="0.25"/>
    <row r="1410" ht="14.25" customHeight="1" x14ac:dyDescent="0.25"/>
    <row r="1411" ht="14.25" customHeight="1" x14ac:dyDescent="0.25"/>
    <row r="1412" ht="14.25" customHeight="1" x14ac:dyDescent="0.25"/>
    <row r="1413" ht="14.25" customHeight="1" x14ac:dyDescent="0.25"/>
    <row r="1414" ht="14.25" customHeight="1" x14ac:dyDescent="0.25"/>
    <row r="1415" ht="14.25" customHeight="1" x14ac:dyDescent="0.25"/>
    <row r="1416" ht="14.25" customHeight="1" x14ac:dyDescent="0.25"/>
    <row r="1417" ht="14.25" customHeight="1" x14ac:dyDescent="0.25"/>
    <row r="1418" ht="14.25" customHeight="1" x14ac:dyDescent="0.25"/>
    <row r="1419" ht="14.25" customHeight="1" x14ac:dyDescent="0.25"/>
    <row r="1420" ht="14.25" customHeight="1" x14ac:dyDescent="0.25"/>
    <row r="1421" ht="14.25" customHeight="1" x14ac:dyDescent="0.25"/>
    <row r="1422" ht="14.25" customHeight="1" x14ac:dyDescent="0.25"/>
    <row r="1423" ht="14.25" customHeight="1" x14ac:dyDescent="0.25"/>
    <row r="1424" ht="14.25" customHeight="1" x14ac:dyDescent="0.25"/>
    <row r="1425" ht="14.25" customHeight="1" x14ac:dyDescent="0.25"/>
    <row r="1426" ht="14.25" customHeight="1" x14ac:dyDescent="0.25"/>
    <row r="1427" ht="14.25" customHeight="1" x14ac:dyDescent="0.25"/>
    <row r="1428" ht="14.25" customHeight="1" x14ac:dyDescent="0.25"/>
    <row r="1429" ht="14.25" customHeight="1" x14ac:dyDescent="0.25"/>
    <row r="1430" ht="14.25" customHeight="1" x14ac:dyDescent="0.25"/>
    <row r="1431" ht="14.25" customHeight="1" x14ac:dyDescent="0.25"/>
    <row r="1432" ht="14.25" customHeight="1" x14ac:dyDescent="0.25"/>
    <row r="1433" ht="14.25" customHeight="1" x14ac:dyDescent="0.25"/>
    <row r="1434" ht="14.25" customHeight="1" x14ac:dyDescent="0.25"/>
    <row r="1435" ht="14.25" customHeight="1" x14ac:dyDescent="0.25"/>
    <row r="1436" ht="14.25" customHeight="1" x14ac:dyDescent="0.25"/>
    <row r="1437" ht="14.25" customHeight="1" x14ac:dyDescent="0.25"/>
    <row r="1438" ht="14.25" customHeight="1" x14ac:dyDescent="0.25"/>
    <row r="1439" ht="14.25" customHeight="1" x14ac:dyDescent="0.25"/>
    <row r="1440" ht="14.25" customHeight="1" x14ac:dyDescent="0.25"/>
    <row r="1441" ht="14.25" customHeight="1" x14ac:dyDescent="0.25"/>
    <row r="1442" ht="14.25" customHeight="1" x14ac:dyDescent="0.25"/>
    <row r="1443" ht="14.25" customHeight="1" x14ac:dyDescent="0.25"/>
    <row r="1444" ht="14.25" customHeight="1" x14ac:dyDescent="0.25"/>
    <row r="1445" ht="14.25" customHeight="1" x14ac:dyDescent="0.25"/>
    <row r="1446" ht="14.25" customHeight="1" x14ac:dyDescent="0.25"/>
    <row r="1447" ht="14.25" customHeight="1" x14ac:dyDescent="0.25"/>
    <row r="1448" ht="14.25" customHeight="1" x14ac:dyDescent="0.25"/>
    <row r="1449" ht="14.25" customHeight="1" x14ac:dyDescent="0.25"/>
    <row r="1450" ht="14.25" customHeight="1" x14ac:dyDescent="0.25"/>
    <row r="1451" ht="14.25" customHeight="1" x14ac:dyDescent="0.25"/>
    <row r="1452" ht="14.25" customHeight="1" x14ac:dyDescent="0.25"/>
    <row r="1453" ht="14.25" customHeight="1" x14ac:dyDescent="0.25"/>
    <row r="1454" ht="14.25" customHeight="1" x14ac:dyDescent="0.25"/>
    <row r="1455" ht="14.25" customHeight="1" x14ac:dyDescent="0.25"/>
    <row r="1456" ht="14.25" customHeight="1" x14ac:dyDescent="0.25"/>
    <row r="1457" ht="14.25" customHeight="1" x14ac:dyDescent="0.25"/>
    <row r="1458" ht="14.25" customHeight="1" x14ac:dyDescent="0.25"/>
    <row r="1459" ht="14.25" customHeight="1" x14ac:dyDescent="0.25"/>
    <row r="1460" ht="14.25" customHeight="1" x14ac:dyDescent="0.25"/>
    <row r="1461" ht="14.25" customHeight="1" x14ac:dyDescent="0.25"/>
    <row r="1462" ht="14.25" customHeight="1" x14ac:dyDescent="0.25"/>
    <row r="1463" ht="14.25" customHeight="1" x14ac:dyDescent="0.25"/>
    <row r="1464" ht="14.25" customHeight="1" x14ac:dyDescent="0.25"/>
    <row r="1465" ht="14.25" customHeight="1" x14ac:dyDescent="0.25"/>
    <row r="1466" ht="14.25" customHeight="1" x14ac:dyDescent="0.25"/>
    <row r="1467" ht="14.25" customHeight="1" x14ac:dyDescent="0.25"/>
    <row r="1468" ht="14.25" customHeight="1" x14ac:dyDescent="0.25"/>
    <row r="1469" ht="14.25" customHeight="1" x14ac:dyDescent="0.25"/>
    <row r="1470" ht="14.25" customHeight="1" x14ac:dyDescent="0.25"/>
    <row r="1471" ht="14.25" customHeight="1" x14ac:dyDescent="0.25"/>
    <row r="1472" ht="14.25" customHeight="1" x14ac:dyDescent="0.25"/>
    <row r="1473" ht="14.25" customHeight="1" x14ac:dyDescent="0.25"/>
    <row r="1474" ht="14.25" customHeight="1" x14ac:dyDescent="0.25"/>
    <row r="1475" ht="14.25" customHeight="1" x14ac:dyDescent="0.25"/>
    <row r="1476" ht="14.25" customHeight="1" x14ac:dyDescent="0.25"/>
    <row r="1477" ht="14.25" customHeight="1" x14ac:dyDescent="0.25"/>
    <row r="1478" ht="14.25" customHeight="1" x14ac:dyDescent="0.25"/>
    <row r="1479" ht="14.25" customHeight="1" x14ac:dyDescent="0.25"/>
    <row r="1480" ht="14.25" customHeight="1" x14ac:dyDescent="0.25"/>
    <row r="1481" ht="14.25" customHeight="1" x14ac:dyDescent="0.25"/>
    <row r="1482" ht="14.25" customHeight="1" x14ac:dyDescent="0.25"/>
    <row r="1483" ht="14.25" customHeight="1" x14ac:dyDescent="0.25"/>
    <row r="1484" ht="14.25" customHeight="1" x14ac:dyDescent="0.25"/>
    <row r="1485" ht="14.25" customHeight="1" x14ac:dyDescent="0.25"/>
    <row r="1486" ht="14.25" customHeight="1" x14ac:dyDescent="0.25"/>
    <row r="1487" ht="14.25" customHeight="1" x14ac:dyDescent="0.25"/>
    <row r="1488" ht="14.25" customHeight="1" x14ac:dyDescent="0.25"/>
    <row r="1489" ht="14.25" customHeight="1" x14ac:dyDescent="0.25"/>
    <row r="1490" ht="14.25" customHeight="1" x14ac:dyDescent="0.25"/>
    <row r="1491" ht="14.25" customHeight="1" x14ac:dyDescent="0.25"/>
    <row r="1492" ht="14.25" customHeight="1" x14ac:dyDescent="0.25"/>
    <row r="1493" ht="14.25" customHeight="1" x14ac:dyDescent="0.25"/>
    <row r="1494" ht="14.25" customHeight="1" x14ac:dyDescent="0.25"/>
    <row r="1495" ht="14.25" customHeight="1" x14ac:dyDescent="0.25"/>
    <row r="1496" ht="14.25" customHeight="1" x14ac:dyDescent="0.25"/>
    <row r="1497" ht="14.25" customHeight="1" x14ac:dyDescent="0.25"/>
    <row r="1498" ht="14.25" customHeight="1" x14ac:dyDescent="0.25"/>
    <row r="1499" ht="14.25" customHeight="1" x14ac:dyDescent="0.25"/>
    <row r="1500" ht="14.25" customHeight="1" x14ac:dyDescent="0.25"/>
    <row r="1501" ht="14.25" customHeight="1" x14ac:dyDescent="0.25"/>
    <row r="1502" ht="14.25" customHeight="1" x14ac:dyDescent="0.25"/>
    <row r="1503" ht="14.25" customHeight="1" x14ac:dyDescent="0.25"/>
    <row r="1504" ht="14.25" customHeight="1" x14ac:dyDescent="0.25"/>
    <row r="1505" ht="14.25" customHeight="1" x14ac:dyDescent="0.25"/>
    <row r="1506" ht="14.25" customHeight="1" x14ac:dyDescent="0.25"/>
    <row r="1507" ht="14.25" customHeight="1" x14ac:dyDescent="0.25"/>
    <row r="1508" ht="14.25" customHeight="1" x14ac:dyDescent="0.25"/>
    <row r="1509" ht="14.25" customHeight="1" x14ac:dyDescent="0.25"/>
    <row r="1510" ht="14.25" customHeight="1" x14ac:dyDescent="0.25"/>
    <row r="1511" ht="14.25" customHeight="1" x14ac:dyDescent="0.25"/>
    <row r="1512" ht="14.25" customHeight="1" x14ac:dyDescent="0.25"/>
    <row r="1513" ht="14.25" customHeight="1" x14ac:dyDescent="0.25"/>
    <row r="1514" ht="14.25" customHeight="1" x14ac:dyDescent="0.25"/>
    <row r="1515" ht="14.25" customHeight="1" x14ac:dyDescent="0.25"/>
    <row r="1516" ht="14.25" customHeight="1" x14ac:dyDescent="0.25"/>
    <row r="1517" ht="14.25" customHeight="1" x14ac:dyDescent="0.25"/>
    <row r="1518" ht="14.25" customHeight="1" x14ac:dyDescent="0.25"/>
    <row r="1519" ht="14.25" customHeight="1" x14ac:dyDescent="0.25"/>
    <row r="1520" ht="14.25" customHeight="1" x14ac:dyDescent="0.25"/>
    <row r="1521" ht="14.25" customHeight="1" x14ac:dyDescent="0.25"/>
    <row r="1522" ht="14.25" customHeight="1" x14ac:dyDescent="0.25"/>
    <row r="1523" ht="14.25" customHeight="1" x14ac:dyDescent="0.25"/>
    <row r="1524" ht="14.25" customHeight="1" x14ac:dyDescent="0.25"/>
    <row r="1525" ht="14.25" customHeight="1" x14ac:dyDescent="0.25"/>
    <row r="1526" ht="14.25" customHeight="1" x14ac:dyDescent="0.25"/>
    <row r="1527" ht="14.25" customHeight="1" x14ac:dyDescent="0.25"/>
    <row r="1528" ht="14.25" customHeight="1" x14ac:dyDescent="0.25"/>
    <row r="1529" ht="14.25" customHeight="1" x14ac:dyDescent="0.25"/>
    <row r="1530" ht="14.25" customHeight="1" x14ac:dyDescent="0.25"/>
    <row r="1531" ht="14.25" customHeight="1" x14ac:dyDescent="0.25"/>
    <row r="1532" ht="14.25" customHeight="1" x14ac:dyDescent="0.25"/>
    <row r="1533" ht="14.25" customHeight="1" x14ac:dyDescent="0.25"/>
    <row r="1534" ht="14.25" customHeight="1" x14ac:dyDescent="0.25"/>
    <row r="1535" ht="14.25" customHeight="1" x14ac:dyDescent="0.25"/>
    <row r="1536" ht="14.25" customHeight="1" x14ac:dyDescent="0.25"/>
    <row r="1537" ht="14.25" customHeight="1" x14ac:dyDescent="0.25"/>
    <row r="1538" ht="14.25" customHeight="1" x14ac:dyDescent="0.25"/>
    <row r="1539" ht="14.25" customHeight="1" x14ac:dyDescent="0.25"/>
    <row r="1540" ht="14.25" customHeight="1" x14ac:dyDescent="0.25"/>
    <row r="1541" ht="14.25" customHeight="1" x14ac:dyDescent="0.25"/>
    <row r="1542" ht="14.25" customHeight="1" x14ac:dyDescent="0.25"/>
    <row r="1543" ht="14.25" customHeight="1" x14ac:dyDescent="0.25"/>
    <row r="1544" ht="14.25" customHeight="1" x14ac:dyDescent="0.25"/>
    <row r="1545" ht="14.25" customHeight="1" x14ac:dyDescent="0.25"/>
    <row r="1546" ht="14.25" customHeight="1" x14ac:dyDescent="0.25"/>
    <row r="1547" ht="14.25" customHeight="1" x14ac:dyDescent="0.25"/>
    <row r="1548" ht="14.25" customHeight="1" x14ac:dyDescent="0.25"/>
    <row r="1549" ht="14.25" customHeight="1" x14ac:dyDescent="0.25"/>
    <row r="1550" ht="14.25" customHeight="1" x14ac:dyDescent="0.25"/>
    <row r="1551" ht="14.25" customHeight="1" x14ac:dyDescent="0.25"/>
    <row r="1552" ht="14.25" customHeight="1" x14ac:dyDescent="0.25"/>
    <row r="1553" ht="14.25" customHeight="1" x14ac:dyDescent="0.25"/>
    <row r="1554" ht="14.25" customHeight="1" x14ac:dyDescent="0.25"/>
    <row r="1555" ht="14.25" customHeight="1" x14ac:dyDescent="0.25"/>
    <row r="1556" ht="14.25" customHeight="1" x14ac:dyDescent="0.25"/>
    <row r="1557" ht="14.25" customHeight="1" x14ac:dyDescent="0.25"/>
    <row r="1558" ht="14.25" customHeight="1" x14ac:dyDescent="0.25"/>
    <row r="1559" ht="14.25" customHeight="1" x14ac:dyDescent="0.25"/>
    <row r="1560" ht="14.25" customHeight="1" x14ac:dyDescent="0.25"/>
    <row r="1561" ht="14.25" customHeight="1" x14ac:dyDescent="0.25"/>
    <row r="1562" ht="14.25" customHeight="1" x14ac:dyDescent="0.25"/>
    <row r="1563" ht="14.25" customHeight="1" x14ac:dyDescent="0.25"/>
    <row r="1564" ht="14.25" customHeight="1" x14ac:dyDescent="0.25"/>
    <row r="1565" ht="14.25" customHeight="1" x14ac:dyDescent="0.25"/>
    <row r="1566" ht="14.25" customHeight="1" x14ac:dyDescent="0.25"/>
    <row r="1567" ht="14.25" customHeight="1" x14ac:dyDescent="0.25"/>
    <row r="1568" ht="14.25" customHeight="1" x14ac:dyDescent="0.25"/>
    <row r="1569" ht="14.25" customHeight="1" x14ac:dyDescent="0.25"/>
    <row r="1570" ht="14.25" customHeight="1" x14ac:dyDescent="0.25"/>
    <row r="1571" ht="14.25" customHeight="1" x14ac:dyDescent="0.25"/>
    <row r="1572" ht="14.25" customHeight="1" x14ac:dyDescent="0.25"/>
    <row r="1573" ht="14.25" customHeight="1" x14ac:dyDescent="0.25"/>
    <row r="1574" ht="14.25" customHeight="1" x14ac:dyDescent="0.25"/>
    <row r="1575" ht="14.25" customHeight="1" x14ac:dyDescent="0.25"/>
    <row r="1576" ht="14.25" customHeight="1" x14ac:dyDescent="0.25"/>
    <row r="1577" ht="14.25" customHeight="1" x14ac:dyDescent="0.25"/>
    <row r="1578" ht="14.25" customHeight="1" x14ac:dyDescent="0.25"/>
    <row r="1579" ht="14.25" customHeight="1" x14ac:dyDescent="0.25"/>
    <row r="1580" ht="14.25" customHeight="1" x14ac:dyDescent="0.25"/>
    <row r="1581" ht="14.25" customHeight="1" x14ac:dyDescent="0.25"/>
    <row r="1582" ht="14.25" customHeight="1" x14ac:dyDescent="0.25"/>
    <row r="1583" ht="14.25" customHeight="1" x14ac:dyDescent="0.25"/>
    <row r="1584" ht="14.25" customHeight="1" x14ac:dyDescent="0.25"/>
    <row r="1585" ht="14.25" customHeight="1" x14ac:dyDescent="0.25"/>
    <row r="1586" ht="14.25" customHeight="1" x14ac:dyDescent="0.25"/>
    <row r="1587" ht="14.25" customHeight="1" x14ac:dyDescent="0.25"/>
    <row r="1588" ht="14.25" customHeight="1" x14ac:dyDescent="0.25"/>
    <row r="1589" ht="14.25" customHeight="1" x14ac:dyDescent="0.25"/>
    <row r="1590" ht="14.25" customHeight="1" x14ac:dyDescent="0.25"/>
    <row r="1591" ht="14.25" customHeight="1" x14ac:dyDescent="0.25"/>
    <row r="1592" ht="14.25" customHeight="1" x14ac:dyDescent="0.25"/>
    <row r="1593" ht="14.25" customHeight="1" x14ac:dyDescent="0.25"/>
    <row r="1594" ht="14.25" customHeight="1" x14ac:dyDescent="0.25"/>
    <row r="1595" ht="14.25" customHeight="1" x14ac:dyDescent="0.25"/>
    <row r="1596" ht="14.25" customHeight="1" x14ac:dyDescent="0.25"/>
    <row r="1597" ht="14.25" customHeight="1" x14ac:dyDescent="0.25"/>
    <row r="1598" ht="14.25" customHeight="1" x14ac:dyDescent="0.25"/>
    <row r="1599" ht="14.25" customHeight="1" x14ac:dyDescent="0.25"/>
    <row r="1600" ht="14.25" customHeight="1" x14ac:dyDescent="0.25"/>
    <row r="1601" ht="14.25" customHeight="1" x14ac:dyDescent="0.25"/>
    <row r="1602" ht="14.25" customHeight="1" x14ac:dyDescent="0.25"/>
    <row r="1603" ht="14.25" customHeight="1" x14ac:dyDescent="0.25"/>
    <row r="1604" ht="14.25" customHeight="1" x14ac:dyDescent="0.25"/>
    <row r="1605" ht="14.25" customHeight="1" x14ac:dyDescent="0.25"/>
    <row r="1606" ht="14.25" customHeight="1" x14ac:dyDescent="0.25"/>
    <row r="1607" ht="14.25" customHeight="1" x14ac:dyDescent="0.25"/>
    <row r="1608" ht="14.25" customHeight="1" x14ac:dyDescent="0.25"/>
    <row r="1609" ht="14.25" customHeight="1" x14ac:dyDescent="0.25"/>
    <row r="1610" ht="14.25" customHeight="1" x14ac:dyDescent="0.25"/>
    <row r="1611" ht="14.25" customHeight="1" x14ac:dyDescent="0.25"/>
    <row r="1612" ht="14.25" customHeight="1" x14ac:dyDescent="0.25"/>
    <row r="1613" ht="14.25" customHeight="1" x14ac:dyDescent="0.25"/>
    <row r="1614" ht="14.25" customHeight="1" x14ac:dyDescent="0.25"/>
    <row r="1615" ht="14.25" customHeight="1" x14ac:dyDescent="0.25"/>
    <row r="1616" ht="14.25" customHeight="1" x14ac:dyDescent="0.25"/>
    <row r="1617" ht="14.25" customHeight="1" x14ac:dyDescent="0.25"/>
    <row r="1618" ht="14.25" customHeight="1" x14ac:dyDescent="0.25"/>
    <row r="1619" ht="14.25" customHeight="1" x14ac:dyDescent="0.25"/>
    <row r="1620" ht="14.25" customHeight="1" x14ac:dyDescent="0.25"/>
    <row r="1621" ht="14.25" customHeight="1" x14ac:dyDescent="0.25"/>
    <row r="1622" ht="14.25" customHeight="1" x14ac:dyDescent="0.25"/>
    <row r="1623" ht="14.25" customHeight="1" x14ac:dyDescent="0.25"/>
    <row r="1624" ht="14.25" customHeight="1" x14ac:dyDescent="0.25"/>
    <row r="1625" ht="14.25" customHeight="1" x14ac:dyDescent="0.25"/>
    <row r="1626" ht="14.25" customHeight="1" x14ac:dyDescent="0.25"/>
    <row r="1627" ht="14.25" customHeight="1" x14ac:dyDescent="0.25"/>
    <row r="1628" ht="14.25" customHeight="1" x14ac:dyDescent="0.25"/>
    <row r="1629" ht="14.25" customHeight="1" x14ac:dyDescent="0.25"/>
    <row r="1630" ht="14.25" customHeight="1" x14ac:dyDescent="0.25"/>
    <row r="1631" ht="14.25" customHeight="1" x14ac:dyDescent="0.25"/>
    <row r="1632" ht="14.25" customHeight="1" x14ac:dyDescent="0.25"/>
    <row r="1633" ht="14.25" customHeight="1" x14ac:dyDescent="0.25"/>
    <row r="1634" ht="14.25" customHeight="1" x14ac:dyDescent="0.25"/>
    <row r="1635" ht="14.25" customHeight="1" x14ac:dyDescent="0.25"/>
    <row r="1636" ht="14.25" customHeight="1" x14ac:dyDescent="0.25"/>
    <row r="1637" ht="14.25" customHeight="1" x14ac:dyDescent="0.25"/>
    <row r="1638" ht="14.25" customHeight="1" x14ac:dyDescent="0.25"/>
    <row r="1639" ht="14.25" customHeight="1" x14ac:dyDescent="0.25"/>
    <row r="1640" ht="14.25" customHeight="1" x14ac:dyDescent="0.25"/>
    <row r="1641" ht="14.25" customHeight="1" x14ac:dyDescent="0.25"/>
    <row r="1642" ht="14.25" customHeight="1" x14ac:dyDescent="0.25"/>
    <row r="1643" ht="14.25" customHeight="1" x14ac:dyDescent="0.25"/>
    <row r="1644" ht="14.25" customHeight="1" x14ac:dyDescent="0.25"/>
    <row r="1645" ht="14.25" customHeight="1" x14ac:dyDescent="0.25"/>
    <row r="1646" ht="14.25" customHeight="1" x14ac:dyDescent="0.25"/>
    <row r="1647" ht="14.25" customHeight="1" x14ac:dyDescent="0.25"/>
    <row r="1648" ht="14.25" customHeight="1" x14ac:dyDescent="0.25"/>
    <row r="1649" ht="14.25" customHeight="1" x14ac:dyDescent="0.25"/>
    <row r="1650" ht="14.25" customHeight="1" x14ac:dyDescent="0.25"/>
    <row r="1651" ht="14.25" customHeight="1" x14ac:dyDescent="0.25"/>
    <row r="1652" ht="14.25" customHeight="1" x14ac:dyDescent="0.25"/>
    <row r="1653" ht="14.25" customHeight="1" x14ac:dyDescent="0.25"/>
  </sheetData>
  <sheetProtection algorithmName="SHA-512" hashValue="izZhtigqyypMwm2gurwuDt1wWNTjR3VtquHg2uYnRcxiELILQC6+Ck459QSfTxAJgtPEPuyE+zhkYZOVjbnmyw==" saltValue="obb1tCqjyghgISwjXPw/qA==" spinCount="100000" sheet="1" formatRows="0" sort="0"/>
  <dataConsolidate/>
  <mergeCells count="2195">
    <mergeCell ref="A1113:A1122"/>
    <mergeCell ref="B1113:B1122"/>
    <mergeCell ref="C1113:C1122"/>
    <mergeCell ref="D1113:D1122"/>
    <mergeCell ref="E1113:E1122"/>
    <mergeCell ref="F1113:F1122"/>
    <mergeCell ref="I1093:I1094"/>
    <mergeCell ref="A123:A132"/>
    <mergeCell ref="B123:B132"/>
    <mergeCell ref="C123:C132"/>
    <mergeCell ref="I1023:I1024"/>
    <mergeCell ref="I1025:I1032"/>
    <mergeCell ref="K1033:K1042"/>
    <mergeCell ref="H1023:H1032"/>
    <mergeCell ref="J1023:J1032"/>
    <mergeCell ref="L1023:L1032"/>
    <mergeCell ref="AC1023:AC1032"/>
    <mergeCell ref="B1033:B1042"/>
    <mergeCell ref="C1033:C1042"/>
    <mergeCell ref="D1033:D1042"/>
    <mergeCell ref="E1033:E1042"/>
    <mergeCell ref="B1069:B1076"/>
    <mergeCell ref="A1069:A1076"/>
    <mergeCell ref="A1043:A1052"/>
    <mergeCell ref="C1043:C1052"/>
    <mergeCell ref="D1043:D1052"/>
    <mergeCell ref="J1069:J1076"/>
    <mergeCell ref="G183:G192"/>
    <mergeCell ref="K183:K192"/>
    <mergeCell ref="A193:A202"/>
    <mergeCell ref="B193:B202"/>
    <mergeCell ref="C193:C202"/>
    <mergeCell ref="AD1023:AD1032"/>
    <mergeCell ref="AD1033:AD1042"/>
    <mergeCell ref="K1043:K1052"/>
    <mergeCell ref="K1069:K1076"/>
    <mergeCell ref="F1033:F1042"/>
    <mergeCell ref="AC1033:AC1042"/>
    <mergeCell ref="F1023:F1032"/>
    <mergeCell ref="F1069:F1076"/>
    <mergeCell ref="L1069:L1076"/>
    <mergeCell ref="AE1069:AE1073"/>
    <mergeCell ref="AE1074:AE1076"/>
    <mergeCell ref="H1043:H1052"/>
    <mergeCell ref="F1043:F1052"/>
    <mergeCell ref="AE1019:AE1022"/>
    <mergeCell ref="I1013:I1014"/>
    <mergeCell ref="I1015:I1022"/>
    <mergeCell ref="F52:F61"/>
    <mergeCell ref="H62:H71"/>
    <mergeCell ref="J62:J71"/>
    <mergeCell ref="AC62:AC71"/>
    <mergeCell ref="AD62:AD71"/>
    <mergeCell ref="AE62:AE67"/>
    <mergeCell ref="L123:L132"/>
    <mergeCell ref="AC123:AC132"/>
    <mergeCell ref="AD123:AD132"/>
    <mergeCell ref="AE123:AE128"/>
    <mergeCell ref="G223:G232"/>
    <mergeCell ref="K223:K232"/>
    <mergeCell ref="AD243:AD252"/>
    <mergeCell ref="AE243:AE248"/>
    <mergeCell ref="G263:G272"/>
    <mergeCell ref="K263:K272"/>
    <mergeCell ref="AH1043:AH1052"/>
    <mergeCell ref="AH1069:AH1076"/>
    <mergeCell ref="AG1069:AG1076"/>
    <mergeCell ref="AF1113:AF1122"/>
    <mergeCell ref="AG1113:AG1122"/>
    <mergeCell ref="AH1113:AH1122"/>
    <mergeCell ref="I1115:I1122"/>
    <mergeCell ref="AE1119:AE1122"/>
    <mergeCell ref="G1113:G1122"/>
    <mergeCell ref="K1113:K1122"/>
    <mergeCell ref="G1023:G1032"/>
    <mergeCell ref="K1023:K1032"/>
    <mergeCell ref="G1033:G1042"/>
    <mergeCell ref="AC1113:AC1122"/>
    <mergeCell ref="AD1113:AD1122"/>
    <mergeCell ref="AE1113:AE1118"/>
    <mergeCell ref="L1093:L1102"/>
    <mergeCell ref="AC1093:AC1102"/>
    <mergeCell ref="AD1093:AD1102"/>
    <mergeCell ref="AE1093:AE1098"/>
    <mergeCell ref="H1093:H1102"/>
    <mergeCell ref="G1061:G1068"/>
    <mergeCell ref="K1061:K1068"/>
    <mergeCell ref="G1069:G1076"/>
    <mergeCell ref="H1113:H1122"/>
    <mergeCell ref="I1113:I1114"/>
    <mergeCell ref="J1113:J1122"/>
    <mergeCell ref="L1113:L1122"/>
    <mergeCell ref="H1033:H1042"/>
    <mergeCell ref="AG1103:AG1112"/>
    <mergeCell ref="AH1103:AH1112"/>
    <mergeCell ref="I1105:I1112"/>
    <mergeCell ref="AE1109:AE1112"/>
    <mergeCell ref="G1103:G1112"/>
    <mergeCell ref="K1103:K1112"/>
    <mergeCell ref="J1103:J1112"/>
    <mergeCell ref="L1103:L1112"/>
    <mergeCell ref="AC1103:AC1112"/>
    <mergeCell ref="AD1103:AD1112"/>
    <mergeCell ref="AE1103:AE1108"/>
    <mergeCell ref="AF1103:AF1112"/>
    <mergeCell ref="G1093:G1102"/>
    <mergeCell ref="K1093:K1102"/>
    <mergeCell ref="A1103:A1112"/>
    <mergeCell ref="B1103:B1112"/>
    <mergeCell ref="C1103:C1112"/>
    <mergeCell ref="D1103:D1112"/>
    <mergeCell ref="E1103:E1112"/>
    <mergeCell ref="F1103:F1112"/>
    <mergeCell ref="H1103:H1112"/>
    <mergeCell ref="I1103:I1104"/>
    <mergeCell ref="AF1093:AF1102"/>
    <mergeCell ref="J1093:J1102"/>
    <mergeCell ref="F1093:F1102"/>
    <mergeCell ref="AG1093:AG1102"/>
    <mergeCell ref="AH1093:AH1102"/>
    <mergeCell ref="I1095:I1102"/>
    <mergeCell ref="AE1099:AE1102"/>
    <mergeCell ref="A1093:A1102"/>
    <mergeCell ref="B1093:B1102"/>
    <mergeCell ref="C1093:C1102"/>
    <mergeCell ref="D1093:D1102"/>
    <mergeCell ref="E1093:E1102"/>
    <mergeCell ref="A113:A122"/>
    <mergeCell ref="B113:B122"/>
    <mergeCell ref="C113:C122"/>
    <mergeCell ref="D113:D122"/>
    <mergeCell ref="E113:E122"/>
    <mergeCell ref="I135:I142"/>
    <mergeCell ref="I143:I144"/>
    <mergeCell ref="I145:I152"/>
    <mergeCell ref="AF1033:AF1042"/>
    <mergeCell ref="AG1033:AG1042"/>
    <mergeCell ref="AH1033:AH1042"/>
    <mergeCell ref="AF1023:AF1032"/>
    <mergeCell ref="AG1023:AG1032"/>
    <mergeCell ref="AH1023:AH1032"/>
    <mergeCell ref="AE1029:AE1032"/>
    <mergeCell ref="G993:G1002"/>
    <mergeCell ref="K993:K1002"/>
    <mergeCell ref="G1003:G1012"/>
    <mergeCell ref="K1003:K1012"/>
    <mergeCell ref="G1013:G1022"/>
    <mergeCell ref="K1013:K1022"/>
    <mergeCell ref="AE1023:AE1028"/>
    <mergeCell ref="A1033:A1042"/>
    <mergeCell ref="AH103:AH112"/>
    <mergeCell ref="AC92:AC101"/>
    <mergeCell ref="AC103:AC112"/>
    <mergeCell ref="AD103:AD112"/>
    <mergeCell ref="L103:L112"/>
    <mergeCell ref="D23:D30"/>
    <mergeCell ref="J32:J41"/>
    <mergeCell ref="AE28:AE30"/>
    <mergeCell ref="AE32:AE37"/>
    <mergeCell ref="AE38:AE41"/>
    <mergeCell ref="AE92:AE97"/>
    <mergeCell ref="AD92:AD101"/>
    <mergeCell ref="L92:L101"/>
    <mergeCell ref="G23:G30"/>
    <mergeCell ref="AF113:AF122"/>
    <mergeCell ref="AG113:AG122"/>
    <mergeCell ref="AE1033:AE1038"/>
    <mergeCell ref="I1033:I1034"/>
    <mergeCell ref="I1035:I1042"/>
    <mergeCell ref="D1023:D1032"/>
    <mergeCell ref="E1023:E1032"/>
    <mergeCell ref="D1013:D1022"/>
    <mergeCell ref="F1013:F1022"/>
    <mergeCell ref="H1013:H1022"/>
    <mergeCell ref="AF1003:AF1012"/>
    <mergeCell ref="AG1003:AG1012"/>
    <mergeCell ref="I1003:I1004"/>
    <mergeCell ref="I1005:I1012"/>
    <mergeCell ref="H1003:H1012"/>
    <mergeCell ref="J1003:J1012"/>
    <mergeCell ref="L1003:L1012"/>
    <mergeCell ref="AC1003:AC1012"/>
    <mergeCell ref="E1013:E1022"/>
    <mergeCell ref="H1069:H1076"/>
    <mergeCell ref="C1069:C1076"/>
    <mergeCell ref="AE15:AE19"/>
    <mergeCell ref="I7:I13"/>
    <mergeCell ref="AD32:AD41"/>
    <mergeCell ref="AC32:AC41"/>
    <mergeCell ref="L32:L41"/>
    <mergeCell ref="AE1039:AE1042"/>
    <mergeCell ref="A1023:A1032"/>
    <mergeCell ref="B1023:B1032"/>
    <mergeCell ref="C1023:C1032"/>
    <mergeCell ref="A1013:A1022"/>
    <mergeCell ref="B1013:B1022"/>
    <mergeCell ref="C1013:C1022"/>
    <mergeCell ref="AD1003:AD1012"/>
    <mergeCell ref="AE1003:AE1008"/>
    <mergeCell ref="J1013:J1022"/>
    <mergeCell ref="L1013:L1022"/>
    <mergeCell ref="AC1013:AC1022"/>
    <mergeCell ref="AD1013:AD1022"/>
    <mergeCell ref="AE1013:AE1018"/>
    <mergeCell ref="J113:J122"/>
    <mergeCell ref="B6:B13"/>
    <mergeCell ref="B15:B22"/>
    <mergeCell ref="B23:B30"/>
    <mergeCell ref="AE82:AE87"/>
    <mergeCell ref="L113:L122"/>
    <mergeCell ref="AC113:AC122"/>
    <mergeCell ref="AD113:AD122"/>
    <mergeCell ref="AE113:AE118"/>
    <mergeCell ref="F42:F51"/>
    <mergeCell ref="AH6:AH13"/>
    <mergeCell ref="AH15:AH22"/>
    <mergeCell ref="AH23:AH30"/>
    <mergeCell ref="AH32:AH41"/>
    <mergeCell ref="AH92:AH101"/>
    <mergeCell ref="AD1043:AD1052"/>
    <mergeCell ref="AD6:AD13"/>
    <mergeCell ref="AE20:AE22"/>
    <mergeCell ref="AH1003:AH1012"/>
    <mergeCell ref="AE1009:AE1012"/>
    <mergeCell ref="I1045:I1052"/>
    <mergeCell ref="I1062:I1068"/>
    <mergeCell ref="I1070:I1076"/>
    <mergeCell ref="A1061:A1068"/>
    <mergeCell ref="G1043:G1052"/>
    <mergeCell ref="B92:B101"/>
    <mergeCell ref="B103:B112"/>
    <mergeCell ref="I103:I104"/>
    <mergeCell ref="I105:I112"/>
    <mergeCell ref="E1069:E1076"/>
    <mergeCell ref="AE1049:AE1052"/>
    <mergeCell ref="AE1043:AE1048"/>
    <mergeCell ref="AG1043:AG1052"/>
    <mergeCell ref="AC1043:AC1052"/>
    <mergeCell ref="J1043:J1052"/>
    <mergeCell ref="B1043:B1052"/>
    <mergeCell ref="E1043:E1052"/>
    <mergeCell ref="AF1043:AF1052"/>
    <mergeCell ref="L1043:L1052"/>
    <mergeCell ref="I1043:I1044"/>
    <mergeCell ref="D1069:D1076"/>
    <mergeCell ref="AH1013:AH1022"/>
    <mergeCell ref="B1061:B1068"/>
    <mergeCell ref="A103:A112"/>
    <mergeCell ref="H92:H101"/>
    <mergeCell ref="F92:F101"/>
    <mergeCell ref="J103:J112"/>
    <mergeCell ref="D92:D101"/>
    <mergeCell ref="C103:C112"/>
    <mergeCell ref="C92:C101"/>
    <mergeCell ref="H103:H112"/>
    <mergeCell ref="J15:J22"/>
    <mergeCell ref="A15:A22"/>
    <mergeCell ref="K15:K22"/>
    <mergeCell ref="K23:K30"/>
    <mergeCell ref="K32:K41"/>
    <mergeCell ref="A62:A71"/>
    <mergeCell ref="B62:B71"/>
    <mergeCell ref="C62:C71"/>
    <mergeCell ref="D62:D71"/>
    <mergeCell ref="E62:E71"/>
    <mergeCell ref="I82:I83"/>
    <mergeCell ref="G92:G101"/>
    <mergeCell ref="A52:A61"/>
    <mergeCell ref="B52:B61"/>
    <mergeCell ref="C52:C61"/>
    <mergeCell ref="D52:D61"/>
    <mergeCell ref="E52:E61"/>
    <mergeCell ref="A1003:A1012"/>
    <mergeCell ref="B1003:B1012"/>
    <mergeCell ref="C1003:C1012"/>
    <mergeCell ref="D1003:D1012"/>
    <mergeCell ref="E1003:E1012"/>
    <mergeCell ref="F1003:F1012"/>
    <mergeCell ref="A6:A13"/>
    <mergeCell ref="C6:C13"/>
    <mergeCell ref="J6:J13"/>
    <mergeCell ref="L6:L13"/>
    <mergeCell ref="AC6:AC13"/>
    <mergeCell ref="AC15:AC22"/>
    <mergeCell ref="G6:G13"/>
    <mergeCell ref="K6:K13"/>
    <mergeCell ref="G15:G22"/>
    <mergeCell ref="C2:D2"/>
    <mergeCell ref="F32:F41"/>
    <mergeCell ref="H32:H41"/>
    <mergeCell ref="F6:F13"/>
    <mergeCell ref="H6:H13"/>
    <mergeCell ref="F23:F30"/>
    <mergeCell ref="E6:E13"/>
    <mergeCell ref="AF6:AF13"/>
    <mergeCell ref="B32:B41"/>
    <mergeCell ref="D15:D22"/>
    <mergeCell ref="F15:F22"/>
    <mergeCell ref="C23:C30"/>
    <mergeCell ref="C32:C41"/>
    <mergeCell ref="AG6:AG13"/>
    <mergeCell ref="AG23:AG30"/>
    <mergeCell ref="AG15:AG22"/>
    <mergeCell ref="AF32:AF41"/>
    <mergeCell ref="L15:L22"/>
    <mergeCell ref="I16:I22"/>
    <mergeCell ref="I24:I30"/>
    <mergeCell ref="I32:I33"/>
    <mergeCell ref="D6:D13"/>
    <mergeCell ref="H23:H30"/>
    <mergeCell ref="H15:H22"/>
    <mergeCell ref="D32:D41"/>
    <mergeCell ref="I34:I41"/>
    <mergeCell ref="AG32:AG41"/>
    <mergeCell ref="AE23:AE27"/>
    <mergeCell ref="AE6:AE13"/>
    <mergeCell ref="G32:G41"/>
    <mergeCell ref="AF1069:AF1076"/>
    <mergeCell ref="AD1069:AD1076"/>
    <mergeCell ref="AC1069:AC1076"/>
    <mergeCell ref="E103:E112"/>
    <mergeCell ref="AE98:AE101"/>
    <mergeCell ref="AG92:AG101"/>
    <mergeCell ref="AF1013:AF1022"/>
    <mergeCell ref="AG1013:AG1022"/>
    <mergeCell ref="J1033:J1042"/>
    <mergeCell ref="L1033:L1042"/>
    <mergeCell ref="AD15:AD22"/>
    <mergeCell ref="AC23:AC30"/>
    <mergeCell ref="L23:L30"/>
    <mergeCell ref="AD23:AD30"/>
    <mergeCell ref="J23:J30"/>
    <mergeCell ref="E23:E30"/>
    <mergeCell ref="E15:E22"/>
    <mergeCell ref="E32:E41"/>
    <mergeCell ref="G62:G71"/>
    <mergeCell ref="J92:J101"/>
    <mergeCell ref="E92:E101"/>
    <mergeCell ref="G42:G51"/>
    <mergeCell ref="G52:G61"/>
    <mergeCell ref="E42:E51"/>
    <mergeCell ref="E82:E91"/>
    <mergeCell ref="F82:F91"/>
    <mergeCell ref="AE48:AE51"/>
    <mergeCell ref="J133:J142"/>
    <mergeCell ref="L133:L142"/>
    <mergeCell ref="AC133:AC142"/>
    <mergeCell ref="AD133:AD142"/>
    <mergeCell ref="AE133:AE138"/>
    <mergeCell ref="AF62:AF71"/>
    <mergeCell ref="AF23:AF30"/>
    <mergeCell ref="AF15:AF22"/>
    <mergeCell ref="AE103:AE108"/>
    <mergeCell ref="C15:C22"/>
    <mergeCell ref="A92:A101"/>
    <mergeCell ref="A82:A91"/>
    <mergeCell ref="B82:B91"/>
    <mergeCell ref="C82:C91"/>
    <mergeCell ref="G82:G91"/>
    <mergeCell ref="F62:F71"/>
    <mergeCell ref="A23:A30"/>
    <mergeCell ref="A32:A41"/>
    <mergeCell ref="D103:D112"/>
    <mergeCell ref="F103:F112"/>
    <mergeCell ref="A42:A51"/>
    <mergeCell ref="B42:B51"/>
    <mergeCell ref="A72:A81"/>
    <mergeCell ref="B72:B81"/>
    <mergeCell ref="D42:D51"/>
    <mergeCell ref="AE109:AE112"/>
    <mergeCell ref="L62:L71"/>
    <mergeCell ref="H42:H51"/>
    <mergeCell ref="J42:J51"/>
    <mergeCell ref="L82:L91"/>
    <mergeCell ref="AH123:AH132"/>
    <mergeCell ref="C72:C81"/>
    <mergeCell ref="D72:D81"/>
    <mergeCell ref="E72:E81"/>
    <mergeCell ref="F72:F81"/>
    <mergeCell ref="H72:H81"/>
    <mergeCell ref="J72:J81"/>
    <mergeCell ref="AD42:AD51"/>
    <mergeCell ref="AE42:AE47"/>
    <mergeCell ref="AF42:AF51"/>
    <mergeCell ref="AG42:AG51"/>
    <mergeCell ref="K42:K51"/>
    <mergeCell ref="K52:K61"/>
    <mergeCell ref="AF52:AF61"/>
    <mergeCell ref="AG52:AG61"/>
    <mergeCell ref="AH52:AH61"/>
    <mergeCell ref="AE58:AE61"/>
    <mergeCell ref="I42:I43"/>
    <mergeCell ref="I44:I51"/>
    <mergeCell ref="I52:I53"/>
    <mergeCell ref="I54:I61"/>
    <mergeCell ref="L42:L51"/>
    <mergeCell ref="AC42:AC51"/>
    <mergeCell ref="H52:H61"/>
    <mergeCell ref="J52:J61"/>
    <mergeCell ref="L52:L61"/>
    <mergeCell ref="AC52:AC61"/>
    <mergeCell ref="AD52:AD61"/>
    <mergeCell ref="AE52:AE57"/>
    <mergeCell ref="AG62:AG71"/>
    <mergeCell ref="C42:C51"/>
    <mergeCell ref="AH42:AH51"/>
    <mergeCell ref="AH72:AH81"/>
    <mergeCell ref="AE78:AE81"/>
    <mergeCell ref="I62:I63"/>
    <mergeCell ref="I64:I71"/>
    <mergeCell ref="I72:I73"/>
    <mergeCell ref="I74:I81"/>
    <mergeCell ref="K62:K71"/>
    <mergeCell ref="L72:L81"/>
    <mergeCell ref="AC72:AC81"/>
    <mergeCell ref="AD72:AD81"/>
    <mergeCell ref="AE72:AE77"/>
    <mergeCell ref="AF72:AF81"/>
    <mergeCell ref="AG72:AG81"/>
    <mergeCell ref="AH62:AH71"/>
    <mergeCell ref="AE68:AE71"/>
    <mergeCell ref="F113:F122"/>
    <mergeCell ref="H113:H122"/>
    <mergeCell ref="AG82:AG91"/>
    <mergeCell ref="AH82:AH91"/>
    <mergeCell ref="I84:I91"/>
    <mergeCell ref="AE88:AE91"/>
    <mergeCell ref="G103:G112"/>
    <mergeCell ref="K103:K112"/>
    <mergeCell ref="J82:J91"/>
    <mergeCell ref="K82:K91"/>
    <mergeCell ref="H82:H91"/>
    <mergeCell ref="AH113:AH122"/>
    <mergeCell ref="AE119:AE122"/>
    <mergeCell ref="AF82:AF91"/>
    <mergeCell ref="K92:K101"/>
    <mergeCell ref="AF103:AF112"/>
    <mergeCell ref="AG103:AG112"/>
    <mergeCell ref="AF123:AF132"/>
    <mergeCell ref="AG123:AG132"/>
    <mergeCell ref="G72:G81"/>
    <mergeCell ref="K72:K81"/>
    <mergeCell ref="AG143:AG152"/>
    <mergeCell ref="D123:D132"/>
    <mergeCell ref="E123:E132"/>
    <mergeCell ref="F123:F132"/>
    <mergeCell ref="H123:H132"/>
    <mergeCell ref="J123:J132"/>
    <mergeCell ref="D82:D91"/>
    <mergeCell ref="I92:I93"/>
    <mergeCell ref="I94:I101"/>
    <mergeCell ref="AF92:AF101"/>
    <mergeCell ref="I113:I114"/>
    <mergeCell ref="I115:I122"/>
    <mergeCell ref="G113:G122"/>
    <mergeCell ref="K113:K122"/>
    <mergeCell ref="G123:G132"/>
    <mergeCell ref="K123:K132"/>
    <mergeCell ref="G133:G142"/>
    <mergeCell ref="K133:K142"/>
    <mergeCell ref="I123:I124"/>
    <mergeCell ref="I125:I132"/>
    <mergeCell ref="I133:I134"/>
    <mergeCell ref="AE129:AE132"/>
    <mergeCell ref="AC82:AC91"/>
    <mergeCell ref="AD82:AD91"/>
    <mergeCell ref="A153:A162"/>
    <mergeCell ref="B153:B162"/>
    <mergeCell ref="C153:C162"/>
    <mergeCell ref="D153:D162"/>
    <mergeCell ref="E153:E162"/>
    <mergeCell ref="J143:J152"/>
    <mergeCell ref="L143:L152"/>
    <mergeCell ref="AC143:AC152"/>
    <mergeCell ref="AD143:AD152"/>
    <mergeCell ref="AE143:AE148"/>
    <mergeCell ref="AF143:AF152"/>
    <mergeCell ref="AG133:AG142"/>
    <mergeCell ref="AH133:AH142"/>
    <mergeCell ref="AE139:AE142"/>
    <mergeCell ref="A143:A152"/>
    <mergeCell ref="B143:B152"/>
    <mergeCell ref="C143:C152"/>
    <mergeCell ref="D143:D152"/>
    <mergeCell ref="E143:E152"/>
    <mergeCell ref="F143:F152"/>
    <mergeCell ref="H143:H152"/>
    <mergeCell ref="A133:A142"/>
    <mergeCell ref="B133:B142"/>
    <mergeCell ref="C133:C142"/>
    <mergeCell ref="D133:D142"/>
    <mergeCell ref="E133:E142"/>
    <mergeCell ref="F133:F142"/>
    <mergeCell ref="H133:H142"/>
    <mergeCell ref="AF133:AF142"/>
    <mergeCell ref="AE153:AE158"/>
    <mergeCell ref="AF153:AF162"/>
    <mergeCell ref="AG153:AG162"/>
    <mergeCell ref="AH153:AH162"/>
    <mergeCell ref="AE159:AE162"/>
    <mergeCell ref="I153:I154"/>
    <mergeCell ref="I155:I162"/>
    <mergeCell ref="K153:K162"/>
    <mergeCell ref="F153:F162"/>
    <mergeCell ref="H153:H162"/>
    <mergeCell ref="J153:J162"/>
    <mergeCell ref="L153:L162"/>
    <mergeCell ref="AC153:AC162"/>
    <mergeCell ref="AD153:AD162"/>
    <mergeCell ref="G153:G162"/>
    <mergeCell ref="AH143:AH152"/>
    <mergeCell ref="AE149:AE152"/>
    <mergeCell ref="G143:G152"/>
    <mergeCell ref="K143:K152"/>
    <mergeCell ref="G163:G172"/>
    <mergeCell ref="K163:K172"/>
    <mergeCell ref="A173:A182"/>
    <mergeCell ref="B173:B182"/>
    <mergeCell ref="C173:C182"/>
    <mergeCell ref="D173:D182"/>
    <mergeCell ref="E173:E182"/>
    <mergeCell ref="F173:F182"/>
    <mergeCell ref="H173:H182"/>
    <mergeCell ref="J173:J182"/>
    <mergeCell ref="AF163:AF172"/>
    <mergeCell ref="AG163:AG172"/>
    <mergeCell ref="AH163:AH172"/>
    <mergeCell ref="AE169:AE172"/>
    <mergeCell ref="I163:I164"/>
    <mergeCell ref="I165:I172"/>
    <mergeCell ref="H163:H172"/>
    <mergeCell ref="J163:J172"/>
    <mergeCell ref="L163:L172"/>
    <mergeCell ref="AC163:AC172"/>
    <mergeCell ref="AD163:AD172"/>
    <mergeCell ref="AE163:AE168"/>
    <mergeCell ref="A163:A172"/>
    <mergeCell ref="B163:B172"/>
    <mergeCell ref="C163:C172"/>
    <mergeCell ref="D163:D172"/>
    <mergeCell ref="E163:E172"/>
    <mergeCell ref="F163:F172"/>
    <mergeCell ref="AG183:AG192"/>
    <mergeCell ref="AH183:AH192"/>
    <mergeCell ref="AE189:AE192"/>
    <mergeCell ref="I183:I184"/>
    <mergeCell ref="I185:I192"/>
    <mergeCell ref="H183:H192"/>
    <mergeCell ref="J183:J192"/>
    <mergeCell ref="L183:L192"/>
    <mergeCell ref="AC183:AC192"/>
    <mergeCell ref="AD183:AD192"/>
    <mergeCell ref="AE183:AE188"/>
    <mergeCell ref="AH173:AH182"/>
    <mergeCell ref="AE179:AE182"/>
    <mergeCell ref="I173:I174"/>
    <mergeCell ref="I175:I182"/>
    <mergeCell ref="G173:G182"/>
    <mergeCell ref="K173:K182"/>
    <mergeCell ref="L173:L182"/>
    <mergeCell ref="AC173:AC182"/>
    <mergeCell ref="AD173:AD182"/>
    <mergeCell ref="AE173:AE178"/>
    <mergeCell ref="AF173:AF182"/>
    <mergeCell ref="AG173:AG182"/>
    <mergeCell ref="A183:A192"/>
    <mergeCell ref="B183:B192"/>
    <mergeCell ref="C183:C192"/>
    <mergeCell ref="D183:D192"/>
    <mergeCell ref="E183:E192"/>
    <mergeCell ref="F183:F192"/>
    <mergeCell ref="AD203:AD212"/>
    <mergeCell ref="AE203:AE208"/>
    <mergeCell ref="A203:A212"/>
    <mergeCell ref="B203:B212"/>
    <mergeCell ref="C203:C212"/>
    <mergeCell ref="D203:D212"/>
    <mergeCell ref="E203:E212"/>
    <mergeCell ref="F203:F212"/>
    <mergeCell ref="AH193:AH202"/>
    <mergeCell ref="AE199:AE202"/>
    <mergeCell ref="I193:I194"/>
    <mergeCell ref="I195:I202"/>
    <mergeCell ref="G193:G202"/>
    <mergeCell ref="K193:K202"/>
    <mergeCell ref="L193:L202"/>
    <mergeCell ref="AC193:AC202"/>
    <mergeCell ref="AD193:AD202"/>
    <mergeCell ref="AE193:AE198"/>
    <mergeCell ref="AF193:AF202"/>
    <mergeCell ref="AG193:AG202"/>
    <mergeCell ref="D193:D202"/>
    <mergeCell ref="E193:E202"/>
    <mergeCell ref="F193:F202"/>
    <mergeCell ref="H193:H202"/>
    <mergeCell ref="J193:J202"/>
    <mergeCell ref="AF183:AF192"/>
    <mergeCell ref="AH213:AH222"/>
    <mergeCell ref="AE219:AE222"/>
    <mergeCell ref="I213:I214"/>
    <mergeCell ref="I215:I222"/>
    <mergeCell ref="G213:G222"/>
    <mergeCell ref="K213:K222"/>
    <mergeCell ref="L213:L222"/>
    <mergeCell ref="AC213:AC222"/>
    <mergeCell ref="AD213:AD222"/>
    <mergeCell ref="AE213:AE218"/>
    <mergeCell ref="AF213:AF222"/>
    <mergeCell ref="AG213:AG222"/>
    <mergeCell ref="G203:G212"/>
    <mergeCell ref="K203:K212"/>
    <mergeCell ref="A213:A222"/>
    <mergeCell ref="B213:B222"/>
    <mergeCell ref="C213:C222"/>
    <mergeCell ref="D213:D222"/>
    <mergeCell ref="E213:E222"/>
    <mergeCell ref="F213:F222"/>
    <mergeCell ref="H213:H222"/>
    <mergeCell ref="J213:J222"/>
    <mergeCell ref="AF203:AF212"/>
    <mergeCell ref="AG203:AG212"/>
    <mergeCell ref="AH203:AH212"/>
    <mergeCell ref="AE209:AE212"/>
    <mergeCell ref="I203:I204"/>
    <mergeCell ref="I205:I212"/>
    <mergeCell ref="H203:H212"/>
    <mergeCell ref="J203:J212"/>
    <mergeCell ref="L203:L212"/>
    <mergeCell ref="AC203:AC212"/>
    <mergeCell ref="AF223:AF232"/>
    <mergeCell ref="AG223:AG232"/>
    <mergeCell ref="AH223:AH232"/>
    <mergeCell ref="AE229:AE232"/>
    <mergeCell ref="I223:I224"/>
    <mergeCell ref="I225:I232"/>
    <mergeCell ref="H223:H232"/>
    <mergeCell ref="J223:J232"/>
    <mergeCell ref="L223:L232"/>
    <mergeCell ref="AC223:AC232"/>
    <mergeCell ref="AD223:AD232"/>
    <mergeCell ref="AE223:AE228"/>
    <mergeCell ref="A223:A232"/>
    <mergeCell ref="B223:B232"/>
    <mergeCell ref="C223:C232"/>
    <mergeCell ref="D223:D232"/>
    <mergeCell ref="E223:E232"/>
    <mergeCell ref="F223:F232"/>
    <mergeCell ref="A243:A252"/>
    <mergeCell ref="B243:B252"/>
    <mergeCell ref="C243:C252"/>
    <mergeCell ref="D243:D252"/>
    <mergeCell ref="E243:E252"/>
    <mergeCell ref="F243:F252"/>
    <mergeCell ref="AH233:AH242"/>
    <mergeCell ref="AE239:AE242"/>
    <mergeCell ref="I233:I234"/>
    <mergeCell ref="I235:I242"/>
    <mergeCell ref="G233:G242"/>
    <mergeCell ref="K233:K242"/>
    <mergeCell ref="L233:L242"/>
    <mergeCell ref="AC233:AC242"/>
    <mergeCell ref="AD233:AD242"/>
    <mergeCell ref="AE233:AE238"/>
    <mergeCell ref="AF233:AF242"/>
    <mergeCell ref="AG233:AG242"/>
    <mergeCell ref="A233:A242"/>
    <mergeCell ref="B233:B242"/>
    <mergeCell ref="C233:C242"/>
    <mergeCell ref="D233:D242"/>
    <mergeCell ref="E233:E242"/>
    <mergeCell ref="F233:F242"/>
    <mergeCell ref="H233:H242"/>
    <mergeCell ref="J233:J242"/>
    <mergeCell ref="AH253:AH262"/>
    <mergeCell ref="AE259:AE262"/>
    <mergeCell ref="I253:I254"/>
    <mergeCell ref="I255:I262"/>
    <mergeCell ref="G253:G262"/>
    <mergeCell ref="K253:K262"/>
    <mergeCell ref="L253:L262"/>
    <mergeCell ref="AC253:AC262"/>
    <mergeCell ref="AD253:AD262"/>
    <mergeCell ref="AE253:AE258"/>
    <mergeCell ref="AF253:AF262"/>
    <mergeCell ref="AG253:AG262"/>
    <mergeCell ref="G243:G252"/>
    <mergeCell ref="K243:K252"/>
    <mergeCell ref="A253:A262"/>
    <mergeCell ref="B253:B262"/>
    <mergeCell ref="C253:C262"/>
    <mergeCell ref="D253:D262"/>
    <mergeCell ref="E253:E262"/>
    <mergeCell ref="F253:F262"/>
    <mergeCell ref="H253:H262"/>
    <mergeCell ref="J253:J262"/>
    <mergeCell ref="AF243:AF252"/>
    <mergeCell ref="AG243:AG252"/>
    <mergeCell ref="AH243:AH252"/>
    <mergeCell ref="AE249:AE252"/>
    <mergeCell ref="I243:I244"/>
    <mergeCell ref="I245:I252"/>
    <mergeCell ref="H243:H252"/>
    <mergeCell ref="J243:J252"/>
    <mergeCell ref="L243:L252"/>
    <mergeCell ref="AC243:AC252"/>
    <mergeCell ref="AF263:AF272"/>
    <mergeCell ref="AG263:AG272"/>
    <mergeCell ref="AH263:AH272"/>
    <mergeCell ref="AE269:AE272"/>
    <mergeCell ref="I263:I264"/>
    <mergeCell ref="I265:I272"/>
    <mergeCell ref="H263:H272"/>
    <mergeCell ref="J263:J272"/>
    <mergeCell ref="L263:L272"/>
    <mergeCell ref="AC263:AC272"/>
    <mergeCell ref="AD263:AD272"/>
    <mergeCell ref="AE263:AE268"/>
    <mergeCell ref="A263:A272"/>
    <mergeCell ref="B263:B272"/>
    <mergeCell ref="C263:C272"/>
    <mergeCell ref="D263:D272"/>
    <mergeCell ref="E263:E272"/>
    <mergeCell ref="F263:F272"/>
    <mergeCell ref="AD283:AD292"/>
    <mergeCell ref="AE283:AE288"/>
    <mergeCell ref="A283:A292"/>
    <mergeCell ref="B283:B292"/>
    <mergeCell ref="C283:C292"/>
    <mergeCell ref="D283:D292"/>
    <mergeCell ref="E283:E292"/>
    <mergeCell ref="F283:F292"/>
    <mergeCell ref="AH273:AH282"/>
    <mergeCell ref="AE279:AE282"/>
    <mergeCell ref="I273:I274"/>
    <mergeCell ref="I275:I282"/>
    <mergeCell ref="G273:G282"/>
    <mergeCell ref="K273:K282"/>
    <mergeCell ref="L273:L282"/>
    <mergeCell ref="AC273:AC282"/>
    <mergeCell ref="AD273:AD282"/>
    <mergeCell ref="AE273:AE278"/>
    <mergeCell ref="AF273:AF282"/>
    <mergeCell ref="AG273:AG282"/>
    <mergeCell ref="A273:A282"/>
    <mergeCell ref="B273:B282"/>
    <mergeCell ref="C273:C282"/>
    <mergeCell ref="D273:D282"/>
    <mergeCell ref="E273:E282"/>
    <mergeCell ref="F273:F282"/>
    <mergeCell ref="H273:H282"/>
    <mergeCell ref="J273:J282"/>
    <mergeCell ref="AH293:AH302"/>
    <mergeCell ref="AE299:AE302"/>
    <mergeCell ref="I293:I294"/>
    <mergeCell ref="I295:I302"/>
    <mergeCell ref="G293:G302"/>
    <mergeCell ref="K293:K302"/>
    <mergeCell ref="L293:L302"/>
    <mergeCell ref="AC293:AC302"/>
    <mergeCell ref="AD293:AD302"/>
    <mergeCell ref="AE293:AE298"/>
    <mergeCell ref="AF293:AF302"/>
    <mergeCell ref="AG293:AG302"/>
    <mergeCell ref="G283:G292"/>
    <mergeCell ref="K283:K292"/>
    <mergeCell ref="A293:A302"/>
    <mergeCell ref="B293:B302"/>
    <mergeCell ref="C293:C302"/>
    <mergeCell ref="D293:D302"/>
    <mergeCell ref="E293:E302"/>
    <mergeCell ref="F293:F302"/>
    <mergeCell ref="H293:H302"/>
    <mergeCell ref="J293:J302"/>
    <mergeCell ref="AF283:AF292"/>
    <mergeCell ref="AG283:AG292"/>
    <mergeCell ref="AH283:AH292"/>
    <mergeCell ref="AE289:AE292"/>
    <mergeCell ref="I283:I284"/>
    <mergeCell ref="I285:I292"/>
    <mergeCell ref="H283:H292"/>
    <mergeCell ref="J283:J292"/>
    <mergeCell ref="L283:L292"/>
    <mergeCell ref="AC283:AC292"/>
    <mergeCell ref="G303:G312"/>
    <mergeCell ref="K303:K312"/>
    <mergeCell ref="A313:A322"/>
    <mergeCell ref="B313:B322"/>
    <mergeCell ref="C313:C322"/>
    <mergeCell ref="D313:D322"/>
    <mergeCell ref="E313:E322"/>
    <mergeCell ref="F313:F322"/>
    <mergeCell ref="H313:H322"/>
    <mergeCell ref="J313:J322"/>
    <mergeCell ref="AF303:AF312"/>
    <mergeCell ref="AG303:AG312"/>
    <mergeCell ref="AH303:AH312"/>
    <mergeCell ref="AE309:AE312"/>
    <mergeCell ref="I303:I304"/>
    <mergeCell ref="I305:I312"/>
    <mergeCell ref="H303:H312"/>
    <mergeCell ref="J303:J312"/>
    <mergeCell ref="L303:L312"/>
    <mergeCell ref="AC303:AC312"/>
    <mergeCell ref="AD303:AD312"/>
    <mergeCell ref="AE303:AE308"/>
    <mergeCell ref="A303:A312"/>
    <mergeCell ref="B303:B312"/>
    <mergeCell ref="C303:C312"/>
    <mergeCell ref="D303:D312"/>
    <mergeCell ref="E303:E312"/>
    <mergeCell ref="F303:F312"/>
    <mergeCell ref="AD323:AD332"/>
    <mergeCell ref="AE323:AE328"/>
    <mergeCell ref="A323:A332"/>
    <mergeCell ref="B323:B332"/>
    <mergeCell ref="C323:C332"/>
    <mergeCell ref="D323:D332"/>
    <mergeCell ref="E323:E332"/>
    <mergeCell ref="F323:F332"/>
    <mergeCell ref="AH313:AH322"/>
    <mergeCell ref="AE319:AE322"/>
    <mergeCell ref="I313:I314"/>
    <mergeCell ref="I315:I322"/>
    <mergeCell ref="G313:G322"/>
    <mergeCell ref="K313:K322"/>
    <mergeCell ref="L313:L322"/>
    <mergeCell ref="AC313:AC322"/>
    <mergeCell ref="AD313:AD322"/>
    <mergeCell ref="AE313:AE318"/>
    <mergeCell ref="AF313:AF322"/>
    <mergeCell ref="AG313:AG322"/>
    <mergeCell ref="AH333:AH342"/>
    <mergeCell ref="AE339:AE342"/>
    <mergeCell ref="I333:I334"/>
    <mergeCell ref="I335:I342"/>
    <mergeCell ref="G333:G342"/>
    <mergeCell ref="K333:K342"/>
    <mergeCell ref="L333:L342"/>
    <mergeCell ref="AC333:AC342"/>
    <mergeCell ref="AD333:AD342"/>
    <mergeCell ref="AE333:AE338"/>
    <mergeCell ref="AF333:AF342"/>
    <mergeCell ref="AG333:AG342"/>
    <mergeCell ref="G323:G332"/>
    <mergeCell ref="K323:K332"/>
    <mergeCell ref="A333:A342"/>
    <mergeCell ref="B333:B342"/>
    <mergeCell ref="C333:C342"/>
    <mergeCell ref="D333:D342"/>
    <mergeCell ref="E333:E342"/>
    <mergeCell ref="F333:F342"/>
    <mergeCell ref="H333:H342"/>
    <mergeCell ref="J333:J342"/>
    <mergeCell ref="AF323:AF332"/>
    <mergeCell ref="AG323:AG332"/>
    <mergeCell ref="AH323:AH332"/>
    <mergeCell ref="AE329:AE332"/>
    <mergeCell ref="I323:I324"/>
    <mergeCell ref="I325:I332"/>
    <mergeCell ref="H323:H332"/>
    <mergeCell ref="J323:J332"/>
    <mergeCell ref="L323:L332"/>
    <mergeCell ref="AC323:AC332"/>
    <mergeCell ref="G343:G352"/>
    <mergeCell ref="K343:K352"/>
    <mergeCell ref="A353:A362"/>
    <mergeCell ref="B353:B362"/>
    <mergeCell ref="C353:C362"/>
    <mergeCell ref="D353:D362"/>
    <mergeCell ref="E353:E362"/>
    <mergeCell ref="F353:F362"/>
    <mergeCell ref="H353:H362"/>
    <mergeCell ref="J353:J362"/>
    <mergeCell ref="AF343:AF352"/>
    <mergeCell ref="AG343:AG352"/>
    <mergeCell ref="AH343:AH352"/>
    <mergeCell ref="AE349:AE352"/>
    <mergeCell ref="I343:I344"/>
    <mergeCell ref="I345:I352"/>
    <mergeCell ref="H343:H352"/>
    <mergeCell ref="J343:J352"/>
    <mergeCell ref="L343:L352"/>
    <mergeCell ref="AC343:AC352"/>
    <mergeCell ref="AD343:AD352"/>
    <mergeCell ref="AE343:AE348"/>
    <mergeCell ref="A343:A352"/>
    <mergeCell ref="B343:B352"/>
    <mergeCell ref="C343:C352"/>
    <mergeCell ref="D343:D352"/>
    <mergeCell ref="E343:E352"/>
    <mergeCell ref="F343:F352"/>
    <mergeCell ref="AD363:AD372"/>
    <mergeCell ref="AE363:AE368"/>
    <mergeCell ref="A363:A372"/>
    <mergeCell ref="B363:B372"/>
    <mergeCell ref="C363:C372"/>
    <mergeCell ref="D363:D372"/>
    <mergeCell ref="E363:E372"/>
    <mergeCell ref="F363:F372"/>
    <mergeCell ref="AH353:AH362"/>
    <mergeCell ref="AE359:AE362"/>
    <mergeCell ref="I353:I354"/>
    <mergeCell ref="I355:I362"/>
    <mergeCell ref="G353:G362"/>
    <mergeCell ref="K353:K362"/>
    <mergeCell ref="L353:L362"/>
    <mergeCell ref="AC353:AC362"/>
    <mergeCell ref="AD353:AD362"/>
    <mergeCell ref="AE353:AE358"/>
    <mergeCell ref="AF353:AF362"/>
    <mergeCell ref="AG353:AG362"/>
    <mergeCell ref="AH373:AH382"/>
    <mergeCell ref="AE379:AE382"/>
    <mergeCell ref="I373:I374"/>
    <mergeCell ref="I375:I382"/>
    <mergeCell ref="G373:G382"/>
    <mergeCell ref="K373:K382"/>
    <mergeCell ref="L373:L382"/>
    <mergeCell ref="AC373:AC382"/>
    <mergeCell ref="AD373:AD382"/>
    <mergeCell ref="AE373:AE378"/>
    <mergeCell ref="AF373:AF382"/>
    <mergeCell ref="AG373:AG382"/>
    <mergeCell ref="G363:G372"/>
    <mergeCell ref="K363:K372"/>
    <mergeCell ref="A373:A382"/>
    <mergeCell ref="B373:B382"/>
    <mergeCell ref="C373:C382"/>
    <mergeCell ref="D373:D382"/>
    <mergeCell ref="E373:E382"/>
    <mergeCell ref="F373:F382"/>
    <mergeCell ref="H373:H382"/>
    <mergeCell ref="J373:J382"/>
    <mergeCell ref="AF363:AF372"/>
    <mergeCell ref="AG363:AG372"/>
    <mergeCell ref="AH363:AH372"/>
    <mergeCell ref="AE369:AE372"/>
    <mergeCell ref="I363:I364"/>
    <mergeCell ref="I365:I372"/>
    <mergeCell ref="H363:H372"/>
    <mergeCell ref="J363:J372"/>
    <mergeCell ref="L363:L372"/>
    <mergeCell ref="AC363:AC372"/>
    <mergeCell ref="G383:G392"/>
    <mergeCell ref="K383:K392"/>
    <mergeCell ref="A393:A402"/>
    <mergeCell ref="B393:B402"/>
    <mergeCell ref="C393:C402"/>
    <mergeCell ref="D393:D402"/>
    <mergeCell ref="E393:E402"/>
    <mergeCell ref="F393:F402"/>
    <mergeCell ref="H393:H402"/>
    <mergeCell ref="J393:J402"/>
    <mergeCell ref="AF383:AF392"/>
    <mergeCell ref="AG383:AG392"/>
    <mergeCell ref="AH383:AH392"/>
    <mergeCell ref="AE389:AE392"/>
    <mergeCell ref="I383:I384"/>
    <mergeCell ref="I385:I392"/>
    <mergeCell ref="H383:H392"/>
    <mergeCell ref="J383:J392"/>
    <mergeCell ref="L383:L392"/>
    <mergeCell ref="AC383:AC392"/>
    <mergeCell ref="AD383:AD392"/>
    <mergeCell ref="AE383:AE388"/>
    <mergeCell ref="A383:A392"/>
    <mergeCell ref="B383:B392"/>
    <mergeCell ref="C383:C392"/>
    <mergeCell ref="D383:D392"/>
    <mergeCell ref="E383:E392"/>
    <mergeCell ref="F383:F392"/>
    <mergeCell ref="AD403:AD412"/>
    <mergeCell ref="AE403:AE408"/>
    <mergeCell ref="A403:A412"/>
    <mergeCell ref="B403:B412"/>
    <mergeCell ref="C403:C412"/>
    <mergeCell ref="D403:D412"/>
    <mergeCell ref="E403:E412"/>
    <mergeCell ref="F403:F412"/>
    <mergeCell ref="AH393:AH402"/>
    <mergeCell ref="AE399:AE402"/>
    <mergeCell ref="I393:I394"/>
    <mergeCell ref="I395:I402"/>
    <mergeCell ref="G393:G402"/>
    <mergeCell ref="K393:K402"/>
    <mergeCell ref="L393:L402"/>
    <mergeCell ref="AC393:AC402"/>
    <mergeCell ref="AD393:AD402"/>
    <mergeCell ref="AE393:AE398"/>
    <mergeCell ref="AF393:AF402"/>
    <mergeCell ref="AG393:AG402"/>
    <mergeCell ref="AH413:AH422"/>
    <mergeCell ref="AE419:AE422"/>
    <mergeCell ref="I413:I414"/>
    <mergeCell ref="I415:I422"/>
    <mergeCell ref="G413:G422"/>
    <mergeCell ref="K413:K422"/>
    <mergeCell ref="L413:L422"/>
    <mergeCell ref="AC413:AC422"/>
    <mergeCell ref="AD413:AD422"/>
    <mergeCell ref="AE413:AE418"/>
    <mergeCell ref="AF413:AF422"/>
    <mergeCell ref="AG413:AG422"/>
    <mergeCell ref="G403:G412"/>
    <mergeCell ref="K403:K412"/>
    <mergeCell ref="A413:A422"/>
    <mergeCell ref="B413:B422"/>
    <mergeCell ref="C413:C422"/>
    <mergeCell ref="D413:D422"/>
    <mergeCell ref="E413:E422"/>
    <mergeCell ref="F413:F422"/>
    <mergeCell ref="H413:H422"/>
    <mergeCell ref="J413:J422"/>
    <mergeCell ref="AF403:AF412"/>
    <mergeCell ref="AG403:AG412"/>
    <mergeCell ref="AH403:AH412"/>
    <mergeCell ref="AE409:AE412"/>
    <mergeCell ref="I403:I404"/>
    <mergeCell ref="I405:I412"/>
    <mergeCell ref="H403:H412"/>
    <mergeCell ref="J403:J412"/>
    <mergeCell ref="L403:L412"/>
    <mergeCell ref="AC403:AC412"/>
    <mergeCell ref="G423:G432"/>
    <mergeCell ref="K423:K432"/>
    <mergeCell ref="A433:A442"/>
    <mergeCell ref="B433:B442"/>
    <mergeCell ref="C433:C442"/>
    <mergeCell ref="D433:D442"/>
    <mergeCell ref="E433:E442"/>
    <mergeCell ref="F433:F442"/>
    <mergeCell ref="H433:H442"/>
    <mergeCell ref="J433:J442"/>
    <mergeCell ref="AF423:AF432"/>
    <mergeCell ref="AG423:AG432"/>
    <mergeCell ref="AH423:AH432"/>
    <mergeCell ref="AE429:AE432"/>
    <mergeCell ref="I423:I424"/>
    <mergeCell ref="I425:I432"/>
    <mergeCell ref="H423:H432"/>
    <mergeCell ref="J423:J432"/>
    <mergeCell ref="L423:L432"/>
    <mergeCell ref="AC423:AC432"/>
    <mergeCell ref="AD423:AD432"/>
    <mergeCell ref="AE423:AE428"/>
    <mergeCell ref="A423:A432"/>
    <mergeCell ref="B423:B432"/>
    <mergeCell ref="C423:C432"/>
    <mergeCell ref="D423:D432"/>
    <mergeCell ref="E423:E432"/>
    <mergeCell ref="F423:F432"/>
    <mergeCell ref="AD443:AD452"/>
    <mergeCell ref="AE443:AE448"/>
    <mergeCell ref="A443:A452"/>
    <mergeCell ref="B443:B452"/>
    <mergeCell ref="C443:C452"/>
    <mergeCell ref="D443:D452"/>
    <mergeCell ref="E443:E452"/>
    <mergeCell ref="F443:F452"/>
    <mergeCell ref="AH433:AH442"/>
    <mergeCell ref="AE439:AE442"/>
    <mergeCell ref="I433:I434"/>
    <mergeCell ref="I435:I442"/>
    <mergeCell ref="G433:G442"/>
    <mergeCell ref="K433:K442"/>
    <mergeCell ref="L433:L442"/>
    <mergeCell ref="AC433:AC442"/>
    <mergeCell ref="AD433:AD442"/>
    <mergeCell ref="AE433:AE438"/>
    <mergeCell ref="AF433:AF442"/>
    <mergeCell ref="AG433:AG442"/>
    <mergeCell ref="AH453:AH462"/>
    <mergeCell ref="AE459:AE462"/>
    <mergeCell ref="I453:I454"/>
    <mergeCell ref="I455:I462"/>
    <mergeCell ref="G453:G462"/>
    <mergeCell ref="K453:K462"/>
    <mergeCell ref="L453:L462"/>
    <mergeCell ref="AC453:AC462"/>
    <mergeCell ref="AD453:AD462"/>
    <mergeCell ref="AE453:AE458"/>
    <mergeCell ref="AF453:AF462"/>
    <mergeCell ref="AG453:AG462"/>
    <mergeCell ref="G443:G452"/>
    <mergeCell ref="K443:K452"/>
    <mergeCell ref="A453:A462"/>
    <mergeCell ref="B453:B462"/>
    <mergeCell ref="C453:C462"/>
    <mergeCell ref="D453:D462"/>
    <mergeCell ref="E453:E462"/>
    <mergeCell ref="F453:F462"/>
    <mergeCell ref="H453:H462"/>
    <mergeCell ref="J453:J462"/>
    <mergeCell ref="AF443:AF452"/>
    <mergeCell ref="AG443:AG452"/>
    <mergeCell ref="AH443:AH452"/>
    <mergeCell ref="AE449:AE452"/>
    <mergeCell ref="I443:I444"/>
    <mergeCell ref="I445:I452"/>
    <mergeCell ref="H443:H452"/>
    <mergeCell ref="J443:J452"/>
    <mergeCell ref="L443:L452"/>
    <mergeCell ref="AC443:AC452"/>
    <mergeCell ref="G463:G472"/>
    <mergeCell ref="K463:K472"/>
    <mergeCell ref="A473:A482"/>
    <mergeCell ref="B473:B482"/>
    <mergeCell ref="C473:C482"/>
    <mergeCell ref="D473:D482"/>
    <mergeCell ref="E473:E482"/>
    <mergeCell ref="F473:F482"/>
    <mergeCell ref="H473:H482"/>
    <mergeCell ref="J473:J482"/>
    <mergeCell ref="AF463:AF472"/>
    <mergeCell ref="AG463:AG472"/>
    <mergeCell ref="AH463:AH472"/>
    <mergeCell ref="AE469:AE472"/>
    <mergeCell ref="I463:I464"/>
    <mergeCell ref="I465:I472"/>
    <mergeCell ref="H463:H472"/>
    <mergeCell ref="J463:J472"/>
    <mergeCell ref="L463:L472"/>
    <mergeCell ref="AC463:AC472"/>
    <mergeCell ref="AD463:AD472"/>
    <mergeCell ref="AE463:AE468"/>
    <mergeCell ref="A463:A472"/>
    <mergeCell ref="B463:B472"/>
    <mergeCell ref="C463:C472"/>
    <mergeCell ref="D463:D472"/>
    <mergeCell ref="E463:E472"/>
    <mergeCell ref="F463:F472"/>
    <mergeCell ref="AD483:AD492"/>
    <mergeCell ref="AE483:AE488"/>
    <mergeCell ref="A483:A492"/>
    <mergeCell ref="B483:B492"/>
    <mergeCell ref="C483:C492"/>
    <mergeCell ref="D483:D492"/>
    <mergeCell ref="E483:E492"/>
    <mergeCell ref="F483:F492"/>
    <mergeCell ref="AH473:AH482"/>
    <mergeCell ref="AE479:AE482"/>
    <mergeCell ref="I473:I474"/>
    <mergeCell ref="I475:I482"/>
    <mergeCell ref="G473:G482"/>
    <mergeCell ref="K473:K482"/>
    <mergeCell ref="L473:L482"/>
    <mergeCell ref="AC473:AC482"/>
    <mergeCell ref="AD473:AD482"/>
    <mergeCell ref="AE473:AE478"/>
    <mergeCell ref="AF473:AF482"/>
    <mergeCell ref="AG473:AG482"/>
    <mergeCell ref="AH493:AH502"/>
    <mergeCell ref="AE499:AE502"/>
    <mergeCell ref="I493:I494"/>
    <mergeCell ref="I495:I502"/>
    <mergeCell ref="G493:G502"/>
    <mergeCell ref="K493:K502"/>
    <mergeCell ref="L493:L502"/>
    <mergeCell ref="AC493:AC502"/>
    <mergeCell ref="AD493:AD502"/>
    <mergeCell ref="AE493:AE498"/>
    <mergeCell ref="AF493:AF502"/>
    <mergeCell ref="AG493:AG502"/>
    <mergeCell ref="G483:G492"/>
    <mergeCell ref="K483:K492"/>
    <mergeCell ref="A493:A502"/>
    <mergeCell ref="B493:B502"/>
    <mergeCell ref="C493:C502"/>
    <mergeCell ref="D493:D502"/>
    <mergeCell ref="E493:E502"/>
    <mergeCell ref="F493:F502"/>
    <mergeCell ref="H493:H502"/>
    <mergeCell ref="J493:J502"/>
    <mergeCell ref="AF483:AF492"/>
    <mergeCell ref="AG483:AG492"/>
    <mergeCell ref="AH483:AH492"/>
    <mergeCell ref="AE489:AE492"/>
    <mergeCell ref="I483:I484"/>
    <mergeCell ref="I485:I492"/>
    <mergeCell ref="H483:H492"/>
    <mergeCell ref="J483:J492"/>
    <mergeCell ref="L483:L492"/>
    <mergeCell ref="AC483:AC492"/>
    <mergeCell ref="G503:G512"/>
    <mergeCell ref="K503:K512"/>
    <mergeCell ref="A513:A522"/>
    <mergeCell ref="B513:B522"/>
    <mergeCell ref="C513:C522"/>
    <mergeCell ref="D513:D522"/>
    <mergeCell ref="E513:E522"/>
    <mergeCell ref="F513:F522"/>
    <mergeCell ref="H513:H522"/>
    <mergeCell ref="J513:J522"/>
    <mergeCell ref="AF503:AF512"/>
    <mergeCell ref="AG503:AG512"/>
    <mergeCell ref="AH503:AH512"/>
    <mergeCell ref="AE509:AE512"/>
    <mergeCell ref="I503:I504"/>
    <mergeCell ref="I505:I512"/>
    <mergeCell ref="H503:H512"/>
    <mergeCell ref="J503:J512"/>
    <mergeCell ref="L503:L512"/>
    <mergeCell ref="AC503:AC512"/>
    <mergeCell ref="AD503:AD512"/>
    <mergeCell ref="AE503:AE508"/>
    <mergeCell ref="A503:A512"/>
    <mergeCell ref="B503:B512"/>
    <mergeCell ref="C503:C512"/>
    <mergeCell ref="D503:D512"/>
    <mergeCell ref="E503:E512"/>
    <mergeCell ref="F503:F512"/>
    <mergeCell ref="AD523:AD532"/>
    <mergeCell ref="AE523:AE528"/>
    <mergeCell ref="A523:A532"/>
    <mergeCell ref="B523:B532"/>
    <mergeCell ref="C523:C532"/>
    <mergeCell ref="D523:D532"/>
    <mergeCell ref="E523:E532"/>
    <mergeCell ref="F523:F532"/>
    <mergeCell ref="AH513:AH522"/>
    <mergeCell ref="AE519:AE522"/>
    <mergeCell ref="I513:I514"/>
    <mergeCell ref="I515:I522"/>
    <mergeCell ref="G513:G522"/>
    <mergeCell ref="K513:K522"/>
    <mergeCell ref="L513:L522"/>
    <mergeCell ref="AC513:AC522"/>
    <mergeCell ref="AD513:AD522"/>
    <mergeCell ref="AE513:AE518"/>
    <mergeCell ref="AF513:AF522"/>
    <mergeCell ref="AG513:AG522"/>
    <mergeCell ref="AH533:AH542"/>
    <mergeCell ref="AE539:AE542"/>
    <mergeCell ref="I533:I534"/>
    <mergeCell ref="I535:I542"/>
    <mergeCell ref="G533:G542"/>
    <mergeCell ref="K533:K542"/>
    <mergeCell ref="L533:L542"/>
    <mergeCell ref="AC533:AC542"/>
    <mergeCell ref="AD533:AD542"/>
    <mergeCell ref="AE533:AE538"/>
    <mergeCell ref="AF533:AF542"/>
    <mergeCell ref="AG533:AG542"/>
    <mergeCell ref="G523:G532"/>
    <mergeCell ref="K523:K532"/>
    <mergeCell ref="A533:A542"/>
    <mergeCell ref="B533:B542"/>
    <mergeCell ref="C533:C542"/>
    <mergeCell ref="D533:D542"/>
    <mergeCell ref="E533:E542"/>
    <mergeCell ref="F533:F542"/>
    <mergeCell ref="H533:H542"/>
    <mergeCell ref="J533:J542"/>
    <mergeCell ref="AF523:AF532"/>
    <mergeCell ref="AG523:AG532"/>
    <mergeCell ref="AH523:AH532"/>
    <mergeCell ref="AE529:AE532"/>
    <mergeCell ref="I523:I524"/>
    <mergeCell ref="I525:I532"/>
    <mergeCell ref="H523:H532"/>
    <mergeCell ref="J523:J532"/>
    <mergeCell ref="L523:L532"/>
    <mergeCell ref="AC523:AC532"/>
    <mergeCell ref="G543:G552"/>
    <mergeCell ref="K543:K552"/>
    <mergeCell ref="A553:A562"/>
    <mergeCell ref="B553:B562"/>
    <mergeCell ref="C553:C562"/>
    <mergeCell ref="D553:D562"/>
    <mergeCell ref="E553:E562"/>
    <mergeCell ref="F553:F562"/>
    <mergeCell ref="H553:H562"/>
    <mergeCell ref="J553:J562"/>
    <mergeCell ref="AF543:AF552"/>
    <mergeCell ref="AG543:AG552"/>
    <mergeCell ref="AH543:AH552"/>
    <mergeCell ref="AE549:AE552"/>
    <mergeCell ref="I543:I544"/>
    <mergeCell ref="I545:I552"/>
    <mergeCell ref="H543:H552"/>
    <mergeCell ref="J543:J552"/>
    <mergeCell ref="L543:L552"/>
    <mergeCell ref="AC543:AC552"/>
    <mergeCell ref="AD543:AD552"/>
    <mergeCell ref="AE543:AE548"/>
    <mergeCell ref="A543:A552"/>
    <mergeCell ref="B543:B552"/>
    <mergeCell ref="C543:C552"/>
    <mergeCell ref="D543:D552"/>
    <mergeCell ref="E543:E552"/>
    <mergeCell ref="F543:F552"/>
    <mergeCell ref="AD563:AD572"/>
    <mergeCell ref="AE563:AE568"/>
    <mergeCell ref="A563:A572"/>
    <mergeCell ref="B563:B572"/>
    <mergeCell ref="C563:C572"/>
    <mergeCell ref="D563:D572"/>
    <mergeCell ref="E563:E572"/>
    <mergeCell ref="F563:F572"/>
    <mergeCell ref="AH553:AH562"/>
    <mergeCell ref="AE559:AE562"/>
    <mergeCell ref="I553:I554"/>
    <mergeCell ref="I555:I562"/>
    <mergeCell ref="G553:G562"/>
    <mergeCell ref="K553:K562"/>
    <mergeCell ref="L553:L562"/>
    <mergeCell ref="AC553:AC562"/>
    <mergeCell ref="AD553:AD562"/>
    <mergeCell ref="AE553:AE558"/>
    <mergeCell ref="AF553:AF562"/>
    <mergeCell ref="AG553:AG562"/>
    <mergeCell ref="AH573:AH582"/>
    <mergeCell ref="AE579:AE582"/>
    <mergeCell ref="I573:I574"/>
    <mergeCell ref="I575:I582"/>
    <mergeCell ref="G573:G582"/>
    <mergeCell ref="K573:K582"/>
    <mergeCell ref="L573:L582"/>
    <mergeCell ref="AC573:AC582"/>
    <mergeCell ref="AD573:AD582"/>
    <mergeCell ref="AE573:AE578"/>
    <mergeCell ref="AF573:AF582"/>
    <mergeCell ref="AG573:AG582"/>
    <mergeCell ref="G563:G572"/>
    <mergeCell ref="K563:K572"/>
    <mergeCell ref="A573:A582"/>
    <mergeCell ref="B573:B582"/>
    <mergeCell ref="C573:C582"/>
    <mergeCell ref="D573:D582"/>
    <mergeCell ref="E573:E582"/>
    <mergeCell ref="F573:F582"/>
    <mergeCell ref="H573:H582"/>
    <mergeCell ref="J573:J582"/>
    <mergeCell ref="AF563:AF572"/>
    <mergeCell ref="AG563:AG572"/>
    <mergeCell ref="AH563:AH572"/>
    <mergeCell ref="AE569:AE572"/>
    <mergeCell ref="I563:I564"/>
    <mergeCell ref="I565:I572"/>
    <mergeCell ref="H563:H572"/>
    <mergeCell ref="J563:J572"/>
    <mergeCell ref="L563:L572"/>
    <mergeCell ref="AC563:AC572"/>
    <mergeCell ref="G583:G592"/>
    <mergeCell ref="K583:K592"/>
    <mergeCell ref="A593:A602"/>
    <mergeCell ref="B593:B602"/>
    <mergeCell ref="C593:C602"/>
    <mergeCell ref="D593:D602"/>
    <mergeCell ref="E593:E602"/>
    <mergeCell ref="F593:F602"/>
    <mergeCell ref="H593:H602"/>
    <mergeCell ref="J593:J602"/>
    <mergeCell ref="AF583:AF592"/>
    <mergeCell ref="AG583:AG592"/>
    <mergeCell ref="AH583:AH592"/>
    <mergeCell ref="AE589:AE592"/>
    <mergeCell ref="I583:I584"/>
    <mergeCell ref="I585:I592"/>
    <mergeCell ref="H583:H592"/>
    <mergeCell ref="J583:J592"/>
    <mergeCell ref="L583:L592"/>
    <mergeCell ref="AC583:AC592"/>
    <mergeCell ref="AD583:AD592"/>
    <mergeCell ref="AE583:AE588"/>
    <mergeCell ref="A583:A592"/>
    <mergeCell ref="B583:B592"/>
    <mergeCell ref="C583:C592"/>
    <mergeCell ref="D583:D592"/>
    <mergeCell ref="E583:E592"/>
    <mergeCell ref="F583:F592"/>
    <mergeCell ref="AD603:AD612"/>
    <mergeCell ref="AE603:AE608"/>
    <mergeCell ref="A603:A612"/>
    <mergeCell ref="B603:B612"/>
    <mergeCell ref="C603:C612"/>
    <mergeCell ref="D603:D612"/>
    <mergeCell ref="E603:E612"/>
    <mergeCell ref="F603:F612"/>
    <mergeCell ref="AH593:AH602"/>
    <mergeCell ref="AE599:AE602"/>
    <mergeCell ref="I593:I594"/>
    <mergeCell ref="I595:I602"/>
    <mergeCell ref="G593:G602"/>
    <mergeCell ref="K593:K602"/>
    <mergeCell ref="L593:L602"/>
    <mergeCell ref="AC593:AC602"/>
    <mergeCell ref="AD593:AD602"/>
    <mergeCell ref="AE593:AE598"/>
    <mergeCell ref="AF593:AF602"/>
    <mergeCell ref="AG593:AG602"/>
    <mergeCell ref="AH613:AH622"/>
    <mergeCell ref="AE619:AE622"/>
    <mergeCell ref="I613:I614"/>
    <mergeCell ref="I615:I622"/>
    <mergeCell ref="G613:G622"/>
    <mergeCell ref="K613:K622"/>
    <mergeCell ref="L613:L622"/>
    <mergeCell ref="AC613:AC622"/>
    <mergeCell ref="AD613:AD622"/>
    <mergeCell ref="AE613:AE618"/>
    <mergeCell ref="AF613:AF622"/>
    <mergeCell ref="AG613:AG622"/>
    <mergeCell ref="G603:G612"/>
    <mergeCell ref="K603:K612"/>
    <mergeCell ref="A613:A622"/>
    <mergeCell ref="B613:B622"/>
    <mergeCell ref="C613:C622"/>
    <mergeCell ref="D613:D622"/>
    <mergeCell ref="E613:E622"/>
    <mergeCell ref="F613:F622"/>
    <mergeCell ref="H613:H622"/>
    <mergeCell ref="J613:J622"/>
    <mergeCell ref="AF603:AF612"/>
    <mergeCell ref="AG603:AG612"/>
    <mergeCell ref="AH603:AH612"/>
    <mergeCell ref="AE609:AE612"/>
    <mergeCell ref="I603:I604"/>
    <mergeCell ref="I605:I612"/>
    <mergeCell ref="H603:H612"/>
    <mergeCell ref="J603:J612"/>
    <mergeCell ref="L603:L612"/>
    <mergeCell ref="AC603:AC612"/>
    <mergeCell ref="G623:G632"/>
    <mergeCell ref="K623:K632"/>
    <mergeCell ref="A633:A642"/>
    <mergeCell ref="B633:B642"/>
    <mergeCell ref="C633:C642"/>
    <mergeCell ref="D633:D642"/>
    <mergeCell ref="E633:E642"/>
    <mergeCell ref="F633:F642"/>
    <mergeCell ref="H633:H642"/>
    <mergeCell ref="J633:J642"/>
    <mergeCell ref="AF623:AF632"/>
    <mergeCell ref="AG623:AG632"/>
    <mergeCell ref="AH623:AH632"/>
    <mergeCell ref="AE629:AE632"/>
    <mergeCell ref="I623:I624"/>
    <mergeCell ref="I625:I632"/>
    <mergeCell ref="H623:H632"/>
    <mergeCell ref="J623:J632"/>
    <mergeCell ref="L623:L632"/>
    <mergeCell ref="AC623:AC632"/>
    <mergeCell ref="AD623:AD632"/>
    <mergeCell ref="AE623:AE628"/>
    <mergeCell ref="A623:A632"/>
    <mergeCell ref="B623:B632"/>
    <mergeCell ref="C623:C632"/>
    <mergeCell ref="D623:D632"/>
    <mergeCell ref="E623:E632"/>
    <mergeCell ref="F623:F632"/>
    <mergeCell ref="AD643:AD652"/>
    <mergeCell ref="AE643:AE648"/>
    <mergeCell ref="A643:A652"/>
    <mergeCell ref="B643:B652"/>
    <mergeCell ref="C643:C652"/>
    <mergeCell ref="D643:D652"/>
    <mergeCell ref="E643:E652"/>
    <mergeCell ref="F643:F652"/>
    <mergeCell ref="AH633:AH642"/>
    <mergeCell ref="AE639:AE642"/>
    <mergeCell ref="I633:I634"/>
    <mergeCell ref="I635:I642"/>
    <mergeCell ref="G633:G642"/>
    <mergeCell ref="K633:K642"/>
    <mergeCell ref="L633:L642"/>
    <mergeCell ref="AC633:AC642"/>
    <mergeCell ref="AD633:AD642"/>
    <mergeCell ref="AE633:AE638"/>
    <mergeCell ref="AF633:AF642"/>
    <mergeCell ref="AG633:AG642"/>
    <mergeCell ref="AH653:AH662"/>
    <mergeCell ref="AE659:AE662"/>
    <mergeCell ref="I653:I654"/>
    <mergeCell ref="I655:I662"/>
    <mergeCell ref="G653:G662"/>
    <mergeCell ref="K653:K662"/>
    <mergeCell ref="L653:L662"/>
    <mergeCell ref="AC653:AC662"/>
    <mergeCell ref="AD653:AD662"/>
    <mergeCell ref="AE653:AE658"/>
    <mergeCell ref="AF653:AF662"/>
    <mergeCell ref="AG653:AG662"/>
    <mergeCell ref="G643:G652"/>
    <mergeCell ref="K643:K652"/>
    <mergeCell ref="A653:A662"/>
    <mergeCell ref="B653:B662"/>
    <mergeCell ref="C653:C662"/>
    <mergeCell ref="D653:D662"/>
    <mergeCell ref="E653:E662"/>
    <mergeCell ref="F653:F662"/>
    <mergeCell ref="H653:H662"/>
    <mergeCell ref="J653:J662"/>
    <mergeCell ref="AF643:AF652"/>
    <mergeCell ref="AG643:AG652"/>
    <mergeCell ref="AH643:AH652"/>
    <mergeCell ref="AE649:AE652"/>
    <mergeCell ref="I643:I644"/>
    <mergeCell ref="I645:I652"/>
    <mergeCell ref="H643:H652"/>
    <mergeCell ref="J643:J652"/>
    <mergeCell ref="L643:L652"/>
    <mergeCell ref="AC643:AC652"/>
    <mergeCell ref="G663:G672"/>
    <mergeCell ref="K663:K672"/>
    <mergeCell ref="A673:A682"/>
    <mergeCell ref="B673:B682"/>
    <mergeCell ref="C673:C682"/>
    <mergeCell ref="D673:D682"/>
    <mergeCell ref="E673:E682"/>
    <mergeCell ref="F673:F682"/>
    <mergeCell ref="H673:H682"/>
    <mergeCell ref="J673:J682"/>
    <mergeCell ref="AF663:AF672"/>
    <mergeCell ref="AG663:AG672"/>
    <mergeCell ref="AH663:AH672"/>
    <mergeCell ref="AE669:AE672"/>
    <mergeCell ref="I663:I664"/>
    <mergeCell ref="I665:I672"/>
    <mergeCell ref="H663:H672"/>
    <mergeCell ref="J663:J672"/>
    <mergeCell ref="L663:L672"/>
    <mergeCell ref="AC663:AC672"/>
    <mergeCell ref="AD663:AD672"/>
    <mergeCell ref="AE663:AE668"/>
    <mergeCell ref="A663:A672"/>
    <mergeCell ref="B663:B672"/>
    <mergeCell ref="C663:C672"/>
    <mergeCell ref="D663:D672"/>
    <mergeCell ref="E663:E672"/>
    <mergeCell ref="F663:F672"/>
    <mergeCell ref="AD683:AD692"/>
    <mergeCell ref="AE683:AE688"/>
    <mergeCell ref="A683:A692"/>
    <mergeCell ref="B683:B692"/>
    <mergeCell ref="C683:C692"/>
    <mergeCell ref="D683:D692"/>
    <mergeCell ref="E683:E692"/>
    <mergeCell ref="F683:F692"/>
    <mergeCell ref="AH673:AH682"/>
    <mergeCell ref="AE679:AE682"/>
    <mergeCell ref="I673:I674"/>
    <mergeCell ref="I675:I682"/>
    <mergeCell ref="G673:G682"/>
    <mergeCell ref="K673:K682"/>
    <mergeCell ref="L673:L682"/>
    <mergeCell ref="AC673:AC682"/>
    <mergeCell ref="AD673:AD682"/>
    <mergeCell ref="AE673:AE678"/>
    <mergeCell ref="AF673:AF682"/>
    <mergeCell ref="AG673:AG682"/>
    <mergeCell ref="AH693:AH702"/>
    <mergeCell ref="AE699:AE702"/>
    <mergeCell ref="I693:I694"/>
    <mergeCell ref="I695:I702"/>
    <mergeCell ref="G693:G702"/>
    <mergeCell ref="K693:K702"/>
    <mergeCell ref="L693:L702"/>
    <mergeCell ref="AC693:AC702"/>
    <mergeCell ref="AD693:AD702"/>
    <mergeCell ref="AE693:AE698"/>
    <mergeCell ref="AF693:AF702"/>
    <mergeCell ref="AG693:AG702"/>
    <mergeCell ref="G683:G692"/>
    <mergeCell ref="K683:K692"/>
    <mergeCell ref="A693:A702"/>
    <mergeCell ref="B693:B702"/>
    <mergeCell ref="C693:C702"/>
    <mergeCell ref="D693:D702"/>
    <mergeCell ref="E693:E702"/>
    <mergeCell ref="F693:F702"/>
    <mergeCell ref="H693:H702"/>
    <mergeCell ref="J693:J702"/>
    <mergeCell ref="AF683:AF692"/>
    <mergeCell ref="AG683:AG692"/>
    <mergeCell ref="AH683:AH692"/>
    <mergeCell ref="AE689:AE692"/>
    <mergeCell ref="I683:I684"/>
    <mergeCell ref="I685:I692"/>
    <mergeCell ref="H683:H692"/>
    <mergeCell ref="J683:J692"/>
    <mergeCell ref="L683:L692"/>
    <mergeCell ref="AC683:AC692"/>
    <mergeCell ref="G703:G712"/>
    <mergeCell ref="K703:K712"/>
    <mergeCell ref="A713:A722"/>
    <mergeCell ref="B713:B722"/>
    <mergeCell ref="C713:C722"/>
    <mergeCell ref="D713:D722"/>
    <mergeCell ref="E713:E722"/>
    <mergeCell ref="F713:F722"/>
    <mergeCell ref="H713:H722"/>
    <mergeCell ref="J713:J722"/>
    <mergeCell ref="AF703:AF712"/>
    <mergeCell ref="AG703:AG712"/>
    <mergeCell ref="AH703:AH712"/>
    <mergeCell ref="AE709:AE712"/>
    <mergeCell ref="I703:I704"/>
    <mergeCell ref="I705:I712"/>
    <mergeCell ref="H703:H712"/>
    <mergeCell ref="J703:J712"/>
    <mergeCell ref="L703:L712"/>
    <mergeCell ref="AC703:AC712"/>
    <mergeCell ref="AD703:AD712"/>
    <mergeCell ref="AE703:AE708"/>
    <mergeCell ref="A703:A712"/>
    <mergeCell ref="B703:B712"/>
    <mergeCell ref="C703:C712"/>
    <mergeCell ref="D703:D712"/>
    <mergeCell ref="E703:E712"/>
    <mergeCell ref="F703:F712"/>
    <mergeCell ref="AD723:AD732"/>
    <mergeCell ref="AE723:AE728"/>
    <mergeCell ref="A723:A732"/>
    <mergeCell ref="B723:B732"/>
    <mergeCell ref="C723:C732"/>
    <mergeCell ref="D723:D732"/>
    <mergeCell ref="E723:E732"/>
    <mergeCell ref="F723:F732"/>
    <mergeCell ref="AH713:AH722"/>
    <mergeCell ref="AE719:AE722"/>
    <mergeCell ref="I713:I714"/>
    <mergeCell ref="I715:I722"/>
    <mergeCell ref="G713:G722"/>
    <mergeCell ref="K713:K722"/>
    <mergeCell ref="L713:L722"/>
    <mergeCell ref="AC713:AC722"/>
    <mergeCell ref="AD713:AD722"/>
    <mergeCell ref="AE713:AE718"/>
    <mergeCell ref="AF713:AF722"/>
    <mergeCell ref="AG713:AG722"/>
    <mergeCell ref="AH733:AH742"/>
    <mergeCell ref="AE739:AE742"/>
    <mergeCell ref="I733:I734"/>
    <mergeCell ref="I735:I742"/>
    <mergeCell ref="G733:G742"/>
    <mergeCell ref="K733:K742"/>
    <mergeCell ref="L733:L742"/>
    <mergeCell ref="AC733:AC742"/>
    <mergeCell ref="AD733:AD742"/>
    <mergeCell ref="AE733:AE738"/>
    <mergeCell ref="AF733:AF742"/>
    <mergeCell ref="AG733:AG742"/>
    <mergeCell ref="G723:G732"/>
    <mergeCell ref="K723:K732"/>
    <mergeCell ref="A733:A742"/>
    <mergeCell ref="B733:B742"/>
    <mergeCell ref="C733:C742"/>
    <mergeCell ref="D733:D742"/>
    <mergeCell ref="E733:E742"/>
    <mergeCell ref="F733:F742"/>
    <mergeCell ref="H733:H742"/>
    <mergeCell ref="J733:J742"/>
    <mergeCell ref="AF723:AF732"/>
    <mergeCell ref="AG723:AG732"/>
    <mergeCell ref="AH723:AH732"/>
    <mergeCell ref="AE729:AE732"/>
    <mergeCell ref="I723:I724"/>
    <mergeCell ref="I725:I732"/>
    <mergeCell ref="H723:H732"/>
    <mergeCell ref="J723:J732"/>
    <mergeCell ref="L723:L732"/>
    <mergeCell ref="AC723:AC732"/>
    <mergeCell ref="AF743:AF752"/>
    <mergeCell ref="AG743:AG752"/>
    <mergeCell ref="AH743:AH752"/>
    <mergeCell ref="AE749:AE752"/>
    <mergeCell ref="I743:I744"/>
    <mergeCell ref="I745:I752"/>
    <mergeCell ref="H743:H752"/>
    <mergeCell ref="J743:J752"/>
    <mergeCell ref="L743:L752"/>
    <mergeCell ref="AC743:AC752"/>
    <mergeCell ref="AD743:AD752"/>
    <mergeCell ref="AE743:AE748"/>
    <mergeCell ref="A743:A752"/>
    <mergeCell ref="B743:B752"/>
    <mergeCell ref="C743:C752"/>
    <mergeCell ref="D743:D752"/>
    <mergeCell ref="E743:E752"/>
    <mergeCell ref="F743:F752"/>
    <mergeCell ref="G743:G752"/>
    <mergeCell ref="K743:K752"/>
    <mergeCell ref="AF753:AF762"/>
    <mergeCell ref="AG753:AG762"/>
    <mergeCell ref="AH753:AH762"/>
    <mergeCell ref="AE759:AE762"/>
    <mergeCell ref="I753:I754"/>
    <mergeCell ref="I755:I762"/>
    <mergeCell ref="H753:H762"/>
    <mergeCell ref="J753:J762"/>
    <mergeCell ref="L753:L762"/>
    <mergeCell ref="AC753:AC762"/>
    <mergeCell ref="AD753:AD762"/>
    <mergeCell ref="AE753:AE758"/>
    <mergeCell ref="A753:A762"/>
    <mergeCell ref="B753:B762"/>
    <mergeCell ref="C753:C762"/>
    <mergeCell ref="D753:D762"/>
    <mergeCell ref="E753:E762"/>
    <mergeCell ref="F753:F762"/>
    <mergeCell ref="G753:G762"/>
    <mergeCell ref="K753:K762"/>
    <mergeCell ref="AF763:AF772"/>
    <mergeCell ref="AG763:AG772"/>
    <mergeCell ref="AH763:AH772"/>
    <mergeCell ref="AE769:AE772"/>
    <mergeCell ref="I763:I764"/>
    <mergeCell ref="I765:I772"/>
    <mergeCell ref="H763:H772"/>
    <mergeCell ref="J763:J772"/>
    <mergeCell ref="L763:L772"/>
    <mergeCell ref="AC763:AC772"/>
    <mergeCell ref="AD763:AD772"/>
    <mergeCell ref="AE763:AE768"/>
    <mergeCell ref="A763:A772"/>
    <mergeCell ref="B763:B772"/>
    <mergeCell ref="C763:C772"/>
    <mergeCell ref="D763:D772"/>
    <mergeCell ref="E763:E772"/>
    <mergeCell ref="F763:F772"/>
    <mergeCell ref="G763:G772"/>
    <mergeCell ref="K763:K772"/>
    <mergeCell ref="A783:A792"/>
    <mergeCell ref="B783:B792"/>
    <mergeCell ref="C783:C792"/>
    <mergeCell ref="D783:D792"/>
    <mergeCell ref="E783:E792"/>
    <mergeCell ref="J773:J782"/>
    <mergeCell ref="L773:L782"/>
    <mergeCell ref="AC773:AC782"/>
    <mergeCell ref="AD773:AD782"/>
    <mergeCell ref="AE773:AE778"/>
    <mergeCell ref="AF773:AF782"/>
    <mergeCell ref="B773:B782"/>
    <mergeCell ref="C773:C782"/>
    <mergeCell ref="D773:D782"/>
    <mergeCell ref="E773:E782"/>
    <mergeCell ref="F773:F782"/>
    <mergeCell ref="H773:H782"/>
    <mergeCell ref="AE783:AE788"/>
    <mergeCell ref="AF783:AF792"/>
    <mergeCell ref="A773:A782"/>
    <mergeCell ref="AG783:AG792"/>
    <mergeCell ref="AH783:AH792"/>
    <mergeCell ref="AE789:AE792"/>
    <mergeCell ref="I783:I784"/>
    <mergeCell ref="I785:I792"/>
    <mergeCell ref="K783:K792"/>
    <mergeCell ref="F783:F792"/>
    <mergeCell ref="H783:H792"/>
    <mergeCell ref="J783:J792"/>
    <mergeCell ref="L783:L792"/>
    <mergeCell ref="AC783:AC792"/>
    <mergeCell ref="AD783:AD792"/>
    <mergeCell ref="G783:G792"/>
    <mergeCell ref="AG773:AG782"/>
    <mergeCell ref="AH773:AH782"/>
    <mergeCell ref="AE779:AE782"/>
    <mergeCell ref="I773:I774"/>
    <mergeCell ref="I775:I782"/>
    <mergeCell ref="G773:G782"/>
    <mergeCell ref="K773:K782"/>
    <mergeCell ref="G793:G802"/>
    <mergeCell ref="K793:K802"/>
    <mergeCell ref="A803:A812"/>
    <mergeCell ref="B803:B812"/>
    <mergeCell ref="C803:C812"/>
    <mergeCell ref="D803:D812"/>
    <mergeCell ref="E803:E812"/>
    <mergeCell ref="F803:F812"/>
    <mergeCell ref="H803:H812"/>
    <mergeCell ref="J803:J812"/>
    <mergeCell ref="AF793:AF802"/>
    <mergeCell ref="AG793:AG802"/>
    <mergeCell ref="AH793:AH802"/>
    <mergeCell ref="AE799:AE802"/>
    <mergeCell ref="I793:I794"/>
    <mergeCell ref="I795:I802"/>
    <mergeCell ref="H793:H802"/>
    <mergeCell ref="J793:J802"/>
    <mergeCell ref="L793:L802"/>
    <mergeCell ref="AC793:AC802"/>
    <mergeCell ref="AD793:AD802"/>
    <mergeCell ref="AE793:AE798"/>
    <mergeCell ref="A793:A802"/>
    <mergeCell ref="B793:B802"/>
    <mergeCell ref="C793:C802"/>
    <mergeCell ref="D793:D802"/>
    <mergeCell ref="E793:E802"/>
    <mergeCell ref="F793:F802"/>
    <mergeCell ref="AD813:AD822"/>
    <mergeCell ref="AE813:AE818"/>
    <mergeCell ref="A813:A822"/>
    <mergeCell ref="B813:B822"/>
    <mergeCell ref="C813:C822"/>
    <mergeCell ref="D813:D822"/>
    <mergeCell ref="E813:E822"/>
    <mergeCell ref="F813:F822"/>
    <mergeCell ref="AH803:AH812"/>
    <mergeCell ref="AE809:AE812"/>
    <mergeCell ref="I803:I804"/>
    <mergeCell ref="I805:I812"/>
    <mergeCell ref="G803:G812"/>
    <mergeCell ref="K803:K812"/>
    <mergeCell ref="L803:L812"/>
    <mergeCell ref="AC803:AC812"/>
    <mergeCell ref="AD803:AD812"/>
    <mergeCell ref="AE803:AE808"/>
    <mergeCell ref="AF803:AF812"/>
    <mergeCell ref="AG803:AG812"/>
    <mergeCell ref="AH823:AH832"/>
    <mergeCell ref="AE829:AE832"/>
    <mergeCell ref="I823:I824"/>
    <mergeCell ref="I825:I832"/>
    <mergeCell ref="G823:G832"/>
    <mergeCell ref="K823:K832"/>
    <mergeCell ref="L823:L832"/>
    <mergeCell ref="AC823:AC832"/>
    <mergeCell ref="AD823:AD832"/>
    <mergeCell ref="AE823:AE828"/>
    <mergeCell ref="AF823:AF832"/>
    <mergeCell ref="AG823:AG832"/>
    <mergeCell ref="G813:G822"/>
    <mergeCell ref="K813:K822"/>
    <mergeCell ref="A823:A832"/>
    <mergeCell ref="B823:B832"/>
    <mergeCell ref="C823:C832"/>
    <mergeCell ref="D823:D832"/>
    <mergeCell ref="E823:E832"/>
    <mergeCell ref="F823:F832"/>
    <mergeCell ref="H823:H832"/>
    <mergeCell ref="J823:J832"/>
    <mergeCell ref="AF813:AF822"/>
    <mergeCell ref="AG813:AG822"/>
    <mergeCell ref="AH813:AH822"/>
    <mergeCell ref="AE819:AE822"/>
    <mergeCell ref="I813:I814"/>
    <mergeCell ref="I815:I822"/>
    <mergeCell ref="H813:H822"/>
    <mergeCell ref="J813:J822"/>
    <mergeCell ref="L813:L822"/>
    <mergeCell ref="AC813:AC822"/>
    <mergeCell ref="G833:G842"/>
    <mergeCell ref="K833:K842"/>
    <mergeCell ref="A843:A852"/>
    <mergeCell ref="B843:B852"/>
    <mergeCell ref="C843:C852"/>
    <mergeCell ref="D843:D852"/>
    <mergeCell ref="E843:E852"/>
    <mergeCell ref="F843:F852"/>
    <mergeCell ref="H843:H852"/>
    <mergeCell ref="J843:J852"/>
    <mergeCell ref="AF833:AF842"/>
    <mergeCell ref="AG833:AG842"/>
    <mergeCell ref="AH833:AH842"/>
    <mergeCell ref="AE839:AE842"/>
    <mergeCell ref="I833:I834"/>
    <mergeCell ref="I835:I842"/>
    <mergeCell ref="H833:H842"/>
    <mergeCell ref="J833:J842"/>
    <mergeCell ref="L833:L842"/>
    <mergeCell ref="AC833:AC842"/>
    <mergeCell ref="AD833:AD842"/>
    <mergeCell ref="AE833:AE838"/>
    <mergeCell ref="A833:A842"/>
    <mergeCell ref="B833:B842"/>
    <mergeCell ref="C833:C842"/>
    <mergeCell ref="D833:D842"/>
    <mergeCell ref="E833:E842"/>
    <mergeCell ref="F833:F842"/>
    <mergeCell ref="AD853:AD862"/>
    <mergeCell ref="AE853:AE858"/>
    <mergeCell ref="A853:A862"/>
    <mergeCell ref="B853:B862"/>
    <mergeCell ref="C853:C862"/>
    <mergeCell ref="D853:D862"/>
    <mergeCell ref="E853:E862"/>
    <mergeCell ref="F853:F862"/>
    <mergeCell ref="AH843:AH852"/>
    <mergeCell ref="AE849:AE852"/>
    <mergeCell ref="I843:I844"/>
    <mergeCell ref="I845:I852"/>
    <mergeCell ref="G843:G852"/>
    <mergeCell ref="K843:K852"/>
    <mergeCell ref="L843:L852"/>
    <mergeCell ref="AC843:AC852"/>
    <mergeCell ref="AD843:AD852"/>
    <mergeCell ref="AE843:AE848"/>
    <mergeCell ref="AF843:AF852"/>
    <mergeCell ref="AG843:AG852"/>
    <mergeCell ref="AH863:AH872"/>
    <mergeCell ref="AE869:AE872"/>
    <mergeCell ref="I863:I864"/>
    <mergeCell ref="I865:I872"/>
    <mergeCell ref="G863:G872"/>
    <mergeCell ref="K863:K872"/>
    <mergeCell ref="L863:L872"/>
    <mergeCell ref="AC863:AC872"/>
    <mergeCell ref="AD863:AD872"/>
    <mergeCell ref="AE863:AE868"/>
    <mergeCell ref="AF863:AF872"/>
    <mergeCell ref="AG863:AG872"/>
    <mergeCell ref="G853:G862"/>
    <mergeCell ref="K853:K862"/>
    <mergeCell ref="A863:A872"/>
    <mergeCell ref="B863:B872"/>
    <mergeCell ref="C863:C872"/>
    <mergeCell ref="D863:D872"/>
    <mergeCell ref="E863:E872"/>
    <mergeCell ref="F863:F872"/>
    <mergeCell ref="H863:H872"/>
    <mergeCell ref="J863:J872"/>
    <mergeCell ref="AF853:AF862"/>
    <mergeCell ref="AG853:AG862"/>
    <mergeCell ref="AH853:AH862"/>
    <mergeCell ref="AE859:AE862"/>
    <mergeCell ref="I853:I854"/>
    <mergeCell ref="I855:I862"/>
    <mergeCell ref="H853:H862"/>
    <mergeCell ref="J853:J862"/>
    <mergeCell ref="L853:L862"/>
    <mergeCell ref="AC853:AC862"/>
    <mergeCell ref="G873:G882"/>
    <mergeCell ref="K873:K882"/>
    <mergeCell ref="A883:A892"/>
    <mergeCell ref="B883:B892"/>
    <mergeCell ref="C883:C892"/>
    <mergeCell ref="D883:D892"/>
    <mergeCell ref="E883:E892"/>
    <mergeCell ref="F883:F892"/>
    <mergeCell ref="H883:H892"/>
    <mergeCell ref="J883:J892"/>
    <mergeCell ref="AF873:AF882"/>
    <mergeCell ref="AG873:AG882"/>
    <mergeCell ref="AH873:AH882"/>
    <mergeCell ref="AE879:AE882"/>
    <mergeCell ref="I873:I874"/>
    <mergeCell ref="I875:I882"/>
    <mergeCell ref="H873:H882"/>
    <mergeCell ref="J873:J882"/>
    <mergeCell ref="L873:L882"/>
    <mergeCell ref="AC873:AC882"/>
    <mergeCell ref="AD873:AD882"/>
    <mergeCell ref="AE873:AE878"/>
    <mergeCell ref="A873:A882"/>
    <mergeCell ref="B873:B882"/>
    <mergeCell ref="C873:C882"/>
    <mergeCell ref="D873:D882"/>
    <mergeCell ref="E873:E882"/>
    <mergeCell ref="F873:F882"/>
    <mergeCell ref="AD893:AD902"/>
    <mergeCell ref="AE893:AE898"/>
    <mergeCell ref="A893:A902"/>
    <mergeCell ref="B893:B902"/>
    <mergeCell ref="C893:C902"/>
    <mergeCell ref="D893:D902"/>
    <mergeCell ref="E893:E902"/>
    <mergeCell ref="F893:F902"/>
    <mergeCell ref="AH883:AH892"/>
    <mergeCell ref="AE889:AE892"/>
    <mergeCell ref="I883:I884"/>
    <mergeCell ref="I885:I892"/>
    <mergeCell ref="G883:G892"/>
    <mergeCell ref="K883:K892"/>
    <mergeCell ref="L883:L892"/>
    <mergeCell ref="AC883:AC892"/>
    <mergeCell ref="AD883:AD892"/>
    <mergeCell ref="AE883:AE888"/>
    <mergeCell ref="AF883:AF892"/>
    <mergeCell ref="AG883:AG892"/>
    <mergeCell ref="AH903:AH912"/>
    <mergeCell ref="AE909:AE912"/>
    <mergeCell ref="I903:I904"/>
    <mergeCell ref="I905:I912"/>
    <mergeCell ref="G903:G912"/>
    <mergeCell ref="K903:K912"/>
    <mergeCell ref="L903:L912"/>
    <mergeCell ref="AC903:AC912"/>
    <mergeCell ref="AD903:AD912"/>
    <mergeCell ref="AE903:AE908"/>
    <mergeCell ref="AF903:AF912"/>
    <mergeCell ref="AG903:AG912"/>
    <mergeCell ref="G893:G902"/>
    <mergeCell ref="K893:K902"/>
    <mergeCell ref="A903:A912"/>
    <mergeCell ref="B903:B912"/>
    <mergeCell ref="C903:C912"/>
    <mergeCell ref="D903:D912"/>
    <mergeCell ref="E903:E912"/>
    <mergeCell ref="F903:F912"/>
    <mergeCell ref="H903:H912"/>
    <mergeCell ref="J903:J912"/>
    <mergeCell ref="AF893:AF902"/>
    <mergeCell ref="AG893:AG902"/>
    <mergeCell ref="AH893:AH902"/>
    <mergeCell ref="AE899:AE902"/>
    <mergeCell ref="I893:I894"/>
    <mergeCell ref="I895:I902"/>
    <mergeCell ref="H893:H902"/>
    <mergeCell ref="J893:J902"/>
    <mergeCell ref="L893:L902"/>
    <mergeCell ref="AC893:AC902"/>
    <mergeCell ref="G913:G922"/>
    <mergeCell ref="K913:K922"/>
    <mergeCell ref="A923:A932"/>
    <mergeCell ref="B923:B932"/>
    <mergeCell ref="C923:C932"/>
    <mergeCell ref="D923:D932"/>
    <mergeCell ref="E923:E932"/>
    <mergeCell ref="F923:F932"/>
    <mergeCell ref="H923:H932"/>
    <mergeCell ref="J923:J932"/>
    <mergeCell ref="AF913:AF922"/>
    <mergeCell ref="AG913:AG922"/>
    <mergeCell ref="AH913:AH922"/>
    <mergeCell ref="AE919:AE922"/>
    <mergeCell ref="I913:I914"/>
    <mergeCell ref="I915:I922"/>
    <mergeCell ref="H913:H922"/>
    <mergeCell ref="J913:J922"/>
    <mergeCell ref="L913:L922"/>
    <mergeCell ref="AC913:AC922"/>
    <mergeCell ref="AD913:AD922"/>
    <mergeCell ref="AE913:AE918"/>
    <mergeCell ref="A913:A922"/>
    <mergeCell ref="B913:B922"/>
    <mergeCell ref="C913:C922"/>
    <mergeCell ref="D913:D922"/>
    <mergeCell ref="E913:E922"/>
    <mergeCell ref="F913:F922"/>
    <mergeCell ref="AD933:AD942"/>
    <mergeCell ref="AE933:AE938"/>
    <mergeCell ref="A933:A942"/>
    <mergeCell ref="B933:B942"/>
    <mergeCell ref="C933:C942"/>
    <mergeCell ref="D933:D942"/>
    <mergeCell ref="E933:E942"/>
    <mergeCell ref="F933:F942"/>
    <mergeCell ref="AH923:AH932"/>
    <mergeCell ref="AE929:AE932"/>
    <mergeCell ref="I923:I924"/>
    <mergeCell ref="I925:I932"/>
    <mergeCell ref="G923:G932"/>
    <mergeCell ref="K923:K932"/>
    <mergeCell ref="L923:L932"/>
    <mergeCell ref="AC923:AC932"/>
    <mergeCell ref="AD923:AD932"/>
    <mergeCell ref="AE923:AE928"/>
    <mergeCell ref="AF923:AF932"/>
    <mergeCell ref="AG923:AG932"/>
    <mergeCell ref="AH943:AH952"/>
    <mergeCell ref="AE949:AE952"/>
    <mergeCell ref="I943:I944"/>
    <mergeCell ref="I945:I952"/>
    <mergeCell ref="G943:G952"/>
    <mergeCell ref="K943:K952"/>
    <mergeCell ref="L943:L952"/>
    <mergeCell ref="AC943:AC952"/>
    <mergeCell ref="AD943:AD952"/>
    <mergeCell ref="AE943:AE948"/>
    <mergeCell ref="AF943:AF952"/>
    <mergeCell ref="AG943:AG952"/>
    <mergeCell ref="G933:G942"/>
    <mergeCell ref="K933:K942"/>
    <mergeCell ref="A943:A952"/>
    <mergeCell ref="B943:B952"/>
    <mergeCell ref="C943:C952"/>
    <mergeCell ref="D943:D952"/>
    <mergeCell ref="E943:E952"/>
    <mergeCell ref="F943:F952"/>
    <mergeCell ref="H943:H952"/>
    <mergeCell ref="J943:J952"/>
    <mergeCell ref="AF933:AF942"/>
    <mergeCell ref="AG933:AG942"/>
    <mergeCell ref="AH933:AH942"/>
    <mergeCell ref="AE939:AE942"/>
    <mergeCell ref="I933:I934"/>
    <mergeCell ref="I935:I942"/>
    <mergeCell ref="H933:H942"/>
    <mergeCell ref="J933:J942"/>
    <mergeCell ref="L933:L942"/>
    <mergeCell ref="AC933:AC942"/>
    <mergeCell ref="G953:G962"/>
    <mergeCell ref="K953:K962"/>
    <mergeCell ref="A963:A972"/>
    <mergeCell ref="B963:B972"/>
    <mergeCell ref="C963:C972"/>
    <mergeCell ref="D963:D972"/>
    <mergeCell ref="E963:E972"/>
    <mergeCell ref="F963:F972"/>
    <mergeCell ref="H963:H972"/>
    <mergeCell ref="J963:J972"/>
    <mergeCell ref="AF953:AF962"/>
    <mergeCell ref="AG953:AG962"/>
    <mergeCell ref="AH953:AH962"/>
    <mergeCell ref="AE959:AE962"/>
    <mergeCell ref="I953:I954"/>
    <mergeCell ref="I955:I962"/>
    <mergeCell ref="H953:H962"/>
    <mergeCell ref="J953:J962"/>
    <mergeCell ref="L953:L962"/>
    <mergeCell ref="AC953:AC962"/>
    <mergeCell ref="AD953:AD962"/>
    <mergeCell ref="AE953:AE958"/>
    <mergeCell ref="A953:A962"/>
    <mergeCell ref="B953:B962"/>
    <mergeCell ref="C953:C962"/>
    <mergeCell ref="D953:D962"/>
    <mergeCell ref="E953:E962"/>
    <mergeCell ref="F953:F962"/>
    <mergeCell ref="AD973:AD982"/>
    <mergeCell ref="AE973:AE978"/>
    <mergeCell ref="A973:A982"/>
    <mergeCell ref="B973:B982"/>
    <mergeCell ref="C973:C982"/>
    <mergeCell ref="D973:D982"/>
    <mergeCell ref="E973:E982"/>
    <mergeCell ref="F973:F982"/>
    <mergeCell ref="AH963:AH972"/>
    <mergeCell ref="AE969:AE972"/>
    <mergeCell ref="I963:I964"/>
    <mergeCell ref="I965:I972"/>
    <mergeCell ref="G963:G972"/>
    <mergeCell ref="K963:K972"/>
    <mergeCell ref="L963:L972"/>
    <mergeCell ref="AC963:AC972"/>
    <mergeCell ref="AD963:AD972"/>
    <mergeCell ref="AE963:AE968"/>
    <mergeCell ref="AF963:AF972"/>
    <mergeCell ref="AG963:AG972"/>
    <mergeCell ref="AH983:AH992"/>
    <mergeCell ref="AE989:AE992"/>
    <mergeCell ref="I983:I984"/>
    <mergeCell ref="I985:I992"/>
    <mergeCell ref="G983:G992"/>
    <mergeCell ref="K983:K992"/>
    <mergeCell ref="L983:L992"/>
    <mergeCell ref="AC983:AC992"/>
    <mergeCell ref="AD983:AD992"/>
    <mergeCell ref="AE983:AE988"/>
    <mergeCell ref="AF983:AF992"/>
    <mergeCell ref="AG983:AG992"/>
    <mergeCell ref="G973:G982"/>
    <mergeCell ref="K973:K982"/>
    <mergeCell ref="A983:A992"/>
    <mergeCell ref="B983:B992"/>
    <mergeCell ref="C983:C992"/>
    <mergeCell ref="D983:D992"/>
    <mergeCell ref="E983:E992"/>
    <mergeCell ref="F983:F992"/>
    <mergeCell ref="H983:H992"/>
    <mergeCell ref="J983:J992"/>
    <mergeCell ref="AF973:AF982"/>
    <mergeCell ref="AG973:AG982"/>
    <mergeCell ref="AH973:AH982"/>
    <mergeCell ref="AE979:AE982"/>
    <mergeCell ref="I973:I974"/>
    <mergeCell ref="I975:I982"/>
    <mergeCell ref="H973:H982"/>
    <mergeCell ref="J973:J982"/>
    <mergeCell ref="L973:L982"/>
    <mergeCell ref="AC973:AC982"/>
    <mergeCell ref="AH993:AH1002"/>
    <mergeCell ref="AE999:AE1002"/>
    <mergeCell ref="I993:I994"/>
    <mergeCell ref="I995:I1002"/>
    <mergeCell ref="L993:L1002"/>
    <mergeCell ref="AC993:AC1002"/>
    <mergeCell ref="AD993:AD1002"/>
    <mergeCell ref="AE993:AE998"/>
    <mergeCell ref="AF993:AF1002"/>
    <mergeCell ref="AG993:AG1002"/>
    <mergeCell ref="AH1061:AH1068"/>
    <mergeCell ref="AE1066:AE1068"/>
    <mergeCell ref="A993:A1002"/>
    <mergeCell ref="B993:B1002"/>
    <mergeCell ref="C993:C1002"/>
    <mergeCell ref="D993:D1002"/>
    <mergeCell ref="E993:E1002"/>
    <mergeCell ref="F993:F1002"/>
    <mergeCell ref="H993:H1002"/>
    <mergeCell ref="J993:J1002"/>
    <mergeCell ref="L1061:L1068"/>
    <mergeCell ref="AC1061:AC1068"/>
    <mergeCell ref="AD1061:AD1068"/>
    <mergeCell ref="AE1061:AE1065"/>
    <mergeCell ref="AF1061:AF1068"/>
    <mergeCell ref="AG1061:AG1068"/>
    <mergeCell ref="C1061:C1068"/>
    <mergeCell ref="D1061:D1068"/>
    <mergeCell ref="E1061:E1068"/>
    <mergeCell ref="F1061:F1068"/>
    <mergeCell ref="H1061:H1068"/>
    <mergeCell ref="J1061:J1068"/>
  </mergeCells>
  <dataValidations count="6">
    <dataValidation type="list" allowBlank="1" showInputMessage="1" showErrorMessage="1" sqref="S1092 S1085" xr:uid="{B19C27C2-1F99-4269-8F52-DDBD8F555096}">
      <formula1>$K$20:$K$23</formula1>
    </dataValidation>
    <dataValidation allowBlank="1" showInputMessage="1" showErrorMessage="1" prompt="_x000a_" sqref="AB1054" xr:uid="{2020C2E6-6C6C-4BBB-93C5-CB2CD7BB38D9}"/>
    <dataValidation allowBlank="1" showInputMessage="1" showErrorMessage="1" prompt="wpisz liczbę godz etat_x000a_" sqref="AD1054" xr:uid="{8952D82F-2B96-4F75-80AF-5100FAE7D352}"/>
    <dataValidation type="list" allowBlank="1" showInputMessage="1" showErrorMessage="1" sqref="O1137" xr:uid="{A4D8FD62-ADAC-4426-B0CB-7DF621742006}">
      <formula1>#REF!</formula1>
    </dataValidation>
    <dataValidation allowBlank="1" showInputMessage="1" showErrorMessage="1" prompt="wpisz uczelnię, instytucję" sqref="I7 I1105 I16 I34 I24 I44 I54 I64 I74 I84 I105 I1115 I1062 I1070 I1095 I94 I115 I125 I135 I145 I155 I165 I175 I185 I195 I205 I215 I225 I235 I245 I255 I265 I275 I285 I295 I305 I315 I325 I335 I345 I355 I365 I375 I385 I395 I405 I415 I425 I435 I445 I455 I465 I475 I485 I495 I505 I515 I525 I535 I545 I555 I565 I575 I585 I595 I605 I615 I625 I635 I645 I655 I665 I675 I685 I695 I705 I715 I725 I735 I745 I755 I765 I775 I785 I795 I805 I815 I825 I835 I845 I855 I865 I875 I885 I895 I905 I915 I925 I935 I945 I955 I965 I975 I985 I995 I1005 I1015 I1025 I1035 I1045" xr:uid="{F1CCD647-651F-4865-8456-4FD3809CA1C7}"/>
    <dataValidation type="list" allowBlank="1" showInputMessage="1" showErrorMessage="1" sqref="S1124:S1129 S1131:S1136" xr:uid="{CF372E66-5D56-4D64-9BB5-E90724A7E821}">
      <formula1>$U$21:$U$22</formula1>
    </dataValidation>
  </dataValidations>
  <printOptions horizontalCentered="1"/>
  <pageMargins left="0.51181102362204722" right="0.51181102362204722" top="0.74803149606299213" bottom="0.74803149606299213" header="0.31496062992125984" footer="0.31496062992125984"/>
  <pageSetup paperSize="9" scale="46" fitToHeight="0" orientation="landscape" verticalDpi="4294967293" r:id="rId1"/>
  <rowBreaks count="18" manualBreakCount="18">
    <brk id="30" max="31" man="1"/>
    <brk id="101" max="31" man="1"/>
    <brk id="162" max="31" man="1"/>
    <brk id="222" max="31" man="1"/>
    <brk id="282" max="31" man="1"/>
    <brk id="342" max="31" man="1"/>
    <brk id="402" max="31" man="1"/>
    <brk id="462" max="31" man="1"/>
    <brk id="522" max="31" man="1"/>
    <brk id="582" max="31" man="1"/>
    <brk id="642" max="31" man="1"/>
    <brk id="702" max="31" man="1"/>
    <brk id="762" max="31" man="1"/>
    <brk id="822" max="31" man="1"/>
    <brk id="882" max="31" man="1"/>
    <brk id="942" max="31" man="1"/>
    <brk id="1002" max="31" man="1"/>
    <brk id="1059" max="31" man="1"/>
  </rowBreaks>
  <legacyDrawing r:id="rId2"/>
  <extLst>
    <ext xmlns:x14="http://schemas.microsoft.com/office/spreadsheetml/2009/9/main" uri="{CCE6A557-97BC-4b89-ADB6-D9C93CAAB3DF}">
      <x14:dataValidations xmlns:xm="http://schemas.microsoft.com/office/excel/2006/main" count="13">
        <x14:dataValidation type="list" allowBlank="1" showInputMessage="1" showErrorMessage="1" xr:uid="{EFDB9EFB-6606-4898-98BF-B3458C083EBD}">
          <x14:formula1>
            <xm:f>słownik!$I$30:$I$37</xm:f>
          </x14:formula1>
          <xm:sqref>B6:B13 B1131:B1136 B1124:B1129 B1093:B1122 B1086:B1091 B1078:B1084 B1061:B1076 B1054:B1059 B15:B30 B32:B101 B103:B1052</xm:sqref>
        </x14:dataValidation>
        <x14:dataValidation type="list" allowBlank="1" showInputMessage="1" showErrorMessage="1" xr:uid="{CA3F5B70-0D67-432D-AE87-42C05053F9E6}">
          <x14:formula1>
            <xm:f>słownik!$K$9:$K$11</xm:f>
          </x14:formula1>
          <xm:sqref>K6:K13 K1131:K1136 K1124:K1129 K1093:K1122 K1086:K1091 K1078:K1084 K1061:K1076 K1054:K1059 K32:K101 K15:K30 K103:K1052</xm:sqref>
        </x14:dataValidation>
        <x14:dataValidation type="list" allowBlank="1" showInputMessage="1" showErrorMessage="1" xr:uid="{3A8714A2-D862-4D35-873E-1B1AE4003DE9}">
          <x14:formula1>
            <xm:f>słownik!$K$23:$K$26</xm:f>
          </x14:formula1>
          <xm:sqref>S6:S13 S1093:S1122 S1086:S1091 S1078:S1084 S1061:S1076 S1054:S1059 S32:S101 S15:S30 S103:S1052</xm:sqref>
        </x14:dataValidation>
        <x14:dataValidation type="list" allowBlank="1" showInputMessage="1" showErrorMessage="1" xr:uid="{9D0E4F4C-E886-423B-987F-27AFB308C288}">
          <x14:formula1>
            <xm:f>słownik!$H$20:$H$27</xm:f>
          </x14:formula1>
          <xm:sqref>R6:R13 R1131:R1136 R1124:R1129 R1093:R1122 R1086:R1091 R1078:R1084 R1061:R1076 R1054:R1059 R32:R101 R15:R30 R103:R1052</xm:sqref>
        </x14:dataValidation>
        <x14:dataValidation type="list" allowBlank="1" showInputMessage="1" showErrorMessage="1" xr:uid="{E6307F67-BD14-42A5-8EFC-984B7F261EBB}">
          <x14:formula1>
            <xm:f>słownik!$F$32:$F$40</xm:f>
          </x14:formula1>
          <xm:sqref>O6:O13 O1131:O1136 O1124:O1129 O1093:O1122 O1086:O1091 O1078:O1084 O1061:O1076 O1054:O1059 O32:O101 O15:O30 O103:O1052</xm:sqref>
        </x14:dataValidation>
        <x14:dataValidation type="list" allowBlank="1" showInputMessage="1" showErrorMessage="1" xr:uid="{29A04A40-F9A3-481F-BA69-DD59B2B5674F}">
          <x14:formula1>
            <xm:f>słownik!$F$2:$F$12</xm:f>
          </x14:formula1>
          <xm:sqref>N6:N13 N1131:N1136 N1124:N1129 N1093:N1122 N1086:N1091 N1078:N1084 N1061:N1076 N1054:N1059 N32:N101 N15:N30 N103:N1052</xm:sqref>
        </x14:dataValidation>
        <x14:dataValidation type="list" allowBlank="1" showInputMessage="1" showErrorMessage="1" xr:uid="{A9EFF9BB-2A05-4629-8F29-3AD65353C4D1}">
          <x14:formula1>
            <xm:f>słownik!$H$2:$H$17</xm:f>
          </x14:formula1>
          <xm:sqref>M6:M13 M1131:M1136 M1124:M1129 M1093:M1122 M1086:M1091 M1078:M1084 M1061:M1076 M1054:M1059 M32:M101 M15:M30 M103:M1052</xm:sqref>
        </x14:dataValidation>
        <x14:dataValidation type="list" allowBlank="1" showInputMessage="1" showErrorMessage="1" xr:uid="{C5868DDD-0D26-4F1C-8D4E-54C3C96B042D}">
          <x14:formula1>
            <xm:f>słownik!$K$15:$K$19</xm:f>
          </x14:formula1>
          <xm:sqref>L6:L13 L1131:L1136 L1124:L1129 L1093:L1122 L1086:L1091 L1078:L1084 L1061:L1076 L1054:L1059 L32:L101 L15:L30 L103:L1052</xm:sqref>
        </x14:dataValidation>
        <x14:dataValidation type="list" allowBlank="1" showInputMessage="1" showErrorMessage="1" xr:uid="{3E1FC74B-E0A3-4333-BDED-2899D159676B}">
          <x14:formula1>
            <xm:f>słownik!$K$30:$K$32</xm:f>
          </x14:formula1>
          <xm:sqref>I6 I1131:I1136 I1124:I1129 I1113:I1114 I1103:I1104 I1093:I1094 I1086:I1091 I1078:I1084 I1069 I1061 I1054:I1059 I103:I104 I82:I83 I92:I93 I72:I73 I62:I63 I52:I53 I42:I43 I32:I33 I23 I15 I113:I114 I123:I124 I133:I134 I143:I144 I153:I154 I163:I164 I173:I174 I183:I184 I193:I194 I203:I204 I213:I214 I223:I224 I233:I234 I243:I244 I253:I254 I263:I264 I273:I274 I283:I284 I293:I294 I303:I304 I313:I314 I323:I324 I333:I334 I343:I344 I353:I354 I363:I364 I373:I374 I383:I384 I393:I394 I403:I404 I413:I414 I423:I424 I433:I434 I443:I444 I453:I454 I463:I464 I473:I474 I483:I484 I493:I494 I503:I504 I513:I514 I523:I524 I533:I534 I543:I544 I553:I554 I563:I564 I573:I574 I583:I584 I593:I594 I603:I604 I613:I614 I623:I624 I633:I634 I643:I644 I653:I654 I663:I664 I673:I674 I683:I684 I693:I694 I703:I704 I713:I714 I723:I724 I733:I734 I743:I744 I753:I754 I763:I764 I773:I774 I783:I784 I793:I794 I803:I804 I813:I814 I823:I824 I833:I834 I843:I844 I853:I854 I863:I864 I873:I874 I883:I884 I893:I894 I903:I904 I913:I914 I923:I924 I933:I934 I943:I944 I953:I954 I963:I964 I973:I974 I983:I984 I993:I994 I1003:I1004 I1013:I1014 I1023:I1024 I1033:I1034 I1043:I1044</xm:sqref>
        </x14:dataValidation>
        <x14:dataValidation type="list" allowBlank="1" showInputMessage="1" showErrorMessage="1" xr:uid="{E4FAC79F-66F4-4D6E-A41A-1B1D51DB7B74}">
          <x14:formula1>
            <xm:f>słownik!$F$18:$F$20</xm:f>
          </x14:formula1>
          <xm:sqref>E6:E13 E1131:E1136 E1124:E1129 E1093:E1122 E1086:E1091 E1078:E1084 E1061:E1076 E1054:E1059 E32:E101 E15:E30 E103:E1052</xm:sqref>
        </x14:dataValidation>
        <x14:dataValidation type="list" allowBlank="1" showInputMessage="1" showErrorMessage="1" xr:uid="{0121035C-04C1-43EC-9F14-25AC4F1A03B9}">
          <x14:formula1>
            <xm:f>słownik!$K$2:$K$6</xm:f>
          </x14:formula1>
          <xm:sqref>J1131:J1136 J1054:J1059 J1078:J1084 J1086:J1091 J1061:J1076 J6:J13 J1093:J1122 J1124:J1129 J32:J101 J15:J30 J103:J1052</xm:sqref>
        </x14:dataValidation>
        <x14:dataValidation type="list" allowBlank="1" showInputMessage="1" showErrorMessage="1" xr:uid="{86C8A463-08BD-46DB-94A3-C5C127BB069D}">
          <x14:formula1>
            <xm:f>słownik!$A$2:$A$175</xm:f>
          </x14:formula1>
          <xm:sqref>P6:P13 P15:P30 P32:P101 P1131:P1136 P1093:P1122 P1061:P1076 P1054:P1059 P1078:P1084 P1086:P1091 P1124:P1129 P103:P1052</xm:sqref>
        </x14:dataValidation>
        <x14:dataValidation type="list" allowBlank="1" showInputMessage="1" showErrorMessage="1" xr:uid="{85DA23E3-EE48-44A3-B72F-1B4D2AF4EF19}">
          <x14:formula1>
            <xm:f>słownik!$C$2:$C$67</xm:f>
          </x14:formula1>
          <xm:sqref>Q6:Q13 Q15:Q30 Q32:Q101 Q1131:Q1136 Q1054:Q1059 Q1061:Q1076 Q1078:Q1084 Q1086:Q1091 Q1093:Q1122 Q1124:Q1129 Q103:Q1052</xm:sqref>
        </x14:dataValidation>
      </x14:dataValidations>
    </ext>
  </extLst>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8A46DE-8CB8-432F-9B54-DFA5AA13DCCE}">
  <sheetPr>
    <tabColor rgb="FFFF0000"/>
    <pageSetUpPr fitToPage="1"/>
  </sheetPr>
  <dimension ref="B1:O71"/>
  <sheetViews>
    <sheetView view="pageBreakPreview" zoomScale="80" zoomScaleNormal="100" zoomScaleSheetLayoutView="80" workbookViewId="0">
      <selection activeCell="L1" sqref="L1:N1"/>
    </sheetView>
  </sheetViews>
  <sheetFormatPr defaultColWidth="9.28515625" defaultRowHeight="12.75" x14ac:dyDescent="0.2"/>
  <cols>
    <col min="1" max="1" width="2.85546875" style="875" customWidth="1"/>
    <col min="2" max="2" width="6.42578125" style="875" customWidth="1"/>
    <col min="3" max="3" width="4.42578125" style="875" customWidth="1"/>
    <col min="4" max="4" width="46" style="875" customWidth="1"/>
    <col min="5" max="10" width="6.7109375" style="875" customWidth="1"/>
    <col min="11" max="11" width="6.5703125" style="875" customWidth="1"/>
    <col min="12" max="12" width="6.7109375" style="875" customWidth="1"/>
    <col min="13" max="13" width="8.5703125" style="875" customWidth="1"/>
    <col min="14" max="14" width="13.5703125" style="875" customWidth="1"/>
    <col min="15" max="15" width="5.42578125" style="875" customWidth="1"/>
    <col min="16" max="16384" width="9.28515625" style="875"/>
  </cols>
  <sheetData>
    <row r="1" spans="2:15" s="1224" customFormat="1" ht="18" x14ac:dyDescent="0.2">
      <c r="B1" s="967"/>
      <c r="C1" s="967"/>
      <c r="D1" s="966" t="str">
        <f>wizyt!C3</f>
        <v>??</v>
      </c>
      <c r="E1" s="1018"/>
      <c r="F1" s="1018"/>
      <c r="G1" s="1018"/>
      <c r="H1" s="1018"/>
      <c r="I1" s="1018"/>
      <c r="J1" s="1018"/>
      <c r="K1" s="1018"/>
      <c r="L1" s="2040" t="str">
        <f>wizyt!$B$1</f>
        <v xml:space="preserve"> </v>
      </c>
      <c r="M1" s="2698" t="str">
        <f>wizyt!$D$1</f>
        <v xml:space="preserve"> </v>
      </c>
      <c r="N1" s="2699"/>
    </row>
    <row r="2" spans="2:15" s="1224" customFormat="1" ht="20.25" x14ac:dyDescent="0.2">
      <c r="B2" s="270"/>
      <c r="C2" s="270"/>
      <c r="D2" s="2700" t="s">
        <v>755</v>
      </c>
      <c r="E2" s="2700"/>
      <c r="F2" s="2700"/>
      <c r="G2" s="2700"/>
      <c r="H2" s="2700"/>
      <c r="I2" s="2700"/>
      <c r="J2" s="2700"/>
      <c r="K2" s="2700"/>
      <c r="L2" s="2700"/>
      <c r="M2" s="999" t="str">
        <f>wizyt!H3</f>
        <v>2023/2024</v>
      </c>
      <c r="N2" s="270"/>
    </row>
    <row r="3" spans="2:15" s="1224" customFormat="1" ht="18.75" customHeight="1" x14ac:dyDescent="0.2">
      <c r="B3" s="998" t="s">
        <v>775</v>
      </c>
      <c r="C3" s="964"/>
      <c r="D3" s="997"/>
      <c r="E3" s="997"/>
      <c r="F3" s="997"/>
      <c r="G3" s="1501" t="s">
        <v>858</v>
      </c>
      <c r="H3" s="997"/>
      <c r="I3" s="997"/>
      <c r="J3" s="997" t="s">
        <v>30</v>
      </c>
      <c r="K3" s="997"/>
      <c r="L3" s="997"/>
      <c r="M3" s="996"/>
      <c r="N3" s="270"/>
    </row>
    <row r="4" spans="2:15" s="1224" customFormat="1" ht="27" customHeight="1" thickBot="1" x14ac:dyDescent="0.25">
      <c r="B4" s="1462" t="s">
        <v>887</v>
      </c>
      <c r="C4" s="1323"/>
      <c r="D4" s="330"/>
      <c r="E4" s="1017"/>
      <c r="F4" s="1017"/>
      <c r="G4" s="1322"/>
      <c r="H4" s="1017"/>
      <c r="I4" s="1017"/>
      <c r="J4" s="2847"/>
      <c r="K4" s="2847"/>
      <c r="L4" s="2847"/>
      <c r="M4" s="2847"/>
      <c r="N4" s="270"/>
    </row>
    <row r="5" spans="2:15" s="1224" customFormat="1" ht="12.75" customHeight="1" x14ac:dyDescent="0.2">
      <c r="B5" s="2703" t="s">
        <v>756</v>
      </c>
      <c r="C5" s="2800"/>
      <c r="D5" s="2800"/>
      <c r="E5" s="2848" t="s">
        <v>691</v>
      </c>
      <c r="F5" s="2849"/>
      <c r="G5" s="2849"/>
      <c r="H5" s="2849"/>
      <c r="I5" s="2849"/>
      <c r="J5" s="2850"/>
      <c r="K5" s="2860" t="s">
        <v>109</v>
      </c>
      <c r="L5" s="2861"/>
      <c r="M5" s="2851" t="s">
        <v>790</v>
      </c>
      <c r="N5" s="2836" t="s">
        <v>758</v>
      </c>
    </row>
    <row r="6" spans="2:15" s="1224" customFormat="1" ht="12.75" customHeight="1" x14ac:dyDescent="0.2">
      <c r="B6" s="2705"/>
      <c r="C6" s="2801"/>
      <c r="D6" s="2801"/>
      <c r="E6" s="2839" t="s">
        <v>817</v>
      </c>
      <c r="F6" s="2839"/>
      <c r="G6" s="2839"/>
      <c r="H6" s="2839"/>
      <c r="I6" s="2839"/>
      <c r="J6" s="2840"/>
      <c r="K6" s="2862"/>
      <c r="L6" s="2863"/>
      <c r="M6" s="2852"/>
      <c r="N6" s="2837"/>
    </row>
    <row r="7" spans="2:15" s="1224" customFormat="1" ht="12.75" customHeight="1" x14ac:dyDescent="0.2">
      <c r="B7" s="2705"/>
      <c r="C7" s="2801"/>
      <c r="D7" s="2801"/>
      <c r="E7" s="959" t="s">
        <v>523</v>
      </c>
      <c r="F7" s="959" t="s">
        <v>524</v>
      </c>
      <c r="G7" s="959" t="s">
        <v>525</v>
      </c>
      <c r="H7" s="961" t="s">
        <v>526</v>
      </c>
      <c r="I7" s="961" t="s">
        <v>527</v>
      </c>
      <c r="J7" s="1377" t="s">
        <v>528</v>
      </c>
      <c r="K7" s="2854" t="s">
        <v>862</v>
      </c>
      <c r="L7" s="2857" t="s">
        <v>856</v>
      </c>
      <c r="M7" s="2852"/>
      <c r="N7" s="2837"/>
    </row>
    <row r="8" spans="2:15" s="1224" customFormat="1" ht="12.75" customHeight="1" x14ac:dyDescent="0.2">
      <c r="B8" s="2705"/>
      <c r="C8" s="2801"/>
      <c r="D8" s="2801"/>
      <c r="E8" s="2871" t="s">
        <v>872</v>
      </c>
      <c r="F8" s="2872"/>
      <c r="G8" s="2822" t="s">
        <v>856</v>
      </c>
      <c r="H8" s="2823"/>
      <c r="I8" s="2823"/>
      <c r="J8" s="2824"/>
      <c r="K8" s="2855"/>
      <c r="L8" s="2858"/>
      <c r="M8" s="2852"/>
      <c r="N8" s="2837"/>
    </row>
    <row r="9" spans="2:15" s="1224" customFormat="1" ht="12.75" customHeight="1" x14ac:dyDescent="0.2">
      <c r="B9" s="2705"/>
      <c r="C9" s="2801"/>
      <c r="D9" s="2801"/>
      <c r="E9" s="2752" t="s">
        <v>844</v>
      </c>
      <c r="F9" s="2724"/>
      <c r="G9" s="2724"/>
      <c r="H9" s="2724"/>
      <c r="I9" s="2724"/>
      <c r="J9" s="2807"/>
      <c r="K9" s="2855"/>
      <c r="L9" s="2858"/>
      <c r="M9" s="2852"/>
      <c r="N9" s="2837"/>
    </row>
    <row r="10" spans="2:15" s="1224" customFormat="1" ht="12.75" customHeight="1" x14ac:dyDescent="0.2">
      <c r="B10" s="2705"/>
      <c r="C10" s="2801"/>
      <c r="D10" s="2801"/>
      <c r="E10" s="1728">
        <f>'kalendarz  A'!$F$30</f>
        <v>26</v>
      </c>
      <c r="F10" s="1728">
        <f>'kalendarz  A'!$F$30</f>
        <v>26</v>
      </c>
      <c r="G10" s="1728">
        <f>'kalendarz  A'!$F$30</f>
        <v>26</v>
      </c>
      <c r="H10" s="1728">
        <f>'kalendarz  A'!$F$30</f>
        <v>26</v>
      </c>
      <c r="I10" s="1728">
        <f>'kalendarz  A'!$F$30</f>
        <v>26</v>
      </c>
      <c r="J10" s="1728">
        <f>'kalendarz  A'!$F$31</f>
        <v>16</v>
      </c>
      <c r="K10" s="2855"/>
      <c r="L10" s="2858"/>
      <c r="M10" s="2852"/>
      <c r="N10" s="2837"/>
    </row>
    <row r="11" spans="2:15" s="1224" customFormat="1" ht="16.5" customHeight="1" thickBot="1" x14ac:dyDescent="0.25">
      <c r="B11" s="2707"/>
      <c r="C11" s="2802"/>
      <c r="D11" s="2802"/>
      <c r="E11" s="2825" t="s">
        <v>845</v>
      </c>
      <c r="F11" s="2826"/>
      <c r="G11" s="2826"/>
      <c r="H11" s="2826"/>
      <c r="I11" s="2826"/>
      <c r="J11" s="2827"/>
      <c r="K11" s="2856"/>
      <c r="L11" s="2859"/>
      <c r="M11" s="2853"/>
      <c r="N11" s="2838"/>
    </row>
    <row r="12" spans="2:15" s="1224" customFormat="1" ht="27" customHeight="1" thickBot="1" x14ac:dyDescent="0.25">
      <c r="B12" s="1376"/>
      <c r="C12" s="1317"/>
      <c r="D12" s="1316" t="s">
        <v>818</v>
      </c>
      <c r="E12" s="1315">
        <f t="shared" ref="E12:J12" si="0">SUM(E16:E18)+E13</f>
        <v>30</v>
      </c>
      <c r="F12" s="1315">
        <f t="shared" si="0"/>
        <v>32</v>
      </c>
      <c r="G12" s="1315">
        <f t="shared" si="0"/>
        <v>33</v>
      </c>
      <c r="H12" s="1315">
        <f t="shared" si="0"/>
        <v>27</v>
      </c>
      <c r="I12" s="1315">
        <f t="shared" si="0"/>
        <v>23</v>
      </c>
      <c r="J12" s="1315">
        <f t="shared" si="0"/>
        <v>18</v>
      </c>
      <c r="K12" s="1419">
        <f t="shared" ref="K12:K18" si="1">SUM(E12:F12)</f>
        <v>62</v>
      </c>
      <c r="L12" s="1314">
        <f t="shared" ref="L12:L18" si="2">SUM(G12:J12)</f>
        <v>101</v>
      </c>
      <c r="M12" s="1314">
        <f>SUM(K12:L12)</f>
        <v>163</v>
      </c>
      <c r="N12" s="2841"/>
      <c r="O12" s="1244"/>
    </row>
    <row r="13" spans="2:15" s="1224" customFormat="1" ht="14.25" customHeight="1" x14ac:dyDescent="0.2">
      <c r="B13" s="1373"/>
      <c r="C13" s="1309"/>
      <c r="D13" s="1184" t="s">
        <v>819</v>
      </c>
      <c r="E13" s="1375">
        <f t="shared" ref="E13:J13" si="3">SUM(E14:E15)</f>
        <v>30</v>
      </c>
      <c r="F13" s="1375">
        <f t="shared" si="3"/>
        <v>32</v>
      </c>
      <c r="G13" s="1308">
        <f t="shared" si="3"/>
        <v>33</v>
      </c>
      <c r="H13" s="1308">
        <f t="shared" si="3"/>
        <v>27</v>
      </c>
      <c r="I13" s="1308">
        <f t="shared" si="3"/>
        <v>23</v>
      </c>
      <c r="J13" s="1308">
        <f t="shared" si="3"/>
        <v>18</v>
      </c>
      <c r="K13" s="1417">
        <f t="shared" si="1"/>
        <v>62</v>
      </c>
      <c r="L13" s="1311">
        <f t="shared" si="2"/>
        <v>101</v>
      </c>
      <c r="M13" s="1374">
        <f>SUM(E13:J13)</f>
        <v>163</v>
      </c>
      <c r="N13" s="2842"/>
      <c r="O13" s="1244"/>
    </row>
    <row r="14" spans="2:15" s="1224" customFormat="1" ht="14.25" customHeight="1" x14ac:dyDescent="0.2">
      <c r="B14" s="1373"/>
      <c r="C14" s="1309"/>
      <c r="D14" s="1184" t="s">
        <v>820</v>
      </c>
      <c r="E14" s="1375">
        <f t="shared" ref="E14:J14" si="4">SUM(E20:E32)</f>
        <v>0</v>
      </c>
      <c r="F14" s="1375">
        <f t="shared" si="4"/>
        <v>0</v>
      </c>
      <c r="G14" s="1308">
        <f t="shared" si="4"/>
        <v>0</v>
      </c>
      <c r="H14" s="1308">
        <f t="shared" si="4"/>
        <v>0</v>
      </c>
      <c r="I14" s="1308">
        <f t="shared" si="4"/>
        <v>0</v>
      </c>
      <c r="J14" s="1308">
        <f t="shared" si="4"/>
        <v>0</v>
      </c>
      <c r="K14" s="1418">
        <f t="shared" si="1"/>
        <v>0</v>
      </c>
      <c r="L14" s="1311">
        <f t="shared" si="2"/>
        <v>0</v>
      </c>
      <c r="M14" s="1374">
        <f>SUM(E14:J14)</f>
        <v>0</v>
      </c>
      <c r="N14" s="2842"/>
      <c r="O14" s="1244"/>
    </row>
    <row r="15" spans="2:15" s="1224" customFormat="1" ht="14.25" customHeight="1" x14ac:dyDescent="0.2">
      <c r="B15" s="1373"/>
      <c r="C15" s="1309"/>
      <c r="D15" s="1184" t="s">
        <v>821</v>
      </c>
      <c r="E15" s="1375">
        <f t="shared" ref="E15:J15" si="5">SUM(E33:E51)</f>
        <v>30</v>
      </c>
      <c r="F15" s="1375">
        <f t="shared" si="5"/>
        <v>32</v>
      </c>
      <c r="G15" s="1308">
        <f t="shared" si="5"/>
        <v>33</v>
      </c>
      <c r="H15" s="1308">
        <f t="shared" si="5"/>
        <v>27</v>
      </c>
      <c r="I15" s="1308">
        <f t="shared" si="5"/>
        <v>23</v>
      </c>
      <c r="J15" s="1308">
        <f t="shared" si="5"/>
        <v>18</v>
      </c>
      <c r="K15" s="1418">
        <f t="shared" si="1"/>
        <v>62</v>
      </c>
      <c r="L15" s="1311">
        <f t="shared" si="2"/>
        <v>101</v>
      </c>
      <c r="M15" s="1374">
        <f>SUM(E15:J15)</f>
        <v>163</v>
      </c>
      <c r="N15" s="2842"/>
      <c r="O15" s="1244"/>
    </row>
    <row r="16" spans="2:15" s="1224" customFormat="1" ht="14.25" customHeight="1" x14ac:dyDescent="0.2">
      <c r="B16" s="1373"/>
      <c r="C16" s="1309"/>
      <c r="D16" s="1184" t="s">
        <v>822</v>
      </c>
      <c r="E16" s="1375">
        <f t="shared" ref="E16:J16" si="6">E52</f>
        <v>0</v>
      </c>
      <c r="F16" s="1375">
        <f t="shared" si="6"/>
        <v>0</v>
      </c>
      <c r="G16" s="1308">
        <f t="shared" si="6"/>
        <v>0</v>
      </c>
      <c r="H16" s="1312">
        <f t="shared" si="6"/>
        <v>0</v>
      </c>
      <c r="I16" s="1312">
        <f t="shared" si="6"/>
        <v>0</v>
      </c>
      <c r="J16" s="1313">
        <f t="shared" si="6"/>
        <v>0</v>
      </c>
      <c r="K16" s="1417">
        <f t="shared" si="1"/>
        <v>0</v>
      </c>
      <c r="L16" s="1311">
        <f t="shared" si="2"/>
        <v>0</v>
      </c>
      <c r="M16" s="1374">
        <f>SUM(E16:J16)</f>
        <v>0</v>
      </c>
      <c r="N16" s="2842"/>
      <c r="O16" s="1244"/>
    </row>
    <row r="17" spans="2:15" s="1224" customFormat="1" ht="14.25" customHeight="1" x14ac:dyDescent="0.2">
      <c r="B17" s="1373"/>
      <c r="C17" s="1309"/>
      <c r="D17" s="1184" t="s">
        <v>823</v>
      </c>
      <c r="E17" s="1372">
        <f t="shared" ref="E17:J17" si="7">E59</f>
        <v>0</v>
      </c>
      <c r="F17" s="1372">
        <f t="shared" si="7"/>
        <v>0</v>
      </c>
      <c r="G17" s="1308">
        <f t="shared" si="7"/>
        <v>0</v>
      </c>
      <c r="H17" s="1312">
        <f t="shared" si="7"/>
        <v>0</v>
      </c>
      <c r="I17" s="1312">
        <f t="shared" si="7"/>
        <v>0</v>
      </c>
      <c r="J17" s="1312">
        <f t="shared" si="7"/>
        <v>0</v>
      </c>
      <c r="K17" s="1417">
        <f t="shared" si="1"/>
        <v>0</v>
      </c>
      <c r="L17" s="1311">
        <f t="shared" si="2"/>
        <v>0</v>
      </c>
      <c r="M17" s="1374">
        <f>SUM(E17:J17)</f>
        <v>0</v>
      </c>
      <c r="N17" s="2842"/>
      <c r="O17" s="1244"/>
    </row>
    <row r="18" spans="2:15" s="1224" customFormat="1" ht="13.5" customHeight="1" thickBot="1" x14ac:dyDescent="0.25">
      <c r="B18" s="1373"/>
      <c r="C18" s="1309"/>
      <c r="D18" s="1040" t="s">
        <v>846</v>
      </c>
      <c r="E18" s="1372">
        <f t="shared" ref="E18:J18" si="8">SUM(E65:E68)</f>
        <v>0</v>
      </c>
      <c r="F18" s="1372">
        <f t="shared" si="8"/>
        <v>0</v>
      </c>
      <c r="G18" s="1308">
        <f t="shared" si="8"/>
        <v>0</v>
      </c>
      <c r="H18" s="1308">
        <f t="shared" si="8"/>
        <v>0</v>
      </c>
      <c r="I18" s="1308">
        <f t="shared" si="8"/>
        <v>0</v>
      </c>
      <c r="J18" s="1308">
        <f t="shared" si="8"/>
        <v>0</v>
      </c>
      <c r="K18" s="1417">
        <f t="shared" si="1"/>
        <v>0</v>
      </c>
      <c r="L18" s="1307">
        <f t="shared" si="2"/>
        <v>0</v>
      </c>
      <c r="M18" s="1416">
        <f>SUM(K18:L18)</f>
        <v>0</v>
      </c>
      <c r="N18" s="2843"/>
      <c r="O18" s="1244"/>
    </row>
    <row r="19" spans="2:15" s="1224" customFormat="1" ht="19.5" customHeight="1" x14ac:dyDescent="0.2">
      <c r="B19" s="1869"/>
      <c r="C19" s="1865" t="s">
        <v>766</v>
      </c>
      <c r="D19" s="1865"/>
      <c r="E19" s="1866"/>
      <c r="F19" s="1866"/>
      <c r="G19" s="1866"/>
      <c r="H19" s="1866"/>
      <c r="I19" s="1866"/>
      <c r="J19" s="1866"/>
      <c r="K19" s="1867"/>
      <c r="L19" s="1867"/>
      <c r="M19" s="1866"/>
      <c r="N19" s="1870"/>
      <c r="O19" s="1244"/>
    </row>
    <row r="20" spans="2:15" s="992" customFormat="1" ht="14.1" customHeight="1" x14ac:dyDescent="0.2">
      <c r="B20" s="2832" t="s">
        <v>826</v>
      </c>
      <c r="C20" s="1304">
        <v>1</v>
      </c>
      <c r="D20" s="1305" t="s">
        <v>800</v>
      </c>
      <c r="E20" s="1412"/>
      <c r="F20" s="1413"/>
      <c r="G20" s="1499"/>
      <c r="H20" s="1296"/>
      <c r="I20" s="946"/>
      <c r="J20" s="948"/>
      <c r="K20" s="944">
        <f t="shared" ref="K20:K50" si="9">SUM(E20:F20)</f>
        <v>0</v>
      </c>
      <c r="L20" s="1415">
        <f t="shared" ref="L20:L50" si="10">SUM(G20:J20)</f>
        <v>0</v>
      </c>
      <c r="M20" s="1414">
        <f t="shared" ref="M20:M51" si="11">SUM(K20:L20)</f>
        <v>0</v>
      </c>
      <c r="N20" s="1368"/>
      <c r="O20" s="1244"/>
    </row>
    <row r="21" spans="2:15" s="992" customFormat="1" ht="14.1" customHeight="1" x14ac:dyDescent="0.2">
      <c r="B21" s="2833"/>
      <c r="C21" s="1126">
        <v>2</v>
      </c>
      <c r="D21" s="1303" t="s">
        <v>801</v>
      </c>
      <c r="E21" s="1393"/>
      <c r="F21" s="1394"/>
      <c r="G21" s="1485"/>
      <c r="H21" s="895"/>
      <c r="I21" s="894"/>
      <c r="J21" s="887"/>
      <c r="K21" s="886">
        <f t="shared" si="9"/>
        <v>0</v>
      </c>
      <c r="L21" s="1382">
        <f t="shared" si="10"/>
        <v>0</v>
      </c>
      <c r="M21" s="1346">
        <f t="shared" si="11"/>
        <v>0</v>
      </c>
      <c r="N21" s="1370"/>
      <c r="O21" s="1244"/>
    </row>
    <row r="22" spans="2:15" s="992" customFormat="1" ht="14.1" customHeight="1" x14ac:dyDescent="0.2">
      <c r="B22" s="2833"/>
      <c r="C22" s="1126">
        <v>3</v>
      </c>
      <c r="D22" s="1303" t="s">
        <v>770</v>
      </c>
      <c r="E22" s="1393"/>
      <c r="F22" s="1394"/>
      <c r="G22" s="1485"/>
      <c r="H22" s="895"/>
      <c r="I22" s="894"/>
      <c r="J22" s="890"/>
      <c r="K22" s="886">
        <f t="shared" si="9"/>
        <v>0</v>
      </c>
      <c r="L22" s="1382">
        <f t="shared" si="10"/>
        <v>0</v>
      </c>
      <c r="M22" s="1346">
        <f t="shared" si="11"/>
        <v>0</v>
      </c>
      <c r="N22" s="1370"/>
      <c r="O22" s="1244"/>
    </row>
    <row r="23" spans="2:15" s="992" customFormat="1" ht="14.1" customHeight="1" x14ac:dyDescent="0.2">
      <c r="B23" s="2833"/>
      <c r="C23" s="1126">
        <v>4</v>
      </c>
      <c r="D23" s="1303" t="s">
        <v>806</v>
      </c>
      <c r="E23" s="1393"/>
      <c r="F23" s="1394"/>
      <c r="G23" s="1485"/>
      <c r="H23" s="895"/>
      <c r="I23" s="894"/>
      <c r="J23" s="890"/>
      <c r="K23" s="886">
        <f t="shared" si="9"/>
        <v>0</v>
      </c>
      <c r="L23" s="1382">
        <f t="shared" si="10"/>
        <v>0</v>
      </c>
      <c r="M23" s="1346">
        <f t="shared" si="11"/>
        <v>0</v>
      </c>
      <c r="N23" s="1370"/>
      <c r="O23" s="1244"/>
    </row>
    <row r="24" spans="2:15" s="992" customFormat="1" ht="14.1" customHeight="1" x14ac:dyDescent="0.2">
      <c r="B24" s="2833"/>
      <c r="C24" s="1126">
        <v>5</v>
      </c>
      <c r="D24" s="1303" t="s">
        <v>807</v>
      </c>
      <c r="E24" s="1393"/>
      <c r="F24" s="1394"/>
      <c r="G24" s="1485"/>
      <c r="H24" s="895"/>
      <c r="I24" s="894"/>
      <c r="J24" s="899"/>
      <c r="K24" s="886">
        <f t="shared" si="9"/>
        <v>0</v>
      </c>
      <c r="L24" s="1382">
        <f t="shared" si="10"/>
        <v>0</v>
      </c>
      <c r="M24" s="1346">
        <f t="shared" si="11"/>
        <v>0</v>
      </c>
      <c r="N24" s="1370"/>
      <c r="O24" s="1244"/>
    </row>
    <row r="25" spans="2:15" s="992" customFormat="1" ht="14.1" customHeight="1" x14ac:dyDescent="0.2">
      <c r="B25" s="2833"/>
      <c r="C25" s="1126">
        <v>6</v>
      </c>
      <c r="D25" s="1303" t="s">
        <v>769</v>
      </c>
      <c r="E25" s="1393"/>
      <c r="F25" s="1394"/>
      <c r="G25" s="1485"/>
      <c r="H25" s="895"/>
      <c r="I25" s="894"/>
      <c r="J25" s="899"/>
      <c r="K25" s="886">
        <f t="shared" si="9"/>
        <v>0</v>
      </c>
      <c r="L25" s="1382">
        <f t="shared" si="10"/>
        <v>0</v>
      </c>
      <c r="M25" s="1346">
        <f t="shared" si="11"/>
        <v>0</v>
      </c>
      <c r="N25" s="1370"/>
      <c r="O25" s="1244"/>
    </row>
    <row r="26" spans="2:15" s="992" customFormat="1" ht="14.1" customHeight="1" x14ac:dyDescent="0.2">
      <c r="B26" s="2833"/>
      <c r="C26" s="1126">
        <v>7</v>
      </c>
      <c r="D26" s="1303" t="s">
        <v>793</v>
      </c>
      <c r="E26" s="1393"/>
      <c r="F26" s="1394"/>
      <c r="G26" s="1485"/>
      <c r="H26" s="895"/>
      <c r="I26" s="894"/>
      <c r="J26" s="899"/>
      <c r="K26" s="886">
        <f t="shared" si="9"/>
        <v>0</v>
      </c>
      <c r="L26" s="1382">
        <f t="shared" si="10"/>
        <v>0</v>
      </c>
      <c r="M26" s="1346">
        <f t="shared" si="11"/>
        <v>0</v>
      </c>
      <c r="N26" s="1370"/>
      <c r="O26" s="1244"/>
    </row>
    <row r="27" spans="2:15" s="992" customFormat="1" ht="14.1" customHeight="1" x14ac:dyDescent="0.2">
      <c r="B27" s="2833"/>
      <c r="C27" s="1126">
        <v>8</v>
      </c>
      <c r="D27" s="1303" t="s">
        <v>697</v>
      </c>
      <c r="E27" s="1393"/>
      <c r="F27" s="1394"/>
      <c r="G27" s="1485"/>
      <c r="H27" s="895"/>
      <c r="I27" s="894"/>
      <c r="J27" s="899"/>
      <c r="K27" s="886">
        <f t="shared" si="9"/>
        <v>0</v>
      </c>
      <c r="L27" s="1382">
        <f t="shared" si="10"/>
        <v>0</v>
      </c>
      <c r="M27" s="1346">
        <f t="shared" si="11"/>
        <v>0</v>
      </c>
      <c r="N27" s="1370"/>
      <c r="O27" s="1244"/>
    </row>
    <row r="28" spans="2:15" s="992" customFormat="1" ht="14.1" customHeight="1" x14ac:dyDescent="0.2">
      <c r="B28" s="2833"/>
      <c r="C28" s="1126">
        <v>9</v>
      </c>
      <c r="D28" s="1303" t="s">
        <v>716</v>
      </c>
      <c r="E28" s="1393"/>
      <c r="F28" s="1394"/>
      <c r="G28" s="1485"/>
      <c r="H28" s="895"/>
      <c r="I28" s="894"/>
      <c r="J28" s="899"/>
      <c r="K28" s="886">
        <f t="shared" si="9"/>
        <v>0</v>
      </c>
      <c r="L28" s="1382">
        <f t="shared" si="10"/>
        <v>0</v>
      </c>
      <c r="M28" s="1346">
        <f t="shared" si="11"/>
        <v>0</v>
      </c>
      <c r="N28" s="1370"/>
      <c r="O28" s="1244"/>
    </row>
    <row r="29" spans="2:15" s="992" customFormat="1" ht="14.1" customHeight="1" x14ac:dyDescent="0.2">
      <c r="B29" s="2833"/>
      <c r="C29" s="1126">
        <v>10</v>
      </c>
      <c r="D29" s="1303" t="s">
        <v>787</v>
      </c>
      <c r="E29" s="1393"/>
      <c r="F29" s="1394"/>
      <c r="G29" s="1485"/>
      <c r="H29" s="895"/>
      <c r="I29" s="894"/>
      <c r="J29" s="899"/>
      <c r="K29" s="886">
        <f t="shared" si="9"/>
        <v>0</v>
      </c>
      <c r="L29" s="1382">
        <f t="shared" si="10"/>
        <v>0</v>
      </c>
      <c r="M29" s="1346">
        <f t="shared" si="11"/>
        <v>0</v>
      </c>
      <c r="N29" s="1370"/>
      <c r="O29" s="1244"/>
    </row>
    <row r="30" spans="2:15" s="992" customFormat="1" ht="14.1" customHeight="1" x14ac:dyDescent="0.2">
      <c r="B30" s="2833"/>
      <c r="C30" s="1126">
        <v>11</v>
      </c>
      <c r="D30" s="1303" t="s">
        <v>702</v>
      </c>
      <c r="E30" s="1393"/>
      <c r="F30" s="1394"/>
      <c r="G30" s="1485"/>
      <c r="H30" s="895"/>
      <c r="I30" s="894"/>
      <c r="J30" s="899"/>
      <c r="K30" s="886">
        <f t="shared" si="9"/>
        <v>0</v>
      </c>
      <c r="L30" s="1382">
        <f t="shared" si="10"/>
        <v>0</v>
      </c>
      <c r="M30" s="1346">
        <f t="shared" si="11"/>
        <v>0</v>
      </c>
      <c r="N30" s="1370"/>
      <c r="O30" s="1244"/>
    </row>
    <row r="31" spans="2:15" s="992" customFormat="1" ht="14.1" customHeight="1" x14ac:dyDescent="0.2">
      <c r="B31" s="2833"/>
      <c r="C31" s="1126">
        <v>12</v>
      </c>
      <c r="D31" s="1303" t="s">
        <v>698</v>
      </c>
      <c r="E31" s="1393"/>
      <c r="F31" s="1394"/>
      <c r="G31" s="1485"/>
      <c r="H31" s="895"/>
      <c r="I31" s="894"/>
      <c r="J31" s="899"/>
      <c r="K31" s="886">
        <f t="shared" si="9"/>
        <v>0</v>
      </c>
      <c r="L31" s="1382">
        <f t="shared" si="10"/>
        <v>0</v>
      </c>
      <c r="M31" s="1346">
        <f t="shared" si="11"/>
        <v>0</v>
      </c>
      <c r="N31" s="1370"/>
      <c r="O31" s="1244"/>
    </row>
    <row r="32" spans="2:15" s="992" customFormat="1" ht="14.1" customHeight="1" x14ac:dyDescent="0.2">
      <c r="B32" s="2834"/>
      <c r="C32" s="1334">
        <v>13</v>
      </c>
      <c r="D32" s="1301" t="s">
        <v>782</v>
      </c>
      <c r="E32" s="1408"/>
      <c r="F32" s="1409"/>
      <c r="G32" s="1491"/>
      <c r="H32" s="1286"/>
      <c r="I32" s="1285"/>
      <c r="J32" s="1284"/>
      <c r="K32" s="1407">
        <f t="shared" si="9"/>
        <v>0</v>
      </c>
      <c r="L32" s="1406">
        <f t="shared" si="10"/>
        <v>0</v>
      </c>
      <c r="M32" s="1369">
        <f t="shared" si="11"/>
        <v>0</v>
      </c>
      <c r="N32" s="1358"/>
      <c r="O32" s="1244"/>
    </row>
    <row r="33" spans="2:15" s="992" customFormat="1" ht="14.1" customHeight="1" x14ac:dyDescent="0.2">
      <c r="B33" s="2832" t="s">
        <v>848</v>
      </c>
      <c r="C33" s="1289">
        <v>1</v>
      </c>
      <c r="D33" s="1298" t="s">
        <v>666</v>
      </c>
      <c r="E33" s="1412">
        <v>5</v>
      </c>
      <c r="F33" s="1413">
        <v>5</v>
      </c>
      <c r="G33" s="1499">
        <v>4</v>
      </c>
      <c r="H33" s="1296">
        <v>4</v>
      </c>
      <c r="I33" s="946">
        <v>4</v>
      </c>
      <c r="J33" s="948">
        <v>4</v>
      </c>
      <c r="K33" s="1411">
        <f t="shared" si="9"/>
        <v>10</v>
      </c>
      <c r="L33" s="1410">
        <f t="shared" si="10"/>
        <v>16</v>
      </c>
      <c r="M33" s="1353">
        <f t="shared" si="11"/>
        <v>26</v>
      </c>
      <c r="N33" s="1368"/>
      <c r="O33" s="1244"/>
    </row>
    <row r="34" spans="2:15" s="992" customFormat="1" ht="14.1" customHeight="1" x14ac:dyDescent="0.2">
      <c r="B34" s="2833"/>
      <c r="C34" s="1147">
        <v>2</v>
      </c>
      <c r="D34" s="1154" t="s">
        <v>849</v>
      </c>
      <c r="E34" s="1391">
        <v>3</v>
      </c>
      <c r="F34" s="1392">
        <v>3</v>
      </c>
      <c r="G34" s="1483">
        <v>3</v>
      </c>
      <c r="H34" s="889">
        <v>3</v>
      </c>
      <c r="I34" s="888">
        <v>3</v>
      </c>
      <c r="J34" s="931">
        <v>3</v>
      </c>
      <c r="K34" s="886">
        <f t="shared" si="9"/>
        <v>6</v>
      </c>
      <c r="L34" s="1382">
        <f t="shared" si="10"/>
        <v>12</v>
      </c>
      <c r="M34" s="1346">
        <f t="shared" si="11"/>
        <v>18</v>
      </c>
      <c r="N34" s="1110"/>
      <c r="O34" s="1244"/>
    </row>
    <row r="35" spans="2:15" s="992" customFormat="1" ht="14.1" customHeight="1" x14ac:dyDescent="0.2">
      <c r="B35" s="2833"/>
      <c r="C35" s="1161">
        <v>3</v>
      </c>
      <c r="D35" s="1154" t="s">
        <v>850</v>
      </c>
      <c r="E35" s="1391">
        <v>2</v>
      </c>
      <c r="F35" s="1392">
        <v>2</v>
      </c>
      <c r="G35" s="1483">
        <v>2</v>
      </c>
      <c r="H35" s="889">
        <v>2</v>
      </c>
      <c r="I35" s="888">
        <v>2</v>
      </c>
      <c r="J35" s="931">
        <v>2</v>
      </c>
      <c r="K35" s="886">
        <f t="shared" si="9"/>
        <v>4</v>
      </c>
      <c r="L35" s="1382">
        <f t="shared" si="10"/>
        <v>8</v>
      </c>
      <c r="M35" s="1346">
        <f t="shared" si="11"/>
        <v>12</v>
      </c>
      <c r="N35" s="1110"/>
      <c r="O35" s="1244"/>
    </row>
    <row r="36" spans="2:15" s="992" customFormat="1" ht="14.1" customHeight="1" x14ac:dyDescent="0.2">
      <c r="B36" s="2833"/>
      <c r="C36" s="1147">
        <v>4</v>
      </c>
      <c r="D36" s="1151" t="s">
        <v>669</v>
      </c>
      <c r="E36" s="1391">
        <v>1</v>
      </c>
      <c r="F36" s="1392"/>
      <c r="G36" s="1363"/>
      <c r="H36" s="1440"/>
      <c r="I36" s="1439"/>
      <c r="J36" s="1362"/>
      <c r="K36" s="886">
        <f t="shared" si="9"/>
        <v>1</v>
      </c>
      <c r="L36" s="1382">
        <f t="shared" si="10"/>
        <v>0</v>
      </c>
      <c r="M36" s="1346">
        <f t="shared" si="11"/>
        <v>1</v>
      </c>
      <c r="N36" s="1110"/>
      <c r="O36" s="1244"/>
    </row>
    <row r="37" spans="2:15" s="992" customFormat="1" ht="14.1" customHeight="1" x14ac:dyDescent="0.2">
      <c r="B37" s="2833"/>
      <c r="C37" s="1161">
        <v>5</v>
      </c>
      <c r="D37" s="1151" t="s">
        <v>851</v>
      </c>
      <c r="E37" s="1363"/>
      <c r="F37" s="1362"/>
      <c r="G37" s="1483">
        <v>1</v>
      </c>
      <c r="H37" s="889"/>
      <c r="I37" s="888"/>
      <c r="J37" s="931"/>
      <c r="K37" s="886">
        <f t="shared" si="9"/>
        <v>0</v>
      </c>
      <c r="L37" s="1382">
        <f t="shared" si="10"/>
        <v>1</v>
      </c>
      <c r="M37" s="1346">
        <f t="shared" si="11"/>
        <v>1</v>
      </c>
      <c r="N37" s="1110"/>
      <c r="O37" s="1244"/>
    </row>
    <row r="38" spans="2:15" s="992" customFormat="1" ht="14.1" customHeight="1" x14ac:dyDescent="0.2">
      <c r="B38" s="2833"/>
      <c r="C38" s="1147">
        <v>6</v>
      </c>
      <c r="D38" s="1151" t="s">
        <v>670</v>
      </c>
      <c r="E38" s="1391">
        <v>2</v>
      </c>
      <c r="F38" s="1392">
        <v>2</v>
      </c>
      <c r="G38" s="1483">
        <v>2</v>
      </c>
      <c r="H38" s="889">
        <v>2</v>
      </c>
      <c r="I38" s="888">
        <v>2</v>
      </c>
      <c r="J38" s="931">
        <v>1</v>
      </c>
      <c r="K38" s="886">
        <f t="shared" si="9"/>
        <v>4</v>
      </c>
      <c r="L38" s="1382">
        <f t="shared" si="10"/>
        <v>7</v>
      </c>
      <c r="M38" s="1346">
        <f t="shared" si="11"/>
        <v>11</v>
      </c>
      <c r="N38" s="1110"/>
      <c r="O38" s="1244"/>
    </row>
    <row r="39" spans="2:15" s="992" customFormat="1" ht="14.1" customHeight="1" x14ac:dyDescent="0.2">
      <c r="B39" s="2833"/>
      <c r="C39" s="1161">
        <v>7</v>
      </c>
      <c r="D39" s="1151" t="s">
        <v>715</v>
      </c>
      <c r="E39" s="1466"/>
      <c r="F39" s="1465"/>
      <c r="G39" s="1483">
        <v>2</v>
      </c>
      <c r="H39" s="889">
        <v>1</v>
      </c>
      <c r="I39" s="888"/>
      <c r="J39" s="931"/>
      <c r="K39" s="886">
        <f t="shared" si="9"/>
        <v>0</v>
      </c>
      <c r="L39" s="1382">
        <f t="shared" si="10"/>
        <v>3</v>
      </c>
      <c r="M39" s="1346">
        <f t="shared" si="11"/>
        <v>3</v>
      </c>
      <c r="N39" s="1110"/>
      <c r="O39" s="1244"/>
    </row>
    <row r="40" spans="2:15" s="992" customFormat="1" ht="14.1" customHeight="1" x14ac:dyDescent="0.2">
      <c r="B40" s="2833"/>
      <c r="C40" s="1147">
        <v>8</v>
      </c>
      <c r="D40" s="1150" t="s">
        <v>671</v>
      </c>
      <c r="E40" s="1391"/>
      <c r="F40" s="1392">
        <v>2</v>
      </c>
      <c r="G40" s="1483">
        <v>1</v>
      </c>
      <c r="H40" s="889">
        <v>1</v>
      </c>
      <c r="I40" s="888"/>
      <c r="J40" s="931"/>
      <c r="K40" s="886">
        <f t="shared" si="9"/>
        <v>2</v>
      </c>
      <c r="L40" s="1382">
        <f t="shared" si="10"/>
        <v>2</v>
      </c>
      <c r="M40" s="1346">
        <f t="shared" si="11"/>
        <v>4</v>
      </c>
      <c r="N40" s="1110"/>
      <c r="O40" s="1244"/>
    </row>
    <row r="41" spans="2:15" s="992" customFormat="1" ht="14.1" customHeight="1" x14ac:dyDescent="0.2">
      <c r="B41" s="2833"/>
      <c r="C41" s="1161">
        <v>9</v>
      </c>
      <c r="D41" s="1290" t="s">
        <v>677</v>
      </c>
      <c r="E41" s="1391">
        <v>4</v>
      </c>
      <c r="F41" s="1392">
        <v>4</v>
      </c>
      <c r="G41" s="1483">
        <v>3</v>
      </c>
      <c r="H41" s="889">
        <v>4</v>
      </c>
      <c r="I41" s="888">
        <v>3</v>
      </c>
      <c r="J41" s="931">
        <v>4</v>
      </c>
      <c r="K41" s="886">
        <f t="shared" si="9"/>
        <v>8</v>
      </c>
      <c r="L41" s="1382">
        <f t="shared" si="10"/>
        <v>14</v>
      </c>
      <c r="M41" s="1346">
        <f t="shared" si="11"/>
        <v>22</v>
      </c>
      <c r="N41" s="1110"/>
      <c r="O41" s="1244"/>
    </row>
    <row r="42" spans="2:15" s="992" customFormat="1" ht="14.1" customHeight="1" x14ac:dyDescent="0.2">
      <c r="B42" s="2833"/>
      <c r="C42" s="1147">
        <v>10</v>
      </c>
      <c r="D42" s="1151" t="s">
        <v>676</v>
      </c>
      <c r="E42" s="1391">
        <v>2</v>
      </c>
      <c r="F42" s="1392">
        <v>2</v>
      </c>
      <c r="G42" s="1483">
        <v>2</v>
      </c>
      <c r="H42" s="889">
        <v>1</v>
      </c>
      <c r="I42" s="888">
        <v>1</v>
      </c>
      <c r="J42" s="931"/>
      <c r="K42" s="886">
        <f t="shared" si="9"/>
        <v>4</v>
      </c>
      <c r="L42" s="1382">
        <f t="shared" si="10"/>
        <v>4</v>
      </c>
      <c r="M42" s="1346">
        <f t="shared" si="11"/>
        <v>8</v>
      </c>
      <c r="N42" s="1110"/>
      <c r="O42" s="1244"/>
    </row>
    <row r="43" spans="2:15" s="992" customFormat="1" ht="14.1" customHeight="1" x14ac:dyDescent="0.2">
      <c r="B43" s="2833"/>
      <c r="C43" s="1161">
        <v>11</v>
      </c>
      <c r="D43" s="1151" t="s">
        <v>712</v>
      </c>
      <c r="E43" s="1391">
        <v>2</v>
      </c>
      <c r="F43" s="1392">
        <v>2</v>
      </c>
      <c r="G43" s="1483">
        <v>2</v>
      </c>
      <c r="H43" s="889">
        <v>1</v>
      </c>
      <c r="I43" s="888">
        <v>1</v>
      </c>
      <c r="J43" s="931"/>
      <c r="K43" s="886">
        <f t="shared" si="9"/>
        <v>4</v>
      </c>
      <c r="L43" s="1382">
        <f t="shared" si="10"/>
        <v>4</v>
      </c>
      <c r="M43" s="1346">
        <f t="shared" si="11"/>
        <v>8</v>
      </c>
      <c r="N43" s="1110"/>
      <c r="O43" s="1244"/>
    </row>
    <row r="44" spans="2:15" s="992" customFormat="1" ht="14.1" customHeight="1" x14ac:dyDescent="0.2">
      <c r="B44" s="2833"/>
      <c r="C44" s="1147">
        <v>12</v>
      </c>
      <c r="D44" s="1151" t="s">
        <v>673</v>
      </c>
      <c r="E44" s="1391">
        <v>2</v>
      </c>
      <c r="F44" s="1392">
        <v>1</v>
      </c>
      <c r="G44" s="1483">
        <v>2</v>
      </c>
      <c r="H44" s="889">
        <v>1</v>
      </c>
      <c r="I44" s="888">
        <v>1</v>
      </c>
      <c r="J44" s="931"/>
      <c r="K44" s="886">
        <f t="shared" si="9"/>
        <v>3</v>
      </c>
      <c r="L44" s="1382">
        <f t="shared" si="10"/>
        <v>4</v>
      </c>
      <c r="M44" s="1346">
        <f t="shared" si="11"/>
        <v>7</v>
      </c>
      <c r="N44" s="1110"/>
      <c r="O44" s="1244"/>
    </row>
    <row r="45" spans="2:15" s="992" customFormat="1" ht="14.1" customHeight="1" x14ac:dyDescent="0.2">
      <c r="B45" s="2833"/>
      <c r="C45" s="1161">
        <v>13</v>
      </c>
      <c r="D45" s="1151" t="s">
        <v>674</v>
      </c>
      <c r="E45" s="1391">
        <v>1</v>
      </c>
      <c r="F45" s="1392">
        <v>2</v>
      </c>
      <c r="G45" s="1483">
        <v>2</v>
      </c>
      <c r="H45" s="889">
        <v>1</v>
      </c>
      <c r="I45" s="888">
        <v>1</v>
      </c>
      <c r="J45" s="931"/>
      <c r="K45" s="886">
        <f t="shared" si="9"/>
        <v>3</v>
      </c>
      <c r="L45" s="1382">
        <f t="shared" si="10"/>
        <v>4</v>
      </c>
      <c r="M45" s="1346">
        <f t="shared" si="11"/>
        <v>7</v>
      </c>
      <c r="N45" s="1110"/>
      <c r="O45" s="1244"/>
    </row>
    <row r="46" spans="2:15" s="992" customFormat="1" ht="14.1" customHeight="1" x14ac:dyDescent="0.2">
      <c r="B46" s="2833"/>
      <c r="C46" s="1147">
        <v>14</v>
      </c>
      <c r="D46" s="1151" t="s">
        <v>681</v>
      </c>
      <c r="E46" s="1391"/>
      <c r="F46" s="1392">
        <v>1</v>
      </c>
      <c r="G46" s="1483">
        <v>1</v>
      </c>
      <c r="H46" s="889"/>
      <c r="I46" s="888"/>
      <c r="J46" s="931"/>
      <c r="K46" s="886">
        <f t="shared" si="9"/>
        <v>1</v>
      </c>
      <c r="L46" s="1382">
        <f t="shared" si="10"/>
        <v>1</v>
      </c>
      <c r="M46" s="1346">
        <f t="shared" si="11"/>
        <v>2</v>
      </c>
      <c r="N46" s="1110"/>
      <c r="O46" s="1244"/>
    </row>
    <row r="47" spans="2:15" s="992" customFormat="1" ht="14.1" customHeight="1" x14ac:dyDescent="0.2">
      <c r="B47" s="2833"/>
      <c r="C47" s="1161">
        <v>15</v>
      </c>
      <c r="D47" s="1151" t="s">
        <v>680</v>
      </c>
      <c r="E47" s="1391">
        <v>4</v>
      </c>
      <c r="F47" s="1392">
        <v>4</v>
      </c>
      <c r="G47" s="1483">
        <v>3</v>
      </c>
      <c r="H47" s="889">
        <v>3</v>
      </c>
      <c r="I47" s="888">
        <v>3</v>
      </c>
      <c r="J47" s="931">
        <v>3</v>
      </c>
      <c r="K47" s="886">
        <f t="shared" si="9"/>
        <v>8</v>
      </c>
      <c r="L47" s="1382">
        <f t="shared" si="10"/>
        <v>12</v>
      </c>
      <c r="M47" s="1346">
        <f t="shared" si="11"/>
        <v>20</v>
      </c>
      <c r="N47" s="1110"/>
      <c r="O47" s="1244"/>
    </row>
    <row r="48" spans="2:15" s="992" customFormat="1" ht="14.1" customHeight="1" x14ac:dyDescent="0.2">
      <c r="B48" s="2833"/>
      <c r="C48" s="1147">
        <v>16</v>
      </c>
      <c r="D48" s="1151" t="s">
        <v>678</v>
      </c>
      <c r="E48" s="1391">
        <v>1</v>
      </c>
      <c r="F48" s="1392">
        <v>1</v>
      </c>
      <c r="G48" s="1483">
        <v>1</v>
      </c>
      <c r="H48" s="889">
        <v>1</v>
      </c>
      <c r="I48" s="888">
        <v>1</v>
      </c>
      <c r="J48" s="931"/>
      <c r="K48" s="886">
        <f t="shared" si="9"/>
        <v>2</v>
      </c>
      <c r="L48" s="1382">
        <f t="shared" si="10"/>
        <v>3</v>
      </c>
      <c r="M48" s="1346">
        <f t="shared" si="11"/>
        <v>5</v>
      </c>
      <c r="N48" s="1110"/>
      <c r="O48" s="1244"/>
    </row>
    <row r="49" spans="2:15" s="992" customFormat="1" ht="14.1" customHeight="1" x14ac:dyDescent="0.2">
      <c r="B49" s="2833"/>
      <c r="C49" s="1161">
        <v>17</v>
      </c>
      <c r="D49" s="1150" t="s">
        <v>886</v>
      </c>
      <c r="E49" s="1363"/>
      <c r="F49" s="1362"/>
      <c r="G49" s="1483">
        <v>1</v>
      </c>
      <c r="H49" s="889">
        <v>1</v>
      </c>
      <c r="I49" s="888"/>
      <c r="J49" s="931"/>
      <c r="K49" s="886">
        <f t="shared" si="9"/>
        <v>0</v>
      </c>
      <c r="L49" s="1382">
        <f t="shared" si="10"/>
        <v>2</v>
      </c>
      <c r="M49" s="1346">
        <f t="shared" si="11"/>
        <v>2</v>
      </c>
      <c r="N49" s="1110"/>
      <c r="O49" s="1244"/>
    </row>
    <row r="50" spans="2:15" s="992" customFormat="1" ht="14.1" customHeight="1" x14ac:dyDescent="0.2">
      <c r="B50" s="2833"/>
      <c r="C50" s="1147">
        <v>18</v>
      </c>
      <c r="D50" s="1288" t="s">
        <v>682</v>
      </c>
      <c r="E50" s="1408">
        <v>1</v>
      </c>
      <c r="F50" s="1409">
        <v>1</v>
      </c>
      <c r="G50" s="1491">
        <v>1</v>
      </c>
      <c r="H50" s="1286">
        <v>1</v>
      </c>
      <c r="I50" s="1285">
        <v>1</v>
      </c>
      <c r="J50" s="1284">
        <v>1</v>
      </c>
      <c r="K50" s="1407">
        <f t="shared" si="9"/>
        <v>2</v>
      </c>
      <c r="L50" s="1406">
        <f t="shared" si="10"/>
        <v>4</v>
      </c>
      <c r="M50" s="1369">
        <f t="shared" si="11"/>
        <v>6</v>
      </c>
      <c r="N50" s="1358"/>
      <c r="O50" s="1244"/>
    </row>
    <row r="51" spans="2:15" s="992" customFormat="1" ht="19.350000000000001" customHeight="1" thickBot="1" x14ac:dyDescent="0.25">
      <c r="B51" s="2833"/>
      <c r="C51" s="1281" t="s">
        <v>857</v>
      </c>
      <c r="D51" s="1280"/>
      <c r="E51" s="1586"/>
      <c r="F51" s="1560"/>
      <c r="G51" s="1489"/>
      <c r="H51" s="922"/>
      <c r="I51" s="921"/>
      <c r="J51" s="921"/>
      <c r="K51" s="1405">
        <f>SUM(E51:G51)</f>
        <v>0</v>
      </c>
      <c r="L51" s="1404">
        <f>SUM(H51:J51)</f>
        <v>0</v>
      </c>
      <c r="M51" s="1403">
        <f t="shared" si="11"/>
        <v>0</v>
      </c>
      <c r="N51" s="2019"/>
      <c r="O51" s="1244"/>
    </row>
    <row r="52" spans="2:15" s="1224" customFormat="1" ht="19.5" customHeight="1" thickTop="1" x14ac:dyDescent="0.2">
      <c r="B52" s="1357"/>
      <c r="C52" s="1267" t="s">
        <v>773</v>
      </c>
      <c r="D52" s="1276"/>
      <c r="E52" s="1274">
        <f t="shared" ref="E52:M52" si="12">SUM(E53:E58)</f>
        <v>0</v>
      </c>
      <c r="F52" s="1274">
        <f t="shared" si="12"/>
        <v>0</v>
      </c>
      <c r="G52" s="1274">
        <f t="shared" si="12"/>
        <v>0</v>
      </c>
      <c r="H52" s="1274">
        <f t="shared" si="12"/>
        <v>0</v>
      </c>
      <c r="I52" s="1274">
        <f t="shared" si="12"/>
        <v>0</v>
      </c>
      <c r="J52" s="1275">
        <f t="shared" si="12"/>
        <v>0</v>
      </c>
      <c r="K52" s="1402">
        <f t="shared" si="12"/>
        <v>0</v>
      </c>
      <c r="L52" s="1402">
        <f t="shared" si="12"/>
        <v>0</v>
      </c>
      <c r="M52" s="1401">
        <f t="shared" si="12"/>
        <v>0</v>
      </c>
      <c r="N52" s="1356"/>
      <c r="O52" s="1244"/>
    </row>
    <row r="53" spans="2:15" s="1224" customFormat="1" ht="14.1" customHeight="1" x14ac:dyDescent="0.2">
      <c r="B53" s="989"/>
      <c r="C53" s="1127">
        <v>1</v>
      </c>
      <c r="D53" s="1260"/>
      <c r="E53" s="1393"/>
      <c r="F53" s="1394"/>
      <c r="G53" s="1485"/>
      <c r="H53" s="895"/>
      <c r="I53" s="894"/>
      <c r="J53" s="899"/>
      <c r="K53" s="896">
        <f t="shared" ref="K53:K58" si="13">SUM(E53:F53)</f>
        <v>0</v>
      </c>
      <c r="L53" s="1385">
        <f t="shared" ref="L53:L58" si="14">SUM(G53:J53)</f>
        <v>0</v>
      </c>
      <c r="M53" s="1384">
        <f t="shared" ref="M53:M58" si="15">SUM(K53:L53)</f>
        <v>0</v>
      </c>
      <c r="N53" s="1112"/>
      <c r="O53" s="1244"/>
    </row>
    <row r="54" spans="2:15" s="1224" customFormat="1" ht="14.1" customHeight="1" x14ac:dyDescent="0.2">
      <c r="B54" s="989"/>
      <c r="C54" s="1127">
        <v>2</v>
      </c>
      <c r="D54" s="1254"/>
      <c r="E54" s="1393"/>
      <c r="F54" s="1394"/>
      <c r="G54" s="1485"/>
      <c r="H54" s="895"/>
      <c r="I54" s="894"/>
      <c r="J54" s="899"/>
      <c r="K54" s="886">
        <f t="shared" si="13"/>
        <v>0</v>
      </c>
      <c r="L54" s="1382">
        <f t="shared" si="14"/>
        <v>0</v>
      </c>
      <c r="M54" s="1346">
        <f t="shared" si="15"/>
        <v>0</v>
      </c>
      <c r="N54" s="1112"/>
      <c r="O54" s="1244"/>
    </row>
    <row r="55" spans="2:15" s="1224" customFormat="1" ht="14.1" customHeight="1" x14ac:dyDescent="0.2">
      <c r="B55" s="989"/>
      <c r="C55" s="1127">
        <v>3</v>
      </c>
      <c r="D55" s="1254"/>
      <c r="E55" s="1393"/>
      <c r="F55" s="1394"/>
      <c r="G55" s="1485"/>
      <c r="H55" s="895"/>
      <c r="I55" s="894"/>
      <c r="J55" s="899"/>
      <c r="K55" s="886">
        <f t="shared" si="13"/>
        <v>0</v>
      </c>
      <c r="L55" s="1382">
        <f t="shared" si="14"/>
        <v>0</v>
      </c>
      <c r="M55" s="1346">
        <f t="shared" si="15"/>
        <v>0</v>
      </c>
      <c r="N55" s="1112"/>
      <c r="O55" s="1244"/>
    </row>
    <row r="56" spans="2:15" s="1224" customFormat="1" ht="14.1" customHeight="1" x14ac:dyDescent="0.2">
      <c r="B56" s="930"/>
      <c r="C56" s="1126">
        <v>4</v>
      </c>
      <c r="D56" s="1254"/>
      <c r="E56" s="1391"/>
      <c r="F56" s="1392"/>
      <c r="G56" s="1483"/>
      <c r="H56" s="889"/>
      <c r="I56" s="888"/>
      <c r="J56" s="931"/>
      <c r="K56" s="886">
        <f t="shared" si="13"/>
        <v>0</v>
      </c>
      <c r="L56" s="1382">
        <f t="shared" si="14"/>
        <v>0</v>
      </c>
      <c r="M56" s="1346">
        <f t="shared" si="15"/>
        <v>0</v>
      </c>
      <c r="N56" s="884"/>
      <c r="O56" s="1244"/>
    </row>
    <row r="57" spans="2:15" s="1224" customFormat="1" ht="14.1" customHeight="1" x14ac:dyDescent="0.2">
      <c r="B57" s="930"/>
      <c r="C57" s="1126">
        <v>5</v>
      </c>
      <c r="D57" s="1254"/>
      <c r="E57" s="1391"/>
      <c r="F57" s="1392"/>
      <c r="G57" s="1483"/>
      <c r="H57" s="889"/>
      <c r="I57" s="888"/>
      <c r="J57" s="931"/>
      <c r="K57" s="886">
        <f t="shared" si="13"/>
        <v>0</v>
      </c>
      <c r="L57" s="1382">
        <f t="shared" si="14"/>
        <v>0</v>
      </c>
      <c r="M57" s="1346">
        <f t="shared" si="15"/>
        <v>0</v>
      </c>
      <c r="N57" s="884"/>
      <c r="O57" s="1244"/>
    </row>
    <row r="58" spans="2:15" s="1224" customFormat="1" ht="14.1" customHeight="1" thickBot="1" x14ac:dyDescent="0.25">
      <c r="B58" s="927"/>
      <c r="C58" s="1133">
        <v>6</v>
      </c>
      <c r="D58" s="1249"/>
      <c r="E58" s="1399"/>
      <c r="F58" s="1400"/>
      <c r="G58" s="1487"/>
      <c r="H58" s="912"/>
      <c r="I58" s="911"/>
      <c r="J58" s="1144"/>
      <c r="K58" s="909">
        <f t="shared" si="13"/>
        <v>0</v>
      </c>
      <c r="L58" s="1398">
        <f t="shared" si="14"/>
        <v>0</v>
      </c>
      <c r="M58" s="1397">
        <f t="shared" si="15"/>
        <v>0</v>
      </c>
      <c r="N58" s="1355"/>
      <c r="O58" s="1244"/>
    </row>
    <row r="59" spans="2:15" s="1224" customFormat="1" ht="19.350000000000001" customHeight="1" thickTop="1" x14ac:dyDescent="0.2">
      <c r="B59" s="1266"/>
      <c r="C59" s="1267" t="s">
        <v>772</v>
      </c>
      <c r="D59" s="1266"/>
      <c r="E59" s="1264">
        <f t="shared" ref="E59:M59" si="16">SUM(E60:E64)</f>
        <v>0</v>
      </c>
      <c r="F59" s="1263">
        <f t="shared" si="16"/>
        <v>0</v>
      </c>
      <c r="G59" s="1264">
        <f t="shared" si="16"/>
        <v>0</v>
      </c>
      <c r="H59" s="1265">
        <f t="shared" si="16"/>
        <v>0</v>
      </c>
      <c r="I59" s="1264">
        <f t="shared" si="16"/>
        <v>0</v>
      </c>
      <c r="J59" s="1264">
        <f t="shared" si="16"/>
        <v>0</v>
      </c>
      <c r="K59" s="1402">
        <f t="shared" si="16"/>
        <v>0</v>
      </c>
      <c r="L59" s="1402">
        <f t="shared" si="16"/>
        <v>0</v>
      </c>
      <c r="M59" s="1402">
        <f t="shared" si="16"/>
        <v>0</v>
      </c>
      <c r="N59" s="1354"/>
      <c r="O59" s="1244"/>
    </row>
    <row r="60" spans="2:15" s="1224" customFormat="1" ht="14.1" customHeight="1" x14ac:dyDescent="0.2">
      <c r="B60" s="989"/>
      <c r="C60" s="1127">
        <v>1</v>
      </c>
      <c r="D60" s="1254"/>
      <c r="E60" s="1393"/>
      <c r="F60" s="1394"/>
      <c r="G60" s="1485"/>
      <c r="H60" s="895"/>
      <c r="I60" s="894"/>
      <c r="J60" s="899"/>
      <c r="K60" s="896">
        <f t="shared" ref="K60:K68" si="17">SUM(E60:F60)</f>
        <v>0</v>
      </c>
      <c r="L60" s="1385">
        <f t="shared" ref="L60:L68" si="18">SUM(G60:J60)</f>
        <v>0</v>
      </c>
      <c r="M60" s="1384">
        <f t="shared" ref="M60:M68" si="19">SUM(K60:L60)</f>
        <v>0</v>
      </c>
      <c r="N60" s="1112"/>
      <c r="O60" s="1244"/>
    </row>
    <row r="61" spans="2:15" s="1224" customFormat="1" ht="14.1" customHeight="1" x14ac:dyDescent="0.2">
      <c r="B61" s="930"/>
      <c r="C61" s="1126">
        <v>2</v>
      </c>
      <c r="D61" s="1254"/>
      <c r="E61" s="1391"/>
      <c r="F61" s="1392"/>
      <c r="G61" s="1483"/>
      <c r="H61" s="889"/>
      <c r="I61" s="888"/>
      <c r="J61" s="931"/>
      <c r="K61" s="886">
        <f t="shared" si="17"/>
        <v>0</v>
      </c>
      <c r="L61" s="1382">
        <f t="shared" si="18"/>
        <v>0</v>
      </c>
      <c r="M61" s="1346">
        <f t="shared" si="19"/>
        <v>0</v>
      </c>
      <c r="N61" s="884"/>
      <c r="O61" s="1244"/>
    </row>
    <row r="62" spans="2:15" s="1224" customFormat="1" ht="14.1" customHeight="1" x14ac:dyDescent="0.2">
      <c r="B62" s="1134"/>
      <c r="C62" s="1126">
        <v>3</v>
      </c>
      <c r="D62" s="1254"/>
      <c r="E62" s="1391"/>
      <c r="F62" s="1392"/>
      <c r="G62" s="1483"/>
      <c r="H62" s="889"/>
      <c r="I62" s="888"/>
      <c r="J62" s="931"/>
      <c r="K62" s="886">
        <f t="shared" si="17"/>
        <v>0</v>
      </c>
      <c r="L62" s="1382">
        <f t="shared" si="18"/>
        <v>0</v>
      </c>
      <c r="M62" s="1346">
        <f t="shared" si="19"/>
        <v>0</v>
      </c>
      <c r="N62" s="884"/>
      <c r="O62" s="1244"/>
    </row>
    <row r="63" spans="2:15" s="1224" customFormat="1" ht="14.1" customHeight="1" x14ac:dyDescent="0.2">
      <c r="B63" s="930"/>
      <c r="C63" s="1126">
        <v>4</v>
      </c>
      <c r="D63" s="1254"/>
      <c r="E63" s="1391"/>
      <c r="F63" s="1392"/>
      <c r="G63" s="1483"/>
      <c r="H63" s="889"/>
      <c r="I63" s="888"/>
      <c r="J63" s="931"/>
      <c r="K63" s="886">
        <f t="shared" si="17"/>
        <v>0</v>
      </c>
      <c r="L63" s="1382">
        <f t="shared" si="18"/>
        <v>0</v>
      </c>
      <c r="M63" s="1346">
        <f t="shared" si="19"/>
        <v>0</v>
      </c>
      <c r="N63" s="884"/>
      <c r="O63" s="1244"/>
    </row>
    <row r="64" spans="2:15" s="1224" customFormat="1" ht="14.1" customHeight="1" thickBot="1" x14ac:dyDescent="0.25">
      <c r="B64" s="1352"/>
      <c r="C64" s="1250">
        <v>5</v>
      </c>
      <c r="D64" s="1467"/>
      <c r="E64" s="1389"/>
      <c r="F64" s="1390"/>
      <c r="G64" s="1481"/>
      <c r="H64" s="1247"/>
      <c r="I64" s="1123"/>
      <c r="J64" s="1140"/>
      <c r="K64" s="1388">
        <f t="shared" si="17"/>
        <v>0</v>
      </c>
      <c r="L64" s="1387">
        <f t="shared" si="18"/>
        <v>0</v>
      </c>
      <c r="M64" s="1340">
        <f t="shared" si="19"/>
        <v>0</v>
      </c>
      <c r="N64" s="1351"/>
      <c r="O64" s="1244"/>
    </row>
    <row r="65" spans="2:14" s="1224" customFormat="1" ht="14.1" customHeight="1" thickTop="1" x14ac:dyDescent="0.2">
      <c r="B65" s="1350"/>
      <c r="C65" s="1242" t="s">
        <v>828</v>
      </c>
      <c r="D65" s="1242"/>
      <c r="E65" s="1386"/>
      <c r="F65" s="1386"/>
      <c r="G65" s="1479"/>
      <c r="H65" s="1241"/>
      <c r="I65" s="1241"/>
      <c r="J65" s="1241"/>
      <c r="K65" s="896">
        <f t="shared" si="17"/>
        <v>0</v>
      </c>
      <c r="L65" s="1385">
        <f t="shared" si="18"/>
        <v>0</v>
      </c>
      <c r="M65" s="1384">
        <f t="shared" si="19"/>
        <v>0</v>
      </c>
      <c r="N65" s="1348"/>
    </row>
    <row r="66" spans="2:14" s="1224" customFormat="1" ht="14.1" customHeight="1" x14ac:dyDescent="0.2">
      <c r="B66" s="1347"/>
      <c r="C66" s="1236" t="s">
        <v>721</v>
      </c>
      <c r="D66" s="1236"/>
      <c r="E66" s="1383"/>
      <c r="F66" s="1383"/>
      <c r="G66" s="1478"/>
      <c r="H66" s="1235"/>
      <c r="I66" s="1235"/>
      <c r="J66" s="1235"/>
      <c r="K66" s="886">
        <f t="shared" si="17"/>
        <v>0</v>
      </c>
      <c r="L66" s="1382">
        <f t="shared" si="18"/>
        <v>0</v>
      </c>
      <c r="M66" s="1346">
        <f t="shared" si="19"/>
        <v>0</v>
      </c>
      <c r="N66" s="1345"/>
    </row>
    <row r="67" spans="2:14" s="1224" customFormat="1" ht="14.1" customHeight="1" x14ac:dyDescent="0.2">
      <c r="B67" s="1347"/>
      <c r="C67" s="1236" t="s">
        <v>829</v>
      </c>
      <c r="D67" s="1236"/>
      <c r="E67" s="1383"/>
      <c r="F67" s="1383"/>
      <c r="G67" s="1478"/>
      <c r="H67" s="1235"/>
      <c r="I67" s="1235"/>
      <c r="J67" s="1235"/>
      <c r="K67" s="886">
        <f t="shared" si="17"/>
        <v>0</v>
      </c>
      <c r="L67" s="1382">
        <f t="shared" si="18"/>
        <v>0</v>
      </c>
      <c r="M67" s="1346">
        <f t="shared" si="19"/>
        <v>0</v>
      </c>
      <c r="N67" s="1345"/>
    </row>
    <row r="68" spans="2:14" s="1224" customFormat="1" ht="14.1" customHeight="1" thickBot="1" x14ac:dyDescent="0.25">
      <c r="B68" s="1344"/>
      <c r="C68" s="1643" t="s">
        <v>853</v>
      </c>
      <c r="D68" s="1343"/>
      <c r="E68" s="1381"/>
      <c r="F68" s="1381"/>
      <c r="G68" s="1477"/>
      <c r="H68" s="1342"/>
      <c r="I68" s="1342"/>
      <c r="J68" s="1341"/>
      <c r="K68" s="878">
        <f t="shared" si="17"/>
        <v>0</v>
      </c>
      <c r="L68" s="1380">
        <f t="shared" si="18"/>
        <v>0</v>
      </c>
      <c r="M68" s="1379">
        <f t="shared" si="19"/>
        <v>0</v>
      </c>
      <c r="N68" s="1339"/>
    </row>
    <row r="69" spans="2:14" ht="15" customHeight="1" x14ac:dyDescent="0.2">
      <c r="C69" s="1473"/>
      <c r="D69" s="2022"/>
      <c r="E69" s="2023"/>
      <c r="F69" s="2023"/>
      <c r="G69" s="2023"/>
      <c r="H69" s="2023"/>
      <c r="I69" s="2023"/>
      <c r="J69" s="2023"/>
      <c r="K69" s="2023"/>
      <c r="L69" s="2023"/>
      <c r="M69" s="2023"/>
    </row>
    <row r="70" spans="2:14" ht="15.75" x14ac:dyDescent="0.25">
      <c r="C70" s="1472"/>
      <c r="D70" s="1471"/>
      <c r="E70" s="1470"/>
      <c r="F70" s="1470"/>
      <c r="G70" s="1470"/>
      <c r="H70" s="1470"/>
      <c r="I70" s="1470"/>
      <c r="J70" s="1470"/>
      <c r="K70" s="1470"/>
      <c r="L70" s="1470"/>
      <c r="M70" s="1469"/>
    </row>
    <row r="71" spans="2:14" x14ac:dyDescent="0.2">
      <c r="D71" s="1096"/>
      <c r="E71" s="1221"/>
      <c r="F71" s="1221"/>
      <c r="G71" s="1221"/>
      <c r="H71" s="1096"/>
      <c r="I71" s="1096"/>
      <c r="J71" s="1204"/>
      <c r="K71" s="1204"/>
      <c r="L71" s="1204"/>
      <c r="M71" s="1096"/>
    </row>
  </sheetData>
  <sheetProtection algorithmName="SHA-512" hashValue="syvZKfanYq1WEfALl6ilFMgHc3/lY6OwQCXJQNtSJBSKYbIQUbHSn3SLFtvSkqLRHBodlAuzC+Xrd3FSk8CA2g==" saltValue="B9sYJSN/w9XW8pdbmvOXOw==" spinCount="100000" sheet="1" objects="1" scenarios="1"/>
  <mergeCells count="18">
    <mergeCell ref="M1:N1"/>
    <mergeCell ref="D2:L2"/>
    <mergeCell ref="J4:M4"/>
    <mergeCell ref="E5:J5"/>
    <mergeCell ref="K5:L6"/>
    <mergeCell ref="M5:M11"/>
    <mergeCell ref="B5:D11"/>
    <mergeCell ref="E11:J11"/>
    <mergeCell ref="N12:N18"/>
    <mergeCell ref="B20:B32"/>
    <mergeCell ref="B33:B51"/>
    <mergeCell ref="N5:N11"/>
    <mergeCell ref="E6:J6"/>
    <mergeCell ref="K7:K11"/>
    <mergeCell ref="L7:L11"/>
    <mergeCell ref="E8:F8"/>
    <mergeCell ref="G8:J8"/>
    <mergeCell ref="E9:J9"/>
  </mergeCells>
  <printOptions horizontalCentered="1"/>
  <pageMargins left="0.59055118110236227" right="0.51181102362204722" top="1.1811023622047245" bottom="0.98425196850393704" header="0.51181102362204722" footer="0.51181102362204722"/>
  <pageSetup paperSize="9" scale="44" orientation="landscape"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r:uid="{108D2883-36BC-40D4-A746-8B5F9FD8EA7B}">
          <x14:formula1>
            <xm:f>słownik!$A$2:$A$175</xm:f>
          </x14:formula1>
          <xm:sqref>D53:D58 D60:D64</xm:sqref>
        </x14:dataValidation>
      </x14:dataValidations>
    </ext>
  </extLst>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931607-0D97-482B-A62F-7EA2F1A3B090}">
  <sheetPr>
    <tabColor rgb="FFFF0000"/>
    <pageSetUpPr fitToPage="1"/>
  </sheetPr>
  <dimension ref="B1:O71"/>
  <sheetViews>
    <sheetView view="pageBreakPreview" zoomScale="90" zoomScaleNormal="100" zoomScaleSheetLayoutView="90" workbookViewId="0">
      <selection activeCell="L1" sqref="L1:N1"/>
    </sheetView>
  </sheetViews>
  <sheetFormatPr defaultColWidth="9.28515625" defaultRowHeight="12.75" x14ac:dyDescent="0.2"/>
  <cols>
    <col min="1" max="1" width="2.85546875" style="875" customWidth="1"/>
    <col min="2" max="2" width="6.42578125" style="875" customWidth="1"/>
    <col min="3" max="3" width="4.42578125" style="875" customWidth="1"/>
    <col min="4" max="4" width="46" style="875" customWidth="1"/>
    <col min="5" max="10" width="6.7109375" style="875" customWidth="1"/>
    <col min="11" max="11" width="6.5703125" style="875" customWidth="1"/>
    <col min="12" max="12" width="6.7109375" style="875" customWidth="1"/>
    <col min="13" max="13" width="8.5703125" style="875" customWidth="1"/>
    <col min="14" max="14" width="13.5703125" style="875" customWidth="1"/>
    <col min="15" max="15" width="5.42578125" style="875" customWidth="1"/>
    <col min="16" max="16384" width="9.28515625" style="875"/>
  </cols>
  <sheetData>
    <row r="1" spans="2:15" s="1224" customFormat="1" ht="18" x14ac:dyDescent="0.2">
      <c r="B1" s="967"/>
      <c r="C1" s="967"/>
      <c r="D1" s="966" t="str">
        <f>wizyt!C3</f>
        <v>??</v>
      </c>
      <c r="E1" s="1018"/>
      <c r="F1" s="1018"/>
      <c r="G1" s="1018"/>
      <c r="H1" s="1018"/>
      <c r="I1" s="1018"/>
      <c r="J1" s="1018"/>
      <c r="K1" s="1018"/>
      <c r="L1" s="2040" t="str">
        <f>wizyt!$B$1</f>
        <v xml:space="preserve"> </v>
      </c>
      <c r="M1" s="2698" t="str">
        <f>wizyt!$D$1</f>
        <v xml:space="preserve"> </v>
      </c>
      <c r="N1" s="2699"/>
    </row>
    <row r="2" spans="2:15" s="1224" customFormat="1" ht="20.25" x14ac:dyDescent="0.2">
      <c r="B2" s="270"/>
      <c r="C2" s="270"/>
      <c r="D2" s="2700" t="s">
        <v>755</v>
      </c>
      <c r="E2" s="2700"/>
      <c r="F2" s="2700"/>
      <c r="G2" s="2700"/>
      <c r="H2" s="2700"/>
      <c r="I2" s="2700"/>
      <c r="J2" s="2700"/>
      <c r="K2" s="2700"/>
      <c r="L2" s="2700"/>
      <c r="M2" s="999" t="str">
        <f>wizyt!H3</f>
        <v>2023/2024</v>
      </c>
      <c r="N2" s="270"/>
    </row>
    <row r="3" spans="2:15" s="1224" customFormat="1" ht="18.75" customHeight="1" x14ac:dyDescent="0.2">
      <c r="B3" s="998" t="s">
        <v>775</v>
      </c>
      <c r="C3" s="964"/>
      <c r="D3" s="997"/>
      <c r="E3" s="997"/>
      <c r="F3" s="997"/>
      <c r="G3" s="1501" t="s">
        <v>858</v>
      </c>
      <c r="H3" s="997"/>
      <c r="I3" s="997"/>
      <c r="J3" s="997" t="s">
        <v>30</v>
      </c>
      <c r="K3" s="997"/>
      <c r="L3" s="997"/>
      <c r="M3" s="996"/>
      <c r="N3" s="270"/>
    </row>
    <row r="4" spans="2:15" s="1224" customFormat="1" ht="27" customHeight="1" thickBot="1" x14ac:dyDescent="0.25">
      <c r="B4" s="1462" t="s">
        <v>887</v>
      </c>
      <c r="C4" s="1323"/>
      <c r="D4" s="330"/>
      <c r="E4" s="1017"/>
      <c r="F4" s="1017"/>
      <c r="G4" s="1322"/>
      <c r="H4" s="1017"/>
      <c r="I4" s="1017"/>
      <c r="J4" s="2847"/>
      <c r="K4" s="2847"/>
      <c r="L4" s="2847"/>
      <c r="M4" s="2847"/>
      <c r="N4" s="270"/>
    </row>
    <row r="5" spans="2:15" s="1224" customFormat="1" ht="12.75" customHeight="1" x14ac:dyDescent="0.2">
      <c r="B5" s="2703" t="s">
        <v>756</v>
      </c>
      <c r="C5" s="2800"/>
      <c r="D5" s="2800"/>
      <c r="E5" s="2848" t="s">
        <v>691</v>
      </c>
      <c r="F5" s="2849"/>
      <c r="G5" s="2849"/>
      <c r="H5" s="2849"/>
      <c r="I5" s="2849"/>
      <c r="J5" s="2850"/>
      <c r="K5" s="2860" t="s">
        <v>109</v>
      </c>
      <c r="L5" s="2861"/>
      <c r="M5" s="2851" t="s">
        <v>790</v>
      </c>
      <c r="N5" s="2836" t="s">
        <v>758</v>
      </c>
    </row>
    <row r="6" spans="2:15" s="1224" customFormat="1" ht="12.75" customHeight="1" x14ac:dyDescent="0.2">
      <c r="B6" s="2705"/>
      <c r="C6" s="2801"/>
      <c r="D6" s="2801"/>
      <c r="E6" s="2839" t="s">
        <v>817</v>
      </c>
      <c r="F6" s="2839"/>
      <c r="G6" s="2839"/>
      <c r="H6" s="2839"/>
      <c r="I6" s="2839"/>
      <c r="J6" s="2840"/>
      <c r="K6" s="2862"/>
      <c r="L6" s="2863"/>
      <c r="M6" s="2852"/>
      <c r="N6" s="2837"/>
    </row>
    <row r="7" spans="2:15" s="1224" customFormat="1" ht="12.75" customHeight="1" x14ac:dyDescent="0.2">
      <c r="B7" s="2705"/>
      <c r="C7" s="2801"/>
      <c r="D7" s="2801"/>
      <c r="E7" s="959" t="s">
        <v>523</v>
      </c>
      <c r="F7" s="959" t="s">
        <v>524</v>
      </c>
      <c r="G7" s="959" t="s">
        <v>525</v>
      </c>
      <c r="H7" s="961" t="s">
        <v>526</v>
      </c>
      <c r="I7" s="961" t="s">
        <v>527</v>
      </c>
      <c r="J7" s="1377" t="s">
        <v>528</v>
      </c>
      <c r="K7" s="2854" t="s">
        <v>862</v>
      </c>
      <c r="L7" s="2857" t="s">
        <v>856</v>
      </c>
      <c r="M7" s="2852"/>
      <c r="N7" s="2837"/>
    </row>
    <row r="8" spans="2:15" s="1224" customFormat="1" ht="12.75" customHeight="1" x14ac:dyDescent="0.2">
      <c r="B8" s="2705"/>
      <c r="C8" s="2801"/>
      <c r="D8" s="2801"/>
      <c r="E8" s="2871" t="s">
        <v>872</v>
      </c>
      <c r="F8" s="2872"/>
      <c r="G8" s="2822" t="s">
        <v>856</v>
      </c>
      <c r="H8" s="2823"/>
      <c r="I8" s="2823"/>
      <c r="J8" s="2824"/>
      <c r="K8" s="2855"/>
      <c r="L8" s="2858"/>
      <c r="M8" s="2852"/>
      <c r="N8" s="2837"/>
    </row>
    <row r="9" spans="2:15" s="1224" customFormat="1" ht="12.75" customHeight="1" x14ac:dyDescent="0.2">
      <c r="B9" s="2705"/>
      <c r="C9" s="2801"/>
      <c r="D9" s="2801"/>
      <c r="E9" s="2752" t="s">
        <v>844</v>
      </c>
      <c r="F9" s="2724"/>
      <c r="G9" s="2724"/>
      <c r="H9" s="2724"/>
      <c r="I9" s="2724"/>
      <c r="J9" s="2807"/>
      <c r="K9" s="2855"/>
      <c r="L9" s="2858"/>
      <c r="M9" s="2852"/>
      <c r="N9" s="2837"/>
    </row>
    <row r="10" spans="2:15" s="1224" customFormat="1" ht="12.75" customHeight="1" x14ac:dyDescent="0.2">
      <c r="B10" s="2705"/>
      <c r="C10" s="2801"/>
      <c r="D10" s="2801"/>
      <c r="E10" s="1728">
        <f>'kalendarz  A'!$F$30</f>
        <v>26</v>
      </c>
      <c r="F10" s="1728">
        <f>'kalendarz  A'!$F$30</f>
        <v>26</v>
      </c>
      <c r="G10" s="1728">
        <f>'kalendarz  A'!$F$30</f>
        <v>26</v>
      </c>
      <c r="H10" s="1728">
        <f>'kalendarz  A'!$F$30</f>
        <v>26</v>
      </c>
      <c r="I10" s="1728">
        <f>'kalendarz  A'!$F$30</f>
        <v>26</v>
      </c>
      <c r="J10" s="1728">
        <f>'kalendarz  A'!$F$31</f>
        <v>16</v>
      </c>
      <c r="K10" s="2855"/>
      <c r="L10" s="2858"/>
      <c r="M10" s="2852"/>
      <c r="N10" s="2837"/>
    </row>
    <row r="11" spans="2:15" s="1224" customFormat="1" ht="16.5" customHeight="1" thickBot="1" x14ac:dyDescent="0.25">
      <c r="B11" s="2707"/>
      <c r="C11" s="2802"/>
      <c r="D11" s="2802"/>
      <c r="E11" s="2825" t="s">
        <v>845</v>
      </c>
      <c r="F11" s="2826"/>
      <c r="G11" s="2826"/>
      <c r="H11" s="2826"/>
      <c r="I11" s="2826"/>
      <c r="J11" s="2827"/>
      <c r="K11" s="2856"/>
      <c r="L11" s="2859"/>
      <c r="M11" s="2853"/>
      <c r="N11" s="2838"/>
    </row>
    <row r="12" spans="2:15" s="1224" customFormat="1" ht="27" customHeight="1" thickBot="1" x14ac:dyDescent="0.25">
      <c r="B12" s="1376"/>
      <c r="C12" s="1317"/>
      <c r="D12" s="1316" t="s">
        <v>818</v>
      </c>
      <c r="E12" s="1315">
        <f t="shared" ref="E12:J12" si="0">SUM(E16:E18)+E13</f>
        <v>30</v>
      </c>
      <c r="F12" s="1315">
        <f t="shared" si="0"/>
        <v>32</v>
      </c>
      <c r="G12" s="1315">
        <f t="shared" si="0"/>
        <v>33</v>
      </c>
      <c r="H12" s="1315">
        <f t="shared" si="0"/>
        <v>27</v>
      </c>
      <c r="I12" s="1315">
        <f t="shared" si="0"/>
        <v>23</v>
      </c>
      <c r="J12" s="1315">
        <f t="shared" si="0"/>
        <v>18</v>
      </c>
      <c r="K12" s="1419">
        <f t="shared" ref="K12:K18" si="1">SUM(E12:F12)</f>
        <v>62</v>
      </c>
      <c r="L12" s="1314">
        <f t="shared" ref="L12:L18" si="2">SUM(G12:J12)</f>
        <v>101</v>
      </c>
      <c r="M12" s="1314">
        <f>SUM(K12:L12)</f>
        <v>163</v>
      </c>
      <c r="N12" s="2841"/>
      <c r="O12" s="1244"/>
    </row>
    <row r="13" spans="2:15" s="1224" customFormat="1" ht="14.25" customHeight="1" x14ac:dyDescent="0.2">
      <c r="B13" s="1373"/>
      <c r="C13" s="1309"/>
      <c r="D13" s="1184" t="s">
        <v>819</v>
      </c>
      <c r="E13" s="1375">
        <f t="shared" ref="E13:J13" si="3">SUM(E14:E15)</f>
        <v>30</v>
      </c>
      <c r="F13" s="1375">
        <f t="shared" si="3"/>
        <v>32</v>
      </c>
      <c r="G13" s="1308">
        <f t="shared" si="3"/>
        <v>33</v>
      </c>
      <c r="H13" s="1308">
        <f t="shared" si="3"/>
        <v>27</v>
      </c>
      <c r="I13" s="1308">
        <f t="shared" si="3"/>
        <v>23</v>
      </c>
      <c r="J13" s="1308">
        <f t="shared" si="3"/>
        <v>18</v>
      </c>
      <c r="K13" s="1417">
        <f t="shared" si="1"/>
        <v>62</v>
      </c>
      <c r="L13" s="1311">
        <f t="shared" si="2"/>
        <v>101</v>
      </c>
      <c r="M13" s="1374">
        <f>SUM(E13:J13)</f>
        <v>163</v>
      </c>
      <c r="N13" s="2842"/>
      <c r="O13" s="1244"/>
    </row>
    <row r="14" spans="2:15" s="1224" customFormat="1" ht="14.25" customHeight="1" x14ac:dyDescent="0.2">
      <c r="B14" s="1373"/>
      <c r="C14" s="1309"/>
      <c r="D14" s="1184" t="s">
        <v>820</v>
      </c>
      <c r="E14" s="1375">
        <f t="shared" ref="E14:J14" si="4">SUM(E20:E32)</f>
        <v>0</v>
      </c>
      <c r="F14" s="1375">
        <f t="shared" si="4"/>
        <v>0</v>
      </c>
      <c r="G14" s="1308">
        <f t="shared" si="4"/>
        <v>0</v>
      </c>
      <c r="H14" s="1308">
        <f t="shared" si="4"/>
        <v>0</v>
      </c>
      <c r="I14" s="1308">
        <f t="shared" si="4"/>
        <v>0</v>
      </c>
      <c r="J14" s="1308">
        <f t="shared" si="4"/>
        <v>0</v>
      </c>
      <c r="K14" s="1418">
        <f t="shared" si="1"/>
        <v>0</v>
      </c>
      <c r="L14" s="1311">
        <f t="shared" si="2"/>
        <v>0</v>
      </c>
      <c r="M14" s="1374">
        <f>SUM(E14:J14)</f>
        <v>0</v>
      </c>
      <c r="N14" s="2842"/>
      <c r="O14" s="1244"/>
    </row>
    <row r="15" spans="2:15" s="1224" customFormat="1" ht="14.25" customHeight="1" x14ac:dyDescent="0.2">
      <c r="B15" s="1373"/>
      <c r="C15" s="1309"/>
      <c r="D15" s="1184" t="s">
        <v>821</v>
      </c>
      <c r="E15" s="1375">
        <f t="shared" ref="E15:J15" si="5">SUM(E33:E51)</f>
        <v>30</v>
      </c>
      <c r="F15" s="1375">
        <f t="shared" si="5"/>
        <v>32</v>
      </c>
      <c r="G15" s="1308">
        <f t="shared" si="5"/>
        <v>33</v>
      </c>
      <c r="H15" s="1308">
        <f t="shared" si="5"/>
        <v>27</v>
      </c>
      <c r="I15" s="1308">
        <f t="shared" si="5"/>
        <v>23</v>
      </c>
      <c r="J15" s="1308">
        <f t="shared" si="5"/>
        <v>18</v>
      </c>
      <c r="K15" s="1418">
        <f t="shared" si="1"/>
        <v>62</v>
      </c>
      <c r="L15" s="1311">
        <f t="shared" si="2"/>
        <v>101</v>
      </c>
      <c r="M15" s="1374">
        <f>SUM(E15:J15)</f>
        <v>163</v>
      </c>
      <c r="N15" s="2842"/>
      <c r="O15" s="1244"/>
    </row>
    <row r="16" spans="2:15" s="1224" customFormat="1" ht="14.25" customHeight="1" x14ac:dyDescent="0.2">
      <c r="B16" s="1373"/>
      <c r="C16" s="1309"/>
      <c r="D16" s="1184" t="s">
        <v>822</v>
      </c>
      <c r="E16" s="1375">
        <f t="shared" ref="E16:J16" si="6">E52</f>
        <v>0</v>
      </c>
      <c r="F16" s="1375">
        <f t="shared" si="6"/>
        <v>0</v>
      </c>
      <c r="G16" s="1308">
        <f t="shared" si="6"/>
        <v>0</v>
      </c>
      <c r="H16" s="1312">
        <f t="shared" si="6"/>
        <v>0</v>
      </c>
      <c r="I16" s="1312">
        <f t="shared" si="6"/>
        <v>0</v>
      </c>
      <c r="J16" s="1313">
        <f t="shared" si="6"/>
        <v>0</v>
      </c>
      <c r="K16" s="1417">
        <f t="shared" si="1"/>
        <v>0</v>
      </c>
      <c r="L16" s="1311">
        <f t="shared" si="2"/>
        <v>0</v>
      </c>
      <c r="M16" s="1374">
        <f>SUM(E16:J16)</f>
        <v>0</v>
      </c>
      <c r="N16" s="2842"/>
      <c r="O16" s="1244"/>
    </row>
    <row r="17" spans="2:15" s="1224" customFormat="1" ht="14.25" customHeight="1" x14ac:dyDescent="0.2">
      <c r="B17" s="1373"/>
      <c r="C17" s="1309"/>
      <c r="D17" s="1184" t="s">
        <v>823</v>
      </c>
      <c r="E17" s="1372">
        <f t="shared" ref="E17:J17" si="7">E59</f>
        <v>0</v>
      </c>
      <c r="F17" s="1372">
        <f t="shared" si="7"/>
        <v>0</v>
      </c>
      <c r="G17" s="1308">
        <f t="shared" si="7"/>
        <v>0</v>
      </c>
      <c r="H17" s="1312">
        <f t="shared" si="7"/>
        <v>0</v>
      </c>
      <c r="I17" s="1312">
        <f t="shared" si="7"/>
        <v>0</v>
      </c>
      <c r="J17" s="1312">
        <f t="shared" si="7"/>
        <v>0</v>
      </c>
      <c r="K17" s="1417">
        <f t="shared" si="1"/>
        <v>0</v>
      </c>
      <c r="L17" s="1311">
        <f t="shared" si="2"/>
        <v>0</v>
      </c>
      <c r="M17" s="1374">
        <f>SUM(E17:J17)</f>
        <v>0</v>
      </c>
      <c r="N17" s="2842"/>
      <c r="O17" s="1244"/>
    </row>
    <row r="18" spans="2:15" s="1224" customFormat="1" ht="13.5" customHeight="1" thickBot="1" x14ac:dyDescent="0.25">
      <c r="B18" s="1373"/>
      <c r="C18" s="1309"/>
      <c r="D18" s="1040" t="s">
        <v>846</v>
      </c>
      <c r="E18" s="1372">
        <f t="shared" ref="E18:J18" si="8">SUM(E65:E68)</f>
        <v>0</v>
      </c>
      <c r="F18" s="1372">
        <f t="shared" si="8"/>
        <v>0</v>
      </c>
      <c r="G18" s="1308">
        <f t="shared" si="8"/>
        <v>0</v>
      </c>
      <c r="H18" s="1308">
        <f t="shared" si="8"/>
        <v>0</v>
      </c>
      <c r="I18" s="1308">
        <f t="shared" si="8"/>
        <v>0</v>
      </c>
      <c r="J18" s="1308">
        <f t="shared" si="8"/>
        <v>0</v>
      </c>
      <c r="K18" s="1417">
        <f t="shared" si="1"/>
        <v>0</v>
      </c>
      <c r="L18" s="1307">
        <f t="shared" si="2"/>
        <v>0</v>
      </c>
      <c r="M18" s="1416">
        <f>SUM(K18:L18)</f>
        <v>0</v>
      </c>
      <c r="N18" s="2843"/>
      <c r="O18" s="1244"/>
    </row>
    <row r="19" spans="2:15" s="1224" customFormat="1" ht="19.5" customHeight="1" x14ac:dyDescent="0.2">
      <c r="B19" s="1869"/>
      <c r="C19" s="1865" t="s">
        <v>766</v>
      </c>
      <c r="D19" s="1865"/>
      <c r="E19" s="1866"/>
      <c r="F19" s="1866"/>
      <c r="G19" s="1866"/>
      <c r="H19" s="1866"/>
      <c r="I19" s="1866"/>
      <c r="J19" s="1866"/>
      <c r="K19" s="1867"/>
      <c r="L19" s="1867"/>
      <c r="M19" s="1866"/>
      <c r="N19" s="1870"/>
      <c r="O19" s="1244"/>
    </row>
    <row r="20" spans="2:15" s="992" customFormat="1" ht="14.1" customHeight="1" x14ac:dyDescent="0.2">
      <c r="B20" s="2832" t="s">
        <v>826</v>
      </c>
      <c r="C20" s="1304">
        <v>1</v>
      </c>
      <c r="D20" s="1305" t="s">
        <v>800</v>
      </c>
      <c r="E20" s="1412"/>
      <c r="F20" s="1413"/>
      <c r="G20" s="1412"/>
      <c r="H20" s="1296"/>
      <c r="I20" s="946"/>
      <c r="J20" s="948"/>
      <c r="K20" s="944">
        <f t="shared" ref="K20:K38" si="9">SUM(E20:F20)</f>
        <v>0</v>
      </c>
      <c r="L20" s="1415">
        <f t="shared" ref="L20:L38" si="10">SUM(G20:J20)</f>
        <v>0</v>
      </c>
      <c r="M20" s="1414">
        <f t="shared" ref="M20:M38" si="11">SUM(K20:L20)</f>
        <v>0</v>
      </c>
      <c r="N20" s="1368"/>
      <c r="O20" s="1244"/>
    </row>
    <row r="21" spans="2:15" s="992" customFormat="1" ht="14.1" customHeight="1" x14ac:dyDescent="0.2">
      <c r="B21" s="2833"/>
      <c r="C21" s="1126">
        <v>2</v>
      </c>
      <c r="D21" s="1303" t="s">
        <v>801</v>
      </c>
      <c r="E21" s="1393"/>
      <c r="F21" s="1394"/>
      <c r="G21" s="1393"/>
      <c r="H21" s="895"/>
      <c r="I21" s="894"/>
      <c r="J21" s="887"/>
      <c r="K21" s="886">
        <f t="shared" si="9"/>
        <v>0</v>
      </c>
      <c r="L21" s="1382">
        <f t="shared" si="10"/>
        <v>0</v>
      </c>
      <c r="M21" s="1346">
        <f t="shared" si="11"/>
        <v>0</v>
      </c>
      <c r="N21" s="1370"/>
      <c r="O21" s="1244"/>
    </row>
    <row r="22" spans="2:15" s="992" customFormat="1" ht="14.1" customHeight="1" x14ac:dyDescent="0.2">
      <c r="B22" s="2833"/>
      <c r="C22" s="1126">
        <v>3</v>
      </c>
      <c r="D22" s="1303" t="s">
        <v>770</v>
      </c>
      <c r="E22" s="1393"/>
      <c r="F22" s="1394"/>
      <c r="G22" s="1393"/>
      <c r="H22" s="895"/>
      <c r="I22" s="894"/>
      <c r="J22" s="890"/>
      <c r="K22" s="886">
        <f t="shared" si="9"/>
        <v>0</v>
      </c>
      <c r="L22" s="1382">
        <f t="shared" si="10"/>
        <v>0</v>
      </c>
      <c r="M22" s="1346">
        <f t="shared" si="11"/>
        <v>0</v>
      </c>
      <c r="N22" s="1370"/>
      <c r="O22" s="1244"/>
    </row>
    <row r="23" spans="2:15" s="992" customFormat="1" ht="14.1" customHeight="1" x14ac:dyDescent="0.2">
      <c r="B23" s="2833"/>
      <c r="C23" s="1126">
        <v>4</v>
      </c>
      <c r="D23" s="1303" t="s">
        <v>806</v>
      </c>
      <c r="E23" s="1393"/>
      <c r="F23" s="1394"/>
      <c r="G23" s="1393"/>
      <c r="H23" s="895"/>
      <c r="I23" s="894"/>
      <c r="J23" s="890"/>
      <c r="K23" s="886">
        <f t="shared" si="9"/>
        <v>0</v>
      </c>
      <c r="L23" s="1382">
        <f t="shared" si="10"/>
        <v>0</v>
      </c>
      <c r="M23" s="1346">
        <f t="shared" si="11"/>
        <v>0</v>
      </c>
      <c r="N23" s="1370"/>
      <c r="O23" s="1244"/>
    </row>
    <row r="24" spans="2:15" s="992" customFormat="1" ht="14.1" customHeight="1" x14ac:dyDescent="0.2">
      <c r="B24" s="2833"/>
      <c r="C24" s="1126">
        <v>5</v>
      </c>
      <c r="D24" s="1303" t="s">
        <v>807</v>
      </c>
      <c r="E24" s="1393"/>
      <c r="F24" s="1394"/>
      <c r="G24" s="1393"/>
      <c r="H24" s="895"/>
      <c r="I24" s="894"/>
      <c r="J24" s="899"/>
      <c r="K24" s="886">
        <f t="shared" si="9"/>
        <v>0</v>
      </c>
      <c r="L24" s="1382">
        <f t="shared" si="10"/>
        <v>0</v>
      </c>
      <c r="M24" s="1346">
        <f t="shared" si="11"/>
        <v>0</v>
      </c>
      <c r="N24" s="1370"/>
      <c r="O24" s="1244"/>
    </row>
    <row r="25" spans="2:15" s="992" customFormat="1" ht="14.1" customHeight="1" x14ac:dyDescent="0.2">
      <c r="B25" s="2833"/>
      <c r="C25" s="1126">
        <v>6</v>
      </c>
      <c r="D25" s="1303" t="s">
        <v>769</v>
      </c>
      <c r="E25" s="1393"/>
      <c r="F25" s="1394"/>
      <c r="G25" s="1393"/>
      <c r="H25" s="895"/>
      <c r="I25" s="894"/>
      <c r="J25" s="899"/>
      <c r="K25" s="886">
        <f t="shared" si="9"/>
        <v>0</v>
      </c>
      <c r="L25" s="1382">
        <f t="shared" si="10"/>
        <v>0</v>
      </c>
      <c r="M25" s="1346">
        <f t="shared" si="11"/>
        <v>0</v>
      </c>
      <c r="N25" s="1370"/>
      <c r="O25" s="1244"/>
    </row>
    <row r="26" spans="2:15" s="992" customFormat="1" ht="14.1" customHeight="1" x14ac:dyDescent="0.2">
      <c r="B26" s="2833"/>
      <c r="C26" s="1126">
        <v>7</v>
      </c>
      <c r="D26" s="1303" t="s">
        <v>793</v>
      </c>
      <c r="E26" s="1393"/>
      <c r="F26" s="1394"/>
      <c r="G26" s="1393"/>
      <c r="H26" s="895"/>
      <c r="I26" s="894"/>
      <c r="J26" s="899"/>
      <c r="K26" s="886">
        <f t="shared" si="9"/>
        <v>0</v>
      </c>
      <c r="L26" s="1382">
        <f t="shared" si="10"/>
        <v>0</v>
      </c>
      <c r="M26" s="1346">
        <f t="shared" si="11"/>
        <v>0</v>
      </c>
      <c r="N26" s="1370"/>
      <c r="O26" s="1244"/>
    </row>
    <row r="27" spans="2:15" s="992" customFormat="1" ht="14.1" customHeight="1" x14ac:dyDescent="0.2">
      <c r="B27" s="2833"/>
      <c r="C27" s="1126">
        <v>8</v>
      </c>
      <c r="D27" s="1303" t="s">
        <v>697</v>
      </c>
      <c r="E27" s="1393"/>
      <c r="F27" s="1394"/>
      <c r="G27" s="1393"/>
      <c r="H27" s="895"/>
      <c r="I27" s="894"/>
      <c r="J27" s="899"/>
      <c r="K27" s="886">
        <f t="shared" si="9"/>
        <v>0</v>
      </c>
      <c r="L27" s="1382">
        <f t="shared" si="10"/>
        <v>0</v>
      </c>
      <c r="M27" s="1346">
        <f t="shared" si="11"/>
        <v>0</v>
      </c>
      <c r="N27" s="1370"/>
      <c r="O27" s="1244"/>
    </row>
    <row r="28" spans="2:15" s="992" customFormat="1" ht="14.1" customHeight="1" x14ac:dyDescent="0.2">
      <c r="B28" s="2833"/>
      <c r="C28" s="1126">
        <v>9</v>
      </c>
      <c r="D28" s="1303" t="s">
        <v>716</v>
      </c>
      <c r="E28" s="1393"/>
      <c r="F28" s="1394"/>
      <c r="G28" s="1393"/>
      <c r="H28" s="895"/>
      <c r="I28" s="894"/>
      <c r="J28" s="899"/>
      <c r="K28" s="886">
        <f t="shared" si="9"/>
        <v>0</v>
      </c>
      <c r="L28" s="1382">
        <f t="shared" si="10"/>
        <v>0</v>
      </c>
      <c r="M28" s="1346">
        <f t="shared" si="11"/>
        <v>0</v>
      </c>
      <c r="N28" s="1370"/>
      <c r="O28" s="1244"/>
    </row>
    <row r="29" spans="2:15" s="992" customFormat="1" ht="14.1" customHeight="1" x14ac:dyDescent="0.2">
      <c r="B29" s="2833"/>
      <c r="C29" s="1126">
        <v>10</v>
      </c>
      <c r="D29" s="1303" t="s">
        <v>787</v>
      </c>
      <c r="E29" s="1393"/>
      <c r="F29" s="1394"/>
      <c r="G29" s="1393"/>
      <c r="H29" s="895"/>
      <c r="I29" s="894"/>
      <c r="J29" s="899"/>
      <c r="K29" s="886">
        <f t="shared" si="9"/>
        <v>0</v>
      </c>
      <c r="L29" s="1382">
        <f t="shared" si="10"/>
        <v>0</v>
      </c>
      <c r="M29" s="1346">
        <f t="shared" si="11"/>
        <v>0</v>
      </c>
      <c r="N29" s="1370"/>
      <c r="O29" s="1244"/>
    </row>
    <row r="30" spans="2:15" s="992" customFormat="1" ht="14.1" customHeight="1" x14ac:dyDescent="0.2">
      <c r="B30" s="2833"/>
      <c r="C30" s="1126">
        <v>11</v>
      </c>
      <c r="D30" s="1303" t="s">
        <v>702</v>
      </c>
      <c r="E30" s="1393"/>
      <c r="F30" s="1394"/>
      <c r="G30" s="1393"/>
      <c r="H30" s="895"/>
      <c r="I30" s="894"/>
      <c r="J30" s="899"/>
      <c r="K30" s="886">
        <f t="shared" si="9"/>
        <v>0</v>
      </c>
      <c r="L30" s="1382">
        <f t="shared" si="10"/>
        <v>0</v>
      </c>
      <c r="M30" s="1346">
        <f t="shared" si="11"/>
        <v>0</v>
      </c>
      <c r="N30" s="1370"/>
      <c r="O30" s="1244"/>
    </row>
    <row r="31" spans="2:15" s="992" customFormat="1" ht="14.1" customHeight="1" x14ac:dyDescent="0.2">
      <c r="B31" s="2833"/>
      <c r="C31" s="1126">
        <v>12</v>
      </c>
      <c r="D31" s="1303" t="s">
        <v>698</v>
      </c>
      <c r="E31" s="1393"/>
      <c r="F31" s="1394"/>
      <c r="G31" s="1393"/>
      <c r="H31" s="895"/>
      <c r="I31" s="894"/>
      <c r="J31" s="899"/>
      <c r="K31" s="886">
        <f t="shared" si="9"/>
        <v>0</v>
      </c>
      <c r="L31" s="1382">
        <f t="shared" si="10"/>
        <v>0</v>
      </c>
      <c r="M31" s="1346">
        <f t="shared" si="11"/>
        <v>0</v>
      </c>
      <c r="N31" s="1370"/>
      <c r="O31" s="1244"/>
    </row>
    <row r="32" spans="2:15" s="992" customFormat="1" ht="14.1" customHeight="1" x14ac:dyDescent="0.2">
      <c r="B32" s="2834"/>
      <c r="C32" s="1334">
        <v>13</v>
      </c>
      <c r="D32" s="1301" t="s">
        <v>782</v>
      </c>
      <c r="E32" s="1408"/>
      <c r="F32" s="1409"/>
      <c r="G32" s="1408"/>
      <c r="H32" s="1286"/>
      <c r="I32" s="1285"/>
      <c r="J32" s="1284"/>
      <c r="K32" s="1407">
        <f t="shared" si="9"/>
        <v>0</v>
      </c>
      <c r="L32" s="1406">
        <f t="shared" si="10"/>
        <v>0</v>
      </c>
      <c r="M32" s="1369">
        <f t="shared" si="11"/>
        <v>0</v>
      </c>
      <c r="N32" s="1358"/>
      <c r="O32" s="1244"/>
    </row>
    <row r="33" spans="2:15" s="992" customFormat="1" ht="14.1" customHeight="1" x14ac:dyDescent="0.2">
      <c r="B33" s="2832" t="s">
        <v>848</v>
      </c>
      <c r="C33" s="1289">
        <v>1</v>
      </c>
      <c r="D33" s="1298" t="s">
        <v>666</v>
      </c>
      <c r="E33" s="1412">
        <v>5</v>
      </c>
      <c r="F33" s="1413">
        <v>5</v>
      </c>
      <c r="G33" s="1412">
        <v>4</v>
      </c>
      <c r="H33" s="1296">
        <v>4</v>
      </c>
      <c r="I33" s="946">
        <v>4</v>
      </c>
      <c r="J33" s="948">
        <v>4</v>
      </c>
      <c r="K33" s="1411">
        <f t="shared" si="9"/>
        <v>10</v>
      </c>
      <c r="L33" s="1410">
        <f t="shared" si="10"/>
        <v>16</v>
      </c>
      <c r="M33" s="1353">
        <f t="shared" si="11"/>
        <v>26</v>
      </c>
      <c r="N33" s="1368"/>
      <c r="O33" s="1244"/>
    </row>
    <row r="34" spans="2:15" s="992" customFormat="1" ht="14.1" customHeight="1" x14ac:dyDescent="0.2">
      <c r="B34" s="2833"/>
      <c r="C34" s="1147">
        <v>2</v>
      </c>
      <c r="D34" s="1154" t="s">
        <v>849</v>
      </c>
      <c r="E34" s="1391">
        <v>3</v>
      </c>
      <c r="F34" s="1392">
        <v>3</v>
      </c>
      <c r="G34" s="1391">
        <v>3</v>
      </c>
      <c r="H34" s="889">
        <v>3</v>
      </c>
      <c r="I34" s="888">
        <v>3</v>
      </c>
      <c r="J34" s="931">
        <v>3</v>
      </c>
      <c r="K34" s="886">
        <f t="shared" si="9"/>
        <v>6</v>
      </c>
      <c r="L34" s="1382">
        <f t="shared" si="10"/>
        <v>12</v>
      </c>
      <c r="M34" s="1346">
        <f t="shared" si="11"/>
        <v>18</v>
      </c>
      <c r="N34" s="1110"/>
      <c r="O34" s="1244"/>
    </row>
    <row r="35" spans="2:15" s="992" customFormat="1" ht="14.1" customHeight="1" x14ac:dyDescent="0.2">
      <c r="B35" s="2833"/>
      <c r="C35" s="1161">
        <v>3</v>
      </c>
      <c r="D35" s="1154" t="s">
        <v>850</v>
      </c>
      <c r="E35" s="1391">
        <v>2</v>
      </c>
      <c r="F35" s="1392">
        <v>2</v>
      </c>
      <c r="G35" s="1391">
        <v>2</v>
      </c>
      <c r="H35" s="889">
        <v>2</v>
      </c>
      <c r="I35" s="888">
        <v>2</v>
      </c>
      <c r="J35" s="931">
        <v>2</v>
      </c>
      <c r="K35" s="886">
        <f t="shared" si="9"/>
        <v>4</v>
      </c>
      <c r="L35" s="1382">
        <f t="shared" si="10"/>
        <v>8</v>
      </c>
      <c r="M35" s="1346">
        <f t="shared" si="11"/>
        <v>12</v>
      </c>
      <c r="N35" s="1110"/>
      <c r="O35" s="1244"/>
    </row>
    <row r="36" spans="2:15" s="992" customFormat="1" ht="14.1" customHeight="1" x14ac:dyDescent="0.2">
      <c r="B36" s="2833"/>
      <c r="C36" s="1147">
        <v>4</v>
      </c>
      <c r="D36" s="1151" t="s">
        <v>669</v>
      </c>
      <c r="E36" s="1391">
        <v>1</v>
      </c>
      <c r="F36" s="1392"/>
      <c r="G36" s="1363"/>
      <c r="H36" s="1440"/>
      <c r="I36" s="1439"/>
      <c r="J36" s="1362"/>
      <c r="K36" s="886">
        <f t="shared" si="9"/>
        <v>1</v>
      </c>
      <c r="L36" s="1382">
        <f t="shared" si="10"/>
        <v>0</v>
      </c>
      <c r="M36" s="1346">
        <f t="shared" si="11"/>
        <v>1</v>
      </c>
      <c r="N36" s="1110"/>
      <c r="O36" s="1244"/>
    </row>
    <row r="37" spans="2:15" s="992" customFormat="1" ht="14.1" customHeight="1" x14ac:dyDescent="0.2">
      <c r="B37" s="2833"/>
      <c r="C37" s="1161">
        <v>5</v>
      </c>
      <c r="D37" s="1151" t="s">
        <v>851</v>
      </c>
      <c r="E37" s="1391"/>
      <c r="F37" s="1392"/>
      <c r="G37" s="1391">
        <v>1</v>
      </c>
      <c r="H37" s="889"/>
      <c r="I37" s="888"/>
      <c r="J37" s="931"/>
      <c r="K37" s="886">
        <f t="shared" si="9"/>
        <v>0</v>
      </c>
      <c r="L37" s="1382">
        <f t="shared" si="10"/>
        <v>1</v>
      </c>
      <c r="M37" s="1346">
        <f t="shared" si="11"/>
        <v>1</v>
      </c>
      <c r="N37" s="1110"/>
      <c r="O37" s="1244"/>
    </row>
    <row r="38" spans="2:15" s="992" customFormat="1" ht="14.1" customHeight="1" x14ac:dyDescent="0.2">
      <c r="B38" s="2833"/>
      <c r="C38" s="1147">
        <v>6</v>
      </c>
      <c r="D38" s="1151" t="s">
        <v>670</v>
      </c>
      <c r="E38" s="1391">
        <v>2</v>
      </c>
      <c r="F38" s="1392">
        <v>2</v>
      </c>
      <c r="G38" s="1391">
        <v>2</v>
      </c>
      <c r="H38" s="889">
        <v>2</v>
      </c>
      <c r="I38" s="888">
        <v>2</v>
      </c>
      <c r="J38" s="931">
        <v>1</v>
      </c>
      <c r="K38" s="886">
        <f t="shared" si="9"/>
        <v>4</v>
      </c>
      <c r="L38" s="1382">
        <f t="shared" si="10"/>
        <v>7</v>
      </c>
      <c r="M38" s="1346">
        <f t="shared" si="11"/>
        <v>11</v>
      </c>
      <c r="N38" s="1110"/>
      <c r="O38" s="1244"/>
    </row>
    <row r="39" spans="2:15" s="992" customFormat="1" ht="14.1" customHeight="1" x14ac:dyDescent="0.2">
      <c r="B39" s="2833"/>
      <c r="C39" s="1161">
        <v>7</v>
      </c>
      <c r="D39" s="1151" t="s">
        <v>715</v>
      </c>
      <c r="E39" s="1466"/>
      <c r="F39" s="1465"/>
      <c r="G39" s="1391">
        <v>2</v>
      </c>
      <c r="H39" s="889">
        <v>1</v>
      </c>
      <c r="I39" s="888"/>
      <c r="J39" s="931"/>
      <c r="K39" s="886"/>
      <c r="L39" s="1382"/>
      <c r="M39" s="1346"/>
      <c r="N39" s="1110"/>
      <c r="O39" s="1244"/>
    </row>
    <row r="40" spans="2:15" s="992" customFormat="1" ht="14.1" customHeight="1" x14ac:dyDescent="0.2">
      <c r="B40" s="2833"/>
      <c r="C40" s="1147">
        <v>8</v>
      </c>
      <c r="D40" s="1150" t="s">
        <v>671</v>
      </c>
      <c r="E40" s="1328"/>
      <c r="F40" s="977">
        <v>2</v>
      </c>
      <c r="G40" s="1391">
        <v>1</v>
      </c>
      <c r="H40" s="889">
        <v>1</v>
      </c>
      <c r="I40" s="888"/>
      <c r="J40" s="931"/>
      <c r="K40" s="886">
        <f t="shared" ref="K40:K50" si="12">SUM(E40:F40)</f>
        <v>2</v>
      </c>
      <c r="L40" s="1382">
        <f t="shared" ref="L40:L50" si="13">SUM(G40:J40)</f>
        <v>2</v>
      </c>
      <c r="M40" s="1346">
        <f t="shared" ref="M40:M51" si="14">SUM(K40:L40)</f>
        <v>4</v>
      </c>
      <c r="N40" s="1110"/>
      <c r="O40" s="1244"/>
    </row>
    <row r="41" spans="2:15" s="992" customFormat="1" ht="14.1" customHeight="1" x14ac:dyDescent="0.2">
      <c r="B41" s="2833"/>
      <c r="C41" s="1161">
        <v>9</v>
      </c>
      <c r="D41" s="1290" t="s">
        <v>677</v>
      </c>
      <c r="E41" s="1328">
        <v>4</v>
      </c>
      <c r="F41" s="977">
        <v>4</v>
      </c>
      <c r="G41" s="1391">
        <v>3</v>
      </c>
      <c r="H41" s="889">
        <v>4</v>
      </c>
      <c r="I41" s="888">
        <v>3</v>
      </c>
      <c r="J41" s="931">
        <v>4</v>
      </c>
      <c r="K41" s="886">
        <f t="shared" si="12"/>
        <v>8</v>
      </c>
      <c r="L41" s="1382">
        <f t="shared" si="13"/>
        <v>14</v>
      </c>
      <c r="M41" s="1346">
        <f t="shared" si="14"/>
        <v>22</v>
      </c>
      <c r="N41" s="1110"/>
      <c r="O41" s="1244"/>
    </row>
    <row r="42" spans="2:15" s="992" customFormat="1" ht="14.1" customHeight="1" x14ac:dyDescent="0.2">
      <c r="B42" s="2833"/>
      <c r="C42" s="1147">
        <v>10</v>
      </c>
      <c r="D42" s="1151" t="s">
        <v>676</v>
      </c>
      <c r="E42" s="1328">
        <v>2</v>
      </c>
      <c r="F42" s="977">
        <v>2</v>
      </c>
      <c r="G42" s="1391">
        <v>2</v>
      </c>
      <c r="H42" s="889">
        <v>1</v>
      </c>
      <c r="I42" s="888">
        <v>1</v>
      </c>
      <c r="J42" s="931"/>
      <c r="K42" s="886">
        <f t="shared" si="12"/>
        <v>4</v>
      </c>
      <c r="L42" s="1382">
        <f t="shared" si="13"/>
        <v>4</v>
      </c>
      <c r="M42" s="1346">
        <f t="shared" si="14"/>
        <v>8</v>
      </c>
      <c r="N42" s="1110"/>
      <c r="O42" s="1244"/>
    </row>
    <row r="43" spans="2:15" s="992" customFormat="1" ht="14.1" customHeight="1" x14ac:dyDescent="0.2">
      <c r="B43" s="2833"/>
      <c r="C43" s="1161">
        <v>11</v>
      </c>
      <c r="D43" s="1151" t="s">
        <v>712</v>
      </c>
      <c r="E43" s="1328">
        <v>2</v>
      </c>
      <c r="F43" s="977">
        <v>2</v>
      </c>
      <c r="G43" s="1391">
        <v>2</v>
      </c>
      <c r="H43" s="889">
        <v>1</v>
      </c>
      <c r="I43" s="888">
        <v>1</v>
      </c>
      <c r="J43" s="931"/>
      <c r="K43" s="886">
        <f t="shared" si="12"/>
        <v>4</v>
      </c>
      <c r="L43" s="1382">
        <f t="shared" si="13"/>
        <v>4</v>
      </c>
      <c r="M43" s="1346">
        <f t="shared" si="14"/>
        <v>8</v>
      </c>
      <c r="N43" s="1110"/>
      <c r="O43" s="1244"/>
    </row>
    <row r="44" spans="2:15" s="992" customFormat="1" ht="14.1" customHeight="1" x14ac:dyDescent="0.2">
      <c r="B44" s="2833"/>
      <c r="C44" s="1147">
        <v>12</v>
      </c>
      <c r="D44" s="1151" t="s">
        <v>673</v>
      </c>
      <c r="E44" s="1328">
        <v>2</v>
      </c>
      <c r="F44" s="977">
        <v>1</v>
      </c>
      <c r="G44" s="1391">
        <v>2</v>
      </c>
      <c r="H44" s="889">
        <v>1</v>
      </c>
      <c r="I44" s="888">
        <v>1</v>
      </c>
      <c r="J44" s="931"/>
      <c r="K44" s="886">
        <f t="shared" si="12"/>
        <v>3</v>
      </c>
      <c r="L44" s="1382">
        <f t="shared" si="13"/>
        <v>4</v>
      </c>
      <c r="M44" s="1346">
        <f t="shared" si="14"/>
        <v>7</v>
      </c>
      <c r="N44" s="1110"/>
      <c r="O44" s="1244"/>
    </row>
    <row r="45" spans="2:15" s="992" customFormat="1" ht="14.1" customHeight="1" x14ac:dyDescent="0.2">
      <c r="B45" s="2833"/>
      <c r="C45" s="1161">
        <v>13</v>
      </c>
      <c r="D45" s="1151" t="s">
        <v>674</v>
      </c>
      <c r="E45" s="1328">
        <v>1</v>
      </c>
      <c r="F45" s="977">
        <v>2</v>
      </c>
      <c r="G45" s="1391">
        <v>2</v>
      </c>
      <c r="H45" s="889">
        <v>1</v>
      </c>
      <c r="I45" s="888">
        <v>1</v>
      </c>
      <c r="J45" s="931"/>
      <c r="K45" s="886">
        <f t="shared" si="12"/>
        <v>3</v>
      </c>
      <c r="L45" s="1382">
        <f t="shared" si="13"/>
        <v>4</v>
      </c>
      <c r="M45" s="1346">
        <f t="shared" si="14"/>
        <v>7</v>
      </c>
      <c r="N45" s="1110"/>
      <c r="O45" s="1244"/>
    </row>
    <row r="46" spans="2:15" s="992" customFormat="1" ht="14.1" customHeight="1" x14ac:dyDescent="0.2">
      <c r="B46" s="2833"/>
      <c r="C46" s="1147">
        <v>14</v>
      </c>
      <c r="D46" s="1151" t="s">
        <v>681</v>
      </c>
      <c r="E46" s="1328"/>
      <c r="F46" s="977">
        <v>1</v>
      </c>
      <c r="G46" s="1391">
        <v>1</v>
      </c>
      <c r="H46" s="889"/>
      <c r="I46" s="888"/>
      <c r="J46" s="931"/>
      <c r="K46" s="886">
        <f t="shared" si="12"/>
        <v>1</v>
      </c>
      <c r="L46" s="1382">
        <f t="shared" si="13"/>
        <v>1</v>
      </c>
      <c r="M46" s="1346">
        <f t="shared" si="14"/>
        <v>2</v>
      </c>
      <c r="N46" s="1110"/>
      <c r="O46" s="1244"/>
    </row>
    <row r="47" spans="2:15" s="992" customFormat="1" ht="14.1" customHeight="1" x14ac:dyDescent="0.2">
      <c r="B47" s="2833"/>
      <c r="C47" s="1161">
        <v>15</v>
      </c>
      <c r="D47" s="1151" t="s">
        <v>680</v>
      </c>
      <c r="E47" s="1328">
        <v>4</v>
      </c>
      <c r="F47" s="977">
        <v>4</v>
      </c>
      <c r="G47" s="1391">
        <v>3</v>
      </c>
      <c r="H47" s="889">
        <v>3</v>
      </c>
      <c r="I47" s="888">
        <v>3</v>
      </c>
      <c r="J47" s="931">
        <v>3</v>
      </c>
      <c r="K47" s="886">
        <f t="shared" si="12"/>
        <v>8</v>
      </c>
      <c r="L47" s="1382">
        <f t="shared" si="13"/>
        <v>12</v>
      </c>
      <c r="M47" s="1346">
        <f t="shared" si="14"/>
        <v>20</v>
      </c>
      <c r="N47" s="1110"/>
      <c r="O47" s="1244"/>
    </row>
    <row r="48" spans="2:15" s="992" customFormat="1" ht="14.1" customHeight="1" x14ac:dyDescent="0.2">
      <c r="B48" s="2833"/>
      <c r="C48" s="1147">
        <v>16</v>
      </c>
      <c r="D48" s="1151" t="s">
        <v>678</v>
      </c>
      <c r="E48" s="1328">
        <v>1</v>
      </c>
      <c r="F48" s="977">
        <v>1</v>
      </c>
      <c r="G48" s="1391">
        <v>1</v>
      </c>
      <c r="H48" s="889">
        <v>1</v>
      </c>
      <c r="I48" s="888">
        <v>1</v>
      </c>
      <c r="J48" s="931"/>
      <c r="K48" s="886">
        <f t="shared" si="12"/>
        <v>2</v>
      </c>
      <c r="L48" s="1382">
        <f t="shared" si="13"/>
        <v>3</v>
      </c>
      <c r="M48" s="1346">
        <f t="shared" si="14"/>
        <v>5</v>
      </c>
      <c r="N48" s="1110"/>
      <c r="O48" s="1244"/>
    </row>
    <row r="49" spans="2:15" s="992" customFormat="1" ht="14.1" customHeight="1" x14ac:dyDescent="0.2">
      <c r="B49" s="2833"/>
      <c r="C49" s="1161">
        <v>17</v>
      </c>
      <c r="D49" s="1150" t="s">
        <v>719</v>
      </c>
      <c r="E49" s="1328"/>
      <c r="F49" s="977"/>
      <c r="G49" s="1391">
        <v>1</v>
      </c>
      <c r="H49" s="889">
        <v>1</v>
      </c>
      <c r="I49" s="888"/>
      <c r="J49" s="931"/>
      <c r="K49" s="886">
        <f t="shared" si="12"/>
        <v>0</v>
      </c>
      <c r="L49" s="1382">
        <f t="shared" si="13"/>
        <v>2</v>
      </c>
      <c r="M49" s="1346">
        <f t="shared" si="14"/>
        <v>2</v>
      </c>
      <c r="N49" s="1110"/>
      <c r="O49" s="1244"/>
    </row>
    <row r="50" spans="2:15" s="992" customFormat="1" ht="14.1" customHeight="1" x14ac:dyDescent="0.2">
      <c r="B50" s="2833"/>
      <c r="C50" s="1147">
        <v>18</v>
      </c>
      <c r="D50" s="1288" t="s">
        <v>682</v>
      </c>
      <c r="E50" s="1332">
        <v>1</v>
      </c>
      <c r="F50" s="1359">
        <v>1</v>
      </c>
      <c r="G50" s="1408">
        <v>1</v>
      </c>
      <c r="H50" s="1286">
        <v>1</v>
      </c>
      <c r="I50" s="1285">
        <v>1</v>
      </c>
      <c r="J50" s="1284">
        <v>1</v>
      </c>
      <c r="K50" s="1407">
        <f t="shared" si="12"/>
        <v>2</v>
      </c>
      <c r="L50" s="1406">
        <f t="shared" si="13"/>
        <v>4</v>
      </c>
      <c r="M50" s="1369">
        <f t="shared" si="14"/>
        <v>6</v>
      </c>
      <c r="N50" s="1358"/>
      <c r="O50" s="1244"/>
    </row>
    <row r="51" spans="2:15" s="992" customFormat="1" ht="19.350000000000001" customHeight="1" thickBot="1" x14ac:dyDescent="0.25">
      <c r="B51" s="2833"/>
      <c r="C51" s="1281" t="s">
        <v>857</v>
      </c>
      <c r="D51" s="1280"/>
      <c r="E51" s="1331"/>
      <c r="F51" s="976"/>
      <c r="G51" s="1586"/>
      <c r="H51" s="922"/>
      <c r="I51" s="921"/>
      <c r="J51" s="921"/>
      <c r="K51" s="1405">
        <f>SUM(E51:G51)</f>
        <v>0</v>
      </c>
      <c r="L51" s="1404">
        <f>SUM(H51:J51)</f>
        <v>0</v>
      </c>
      <c r="M51" s="1403">
        <f t="shared" si="14"/>
        <v>0</v>
      </c>
      <c r="N51" s="2019"/>
      <c r="O51" s="1244"/>
    </row>
    <row r="52" spans="2:15" s="1224" customFormat="1" ht="19.5" customHeight="1" thickTop="1" x14ac:dyDescent="0.2">
      <c r="B52" s="1357"/>
      <c r="C52" s="1267" t="s">
        <v>773</v>
      </c>
      <c r="D52" s="1276"/>
      <c r="E52" s="1274">
        <f t="shared" ref="E52:M52" si="15">SUM(E53:E58)</f>
        <v>0</v>
      </c>
      <c r="F52" s="1274">
        <f t="shared" si="15"/>
        <v>0</v>
      </c>
      <c r="G52" s="1274">
        <f t="shared" si="15"/>
        <v>0</v>
      </c>
      <c r="H52" s="1274">
        <f t="shared" si="15"/>
        <v>0</v>
      </c>
      <c r="I52" s="1274">
        <f t="shared" si="15"/>
        <v>0</v>
      </c>
      <c r="J52" s="1275">
        <f t="shared" si="15"/>
        <v>0</v>
      </c>
      <c r="K52" s="1402">
        <f t="shared" si="15"/>
        <v>0</v>
      </c>
      <c r="L52" s="1402">
        <f t="shared" si="15"/>
        <v>0</v>
      </c>
      <c r="M52" s="1401">
        <f t="shared" si="15"/>
        <v>0</v>
      </c>
      <c r="N52" s="1356"/>
      <c r="O52" s="1244"/>
    </row>
    <row r="53" spans="2:15" s="1224" customFormat="1" ht="14.1" customHeight="1" x14ac:dyDescent="0.2">
      <c r="B53" s="989"/>
      <c r="C53" s="1127">
        <v>1</v>
      </c>
      <c r="D53" s="1260"/>
      <c r="E53" s="1393"/>
      <c r="F53" s="1394"/>
      <c r="G53" s="1393"/>
      <c r="H53" s="895"/>
      <c r="I53" s="894"/>
      <c r="J53" s="899"/>
      <c r="K53" s="896">
        <f t="shared" ref="K53:K58" si="16">SUM(E53:F53)</f>
        <v>0</v>
      </c>
      <c r="L53" s="1385">
        <f t="shared" ref="L53:L58" si="17">SUM(G53:J53)</f>
        <v>0</v>
      </c>
      <c r="M53" s="1384">
        <f t="shared" ref="M53:M58" si="18">SUM(K53:L53)</f>
        <v>0</v>
      </c>
      <c r="N53" s="1112"/>
      <c r="O53" s="1244"/>
    </row>
    <row r="54" spans="2:15" s="1224" customFormat="1" ht="14.1" customHeight="1" x14ac:dyDescent="0.2">
      <c r="B54" s="989"/>
      <c r="C54" s="1127">
        <v>2</v>
      </c>
      <c r="D54" s="1254"/>
      <c r="E54" s="1393"/>
      <c r="F54" s="1394"/>
      <c r="G54" s="1393"/>
      <c r="H54" s="895"/>
      <c r="I54" s="894"/>
      <c r="J54" s="899"/>
      <c r="K54" s="886">
        <f t="shared" si="16"/>
        <v>0</v>
      </c>
      <c r="L54" s="1382">
        <f t="shared" si="17"/>
        <v>0</v>
      </c>
      <c r="M54" s="1346">
        <f t="shared" si="18"/>
        <v>0</v>
      </c>
      <c r="N54" s="1112"/>
      <c r="O54" s="1244"/>
    </row>
    <row r="55" spans="2:15" s="1224" customFormat="1" ht="14.1" customHeight="1" x14ac:dyDescent="0.2">
      <c r="B55" s="989"/>
      <c r="C55" s="1127">
        <v>3</v>
      </c>
      <c r="D55" s="1254"/>
      <c r="E55" s="1393"/>
      <c r="F55" s="1394"/>
      <c r="G55" s="1393"/>
      <c r="H55" s="895"/>
      <c r="I55" s="894"/>
      <c r="J55" s="899"/>
      <c r="K55" s="886">
        <f t="shared" si="16"/>
        <v>0</v>
      </c>
      <c r="L55" s="1382">
        <f t="shared" si="17"/>
        <v>0</v>
      </c>
      <c r="M55" s="1346">
        <f t="shared" si="18"/>
        <v>0</v>
      </c>
      <c r="N55" s="1112"/>
      <c r="O55" s="1244"/>
    </row>
    <row r="56" spans="2:15" s="1224" customFormat="1" ht="14.1" customHeight="1" x14ac:dyDescent="0.2">
      <c r="B56" s="930"/>
      <c r="C56" s="1126">
        <v>4</v>
      </c>
      <c r="D56" s="1254"/>
      <c r="E56" s="1391"/>
      <c r="F56" s="1392"/>
      <c r="G56" s="1391"/>
      <c r="H56" s="889"/>
      <c r="I56" s="888"/>
      <c r="J56" s="931"/>
      <c r="K56" s="886">
        <f t="shared" si="16"/>
        <v>0</v>
      </c>
      <c r="L56" s="1382">
        <f t="shared" si="17"/>
        <v>0</v>
      </c>
      <c r="M56" s="1346">
        <f t="shared" si="18"/>
        <v>0</v>
      </c>
      <c r="N56" s="884"/>
      <c r="O56" s="1244"/>
    </row>
    <row r="57" spans="2:15" s="1224" customFormat="1" ht="14.1" customHeight="1" x14ac:dyDescent="0.2">
      <c r="B57" s="930"/>
      <c r="C57" s="1126">
        <v>5</v>
      </c>
      <c r="D57" s="1254"/>
      <c r="E57" s="1391"/>
      <c r="F57" s="1392"/>
      <c r="G57" s="1391"/>
      <c r="H57" s="889"/>
      <c r="I57" s="888"/>
      <c r="J57" s="931"/>
      <c r="K57" s="886">
        <f t="shared" si="16"/>
        <v>0</v>
      </c>
      <c r="L57" s="1382">
        <f t="shared" si="17"/>
        <v>0</v>
      </c>
      <c r="M57" s="1346">
        <f t="shared" si="18"/>
        <v>0</v>
      </c>
      <c r="N57" s="884"/>
      <c r="O57" s="1244"/>
    </row>
    <row r="58" spans="2:15" s="1224" customFormat="1" ht="14.1" customHeight="1" thickBot="1" x14ac:dyDescent="0.25">
      <c r="B58" s="927"/>
      <c r="C58" s="1133">
        <v>6</v>
      </c>
      <c r="D58" s="1249"/>
      <c r="E58" s="1399"/>
      <c r="F58" s="1400"/>
      <c r="G58" s="1399"/>
      <c r="H58" s="912"/>
      <c r="I58" s="911"/>
      <c r="J58" s="1144"/>
      <c r="K58" s="909">
        <f t="shared" si="16"/>
        <v>0</v>
      </c>
      <c r="L58" s="1398">
        <f t="shared" si="17"/>
        <v>0</v>
      </c>
      <c r="M58" s="1397">
        <f t="shared" si="18"/>
        <v>0</v>
      </c>
      <c r="N58" s="1355"/>
      <c r="O58" s="1244"/>
    </row>
    <row r="59" spans="2:15" s="1224" customFormat="1" ht="19.350000000000001" customHeight="1" thickTop="1" x14ac:dyDescent="0.2">
      <c r="B59" s="1266"/>
      <c r="C59" s="1267" t="s">
        <v>772</v>
      </c>
      <c r="D59" s="1266"/>
      <c r="E59" s="1264">
        <f t="shared" ref="E59:M59" si="19">SUM(E60:E64)</f>
        <v>0</v>
      </c>
      <c r="F59" s="1263">
        <f t="shared" si="19"/>
        <v>0</v>
      </c>
      <c r="G59" s="1264">
        <f t="shared" si="19"/>
        <v>0</v>
      </c>
      <c r="H59" s="1265">
        <f t="shared" si="19"/>
        <v>0</v>
      </c>
      <c r="I59" s="1264">
        <f t="shared" si="19"/>
        <v>0</v>
      </c>
      <c r="J59" s="1264">
        <f t="shared" si="19"/>
        <v>0</v>
      </c>
      <c r="K59" s="1402">
        <f t="shared" si="19"/>
        <v>0</v>
      </c>
      <c r="L59" s="1402">
        <f t="shared" si="19"/>
        <v>0</v>
      </c>
      <c r="M59" s="1402">
        <f t="shared" si="19"/>
        <v>0</v>
      </c>
      <c r="N59" s="1354"/>
      <c r="O59" s="1244"/>
    </row>
    <row r="60" spans="2:15" s="1224" customFormat="1" ht="14.1" customHeight="1" x14ac:dyDescent="0.2">
      <c r="B60" s="989"/>
      <c r="C60" s="1127">
        <v>1</v>
      </c>
      <c r="D60" s="1254"/>
      <c r="E60" s="1393"/>
      <c r="F60" s="1394"/>
      <c r="G60" s="1393"/>
      <c r="H60" s="895"/>
      <c r="I60" s="894"/>
      <c r="J60" s="899"/>
      <c r="K60" s="896">
        <f t="shared" ref="K60:K68" si="20">SUM(E60:F60)</f>
        <v>0</v>
      </c>
      <c r="L60" s="1385">
        <f t="shared" ref="L60:L68" si="21">SUM(G60:J60)</f>
        <v>0</v>
      </c>
      <c r="M60" s="1384">
        <f t="shared" ref="M60:M68" si="22">SUM(K60:L60)</f>
        <v>0</v>
      </c>
      <c r="N60" s="1112"/>
      <c r="O60" s="1244"/>
    </row>
    <row r="61" spans="2:15" s="1224" customFormat="1" ht="14.1" customHeight="1" x14ac:dyDescent="0.2">
      <c r="B61" s="930"/>
      <c r="C61" s="1126">
        <v>2</v>
      </c>
      <c r="D61" s="1254"/>
      <c r="E61" s="1391"/>
      <c r="F61" s="1392"/>
      <c r="G61" s="1391"/>
      <c r="H61" s="889"/>
      <c r="I61" s="888"/>
      <c r="J61" s="931"/>
      <c r="K61" s="886">
        <f t="shared" si="20"/>
        <v>0</v>
      </c>
      <c r="L61" s="1382">
        <f t="shared" si="21"/>
        <v>0</v>
      </c>
      <c r="M61" s="1346">
        <f t="shared" si="22"/>
        <v>0</v>
      </c>
      <c r="N61" s="884"/>
      <c r="O61" s="1244"/>
    </row>
    <row r="62" spans="2:15" s="1224" customFormat="1" ht="14.1" customHeight="1" x14ac:dyDescent="0.2">
      <c r="B62" s="1134"/>
      <c r="C62" s="1126">
        <v>3</v>
      </c>
      <c r="D62" s="1254"/>
      <c r="E62" s="1391"/>
      <c r="F62" s="1392"/>
      <c r="G62" s="1391"/>
      <c r="H62" s="889"/>
      <c r="I62" s="888"/>
      <c r="J62" s="931"/>
      <c r="K62" s="886">
        <f t="shared" si="20"/>
        <v>0</v>
      </c>
      <c r="L62" s="1382">
        <f t="shared" si="21"/>
        <v>0</v>
      </c>
      <c r="M62" s="1346">
        <f t="shared" si="22"/>
        <v>0</v>
      </c>
      <c r="N62" s="884"/>
      <c r="O62" s="1244"/>
    </row>
    <row r="63" spans="2:15" s="1224" customFormat="1" ht="14.1" customHeight="1" x14ac:dyDescent="0.2">
      <c r="B63" s="930"/>
      <c r="C63" s="1126">
        <v>4</v>
      </c>
      <c r="D63" s="1254"/>
      <c r="E63" s="1391"/>
      <c r="F63" s="1392"/>
      <c r="G63" s="1391"/>
      <c r="H63" s="889"/>
      <c r="I63" s="888"/>
      <c r="J63" s="931"/>
      <c r="K63" s="886">
        <f t="shared" si="20"/>
        <v>0</v>
      </c>
      <c r="L63" s="1382">
        <f t="shared" si="21"/>
        <v>0</v>
      </c>
      <c r="M63" s="1346">
        <f t="shared" si="22"/>
        <v>0</v>
      </c>
      <c r="N63" s="884"/>
      <c r="O63" s="1244"/>
    </row>
    <row r="64" spans="2:15" s="1224" customFormat="1" ht="14.1" customHeight="1" thickBot="1" x14ac:dyDescent="0.25">
      <c r="B64" s="1352"/>
      <c r="C64" s="1250">
        <v>5</v>
      </c>
      <c r="D64" s="1467"/>
      <c r="E64" s="1389"/>
      <c r="F64" s="1390"/>
      <c r="G64" s="1389"/>
      <c r="H64" s="1247"/>
      <c r="I64" s="1123"/>
      <c r="J64" s="1140"/>
      <c r="K64" s="1388">
        <f t="shared" si="20"/>
        <v>0</v>
      </c>
      <c r="L64" s="1387">
        <f t="shared" si="21"/>
        <v>0</v>
      </c>
      <c r="M64" s="1340">
        <f t="shared" si="22"/>
        <v>0</v>
      </c>
      <c r="N64" s="1351"/>
      <c r="O64" s="1244"/>
    </row>
    <row r="65" spans="2:14" s="1224" customFormat="1" ht="14.1" customHeight="1" thickTop="1" x14ac:dyDescent="0.2">
      <c r="B65" s="1350"/>
      <c r="C65" s="1242" t="s">
        <v>828</v>
      </c>
      <c r="D65" s="1242"/>
      <c r="E65" s="1386"/>
      <c r="F65" s="1386"/>
      <c r="G65" s="1386"/>
      <c r="H65" s="1241"/>
      <c r="I65" s="1241"/>
      <c r="J65" s="1241"/>
      <c r="K65" s="896">
        <f t="shared" si="20"/>
        <v>0</v>
      </c>
      <c r="L65" s="1385">
        <f t="shared" si="21"/>
        <v>0</v>
      </c>
      <c r="M65" s="1384">
        <f t="shared" si="22"/>
        <v>0</v>
      </c>
      <c r="N65" s="1348"/>
    </row>
    <row r="66" spans="2:14" s="1224" customFormat="1" ht="14.1" customHeight="1" x14ac:dyDescent="0.2">
      <c r="B66" s="1347"/>
      <c r="C66" s="1236" t="s">
        <v>721</v>
      </c>
      <c r="D66" s="1236"/>
      <c r="E66" s="1383"/>
      <c r="F66" s="1383"/>
      <c r="G66" s="1383"/>
      <c r="H66" s="1235"/>
      <c r="I66" s="1235"/>
      <c r="J66" s="1235"/>
      <c r="K66" s="886">
        <f t="shared" si="20"/>
        <v>0</v>
      </c>
      <c r="L66" s="1382">
        <f t="shared" si="21"/>
        <v>0</v>
      </c>
      <c r="M66" s="1346">
        <f t="shared" si="22"/>
        <v>0</v>
      </c>
      <c r="N66" s="1345"/>
    </row>
    <row r="67" spans="2:14" s="1224" customFormat="1" ht="14.1" customHeight="1" x14ac:dyDescent="0.2">
      <c r="B67" s="1347"/>
      <c r="C67" s="1236" t="s">
        <v>829</v>
      </c>
      <c r="D67" s="1236"/>
      <c r="E67" s="1383"/>
      <c r="F67" s="1383"/>
      <c r="G67" s="1383"/>
      <c r="H67" s="1235"/>
      <c r="I67" s="1235"/>
      <c r="J67" s="1235"/>
      <c r="K67" s="886">
        <f t="shared" si="20"/>
        <v>0</v>
      </c>
      <c r="L67" s="1382">
        <f t="shared" si="21"/>
        <v>0</v>
      </c>
      <c r="M67" s="1346">
        <f t="shared" si="22"/>
        <v>0</v>
      </c>
      <c r="N67" s="1345"/>
    </row>
    <row r="68" spans="2:14" s="1224" customFormat="1" ht="14.1" customHeight="1" thickBot="1" x14ac:dyDescent="0.25">
      <c r="B68" s="1344"/>
      <c r="C68" s="1643" t="s">
        <v>853</v>
      </c>
      <c r="D68" s="1343"/>
      <c r="E68" s="1381"/>
      <c r="F68" s="1381"/>
      <c r="G68" s="1381"/>
      <c r="H68" s="1342"/>
      <c r="I68" s="1342"/>
      <c r="J68" s="1341"/>
      <c r="K68" s="878">
        <f t="shared" si="20"/>
        <v>0</v>
      </c>
      <c r="L68" s="1380">
        <f t="shared" si="21"/>
        <v>0</v>
      </c>
      <c r="M68" s="1379">
        <f t="shared" si="22"/>
        <v>0</v>
      </c>
      <c r="N68" s="1339"/>
    </row>
    <row r="69" spans="2:14" ht="15" customHeight="1" x14ac:dyDescent="0.2">
      <c r="C69" s="1473"/>
      <c r="D69" s="2022"/>
      <c r="E69" s="2023"/>
      <c r="F69" s="2023"/>
      <c r="G69" s="2023"/>
      <c r="H69" s="2023"/>
      <c r="I69" s="2023"/>
      <c r="J69" s="2023"/>
      <c r="K69" s="2023"/>
      <c r="L69" s="2023"/>
      <c r="M69" s="2023"/>
    </row>
    <row r="70" spans="2:14" ht="15.75" x14ac:dyDescent="0.25">
      <c r="C70" s="1472"/>
      <c r="D70" s="1471"/>
      <c r="E70" s="1470"/>
      <c r="F70" s="1470"/>
      <c r="G70" s="1470"/>
      <c r="H70" s="1470"/>
      <c r="I70" s="1470"/>
      <c r="J70" s="1470"/>
      <c r="K70" s="1470"/>
      <c r="L70" s="1470"/>
      <c r="M70" s="1469"/>
    </row>
    <row r="71" spans="2:14" x14ac:dyDescent="0.2">
      <c r="D71" s="1096"/>
      <c r="E71" s="1221"/>
      <c r="F71" s="1221"/>
      <c r="G71" s="1221"/>
      <c r="H71" s="1096"/>
      <c r="I71" s="1096"/>
      <c r="J71" s="1204"/>
      <c r="K71" s="1204"/>
      <c r="L71" s="1204"/>
      <c r="M71" s="1096"/>
    </row>
  </sheetData>
  <sheetProtection algorithmName="SHA-512" hashValue="42NChxaZVfeKRK7JNLCzw1hySTxiOA1r7N7pFiYfz4FmDs0nbXd4Owsth7XS9ux1vFXPEDWMMgqSyJ+0hKAlGA==" saltValue="lnrN+jo9OxCSdecEAvvh+A==" spinCount="100000" sheet="1" objects="1" scenarios="1"/>
  <mergeCells count="18">
    <mergeCell ref="M1:N1"/>
    <mergeCell ref="D2:L2"/>
    <mergeCell ref="J4:M4"/>
    <mergeCell ref="B5:D11"/>
    <mergeCell ref="E5:J5"/>
    <mergeCell ref="K5:L6"/>
    <mergeCell ref="M5:M11"/>
    <mergeCell ref="E11:J11"/>
    <mergeCell ref="N12:N18"/>
    <mergeCell ref="B20:B32"/>
    <mergeCell ref="B33:B51"/>
    <mergeCell ref="N5:N11"/>
    <mergeCell ref="E6:J6"/>
    <mergeCell ref="K7:K11"/>
    <mergeCell ref="L7:L11"/>
    <mergeCell ref="E8:F8"/>
    <mergeCell ref="G8:J8"/>
    <mergeCell ref="E9:J9"/>
  </mergeCells>
  <printOptions horizontalCentered="1"/>
  <pageMargins left="0.59055118110236227" right="0.51181102362204722" top="1.1811023622047245" bottom="0.98425196850393704" header="0.51181102362204722" footer="0.51181102362204722"/>
  <pageSetup paperSize="9" scale="44" orientation="landscape"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r:uid="{8E7CAAF7-75B2-49BF-BEBA-97300F97B080}">
          <x14:formula1>
            <xm:f>słownik!$A$2:$A$175</xm:f>
          </x14:formula1>
          <xm:sqref>D53:D58 D60:D64</xm:sqref>
        </x14:dataValidation>
      </x14:dataValidations>
    </ext>
  </extLst>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F85428-40BB-4D75-9A83-96CA5B2054FC}">
  <sheetPr>
    <tabColor rgb="FFFF0000"/>
    <pageSetUpPr fitToPage="1"/>
  </sheetPr>
  <dimension ref="B1:O71"/>
  <sheetViews>
    <sheetView view="pageBreakPreview" zoomScale="90" zoomScaleNormal="100" zoomScaleSheetLayoutView="90" workbookViewId="0">
      <selection activeCell="L2" sqref="L2:N2"/>
    </sheetView>
  </sheetViews>
  <sheetFormatPr defaultColWidth="9.28515625" defaultRowHeight="12.75" x14ac:dyDescent="0.2"/>
  <cols>
    <col min="1" max="1" width="2.85546875" style="875" customWidth="1"/>
    <col min="2" max="2" width="6.42578125" style="875" customWidth="1"/>
    <col min="3" max="3" width="4.42578125" style="875" customWidth="1"/>
    <col min="4" max="4" width="46" style="875" customWidth="1"/>
    <col min="5" max="10" width="6.7109375" style="875" customWidth="1"/>
    <col min="11" max="11" width="6.5703125" style="875" customWidth="1"/>
    <col min="12" max="12" width="6.7109375" style="875" customWidth="1"/>
    <col min="13" max="13" width="8.5703125" style="875" customWidth="1"/>
    <col min="14" max="14" width="13.5703125" style="875" customWidth="1"/>
    <col min="15" max="15" width="5.42578125" style="875" customWidth="1"/>
    <col min="16" max="16384" width="9.28515625" style="875"/>
  </cols>
  <sheetData>
    <row r="1" spans="2:15" ht="32.25" customHeight="1" x14ac:dyDescent="0.2">
      <c r="B1" s="782"/>
      <c r="C1" s="782"/>
      <c r="D1" s="1200"/>
      <c r="E1" s="1200"/>
      <c r="F1" s="1200"/>
      <c r="G1" s="1200"/>
      <c r="H1" s="1200"/>
      <c r="I1" s="1200"/>
      <c r="J1" s="1200"/>
      <c r="K1" s="1200"/>
      <c r="L1" s="1200"/>
      <c r="M1" s="1200"/>
      <c r="N1" s="1200"/>
    </row>
    <row r="2" spans="2:15" s="1224" customFormat="1" ht="18" x14ac:dyDescent="0.2">
      <c r="B2" s="967"/>
      <c r="C2" s="967"/>
      <c r="D2" s="966" t="str">
        <f>wizyt!C3</f>
        <v>??</v>
      </c>
      <c r="E2" s="1018"/>
      <c r="F2" s="1018"/>
      <c r="G2" s="1018"/>
      <c r="H2" s="1018"/>
      <c r="I2" s="1018"/>
      <c r="J2" s="1018"/>
      <c r="K2" s="1018"/>
      <c r="L2" s="2040" t="str">
        <f>wizyt!$B$1</f>
        <v xml:space="preserve"> </v>
      </c>
      <c r="M2" s="2698" t="str">
        <f>wizyt!$D$1</f>
        <v xml:space="preserve"> </v>
      </c>
      <c r="N2" s="2699"/>
    </row>
    <row r="3" spans="2:15" s="1224" customFormat="1" ht="20.25" x14ac:dyDescent="0.2">
      <c r="B3" s="270"/>
      <c r="C3" s="270"/>
      <c r="D3" s="2700" t="s">
        <v>755</v>
      </c>
      <c r="E3" s="2700"/>
      <c r="F3" s="2700"/>
      <c r="G3" s="2700"/>
      <c r="H3" s="2700"/>
      <c r="I3" s="2700"/>
      <c r="J3" s="2700"/>
      <c r="K3" s="2700"/>
      <c r="L3" s="2700"/>
      <c r="M3" s="999" t="str">
        <f>wizyt!H3</f>
        <v>2023/2024</v>
      </c>
      <c r="N3" s="270"/>
    </row>
    <row r="4" spans="2:15" s="1224" customFormat="1" ht="18.75" customHeight="1" x14ac:dyDescent="0.2">
      <c r="B4" s="998" t="s">
        <v>775</v>
      </c>
      <c r="C4" s="964"/>
      <c r="D4" s="997"/>
      <c r="E4" s="997"/>
      <c r="F4" s="997"/>
      <c r="G4" s="1501" t="s">
        <v>858</v>
      </c>
      <c r="H4" s="997"/>
      <c r="I4" s="997"/>
      <c r="J4" s="997" t="s">
        <v>30</v>
      </c>
      <c r="K4" s="997"/>
      <c r="L4" s="997"/>
      <c r="M4" s="996"/>
      <c r="N4" s="270"/>
    </row>
    <row r="5" spans="2:15" s="1224" customFormat="1" ht="27" customHeight="1" thickBot="1" x14ac:dyDescent="0.25">
      <c r="B5" s="1462" t="s">
        <v>887</v>
      </c>
      <c r="C5" s="1323"/>
      <c r="D5" s="330"/>
      <c r="E5" s="1017"/>
      <c r="F5" s="1017"/>
      <c r="G5" s="1322"/>
      <c r="H5" s="1017"/>
      <c r="I5" s="1017"/>
      <c r="J5" s="2847"/>
      <c r="K5" s="2847"/>
      <c r="L5" s="2847"/>
      <c r="M5" s="2847"/>
      <c r="N5" s="270"/>
    </row>
    <row r="6" spans="2:15" s="1224" customFormat="1" ht="12.75" customHeight="1" x14ac:dyDescent="0.2">
      <c r="B6" s="2703" t="s">
        <v>756</v>
      </c>
      <c r="C6" s="2800"/>
      <c r="D6" s="2800"/>
      <c r="E6" s="2848" t="s">
        <v>691</v>
      </c>
      <c r="F6" s="2849"/>
      <c r="G6" s="2849"/>
      <c r="H6" s="2849"/>
      <c r="I6" s="2849"/>
      <c r="J6" s="2850"/>
      <c r="K6" s="2860" t="s">
        <v>109</v>
      </c>
      <c r="L6" s="2861"/>
      <c r="M6" s="2851" t="s">
        <v>790</v>
      </c>
      <c r="N6" s="2836" t="s">
        <v>758</v>
      </c>
    </row>
    <row r="7" spans="2:15" s="1224" customFormat="1" ht="12.75" customHeight="1" x14ac:dyDescent="0.2">
      <c r="B7" s="2705"/>
      <c r="C7" s="2801"/>
      <c r="D7" s="2801"/>
      <c r="E7" s="2839" t="s">
        <v>817</v>
      </c>
      <c r="F7" s="2839"/>
      <c r="G7" s="2839"/>
      <c r="H7" s="2839"/>
      <c r="I7" s="2839"/>
      <c r="J7" s="2840"/>
      <c r="K7" s="2862"/>
      <c r="L7" s="2863"/>
      <c r="M7" s="2852"/>
      <c r="N7" s="2837"/>
    </row>
    <row r="8" spans="2:15" s="1224" customFormat="1" ht="12.75" customHeight="1" x14ac:dyDescent="0.2">
      <c r="B8" s="2705"/>
      <c r="C8" s="2801"/>
      <c r="D8" s="2801"/>
      <c r="E8" s="959" t="s">
        <v>523</v>
      </c>
      <c r="F8" s="959" t="s">
        <v>524</v>
      </c>
      <c r="G8" s="959" t="s">
        <v>525</v>
      </c>
      <c r="H8" s="961" t="s">
        <v>526</v>
      </c>
      <c r="I8" s="961" t="s">
        <v>527</v>
      </c>
      <c r="J8" s="1377" t="s">
        <v>528</v>
      </c>
      <c r="K8" s="2854" t="s">
        <v>862</v>
      </c>
      <c r="L8" s="2857" t="s">
        <v>856</v>
      </c>
      <c r="M8" s="2852"/>
      <c r="N8" s="2837"/>
    </row>
    <row r="9" spans="2:15" s="1224" customFormat="1" ht="12.75" customHeight="1" x14ac:dyDescent="0.2">
      <c r="B9" s="2705"/>
      <c r="C9" s="2801"/>
      <c r="D9" s="2801"/>
      <c r="E9" s="2871" t="s">
        <v>872</v>
      </c>
      <c r="F9" s="2872"/>
      <c r="G9" s="2822" t="s">
        <v>856</v>
      </c>
      <c r="H9" s="2823"/>
      <c r="I9" s="2823"/>
      <c r="J9" s="2824"/>
      <c r="K9" s="2855"/>
      <c r="L9" s="2858"/>
      <c r="M9" s="2852"/>
      <c r="N9" s="2837"/>
    </row>
    <row r="10" spans="2:15" s="1224" customFormat="1" ht="12.75" customHeight="1" x14ac:dyDescent="0.2">
      <c r="B10" s="2705"/>
      <c r="C10" s="2801"/>
      <c r="D10" s="2801"/>
      <c r="E10" s="2752" t="s">
        <v>844</v>
      </c>
      <c r="F10" s="2724"/>
      <c r="G10" s="2724"/>
      <c r="H10" s="2724"/>
      <c r="I10" s="2724"/>
      <c r="J10" s="2807"/>
      <c r="K10" s="2855"/>
      <c r="L10" s="2858"/>
      <c r="M10" s="2852"/>
      <c r="N10" s="2837"/>
    </row>
    <row r="11" spans="2:15" s="1224" customFormat="1" ht="12.75" customHeight="1" x14ac:dyDescent="0.2">
      <c r="B11" s="2705"/>
      <c r="C11" s="2801"/>
      <c r="D11" s="2801"/>
      <c r="E11" s="1728">
        <f>'kalendarz  A'!$F$30</f>
        <v>26</v>
      </c>
      <c r="F11" s="1728">
        <f>'kalendarz  A'!$F$30</f>
        <v>26</v>
      </c>
      <c r="G11" s="1728">
        <f>'kalendarz  A'!$F$30</f>
        <v>26</v>
      </c>
      <c r="H11" s="1728">
        <f>'kalendarz  A'!$F$30</f>
        <v>26</v>
      </c>
      <c r="I11" s="1728">
        <f>'kalendarz  A'!$F$30</f>
        <v>26</v>
      </c>
      <c r="J11" s="1728">
        <f>'kalendarz  A'!$F$31</f>
        <v>16</v>
      </c>
      <c r="K11" s="2855"/>
      <c r="L11" s="2858"/>
      <c r="M11" s="2852"/>
      <c r="N11" s="2837"/>
    </row>
    <row r="12" spans="2:15" s="1224" customFormat="1" ht="16.5" customHeight="1" thickBot="1" x14ac:dyDescent="0.25">
      <c r="B12" s="2707"/>
      <c r="C12" s="2802"/>
      <c r="D12" s="2802"/>
      <c r="E12" s="2825" t="s">
        <v>845</v>
      </c>
      <c r="F12" s="2826"/>
      <c r="G12" s="2826"/>
      <c r="H12" s="2826"/>
      <c r="I12" s="2826"/>
      <c r="J12" s="2827"/>
      <c r="K12" s="2856"/>
      <c r="L12" s="2859"/>
      <c r="M12" s="2853"/>
      <c r="N12" s="2838"/>
    </row>
    <row r="13" spans="2:15" s="1224" customFormat="1" ht="27" customHeight="1" thickBot="1" x14ac:dyDescent="0.25">
      <c r="B13" s="1376"/>
      <c r="C13" s="1317"/>
      <c r="D13" s="1316" t="s">
        <v>818</v>
      </c>
      <c r="E13" s="1315">
        <f t="shared" ref="E13:J13" si="0">SUM(E17:E19)+E14</f>
        <v>30</v>
      </c>
      <c r="F13" s="1315">
        <f t="shared" si="0"/>
        <v>32</v>
      </c>
      <c r="G13" s="1315">
        <f t="shared" si="0"/>
        <v>31</v>
      </c>
      <c r="H13" s="1315">
        <f t="shared" si="0"/>
        <v>26</v>
      </c>
      <c r="I13" s="1315">
        <f t="shared" si="0"/>
        <v>23</v>
      </c>
      <c r="J13" s="1315">
        <f t="shared" si="0"/>
        <v>19</v>
      </c>
      <c r="K13" s="1419">
        <f t="shared" ref="K13:K19" si="1">SUM(E13:F13)</f>
        <v>62</v>
      </c>
      <c r="L13" s="1314">
        <f t="shared" ref="L13:L19" si="2">SUM(G13:J13)</f>
        <v>99</v>
      </c>
      <c r="M13" s="1314">
        <f>SUM(K13:L13)</f>
        <v>161</v>
      </c>
      <c r="N13" s="2841"/>
      <c r="O13" s="1244"/>
    </row>
    <row r="14" spans="2:15" s="1224" customFormat="1" ht="14.25" customHeight="1" x14ac:dyDescent="0.2">
      <c r="B14" s="1373"/>
      <c r="C14" s="1309"/>
      <c r="D14" s="1184" t="s">
        <v>819</v>
      </c>
      <c r="E14" s="1375">
        <f t="shared" ref="E14:J14" si="3">SUM(E15:E16)</f>
        <v>30</v>
      </c>
      <c r="F14" s="1375">
        <f t="shared" si="3"/>
        <v>32</v>
      </c>
      <c r="G14" s="1308">
        <f t="shared" si="3"/>
        <v>31</v>
      </c>
      <c r="H14" s="1308">
        <f t="shared" si="3"/>
        <v>26</v>
      </c>
      <c r="I14" s="1308">
        <f t="shared" si="3"/>
        <v>23</v>
      </c>
      <c r="J14" s="1308">
        <f t="shared" si="3"/>
        <v>19</v>
      </c>
      <c r="K14" s="1417">
        <f t="shared" si="1"/>
        <v>62</v>
      </c>
      <c r="L14" s="1311">
        <f t="shared" si="2"/>
        <v>99</v>
      </c>
      <c r="M14" s="1374">
        <f>SUM(E14:J14)</f>
        <v>161</v>
      </c>
      <c r="N14" s="2842"/>
      <c r="O14" s="1244"/>
    </row>
    <row r="15" spans="2:15" s="1224" customFormat="1" ht="14.25" customHeight="1" x14ac:dyDescent="0.2">
      <c r="B15" s="1373"/>
      <c r="C15" s="1309"/>
      <c r="D15" s="1184" t="s">
        <v>820</v>
      </c>
      <c r="E15" s="1375">
        <f t="shared" ref="E15:J15" si="4">SUM(E21:E33)</f>
        <v>0</v>
      </c>
      <c r="F15" s="1375">
        <f t="shared" si="4"/>
        <v>0</v>
      </c>
      <c r="G15" s="1308">
        <f t="shared" si="4"/>
        <v>0</v>
      </c>
      <c r="H15" s="1308">
        <f t="shared" si="4"/>
        <v>0</v>
      </c>
      <c r="I15" s="1308">
        <f t="shared" si="4"/>
        <v>0</v>
      </c>
      <c r="J15" s="1308">
        <f t="shared" si="4"/>
        <v>0</v>
      </c>
      <c r="K15" s="1418">
        <f t="shared" si="1"/>
        <v>0</v>
      </c>
      <c r="L15" s="1311">
        <f t="shared" si="2"/>
        <v>0</v>
      </c>
      <c r="M15" s="1374">
        <f>SUM(E15:J15)</f>
        <v>0</v>
      </c>
      <c r="N15" s="2842"/>
      <c r="O15" s="1244"/>
    </row>
    <row r="16" spans="2:15" s="1224" customFormat="1" ht="14.25" customHeight="1" x14ac:dyDescent="0.2">
      <c r="B16" s="1373"/>
      <c r="C16" s="1309"/>
      <c r="D16" s="1184" t="s">
        <v>821</v>
      </c>
      <c r="E16" s="1375">
        <f t="shared" ref="E16:J16" si="5">SUM(E34:E51)</f>
        <v>30</v>
      </c>
      <c r="F16" s="1375">
        <f t="shared" si="5"/>
        <v>32</v>
      </c>
      <c r="G16" s="1308">
        <f t="shared" si="5"/>
        <v>31</v>
      </c>
      <c r="H16" s="1308">
        <f t="shared" si="5"/>
        <v>26</v>
      </c>
      <c r="I16" s="1308">
        <f t="shared" si="5"/>
        <v>23</v>
      </c>
      <c r="J16" s="1308">
        <f t="shared" si="5"/>
        <v>19</v>
      </c>
      <c r="K16" s="1418">
        <f t="shared" si="1"/>
        <v>62</v>
      </c>
      <c r="L16" s="1311">
        <f t="shared" si="2"/>
        <v>99</v>
      </c>
      <c r="M16" s="1374">
        <f>SUM(E16:J16)</f>
        <v>161</v>
      </c>
      <c r="N16" s="2842"/>
      <c r="O16" s="1244"/>
    </row>
    <row r="17" spans="2:15" s="1224" customFormat="1" ht="14.25" customHeight="1" x14ac:dyDescent="0.2">
      <c r="B17" s="1373"/>
      <c r="C17" s="1309"/>
      <c r="D17" s="1184" t="s">
        <v>822</v>
      </c>
      <c r="E17" s="1375">
        <f t="shared" ref="E17:J17" si="6">E52</f>
        <v>0</v>
      </c>
      <c r="F17" s="1375">
        <f t="shared" si="6"/>
        <v>0</v>
      </c>
      <c r="G17" s="1308">
        <f t="shared" si="6"/>
        <v>0</v>
      </c>
      <c r="H17" s="1312">
        <f t="shared" si="6"/>
        <v>0</v>
      </c>
      <c r="I17" s="1312">
        <f t="shared" si="6"/>
        <v>0</v>
      </c>
      <c r="J17" s="1313">
        <f t="shared" si="6"/>
        <v>0</v>
      </c>
      <c r="K17" s="1417">
        <f t="shared" si="1"/>
        <v>0</v>
      </c>
      <c r="L17" s="1311">
        <f t="shared" si="2"/>
        <v>0</v>
      </c>
      <c r="M17" s="1374">
        <f>SUM(E17:J17)</f>
        <v>0</v>
      </c>
      <c r="N17" s="2842"/>
      <c r="O17" s="1244"/>
    </row>
    <row r="18" spans="2:15" s="1224" customFormat="1" ht="14.25" customHeight="1" x14ac:dyDescent="0.2">
      <c r="B18" s="1373"/>
      <c r="C18" s="1309"/>
      <c r="D18" s="1184" t="s">
        <v>823</v>
      </c>
      <c r="E18" s="1372">
        <f t="shared" ref="E18:J18" si="7">E59</f>
        <v>0</v>
      </c>
      <c r="F18" s="1372">
        <f t="shared" si="7"/>
        <v>0</v>
      </c>
      <c r="G18" s="1308">
        <f t="shared" si="7"/>
        <v>0</v>
      </c>
      <c r="H18" s="1312">
        <f t="shared" si="7"/>
        <v>0</v>
      </c>
      <c r="I18" s="1312">
        <f t="shared" si="7"/>
        <v>0</v>
      </c>
      <c r="J18" s="1312">
        <f t="shared" si="7"/>
        <v>0</v>
      </c>
      <c r="K18" s="1417">
        <f t="shared" si="1"/>
        <v>0</v>
      </c>
      <c r="L18" s="1311">
        <f t="shared" si="2"/>
        <v>0</v>
      </c>
      <c r="M18" s="1374">
        <f>SUM(E18:J18)</f>
        <v>0</v>
      </c>
      <c r="N18" s="2842"/>
      <c r="O18" s="1244"/>
    </row>
    <row r="19" spans="2:15" s="1224" customFormat="1" ht="13.5" customHeight="1" thickBot="1" x14ac:dyDescent="0.25">
      <c r="B19" s="1373"/>
      <c r="C19" s="1309"/>
      <c r="D19" s="1040" t="s">
        <v>846</v>
      </c>
      <c r="E19" s="1372">
        <f t="shared" ref="E19:J19" si="8">SUM(E65:E68)</f>
        <v>0</v>
      </c>
      <c r="F19" s="1372">
        <f t="shared" si="8"/>
        <v>0</v>
      </c>
      <c r="G19" s="1308">
        <f t="shared" si="8"/>
        <v>0</v>
      </c>
      <c r="H19" s="1308">
        <f t="shared" si="8"/>
        <v>0</v>
      </c>
      <c r="I19" s="1308">
        <f t="shared" si="8"/>
        <v>0</v>
      </c>
      <c r="J19" s="1308">
        <f t="shared" si="8"/>
        <v>0</v>
      </c>
      <c r="K19" s="1417">
        <f t="shared" si="1"/>
        <v>0</v>
      </c>
      <c r="L19" s="1307">
        <f t="shared" si="2"/>
        <v>0</v>
      </c>
      <c r="M19" s="1416">
        <f>SUM(K19:L19)</f>
        <v>0</v>
      </c>
      <c r="N19" s="2843"/>
      <c r="O19" s="1244"/>
    </row>
    <row r="20" spans="2:15" s="1224" customFormat="1" ht="19.5" customHeight="1" x14ac:dyDescent="0.2">
      <c r="B20" s="1869"/>
      <c r="C20" s="1865" t="s">
        <v>766</v>
      </c>
      <c r="D20" s="1865"/>
      <c r="E20" s="1866"/>
      <c r="F20" s="1866"/>
      <c r="G20" s="1866"/>
      <c r="H20" s="1866"/>
      <c r="I20" s="1866"/>
      <c r="J20" s="1866"/>
      <c r="K20" s="1867"/>
      <c r="L20" s="1867"/>
      <c r="M20" s="1866"/>
      <c r="N20" s="1870"/>
      <c r="O20" s="1244"/>
    </row>
    <row r="21" spans="2:15" s="992" customFormat="1" ht="14.1" customHeight="1" x14ac:dyDescent="0.2">
      <c r="B21" s="2832" t="s">
        <v>826</v>
      </c>
      <c r="C21" s="1304">
        <v>1</v>
      </c>
      <c r="D21" s="1305" t="s">
        <v>800</v>
      </c>
      <c r="E21" s="1412"/>
      <c r="F21" s="1413"/>
      <c r="G21" s="1412"/>
      <c r="H21" s="1588"/>
      <c r="I21" s="946"/>
      <c r="J21" s="948"/>
      <c r="K21" s="944">
        <f t="shared" ref="K21:K50" si="9">SUM(E21:F21)</f>
        <v>0</v>
      </c>
      <c r="L21" s="1415">
        <f t="shared" ref="L21:L50" si="10">SUM(G21:J21)</f>
        <v>0</v>
      </c>
      <c r="M21" s="1414">
        <f t="shared" ref="M21:M51" si="11">SUM(K21:L21)</f>
        <v>0</v>
      </c>
      <c r="N21" s="1368"/>
      <c r="O21" s="1244"/>
    </row>
    <row r="22" spans="2:15" s="992" customFormat="1" ht="14.1" customHeight="1" x14ac:dyDescent="0.2">
      <c r="B22" s="2833"/>
      <c r="C22" s="1126">
        <v>2</v>
      </c>
      <c r="D22" s="1303" t="s">
        <v>801</v>
      </c>
      <c r="E22" s="1393"/>
      <c r="F22" s="1394"/>
      <c r="G22" s="1393"/>
      <c r="H22" s="1562"/>
      <c r="I22" s="894"/>
      <c r="J22" s="887"/>
      <c r="K22" s="886">
        <f t="shared" si="9"/>
        <v>0</v>
      </c>
      <c r="L22" s="1382">
        <f t="shared" si="10"/>
        <v>0</v>
      </c>
      <c r="M22" s="1346">
        <f t="shared" si="11"/>
        <v>0</v>
      </c>
      <c r="N22" s="1370"/>
      <c r="O22" s="1244"/>
    </row>
    <row r="23" spans="2:15" s="992" customFormat="1" ht="14.1" customHeight="1" x14ac:dyDescent="0.2">
      <c r="B23" s="2833"/>
      <c r="C23" s="1126">
        <v>3</v>
      </c>
      <c r="D23" s="1303" t="s">
        <v>770</v>
      </c>
      <c r="E23" s="1393"/>
      <c r="F23" s="1394"/>
      <c r="G23" s="1393"/>
      <c r="H23" s="1562"/>
      <c r="I23" s="894"/>
      <c r="J23" s="890"/>
      <c r="K23" s="886">
        <f t="shared" si="9"/>
        <v>0</v>
      </c>
      <c r="L23" s="1382">
        <f t="shared" si="10"/>
        <v>0</v>
      </c>
      <c r="M23" s="1346">
        <f t="shared" si="11"/>
        <v>0</v>
      </c>
      <c r="N23" s="1370"/>
      <c r="O23" s="1244"/>
    </row>
    <row r="24" spans="2:15" s="992" customFormat="1" ht="14.1" customHeight="1" x14ac:dyDescent="0.2">
      <c r="B24" s="2833"/>
      <c r="C24" s="1126">
        <v>4</v>
      </c>
      <c r="D24" s="1303" t="s">
        <v>806</v>
      </c>
      <c r="E24" s="1393"/>
      <c r="F24" s="1394"/>
      <c r="G24" s="1393"/>
      <c r="H24" s="1562"/>
      <c r="I24" s="894"/>
      <c r="J24" s="890"/>
      <c r="K24" s="886">
        <f t="shared" si="9"/>
        <v>0</v>
      </c>
      <c r="L24" s="1382">
        <f t="shared" si="10"/>
        <v>0</v>
      </c>
      <c r="M24" s="1346">
        <f t="shared" si="11"/>
        <v>0</v>
      </c>
      <c r="N24" s="1370"/>
      <c r="O24" s="1244"/>
    </row>
    <row r="25" spans="2:15" s="992" customFormat="1" ht="14.1" customHeight="1" x14ac:dyDescent="0.2">
      <c r="B25" s="2833"/>
      <c r="C25" s="1126">
        <v>5</v>
      </c>
      <c r="D25" s="1303" t="s">
        <v>807</v>
      </c>
      <c r="E25" s="1393"/>
      <c r="F25" s="1394"/>
      <c r="G25" s="1393"/>
      <c r="H25" s="1562"/>
      <c r="I25" s="894"/>
      <c r="J25" s="899"/>
      <c r="K25" s="886">
        <f t="shared" si="9"/>
        <v>0</v>
      </c>
      <c r="L25" s="1382">
        <f t="shared" si="10"/>
        <v>0</v>
      </c>
      <c r="M25" s="1346">
        <f t="shared" si="11"/>
        <v>0</v>
      </c>
      <c r="N25" s="1370"/>
      <c r="O25" s="1244"/>
    </row>
    <row r="26" spans="2:15" s="992" customFormat="1" ht="14.1" customHeight="1" x14ac:dyDescent="0.2">
      <c r="B26" s="2833"/>
      <c r="C26" s="1126">
        <v>6</v>
      </c>
      <c r="D26" s="1303" t="s">
        <v>769</v>
      </c>
      <c r="E26" s="1393"/>
      <c r="F26" s="1394"/>
      <c r="G26" s="1393"/>
      <c r="H26" s="1562"/>
      <c r="I26" s="894"/>
      <c r="J26" s="899"/>
      <c r="K26" s="886">
        <f t="shared" si="9"/>
        <v>0</v>
      </c>
      <c r="L26" s="1382">
        <f t="shared" si="10"/>
        <v>0</v>
      </c>
      <c r="M26" s="1346">
        <f t="shared" si="11"/>
        <v>0</v>
      </c>
      <c r="N26" s="1370"/>
      <c r="O26" s="1244"/>
    </row>
    <row r="27" spans="2:15" s="992" customFormat="1" ht="14.1" customHeight="1" x14ac:dyDescent="0.2">
      <c r="B27" s="2833"/>
      <c r="C27" s="1126">
        <v>7</v>
      </c>
      <c r="D27" s="1303" t="s">
        <v>793</v>
      </c>
      <c r="E27" s="1393"/>
      <c r="F27" s="1394"/>
      <c r="G27" s="1393"/>
      <c r="H27" s="1562"/>
      <c r="I27" s="894"/>
      <c r="J27" s="899"/>
      <c r="K27" s="886">
        <f t="shared" si="9"/>
        <v>0</v>
      </c>
      <c r="L27" s="1382">
        <f t="shared" si="10"/>
        <v>0</v>
      </c>
      <c r="M27" s="1346">
        <f t="shared" si="11"/>
        <v>0</v>
      </c>
      <c r="N27" s="1370"/>
      <c r="O27" s="1244"/>
    </row>
    <row r="28" spans="2:15" s="992" customFormat="1" ht="14.1" customHeight="1" x14ac:dyDescent="0.2">
      <c r="B28" s="2833"/>
      <c r="C28" s="1126">
        <v>8</v>
      </c>
      <c r="D28" s="1303" t="s">
        <v>697</v>
      </c>
      <c r="E28" s="1393"/>
      <c r="F28" s="1394"/>
      <c r="G28" s="1393"/>
      <c r="H28" s="1562"/>
      <c r="I28" s="894"/>
      <c r="J28" s="899"/>
      <c r="K28" s="886">
        <f t="shared" si="9"/>
        <v>0</v>
      </c>
      <c r="L28" s="1382">
        <f t="shared" si="10"/>
        <v>0</v>
      </c>
      <c r="M28" s="1346">
        <f t="shared" si="11"/>
        <v>0</v>
      </c>
      <c r="N28" s="1370"/>
      <c r="O28" s="1244"/>
    </row>
    <row r="29" spans="2:15" s="992" customFormat="1" ht="14.1" customHeight="1" x14ac:dyDescent="0.2">
      <c r="B29" s="2833"/>
      <c r="C29" s="1126">
        <v>9</v>
      </c>
      <c r="D29" s="1303" t="s">
        <v>716</v>
      </c>
      <c r="E29" s="1393"/>
      <c r="F29" s="1394"/>
      <c r="G29" s="1393"/>
      <c r="H29" s="1562"/>
      <c r="I29" s="894"/>
      <c r="J29" s="899"/>
      <c r="K29" s="886">
        <f t="shared" si="9"/>
        <v>0</v>
      </c>
      <c r="L29" s="1382">
        <f t="shared" si="10"/>
        <v>0</v>
      </c>
      <c r="M29" s="1346">
        <f t="shared" si="11"/>
        <v>0</v>
      </c>
      <c r="N29" s="1370"/>
      <c r="O29" s="1244"/>
    </row>
    <row r="30" spans="2:15" s="992" customFormat="1" ht="14.1" customHeight="1" x14ac:dyDescent="0.2">
      <c r="B30" s="2833"/>
      <c r="C30" s="1126">
        <v>10</v>
      </c>
      <c r="D30" s="1303" t="s">
        <v>787</v>
      </c>
      <c r="E30" s="1393"/>
      <c r="F30" s="1394"/>
      <c r="G30" s="1393"/>
      <c r="H30" s="1562"/>
      <c r="I30" s="894"/>
      <c r="J30" s="899"/>
      <c r="K30" s="886">
        <f t="shared" si="9"/>
        <v>0</v>
      </c>
      <c r="L30" s="1382">
        <f t="shared" si="10"/>
        <v>0</v>
      </c>
      <c r="M30" s="1346">
        <f t="shared" si="11"/>
        <v>0</v>
      </c>
      <c r="N30" s="1370"/>
      <c r="O30" s="1244"/>
    </row>
    <row r="31" spans="2:15" s="992" customFormat="1" ht="14.1" customHeight="1" x14ac:dyDescent="0.2">
      <c r="B31" s="2833"/>
      <c r="C31" s="1126">
        <v>11</v>
      </c>
      <c r="D31" s="1303" t="s">
        <v>702</v>
      </c>
      <c r="E31" s="1393"/>
      <c r="F31" s="1394"/>
      <c r="G31" s="1393"/>
      <c r="H31" s="1562"/>
      <c r="I31" s="894"/>
      <c r="J31" s="899"/>
      <c r="K31" s="886">
        <f t="shared" si="9"/>
        <v>0</v>
      </c>
      <c r="L31" s="1382">
        <f t="shared" si="10"/>
        <v>0</v>
      </c>
      <c r="M31" s="1346">
        <f t="shared" si="11"/>
        <v>0</v>
      </c>
      <c r="N31" s="1370"/>
      <c r="O31" s="1244"/>
    </row>
    <row r="32" spans="2:15" s="992" customFormat="1" ht="14.1" customHeight="1" x14ac:dyDescent="0.2">
      <c r="B32" s="2833"/>
      <c r="C32" s="1126">
        <v>12</v>
      </c>
      <c r="D32" s="1303" t="s">
        <v>698</v>
      </c>
      <c r="E32" s="1393"/>
      <c r="F32" s="1394"/>
      <c r="G32" s="1393"/>
      <c r="H32" s="1562"/>
      <c r="I32" s="894"/>
      <c r="J32" s="899"/>
      <c r="K32" s="886">
        <f t="shared" si="9"/>
        <v>0</v>
      </c>
      <c r="L32" s="1382">
        <f t="shared" si="10"/>
        <v>0</v>
      </c>
      <c r="M32" s="1346">
        <f t="shared" si="11"/>
        <v>0</v>
      </c>
      <c r="N32" s="1370"/>
      <c r="O32" s="1244"/>
    </row>
    <row r="33" spans="2:15" s="992" customFormat="1" ht="14.1" customHeight="1" x14ac:dyDescent="0.2">
      <c r="B33" s="2834"/>
      <c r="C33" s="1334">
        <v>13</v>
      </c>
      <c r="D33" s="1301" t="s">
        <v>782</v>
      </c>
      <c r="E33" s="1408"/>
      <c r="F33" s="1409"/>
      <c r="G33" s="1408"/>
      <c r="H33" s="1589"/>
      <c r="I33" s="1285"/>
      <c r="J33" s="1284"/>
      <c r="K33" s="1407">
        <f t="shared" si="9"/>
        <v>0</v>
      </c>
      <c r="L33" s="1406">
        <f t="shared" si="10"/>
        <v>0</v>
      </c>
      <c r="M33" s="1369">
        <f t="shared" si="11"/>
        <v>0</v>
      </c>
      <c r="N33" s="1358"/>
      <c r="O33" s="1244"/>
    </row>
    <row r="34" spans="2:15" s="992" customFormat="1" ht="14.1" customHeight="1" x14ac:dyDescent="0.2">
      <c r="B34" s="2832" t="s">
        <v>848</v>
      </c>
      <c r="C34" s="1289">
        <v>1</v>
      </c>
      <c r="D34" s="1298" t="s">
        <v>666</v>
      </c>
      <c r="E34" s="1412">
        <v>5</v>
      </c>
      <c r="F34" s="1413">
        <v>5</v>
      </c>
      <c r="G34" s="1412">
        <v>4</v>
      </c>
      <c r="H34" s="1588">
        <v>4</v>
      </c>
      <c r="I34" s="946">
        <v>4</v>
      </c>
      <c r="J34" s="948">
        <v>4</v>
      </c>
      <c r="K34" s="1411">
        <f t="shared" si="9"/>
        <v>10</v>
      </c>
      <c r="L34" s="1410">
        <f t="shared" si="10"/>
        <v>16</v>
      </c>
      <c r="M34" s="1353">
        <f t="shared" si="11"/>
        <v>26</v>
      </c>
      <c r="N34" s="1368"/>
      <c r="O34" s="1244"/>
    </row>
    <row r="35" spans="2:15" s="992" customFormat="1" ht="14.1" customHeight="1" x14ac:dyDescent="0.2">
      <c r="B35" s="2833"/>
      <c r="C35" s="1147">
        <v>2</v>
      </c>
      <c r="D35" s="1154" t="s">
        <v>849</v>
      </c>
      <c r="E35" s="1391">
        <v>3</v>
      </c>
      <c r="F35" s="1392">
        <v>3</v>
      </c>
      <c r="G35" s="1391">
        <v>3</v>
      </c>
      <c r="H35" s="1565">
        <v>3</v>
      </c>
      <c r="I35" s="888">
        <v>3</v>
      </c>
      <c r="J35" s="931">
        <v>3</v>
      </c>
      <c r="K35" s="886">
        <f t="shared" si="9"/>
        <v>6</v>
      </c>
      <c r="L35" s="1382">
        <f t="shared" si="10"/>
        <v>12</v>
      </c>
      <c r="M35" s="1346">
        <f t="shared" si="11"/>
        <v>18</v>
      </c>
      <c r="N35" s="1110"/>
      <c r="O35" s="1244"/>
    </row>
    <row r="36" spans="2:15" s="992" customFormat="1" ht="14.1" customHeight="1" x14ac:dyDescent="0.2">
      <c r="B36" s="2833"/>
      <c r="C36" s="1161">
        <v>3</v>
      </c>
      <c r="D36" s="1154" t="s">
        <v>850</v>
      </c>
      <c r="E36" s="1391">
        <v>2</v>
      </c>
      <c r="F36" s="1392">
        <v>2</v>
      </c>
      <c r="G36" s="1391">
        <v>2</v>
      </c>
      <c r="H36" s="1565">
        <v>2</v>
      </c>
      <c r="I36" s="888">
        <v>2</v>
      </c>
      <c r="J36" s="931">
        <v>2</v>
      </c>
      <c r="K36" s="886">
        <f t="shared" si="9"/>
        <v>4</v>
      </c>
      <c r="L36" s="1382">
        <f t="shared" si="10"/>
        <v>8</v>
      </c>
      <c r="M36" s="1346">
        <f t="shared" si="11"/>
        <v>12</v>
      </c>
      <c r="N36" s="1110"/>
      <c r="O36" s="1244"/>
    </row>
    <row r="37" spans="2:15" s="992" customFormat="1" ht="14.1" customHeight="1" x14ac:dyDescent="0.2">
      <c r="B37" s="2833"/>
      <c r="C37" s="1147">
        <v>4</v>
      </c>
      <c r="D37" s="1151" t="s">
        <v>669</v>
      </c>
      <c r="E37" s="1391">
        <v>1</v>
      </c>
      <c r="F37" s="1392"/>
      <c r="G37" s="1391"/>
      <c r="H37" s="1440"/>
      <c r="I37" s="1439"/>
      <c r="J37" s="1362"/>
      <c r="K37" s="886">
        <f t="shared" si="9"/>
        <v>1</v>
      </c>
      <c r="L37" s="1382">
        <f t="shared" si="10"/>
        <v>0</v>
      </c>
      <c r="M37" s="1346">
        <f t="shared" si="11"/>
        <v>1</v>
      </c>
      <c r="N37" s="1110"/>
      <c r="O37" s="1244"/>
    </row>
    <row r="38" spans="2:15" s="992" customFormat="1" ht="14.1" customHeight="1" x14ac:dyDescent="0.2">
      <c r="B38" s="2833"/>
      <c r="C38" s="1161">
        <v>5</v>
      </c>
      <c r="D38" s="1151" t="s">
        <v>851</v>
      </c>
      <c r="E38" s="1391"/>
      <c r="F38" s="1392"/>
      <c r="G38" s="1391">
        <v>1</v>
      </c>
      <c r="H38" s="1565"/>
      <c r="I38" s="888"/>
      <c r="J38" s="931"/>
      <c r="K38" s="886">
        <f t="shared" si="9"/>
        <v>0</v>
      </c>
      <c r="L38" s="1382">
        <f t="shared" si="10"/>
        <v>1</v>
      </c>
      <c r="M38" s="1346">
        <f t="shared" si="11"/>
        <v>1</v>
      </c>
      <c r="N38" s="1110"/>
      <c r="O38" s="1244"/>
    </row>
    <row r="39" spans="2:15" s="992" customFormat="1" ht="14.1" customHeight="1" x14ac:dyDescent="0.2">
      <c r="B39" s="2833"/>
      <c r="C39" s="1147">
        <v>6</v>
      </c>
      <c r="D39" s="1151" t="s">
        <v>670</v>
      </c>
      <c r="E39" s="1391">
        <v>2</v>
      </c>
      <c r="F39" s="1392">
        <v>2</v>
      </c>
      <c r="G39" s="1391">
        <v>2</v>
      </c>
      <c r="H39" s="1565">
        <v>2</v>
      </c>
      <c r="I39" s="888">
        <v>2</v>
      </c>
      <c r="J39" s="931">
        <v>2</v>
      </c>
      <c r="K39" s="886">
        <f t="shared" si="9"/>
        <v>4</v>
      </c>
      <c r="L39" s="1382">
        <f t="shared" si="10"/>
        <v>8</v>
      </c>
      <c r="M39" s="1346">
        <f t="shared" si="11"/>
        <v>12</v>
      </c>
      <c r="N39" s="1110"/>
      <c r="O39" s="1244"/>
    </row>
    <row r="40" spans="2:15" s="992" customFormat="1" ht="14.1" customHeight="1" x14ac:dyDescent="0.2">
      <c r="B40" s="2833"/>
      <c r="C40" s="1161">
        <v>7</v>
      </c>
      <c r="D40" s="1150" t="s">
        <v>671</v>
      </c>
      <c r="E40" s="1391"/>
      <c r="F40" s="1392">
        <v>2</v>
      </c>
      <c r="G40" s="1391">
        <v>1</v>
      </c>
      <c r="H40" s="1565">
        <v>1</v>
      </c>
      <c r="I40" s="888"/>
      <c r="J40" s="931"/>
      <c r="K40" s="886">
        <f t="shared" si="9"/>
        <v>2</v>
      </c>
      <c r="L40" s="1382">
        <f t="shared" si="10"/>
        <v>2</v>
      </c>
      <c r="M40" s="1346">
        <f t="shared" si="11"/>
        <v>4</v>
      </c>
      <c r="N40" s="1110"/>
      <c r="O40" s="1244"/>
    </row>
    <row r="41" spans="2:15" s="992" customFormat="1" ht="14.1" customHeight="1" x14ac:dyDescent="0.2">
      <c r="B41" s="2833"/>
      <c r="C41" s="1147">
        <v>8</v>
      </c>
      <c r="D41" s="1290" t="s">
        <v>677</v>
      </c>
      <c r="E41" s="1391">
        <v>4</v>
      </c>
      <c r="F41" s="1392">
        <v>4</v>
      </c>
      <c r="G41" s="1391">
        <v>3</v>
      </c>
      <c r="H41" s="1565">
        <v>4</v>
      </c>
      <c r="I41" s="888">
        <v>3</v>
      </c>
      <c r="J41" s="931">
        <v>4</v>
      </c>
      <c r="K41" s="886">
        <f t="shared" si="9"/>
        <v>8</v>
      </c>
      <c r="L41" s="1382">
        <f t="shared" si="10"/>
        <v>14</v>
      </c>
      <c r="M41" s="1346">
        <f t="shared" si="11"/>
        <v>22</v>
      </c>
      <c r="N41" s="1110"/>
      <c r="O41" s="1244"/>
    </row>
    <row r="42" spans="2:15" s="992" customFormat="1" ht="14.1" customHeight="1" x14ac:dyDescent="0.2">
      <c r="B42" s="2833"/>
      <c r="C42" s="1161">
        <v>9</v>
      </c>
      <c r="D42" s="1151" t="s">
        <v>676</v>
      </c>
      <c r="E42" s="1391">
        <v>2</v>
      </c>
      <c r="F42" s="1392">
        <v>2</v>
      </c>
      <c r="G42" s="1391">
        <v>2</v>
      </c>
      <c r="H42" s="1565">
        <v>1</v>
      </c>
      <c r="I42" s="888">
        <v>1</v>
      </c>
      <c r="J42" s="931"/>
      <c r="K42" s="886">
        <f t="shared" si="9"/>
        <v>4</v>
      </c>
      <c r="L42" s="1382">
        <f t="shared" si="10"/>
        <v>4</v>
      </c>
      <c r="M42" s="1346">
        <f t="shared" si="11"/>
        <v>8</v>
      </c>
      <c r="N42" s="1110"/>
      <c r="O42" s="1244"/>
    </row>
    <row r="43" spans="2:15" s="992" customFormat="1" ht="14.1" customHeight="1" x14ac:dyDescent="0.2">
      <c r="B43" s="2833"/>
      <c r="C43" s="1147">
        <v>10</v>
      </c>
      <c r="D43" s="1151" t="s">
        <v>712</v>
      </c>
      <c r="E43" s="1391">
        <v>2</v>
      </c>
      <c r="F43" s="1392">
        <v>2</v>
      </c>
      <c r="G43" s="1391">
        <v>2</v>
      </c>
      <c r="H43" s="1565">
        <v>1</v>
      </c>
      <c r="I43" s="888">
        <v>1</v>
      </c>
      <c r="J43" s="931"/>
      <c r="K43" s="886">
        <f t="shared" si="9"/>
        <v>4</v>
      </c>
      <c r="L43" s="1382">
        <f t="shared" si="10"/>
        <v>4</v>
      </c>
      <c r="M43" s="1346">
        <f t="shared" si="11"/>
        <v>8</v>
      </c>
      <c r="N43" s="1110"/>
      <c r="O43" s="1244"/>
    </row>
    <row r="44" spans="2:15" s="992" customFormat="1" ht="14.1" customHeight="1" x14ac:dyDescent="0.2">
      <c r="B44" s="2833"/>
      <c r="C44" s="1161">
        <v>11</v>
      </c>
      <c r="D44" s="1151" t="s">
        <v>673</v>
      </c>
      <c r="E44" s="1391">
        <v>2</v>
      </c>
      <c r="F44" s="1392">
        <v>1</v>
      </c>
      <c r="G44" s="1391">
        <v>2</v>
      </c>
      <c r="H44" s="1565">
        <v>1</v>
      </c>
      <c r="I44" s="888">
        <v>1</v>
      </c>
      <c r="J44" s="931"/>
      <c r="K44" s="886">
        <f t="shared" si="9"/>
        <v>3</v>
      </c>
      <c r="L44" s="1382">
        <f t="shared" si="10"/>
        <v>4</v>
      </c>
      <c r="M44" s="1346">
        <f t="shared" si="11"/>
        <v>7</v>
      </c>
      <c r="N44" s="1110"/>
      <c r="O44" s="1244"/>
    </row>
    <row r="45" spans="2:15" s="992" customFormat="1" ht="14.1" customHeight="1" x14ac:dyDescent="0.2">
      <c r="B45" s="2833"/>
      <c r="C45" s="1147">
        <v>12</v>
      </c>
      <c r="D45" s="1151" t="s">
        <v>674</v>
      </c>
      <c r="E45" s="1391">
        <v>1</v>
      </c>
      <c r="F45" s="1392">
        <v>2</v>
      </c>
      <c r="G45" s="1391">
        <v>2</v>
      </c>
      <c r="H45" s="1565">
        <v>1</v>
      </c>
      <c r="I45" s="888">
        <v>1</v>
      </c>
      <c r="J45" s="931"/>
      <c r="K45" s="886">
        <f t="shared" si="9"/>
        <v>3</v>
      </c>
      <c r="L45" s="1382">
        <f t="shared" si="10"/>
        <v>4</v>
      </c>
      <c r="M45" s="1346">
        <f t="shared" si="11"/>
        <v>7</v>
      </c>
      <c r="N45" s="1110"/>
      <c r="O45" s="1244"/>
    </row>
    <row r="46" spans="2:15" s="992" customFormat="1" ht="14.1" customHeight="1" x14ac:dyDescent="0.2">
      <c r="B46" s="2833"/>
      <c r="C46" s="1161">
        <v>13</v>
      </c>
      <c r="D46" s="1151" t="s">
        <v>681</v>
      </c>
      <c r="E46" s="1391"/>
      <c r="F46" s="1392">
        <v>1</v>
      </c>
      <c r="G46" s="1391">
        <v>1</v>
      </c>
      <c r="H46" s="1565"/>
      <c r="I46" s="888"/>
      <c r="J46" s="931"/>
      <c r="K46" s="886">
        <f t="shared" si="9"/>
        <v>1</v>
      </c>
      <c r="L46" s="1382">
        <f t="shared" si="10"/>
        <v>1</v>
      </c>
      <c r="M46" s="1346">
        <f t="shared" si="11"/>
        <v>2</v>
      </c>
      <c r="N46" s="1110"/>
      <c r="O46" s="1244"/>
    </row>
    <row r="47" spans="2:15" s="992" customFormat="1" ht="14.1" customHeight="1" x14ac:dyDescent="0.2">
      <c r="B47" s="2833"/>
      <c r="C47" s="1147">
        <v>14</v>
      </c>
      <c r="D47" s="1151" t="s">
        <v>680</v>
      </c>
      <c r="E47" s="1391">
        <v>4</v>
      </c>
      <c r="F47" s="1392">
        <v>4</v>
      </c>
      <c r="G47" s="1391">
        <v>3</v>
      </c>
      <c r="H47" s="1565">
        <v>3</v>
      </c>
      <c r="I47" s="888">
        <v>3</v>
      </c>
      <c r="J47" s="931">
        <v>3</v>
      </c>
      <c r="K47" s="886">
        <f t="shared" si="9"/>
        <v>8</v>
      </c>
      <c r="L47" s="1382">
        <f t="shared" si="10"/>
        <v>12</v>
      </c>
      <c r="M47" s="1346">
        <f t="shared" si="11"/>
        <v>20</v>
      </c>
      <c r="N47" s="1110"/>
      <c r="O47" s="1244"/>
    </row>
    <row r="48" spans="2:15" s="992" customFormat="1" ht="14.1" customHeight="1" x14ac:dyDescent="0.2">
      <c r="B48" s="2833"/>
      <c r="C48" s="1161">
        <v>15</v>
      </c>
      <c r="D48" s="1151" t="s">
        <v>678</v>
      </c>
      <c r="E48" s="1391">
        <v>1</v>
      </c>
      <c r="F48" s="1392">
        <v>1</v>
      </c>
      <c r="G48" s="1391">
        <v>1</v>
      </c>
      <c r="H48" s="1565">
        <v>1</v>
      </c>
      <c r="I48" s="888">
        <v>1</v>
      </c>
      <c r="J48" s="931"/>
      <c r="K48" s="886">
        <f t="shared" si="9"/>
        <v>2</v>
      </c>
      <c r="L48" s="1382">
        <f t="shared" si="10"/>
        <v>3</v>
      </c>
      <c r="M48" s="1346">
        <f t="shared" si="11"/>
        <v>5</v>
      </c>
      <c r="N48" s="1110"/>
      <c r="O48" s="1244"/>
    </row>
    <row r="49" spans="2:15" s="992" customFormat="1" ht="14.1" customHeight="1" x14ac:dyDescent="0.2">
      <c r="B49" s="2833"/>
      <c r="C49" s="1147">
        <v>16</v>
      </c>
      <c r="D49" s="1150" t="s">
        <v>719</v>
      </c>
      <c r="E49" s="1391"/>
      <c r="F49" s="1392"/>
      <c r="G49" s="1391">
        <v>1</v>
      </c>
      <c r="H49" s="1565">
        <v>1</v>
      </c>
      <c r="I49" s="888"/>
      <c r="J49" s="931"/>
      <c r="K49" s="886">
        <f t="shared" si="9"/>
        <v>0</v>
      </c>
      <c r="L49" s="1382">
        <f t="shared" si="10"/>
        <v>2</v>
      </c>
      <c r="M49" s="1346">
        <f t="shared" si="11"/>
        <v>2</v>
      </c>
      <c r="N49" s="1110"/>
      <c r="O49" s="1244"/>
    </row>
    <row r="50" spans="2:15" s="992" customFormat="1" ht="14.1" customHeight="1" x14ac:dyDescent="0.2">
      <c r="B50" s="2833"/>
      <c r="C50" s="1333">
        <v>17</v>
      </c>
      <c r="D50" s="1288" t="s">
        <v>682</v>
      </c>
      <c r="E50" s="1408">
        <v>1</v>
      </c>
      <c r="F50" s="1409">
        <v>1</v>
      </c>
      <c r="G50" s="1408">
        <v>1</v>
      </c>
      <c r="H50" s="1589">
        <v>1</v>
      </c>
      <c r="I50" s="1285">
        <v>1</v>
      </c>
      <c r="J50" s="1284">
        <v>1</v>
      </c>
      <c r="K50" s="1407">
        <f t="shared" si="9"/>
        <v>2</v>
      </c>
      <c r="L50" s="1406">
        <f t="shared" si="10"/>
        <v>4</v>
      </c>
      <c r="M50" s="1369">
        <f t="shared" si="11"/>
        <v>6</v>
      </c>
      <c r="N50" s="1358"/>
      <c r="O50" s="1244"/>
    </row>
    <row r="51" spans="2:15" s="992" customFormat="1" ht="19.350000000000001" customHeight="1" thickBot="1" x14ac:dyDescent="0.25">
      <c r="B51" s="2833"/>
      <c r="C51" s="1281" t="s">
        <v>857</v>
      </c>
      <c r="D51" s="1280"/>
      <c r="E51" s="1586"/>
      <c r="F51" s="1560"/>
      <c r="G51" s="1586"/>
      <c r="H51" s="1563"/>
      <c r="I51" s="921"/>
      <c r="J51" s="921"/>
      <c r="K51" s="1405">
        <f>SUM(E51:G51)</f>
        <v>0</v>
      </c>
      <c r="L51" s="1404">
        <f>SUM(H51:J51)</f>
        <v>0</v>
      </c>
      <c r="M51" s="1403">
        <f t="shared" si="11"/>
        <v>0</v>
      </c>
      <c r="N51" s="2019"/>
      <c r="O51" s="1244"/>
    </row>
    <row r="52" spans="2:15" s="1224" customFormat="1" ht="19.5" customHeight="1" thickTop="1" x14ac:dyDescent="0.2">
      <c r="B52" s="1357"/>
      <c r="C52" s="1267" t="s">
        <v>773</v>
      </c>
      <c r="D52" s="1276"/>
      <c r="E52" s="1274">
        <f t="shared" ref="E52:M52" si="12">SUM(E53:E58)</f>
        <v>0</v>
      </c>
      <c r="F52" s="1274">
        <f t="shared" si="12"/>
        <v>0</v>
      </c>
      <c r="G52" s="1274">
        <f t="shared" si="12"/>
        <v>0</v>
      </c>
      <c r="H52" s="1274">
        <f t="shared" si="12"/>
        <v>0</v>
      </c>
      <c r="I52" s="1274">
        <f t="shared" si="12"/>
        <v>0</v>
      </c>
      <c r="J52" s="1275">
        <f t="shared" si="12"/>
        <v>0</v>
      </c>
      <c r="K52" s="1402">
        <f t="shared" si="12"/>
        <v>0</v>
      </c>
      <c r="L52" s="1402">
        <f t="shared" si="12"/>
        <v>0</v>
      </c>
      <c r="M52" s="1401">
        <f t="shared" si="12"/>
        <v>0</v>
      </c>
      <c r="N52" s="1356"/>
      <c r="O52" s="1244"/>
    </row>
    <row r="53" spans="2:15" s="1224" customFormat="1" ht="14.1" customHeight="1" x14ac:dyDescent="0.2">
      <c r="B53" s="989"/>
      <c r="C53" s="1127">
        <v>1</v>
      </c>
      <c r="D53" s="1260"/>
      <c r="E53" s="1393"/>
      <c r="F53" s="1394"/>
      <c r="G53" s="1393"/>
      <c r="H53" s="1562"/>
      <c r="I53" s="894"/>
      <c r="J53" s="899"/>
      <c r="K53" s="896">
        <f t="shared" ref="K53:K58" si="13">SUM(E53:F53)</f>
        <v>0</v>
      </c>
      <c r="L53" s="1385">
        <f t="shared" ref="L53:L58" si="14">SUM(G53:J53)</f>
        <v>0</v>
      </c>
      <c r="M53" s="1384">
        <f t="shared" ref="M53:M58" si="15">SUM(K53:L53)</f>
        <v>0</v>
      </c>
      <c r="N53" s="1112"/>
      <c r="O53" s="1244"/>
    </row>
    <row r="54" spans="2:15" s="1224" customFormat="1" ht="14.1" customHeight="1" x14ac:dyDescent="0.2">
      <c r="B54" s="989"/>
      <c r="C54" s="1127">
        <v>2</v>
      </c>
      <c r="D54" s="1254"/>
      <c r="E54" s="1393"/>
      <c r="F54" s="1394"/>
      <c r="G54" s="1393"/>
      <c r="H54" s="1562"/>
      <c r="I54" s="894"/>
      <c r="J54" s="899"/>
      <c r="K54" s="886">
        <f t="shared" si="13"/>
        <v>0</v>
      </c>
      <c r="L54" s="1382">
        <f t="shared" si="14"/>
        <v>0</v>
      </c>
      <c r="M54" s="1346">
        <f t="shared" si="15"/>
        <v>0</v>
      </c>
      <c r="N54" s="1112"/>
      <c r="O54" s="1244"/>
    </row>
    <row r="55" spans="2:15" s="1224" customFormat="1" ht="14.1" customHeight="1" x14ac:dyDescent="0.2">
      <c r="B55" s="989"/>
      <c r="C55" s="1127">
        <v>3</v>
      </c>
      <c r="D55" s="1254"/>
      <c r="E55" s="1393"/>
      <c r="F55" s="1394"/>
      <c r="G55" s="1393"/>
      <c r="H55" s="1562"/>
      <c r="I55" s="894"/>
      <c r="J55" s="899"/>
      <c r="K55" s="886">
        <f t="shared" si="13"/>
        <v>0</v>
      </c>
      <c r="L55" s="1382">
        <f t="shared" si="14"/>
        <v>0</v>
      </c>
      <c r="M55" s="1346">
        <f t="shared" si="15"/>
        <v>0</v>
      </c>
      <c r="N55" s="1112"/>
      <c r="O55" s="1244"/>
    </row>
    <row r="56" spans="2:15" s="1224" customFormat="1" ht="14.1" customHeight="1" x14ac:dyDescent="0.2">
      <c r="B56" s="930"/>
      <c r="C56" s="1126">
        <v>4</v>
      </c>
      <c r="D56" s="1254"/>
      <c r="E56" s="1391"/>
      <c r="F56" s="1392"/>
      <c r="G56" s="1391"/>
      <c r="H56" s="1565"/>
      <c r="I56" s="888"/>
      <c r="J56" s="931"/>
      <c r="K56" s="886">
        <f t="shared" si="13"/>
        <v>0</v>
      </c>
      <c r="L56" s="1382">
        <f t="shared" si="14"/>
        <v>0</v>
      </c>
      <c r="M56" s="1346">
        <f t="shared" si="15"/>
        <v>0</v>
      </c>
      <c r="N56" s="884"/>
      <c r="O56" s="1244"/>
    </row>
    <row r="57" spans="2:15" s="1224" customFormat="1" ht="14.1" customHeight="1" x14ac:dyDescent="0.2">
      <c r="B57" s="930"/>
      <c r="C57" s="1126">
        <v>5</v>
      </c>
      <c r="D57" s="1254"/>
      <c r="E57" s="1391"/>
      <c r="F57" s="1392"/>
      <c r="G57" s="1391"/>
      <c r="H57" s="1565"/>
      <c r="I57" s="888"/>
      <c r="J57" s="931"/>
      <c r="K57" s="886">
        <f t="shared" si="13"/>
        <v>0</v>
      </c>
      <c r="L57" s="1382">
        <f t="shared" si="14"/>
        <v>0</v>
      </c>
      <c r="M57" s="1346">
        <f t="shared" si="15"/>
        <v>0</v>
      </c>
      <c r="N57" s="884"/>
      <c r="O57" s="1244"/>
    </row>
    <row r="58" spans="2:15" s="1224" customFormat="1" ht="14.1" customHeight="1" thickBot="1" x14ac:dyDescent="0.25">
      <c r="B58" s="927"/>
      <c r="C58" s="1133">
        <v>6</v>
      </c>
      <c r="D58" s="1249"/>
      <c r="E58" s="1399"/>
      <c r="F58" s="1400"/>
      <c r="G58" s="1399"/>
      <c r="H58" s="1566"/>
      <c r="I58" s="911"/>
      <c r="J58" s="1144"/>
      <c r="K58" s="909">
        <f t="shared" si="13"/>
        <v>0</v>
      </c>
      <c r="L58" s="1398">
        <f t="shared" si="14"/>
        <v>0</v>
      </c>
      <c r="M58" s="1397">
        <f t="shared" si="15"/>
        <v>0</v>
      </c>
      <c r="N58" s="1355"/>
      <c r="O58" s="1244"/>
    </row>
    <row r="59" spans="2:15" s="1224" customFormat="1" ht="19.350000000000001" customHeight="1" thickTop="1" x14ac:dyDescent="0.2">
      <c r="B59" s="1266"/>
      <c r="C59" s="1267" t="s">
        <v>772</v>
      </c>
      <c r="D59" s="1266"/>
      <c r="E59" s="1264">
        <f t="shared" ref="E59:M59" si="16">SUM(E60:E64)</f>
        <v>0</v>
      </c>
      <c r="F59" s="1263">
        <f t="shared" si="16"/>
        <v>0</v>
      </c>
      <c r="G59" s="1264">
        <f t="shared" si="16"/>
        <v>0</v>
      </c>
      <c r="H59" s="1265">
        <f t="shared" si="16"/>
        <v>0</v>
      </c>
      <c r="I59" s="1264">
        <f t="shared" si="16"/>
        <v>0</v>
      </c>
      <c r="J59" s="1264">
        <f t="shared" si="16"/>
        <v>0</v>
      </c>
      <c r="K59" s="1402">
        <f t="shared" si="16"/>
        <v>0</v>
      </c>
      <c r="L59" s="1402">
        <f t="shared" si="16"/>
        <v>0</v>
      </c>
      <c r="M59" s="1402">
        <f t="shared" si="16"/>
        <v>0</v>
      </c>
      <c r="N59" s="1354"/>
      <c r="O59" s="1244"/>
    </row>
    <row r="60" spans="2:15" s="1224" customFormat="1" ht="14.1" customHeight="1" x14ac:dyDescent="0.2">
      <c r="B60" s="989"/>
      <c r="C60" s="1127">
        <v>1</v>
      </c>
      <c r="D60" s="1254"/>
      <c r="E60" s="1393"/>
      <c r="F60" s="1394"/>
      <c r="G60" s="1393"/>
      <c r="H60" s="1562"/>
      <c r="I60" s="894"/>
      <c r="J60" s="899"/>
      <c r="K60" s="896">
        <f t="shared" ref="K60:K68" si="17">SUM(E60:F60)</f>
        <v>0</v>
      </c>
      <c r="L60" s="1385">
        <f t="shared" ref="L60:L68" si="18">SUM(G60:J60)</f>
        <v>0</v>
      </c>
      <c r="M60" s="1384">
        <f t="shared" ref="M60:M68" si="19">SUM(K60:L60)</f>
        <v>0</v>
      </c>
      <c r="N60" s="1112"/>
      <c r="O60" s="1244"/>
    </row>
    <row r="61" spans="2:15" s="1224" customFormat="1" ht="14.1" customHeight="1" x14ac:dyDescent="0.2">
      <c r="B61" s="930"/>
      <c r="C61" s="1126">
        <v>2</v>
      </c>
      <c r="D61" s="1254"/>
      <c r="E61" s="1391"/>
      <c r="F61" s="1392"/>
      <c r="G61" s="1391"/>
      <c r="H61" s="1565"/>
      <c r="I61" s="888"/>
      <c r="J61" s="931"/>
      <c r="K61" s="886">
        <f t="shared" si="17"/>
        <v>0</v>
      </c>
      <c r="L61" s="1382">
        <f t="shared" si="18"/>
        <v>0</v>
      </c>
      <c r="M61" s="1346">
        <f t="shared" si="19"/>
        <v>0</v>
      </c>
      <c r="N61" s="884"/>
      <c r="O61" s="1244"/>
    </row>
    <row r="62" spans="2:15" s="1224" customFormat="1" ht="14.1" customHeight="1" x14ac:dyDescent="0.2">
      <c r="B62" s="1134"/>
      <c r="C62" s="1126">
        <v>3</v>
      </c>
      <c r="D62" s="1254"/>
      <c r="E62" s="1391"/>
      <c r="F62" s="1392"/>
      <c r="G62" s="1391"/>
      <c r="H62" s="1565"/>
      <c r="I62" s="888"/>
      <c r="J62" s="931"/>
      <c r="K62" s="886">
        <f t="shared" si="17"/>
        <v>0</v>
      </c>
      <c r="L62" s="1382">
        <f t="shared" si="18"/>
        <v>0</v>
      </c>
      <c r="M62" s="1346">
        <f t="shared" si="19"/>
        <v>0</v>
      </c>
      <c r="N62" s="884"/>
      <c r="O62" s="1244"/>
    </row>
    <row r="63" spans="2:15" s="1224" customFormat="1" ht="14.1" customHeight="1" x14ac:dyDescent="0.2">
      <c r="B63" s="930"/>
      <c r="C63" s="1126">
        <v>4</v>
      </c>
      <c r="D63" s="1254"/>
      <c r="E63" s="1391"/>
      <c r="F63" s="1392"/>
      <c r="G63" s="1391"/>
      <c r="H63" s="1565"/>
      <c r="I63" s="888"/>
      <c r="J63" s="931"/>
      <c r="K63" s="886">
        <f t="shared" si="17"/>
        <v>0</v>
      </c>
      <c r="L63" s="1382">
        <f t="shared" si="18"/>
        <v>0</v>
      </c>
      <c r="M63" s="1346">
        <f t="shared" si="19"/>
        <v>0</v>
      </c>
      <c r="N63" s="884"/>
      <c r="O63" s="1244"/>
    </row>
    <row r="64" spans="2:15" s="1224" customFormat="1" ht="14.1" customHeight="1" thickBot="1" x14ac:dyDescent="0.25">
      <c r="B64" s="1352"/>
      <c r="C64" s="1250">
        <v>5</v>
      </c>
      <c r="D64" s="1467"/>
      <c r="E64" s="1389"/>
      <c r="F64" s="1390"/>
      <c r="G64" s="1389"/>
      <c r="H64" s="1590"/>
      <c r="I64" s="1123"/>
      <c r="J64" s="1140"/>
      <c r="K64" s="1388">
        <f t="shared" si="17"/>
        <v>0</v>
      </c>
      <c r="L64" s="1387">
        <f t="shared" si="18"/>
        <v>0</v>
      </c>
      <c r="M64" s="1340">
        <f t="shared" si="19"/>
        <v>0</v>
      </c>
      <c r="N64" s="1351"/>
      <c r="O64" s="1244"/>
    </row>
    <row r="65" spans="2:14" s="1224" customFormat="1" ht="14.1" customHeight="1" thickTop="1" x14ac:dyDescent="0.2">
      <c r="B65" s="1350"/>
      <c r="C65" s="1242" t="s">
        <v>828</v>
      </c>
      <c r="D65" s="1242"/>
      <c r="E65" s="1386"/>
      <c r="F65" s="1386"/>
      <c r="G65" s="1386"/>
      <c r="H65" s="1386"/>
      <c r="I65" s="1241"/>
      <c r="J65" s="1241"/>
      <c r="K65" s="896">
        <f t="shared" si="17"/>
        <v>0</v>
      </c>
      <c r="L65" s="1385">
        <f t="shared" si="18"/>
        <v>0</v>
      </c>
      <c r="M65" s="1384">
        <f t="shared" si="19"/>
        <v>0</v>
      </c>
      <c r="N65" s="1348"/>
    </row>
    <row r="66" spans="2:14" s="1224" customFormat="1" ht="14.1" customHeight="1" x14ac:dyDescent="0.2">
      <c r="B66" s="1347"/>
      <c r="C66" s="1236" t="s">
        <v>721</v>
      </c>
      <c r="D66" s="1236"/>
      <c r="E66" s="1383"/>
      <c r="F66" s="1383"/>
      <c r="G66" s="1383"/>
      <c r="H66" s="1383"/>
      <c r="I66" s="1235"/>
      <c r="J66" s="1235"/>
      <c r="K66" s="886">
        <f t="shared" si="17"/>
        <v>0</v>
      </c>
      <c r="L66" s="1382">
        <f t="shared" si="18"/>
        <v>0</v>
      </c>
      <c r="M66" s="1346">
        <f t="shared" si="19"/>
        <v>0</v>
      </c>
      <c r="N66" s="1345"/>
    </row>
    <row r="67" spans="2:14" s="1224" customFormat="1" ht="14.1" customHeight="1" x14ac:dyDescent="0.2">
      <c r="B67" s="1347"/>
      <c r="C67" s="1236" t="s">
        <v>829</v>
      </c>
      <c r="D67" s="1236"/>
      <c r="E67" s="1383"/>
      <c r="F67" s="1383"/>
      <c r="G67" s="1383"/>
      <c r="H67" s="1383"/>
      <c r="I67" s="1235"/>
      <c r="J67" s="1235"/>
      <c r="K67" s="886">
        <f t="shared" si="17"/>
        <v>0</v>
      </c>
      <c r="L67" s="1382">
        <f t="shared" si="18"/>
        <v>0</v>
      </c>
      <c r="M67" s="1346">
        <f t="shared" si="19"/>
        <v>0</v>
      </c>
      <c r="N67" s="1345"/>
    </row>
    <row r="68" spans="2:14" s="1224" customFormat="1" ht="14.1" customHeight="1" thickBot="1" x14ac:dyDescent="0.25">
      <c r="B68" s="1344"/>
      <c r="C68" s="1643" t="s">
        <v>853</v>
      </c>
      <c r="D68" s="1343"/>
      <c r="E68" s="1381"/>
      <c r="F68" s="1381"/>
      <c r="G68" s="1381"/>
      <c r="H68" s="1381"/>
      <c r="I68" s="1342"/>
      <c r="J68" s="1341"/>
      <c r="K68" s="878">
        <f t="shared" si="17"/>
        <v>0</v>
      </c>
      <c r="L68" s="1380">
        <f t="shared" si="18"/>
        <v>0</v>
      </c>
      <c r="M68" s="1379">
        <f t="shared" si="19"/>
        <v>0</v>
      </c>
      <c r="N68" s="1339"/>
    </row>
    <row r="69" spans="2:14" ht="15" customHeight="1" x14ac:dyDescent="0.2">
      <c r="C69" s="1473"/>
      <c r="D69" s="2022"/>
      <c r="E69" s="2023"/>
      <c r="F69" s="2023"/>
      <c r="G69" s="2023"/>
      <c r="H69" s="2023"/>
      <c r="I69" s="2023"/>
      <c r="J69" s="2023"/>
      <c r="K69" s="2023"/>
      <c r="L69" s="2023"/>
      <c r="M69" s="2023"/>
    </row>
    <row r="70" spans="2:14" ht="15.75" x14ac:dyDescent="0.25">
      <c r="C70" s="1472"/>
      <c r="D70" s="1471"/>
      <c r="E70" s="1470"/>
      <c r="F70" s="1470"/>
      <c r="G70" s="1470"/>
      <c r="H70" s="1470"/>
      <c r="I70" s="1470"/>
      <c r="J70" s="1470"/>
      <c r="K70" s="1470"/>
      <c r="L70" s="1470"/>
      <c r="M70" s="1469"/>
    </row>
    <row r="71" spans="2:14" x14ac:dyDescent="0.2">
      <c r="D71" s="1096"/>
      <c r="E71" s="1221"/>
      <c r="F71" s="1221"/>
      <c r="G71" s="1221"/>
      <c r="H71" s="1096"/>
      <c r="I71" s="1096"/>
      <c r="J71" s="1204"/>
      <c r="K71" s="1204"/>
      <c r="L71" s="1204"/>
      <c r="M71" s="1096"/>
    </row>
  </sheetData>
  <sheetProtection algorithmName="SHA-512" hashValue="56AcKT+tGSKrFVDqiH7a6KgTdL+BDPHuIjcy30kH4xfNL3jlyHCLg5mIet0NG3x2+4GzgqwFRcUhKbTqbViU8Q==" saltValue="d1KTmrJKApMh2IBGgYc9Uw==" spinCount="100000" sheet="1" objects="1" scenarios="1"/>
  <mergeCells count="18">
    <mergeCell ref="M2:N2"/>
    <mergeCell ref="D3:L3"/>
    <mergeCell ref="J5:M5"/>
    <mergeCell ref="B6:D12"/>
    <mergeCell ref="E6:J6"/>
    <mergeCell ref="K6:L7"/>
    <mergeCell ref="M6:M12"/>
    <mergeCell ref="E12:J12"/>
    <mergeCell ref="N13:N19"/>
    <mergeCell ref="B21:B33"/>
    <mergeCell ref="B34:B51"/>
    <mergeCell ref="N6:N12"/>
    <mergeCell ref="E7:J7"/>
    <mergeCell ref="K8:K12"/>
    <mergeCell ref="L8:L12"/>
    <mergeCell ref="E9:F9"/>
    <mergeCell ref="G9:J9"/>
    <mergeCell ref="E10:J10"/>
  </mergeCells>
  <printOptions horizontalCentered="1"/>
  <pageMargins left="0.59055118110236227" right="0.51181102362204722" top="1.1811023622047245" bottom="0.98425196850393704" header="0.51181102362204722" footer="0.51181102362204722"/>
  <pageSetup paperSize="9" scale="43" orientation="landscape"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r:uid="{3A8B7C27-FFBE-4194-9CF3-D8772D088A08}">
          <x14:formula1>
            <xm:f>słownik!$A$2:$A$175</xm:f>
          </x14:formula1>
          <xm:sqref>D53:D58 D60:D64</xm:sqref>
        </x14:dataValidation>
      </x14:dataValidations>
    </ext>
  </extLst>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36394B-E76F-48E6-B02C-A7EBF31A493A}">
  <sheetPr>
    <tabColor theme="9" tint="0.59999389629810485"/>
    <pageSetUpPr fitToPage="1"/>
  </sheetPr>
  <dimension ref="B1:S44"/>
  <sheetViews>
    <sheetView showGridLines="0" view="pageBreakPreview" zoomScaleNormal="100" zoomScaleSheetLayoutView="100" zoomScalePageLayoutView="140" workbookViewId="0">
      <selection activeCell="J1" sqref="J1:L1"/>
    </sheetView>
  </sheetViews>
  <sheetFormatPr defaultColWidth="9.28515625" defaultRowHeight="12.75" x14ac:dyDescent="0.2"/>
  <cols>
    <col min="1" max="1" width="2.85546875" style="875" customWidth="1"/>
    <col min="2" max="2" width="6.5703125" style="875" customWidth="1"/>
    <col min="3" max="3" width="4.42578125" style="875" customWidth="1"/>
    <col min="4" max="4" width="42.85546875" style="875" customWidth="1"/>
    <col min="5" max="10" width="7" style="875" customWidth="1"/>
    <col min="11" max="11" width="10.7109375" style="875" customWidth="1"/>
    <col min="12" max="12" width="12.28515625" style="875" customWidth="1"/>
    <col min="13" max="13" width="5.42578125" style="875" hidden="1" customWidth="1"/>
    <col min="14" max="14" width="4.7109375" style="875" hidden="1" customWidth="1"/>
    <col min="15" max="15" width="3.7109375" style="875" hidden="1" customWidth="1"/>
    <col min="16" max="16" width="4.85546875" style="875" hidden="1" customWidth="1"/>
    <col min="17" max="17" width="0" style="875" hidden="1" customWidth="1"/>
    <col min="18" max="16384" width="9.28515625" style="875"/>
  </cols>
  <sheetData>
    <row r="1" spans="2:16" ht="18" x14ac:dyDescent="0.2">
      <c r="B1" s="967"/>
      <c r="C1" s="967"/>
      <c r="D1" s="966" t="str">
        <f>wizyt!C3</f>
        <v>??</v>
      </c>
      <c r="E1" s="1018"/>
      <c r="F1" s="1018"/>
      <c r="G1" s="1018"/>
      <c r="H1" s="1018"/>
      <c r="I1" s="1018"/>
      <c r="J1" s="2040" t="str">
        <f>wizyt!$B$1</f>
        <v xml:space="preserve"> </v>
      </c>
      <c r="K1" s="2698" t="str">
        <f>wizyt!$D$1</f>
        <v xml:space="preserve"> </v>
      </c>
      <c r="L1" s="2699"/>
    </row>
    <row r="2" spans="2:16" ht="20.25" x14ac:dyDescent="0.2">
      <c r="B2" s="962"/>
      <c r="C2" s="962"/>
      <c r="D2" s="2700" t="s">
        <v>888</v>
      </c>
      <c r="E2" s="2700"/>
      <c r="F2" s="2700"/>
      <c r="G2" s="2700"/>
      <c r="H2" s="2700"/>
      <c r="I2" s="2700"/>
      <c r="J2" s="1198" t="str">
        <f>wizyt!H3</f>
        <v>2023/2024</v>
      </c>
      <c r="L2" s="962"/>
    </row>
    <row r="3" spans="2:16" ht="36.75" customHeight="1" thickBot="1" x14ac:dyDescent="0.25">
      <c r="B3" s="1644"/>
      <c r="C3" s="1645"/>
      <c r="D3" s="1646" t="s">
        <v>889</v>
      </c>
      <c r="E3" s="2884" t="s">
        <v>30</v>
      </c>
      <c r="F3" s="2884"/>
      <c r="G3" s="2884"/>
      <c r="H3" s="2884"/>
      <c r="I3" s="2884"/>
      <c r="J3" s="996"/>
      <c r="K3" s="996"/>
      <c r="L3" s="962"/>
    </row>
    <row r="4" spans="2:16" ht="12.75" customHeight="1" x14ac:dyDescent="0.2">
      <c r="B4" s="2737" t="s">
        <v>756</v>
      </c>
      <c r="C4" s="2885"/>
      <c r="D4" s="2738"/>
      <c r="E4" s="2887" t="s">
        <v>890</v>
      </c>
      <c r="F4" s="2888"/>
      <c r="G4" s="2888"/>
      <c r="H4" s="2888"/>
      <c r="I4" s="2888"/>
      <c r="J4" s="2889"/>
      <c r="K4" s="2851" t="s">
        <v>790</v>
      </c>
      <c r="L4" s="2836" t="s">
        <v>758</v>
      </c>
    </row>
    <row r="5" spans="2:16" ht="12.75" customHeight="1" x14ac:dyDescent="0.2">
      <c r="B5" s="2737"/>
      <c r="C5" s="2885"/>
      <c r="D5" s="2738"/>
      <c r="E5" s="2882" t="s">
        <v>691</v>
      </c>
      <c r="F5" s="2882"/>
      <c r="G5" s="2882"/>
      <c r="H5" s="2882"/>
      <c r="I5" s="2882"/>
      <c r="J5" s="2883"/>
      <c r="K5" s="2852"/>
      <c r="L5" s="2837"/>
    </row>
    <row r="6" spans="2:16" ht="12.75" customHeight="1" x14ac:dyDescent="0.2">
      <c r="B6" s="2737"/>
      <c r="C6" s="2885"/>
      <c r="D6" s="2738"/>
      <c r="E6" s="959" t="s">
        <v>523</v>
      </c>
      <c r="F6" s="959" t="s">
        <v>524</v>
      </c>
      <c r="G6" s="959" t="s">
        <v>525</v>
      </c>
      <c r="H6" s="961" t="s">
        <v>526</v>
      </c>
      <c r="I6" s="961" t="s">
        <v>527</v>
      </c>
      <c r="J6" s="958" t="s">
        <v>528</v>
      </c>
      <c r="K6" s="2852"/>
      <c r="L6" s="2837"/>
    </row>
    <row r="7" spans="2:16" ht="12.75" customHeight="1" x14ac:dyDescent="0.2">
      <c r="B7" s="2737"/>
      <c r="C7" s="2885"/>
      <c r="D7" s="2738"/>
      <c r="E7" s="2752" t="s">
        <v>844</v>
      </c>
      <c r="F7" s="2724"/>
      <c r="G7" s="2724"/>
      <c r="H7" s="2724"/>
      <c r="I7" s="2724"/>
      <c r="J7" s="2807"/>
      <c r="K7" s="2852"/>
      <c r="L7" s="2837"/>
    </row>
    <row r="8" spans="2:16" ht="12.75" customHeight="1" x14ac:dyDescent="0.2">
      <c r="B8" s="2737"/>
      <c r="C8" s="2885"/>
      <c r="D8" s="2738"/>
      <c r="E8" s="1728">
        <f>'kalendarz  A'!$F$30</f>
        <v>26</v>
      </c>
      <c r="F8" s="1728">
        <f>'kalendarz  A'!$F$30</f>
        <v>26</v>
      </c>
      <c r="G8" s="1728">
        <f>'kalendarz  A'!$F$30</f>
        <v>26</v>
      </c>
      <c r="H8" s="1728">
        <f>'kalendarz  A'!$F$30</f>
        <v>26</v>
      </c>
      <c r="I8" s="1728">
        <f>'kalendarz  A'!$F$30</f>
        <v>26</v>
      </c>
      <c r="J8" s="1728">
        <f>'kalendarz  A'!$F$31</f>
        <v>16</v>
      </c>
      <c r="K8" s="2852"/>
      <c r="L8" s="2837"/>
      <c r="P8" s="914"/>
    </row>
    <row r="9" spans="2:16" ht="16.5" customHeight="1" thickBot="1" x14ac:dyDescent="0.25">
      <c r="B9" s="2739"/>
      <c r="C9" s="2886"/>
      <c r="D9" s="2740"/>
      <c r="E9" s="2825" t="s">
        <v>845</v>
      </c>
      <c r="F9" s="2826"/>
      <c r="G9" s="2826"/>
      <c r="H9" s="2826"/>
      <c r="I9" s="2826"/>
      <c r="J9" s="2827"/>
      <c r="K9" s="2853"/>
      <c r="L9" s="2838"/>
      <c r="M9" s="875" t="s">
        <v>891</v>
      </c>
      <c r="O9" s="875" t="s">
        <v>892</v>
      </c>
      <c r="P9" s="875" t="s">
        <v>893</v>
      </c>
    </row>
    <row r="10" spans="2:16" ht="27" customHeight="1" thickBot="1" x14ac:dyDescent="0.25">
      <c r="B10" s="1534"/>
      <c r="C10" s="1533"/>
      <c r="D10" s="1316" t="s">
        <v>818</v>
      </c>
      <c r="E10" s="1530">
        <f t="shared" ref="E10:J10" si="0">SUM(E11:E12)</f>
        <v>0</v>
      </c>
      <c r="F10" s="1530">
        <f t="shared" si="0"/>
        <v>0</v>
      </c>
      <c r="G10" s="1532">
        <f t="shared" si="0"/>
        <v>0</v>
      </c>
      <c r="H10" s="1531">
        <f t="shared" si="0"/>
        <v>0</v>
      </c>
      <c r="I10" s="1530">
        <f t="shared" si="0"/>
        <v>0</v>
      </c>
      <c r="J10" s="1530">
        <f t="shared" si="0"/>
        <v>0</v>
      </c>
      <c r="K10" s="1529">
        <f t="shared" ref="K10:K38" si="1">SUM(E10:J10)</f>
        <v>0</v>
      </c>
      <c r="L10" s="1189"/>
      <c r="M10" s="906" t="str">
        <f>D1</f>
        <v>??</v>
      </c>
      <c r="N10" s="906"/>
      <c r="O10" s="875" t="s">
        <v>894</v>
      </c>
      <c r="P10" s="875" t="e">
        <f>#REF!</f>
        <v>#REF!</v>
      </c>
    </row>
    <row r="11" spans="2:16" ht="14.25" customHeight="1" x14ac:dyDescent="0.2">
      <c r="B11" s="1373"/>
      <c r="C11" s="2024"/>
      <c r="D11" s="2025" t="s">
        <v>895</v>
      </c>
      <c r="E11" s="2026">
        <f t="shared" ref="E11:J11" si="2">SUM(E13:E23)</f>
        <v>0</v>
      </c>
      <c r="F11" s="2026">
        <f t="shared" si="2"/>
        <v>0</v>
      </c>
      <c r="G11" s="2027">
        <f t="shared" si="2"/>
        <v>0</v>
      </c>
      <c r="H11" s="2028">
        <f t="shared" si="2"/>
        <v>0</v>
      </c>
      <c r="I11" s="2029">
        <f t="shared" si="2"/>
        <v>0</v>
      </c>
      <c r="J11" s="2029">
        <f t="shared" si="2"/>
        <v>0</v>
      </c>
      <c r="K11" s="2030">
        <f t="shared" si="1"/>
        <v>0</v>
      </c>
      <c r="L11" s="2031"/>
      <c r="M11" s="906" t="e">
        <f>#REF!</f>
        <v>#REF!</v>
      </c>
      <c r="N11" s="906"/>
      <c r="O11" s="875" t="s">
        <v>896</v>
      </c>
      <c r="P11" s="875" t="e">
        <f>#REF!</f>
        <v>#REF!</v>
      </c>
    </row>
    <row r="12" spans="2:16" ht="14.25" customHeight="1" x14ac:dyDescent="0.2">
      <c r="B12" s="1373"/>
      <c r="C12" s="1528"/>
      <c r="D12" s="1527" t="s">
        <v>897</v>
      </c>
      <c r="E12" s="1526">
        <f t="shared" ref="E12:J12" si="3">SUM(E24:E38)</f>
        <v>0</v>
      </c>
      <c r="F12" s="1526">
        <f t="shared" si="3"/>
        <v>0</v>
      </c>
      <c r="G12" s="1525">
        <f t="shared" si="3"/>
        <v>0</v>
      </c>
      <c r="H12" s="1745">
        <f t="shared" si="3"/>
        <v>0</v>
      </c>
      <c r="I12" s="1524">
        <f t="shared" si="3"/>
        <v>0</v>
      </c>
      <c r="J12" s="1524">
        <f t="shared" si="3"/>
        <v>0</v>
      </c>
      <c r="K12" s="1523">
        <f t="shared" si="1"/>
        <v>0</v>
      </c>
      <c r="L12" s="954"/>
      <c r="M12" s="906" t="e">
        <f>M11</f>
        <v>#REF!</v>
      </c>
      <c r="N12" s="906"/>
      <c r="O12" s="875" t="s">
        <v>898</v>
      </c>
      <c r="P12" s="875" t="e">
        <f>P11</f>
        <v>#REF!</v>
      </c>
    </row>
    <row r="13" spans="2:16" s="914" customFormat="1" ht="14.1" customHeight="1" x14ac:dyDescent="0.2">
      <c r="B13" s="2879" t="s">
        <v>895</v>
      </c>
      <c r="C13" s="1513">
        <v>1</v>
      </c>
      <c r="D13" s="891"/>
      <c r="E13" s="1612"/>
      <c r="F13" s="1613"/>
      <c r="G13" s="1521"/>
      <c r="H13" s="1522"/>
      <c r="I13" s="1522"/>
      <c r="J13" s="1521"/>
      <c r="K13" s="1384">
        <f t="shared" si="1"/>
        <v>0</v>
      </c>
      <c r="L13" s="1067"/>
      <c r="M13" s="906" t="e">
        <f>#REF!</f>
        <v>#REF!</v>
      </c>
      <c r="N13" s="906" t="s">
        <v>899</v>
      </c>
      <c r="O13" s="914" t="s">
        <v>900</v>
      </c>
      <c r="P13" s="875" t="e">
        <f>#REF!</f>
        <v>#REF!</v>
      </c>
    </row>
    <row r="14" spans="2:16" s="914" customFormat="1" ht="14.1" customHeight="1" x14ac:dyDescent="0.2">
      <c r="B14" s="2880"/>
      <c r="C14" s="1513"/>
      <c r="D14" s="891"/>
      <c r="E14" s="1614"/>
      <c r="F14" s="1615"/>
      <c r="G14" s="1510"/>
      <c r="H14" s="1511"/>
      <c r="I14" s="1511"/>
      <c r="J14" s="1510"/>
      <c r="K14" s="1346">
        <f t="shared" si="1"/>
        <v>0</v>
      </c>
      <c r="L14" s="918"/>
      <c r="M14" s="906" t="e">
        <f>#REF!</f>
        <v>#REF!</v>
      </c>
      <c r="N14" s="906" t="s">
        <v>899</v>
      </c>
      <c r="O14" s="914" t="s">
        <v>900</v>
      </c>
      <c r="P14" s="875" t="e">
        <f>#REF!</f>
        <v>#REF!</v>
      </c>
    </row>
    <row r="15" spans="2:16" s="914" customFormat="1" ht="14.1" customHeight="1" x14ac:dyDescent="0.2">
      <c r="B15" s="2880"/>
      <c r="C15" s="1513"/>
      <c r="D15" s="891"/>
      <c r="E15" s="1614"/>
      <c r="F15" s="1615"/>
      <c r="G15" s="1510"/>
      <c r="H15" s="1511"/>
      <c r="I15" s="1511"/>
      <c r="J15" s="1510"/>
      <c r="K15" s="1346">
        <f t="shared" si="1"/>
        <v>0</v>
      </c>
      <c r="L15" s="918"/>
      <c r="M15" s="906" t="e">
        <f>#REF!</f>
        <v>#REF!</v>
      </c>
      <c r="N15" s="906" t="s">
        <v>899</v>
      </c>
      <c r="O15" s="914" t="s">
        <v>900</v>
      </c>
      <c r="P15" s="875" t="e">
        <f>#REF!</f>
        <v>#REF!</v>
      </c>
    </row>
    <row r="16" spans="2:16" s="914" customFormat="1" ht="14.1" customHeight="1" x14ac:dyDescent="0.2">
      <c r="B16" s="2880"/>
      <c r="C16" s="1513"/>
      <c r="D16" s="891"/>
      <c r="E16" s="1614"/>
      <c r="F16" s="1615"/>
      <c r="G16" s="1510"/>
      <c r="H16" s="1511"/>
      <c r="I16" s="1511"/>
      <c r="J16" s="1510"/>
      <c r="K16" s="1346">
        <f t="shared" si="1"/>
        <v>0</v>
      </c>
      <c r="L16" s="918"/>
      <c r="M16" s="906" t="e">
        <f>#REF!</f>
        <v>#REF!</v>
      </c>
      <c r="N16" s="906" t="s">
        <v>899</v>
      </c>
      <c r="O16" s="914" t="s">
        <v>900</v>
      </c>
      <c r="P16" s="875" t="e">
        <f>#REF!</f>
        <v>#REF!</v>
      </c>
    </row>
    <row r="17" spans="2:19" s="914" customFormat="1" ht="14.1" customHeight="1" x14ac:dyDescent="0.2">
      <c r="B17" s="2880"/>
      <c r="C17" s="1513"/>
      <c r="D17" s="891"/>
      <c r="E17" s="1614"/>
      <c r="F17" s="1615"/>
      <c r="G17" s="1510"/>
      <c r="H17" s="1511"/>
      <c r="I17" s="1511"/>
      <c r="J17" s="1510"/>
      <c r="K17" s="1346">
        <f t="shared" si="1"/>
        <v>0</v>
      </c>
      <c r="L17" s="918"/>
      <c r="M17" s="906"/>
      <c r="N17" s="906"/>
      <c r="P17" s="875"/>
    </row>
    <row r="18" spans="2:19" s="914" customFormat="1" ht="14.1" customHeight="1" x14ac:dyDescent="0.2">
      <c r="B18" s="2880"/>
      <c r="C18" s="1513"/>
      <c r="D18" s="891"/>
      <c r="E18" s="1614"/>
      <c r="F18" s="1615"/>
      <c r="G18" s="1510"/>
      <c r="H18" s="1511"/>
      <c r="I18" s="1511"/>
      <c r="J18" s="1510"/>
      <c r="K18" s="1346">
        <f t="shared" si="1"/>
        <v>0</v>
      </c>
      <c r="L18" s="918"/>
      <c r="M18" s="906"/>
      <c r="N18" s="906"/>
      <c r="P18" s="875"/>
    </row>
    <row r="19" spans="2:19" s="914" customFormat="1" ht="14.1" customHeight="1" x14ac:dyDescent="0.2">
      <c r="B19" s="2880"/>
      <c r="C19" s="1513"/>
      <c r="D19" s="891"/>
      <c r="E19" s="1614"/>
      <c r="F19" s="1615"/>
      <c r="G19" s="1510"/>
      <c r="H19" s="1511"/>
      <c r="I19" s="1511"/>
      <c r="J19" s="1510"/>
      <c r="K19" s="1346">
        <f t="shared" si="1"/>
        <v>0</v>
      </c>
      <c r="L19" s="918"/>
      <c r="M19" s="906"/>
      <c r="N19" s="906"/>
      <c r="P19" s="875"/>
      <c r="S19" s="1520"/>
    </row>
    <row r="20" spans="2:19" s="914" customFormat="1" ht="14.1" customHeight="1" x14ac:dyDescent="0.2">
      <c r="B20" s="2880"/>
      <c r="C20" s="1512"/>
      <c r="D20" s="891"/>
      <c r="E20" s="1614"/>
      <c r="F20" s="1615"/>
      <c r="G20" s="1510"/>
      <c r="H20" s="1511"/>
      <c r="I20" s="1511"/>
      <c r="J20" s="1510"/>
      <c r="K20" s="1346">
        <f t="shared" si="1"/>
        <v>0</v>
      </c>
      <c r="L20" s="918"/>
      <c r="M20" s="906" t="e">
        <f>M13</f>
        <v>#REF!</v>
      </c>
      <c r="N20" s="906" t="s">
        <v>899</v>
      </c>
      <c r="O20" s="914" t="s">
        <v>900</v>
      </c>
      <c r="P20" s="875" t="e">
        <f>P13</f>
        <v>#REF!</v>
      </c>
    </row>
    <row r="21" spans="2:19" s="914" customFormat="1" ht="14.1" customHeight="1" x14ac:dyDescent="0.2">
      <c r="B21" s="2880"/>
      <c r="C21" s="1512"/>
      <c r="D21" s="891"/>
      <c r="E21" s="1614"/>
      <c r="F21" s="1615"/>
      <c r="G21" s="1510"/>
      <c r="H21" s="1511"/>
      <c r="I21" s="1511"/>
      <c r="J21" s="1510"/>
      <c r="K21" s="1346">
        <f t="shared" si="1"/>
        <v>0</v>
      </c>
      <c r="L21" s="918"/>
      <c r="M21" s="906" t="e">
        <f>M20</f>
        <v>#REF!</v>
      </c>
      <c r="N21" s="906" t="s">
        <v>899</v>
      </c>
      <c r="O21" s="914" t="s">
        <v>900</v>
      </c>
      <c r="P21" s="875" t="e">
        <f>P20</f>
        <v>#REF!</v>
      </c>
    </row>
    <row r="22" spans="2:19" s="914" customFormat="1" ht="14.1" customHeight="1" x14ac:dyDescent="0.2">
      <c r="B22" s="2880"/>
      <c r="C22" s="1512"/>
      <c r="D22" s="891"/>
      <c r="E22" s="1614"/>
      <c r="F22" s="1615"/>
      <c r="G22" s="1510"/>
      <c r="H22" s="1511"/>
      <c r="I22" s="1511"/>
      <c r="J22" s="1510"/>
      <c r="K22" s="1346">
        <f t="shared" si="1"/>
        <v>0</v>
      </c>
      <c r="L22" s="918"/>
      <c r="M22" s="906" t="e">
        <f>M21</f>
        <v>#REF!</v>
      </c>
      <c r="N22" s="906" t="s">
        <v>899</v>
      </c>
      <c r="O22" s="914" t="s">
        <v>900</v>
      </c>
      <c r="P22" s="875" t="e">
        <f>P21</f>
        <v>#REF!</v>
      </c>
    </row>
    <row r="23" spans="2:19" s="914" customFormat="1" ht="14.1" customHeight="1" x14ac:dyDescent="0.2">
      <c r="B23" s="2890"/>
      <c r="C23" s="1519"/>
      <c r="D23" s="1518"/>
      <c r="E23" s="1616"/>
      <c r="F23" s="1617"/>
      <c r="G23" s="1516"/>
      <c r="H23" s="1517"/>
      <c r="I23" s="1517"/>
      <c r="J23" s="1516"/>
      <c r="K23" s="1369">
        <f t="shared" si="1"/>
        <v>0</v>
      </c>
      <c r="L23" s="1515"/>
      <c r="M23" s="906" t="e">
        <f>M22</f>
        <v>#REF!</v>
      </c>
      <c r="N23" s="906" t="s">
        <v>899</v>
      </c>
      <c r="O23" s="914" t="s">
        <v>900</v>
      </c>
      <c r="P23" s="875" t="e">
        <f>P22</f>
        <v>#REF!</v>
      </c>
    </row>
    <row r="24" spans="2:19" s="914" customFormat="1" ht="14.1" customHeight="1" x14ac:dyDescent="0.2">
      <c r="B24" s="2879" t="s">
        <v>901</v>
      </c>
      <c r="C24" s="1514">
        <v>1</v>
      </c>
      <c r="D24" s="891"/>
      <c r="E24" s="1618"/>
      <c r="F24" s="2032"/>
      <c r="G24" s="2033"/>
      <c r="H24" s="2034"/>
      <c r="I24" s="2034"/>
      <c r="J24" s="2033"/>
      <c r="K24" s="1384">
        <f t="shared" si="1"/>
        <v>0</v>
      </c>
      <c r="L24" s="2035"/>
      <c r="M24" s="906" t="e">
        <f>M23</f>
        <v>#REF!</v>
      </c>
      <c r="N24" s="906" t="s">
        <v>899</v>
      </c>
      <c r="O24" s="914" t="s">
        <v>900</v>
      </c>
      <c r="P24" s="875" t="e">
        <f>P23</f>
        <v>#REF!</v>
      </c>
    </row>
    <row r="25" spans="2:19" s="914" customFormat="1" ht="14.1" customHeight="1" x14ac:dyDescent="0.2">
      <c r="B25" s="2880"/>
      <c r="C25" s="1513"/>
      <c r="D25" s="891"/>
      <c r="E25" s="1614"/>
      <c r="F25" s="1615"/>
      <c r="G25" s="1510"/>
      <c r="H25" s="1511"/>
      <c r="I25" s="1511"/>
      <c r="J25" s="1510"/>
      <c r="K25" s="1346">
        <f t="shared" si="1"/>
        <v>0</v>
      </c>
      <c r="L25" s="918"/>
      <c r="M25" s="906" t="e">
        <f>M21</f>
        <v>#REF!</v>
      </c>
      <c r="N25" s="906" t="s">
        <v>899</v>
      </c>
      <c r="O25" s="914" t="s">
        <v>900</v>
      </c>
      <c r="P25" s="875" t="e">
        <f>P21</f>
        <v>#REF!</v>
      </c>
    </row>
    <row r="26" spans="2:19" s="914" customFormat="1" ht="14.1" customHeight="1" x14ac:dyDescent="0.2">
      <c r="B26" s="2880"/>
      <c r="C26" s="1513"/>
      <c r="D26" s="891"/>
      <c r="E26" s="1614"/>
      <c r="F26" s="1615"/>
      <c r="G26" s="1510"/>
      <c r="H26" s="1511"/>
      <c r="I26" s="1511"/>
      <c r="J26" s="1510"/>
      <c r="K26" s="1346">
        <f t="shared" si="1"/>
        <v>0</v>
      </c>
      <c r="L26" s="918"/>
      <c r="M26" s="906"/>
      <c r="N26" s="906"/>
      <c r="P26" s="875"/>
    </row>
    <row r="27" spans="2:19" s="914" customFormat="1" ht="14.1" customHeight="1" x14ac:dyDescent="0.2">
      <c r="B27" s="2880"/>
      <c r="C27" s="1513"/>
      <c r="D27" s="891"/>
      <c r="E27" s="1614"/>
      <c r="F27" s="1615"/>
      <c r="G27" s="1510"/>
      <c r="H27" s="1511"/>
      <c r="I27" s="1511"/>
      <c r="J27" s="1510"/>
      <c r="K27" s="1346">
        <f t="shared" si="1"/>
        <v>0</v>
      </c>
      <c r="L27" s="918"/>
      <c r="M27" s="906"/>
      <c r="N27" s="906"/>
      <c r="P27" s="875"/>
    </row>
    <row r="28" spans="2:19" s="914" customFormat="1" ht="14.1" customHeight="1" x14ac:dyDescent="0.2">
      <c r="B28" s="2880"/>
      <c r="C28" s="1513"/>
      <c r="D28" s="891"/>
      <c r="E28" s="1614"/>
      <c r="F28" s="1615"/>
      <c r="G28" s="1510"/>
      <c r="H28" s="1511"/>
      <c r="I28" s="1511"/>
      <c r="J28" s="1510"/>
      <c r="K28" s="1346">
        <f t="shared" si="1"/>
        <v>0</v>
      </c>
      <c r="L28" s="918"/>
      <c r="M28" s="906"/>
      <c r="N28" s="906"/>
      <c r="P28" s="875"/>
    </row>
    <row r="29" spans="2:19" s="914" customFormat="1" ht="14.1" customHeight="1" x14ac:dyDescent="0.2">
      <c r="B29" s="2880"/>
      <c r="C29" s="1513"/>
      <c r="D29" s="891"/>
      <c r="E29" s="1614"/>
      <c r="F29" s="1615"/>
      <c r="G29" s="1510"/>
      <c r="H29" s="1511"/>
      <c r="I29" s="1511"/>
      <c r="J29" s="1510"/>
      <c r="K29" s="1346">
        <f t="shared" si="1"/>
        <v>0</v>
      </c>
      <c r="L29" s="918"/>
      <c r="M29" s="906"/>
      <c r="N29" s="906"/>
      <c r="P29" s="875"/>
    </row>
    <row r="30" spans="2:19" s="914" customFormat="1" ht="14.1" customHeight="1" x14ac:dyDescent="0.2">
      <c r="B30" s="2880"/>
      <c r="C30" s="1513"/>
      <c r="D30" s="891"/>
      <c r="E30" s="1614"/>
      <c r="F30" s="1615"/>
      <c r="G30" s="1510"/>
      <c r="H30" s="1511"/>
      <c r="I30" s="1511"/>
      <c r="J30" s="1510"/>
      <c r="K30" s="1346">
        <f t="shared" si="1"/>
        <v>0</v>
      </c>
      <c r="L30" s="918"/>
      <c r="M30" s="906"/>
      <c r="N30" s="906"/>
      <c r="P30" s="875"/>
    </row>
    <row r="31" spans="2:19" s="914" customFormat="1" ht="14.1" customHeight="1" x14ac:dyDescent="0.2">
      <c r="B31" s="2880"/>
      <c r="C31" s="1513"/>
      <c r="D31" s="891"/>
      <c r="E31" s="1614"/>
      <c r="F31" s="1615"/>
      <c r="G31" s="1510"/>
      <c r="H31" s="1511"/>
      <c r="I31" s="1511"/>
      <c r="J31" s="1510"/>
      <c r="K31" s="1346">
        <f t="shared" si="1"/>
        <v>0</v>
      </c>
      <c r="L31" s="918"/>
      <c r="M31" s="906"/>
      <c r="N31" s="906"/>
      <c r="P31" s="875"/>
    </row>
    <row r="32" spans="2:19" s="914" customFormat="1" ht="14.1" customHeight="1" x14ac:dyDescent="0.2">
      <c r="B32" s="2880"/>
      <c r="C32" s="1513"/>
      <c r="D32" s="891"/>
      <c r="E32" s="1614"/>
      <c r="F32" s="1615"/>
      <c r="G32" s="1510"/>
      <c r="H32" s="1511"/>
      <c r="I32" s="1511"/>
      <c r="J32" s="1510"/>
      <c r="K32" s="1346">
        <f t="shared" si="1"/>
        <v>0</v>
      </c>
      <c r="L32" s="918"/>
      <c r="M32" s="906"/>
      <c r="N32" s="906"/>
      <c r="P32" s="875"/>
    </row>
    <row r="33" spans="2:16" s="914" customFormat="1" ht="14.1" customHeight="1" x14ac:dyDescent="0.2">
      <c r="B33" s="2880"/>
      <c r="C33" s="1513"/>
      <c r="D33" s="891"/>
      <c r="E33" s="1614"/>
      <c r="F33" s="1615"/>
      <c r="G33" s="1510"/>
      <c r="H33" s="1511"/>
      <c r="I33" s="1511"/>
      <c r="J33" s="1510"/>
      <c r="K33" s="1346">
        <f t="shared" si="1"/>
        <v>0</v>
      </c>
      <c r="L33" s="918"/>
      <c r="M33" s="906" t="e">
        <f>M22</f>
        <v>#REF!</v>
      </c>
      <c r="N33" s="906" t="s">
        <v>899</v>
      </c>
      <c r="O33" s="914" t="s">
        <v>900</v>
      </c>
      <c r="P33" s="875" t="e">
        <f>P22</f>
        <v>#REF!</v>
      </c>
    </row>
    <row r="34" spans="2:16" s="914" customFormat="1" ht="14.1" customHeight="1" x14ac:dyDescent="0.2">
      <c r="B34" s="2880"/>
      <c r="C34" s="1513"/>
      <c r="D34" s="891"/>
      <c r="E34" s="1614"/>
      <c r="F34" s="1615"/>
      <c r="G34" s="1510"/>
      <c r="H34" s="1511"/>
      <c r="I34" s="1511"/>
      <c r="J34" s="1510"/>
      <c r="K34" s="1346">
        <f t="shared" si="1"/>
        <v>0</v>
      </c>
      <c r="L34" s="918"/>
      <c r="M34" s="906" t="e">
        <f>M23</f>
        <v>#REF!</v>
      </c>
      <c r="N34" s="906" t="s">
        <v>899</v>
      </c>
      <c r="O34" s="914" t="s">
        <v>900</v>
      </c>
      <c r="P34" s="875" t="e">
        <f>P23</f>
        <v>#REF!</v>
      </c>
    </row>
    <row r="35" spans="2:16" s="914" customFormat="1" ht="14.1" customHeight="1" x14ac:dyDescent="0.2">
      <c r="B35" s="2880"/>
      <c r="C35" s="1512"/>
      <c r="D35" s="891"/>
      <c r="E35" s="1614"/>
      <c r="F35" s="1615"/>
      <c r="G35" s="1510"/>
      <c r="H35" s="1511"/>
      <c r="I35" s="1511"/>
      <c r="J35" s="1510"/>
      <c r="K35" s="1346">
        <f t="shared" si="1"/>
        <v>0</v>
      </c>
      <c r="L35" s="918"/>
      <c r="M35" s="906" t="e">
        <f>M24</f>
        <v>#REF!</v>
      </c>
      <c r="N35" s="906" t="s">
        <v>899</v>
      </c>
      <c r="O35" s="914" t="s">
        <v>900</v>
      </c>
      <c r="P35" s="875" t="e">
        <f>P24</f>
        <v>#REF!</v>
      </c>
    </row>
    <row r="36" spans="2:16" s="914" customFormat="1" ht="14.1" customHeight="1" x14ac:dyDescent="0.2">
      <c r="B36" s="2880"/>
      <c r="C36" s="1512"/>
      <c r="D36" s="891"/>
      <c r="E36" s="1614"/>
      <c r="F36" s="1615"/>
      <c r="G36" s="1510"/>
      <c r="H36" s="1511"/>
      <c r="I36" s="1511"/>
      <c r="J36" s="1510"/>
      <c r="K36" s="1346">
        <f t="shared" si="1"/>
        <v>0</v>
      </c>
      <c r="L36" s="918"/>
      <c r="M36" s="906" t="e">
        <f>M35</f>
        <v>#REF!</v>
      </c>
      <c r="N36" s="906" t="s">
        <v>899</v>
      </c>
      <c r="O36" s="914" t="s">
        <v>900</v>
      </c>
      <c r="P36" s="875" t="e">
        <f>P35</f>
        <v>#REF!</v>
      </c>
    </row>
    <row r="37" spans="2:16" s="914" customFormat="1" ht="14.1" customHeight="1" x14ac:dyDescent="0.2">
      <c r="B37" s="2880"/>
      <c r="C37" s="1512"/>
      <c r="D37" s="891"/>
      <c r="E37" s="1614"/>
      <c r="F37" s="1615"/>
      <c r="G37" s="1510"/>
      <c r="H37" s="1511"/>
      <c r="I37" s="1511"/>
      <c r="J37" s="1510"/>
      <c r="K37" s="1346">
        <f t="shared" si="1"/>
        <v>0</v>
      </c>
      <c r="L37" s="918"/>
      <c r="M37" s="906" t="e">
        <f>M36</f>
        <v>#REF!</v>
      </c>
      <c r="N37" s="906" t="s">
        <v>899</v>
      </c>
      <c r="O37" s="914" t="s">
        <v>900</v>
      </c>
      <c r="P37" s="875" t="e">
        <f>P36</f>
        <v>#REF!</v>
      </c>
    </row>
    <row r="38" spans="2:16" s="914" customFormat="1" ht="13.5" customHeight="1" thickBot="1" x14ac:dyDescent="0.25">
      <c r="B38" s="2881"/>
      <c r="C38" s="1509"/>
      <c r="D38" s="1508"/>
      <c r="E38" s="1619"/>
      <c r="F38" s="1042"/>
      <c r="G38" s="1086"/>
      <c r="H38" s="880"/>
      <c r="I38" s="880"/>
      <c r="J38" s="1086"/>
      <c r="K38" s="1379">
        <f t="shared" si="1"/>
        <v>0</v>
      </c>
      <c r="L38" s="1507"/>
      <c r="M38" s="906" t="e">
        <f>M37</f>
        <v>#REF!</v>
      </c>
      <c r="N38" s="906" t="s">
        <v>899</v>
      </c>
      <c r="O38" s="914" t="s">
        <v>900</v>
      </c>
      <c r="P38" s="875" t="e">
        <f>P37</f>
        <v>#REF!</v>
      </c>
    </row>
    <row r="39" spans="2:16" x14ac:dyDescent="0.2">
      <c r="C39" s="1506"/>
      <c r="D39" s="1505"/>
      <c r="E39" s="1504"/>
      <c r="F39" s="1504"/>
      <c r="G39" s="1504"/>
      <c r="H39" s="1504"/>
      <c r="I39" s="1504"/>
      <c r="J39" s="1504"/>
      <c r="K39" s="1504"/>
      <c r="L39" s="1503"/>
    </row>
    <row r="40" spans="2:16" ht="12.95" customHeight="1" x14ac:dyDescent="0.2">
      <c r="D40" s="1502"/>
      <c r="E40" s="1502"/>
      <c r="F40" s="1502"/>
      <c r="G40" s="1502"/>
      <c r="H40" s="1502"/>
      <c r="I40" s="1502"/>
      <c r="J40" s="1502"/>
      <c r="K40" s="1502"/>
      <c r="L40" s="1502"/>
    </row>
    <row r="41" spans="2:16" x14ac:dyDescent="0.2">
      <c r="D41" s="1206"/>
      <c r="E41" s="1206"/>
      <c r="F41" s="1206"/>
      <c r="G41" s="1206"/>
      <c r="H41" s="1206"/>
      <c r="I41" s="1206"/>
      <c r="J41" s="1207"/>
      <c r="K41" s="1206"/>
    </row>
    <row r="42" spans="2:16" x14ac:dyDescent="0.2">
      <c r="D42" s="1096"/>
      <c r="E42" s="1221"/>
      <c r="F42" s="1221"/>
      <c r="G42" s="1221"/>
      <c r="H42" s="1096"/>
      <c r="I42" s="1096"/>
      <c r="J42" s="1204"/>
      <c r="K42" s="1096"/>
    </row>
    <row r="43" spans="2:16" x14ac:dyDescent="0.2">
      <c r="D43" s="1096"/>
      <c r="E43" s="1222"/>
      <c r="F43" s="1221"/>
      <c r="G43" s="1221"/>
      <c r="H43" s="1096"/>
      <c r="I43" s="1096"/>
      <c r="J43" s="1204"/>
      <c r="K43" s="1096"/>
    </row>
    <row r="44" spans="2:16" x14ac:dyDescent="0.2">
      <c r="D44" s="1096"/>
      <c r="E44" s="1221"/>
      <c r="F44" s="1221"/>
      <c r="G44" s="1221"/>
      <c r="H44" s="1096"/>
      <c r="I44" s="1096"/>
      <c r="J44" s="1204"/>
      <c r="K44" s="1096"/>
    </row>
  </sheetData>
  <sheetProtection algorithmName="SHA-512" hashValue="LI9RFhTDzo8Tzi2Ei6/t7maxZ0lRCzTBnxG+WpAVBp5U9Saney98ybK0sIzDV7P5wwIjOiopSrsUoo9ezxD7QA==" saltValue="Y+sPIdjH9SMqrlw9qyN2sg==" spinCount="100000" sheet="1" objects="1" scenarios="1"/>
  <mergeCells count="12">
    <mergeCell ref="K1:L1"/>
    <mergeCell ref="B24:B38"/>
    <mergeCell ref="L4:L9"/>
    <mergeCell ref="E5:J5"/>
    <mergeCell ref="E7:J7"/>
    <mergeCell ref="K4:K9"/>
    <mergeCell ref="E9:J9"/>
    <mergeCell ref="E3:I3"/>
    <mergeCell ref="B4:D9"/>
    <mergeCell ref="E4:J4"/>
    <mergeCell ref="D2:I2"/>
    <mergeCell ref="B13:B23"/>
  </mergeCells>
  <printOptions horizontalCentered="1"/>
  <pageMargins left="0.59055118110236227" right="0.51181102362204722" top="1.1811023622047245" bottom="0.98425196850393704" header="0.51181102362204722" footer="0.51181102362204722"/>
  <pageSetup paperSize="9" scale="77" orientation="landscape" horizontalDpi="4294967293" verticalDpi="4294967293"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r:uid="{09300573-2575-4381-AE55-8B788D89FC59}">
          <x14:formula1>
            <xm:f>słownik!$A$2:$A$175</xm:f>
          </x14:formula1>
          <xm:sqref>D13:D38</xm:sqref>
        </x14:dataValidation>
      </x14:dataValidations>
    </ext>
  </extLst>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7FDA70-550B-4170-8997-6114A749FAD2}">
  <sheetPr>
    <tabColor theme="9" tint="0.59999389629810485"/>
    <pageSetUpPr fitToPage="1"/>
  </sheetPr>
  <dimension ref="B1:N44"/>
  <sheetViews>
    <sheetView showGridLines="0" view="pageBreakPreview" zoomScaleNormal="100" zoomScaleSheetLayoutView="100" workbookViewId="0">
      <selection activeCell="J13" sqref="J13"/>
    </sheetView>
  </sheetViews>
  <sheetFormatPr defaultColWidth="9.28515625" defaultRowHeight="12.75" x14ac:dyDescent="0.2"/>
  <cols>
    <col min="1" max="1" width="2.85546875" style="875" customWidth="1"/>
    <col min="2" max="2" width="6.5703125" style="875" customWidth="1"/>
    <col min="3" max="3" width="4.42578125" style="875" customWidth="1"/>
    <col min="4" max="4" width="42.85546875" style="875" customWidth="1"/>
    <col min="5" max="8" width="7.28515625" style="875" customWidth="1"/>
    <col min="9" max="9" width="10.85546875" style="875" customWidth="1"/>
    <col min="10" max="10" width="12.28515625" style="875" customWidth="1"/>
    <col min="11" max="11" width="5.42578125" style="875" hidden="1" customWidth="1"/>
    <col min="12" max="12" width="4.7109375" style="875" hidden="1" customWidth="1"/>
    <col min="13" max="13" width="3.7109375" style="875" hidden="1" customWidth="1"/>
    <col min="14" max="14" width="4.85546875" style="875" hidden="1" customWidth="1"/>
    <col min="15" max="15" width="0" style="875" hidden="1" customWidth="1"/>
    <col min="16" max="16384" width="9.28515625" style="875"/>
  </cols>
  <sheetData>
    <row r="1" spans="2:14" ht="18" x14ac:dyDescent="0.2">
      <c r="B1" s="967"/>
      <c r="C1" s="967"/>
      <c r="D1" s="966" t="str">
        <f>wizyt!C3</f>
        <v>??</v>
      </c>
      <c r="E1" s="1018"/>
      <c r="F1" s="1018"/>
      <c r="G1" s="1018"/>
      <c r="H1" s="2040" t="str">
        <f>wizyt!$B$1</f>
        <v xml:space="preserve"> </v>
      </c>
      <c r="I1" s="2698" t="str">
        <f>wizyt!$D$1</f>
        <v xml:space="preserve"> </v>
      </c>
      <c r="J1" s="2699"/>
    </row>
    <row r="2" spans="2:14" ht="20.25" x14ac:dyDescent="0.2">
      <c r="B2" s="962"/>
      <c r="C2" s="962"/>
      <c r="D2" s="2700" t="s">
        <v>888</v>
      </c>
      <c r="E2" s="2700"/>
      <c r="F2" s="2700"/>
      <c r="G2" s="2700"/>
      <c r="H2" s="2700"/>
      <c r="I2" s="2700"/>
      <c r="J2" s="962"/>
    </row>
    <row r="3" spans="2:14" ht="36.75" customHeight="1" thickBot="1" x14ac:dyDescent="0.25">
      <c r="B3" s="1644"/>
      <c r="C3" s="1645"/>
      <c r="D3" s="1647"/>
      <c r="E3" s="997"/>
      <c r="F3" s="997" t="s">
        <v>30</v>
      </c>
      <c r="G3" s="997"/>
      <c r="H3" s="996"/>
      <c r="I3" s="996"/>
      <c r="J3" s="962"/>
    </row>
    <row r="4" spans="2:14" ht="12.75" customHeight="1" x14ac:dyDescent="0.2">
      <c r="B4" s="2737" t="s">
        <v>756</v>
      </c>
      <c r="C4" s="2885"/>
      <c r="D4" s="2738"/>
      <c r="E4" s="2748" t="s">
        <v>890</v>
      </c>
      <c r="F4" s="2709"/>
      <c r="G4" s="2709"/>
      <c r="H4" s="2709"/>
      <c r="I4" s="2894" t="s">
        <v>790</v>
      </c>
      <c r="J4" s="2891" t="s">
        <v>758</v>
      </c>
    </row>
    <row r="5" spans="2:14" ht="12.75" customHeight="1" x14ac:dyDescent="0.2">
      <c r="B5" s="2737"/>
      <c r="C5" s="2885"/>
      <c r="D5" s="2738"/>
      <c r="E5" s="959" t="s">
        <v>523</v>
      </c>
      <c r="F5" s="961" t="s">
        <v>524</v>
      </c>
      <c r="G5" s="961" t="s">
        <v>525</v>
      </c>
      <c r="H5" s="958" t="s">
        <v>526</v>
      </c>
      <c r="I5" s="2895"/>
      <c r="J5" s="2892"/>
    </row>
    <row r="6" spans="2:14" ht="12.75" customHeight="1" x14ac:dyDescent="0.2">
      <c r="B6" s="2737"/>
      <c r="C6" s="2885"/>
      <c r="D6" s="2738"/>
      <c r="E6" s="2822" t="s">
        <v>856</v>
      </c>
      <c r="F6" s="2823"/>
      <c r="G6" s="2823"/>
      <c r="H6" s="2823"/>
      <c r="I6" s="2895"/>
      <c r="J6" s="2892"/>
    </row>
    <row r="7" spans="2:14" ht="12.75" customHeight="1" x14ac:dyDescent="0.2">
      <c r="B7" s="2737"/>
      <c r="C7" s="2885"/>
      <c r="D7" s="2738"/>
      <c r="E7" s="2752" t="s">
        <v>844</v>
      </c>
      <c r="F7" s="2724"/>
      <c r="G7" s="2724"/>
      <c r="H7" s="2724"/>
      <c r="I7" s="2895"/>
      <c r="J7" s="2892"/>
    </row>
    <row r="8" spans="2:14" ht="12.75" customHeight="1" x14ac:dyDescent="0.2">
      <c r="B8" s="2737"/>
      <c r="C8" s="2885"/>
      <c r="D8" s="2738"/>
      <c r="E8" s="1728">
        <f>'kalendarz  A'!$F$30</f>
        <v>26</v>
      </c>
      <c r="F8" s="1728">
        <f>'kalendarz  A'!$F$30</f>
        <v>26</v>
      </c>
      <c r="G8" s="1728">
        <f>'kalendarz  A'!$F$30</f>
        <v>26</v>
      </c>
      <c r="H8" s="1746">
        <f>'kalendarz  A'!$F$31</f>
        <v>16</v>
      </c>
      <c r="I8" s="2895"/>
      <c r="J8" s="2892"/>
      <c r="N8" s="914"/>
    </row>
    <row r="9" spans="2:14" ht="16.5" customHeight="1" thickBot="1" x14ac:dyDescent="0.25">
      <c r="B9" s="2739"/>
      <c r="C9" s="2886"/>
      <c r="D9" s="2740"/>
      <c r="E9" s="2825" t="s">
        <v>845</v>
      </c>
      <c r="F9" s="2826"/>
      <c r="G9" s="2826"/>
      <c r="H9" s="2826"/>
      <c r="I9" s="2896"/>
      <c r="J9" s="2893"/>
      <c r="K9" s="875" t="s">
        <v>891</v>
      </c>
      <c r="M9" s="875" t="s">
        <v>892</v>
      </c>
      <c r="N9" s="875" t="s">
        <v>893</v>
      </c>
    </row>
    <row r="10" spans="2:14" ht="27" customHeight="1" thickBot="1" x14ac:dyDescent="0.25">
      <c r="B10" s="1534"/>
      <c r="C10" s="1533"/>
      <c r="D10" s="1316" t="s">
        <v>818</v>
      </c>
      <c r="E10" s="1532">
        <f>SUM(E11:E12)</f>
        <v>0</v>
      </c>
      <c r="F10" s="1531">
        <f>SUM(F11:F12)</f>
        <v>0</v>
      </c>
      <c r="G10" s="1530">
        <f>SUM(G11:G12)</f>
        <v>0</v>
      </c>
      <c r="H10" s="1530">
        <f>SUM(H11:H12)</f>
        <v>0</v>
      </c>
      <c r="I10" s="1543">
        <f t="shared" ref="I10:I38" si="0">SUM(E10:H10)</f>
        <v>0</v>
      </c>
      <c r="J10" s="1189"/>
      <c r="K10" s="906" t="str">
        <f>D1</f>
        <v>??</v>
      </c>
      <c r="L10" s="906"/>
      <c r="M10" s="875" t="s">
        <v>894</v>
      </c>
      <c r="N10" s="875" t="e">
        <f>#REF!</f>
        <v>#REF!</v>
      </c>
    </row>
    <row r="11" spans="2:14" ht="14.25" customHeight="1" x14ac:dyDescent="0.2">
      <c r="B11" s="1373"/>
      <c r="C11" s="2024"/>
      <c r="D11" s="2025" t="s">
        <v>895</v>
      </c>
      <c r="E11" s="2027">
        <f>SUM(E13:E23)</f>
        <v>0</v>
      </c>
      <c r="F11" s="2028">
        <f>SUM(F13:F23)</f>
        <v>0</v>
      </c>
      <c r="G11" s="2029">
        <f>SUM(G13:G23)</f>
        <v>0</v>
      </c>
      <c r="H11" s="2036">
        <f>SUM(H13:H23)</f>
        <v>0</v>
      </c>
      <c r="I11" s="2037">
        <f t="shared" si="0"/>
        <v>0</v>
      </c>
      <c r="J11" s="2031"/>
      <c r="K11" s="906" t="e">
        <f>#REF!</f>
        <v>#REF!</v>
      </c>
      <c r="L11" s="906"/>
      <c r="M11" s="875" t="s">
        <v>896</v>
      </c>
      <c r="N11" s="875" t="e">
        <f>#REF!</f>
        <v>#REF!</v>
      </c>
    </row>
    <row r="12" spans="2:14" ht="14.25" customHeight="1" x14ac:dyDescent="0.2">
      <c r="B12" s="1373"/>
      <c r="C12" s="1528"/>
      <c r="D12" s="1527" t="s">
        <v>897</v>
      </c>
      <c r="E12" s="1525">
        <f>SUM(E24:E38)</f>
        <v>0</v>
      </c>
      <c r="F12" s="1745">
        <f>SUM(F24:F38)</f>
        <v>0</v>
      </c>
      <c r="G12" s="1524">
        <f>SUM(G24:G38)</f>
        <v>0</v>
      </c>
      <c r="H12" s="1542">
        <f>SUM(H24:H38)</f>
        <v>0</v>
      </c>
      <c r="I12" s="1747">
        <f t="shared" si="0"/>
        <v>0</v>
      </c>
      <c r="J12" s="954"/>
      <c r="K12" s="906" t="e">
        <f>K11</f>
        <v>#REF!</v>
      </c>
      <c r="L12" s="906"/>
      <c r="M12" s="875" t="s">
        <v>898</v>
      </c>
      <c r="N12" s="875" t="e">
        <f>N11</f>
        <v>#REF!</v>
      </c>
    </row>
    <row r="13" spans="2:14" s="914" customFormat="1" ht="14.1" customHeight="1" x14ac:dyDescent="0.2">
      <c r="B13" s="2879" t="s">
        <v>895</v>
      </c>
      <c r="C13" s="1513">
        <v>1</v>
      </c>
      <c r="D13" s="891"/>
      <c r="E13" s="1521"/>
      <c r="F13" s="1522"/>
      <c r="G13" s="1522"/>
      <c r="H13" s="1521"/>
      <c r="I13" s="1538">
        <f t="shared" si="0"/>
        <v>0</v>
      </c>
      <c r="J13" s="1067"/>
      <c r="K13" s="906" t="e">
        <f>#REF!</f>
        <v>#REF!</v>
      </c>
      <c r="L13" s="906" t="s">
        <v>899</v>
      </c>
      <c r="M13" s="914" t="s">
        <v>900</v>
      </c>
      <c r="N13" s="875" t="e">
        <f>#REF!</f>
        <v>#REF!</v>
      </c>
    </row>
    <row r="14" spans="2:14" s="914" customFormat="1" ht="14.1" customHeight="1" x14ac:dyDescent="0.2">
      <c r="B14" s="2880"/>
      <c r="C14" s="1513"/>
      <c r="D14" s="891"/>
      <c r="E14" s="1510"/>
      <c r="F14" s="1511"/>
      <c r="G14" s="1511"/>
      <c r="H14" s="1510"/>
      <c r="I14" s="1537">
        <f t="shared" si="0"/>
        <v>0</v>
      </c>
      <c r="J14" s="918"/>
      <c r="K14" s="906" t="e">
        <f>#REF!</f>
        <v>#REF!</v>
      </c>
      <c r="L14" s="906" t="s">
        <v>899</v>
      </c>
      <c r="M14" s="914" t="s">
        <v>900</v>
      </c>
      <c r="N14" s="875" t="e">
        <f>#REF!</f>
        <v>#REF!</v>
      </c>
    </row>
    <row r="15" spans="2:14" s="914" customFormat="1" ht="14.1" customHeight="1" x14ac:dyDescent="0.2">
      <c r="B15" s="2880"/>
      <c r="C15" s="1513"/>
      <c r="D15" s="891"/>
      <c r="E15" s="1510"/>
      <c r="F15" s="1511"/>
      <c r="G15" s="1511"/>
      <c r="H15" s="1510"/>
      <c r="I15" s="1537">
        <f t="shared" si="0"/>
        <v>0</v>
      </c>
      <c r="J15" s="918"/>
      <c r="K15" s="906" t="e">
        <f>#REF!</f>
        <v>#REF!</v>
      </c>
      <c r="L15" s="906" t="s">
        <v>899</v>
      </c>
      <c r="M15" s="914" t="s">
        <v>900</v>
      </c>
      <c r="N15" s="875" t="e">
        <f>#REF!</f>
        <v>#REF!</v>
      </c>
    </row>
    <row r="16" spans="2:14" s="914" customFormat="1" ht="14.1" customHeight="1" x14ac:dyDescent="0.2">
      <c r="B16" s="2880"/>
      <c r="C16" s="1513"/>
      <c r="D16" s="891"/>
      <c r="E16" s="1510"/>
      <c r="F16" s="1511"/>
      <c r="G16" s="1511"/>
      <c r="H16" s="1510"/>
      <c r="I16" s="1537">
        <f t="shared" si="0"/>
        <v>0</v>
      </c>
      <c r="J16" s="918"/>
      <c r="K16" s="906" t="e">
        <f>#REF!</f>
        <v>#REF!</v>
      </c>
      <c r="L16" s="906" t="s">
        <v>899</v>
      </c>
      <c r="M16" s="914" t="s">
        <v>900</v>
      </c>
      <c r="N16" s="875" t="e">
        <f>#REF!</f>
        <v>#REF!</v>
      </c>
    </row>
    <row r="17" spans="2:14" s="914" customFormat="1" ht="14.1" customHeight="1" x14ac:dyDescent="0.2">
      <c r="B17" s="2880"/>
      <c r="C17" s="1513"/>
      <c r="D17" s="891"/>
      <c r="E17" s="1510"/>
      <c r="F17" s="1511"/>
      <c r="G17" s="1511"/>
      <c r="H17" s="1510"/>
      <c r="I17" s="1537">
        <f t="shared" si="0"/>
        <v>0</v>
      </c>
      <c r="J17" s="918"/>
      <c r="K17" s="906"/>
      <c r="L17" s="906"/>
      <c r="N17" s="875"/>
    </row>
    <row r="18" spans="2:14" s="914" customFormat="1" ht="14.1" customHeight="1" x14ac:dyDescent="0.2">
      <c r="B18" s="2880"/>
      <c r="C18" s="1513"/>
      <c r="D18" s="891"/>
      <c r="E18" s="1510"/>
      <c r="F18" s="1511"/>
      <c r="G18" s="1511"/>
      <c r="H18" s="1510"/>
      <c r="I18" s="1537">
        <f t="shared" si="0"/>
        <v>0</v>
      </c>
      <c r="J18" s="918"/>
      <c r="K18" s="906"/>
      <c r="L18" s="906"/>
      <c r="N18" s="875"/>
    </row>
    <row r="19" spans="2:14" s="914" customFormat="1" ht="14.1" customHeight="1" x14ac:dyDescent="0.2">
      <c r="B19" s="2880"/>
      <c r="C19" s="1513"/>
      <c r="D19" s="891"/>
      <c r="E19" s="1510"/>
      <c r="F19" s="1511"/>
      <c r="G19" s="1511"/>
      <c r="H19" s="1510"/>
      <c r="I19" s="1537">
        <f t="shared" si="0"/>
        <v>0</v>
      </c>
      <c r="J19" s="918"/>
      <c r="K19" s="906"/>
      <c r="L19" s="906"/>
      <c r="N19" s="875"/>
    </row>
    <row r="20" spans="2:14" s="914" customFormat="1" ht="14.1" customHeight="1" x14ac:dyDescent="0.2">
      <c r="B20" s="2880"/>
      <c r="C20" s="1512"/>
      <c r="D20" s="891"/>
      <c r="E20" s="1510"/>
      <c r="F20" s="1511"/>
      <c r="G20" s="1511"/>
      <c r="H20" s="1510"/>
      <c r="I20" s="1537">
        <f t="shared" si="0"/>
        <v>0</v>
      </c>
      <c r="J20" s="918"/>
      <c r="K20" s="906" t="e">
        <f>K13</f>
        <v>#REF!</v>
      </c>
      <c r="L20" s="906" t="s">
        <v>899</v>
      </c>
      <c r="M20" s="914" t="s">
        <v>900</v>
      </c>
      <c r="N20" s="875" t="e">
        <f>N13</f>
        <v>#REF!</v>
      </c>
    </row>
    <row r="21" spans="2:14" s="914" customFormat="1" ht="14.1" customHeight="1" x14ac:dyDescent="0.2">
      <c r="B21" s="2880"/>
      <c r="C21" s="1512"/>
      <c r="D21" s="891"/>
      <c r="E21" s="1510"/>
      <c r="F21" s="1511"/>
      <c r="G21" s="1511"/>
      <c r="H21" s="1510"/>
      <c r="I21" s="1537">
        <f t="shared" si="0"/>
        <v>0</v>
      </c>
      <c r="J21" s="918"/>
      <c r="K21" s="906" t="e">
        <f>K20</f>
        <v>#REF!</v>
      </c>
      <c r="L21" s="906" t="s">
        <v>899</v>
      </c>
      <c r="M21" s="914" t="s">
        <v>900</v>
      </c>
      <c r="N21" s="875" t="e">
        <f>N20</f>
        <v>#REF!</v>
      </c>
    </row>
    <row r="22" spans="2:14" s="914" customFormat="1" ht="14.1" customHeight="1" x14ac:dyDescent="0.2">
      <c r="B22" s="2880"/>
      <c r="C22" s="1512"/>
      <c r="D22" s="891"/>
      <c r="E22" s="1510"/>
      <c r="F22" s="1511"/>
      <c r="G22" s="1511"/>
      <c r="H22" s="1510"/>
      <c r="I22" s="1537">
        <f t="shared" si="0"/>
        <v>0</v>
      </c>
      <c r="J22" s="918"/>
      <c r="K22" s="906" t="e">
        <f>K21</f>
        <v>#REF!</v>
      </c>
      <c r="L22" s="906" t="s">
        <v>899</v>
      </c>
      <c r="M22" s="914" t="s">
        <v>900</v>
      </c>
      <c r="N22" s="875" t="e">
        <f>N21</f>
        <v>#REF!</v>
      </c>
    </row>
    <row r="23" spans="2:14" s="914" customFormat="1" ht="14.1" customHeight="1" x14ac:dyDescent="0.2">
      <c r="B23" s="2890"/>
      <c r="C23" s="1519"/>
      <c r="D23" s="1541"/>
      <c r="E23" s="1540"/>
      <c r="F23" s="1517"/>
      <c r="G23" s="1517"/>
      <c r="H23" s="1516"/>
      <c r="I23" s="1539">
        <f t="shared" si="0"/>
        <v>0</v>
      </c>
      <c r="J23" s="1515"/>
      <c r="K23" s="906" t="e">
        <f>K22</f>
        <v>#REF!</v>
      </c>
      <c r="L23" s="906" t="s">
        <v>899</v>
      </c>
      <c r="M23" s="914" t="s">
        <v>900</v>
      </c>
      <c r="N23" s="875" t="e">
        <f>N22</f>
        <v>#REF!</v>
      </c>
    </row>
    <row r="24" spans="2:14" s="914" customFormat="1" ht="14.1" customHeight="1" x14ac:dyDescent="0.2">
      <c r="B24" s="2879" t="s">
        <v>901</v>
      </c>
      <c r="C24" s="1514">
        <v>1</v>
      </c>
      <c r="D24" s="891"/>
      <c r="E24" s="2033"/>
      <c r="F24" s="2034"/>
      <c r="G24" s="2034"/>
      <c r="H24" s="2033"/>
      <c r="I24" s="1538">
        <f t="shared" si="0"/>
        <v>0</v>
      </c>
      <c r="J24" s="2035"/>
      <c r="K24" s="906" t="e">
        <f>K23</f>
        <v>#REF!</v>
      </c>
      <c r="L24" s="906" t="s">
        <v>899</v>
      </c>
      <c r="M24" s="914" t="s">
        <v>900</v>
      </c>
      <c r="N24" s="875" t="e">
        <f>N23</f>
        <v>#REF!</v>
      </c>
    </row>
    <row r="25" spans="2:14" s="914" customFormat="1" ht="14.1" customHeight="1" x14ac:dyDescent="0.2">
      <c r="B25" s="2880"/>
      <c r="C25" s="1513"/>
      <c r="D25" s="891"/>
      <c r="E25" s="1510"/>
      <c r="F25" s="1511"/>
      <c r="G25" s="1511"/>
      <c r="H25" s="1510"/>
      <c r="I25" s="1537">
        <f t="shared" si="0"/>
        <v>0</v>
      </c>
      <c r="J25" s="918"/>
      <c r="K25" s="906" t="e">
        <f>K21</f>
        <v>#REF!</v>
      </c>
      <c r="L25" s="906" t="s">
        <v>899</v>
      </c>
      <c r="M25" s="914" t="s">
        <v>900</v>
      </c>
      <c r="N25" s="875" t="e">
        <f>N21</f>
        <v>#REF!</v>
      </c>
    </row>
    <row r="26" spans="2:14" s="914" customFormat="1" ht="14.1" customHeight="1" x14ac:dyDescent="0.2">
      <c r="B26" s="2880"/>
      <c r="C26" s="1513"/>
      <c r="D26" s="891"/>
      <c r="E26" s="1510"/>
      <c r="F26" s="1511"/>
      <c r="G26" s="1511"/>
      <c r="H26" s="1510"/>
      <c r="I26" s="1537">
        <f t="shared" si="0"/>
        <v>0</v>
      </c>
      <c r="J26" s="918"/>
      <c r="K26" s="906"/>
      <c r="L26" s="906"/>
      <c r="N26" s="875"/>
    </row>
    <row r="27" spans="2:14" s="914" customFormat="1" ht="14.1" customHeight="1" x14ac:dyDescent="0.2">
      <c r="B27" s="2880"/>
      <c r="C27" s="1513"/>
      <c r="D27" s="891"/>
      <c r="E27" s="1510"/>
      <c r="F27" s="1511"/>
      <c r="G27" s="1511"/>
      <c r="H27" s="1510"/>
      <c r="I27" s="1537">
        <f t="shared" si="0"/>
        <v>0</v>
      </c>
      <c r="J27" s="918"/>
      <c r="K27" s="906"/>
      <c r="L27" s="906"/>
      <c r="N27" s="875"/>
    </row>
    <row r="28" spans="2:14" s="914" customFormat="1" ht="14.1" customHeight="1" x14ac:dyDescent="0.2">
      <c r="B28" s="2880"/>
      <c r="C28" s="1513"/>
      <c r="D28" s="891"/>
      <c r="E28" s="1510"/>
      <c r="F28" s="1511"/>
      <c r="G28" s="1511"/>
      <c r="H28" s="1510"/>
      <c r="I28" s="1537">
        <f t="shared" si="0"/>
        <v>0</v>
      </c>
      <c r="J28" s="918"/>
      <c r="K28" s="906"/>
      <c r="L28" s="906"/>
      <c r="N28" s="875"/>
    </row>
    <row r="29" spans="2:14" s="914" customFormat="1" ht="14.1" customHeight="1" x14ac:dyDescent="0.2">
      <c r="B29" s="2880"/>
      <c r="C29" s="1513"/>
      <c r="D29" s="891"/>
      <c r="E29" s="1510"/>
      <c r="F29" s="1511"/>
      <c r="G29" s="1511"/>
      <c r="H29" s="1510"/>
      <c r="I29" s="1537">
        <f t="shared" si="0"/>
        <v>0</v>
      </c>
      <c r="J29" s="918"/>
      <c r="K29" s="906"/>
      <c r="L29" s="906"/>
      <c r="N29" s="875"/>
    </row>
    <row r="30" spans="2:14" s="914" customFormat="1" ht="14.1" customHeight="1" x14ac:dyDescent="0.2">
      <c r="B30" s="2880"/>
      <c r="C30" s="1513"/>
      <c r="D30" s="891"/>
      <c r="E30" s="1510"/>
      <c r="F30" s="1511"/>
      <c r="G30" s="1511"/>
      <c r="H30" s="1510"/>
      <c r="I30" s="1537">
        <f t="shared" si="0"/>
        <v>0</v>
      </c>
      <c r="J30" s="918"/>
      <c r="K30" s="906"/>
      <c r="L30" s="906"/>
      <c r="N30" s="875"/>
    </row>
    <row r="31" spans="2:14" s="914" customFormat="1" ht="14.1" customHeight="1" x14ac:dyDescent="0.2">
      <c r="B31" s="2880"/>
      <c r="C31" s="1513"/>
      <c r="D31" s="891"/>
      <c r="E31" s="1510"/>
      <c r="F31" s="1511"/>
      <c r="G31" s="1511"/>
      <c r="H31" s="1510"/>
      <c r="I31" s="1537">
        <f t="shared" si="0"/>
        <v>0</v>
      </c>
      <c r="J31" s="918"/>
      <c r="K31" s="906"/>
      <c r="L31" s="906"/>
      <c r="N31" s="875"/>
    </row>
    <row r="32" spans="2:14" s="914" customFormat="1" ht="14.1" customHeight="1" x14ac:dyDescent="0.2">
      <c r="B32" s="2880"/>
      <c r="C32" s="1513"/>
      <c r="D32" s="891"/>
      <c r="E32" s="1510"/>
      <c r="F32" s="1511"/>
      <c r="G32" s="1511"/>
      <c r="H32" s="1510"/>
      <c r="I32" s="1537">
        <f t="shared" si="0"/>
        <v>0</v>
      </c>
      <c r="J32" s="918"/>
      <c r="K32" s="906"/>
      <c r="L32" s="906"/>
      <c r="N32" s="875"/>
    </row>
    <row r="33" spans="2:14" s="914" customFormat="1" ht="14.1" customHeight="1" x14ac:dyDescent="0.2">
      <c r="B33" s="2880"/>
      <c r="C33" s="1513"/>
      <c r="D33" s="891"/>
      <c r="E33" s="1510"/>
      <c r="F33" s="1511"/>
      <c r="G33" s="1511"/>
      <c r="H33" s="1510"/>
      <c r="I33" s="1537">
        <f t="shared" si="0"/>
        <v>0</v>
      </c>
      <c r="J33" s="918"/>
      <c r="K33" s="906" t="e">
        <f>K22</f>
        <v>#REF!</v>
      </c>
      <c r="L33" s="906" t="s">
        <v>899</v>
      </c>
      <c r="M33" s="914" t="s">
        <v>900</v>
      </c>
      <c r="N33" s="875" t="e">
        <f>N22</f>
        <v>#REF!</v>
      </c>
    </row>
    <row r="34" spans="2:14" s="914" customFormat="1" ht="14.1" customHeight="1" x14ac:dyDescent="0.2">
      <c r="B34" s="2880"/>
      <c r="C34" s="1513"/>
      <c r="D34" s="891"/>
      <c r="E34" s="1510"/>
      <c r="F34" s="1511"/>
      <c r="G34" s="1511"/>
      <c r="H34" s="1510"/>
      <c r="I34" s="1537">
        <f t="shared" si="0"/>
        <v>0</v>
      </c>
      <c r="J34" s="918"/>
      <c r="K34" s="906" t="e">
        <f>K23</f>
        <v>#REF!</v>
      </c>
      <c r="L34" s="906" t="s">
        <v>899</v>
      </c>
      <c r="M34" s="914" t="s">
        <v>900</v>
      </c>
      <c r="N34" s="875" t="e">
        <f>N23</f>
        <v>#REF!</v>
      </c>
    </row>
    <row r="35" spans="2:14" s="914" customFormat="1" ht="14.1" customHeight="1" x14ac:dyDescent="0.2">
      <c r="B35" s="2880"/>
      <c r="C35" s="1512"/>
      <c r="D35" s="891"/>
      <c r="E35" s="1510"/>
      <c r="F35" s="1511"/>
      <c r="G35" s="1511"/>
      <c r="H35" s="1510"/>
      <c r="I35" s="1537">
        <f t="shared" si="0"/>
        <v>0</v>
      </c>
      <c r="J35" s="918"/>
      <c r="K35" s="906" t="e">
        <f>K24</f>
        <v>#REF!</v>
      </c>
      <c r="L35" s="906" t="s">
        <v>899</v>
      </c>
      <c r="M35" s="914" t="s">
        <v>900</v>
      </c>
      <c r="N35" s="875" t="e">
        <f>N24</f>
        <v>#REF!</v>
      </c>
    </row>
    <row r="36" spans="2:14" s="914" customFormat="1" ht="14.1" customHeight="1" x14ac:dyDescent="0.2">
      <c r="B36" s="2880"/>
      <c r="C36" s="1512"/>
      <c r="D36" s="891"/>
      <c r="E36" s="1510"/>
      <c r="F36" s="1511"/>
      <c r="G36" s="1511"/>
      <c r="H36" s="1510"/>
      <c r="I36" s="1537">
        <f t="shared" si="0"/>
        <v>0</v>
      </c>
      <c r="J36" s="918"/>
      <c r="K36" s="906" t="e">
        <f>K35</f>
        <v>#REF!</v>
      </c>
      <c r="L36" s="906" t="s">
        <v>899</v>
      </c>
      <c r="M36" s="914" t="s">
        <v>900</v>
      </c>
      <c r="N36" s="875" t="e">
        <f>N35</f>
        <v>#REF!</v>
      </c>
    </row>
    <row r="37" spans="2:14" s="914" customFormat="1" ht="14.1" customHeight="1" x14ac:dyDescent="0.2">
      <c r="B37" s="2880"/>
      <c r="C37" s="1512"/>
      <c r="D37" s="891"/>
      <c r="E37" s="1510"/>
      <c r="F37" s="1511"/>
      <c r="G37" s="1511"/>
      <c r="H37" s="1510"/>
      <c r="I37" s="1537">
        <f t="shared" si="0"/>
        <v>0</v>
      </c>
      <c r="J37" s="918"/>
      <c r="K37" s="906" t="e">
        <f>K36</f>
        <v>#REF!</v>
      </c>
      <c r="L37" s="906" t="s">
        <v>899</v>
      </c>
      <c r="M37" s="914" t="s">
        <v>900</v>
      </c>
      <c r="N37" s="875" t="e">
        <f>N36</f>
        <v>#REF!</v>
      </c>
    </row>
    <row r="38" spans="2:14" s="914" customFormat="1" ht="13.5" customHeight="1" thickBot="1" x14ac:dyDescent="0.25">
      <c r="B38" s="2881"/>
      <c r="C38" s="1509"/>
      <c r="D38" s="882"/>
      <c r="E38" s="1536"/>
      <c r="F38" s="880"/>
      <c r="G38" s="880"/>
      <c r="H38" s="1086"/>
      <c r="I38" s="1535">
        <f t="shared" si="0"/>
        <v>0</v>
      </c>
      <c r="J38" s="1507"/>
      <c r="K38" s="906" t="e">
        <f>K37</f>
        <v>#REF!</v>
      </c>
      <c r="L38" s="906" t="s">
        <v>899</v>
      </c>
      <c r="M38" s="914" t="s">
        <v>900</v>
      </c>
      <c r="N38" s="875" t="e">
        <f>N37</f>
        <v>#REF!</v>
      </c>
    </row>
    <row r="39" spans="2:14" x14ac:dyDescent="0.2">
      <c r="C39" s="1506"/>
      <c r="D39" s="1505"/>
      <c r="E39" s="1504"/>
      <c r="F39" s="1504"/>
      <c r="G39" s="1504"/>
      <c r="H39" s="1504"/>
      <c r="I39" s="1504"/>
      <c r="J39" s="1503"/>
    </row>
    <row r="40" spans="2:14" ht="12.95" customHeight="1" x14ac:dyDescent="0.2">
      <c r="D40" s="1502"/>
      <c r="E40" s="1502"/>
      <c r="F40" s="1502"/>
      <c r="G40" s="1502"/>
      <c r="H40" s="1502"/>
      <c r="I40" s="1502"/>
      <c r="J40" s="1502"/>
    </row>
    <row r="41" spans="2:14" x14ac:dyDescent="0.2">
      <c r="D41" s="1206"/>
      <c r="E41" s="1206"/>
      <c r="F41" s="1206"/>
      <c r="G41" s="1206"/>
      <c r="H41" s="1207"/>
      <c r="I41" s="1207"/>
    </row>
    <row r="42" spans="2:14" x14ac:dyDescent="0.2">
      <c r="D42" s="1096"/>
      <c r="E42" s="1221"/>
      <c r="F42" s="1096"/>
      <c r="G42" s="1096"/>
      <c r="H42" s="1204"/>
      <c r="I42" s="1204"/>
    </row>
    <row r="43" spans="2:14" x14ac:dyDescent="0.2">
      <c r="D43" s="1096"/>
      <c r="E43" s="1221"/>
      <c r="F43" s="1096"/>
      <c r="G43" s="1096"/>
      <c r="H43" s="1204"/>
      <c r="I43" s="1204"/>
    </row>
    <row r="44" spans="2:14" x14ac:dyDescent="0.2">
      <c r="D44" s="1096"/>
      <c r="E44" s="1221"/>
      <c r="F44" s="1096"/>
      <c r="G44" s="1096"/>
      <c r="H44" s="1204"/>
      <c r="I44" s="1204"/>
    </row>
  </sheetData>
  <sheetProtection algorithmName="SHA-512" hashValue="/x1Lxo2h6Kxn4fkXZ4LDVGyaJmuRk8WRa+1ovaC8CpCHDXQpsARqTKzw82CvjdrPsDxOSYrbG/D4QKjfz/thfA==" saltValue="4Li8uXbAqgBK5HVs+91fYg==" spinCount="100000" sheet="1" objects="1" scenarios="1"/>
  <mergeCells count="11">
    <mergeCell ref="I1:J1"/>
    <mergeCell ref="B24:B38"/>
    <mergeCell ref="E6:H6"/>
    <mergeCell ref="E7:H7"/>
    <mergeCell ref="E9:H9"/>
    <mergeCell ref="E4:H4"/>
    <mergeCell ref="J4:J9"/>
    <mergeCell ref="D2:I2"/>
    <mergeCell ref="B4:D9"/>
    <mergeCell ref="I4:I9"/>
    <mergeCell ref="B13:B23"/>
  </mergeCells>
  <printOptions horizontalCentered="1"/>
  <pageMargins left="0.59055118110236227" right="0.51181102362204722" top="1.1811023622047245" bottom="0.98425196850393704" header="0.51181102362204722" footer="0.51181102362204722"/>
  <pageSetup paperSize="9" scale="77" orientation="landscape" horizontalDpi="4294967293" verticalDpi="4294967293"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r:uid="{E0D7C9CC-D923-4FE8-9A20-7891ABBF36A9}">
          <x14:formula1>
            <xm:f>słownik!$A$2:$A$175</xm:f>
          </x14:formula1>
          <xm:sqref>D13:D38</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FF5F48-EF67-4B84-95EC-5CF3A8D58E08}">
  <sheetPr>
    <tabColor rgb="FFFFFF00"/>
  </sheetPr>
  <dimension ref="A1:P48"/>
  <sheetViews>
    <sheetView showGridLines="0" view="pageBreakPreview" zoomScaleNormal="100" zoomScaleSheetLayoutView="100" workbookViewId="0">
      <selection activeCell="B22" sqref="B22"/>
    </sheetView>
  </sheetViews>
  <sheetFormatPr defaultColWidth="9.140625" defaultRowHeight="12.75" x14ac:dyDescent="0.2"/>
  <cols>
    <col min="1" max="2" width="4.85546875" style="1" customWidth="1"/>
    <col min="3" max="3" width="27.28515625" style="1" customWidth="1"/>
    <col min="4" max="6" width="3.7109375" style="1" customWidth="1"/>
    <col min="7" max="7" width="29.7109375" style="1" customWidth="1"/>
    <col min="8" max="8" width="16.140625" style="1" customWidth="1"/>
    <col min="9" max="9" width="6.5703125" style="1" customWidth="1"/>
    <col min="10" max="10" width="8.5703125" style="1" customWidth="1"/>
    <col min="11" max="11" width="8.7109375" style="1" customWidth="1"/>
    <col min="12" max="12" width="10.5703125" style="1" customWidth="1"/>
    <col min="13" max="13" width="5.85546875" style="434" customWidth="1"/>
    <col min="14" max="14" width="12.28515625" style="1" customWidth="1"/>
    <col min="15" max="15" width="8.7109375" style="1" customWidth="1"/>
    <col min="16" max="16" width="9.42578125" style="1" customWidth="1"/>
    <col min="17" max="16384" width="9.140625" style="1"/>
  </cols>
  <sheetData>
    <row r="1" spans="1:16" ht="20.25" customHeight="1" x14ac:dyDescent="0.2">
      <c r="A1" s="23"/>
      <c r="B1" s="23"/>
      <c r="C1" s="489" t="str">
        <f>wizyt!C3</f>
        <v>??</v>
      </c>
      <c r="D1" s="488"/>
      <c r="E1" s="488"/>
      <c r="F1" s="23"/>
      <c r="G1" s="23"/>
      <c r="H1" s="23"/>
      <c r="I1" s="23"/>
      <c r="J1" s="23"/>
      <c r="K1" s="23"/>
      <c r="L1" s="188" t="str">
        <f>IF(wizyt!$B$1&lt;&gt;0,wizyt!$B$1," ")</f>
        <v xml:space="preserve"> </v>
      </c>
      <c r="M1" s="2338" t="str">
        <f>IF(wizyt!$D$1&lt;&gt;0,wizyt!$D$1," ")</f>
        <v xml:space="preserve"> </v>
      </c>
      <c r="N1" s="2338"/>
    </row>
    <row r="2" spans="1:16" ht="23.25" customHeight="1" thickBot="1" x14ac:dyDescent="0.45">
      <c r="A2" s="23"/>
      <c r="B2" s="487"/>
      <c r="C2" s="487"/>
      <c r="D2" s="487"/>
      <c r="E2" s="487"/>
      <c r="F2" s="487"/>
      <c r="G2" s="487"/>
      <c r="H2" s="487"/>
      <c r="I2" s="487"/>
      <c r="J2" s="486" t="s">
        <v>561</v>
      </c>
      <c r="K2" s="485" t="str">
        <f>wizyt!H3</f>
        <v>2023/2024</v>
      </c>
      <c r="L2" s="23"/>
      <c r="M2" s="54"/>
      <c r="N2" s="23"/>
    </row>
    <row r="3" spans="1:16" ht="72" customHeight="1" thickBot="1" x14ac:dyDescent="0.25">
      <c r="A3" s="484" t="s">
        <v>502</v>
      </c>
      <c r="B3" s="1939" t="s">
        <v>130</v>
      </c>
      <c r="C3" s="1940" t="s">
        <v>510</v>
      </c>
      <c r="D3" s="1941" t="s">
        <v>511</v>
      </c>
      <c r="E3" s="1941" t="s">
        <v>75</v>
      </c>
      <c r="F3" s="1941" t="s">
        <v>562</v>
      </c>
      <c r="G3" s="1942" t="s">
        <v>563</v>
      </c>
      <c r="H3" s="1942" t="s">
        <v>564</v>
      </c>
      <c r="I3" s="1943" t="s">
        <v>70</v>
      </c>
      <c r="J3" s="1944" t="s">
        <v>565</v>
      </c>
      <c r="K3" s="1944" t="s">
        <v>566</v>
      </c>
      <c r="L3" s="1945" t="s">
        <v>535</v>
      </c>
      <c r="M3" s="1945" t="s">
        <v>536</v>
      </c>
      <c r="N3" s="1946" t="s">
        <v>537</v>
      </c>
    </row>
    <row r="4" spans="1:16" ht="13.5" thickBot="1" x14ac:dyDescent="0.25">
      <c r="A4" s="483">
        <v>1</v>
      </c>
      <c r="B4" s="483">
        <v>2</v>
      </c>
      <c r="C4" s="483">
        <v>3</v>
      </c>
      <c r="D4" s="483">
        <v>4</v>
      </c>
      <c r="E4" s="483">
        <v>5</v>
      </c>
      <c r="F4" s="483">
        <v>6</v>
      </c>
      <c r="G4" s="483">
        <v>7</v>
      </c>
      <c r="H4" s="483">
        <v>8</v>
      </c>
      <c r="I4" s="483">
        <v>9</v>
      </c>
      <c r="J4" s="483">
        <v>10</v>
      </c>
      <c r="K4" s="483">
        <v>11</v>
      </c>
      <c r="L4" s="483">
        <v>12</v>
      </c>
      <c r="M4" s="483">
        <v>13</v>
      </c>
      <c r="N4" s="483">
        <v>14</v>
      </c>
    </row>
    <row r="5" spans="1:16" ht="18" thickTop="1" thickBot="1" x14ac:dyDescent="0.35">
      <c r="A5" s="482"/>
      <c r="B5" s="351"/>
      <c r="C5" s="410" t="s">
        <v>567</v>
      </c>
      <c r="D5" s="351"/>
      <c r="E5" s="351"/>
      <c r="F5" s="351"/>
      <c r="G5" s="351"/>
      <c r="H5" s="351"/>
      <c r="I5" s="351"/>
      <c r="J5" s="393">
        <f>SUM(J6:J15)</f>
        <v>0</v>
      </c>
      <c r="K5" s="393">
        <f>SUM(K6:K15)</f>
        <v>0</v>
      </c>
      <c r="L5" s="393">
        <f>SUM(L6:L15)</f>
        <v>0</v>
      </c>
      <c r="M5" s="333"/>
      <c r="N5" s="413" t="s">
        <v>540</v>
      </c>
    </row>
    <row r="6" spans="1:16" s="36" customFormat="1" ht="15" customHeight="1" thickTop="1" x14ac:dyDescent="0.25">
      <c r="A6" s="466"/>
      <c r="B6" s="455"/>
      <c r="C6" s="465"/>
      <c r="D6" s="464"/>
      <c r="E6" s="464"/>
      <c r="F6" s="464"/>
      <c r="G6" s="462"/>
      <c r="H6" s="462"/>
      <c r="I6" s="464"/>
      <c r="J6" s="461"/>
      <c r="K6" s="460">
        <f t="shared" ref="K6:K15" si="0">IF(J6&lt;=40,0,J6-40)</f>
        <v>0</v>
      </c>
      <c r="L6" s="459">
        <f t="shared" ref="L6:L15" si="1">IF(J6&lt;40,J6,40)/IF(J6="",1,40)</f>
        <v>0</v>
      </c>
      <c r="M6" s="458" t="str">
        <f t="shared" ref="M6:M15" si="2">IF(L6=1,"pe",IF(L6&gt;0,"ne",""))</f>
        <v/>
      </c>
      <c r="N6" s="457"/>
      <c r="O6" s="435"/>
      <c r="P6" s="435"/>
    </row>
    <row r="7" spans="1:16" s="36" customFormat="1" ht="15" customHeight="1" x14ac:dyDescent="0.25">
      <c r="A7" s="476"/>
      <c r="B7" s="455"/>
      <c r="C7" s="454"/>
      <c r="D7" s="311"/>
      <c r="E7" s="451"/>
      <c r="F7" s="311"/>
      <c r="G7" s="452"/>
      <c r="H7" s="452"/>
      <c r="I7" s="451"/>
      <c r="J7" s="456"/>
      <c r="K7" s="449">
        <f t="shared" si="0"/>
        <v>0</v>
      </c>
      <c r="L7" s="448">
        <f t="shared" si="1"/>
        <v>0</v>
      </c>
      <c r="M7" s="447" t="str">
        <f t="shared" si="2"/>
        <v/>
      </c>
      <c r="N7" s="369"/>
      <c r="O7" s="435"/>
      <c r="P7" s="435"/>
    </row>
    <row r="8" spans="1:16" s="36" customFormat="1" ht="15" customHeight="1" x14ac:dyDescent="0.25">
      <c r="A8" s="476"/>
      <c r="B8" s="455"/>
      <c r="C8" s="454"/>
      <c r="D8" s="311"/>
      <c r="E8" s="451"/>
      <c r="F8" s="311"/>
      <c r="G8" s="452"/>
      <c r="H8" s="452"/>
      <c r="I8" s="451"/>
      <c r="J8" s="456"/>
      <c r="K8" s="449">
        <f t="shared" si="0"/>
        <v>0</v>
      </c>
      <c r="L8" s="448">
        <f t="shared" si="1"/>
        <v>0</v>
      </c>
      <c r="M8" s="447" t="str">
        <f t="shared" si="2"/>
        <v/>
      </c>
      <c r="N8" s="369"/>
      <c r="O8" s="435"/>
      <c r="P8" s="435"/>
    </row>
    <row r="9" spans="1:16" s="36" customFormat="1" ht="15" customHeight="1" x14ac:dyDescent="0.25">
      <c r="A9" s="476"/>
      <c r="B9" s="455"/>
      <c r="C9" s="454"/>
      <c r="D9" s="311"/>
      <c r="E9" s="451"/>
      <c r="F9" s="311"/>
      <c r="G9" s="452"/>
      <c r="H9" s="452"/>
      <c r="I9" s="451"/>
      <c r="J9" s="456"/>
      <c r="K9" s="449">
        <f t="shared" si="0"/>
        <v>0</v>
      </c>
      <c r="L9" s="448">
        <f t="shared" si="1"/>
        <v>0</v>
      </c>
      <c r="M9" s="447" t="str">
        <f t="shared" si="2"/>
        <v/>
      </c>
      <c r="N9" s="369"/>
      <c r="O9" s="435"/>
      <c r="P9" s="435"/>
    </row>
    <row r="10" spans="1:16" s="36" customFormat="1" ht="15" customHeight="1" x14ac:dyDescent="0.25">
      <c r="A10" s="476"/>
      <c r="B10" s="455"/>
      <c r="C10" s="454"/>
      <c r="D10" s="311"/>
      <c r="E10" s="451"/>
      <c r="F10" s="311"/>
      <c r="G10" s="452"/>
      <c r="H10" s="452"/>
      <c r="I10" s="451"/>
      <c r="J10" s="456"/>
      <c r="K10" s="449">
        <f t="shared" si="0"/>
        <v>0</v>
      </c>
      <c r="L10" s="448">
        <f t="shared" si="1"/>
        <v>0</v>
      </c>
      <c r="M10" s="447" t="str">
        <f t="shared" si="2"/>
        <v/>
      </c>
      <c r="N10" s="369"/>
      <c r="O10" s="435"/>
      <c r="P10" s="435"/>
    </row>
    <row r="11" spans="1:16" s="36" customFormat="1" ht="15" customHeight="1" x14ac:dyDescent="0.25">
      <c r="A11" s="476"/>
      <c r="B11" s="455"/>
      <c r="C11" s="454"/>
      <c r="D11" s="311"/>
      <c r="E11" s="451"/>
      <c r="F11" s="311"/>
      <c r="G11" s="452"/>
      <c r="H11" s="452"/>
      <c r="I11" s="451"/>
      <c r="J11" s="456"/>
      <c r="K11" s="449">
        <f t="shared" si="0"/>
        <v>0</v>
      </c>
      <c r="L11" s="448">
        <f t="shared" si="1"/>
        <v>0</v>
      </c>
      <c r="M11" s="447" t="str">
        <f t="shared" si="2"/>
        <v/>
      </c>
      <c r="N11" s="369"/>
      <c r="O11" s="435"/>
      <c r="P11" s="435"/>
    </row>
    <row r="12" spans="1:16" s="36" customFormat="1" ht="15" customHeight="1" x14ac:dyDescent="0.25">
      <c r="A12" s="476"/>
      <c r="B12" s="455"/>
      <c r="C12" s="454"/>
      <c r="D12" s="311"/>
      <c r="E12" s="451"/>
      <c r="F12" s="311"/>
      <c r="G12" s="452"/>
      <c r="H12" s="452"/>
      <c r="I12" s="451"/>
      <c r="J12" s="456"/>
      <c r="K12" s="449">
        <f t="shared" si="0"/>
        <v>0</v>
      </c>
      <c r="L12" s="448">
        <f t="shared" si="1"/>
        <v>0</v>
      </c>
      <c r="M12" s="447" t="str">
        <f t="shared" si="2"/>
        <v/>
      </c>
      <c r="N12" s="369"/>
      <c r="O12" s="435"/>
      <c r="P12" s="435"/>
    </row>
    <row r="13" spans="1:16" s="36" customFormat="1" ht="15" customHeight="1" x14ac:dyDescent="0.25">
      <c r="A13" s="476"/>
      <c r="B13" s="455"/>
      <c r="C13" s="454"/>
      <c r="D13" s="311"/>
      <c r="E13" s="451"/>
      <c r="F13" s="311"/>
      <c r="G13" s="452"/>
      <c r="H13" s="452"/>
      <c r="I13" s="451"/>
      <c r="J13" s="456"/>
      <c r="K13" s="449">
        <f t="shared" si="0"/>
        <v>0</v>
      </c>
      <c r="L13" s="448">
        <f t="shared" si="1"/>
        <v>0</v>
      </c>
      <c r="M13" s="447" t="str">
        <f t="shared" si="2"/>
        <v/>
      </c>
      <c r="N13" s="369"/>
      <c r="O13" s="435"/>
      <c r="P13" s="435"/>
    </row>
    <row r="14" spans="1:16" s="36" customFormat="1" ht="15" customHeight="1" x14ac:dyDescent="0.25">
      <c r="A14" s="476"/>
      <c r="B14" s="455"/>
      <c r="C14" s="1682"/>
      <c r="D14" s="1683"/>
      <c r="E14" s="451"/>
      <c r="F14" s="1683"/>
      <c r="G14" s="1684"/>
      <c r="H14" s="1684"/>
      <c r="I14" s="451"/>
      <c r="J14" s="1685"/>
      <c r="K14" s="449">
        <f t="shared" si="0"/>
        <v>0</v>
      </c>
      <c r="L14" s="448">
        <f t="shared" si="1"/>
        <v>0</v>
      </c>
      <c r="M14" s="447" t="str">
        <f t="shared" si="2"/>
        <v/>
      </c>
      <c r="N14" s="369"/>
      <c r="O14" s="435"/>
      <c r="P14" s="435"/>
    </row>
    <row r="15" spans="1:16" s="36" customFormat="1" ht="15" customHeight="1" thickBot="1" x14ac:dyDescent="0.3">
      <c r="A15" s="481"/>
      <c r="B15" s="455"/>
      <c r="C15" s="480"/>
      <c r="D15" s="479"/>
      <c r="E15" s="474"/>
      <c r="F15" s="479"/>
      <c r="G15" s="478"/>
      <c r="H15" s="478"/>
      <c r="I15" s="474"/>
      <c r="J15" s="472"/>
      <c r="K15" s="1686">
        <f t="shared" si="0"/>
        <v>0</v>
      </c>
      <c r="L15" s="470">
        <f t="shared" si="1"/>
        <v>0</v>
      </c>
      <c r="M15" s="469" t="str">
        <f t="shared" si="2"/>
        <v/>
      </c>
      <c r="N15" s="468"/>
      <c r="O15" s="435"/>
      <c r="P15" s="435"/>
    </row>
    <row r="16" spans="1:16" ht="18" thickTop="1" thickBot="1" x14ac:dyDescent="0.25">
      <c r="A16" s="343"/>
      <c r="B16" s="337"/>
      <c r="C16" s="410" t="s">
        <v>568</v>
      </c>
      <c r="D16" s="338"/>
      <c r="E16" s="1766"/>
      <c r="F16" s="338"/>
      <c r="G16" s="338"/>
      <c r="H16" s="338"/>
      <c r="I16" s="1766"/>
      <c r="J16" s="393">
        <f>SUM(J17:J42)</f>
        <v>0</v>
      </c>
      <c r="K16" s="393">
        <f>SUM(K17:K42)</f>
        <v>0</v>
      </c>
      <c r="L16" s="393">
        <f>SUM(L17:L42)</f>
        <v>0</v>
      </c>
      <c r="M16" s="333"/>
      <c r="N16" s="332" t="s">
        <v>540</v>
      </c>
      <c r="P16" s="435"/>
    </row>
    <row r="17" spans="1:16" ht="15" customHeight="1" thickTop="1" x14ac:dyDescent="0.2">
      <c r="A17" s="466"/>
      <c r="B17" s="455"/>
      <c r="C17" s="477"/>
      <c r="D17" s="464"/>
      <c r="E17" s="464"/>
      <c r="F17" s="464"/>
      <c r="G17" s="463"/>
      <c r="H17" s="463"/>
      <c r="I17" s="464"/>
      <c r="J17" s="461"/>
      <c r="K17" s="460">
        <f t="shared" ref="K17:K42" si="3">IF(J17&lt;=40,0,J17-40)</f>
        <v>0</v>
      </c>
      <c r="L17" s="459">
        <f t="shared" ref="L17:L42" si="4">IF(J17&lt;40,J17,40)/IF(J17="",1,40)</f>
        <v>0</v>
      </c>
      <c r="M17" s="458" t="str">
        <f t="shared" ref="M17:M42" si="5">IF(L17=1,"pe",IF(L17&gt;0,"ne",""))</f>
        <v/>
      </c>
      <c r="N17" s="457"/>
      <c r="P17" s="435"/>
    </row>
    <row r="18" spans="1:16" ht="15" customHeight="1" x14ac:dyDescent="0.2">
      <c r="A18" s="476"/>
      <c r="B18" s="455"/>
      <c r="C18" s="454"/>
      <c r="D18" s="451"/>
      <c r="E18" s="451"/>
      <c r="F18" s="451"/>
      <c r="G18" s="453"/>
      <c r="H18" s="452"/>
      <c r="I18" s="451"/>
      <c r="J18" s="456"/>
      <c r="K18" s="449">
        <f t="shared" si="3"/>
        <v>0</v>
      </c>
      <c r="L18" s="448">
        <f t="shared" si="4"/>
        <v>0</v>
      </c>
      <c r="M18" s="447" t="str">
        <f t="shared" si="5"/>
        <v/>
      </c>
      <c r="N18" s="369"/>
      <c r="P18" s="435"/>
    </row>
    <row r="19" spans="1:16" ht="15" customHeight="1" x14ac:dyDescent="0.2">
      <c r="A19" s="476"/>
      <c r="B19" s="455"/>
      <c r="C19" s="454"/>
      <c r="D19" s="451"/>
      <c r="E19" s="451"/>
      <c r="F19" s="451"/>
      <c r="G19" s="453"/>
      <c r="H19" s="452"/>
      <c r="I19" s="451"/>
      <c r="J19" s="456"/>
      <c r="K19" s="449">
        <f t="shared" si="3"/>
        <v>0</v>
      </c>
      <c r="L19" s="448">
        <f t="shared" si="4"/>
        <v>0</v>
      </c>
      <c r="M19" s="447" t="str">
        <f t="shared" si="5"/>
        <v/>
      </c>
      <c r="N19" s="369"/>
      <c r="P19" s="435"/>
    </row>
    <row r="20" spans="1:16" ht="15" customHeight="1" x14ac:dyDescent="0.2">
      <c r="A20" s="476"/>
      <c r="B20" s="455"/>
      <c r="C20" s="454"/>
      <c r="D20" s="451"/>
      <c r="E20" s="451"/>
      <c r="F20" s="451"/>
      <c r="G20" s="453"/>
      <c r="H20" s="452"/>
      <c r="I20" s="451"/>
      <c r="J20" s="456"/>
      <c r="K20" s="449">
        <f t="shared" si="3"/>
        <v>0</v>
      </c>
      <c r="L20" s="448">
        <f t="shared" si="4"/>
        <v>0</v>
      </c>
      <c r="M20" s="447" t="str">
        <f t="shared" si="5"/>
        <v/>
      </c>
      <c r="N20" s="369"/>
      <c r="P20" s="435"/>
    </row>
    <row r="21" spans="1:16" ht="15" customHeight="1" x14ac:dyDescent="0.2">
      <c r="A21" s="476"/>
      <c r="B21" s="455"/>
      <c r="C21" s="454"/>
      <c r="D21" s="451"/>
      <c r="E21" s="451"/>
      <c r="F21" s="451"/>
      <c r="G21" s="453"/>
      <c r="H21" s="452"/>
      <c r="I21" s="451"/>
      <c r="J21" s="456"/>
      <c r="K21" s="449">
        <f t="shared" si="3"/>
        <v>0</v>
      </c>
      <c r="L21" s="448">
        <f t="shared" si="4"/>
        <v>0</v>
      </c>
      <c r="M21" s="447" t="str">
        <f t="shared" si="5"/>
        <v/>
      </c>
      <c r="N21" s="369"/>
      <c r="P21" s="435"/>
    </row>
    <row r="22" spans="1:16" ht="15" customHeight="1" x14ac:dyDescent="0.2">
      <c r="A22" s="476"/>
      <c r="B22" s="455"/>
      <c r="C22" s="454"/>
      <c r="D22" s="451"/>
      <c r="E22" s="451"/>
      <c r="F22" s="451"/>
      <c r="G22" s="453"/>
      <c r="H22" s="452"/>
      <c r="I22" s="451"/>
      <c r="J22" s="456"/>
      <c r="K22" s="449">
        <f t="shared" si="3"/>
        <v>0</v>
      </c>
      <c r="L22" s="448">
        <f t="shared" si="4"/>
        <v>0</v>
      </c>
      <c r="M22" s="447" t="str">
        <f t="shared" si="5"/>
        <v/>
      </c>
      <c r="N22" s="369"/>
      <c r="P22" s="435"/>
    </row>
    <row r="23" spans="1:16" ht="15" customHeight="1" x14ac:dyDescent="0.2">
      <c r="A23" s="476"/>
      <c r="B23" s="455"/>
      <c r="C23" s="454"/>
      <c r="D23" s="451"/>
      <c r="E23" s="451"/>
      <c r="F23" s="451"/>
      <c r="G23" s="453"/>
      <c r="H23" s="452"/>
      <c r="I23" s="451"/>
      <c r="J23" s="456"/>
      <c r="K23" s="449">
        <f t="shared" si="3"/>
        <v>0</v>
      </c>
      <c r="L23" s="448">
        <f t="shared" si="4"/>
        <v>0</v>
      </c>
      <c r="M23" s="447" t="str">
        <f t="shared" si="5"/>
        <v/>
      </c>
      <c r="N23" s="369"/>
      <c r="P23" s="435"/>
    </row>
    <row r="24" spans="1:16" ht="15" customHeight="1" x14ac:dyDescent="0.2">
      <c r="A24" s="476"/>
      <c r="B24" s="455"/>
      <c r="C24" s="454"/>
      <c r="D24" s="451"/>
      <c r="E24" s="451"/>
      <c r="F24" s="451"/>
      <c r="G24" s="453"/>
      <c r="H24" s="452"/>
      <c r="I24" s="451"/>
      <c r="J24" s="456"/>
      <c r="K24" s="449">
        <f t="shared" si="3"/>
        <v>0</v>
      </c>
      <c r="L24" s="448">
        <f t="shared" si="4"/>
        <v>0</v>
      </c>
      <c r="M24" s="447" t="str">
        <f t="shared" si="5"/>
        <v/>
      </c>
      <c r="N24" s="369"/>
      <c r="P24" s="435"/>
    </row>
    <row r="25" spans="1:16" ht="15" customHeight="1" x14ac:dyDescent="0.2">
      <c r="A25" s="476"/>
      <c r="B25" s="455"/>
      <c r="C25" s="454"/>
      <c r="D25" s="451"/>
      <c r="E25" s="451"/>
      <c r="F25" s="451"/>
      <c r="G25" s="453"/>
      <c r="H25" s="452"/>
      <c r="I25" s="451"/>
      <c r="J25" s="456"/>
      <c r="K25" s="449">
        <f t="shared" si="3"/>
        <v>0</v>
      </c>
      <c r="L25" s="448">
        <f t="shared" si="4"/>
        <v>0</v>
      </c>
      <c r="M25" s="447" t="str">
        <f t="shared" si="5"/>
        <v/>
      </c>
      <c r="N25" s="369"/>
      <c r="P25" s="435"/>
    </row>
    <row r="26" spans="1:16" ht="15" customHeight="1" x14ac:dyDescent="0.2">
      <c r="A26" s="476"/>
      <c r="B26" s="455"/>
      <c r="C26" s="454"/>
      <c r="D26" s="451"/>
      <c r="E26" s="451"/>
      <c r="F26" s="451"/>
      <c r="G26" s="453"/>
      <c r="H26" s="452"/>
      <c r="I26" s="451"/>
      <c r="J26" s="456"/>
      <c r="K26" s="449">
        <f t="shared" si="3"/>
        <v>0</v>
      </c>
      <c r="L26" s="448">
        <f t="shared" si="4"/>
        <v>0</v>
      </c>
      <c r="M26" s="447" t="str">
        <f t="shared" si="5"/>
        <v/>
      </c>
      <c r="N26" s="369"/>
      <c r="P26" s="435"/>
    </row>
    <row r="27" spans="1:16" ht="15" customHeight="1" x14ac:dyDescent="0.2">
      <c r="A27" s="476"/>
      <c r="B27" s="455"/>
      <c r="C27" s="454"/>
      <c r="D27" s="451"/>
      <c r="E27" s="451"/>
      <c r="F27" s="451"/>
      <c r="G27" s="453"/>
      <c r="H27" s="452"/>
      <c r="I27" s="451"/>
      <c r="J27" s="456"/>
      <c r="K27" s="449">
        <f t="shared" si="3"/>
        <v>0</v>
      </c>
      <c r="L27" s="448">
        <f t="shared" si="4"/>
        <v>0</v>
      </c>
      <c r="M27" s="447" t="str">
        <f t="shared" si="5"/>
        <v/>
      </c>
      <c r="N27" s="369"/>
      <c r="P27" s="435"/>
    </row>
    <row r="28" spans="1:16" ht="15" customHeight="1" x14ac:dyDescent="0.2">
      <c r="A28" s="476"/>
      <c r="B28" s="455"/>
      <c r="C28" s="454"/>
      <c r="D28" s="451"/>
      <c r="E28" s="451"/>
      <c r="F28" s="451"/>
      <c r="G28" s="453"/>
      <c r="H28" s="452"/>
      <c r="I28" s="451"/>
      <c r="J28" s="456"/>
      <c r="K28" s="449">
        <f t="shared" si="3"/>
        <v>0</v>
      </c>
      <c r="L28" s="448">
        <f t="shared" si="4"/>
        <v>0</v>
      </c>
      <c r="M28" s="447" t="str">
        <f t="shared" si="5"/>
        <v/>
      </c>
      <c r="N28" s="369"/>
      <c r="P28" s="435"/>
    </row>
    <row r="29" spans="1:16" ht="15" customHeight="1" x14ac:dyDescent="0.2">
      <c r="A29" s="476"/>
      <c r="B29" s="455"/>
      <c r="C29" s="454"/>
      <c r="D29" s="451"/>
      <c r="E29" s="451"/>
      <c r="F29" s="451"/>
      <c r="G29" s="453"/>
      <c r="H29" s="452"/>
      <c r="I29" s="451"/>
      <c r="J29" s="456"/>
      <c r="K29" s="449">
        <f t="shared" si="3"/>
        <v>0</v>
      </c>
      <c r="L29" s="448">
        <f t="shared" si="4"/>
        <v>0</v>
      </c>
      <c r="M29" s="447" t="str">
        <f t="shared" si="5"/>
        <v/>
      </c>
      <c r="N29" s="369"/>
      <c r="P29" s="435"/>
    </row>
    <row r="30" spans="1:16" ht="15" customHeight="1" x14ac:dyDescent="0.2">
      <c r="A30" s="476"/>
      <c r="B30" s="455"/>
      <c r="C30" s="454"/>
      <c r="D30" s="451"/>
      <c r="E30" s="451"/>
      <c r="F30" s="451"/>
      <c r="G30" s="453"/>
      <c r="H30" s="452"/>
      <c r="I30" s="451"/>
      <c r="J30" s="456"/>
      <c r="K30" s="449">
        <f t="shared" si="3"/>
        <v>0</v>
      </c>
      <c r="L30" s="448">
        <f t="shared" si="4"/>
        <v>0</v>
      </c>
      <c r="M30" s="447" t="str">
        <f t="shared" si="5"/>
        <v/>
      </c>
      <c r="N30" s="369"/>
      <c r="P30" s="435"/>
    </row>
    <row r="31" spans="1:16" ht="15" customHeight="1" x14ac:dyDescent="0.2">
      <c r="A31" s="476"/>
      <c r="B31" s="455"/>
      <c r="C31" s="454"/>
      <c r="D31" s="451"/>
      <c r="E31" s="451"/>
      <c r="F31" s="451"/>
      <c r="G31" s="453"/>
      <c r="H31" s="452"/>
      <c r="I31" s="451"/>
      <c r="J31" s="456"/>
      <c r="K31" s="449">
        <f t="shared" si="3"/>
        <v>0</v>
      </c>
      <c r="L31" s="448">
        <f t="shared" si="4"/>
        <v>0</v>
      </c>
      <c r="M31" s="447" t="str">
        <f t="shared" si="5"/>
        <v/>
      </c>
      <c r="N31" s="369"/>
      <c r="P31" s="435"/>
    </row>
    <row r="32" spans="1:16" ht="15" customHeight="1" x14ac:dyDescent="0.2">
      <c r="A32" s="476"/>
      <c r="B32" s="455"/>
      <c r="C32" s="454"/>
      <c r="D32" s="451"/>
      <c r="E32" s="451"/>
      <c r="F32" s="451"/>
      <c r="G32" s="453"/>
      <c r="H32" s="452"/>
      <c r="I32" s="451"/>
      <c r="J32" s="456"/>
      <c r="K32" s="449">
        <f t="shared" si="3"/>
        <v>0</v>
      </c>
      <c r="L32" s="448">
        <f t="shared" si="4"/>
        <v>0</v>
      </c>
      <c r="M32" s="447" t="str">
        <f t="shared" si="5"/>
        <v/>
      </c>
      <c r="N32" s="369"/>
      <c r="P32" s="435"/>
    </row>
    <row r="33" spans="1:16" ht="15" customHeight="1" x14ac:dyDescent="0.2">
      <c r="A33" s="476"/>
      <c r="B33" s="455"/>
      <c r="C33" s="454"/>
      <c r="D33" s="451"/>
      <c r="E33" s="451"/>
      <c r="F33" s="451"/>
      <c r="G33" s="453"/>
      <c r="H33" s="452"/>
      <c r="I33" s="451"/>
      <c r="J33" s="456"/>
      <c r="K33" s="449">
        <f t="shared" si="3"/>
        <v>0</v>
      </c>
      <c r="L33" s="448">
        <f t="shared" si="4"/>
        <v>0</v>
      </c>
      <c r="M33" s="447" t="str">
        <f t="shared" si="5"/>
        <v/>
      </c>
      <c r="N33" s="369"/>
      <c r="P33" s="435"/>
    </row>
    <row r="34" spans="1:16" ht="15" customHeight="1" x14ac:dyDescent="0.2">
      <c r="A34" s="476"/>
      <c r="B34" s="455"/>
      <c r="C34" s="454"/>
      <c r="D34" s="451"/>
      <c r="E34" s="451"/>
      <c r="F34" s="451"/>
      <c r="G34" s="453"/>
      <c r="H34" s="452"/>
      <c r="I34" s="451"/>
      <c r="J34" s="456"/>
      <c r="K34" s="449">
        <f t="shared" si="3"/>
        <v>0</v>
      </c>
      <c r="L34" s="448">
        <f t="shared" si="4"/>
        <v>0</v>
      </c>
      <c r="M34" s="447" t="str">
        <f t="shared" si="5"/>
        <v/>
      </c>
      <c r="N34" s="369"/>
      <c r="P34" s="435"/>
    </row>
    <row r="35" spans="1:16" ht="15" customHeight="1" x14ac:dyDescent="0.2">
      <c r="A35" s="476"/>
      <c r="B35" s="455"/>
      <c r="C35" s="454"/>
      <c r="D35" s="451"/>
      <c r="E35" s="451"/>
      <c r="F35" s="451"/>
      <c r="G35" s="453"/>
      <c r="H35" s="452"/>
      <c r="I35" s="451"/>
      <c r="J35" s="456"/>
      <c r="K35" s="449">
        <f t="shared" si="3"/>
        <v>0</v>
      </c>
      <c r="L35" s="448">
        <f t="shared" si="4"/>
        <v>0</v>
      </c>
      <c r="M35" s="447" t="str">
        <f t="shared" si="5"/>
        <v/>
      </c>
      <c r="N35" s="369"/>
      <c r="P35" s="435"/>
    </row>
    <row r="36" spans="1:16" ht="15" customHeight="1" x14ac:dyDescent="0.2">
      <c r="A36" s="476"/>
      <c r="B36" s="455"/>
      <c r="C36" s="454"/>
      <c r="D36" s="451"/>
      <c r="E36" s="451"/>
      <c r="F36" s="451"/>
      <c r="G36" s="453"/>
      <c r="H36" s="452"/>
      <c r="I36" s="451"/>
      <c r="J36" s="456"/>
      <c r="K36" s="449">
        <f t="shared" si="3"/>
        <v>0</v>
      </c>
      <c r="L36" s="448">
        <f t="shared" si="4"/>
        <v>0</v>
      </c>
      <c r="M36" s="447" t="str">
        <f t="shared" si="5"/>
        <v/>
      </c>
      <c r="N36" s="369"/>
      <c r="P36" s="435"/>
    </row>
    <row r="37" spans="1:16" ht="15" customHeight="1" x14ac:dyDescent="0.2">
      <c r="A37" s="476"/>
      <c r="B37" s="455"/>
      <c r="C37" s="454"/>
      <c r="D37" s="451"/>
      <c r="E37" s="451"/>
      <c r="F37" s="451"/>
      <c r="G37" s="453"/>
      <c r="H37" s="452"/>
      <c r="I37" s="451"/>
      <c r="J37" s="456"/>
      <c r="K37" s="449">
        <f t="shared" si="3"/>
        <v>0</v>
      </c>
      <c r="L37" s="448">
        <f t="shared" si="4"/>
        <v>0</v>
      </c>
      <c r="M37" s="447" t="str">
        <f t="shared" si="5"/>
        <v/>
      </c>
      <c r="N37" s="369"/>
      <c r="P37" s="435"/>
    </row>
    <row r="38" spans="1:16" ht="15" customHeight="1" x14ac:dyDescent="0.2">
      <c r="A38" s="476"/>
      <c r="B38" s="455"/>
      <c r="C38" s="454"/>
      <c r="D38" s="451"/>
      <c r="E38" s="451"/>
      <c r="F38" s="451"/>
      <c r="G38" s="453"/>
      <c r="H38" s="452"/>
      <c r="I38" s="451"/>
      <c r="J38" s="456"/>
      <c r="K38" s="449">
        <f t="shared" si="3"/>
        <v>0</v>
      </c>
      <c r="L38" s="448">
        <f t="shared" si="4"/>
        <v>0</v>
      </c>
      <c r="M38" s="447" t="str">
        <f t="shared" si="5"/>
        <v/>
      </c>
      <c r="N38" s="369"/>
      <c r="P38" s="435"/>
    </row>
    <row r="39" spans="1:16" ht="15" customHeight="1" x14ac:dyDescent="0.2">
      <c r="A39" s="476"/>
      <c r="B39" s="455"/>
      <c r="C39" s="454"/>
      <c r="D39" s="451"/>
      <c r="E39" s="451"/>
      <c r="F39" s="451"/>
      <c r="G39" s="453"/>
      <c r="H39" s="452"/>
      <c r="I39" s="451"/>
      <c r="J39" s="456"/>
      <c r="K39" s="449">
        <f t="shared" si="3"/>
        <v>0</v>
      </c>
      <c r="L39" s="448">
        <f t="shared" si="4"/>
        <v>0</v>
      </c>
      <c r="M39" s="447" t="str">
        <f t="shared" si="5"/>
        <v/>
      </c>
      <c r="N39" s="369"/>
      <c r="P39" s="435"/>
    </row>
    <row r="40" spans="1:16" ht="15" customHeight="1" x14ac:dyDescent="0.2">
      <c r="A40" s="476"/>
      <c r="B40" s="455"/>
      <c r="C40" s="454"/>
      <c r="D40" s="451"/>
      <c r="E40" s="451"/>
      <c r="F40" s="451"/>
      <c r="G40" s="453"/>
      <c r="H40" s="452"/>
      <c r="I40" s="451"/>
      <c r="J40" s="456"/>
      <c r="K40" s="449">
        <f t="shared" si="3"/>
        <v>0</v>
      </c>
      <c r="L40" s="448">
        <f t="shared" si="4"/>
        <v>0</v>
      </c>
      <c r="M40" s="447" t="str">
        <f t="shared" si="5"/>
        <v/>
      </c>
      <c r="N40" s="369"/>
      <c r="P40" s="435"/>
    </row>
    <row r="41" spans="1:16" ht="15" customHeight="1" x14ac:dyDescent="0.2">
      <c r="A41" s="476"/>
      <c r="B41" s="455"/>
      <c r="C41" s="454"/>
      <c r="D41" s="451"/>
      <c r="E41" s="451"/>
      <c r="F41" s="451"/>
      <c r="G41" s="453"/>
      <c r="H41" s="452"/>
      <c r="I41" s="451"/>
      <c r="J41" s="456"/>
      <c r="K41" s="449">
        <f t="shared" si="3"/>
        <v>0</v>
      </c>
      <c r="L41" s="448">
        <f t="shared" si="4"/>
        <v>0</v>
      </c>
      <c r="M41" s="447" t="str">
        <f t="shared" si="5"/>
        <v/>
      </c>
      <c r="N41" s="369"/>
      <c r="P41" s="435"/>
    </row>
    <row r="42" spans="1:16" ht="15" customHeight="1" thickBot="1" x14ac:dyDescent="0.25">
      <c r="A42" s="476"/>
      <c r="B42" s="455"/>
      <c r="C42" s="475"/>
      <c r="D42" s="474"/>
      <c r="E42" s="474"/>
      <c r="F42" s="474"/>
      <c r="G42" s="473"/>
      <c r="H42" s="473"/>
      <c r="I42" s="474"/>
      <c r="J42" s="472"/>
      <c r="K42" s="471">
        <f t="shared" si="3"/>
        <v>0</v>
      </c>
      <c r="L42" s="470">
        <f t="shared" si="4"/>
        <v>0</v>
      </c>
      <c r="M42" s="469" t="str">
        <f t="shared" si="5"/>
        <v/>
      </c>
      <c r="N42" s="468"/>
      <c r="P42" s="435"/>
    </row>
    <row r="43" spans="1:16" ht="18" thickTop="1" thickBot="1" x14ac:dyDescent="0.25">
      <c r="A43" s="343"/>
      <c r="B43" s="337"/>
      <c r="C43" s="410" t="s">
        <v>569</v>
      </c>
      <c r="D43" s="337"/>
      <c r="E43" s="415"/>
      <c r="F43" s="337"/>
      <c r="G43" s="338"/>
      <c r="H43" s="338"/>
      <c r="I43" s="1766"/>
      <c r="J43" s="361">
        <f>SUM(J44:J48)</f>
        <v>0</v>
      </c>
      <c r="K43" s="361">
        <f>SUM(K44:K48)</f>
        <v>0</v>
      </c>
      <c r="L43" s="361">
        <f>SUM(L44:L48)</f>
        <v>0</v>
      </c>
      <c r="M43" s="467"/>
      <c r="N43" s="332" t="s">
        <v>540</v>
      </c>
      <c r="P43" s="435"/>
    </row>
    <row r="44" spans="1:16" ht="15" customHeight="1" thickTop="1" x14ac:dyDescent="0.2">
      <c r="A44" s="466"/>
      <c r="B44" s="455"/>
      <c r="C44" s="465"/>
      <c r="D44" s="464"/>
      <c r="E44" s="464"/>
      <c r="F44" s="464"/>
      <c r="G44" s="463"/>
      <c r="H44" s="462"/>
      <c r="I44" s="464"/>
      <c r="J44" s="461"/>
      <c r="K44" s="460">
        <f>IF(J44&lt;=40,0,J44-40)</f>
        <v>0</v>
      </c>
      <c r="L44" s="459">
        <f>IF(J44&lt;40,J44,40)/IF(J44="",1,40)</f>
        <v>0</v>
      </c>
      <c r="M44" s="458" t="str">
        <f>IF(L44=1,"pe",IF(L44&gt;0,"ne",""))</f>
        <v/>
      </c>
      <c r="N44" s="457"/>
      <c r="P44" s="435"/>
    </row>
    <row r="45" spans="1:16" ht="15" customHeight="1" x14ac:dyDescent="0.2">
      <c r="A45" s="1807"/>
      <c r="B45" s="455"/>
      <c r="C45" s="454"/>
      <c r="D45" s="451"/>
      <c r="E45" s="451"/>
      <c r="F45" s="451"/>
      <c r="G45" s="453"/>
      <c r="H45" s="452"/>
      <c r="I45" s="451"/>
      <c r="J45" s="456"/>
      <c r="K45" s="449">
        <f>IF(J45&lt;=40,0,J45-40)</f>
        <v>0</v>
      </c>
      <c r="L45" s="448">
        <f>IF(J45&lt;40,J45,40)/IF(J45="",1,40)</f>
        <v>0</v>
      </c>
      <c r="M45" s="447" t="str">
        <f>IF(L45=1,"pe",IF(L45&gt;0,"ne",""))</f>
        <v/>
      </c>
      <c r="N45" s="369"/>
      <c r="P45" s="435"/>
    </row>
    <row r="46" spans="1:16" ht="15" customHeight="1" x14ac:dyDescent="0.2">
      <c r="A46" s="1807"/>
      <c r="B46" s="455"/>
      <c r="C46" s="454"/>
      <c r="D46" s="451"/>
      <c r="E46" s="451"/>
      <c r="F46" s="451"/>
      <c r="G46" s="453"/>
      <c r="H46" s="452"/>
      <c r="I46" s="451"/>
      <c r="J46" s="456"/>
      <c r="K46" s="449">
        <f>IF(J46&lt;=40,0,J46-40)</f>
        <v>0</v>
      </c>
      <c r="L46" s="448">
        <f>IF(J46&lt;40,J46,40)/IF(J46="",1,40)</f>
        <v>0</v>
      </c>
      <c r="M46" s="447" t="str">
        <f>IF(L46=1,"pe",IF(L46&gt;0,"ne",""))</f>
        <v/>
      </c>
      <c r="N46" s="369"/>
      <c r="P46" s="435"/>
    </row>
    <row r="47" spans="1:16" ht="15" customHeight="1" x14ac:dyDescent="0.2">
      <c r="A47" s="1807"/>
      <c r="B47" s="455"/>
      <c r="C47" s="454"/>
      <c r="D47" s="451"/>
      <c r="E47" s="451"/>
      <c r="F47" s="451"/>
      <c r="G47" s="453"/>
      <c r="H47" s="452"/>
      <c r="I47" s="451"/>
      <c r="J47" s="450"/>
      <c r="K47" s="449">
        <f>IF(J47&lt;=40,0,J47-40)</f>
        <v>0</v>
      </c>
      <c r="L47" s="448">
        <f>IF(J47&lt;40,J47,40)/IF(J47="",1,40)</f>
        <v>0</v>
      </c>
      <c r="M47" s="447" t="str">
        <f>IF(L47=1,"pe",IF(L47&gt;0,"ne",""))</f>
        <v/>
      </c>
      <c r="N47" s="369"/>
      <c r="P47" s="435"/>
    </row>
    <row r="48" spans="1:16" ht="15" customHeight="1" thickBot="1" x14ac:dyDescent="0.25">
      <c r="A48" s="446"/>
      <c r="B48" s="455"/>
      <c r="C48" s="444"/>
      <c r="D48" s="441"/>
      <c r="E48" s="451"/>
      <c r="F48" s="441"/>
      <c r="G48" s="443"/>
      <c r="H48" s="442"/>
      <c r="I48" s="1947"/>
      <c r="J48" s="440"/>
      <c r="K48" s="439">
        <f>IF(J48&lt;=40,0,J48-40)</f>
        <v>0</v>
      </c>
      <c r="L48" s="438">
        <f>IF(J48&lt;40,J48,40)/IF(J48="",1,40)</f>
        <v>0</v>
      </c>
      <c r="M48" s="437" t="str">
        <f>IF(L48=1,"pe",IF(L48&gt;0,"ne",""))</f>
        <v/>
      </c>
      <c r="N48" s="436"/>
      <c r="P48" s="435"/>
    </row>
  </sheetData>
  <sheetProtection algorithmName="SHA-512" hashValue="kjsPhb6Oh/ucNQPBTbsbLB827mJyNaYfzMdMFg4O9omfUkiCbAf0NUBxSUw0c1d6hVaVh1BXQrMqB2t0HoRUSw==" saltValue="QsDSlIEKkNu1NLheJRx5IQ==" spinCount="100000" sheet="1" formatRows="0"/>
  <mergeCells count="1">
    <mergeCell ref="M1:N1"/>
  </mergeCells>
  <printOptions horizontalCentered="1"/>
  <pageMargins left="0.51181102362204722" right="0.51181102362204722" top="0.74803149606299213" bottom="0.74803149606299213" header="0.31496062992125984" footer="0.31496062992125984"/>
  <pageSetup paperSize="9" scale="63"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r:uid="{F148F816-470C-485F-B476-371388996A12}">
          <x14:formula1>
            <xm:f>słownik!$F$18:$F$21</xm:f>
          </x14:formula1>
          <xm:sqref>E6:E15 E17:E42 E44:E48</xm:sqref>
        </x14:dataValidation>
        <x14:dataValidation type="list" allowBlank="1" showInputMessage="1" showErrorMessage="1" xr:uid="{C2BE4893-31E4-40D3-8C55-BB4B99C642A3}">
          <x14:formula1>
            <xm:f>słownik!$I$30:$I$38</xm:f>
          </x14:formula1>
          <xm:sqref>B6:B15 B17:B42 B44:B48</xm:sqref>
        </x14:dataValidation>
        <x14:dataValidation type="list" allowBlank="1" showInputMessage="1" showErrorMessage="1" xr:uid="{B439A6CD-A8D0-4FAA-9B26-BF1411A44D29}">
          <x14:formula1>
            <xm:f>słownik!$K$15:$K$20</xm:f>
          </x14:formula1>
          <xm:sqref>I6:I15 I17:I42 I44:I48</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664121-1271-43C2-A156-F80E3AD587C7}">
  <sheetPr>
    <tabColor rgb="FFFFFF00"/>
  </sheetPr>
  <dimension ref="B1:O12"/>
  <sheetViews>
    <sheetView showGridLines="0" view="pageBreakPreview" zoomScaleNormal="90" zoomScaleSheetLayoutView="100" workbookViewId="0">
      <selection activeCell="F22" sqref="F22"/>
    </sheetView>
  </sheetViews>
  <sheetFormatPr defaultColWidth="9.140625" defaultRowHeight="12.75" x14ac:dyDescent="0.2"/>
  <cols>
    <col min="1" max="1" width="5" style="1" customWidth="1"/>
    <col min="2" max="2" width="30.85546875" style="1" customWidth="1"/>
    <col min="3" max="15" width="7.7109375" style="1" customWidth="1"/>
    <col min="16" max="16384" width="9.140625" style="1"/>
  </cols>
  <sheetData>
    <row r="1" spans="2:15" ht="15.75" x14ac:dyDescent="0.25">
      <c r="I1" s="188" t="str">
        <f>IF(wizyt!$B$1&lt;&gt;0,wizyt!$B$1," ")</f>
        <v xml:space="preserve"> </v>
      </c>
      <c r="J1" s="2341" t="str">
        <f>IF(wizyt!$D$1&lt;&gt;0,wizyt!$D$1," ")</f>
        <v xml:space="preserve"> </v>
      </c>
      <c r="K1" s="2342"/>
      <c r="N1" s="188"/>
      <c r="O1" s="187"/>
    </row>
    <row r="2" spans="2:15" s="36" customFormat="1" ht="32.25" customHeight="1" thickBot="1" x14ac:dyDescent="0.3">
      <c r="B2" s="513" t="str">
        <f>wizyt!C3</f>
        <v>??</v>
      </c>
      <c r="C2" s="2343" t="s">
        <v>421</v>
      </c>
      <c r="D2" s="2343"/>
      <c r="E2" s="2343"/>
      <c r="F2" s="2343"/>
      <c r="G2" s="512" t="str">
        <f>wizyt!H3</f>
        <v>2023/2024</v>
      </c>
      <c r="H2" s="512"/>
      <c r="I2" s="512"/>
      <c r="J2" s="512"/>
      <c r="K2" s="511"/>
      <c r="L2" s="511"/>
      <c r="M2" s="511"/>
      <c r="N2" s="511"/>
      <c r="O2" s="511"/>
    </row>
    <row r="3" spans="2:15" s="36" customFormat="1" ht="24.95" customHeight="1" x14ac:dyDescent="0.25">
      <c r="B3" s="510" t="s">
        <v>570</v>
      </c>
      <c r="C3" s="2339" t="s">
        <v>571</v>
      </c>
      <c r="D3" s="2340"/>
      <c r="E3" s="2340"/>
      <c r="F3" s="2340"/>
      <c r="G3" s="1948">
        <f>SUM(C8:H8)</f>
        <v>0</v>
      </c>
      <c r="H3" s="1949"/>
      <c r="I3" s="2344" t="s">
        <v>572</v>
      </c>
      <c r="J3" s="2345"/>
    </row>
    <row r="4" spans="2:15" ht="24.95" customHeight="1" x14ac:dyDescent="0.2">
      <c r="B4" s="509" t="s">
        <v>573</v>
      </c>
      <c r="C4" s="508" t="s">
        <v>523</v>
      </c>
      <c r="D4" s="507" t="s">
        <v>524</v>
      </c>
      <c r="E4" s="507" t="s">
        <v>525</v>
      </c>
      <c r="F4" s="507" t="s">
        <v>526</v>
      </c>
      <c r="G4" s="507" t="s">
        <v>527</v>
      </c>
      <c r="H4" s="507" t="s">
        <v>528</v>
      </c>
      <c r="I4" s="2346"/>
      <c r="J4" s="2347"/>
    </row>
    <row r="5" spans="2:15" ht="24.95" customHeight="1" x14ac:dyDescent="0.2">
      <c r="B5" s="498" t="s">
        <v>414</v>
      </c>
      <c r="C5" s="506"/>
      <c r="D5" s="1687"/>
      <c r="E5" s="1688"/>
      <c r="F5" s="1688"/>
      <c r="G5" s="1688"/>
      <c r="H5" s="1688"/>
      <c r="I5" s="2352">
        <f>SUM(C5:H5)</f>
        <v>0</v>
      </c>
      <c r="J5" s="2353"/>
    </row>
    <row r="6" spans="2:15" ht="24.95" customHeight="1" x14ac:dyDescent="0.2">
      <c r="B6" s="498" t="s">
        <v>574</v>
      </c>
      <c r="C6" s="505"/>
      <c r="D6" s="1689"/>
      <c r="E6" s="1690"/>
      <c r="F6" s="1690"/>
      <c r="G6" s="1690"/>
      <c r="H6" s="1690"/>
      <c r="I6" s="2352">
        <f>SUM(C6:H6)</f>
        <v>0</v>
      </c>
      <c r="J6" s="2353"/>
    </row>
    <row r="7" spans="2:15" ht="24.95" customHeight="1" x14ac:dyDescent="0.2">
      <c r="B7" s="498" t="s">
        <v>575</v>
      </c>
      <c r="C7" s="504"/>
      <c r="D7" s="503"/>
      <c r="E7" s="502"/>
      <c r="F7" s="502"/>
      <c r="G7" s="502"/>
      <c r="H7" s="501"/>
      <c r="I7" s="2352">
        <f>SUM(C7:H7)</f>
        <v>0</v>
      </c>
      <c r="J7" s="2353"/>
    </row>
    <row r="8" spans="2:15" ht="24.95" customHeight="1" x14ac:dyDescent="0.2">
      <c r="B8" s="500" t="s">
        <v>576</v>
      </c>
      <c r="C8" s="499">
        <f t="shared" ref="C8:I8" si="0">SUM(C6:C7)</f>
        <v>0</v>
      </c>
      <c r="D8" s="1950">
        <f t="shared" si="0"/>
        <v>0</v>
      </c>
      <c r="E8" s="1951">
        <f t="shared" si="0"/>
        <v>0</v>
      </c>
      <c r="F8" s="1951">
        <f t="shared" si="0"/>
        <v>0</v>
      </c>
      <c r="G8" s="1951">
        <f t="shared" si="0"/>
        <v>0</v>
      </c>
      <c r="H8" s="1951">
        <f t="shared" si="0"/>
        <v>0</v>
      </c>
      <c r="I8" s="2354">
        <f t="shared" si="0"/>
        <v>0</v>
      </c>
      <c r="J8" s="2355"/>
    </row>
    <row r="9" spans="2:15" ht="24.95" customHeight="1" x14ac:dyDescent="0.2">
      <c r="B9" s="498" t="s">
        <v>577</v>
      </c>
      <c r="C9" s="497" t="str">
        <f t="shared" ref="C9:I9" si="1">IF(C8=0,"",C6/C8)</f>
        <v/>
      </c>
      <c r="D9" s="496" t="str">
        <f t="shared" si="1"/>
        <v/>
      </c>
      <c r="E9" s="495" t="str">
        <f t="shared" si="1"/>
        <v/>
      </c>
      <c r="F9" s="495" t="str">
        <f t="shared" si="1"/>
        <v/>
      </c>
      <c r="G9" s="495" t="str">
        <f t="shared" si="1"/>
        <v/>
      </c>
      <c r="H9" s="495" t="str">
        <f t="shared" si="1"/>
        <v/>
      </c>
      <c r="I9" s="2356" t="str">
        <f t="shared" si="1"/>
        <v/>
      </c>
      <c r="J9" s="2357"/>
    </row>
    <row r="10" spans="2:15" ht="24.95" customHeight="1" thickBot="1" x14ac:dyDescent="0.25">
      <c r="B10" s="1627" t="s">
        <v>578</v>
      </c>
      <c r="C10" s="494" t="str">
        <f t="shared" ref="C10:I10" si="2">IF(C8=0,"",C7/C8)</f>
        <v/>
      </c>
      <c r="D10" s="493" t="str">
        <f t="shared" si="2"/>
        <v/>
      </c>
      <c r="E10" s="492" t="str">
        <f t="shared" si="2"/>
        <v/>
      </c>
      <c r="F10" s="492" t="str">
        <f t="shared" si="2"/>
        <v/>
      </c>
      <c r="G10" s="492" t="str">
        <f t="shared" si="2"/>
        <v/>
      </c>
      <c r="H10" s="492" t="str">
        <f t="shared" si="2"/>
        <v/>
      </c>
      <c r="I10" s="2348" t="str">
        <f t="shared" si="2"/>
        <v/>
      </c>
      <c r="J10" s="2349"/>
    </row>
    <row r="11" spans="2:15" ht="24.95" customHeight="1" thickBot="1" x14ac:dyDescent="0.25">
      <c r="B11" s="491" t="s">
        <v>579</v>
      </c>
      <c r="C11" s="490"/>
      <c r="D11" s="490"/>
      <c r="E11" s="490"/>
      <c r="F11" s="490"/>
      <c r="G11" s="490"/>
      <c r="H11" s="490"/>
      <c r="I11" s="2350">
        <f>SUM(C11:H11)</f>
        <v>0</v>
      </c>
      <c r="J11" s="2351"/>
    </row>
    <row r="12" spans="2:15" ht="17.25" customHeight="1" x14ac:dyDescent="0.2"/>
  </sheetData>
  <sheetProtection algorithmName="SHA-512" hashValue="gsznBSxztecn0yzNX+JRJYCn1l6i+EyyHZ4uzoS26bHEk1ZUlbWqoA9/ZMF4xxB2vMJruhHoVfgjOuXUj5WcHA==" saltValue="5p68IxZh1JBfOzYLU8LIgA==" spinCount="100000" sheet="1" objects="1" scenarios="1"/>
  <mergeCells count="11">
    <mergeCell ref="I11:J11"/>
    <mergeCell ref="I5:J5"/>
    <mergeCell ref="I6:J6"/>
    <mergeCell ref="I7:J7"/>
    <mergeCell ref="I8:J8"/>
    <mergeCell ref="I9:J9"/>
    <mergeCell ref="C3:F3"/>
    <mergeCell ref="J1:K1"/>
    <mergeCell ref="C2:F2"/>
    <mergeCell ref="I3:J4"/>
    <mergeCell ref="I10:J10"/>
  </mergeCells>
  <printOptions horizontalCentered="1"/>
  <pageMargins left="0.51181102362204722" right="0.51181102362204722" top="0.74803149606299213" bottom="0.74803149606299213" header="0.31496062992125984" footer="0.31496062992125984"/>
  <pageSetup paperSize="9" scale="99" orientation="landscape"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0963DE-4814-4CC0-8B8D-45F90CB442F3}">
  <sheetPr>
    <tabColor rgb="FFFFFF00"/>
  </sheetPr>
  <dimension ref="B1:T22"/>
  <sheetViews>
    <sheetView showGridLines="0" view="pageBreakPreview" zoomScale="90" zoomScaleNormal="90" zoomScaleSheetLayoutView="90" workbookViewId="0">
      <selection activeCell="D6" sqref="D6"/>
    </sheetView>
  </sheetViews>
  <sheetFormatPr defaultColWidth="9.140625" defaultRowHeight="12.75" x14ac:dyDescent="0.2"/>
  <cols>
    <col min="1" max="1" width="5" style="1" customWidth="1"/>
    <col min="2" max="2" width="30.85546875" style="1" customWidth="1"/>
    <col min="3" max="18" width="7.7109375" style="1" customWidth="1"/>
    <col min="19" max="19" width="10.5703125" style="1" customWidth="1"/>
    <col min="20" max="20" width="16.140625" style="1" customWidth="1"/>
    <col min="21" max="16384" width="9.140625" style="1"/>
  </cols>
  <sheetData>
    <row r="1" spans="2:20" ht="15.75" x14ac:dyDescent="0.2">
      <c r="Q1" s="188" t="str">
        <f>IF(wizyt!$B$1&lt;&gt;0,wizyt!$B$1," ")</f>
        <v xml:space="preserve"> </v>
      </c>
      <c r="R1" s="2338" t="str">
        <f>IF(wizyt!$D$1&lt;&gt;0,wizyt!$D$1," ")</f>
        <v xml:space="preserve"> </v>
      </c>
      <c r="S1" s="2338"/>
    </row>
    <row r="2" spans="2:20" s="36" customFormat="1" ht="32.25" customHeight="1" thickBot="1" x14ac:dyDescent="0.3">
      <c r="B2" s="513" t="str">
        <f>wizyt!C3</f>
        <v>??</v>
      </c>
      <c r="C2" s="2362" t="s">
        <v>421</v>
      </c>
      <c r="D2" s="2362"/>
      <c r="E2" s="2362"/>
      <c r="F2" s="2362"/>
      <c r="G2" s="2362"/>
      <c r="H2" s="2362"/>
      <c r="I2" s="2362"/>
      <c r="J2" s="2362"/>
      <c r="K2" s="2363" t="str">
        <f>wizyt!H3</f>
        <v>2023/2024</v>
      </c>
      <c r="L2" s="2363"/>
      <c r="M2" s="2363"/>
      <c r="N2" s="511"/>
      <c r="O2" s="511"/>
      <c r="P2" s="511"/>
      <c r="Q2" s="511"/>
      <c r="R2" s="511"/>
      <c r="S2" s="549"/>
    </row>
    <row r="3" spans="2:20" s="36" customFormat="1" ht="24.95" customHeight="1" x14ac:dyDescent="0.25">
      <c r="B3" s="510" t="s">
        <v>580</v>
      </c>
      <c r="C3" s="2361" t="s">
        <v>581</v>
      </c>
      <c r="D3" s="2340"/>
      <c r="E3" s="2340"/>
      <c r="F3" s="1948">
        <f>SUM(C8:J8)</f>
        <v>0</v>
      </c>
      <c r="G3" s="1952"/>
      <c r="H3" s="1952"/>
      <c r="I3" s="1952"/>
      <c r="J3" s="1952"/>
      <c r="K3" s="2358" t="s">
        <v>571</v>
      </c>
      <c r="L3" s="2359"/>
      <c r="M3" s="2359"/>
      <c r="N3" s="1948">
        <f>SUM(K8:N8)</f>
        <v>0</v>
      </c>
      <c r="O3" s="557"/>
      <c r="P3" s="556"/>
      <c r="Q3" s="556"/>
      <c r="R3" s="2360" t="str">
        <f>wizyt!H3</f>
        <v>2023/2024</v>
      </c>
      <c r="S3" s="2360"/>
    </row>
    <row r="4" spans="2:20" ht="24.95" customHeight="1" x14ac:dyDescent="0.2">
      <c r="B4" s="498" t="s">
        <v>573</v>
      </c>
      <c r="C4" s="548" t="s">
        <v>523</v>
      </c>
      <c r="D4" s="545" t="s">
        <v>524</v>
      </c>
      <c r="E4" s="545" t="s">
        <v>525</v>
      </c>
      <c r="F4" s="545" t="s">
        <v>526</v>
      </c>
      <c r="G4" s="545" t="s">
        <v>527</v>
      </c>
      <c r="H4" s="545" t="s">
        <v>528</v>
      </c>
      <c r="I4" s="545" t="s">
        <v>529</v>
      </c>
      <c r="J4" s="547" t="s">
        <v>530</v>
      </c>
      <c r="K4" s="555" t="s">
        <v>523</v>
      </c>
      <c r="L4" s="507" t="s">
        <v>524</v>
      </c>
      <c r="M4" s="507" t="s">
        <v>525</v>
      </c>
      <c r="N4" s="507" t="s">
        <v>526</v>
      </c>
      <c r="O4" s="2367" t="s">
        <v>572</v>
      </c>
      <c r="P4" s="2367"/>
      <c r="R4" s="2366" t="s">
        <v>426</v>
      </c>
      <c r="S4" s="2366"/>
    </row>
    <row r="5" spans="2:20" ht="24.95" customHeight="1" x14ac:dyDescent="0.2">
      <c r="B5" s="498" t="s">
        <v>414</v>
      </c>
      <c r="C5" s="1691"/>
      <c r="D5" s="1688"/>
      <c r="E5" s="1688"/>
      <c r="F5" s="1688"/>
      <c r="G5" s="1688"/>
      <c r="H5" s="1688"/>
      <c r="I5" s="1688"/>
      <c r="J5" s="1692"/>
      <c r="K5" s="540"/>
      <c r="L5" s="1688"/>
      <c r="M5" s="1688"/>
      <c r="N5" s="1688"/>
      <c r="O5" s="2364">
        <f>SUM(C5:N5)</f>
        <v>0</v>
      </c>
      <c r="P5" s="2365"/>
      <c r="Q5" s="551" t="s">
        <v>582</v>
      </c>
      <c r="R5" s="2368">
        <f>O5+S16</f>
        <v>0</v>
      </c>
      <c r="S5" s="2368"/>
    </row>
    <row r="6" spans="2:20" ht="24.95" customHeight="1" x14ac:dyDescent="0.2">
      <c r="B6" s="498" t="s">
        <v>574</v>
      </c>
      <c r="C6" s="1690"/>
      <c r="D6" s="1690"/>
      <c r="E6" s="1690"/>
      <c r="F6" s="1690"/>
      <c r="G6" s="1690"/>
      <c r="H6" s="1690"/>
      <c r="I6" s="1690"/>
      <c r="J6" s="1693"/>
      <c r="K6" s="537"/>
      <c r="L6" s="1690"/>
      <c r="M6" s="1690"/>
      <c r="N6" s="1690"/>
      <c r="O6" s="2352">
        <f>SUM(C6:N6)</f>
        <v>0</v>
      </c>
      <c r="P6" s="2353"/>
      <c r="Q6" s="551" t="s">
        <v>583</v>
      </c>
      <c r="R6" s="2376">
        <f>O6+S17</f>
        <v>0</v>
      </c>
      <c r="S6" s="2376"/>
      <c r="T6" s="516"/>
    </row>
    <row r="7" spans="2:20" ht="24.95" customHeight="1" x14ac:dyDescent="0.2">
      <c r="B7" s="498" t="s">
        <v>575</v>
      </c>
      <c r="C7" s="502"/>
      <c r="D7" s="502"/>
      <c r="E7" s="502"/>
      <c r="F7" s="502"/>
      <c r="G7" s="502"/>
      <c r="H7" s="502"/>
      <c r="I7" s="502"/>
      <c r="J7" s="535"/>
      <c r="K7" s="533"/>
      <c r="L7" s="502"/>
      <c r="M7" s="502"/>
      <c r="N7" s="502"/>
      <c r="O7" s="2352">
        <f>SUM(C7:N7)</f>
        <v>0</v>
      </c>
      <c r="P7" s="2353"/>
      <c r="Q7" s="551" t="s">
        <v>584</v>
      </c>
      <c r="R7" s="2376">
        <f>O7+S18</f>
        <v>0</v>
      </c>
      <c r="S7" s="2376"/>
      <c r="T7" s="516"/>
    </row>
    <row r="8" spans="2:20" ht="24.95" customHeight="1" x14ac:dyDescent="0.2">
      <c r="B8" s="500" t="s">
        <v>576</v>
      </c>
      <c r="C8" s="1953">
        <f t="shared" ref="C8:O8" si="0">SUM(C6:C7)</f>
        <v>0</v>
      </c>
      <c r="D8" s="1951">
        <f t="shared" si="0"/>
        <v>0</v>
      </c>
      <c r="E8" s="1951">
        <f t="shared" si="0"/>
        <v>0</v>
      </c>
      <c r="F8" s="1951">
        <f t="shared" si="0"/>
        <v>0</v>
      </c>
      <c r="G8" s="1951">
        <f t="shared" si="0"/>
        <v>0</v>
      </c>
      <c r="H8" s="1951">
        <f t="shared" si="0"/>
        <v>0</v>
      </c>
      <c r="I8" s="1951">
        <f t="shared" si="0"/>
        <v>0</v>
      </c>
      <c r="J8" s="1954">
        <f t="shared" si="0"/>
        <v>0</v>
      </c>
      <c r="K8" s="530">
        <f t="shared" si="0"/>
        <v>0</v>
      </c>
      <c r="L8" s="1951">
        <f t="shared" si="0"/>
        <v>0</v>
      </c>
      <c r="M8" s="1951">
        <f t="shared" si="0"/>
        <v>0</v>
      </c>
      <c r="N8" s="1951">
        <f t="shared" si="0"/>
        <v>0</v>
      </c>
      <c r="O8" s="2354">
        <f t="shared" si="0"/>
        <v>0</v>
      </c>
      <c r="P8" s="2355"/>
      <c r="Q8" s="551" t="s">
        <v>585</v>
      </c>
      <c r="R8" s="2377">
        <f>SUM(R6:R7)</f>
        <v>0</v>
      </c>
      <c r="S8" s="2377"/>
      <c r="T8" s="516"/>
    </row>
    <row r="9" spans="2:20" ht="24.95" customHeight="1" x14ac:dyDescent="0.2">
      <c r="B9" s="498" t="s">
        <v>577</v>
      </c>
      <c r="C9" s="526" t="str">
        <f t="shared" ref="C9:O9" si="1">IF(C8=0,"",C6/C8)</f>
        <v/>
      </c>
      <c r="D9" s="526" t="str">
        <f t="shared" si="1"/>
        <v/>
      </c>
      <c r="E9" s="526" t="str">
        <f t="shared" si="1"/>
        <v/>
      </c>
      <c r="F9" s="526" t="str">
        <f t="shared" si="1"/>
        <v/>
      </c>
      <c r="G9" s="526" t="str">
        <f t="shared" si="1"/>
        <v/>
      </c>
      <c r="H9" s="526" t="str">
        <f t="shared" si="1"/>
        <v/>
      </c>
      <c r="I9" s="526" t="str">
        <f t="shared" si="1"/>
        <v/>
      </c>
      <c r="J9" s="528" t="str">
        <f t="shared" si="1"/>
        <v/>
      </c>
      <c r="K9" s="554" t="str">
        <f t="shared" si="1"/>
        <v/>
      </c>
      <c r="L9" s="495" t="str">
        <f t="shared" si="1"/>
        <v/>
      </c>
      <c r="M9" s="495" t="str">
        <f t="shared" si="1"/>
        <v/>
      </c>
      <c r="N9" s="495" t="str">
        <f t="shared" si="1"/>
        <v/>
      </c>
      <c r="O9" s="2356" t="str">
        <f t="shared" si="1"/>
        <v/>
      </c>
      <c r="P9" s="2357"/>
      <c r="Q9" s="551" t="s">
        <v>577</v>
      </c>
      <c r="R9" s="2369" t="str">
        <f>IF(R8=0,"",R6/R8)</f>
        <v/>
      </c>
      <c r="S9" s="2369"/>
      <c r="T9" s="516"/>
    </row>
    <row r="10" spans="2:20" ht="24.95" customHeight="1" thickBot="1" x14ac:dyDescent="0.25">
      <c r="B10" s="1627" t="s">
        <v>578</v>
      </c>
      <c r="C10" s="1955" t="str">
        <f t="shared" ref="C10:O10" si="2">IF(C8=0,"",C7/C8)</f>
        <v/>
      </c>
      <c r="D10" s="1955" t="str">
        <f t="shared" si="2"/>
        <v/>
      </c>
      <c r="E10" s="1955" t="str">
        <f t="shared" si="2"/>
        <v/>
      </c>
      <c r="F10" s="1955" t="str">
        <f t="shared" si="2"/>
        <v/>
      </c>
      <c r="G10" s="1955" t="str">
        <f t="shared" si="2"/>
        <v/>
      </c>
      <c r="H10" s="1955" t="str">
        <f t="shared" si="2"/>
        <v/>
      </c>
      <c r="I10" s="1955" t="str">
        <f t="shared" si="2"/>
        <v/>
      </c>
      <c r="J10" s="1956" t="str">
        <f t="shared" si="2"/>
        <v/>
      </c>
      <c r="K10" s="553" t="str">
        <f t="shared" si="2"/>
        <v/>
      </c>
      <c r="L10" s="552" t="str">
        <f t="shared" si="2"/>
        <v/>
      </c>
      <c r="M10" s="492" t="str">
        <f t="shared" si="2"/>
        <v/>
      </c>
      <c r="N10" s="492" t="str">
        <f t="shared" si="2"/>
        <v/>
      </c>
      <c r="O10" s="2348" t="str">
        <f t="shared" si="2"/>
        <v/>
      </c>
      <c r="P10" s="2349"/>
      <c r="Q10" s="551" t="s">
        <v>578</v>
      </c>
      <c r="R10" s="2369" t="str">
        <f>IF(R8=0,"",R7/R8)</f>
        <v/>
      </c>
      <c r="S10" s="2369"/>
      <c r="T10" s="516"/>
    </row>
    <row r="11" spans="2:20" ht="24.95" customHeight="1" thickBot="1" x14ac:dyDescent="0.25">
      <c r="B11" s="491" t="s">
        <v>579</v>
      </c>
      <c r="C11" s="490"/>
      <c r="D11" s="490"/>
      <c r="E11" s="490"/>
      <c r="F11" s="490"/>
      <c r="G11" s="490"/>
      <c r="H11" s="490"/>
      <c r="I11" s="490"/>
      <c r="J11" s="490"/>
      <c r="K11" s="490"/>
      <c r="L11" s="490"/>
      <c r="M11" s="490"/>
      <c r="N11" s="490"/>
      <c r="O11" s="2350">
        <f>SUM(C11:N11)</f>
        <v>0</v>
      </c>
      <c r="P11" s="2351"/>
      <c r="Q11" s="550" t="s">
        <v>579</v>
      </c>
      <c r="R11" s="2386">
        <f>O11+S22</f>
        <v>0</v>
      </c>
      <c r="S11" s="2386"/>
      <c r="T11" s="516"/>
    </row>
    <row r="12" spans="2:20" ht="17.25" customHeight="1" thickBot="1" x14ac:dyDescent="0.25">
      <c r="T12" s="516"/>
    </row>
    <row r="13" spans="2:20" ht="22.5" customHeight="1" thickBot="1" x14ac:dyDescent="0.25">
      <c r="B13" s="510" t="s">
        <v>586</v>
      </c>
      <c r="C13" s="2361" t="s">
        <v>587</v>
      </c>
      <c r="D13" s="2340"/>
      <c r="E13" s="2340"/>
      <c r="F13" s="2340"/>
      <c r="G13" s="2340"/>
      <c r="H13" s="2340"/>
      <c r="I13" s="1948">
        <f>SUM(C19:L19)</f>
        <v>0</v>
      </c>
      <c r="J13" s="1952"/>
      <c r="K13" s="1952"/>
      <c r="L13" s="1952"/>
      <c r="M13" s="2378" t="s">
        <v>588</v>
      </c>
      <c r="N13" s="2379"/>
      <c r="O13" s="2379"/>
      <c r="P13" s="2370">
        <f>SUM(M19:R19)</f>
        <v>0</v>
      </c>
      <c r="Q13" s="2370"/>
      <c r="R13" s="2371"/>
      <c r="S13" s="549"/>
      <c r="T13" s="516"/>
    </row>
    <row r="14" spans="2:20" ht="17.25" customHeight="1" x14ac:dyDescent="0.2">
      <c r="B14" s="1957" t="s">
        <v>589</v>
      </c>
      <c r="C14" s="2382" t="s">
        <v>590</v>
      </c>
      <c r="D14" s="2382"/>
      <c r="E14" s="2382"/>
      <c r="F14" s="2382"/>
      <c r="G14" s="2382"/>
      <c r="H14" s="2382"/>
      <c r="I14" s="2383" t="s">
        <v>591</v>
      </c>
      <c r="J14" s="2384"/>
      <c r="K14" s="2384"/>
      <c r="L14" s="2385"/>
      <c r="M14" s="2380"/>
      <c r="N14" s="2381"/>
      <c r="O14" s="2381"/>
      <c r="P14" s="2372"/>
      <c r="Q14" s="2372"/>
      <c r="R14" s="2373"/>
      <c r="S14" s="2374" t="s">
        <v>592</v>
      </c>
      <c r="T14" s="516"/>
    </row>
    <row r="15" spans="2:20" ht="24.95" customHeight="1" thickBot="1" x14ac:dyDescent="0.25">
      <c r="B15" s="529" t="s">
        <v>573</v>
      </c>
      <c r="C15" s="548" t="s">
        <v>523</v>
      </c>
      <c r="D15" s="545" t="s">
        <v>524</v>
      </c>
      <c r="E15" s="545" t="s">
        <v>525</v>
      </c>
      <c r="F15" s="545" t="s">
        <v>526</v>
      </c>
      <c r="G15" s="545" t="s">
        <v>527</v>
      </c>
      <c r="H15" s="547" t="s">
        <v>528</v>
      </c>
      <c r="I15" s="546" t="s">
        <v>523</v>
      </c>
      <c r="J15" s="545" t="s">
        <v>524</v>
      </c>
      <c r="K15" s="545" t="s">
        <v>525</v>
      </c>
      <c r="L15" s="544" t="s">
        <v>526</v>
      </c>
      <c r="M15" s="543" t="s">
        <v>523</v>
      </c>
      <c r="N15" s="542" t="s">
        <v>524</v>
      </c>
      <c r="O15" s="542" t="s">
        <v>525</v>
      </c>
      <c r="P15" s="542" t="s">
        <v>526</v>
      </c>
      <c r="Q15" s="542" t="s">
        <v>527</v>
      </c>
      <c r="R15" s="542" t="s">
        <v>528</v>
      </c>
      <c r="S15" s="2375"/>
      <c r="T15" s="516"/>
    </row>
    <row r="16" spans="2:20" ht="24.95" customHeight="1" x14ac:dyDescent="0.2">
      <c r="B16" s="529" t="s">
        <v>593</v>
      </c>
      <c r="C16" s="1691"/>
      <c r="D16" s="1688"/>
      <c r="E16" s="1688"/>
      <c r="F16" s="1688"/>
      <c r="G16" s="1688"/>
      <c r="H16" s="1692"/>
      <c r="I16" s="540"/>
      <c r="J16" s="1688"/>
      <c r="K16" s="1688"/>
      <c r="L16" s="541"/>
      <c r="M16" s="540"/>
      <c r="N16" s="1688"/>
      <c r="O16" s="1688"/>
      <c r="P16" s="1688"/>
      <c r="Q16" s="1688"/>
      <c r="R16" s="1688"/>
      <c r="S16" s="539">
        <f>SUM(C16:R16)</f>
        <v>0</v>
      </c>
      <c r="T16" s="516"/>
    </row>
    <row r="17" spans="2:20" ht="24.95" customHeight="1" x14ac:dyDescent="0.2">
      <c r="B17" s="529" t="s">
        <v>574</v>
      </c>
      <c r="C17" s="1690"/>
      <c r="D17" s="1690"/>
      <c r="E17" s="1690"/>
      <c r="F17" s="1690"/>
      <c r="G17" s="1690"/>
      <c r="H17" s="1693"/>
      <c r="I17" s="537"/>
      <c r="J17" s="1690"/>
      <c r="K17" s="1690"/>
      <c r="L17" s="538"/>
      <c r="M17" s="537"/>
      <c r="N17" s="1690"/>
      <c r="O17" s="1690"/>
      <c r="P17" s="1690"/>
      <c r="Q17" s="1690"/>
      <c r="R17" s="1690"/>
      <c r="S17" s="536">
        <f>SUM(C17:R17)</f>
        <v>0</v>
      </c>
      <c r="T17" s="516"/>
    </row>
    <row r="18" spans="2:20" ht="24.95" customHeight="1" x14ac:dyDescent="0.2">
      <c r="B18" s="529" t="s">
        <v>575</v>
      </c>
      <c r="C18" s="502"/>
      <c r="D18" s="502"/>
      <c r="E18" s="502"/>
      <c r="F18" s="502"/>
      <c r="G18" s="502"/>
      <c r="H18" s="535"/>
      <c r="I18" s="533"/>
      <c r="J18" s="502"/>
      <c r="K18" s="502"/>
      <c r="L18" s="534"/>
      <c r="M18" s="533"/>
      <c r="N18" s="502"/>
      <c r="O18" s="502"/>
      <c r="P18" s="502"/>
      <c r="Q18" s="502"/>
      <c r="R18" s="501"/>
      <c r="S18" s="532">
        <f>SUM(C18:R18)</f>
        <v>0</v>
      </c>
      <c r="T18" s="516"/>
    </row>
    <row r="19" spans="2:20" ht="24.95" customHeight="1" x14ac:dyDescent="0.2">
      <c r="B19" s="531" t="s">
        <v>576</v>
      </c>
      <c r="C19" s="1953">
        <f t="shared" ref="C19:S19" si="3">SUM(C17:C18)</f>
        <v>0</v>
      </c>
      <c r="D19" s="1951">
        <f t="shared" si="3"/>
        <v>0</v>
      </c>
      <c r="E19" s="1951">
        <f t="shared" si="3"/>
        <v>0</v>
      </c>
      <c r="F19" s="1951">
        <f t="shared" si="3"/>
        <v>0</v>
      </c>
      <c r="G19" s="1951">
        <f t="shared" si="3"/>
        <v>0</v>
      </c>
      <c r="H19" s="1954">
        <f t="shared" si="3"/>
        <v>0</v>
      </c>
      <c r="I19" s="530">
        <f t="shared" si="3"/>
        <v>0</v>
      </c>
      <c r="J19" s="1951">
        <f t="shared" si="3"/>
        <v>0</v>
      </c>
      <c r="K19" s="1951">
        <f t="shared" si="3"/>
        <v>0</v>
      </c>
      <c r="L19" s="1958">
        <f t="shared" si="3"/>
        <v>0</v>
      </c>
      <c r="M19" s="530">
        <f t="shared" si="3"/>
        <v>0</v>
      </c>
      <c r="N19" s="1951">
        <f t="shared" si="3"/>
        <v>0</v>
      </c>
      <c r="O19" s="1951">
        <f t="shared" si="3"/>
        <v>0</v>
      </c>
      <c r="P19" s="1951">
        <f t="shared" si="3"/>
        <v>0</v>
      </c>
      <c r="Q19" s="1951">
        <f t="shared" si="3"/>
        <v>0</v>
      </c>
      <c r="R19" s="1951">
        <f t="shared" si="3"/>
        <v>0</v>
      </c>
      <c r="S19" s="1959">
        <f t="shared" si="3"/>
        <v>0</v>
      </c>
      <c r="T19" s="516"/>
    </row>
    <row r="20" spans="2:20" ht="24.95" customHeight="1" x14ac:dyDescent="0.2">
      <c r="B20" s="529" t="s">
        <v>577</v>
      </c>
      <c r="C20" s="526" t="str">
        <f t="shared" ref="C20:S20" si="4">IF(C19=0,"",C17/C19)</f>
        <v/>
      </c>
      <c r="D20" s="526" t="str">
        <f t="shared" si="4"/>
        <v/>
      </c>
      <c r="E20" s="526" t="str">
        <f t="shared" si="4"/>
        <v/>
      </c>
      <c r="F20" s="526" t="str">
        <f t="shared" si="4"/>
        <v/>
      </c>
      <c r="G20" s="526" t="str">
        <f t="shared" si="4"/>
        <v/>
      </c>
      <c r="H20" s="528" t="str">
        <f t="shared" si="4"/>
        <v/>
      </c>
      <c r="I20" s="527" t="str">
        <f t="shared" si="4"/>
        <v/>
      </c>
      <c r="J20" s="526" t="str">
        <f t="shared" si="4"/>
        <v/>
      </c>
      <c r="K20" s="526" t="str">
        <f t="shared" si="4"/>
        <v/>
      </c>
      <c r="L20" s="525" t="str">
        <f t="shared" si="4"/>
        <v/>
      </c>
      <c r="M20" s="524" t="str">
        <f t="shared" si="4"/>
        <v/>
      </c>
      <c r="N20" s="523" t="str">
        <f t="shared" si="4"/>
        <v/>
      </c>
      <c r="O20" s="523" t="str">
        <f t="shared" si="4"/>
        <v/>
      </c>
      <c r="P20" s="523" t="str">
        <f t="shared" si="4"/>
        <v/>
      </c>
      <c r="Q20" s="523" t="str">
        <f t="shared" si="4"/>
        <v/>
      </c>
      <c r="R20" s="523" t="str">
        <f t="shared" si="4"/>
        <v/>
      </c>
      <c r="S20" s="522" t="str">
        <f t="shared" si="4"/>
        <v/>
      </c>
      <c r="T20" s="516"/>
    </row>
    <row r="21" spans="2:20" ht="24.95" customHeight="1" thickBot="1" x14ac:dyDescent="0.25">
      <c r="B21" s="1628" t="s">
        <v>578</v>
      </c>
      <c r="C21" s="1955" t="str">
        <f t="shared" ref="C21:S21" si="5">IF(C19=0,"",C18/C19)</f>
        <v/>
      </c>
      <c r="D21" s="1955" t="str">
        <f t="shared" si="5"/>
        <v/>
      </c>
      <c r="E21" s="1955" t="str">
        <f t="shared" si="5"/>
        <v/>
      </c>
      <c r="F21" s="1955" t="str">
        <f t="shared" si="5"/>
        <v/>
      </c>
      <c r="G21" s="1955" t="str">
        <f t="shared" si="5"/>
        <v/>
      </c>
      <c r="H21" s="1956" t="str">
        <f t="shared" si="5"/>
        <v/>
      </c>
      <c r="I21" s="521" t="str">
        <f t="shared" si="5"/>
        <v/>
      </c>
      <c r="J21" s="520" t="str">
        <f t="shared" si="5"/>
        <v/>
      </c>
      <c r="K21" s="520" t="str">
        <f t="shared" si="5"/>
        <v/>
      </c>
      <c r="L21" s="519" t="str">
        <f t="shared" si="5"/>
        <v/>
      </c>
      <c r="M21" s="518" t="str">
        <f t="shared" si="5"/>
        <v/>
      </c>
      <c r="N21" s="517" t="str">
        <f t="shared" si="5"/>
        <v/>
      </c>
      <c r="O21" s="517" t="str">
        <f t="shared" si="5"/>
        <v/>
      </c>
      <c r="P21" s="1960" t="str">
        <f t="shared" si="5"/>
        <v/>
      </c>
      <c r="Q21" s="1960" t="str">
        <f t="shared" si="5"/>
        <v/>
      </c>
      <c r="R21" s="1960" t="str">
        <f t="shared" si="5"/>
        <v/>
      </c>
      <c r="S21" s="1961" t="str">
        <f t="shared" si="5"/>
        <v/>
      </c>
      <c r="T21" s="516"/>
    </row>
    <row r="22" spans="2:20" ht="25.5" customHeight="1" thickBot="1" x14ac:dyDescent="0.25">
      <c r="B22" s="491" t="s">
        <v>579</v>
      </c>
      <c r="C22" s="515"/>
      <c r="D22" s="515"/>
      <c r="E22" s="515"/>
      <c r="F22" s="515"/>
      <c r="G22" s="515"/>
      <c r="H22" s="515"/>
      <c r="I22" s="515"/>
      <c r="J22" s="515"/>
      <c r="K22" s="515"/>
      <c r="L22" s="515"/>
      <c r="M22" s="515"/>
      <c r="N22" s="515"/>
      <c r="O22" s="515"/>
      <c r="P22" s="515"/>
      <c r="Q22" s="515"/>
      <c r="R22" s="515"/>
      <c r="S22" s="514">
        <f>SUM(C22:R22)</f>
        <v>0</v>
      </c>
    </row>
  </sheetData>
  <sheetProtection algorithmName="SHA-512" hashValue="27bxRpvhkhAUXcExSV3p2kpcuUiwgRkXtwGfL6czQu20aO4qh7d0OZrR2V6+P6/+rfWERTwQtuAongQyrE9aeg==" saltValue="IIDE2dNCC3DcyLpk92gBUQ==" spinCount="100000" sheet="1" objects="1" scenarios="1"/>
  <mergeCells count="28">
    <mergeCell ref="R9:S9"/>
    <mergeCell ref="P13:R14"/>
    <mergeCell ref="S14:S15"/>
    <mergeCell ref="C13:H13"/>
    <mergeCell ref="O6:P6"/>
    <mergeCell ref="O11:P11"/>
    <mergeCell ref="R7:S7"/>
    <mergeCell ref="R6:S6"/>
    <mergeCell ref="R8:S8"/>
    <mergeCell ref="M13:O14"/>
    <mergeCell ref="O9:P9"/>
    <mergeCell ref="C14:H14"/>
    <mergeCell ref="I14:L14"/>
    <mergeCell ref="O10:P10"/>
    <mergeCell ref="R11:S11"/>
    <mergeCell ref="R10:S10"/>
    <mergeCell ref="O7:P7"/>
    <mergeCell ref="O8:P8"/>
    <mergeCell ref="O5:P5"/>
    <mergeCell ref="R1:S1"/>
    <mergeCell ref="R4:S4"/>
    <mergeCell ref="O4:P4"/>
    <mergeCell ref="R5:S5"/>
    <mergeCell ref="K3:M3"/>
    <mergeCell ref="R3:S3"/>
    <mergeCell ref="C3:E3"/>
    <mergeCell ref="C2:J2"/>
    <mergeCell ref="K2:M2"/>
  </mergeCells>
  <printOptions horizontalCentered="1"/>
  <pageMargins left="0.51181102362204722" right="0.51181102362204722" top="0.74803149606299213" bottom="0.74803149606299213" header="0.31496062992125984" footer="0.31496062992125984"/>
  <pageSetup paperSize="9" scale="71"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64</vt:i4>
      </vt:variant>
      <vt:variant>
        <vt:lpstr>Nazwane zakresy</vt:lpstr>
      </vt:variant>
      <vt:variant>
        <vt:i4>62</vt:i4>
      </vt:variant>
    </vt:vector>
  </HeadingPairs>
  <TitlesOfParts>
    <vt:vector size="126" baseType="lpstr">
      <vt:lpstr>słownik</vt:lpstr>
      <vt:lpstr>wizyt</vt:lpstr>
      <vt:lpstr> zestaw 1</vt:lpstr>
      <vt:lpstr>kalendarz  A</vt:lpstr>
      <vt:lpstr>kal.harm.</vt:lpstr>
      <vt:lpstr>pedag</vt:lpstr>
      <vt:lpstr>adm.i obs.</vt:lpstr>
      <vt:lpstr>liczbaucz dotychc</vt:lpstr>
      <vt:lpstr>liczbaucz</vt:lpstr>
      <vt:lpstr>absolwenci I st</vt:lpstr>
      <vt:lpstr>absolwenci II st</vt:lpstr>
      <vt:lpstr>Grupy SM I</vt:lpstr>
      <vt:lpstr>Grupy OSM I</vt:lpstr>
      <vt:lpstr>Grupy SM II</vt:lpstr>
      <vt:lpstr>Grupy OSM II</vt:lpstr>
      <vt:lpstr>Grupy chór, orkiestra, zespół, </vt:lpstr>
      <vt:lpstr>Specyf  SM I </vt:lpstr>
      <vt:lpstr>Specyf SM II</vt:lpstr>
      <vt:lpstr>Specyf OSM I</vt:lpstr>
      <vt:lpstr>Specyf OSM II</vt:lpstr>
      <vt:lpstr>SPN SM I </vt:lpstr>
      <vt:lpstr>SPN SM I (V-VI, III-IV)</vt:lpstr>
      <vt:lpstr> SPN SM II (I, III) instr</vt:lpstr>
      <vt:lpstr>SPN SM II (II, IV-VI) instr</vt:lpstr>
      <vt:lpstr>SPN SM II instr jazz</vt:lpstr>
      <vt:lpstr>SPN SM II (II-VI, II-IV) in ja </vt:lpstr>
      <vt:lpstr>SPN SM II (I, III) rytmika</vt:lpstr>
      <vt:lpstr>SPN SM II (II, IV-VI) rytmika</vt:lpstr>
      <vt:lpstr>SPN SM II  wokal</vt:lpstr>
      <vt:lpstr>SPN SM II  wokal jazz</vt:lpstr>
      <vt:lpstr>SPN II teoria</vt:lpstr>
      <vt:lpstr>SPN SM II (II-IV, II-VI) wok ja</vt:lpstr>
      <vt:lpstr>SPN OSM I</vt:lpstr>
      <vt:lpstr>SPN OSM I (od VII rytm)</vt:lpstr>
      <vt:lpstr>SPN OSM I (V,VI,VIII)</vt:lpstr>
      <vt:lpstr>SPN OSM II instr</vt:lpstr>
      <vt:lpstr>SPN OSM II instr (4)(II-IV) </vt:lpstr>
      <vt:lpstr>SPN OSM II instr (6) (III-VI)</vt:lpstr>
      <vt:lpstr>SPN OSM II instr (6) (IV-VI)</vt:lpstr>
      <vt:lpstr>SPN OSM II i.jazz  (I-IV)</vt:lpstr>
      <vt:lpstr>SPN OSM II instr (6) (V-VI)</vt:lpstr>
      <vt:lpstr>SPN OSM II i.jazz (4) (II-IV)</vt:lpstr>
      <vt:lpstr>SPN OSM II i.jazz (6) (V-VI)</vt:lpstr>
      <vt:lpstr>SPN OSM II rytm (I-IV)</vt:lpstr>
      <vt:lpstr> SPN OSM II rytm (II-IV)</vt:lpstr>
      <vt:lpstr>SPN OSM II rytm (6) (IV-VI)</vt:lpstr>
      <vt:lpstr> SPN OSM II rytm (6) (III-VI)</vt:lpstr>
      <vt:lpstr>SPN OSM II rytm (6) (V-VI)</vt:lpstr>
      <vt:lpstr>SPN OSM II lutn (I-IV)</vt:lpstr>
      <vt:lpstr>SPN OSM II lutn (4) (II-IV)</vt:lpstr>
      <vt:lpstr>SPN OSM II lutn (6) (III-VI)</vt:lpstr>
      <vt:lpstr>SPN OSM II lutn (6) (IV-VI)</vt:lpstr>
      <vt:lpstr>SPN OSM II wokal (I-IV)</vt:lpstr>
      <vt:lpstr>SPN OSM II wokal (4) (II-IV)</vt:lpstr>
      <vt:lpstr>SPN OSM II wokal (6) (III-VI)</vt:lpstr>
      <vt:lpstr>SPN OSM II wokal (6) (IV-VI)</vt:lpstr>
      <vt:lpstr> SPN OSM II wokal (6) (V-VI)</vt:lpstr>
      <vt:lpstr>SPN OSM II wok.jazz (I-IV)</vt:lpstr>
      <vt:lpstr>SPN OSM II wok.jazz(4) (II-IV)</vt:lpstr>
      <vt:lpstr>SPN OSM II wok.jazz(6) (III-VI)</vt:lpstr>
      <vt:lpstr>SPN OSM II wok.jazz (6) (IV-VI)</vt:lpstr>
      <vt:lpstr>SPN OSM II (6) (V-VI)</vt:lpstr>
      <vt:lpstr>Lista SPN OSM II (6) </vt:lpstr>
      <vt:lpstr>Lista SPN OSM II (4)</vt:lpstr>
      <vt:lpstr>' SPN OSM II rytm (6) (III-VI)'!Obszar_wydruku</vt:lpstr>
      <vt:lpstr>' SPN OSM II rytm (II-IV)'!Obszar_wydruku</vt:lpstr>
      <vt:lpstr>' SPN OSM II wokal (6) (V-VI)'!Obszar_wydruku</vt:lpstr>
      <vt:lpstr>' SPN SM II (I, III) instr'!Obszar_wydruku</vt:lpstr>
      <vt:lpstr>' zestaw 1'!Obszar_wydruku</vt:lpstr>
      <vt:lpstr>'absolwenci I st'!Obszar_wydruku</vt:lpstr>
      <vt:lpstr>'absolwenci II st'!Obszar_wydruku</vt:lpstr>
      <vt:lpstr>'adm.i obs.'!Obszar_wydruku</vt:lpstr>
      <vt:lpstr>'Grupy chór, orkiestra, zespół, '!Obszar_wydruku</vt:lpstr>
      <vt:lpstr>'Grupy OSM I'!Obszar_wydruku</vt:lpstr>
      <vt:lpstr>'Grupy OSM II'!Obszar_wydruku</vt:lpstr>
      <vt:lpstr>'Grupy SM I'!Obszar_wydruku</vt:lpstr>
      <vt:lpstr>'Grupy SM II'!Obszar_wydruku</vt:lpstr>
      <vt:lpstr>kal.harm.!Obszar_wydruku</vt:lpstr>
      <vt:lpstr>'kalendarz  A'!Obszar_wydruku</vt:lpstr>
      <vt:lpstr>liczbaucz!Obszar_wydruku</vt:lpstr>
      <vt:lpstr>'liczbaucz dotychc'!Obszar_wydruku</vt:lpstr>
      <vt:lpstr>'Lista SPN OSM II (4)'!Obszar_wydruku</vt:lpstr>
      <vt:lpstr>'Lista SPN OSM II (6) '!Obszar_wydruku</vt:lpstr>
      <vt:lpstr>pedag!Obszar_wydruku</vt:lpstr>
      <vt:lpstr>słownik!Obszar_wydruku</vt:lpstr>
      <vt:lpstr>'Specyf  SM I '!Obszar_wydruku</vt:lpstr>
      <vt:lpstr>'Specyf OSM I'!Obszar_wydruku</vt:lpstr>
      <vt:lpstr>'Specyf OSM II'!Obszar_wydruku</vt:lpstr>
      <vt:lpstr>'Specyf SM II'!Obszar_wydruku</vt:lpstr>
      <vt:lpstr>'SPN II teoria'!Obszar_wydruku</vt:lpstr>
      <vt:lpstr>'SPN OSM I'!Obszar_wydruku</vt:lpstr>
      <vt:lpstr>'SPN OSM I (V,VI,VIII)'!Obszar_wydruku</vt:lpstr>
      <vt:lpstr>'SPN OSM II i.jazz  (I-IV)'!Obszar_wydruku</vt:lpstr>
      <vt:lpstr>'SPN OSM II i.jazz (4) (II-IV)'!Obszar_wydruku</vt:lpstr>
      <vt:lpstr>'SPN OSM II i.jazz (6) (V-VI)'!Obszar_wydruku</vt:lpstr>
      <vt:lpstr>'SPN OSM II instr'!Obszar_wydruku</vt:lpstr>
      <vt:lpstr>'SPN OSM II instr (4)(II-IV) '!Obszar_wydruku</vt:lpstr>
      <vt:lpstr>'SPN OSM II instr (6) (III-VI)'!Obszar_wydruku</vt:lpstr>
      <vt:lpstr>'SPN OSM II instr (6) (IV-VI)'!Obszar_wydruku</vt:lpstr>
      <vt:lpstr>'SPN OSM II instr (6) (V-VI)'!Obszar_wydruku</vt:lpstr>
      <vt:lpstr>'SPN OSM II lutn (4) (II-IV)'!Obszar_wydruku</vt:lpstr>
      <vt:lpstr>'SPN OSM II lutn (6) (III-VI)'!Obszar_wydruku</vt:lpstr>
      <vt:lpstr>'SPN OSM II lutn (6) (IV-VI)'!Obszar_wydruku</vt:lpstr>
      <vt:lpstr>'SPN OSM II lutn (I-IV)'!Obszar_wydruku</vt:lpstr>
      <vt:lpstr>'SPN OSM II rytm (6) (IV-VI)'!Obszar_wydruku</vt:lpstr>
      <vt:lpstr>'SPN OSM II rytm (6) (V-VI)'!Obszar_wydruku</vt:lpstr>
      <vt:lpstr>'SPN OSM II rytm (I-IV)'!Obszar_wydruku</vt:lpstr>
      <vt:lpstr>'SPN OSM II wok.jazz (6) (IV-VI)'!Obszar_wydruku</vt:lpstr>
      <vt:lpstr>'SPN OSM II wok.jazz (I-IV)'!Obszar_wydruku</vt:lpstr>
      <vt:lpstr>'SPN OSM II wok.jazz(4) (II-IV)'!Obszar_wydruku</vt:lpstr>
      <vt:lpstr>'SPN OSM II wok.jazz(6) (III-VI)'!Obszar_wydruku</vt:lpstr>
      <vt:lpstr>'SPN OSM II wokal (4) (II-IV)'!Obszar_wydruku</vt:lpstr>
      <vt:lpstr>'SPN OSM II wokal (6) (III-VI)'!Obszar_wydruku</vt:lpstr>
      <vt:lpstr>'SPN OSM II wokal (6) (IV-VI)'!Obszar_wydruku</vt:lpstr>
      <vt:lpstr>'SPN OSM II wokal (I-IV)'!Obszar_wydruku</vt:lpstr>
      <vt:lpstr>'SPN SM I '!Obszar_wydruku</vt:lpstr>
      <vt:lpstr>'SPN SM I (V-VI, III-IV)'!Obszar_wydruku</vt:lpstr>
      <vt:lpstr>'SPN SM II  wokal'!Obszar_wydruku</vt:lpstr>
      <vt:lpstr>'SPN SM II  wokal jazz'!Obszar_wydruku</vt:lpstr>
      <vt:lpstr>'SPN SM II (I, III) rytmika'!Obszar_wydruku</vt:lpstr>
      <vt:lpstr>'SPN SM II (II, IV-VI) instr'!Obszar_wydruku</vt:lpstr>
      <vt:lpstr>'SPN SM II (II, IV-VI) rytmika'!Obszar_wydruku</vt:lpstr>
      <vt:lpstr>'SPN SM II (II-IV, II-VI) wok ja'!Obszar_wydruku</vt:lpstr>
      <vt:lpstr>'SPN SM II (II-VI, II-IV) in ja '!Obszar_wydruku</vt:lpstr>
      <vt:lpstr>'SPN SM II instr jazz'!Obszar_wydruku</vt:lpstr>
      <vt:lpstr>wizyt!Obszar_wydruku</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Iwona Skowron</dc:creator>
  <cp:keywords/>
  <dc:description/>
  <cp:lastModifiedBy>lowadowska</cp:lastModifiedBy>
  <cp:revision/>
  <dcterms:created xsi:type="dcterms:W3CDTF">2015-06-05T18:19:34Z</dcterms:created>
  <dcterms:modified xsi:type="dcterms:W3CDTF">2023-07-03T20:36:00Z</dcterms:modified>
  <cp:category/>
  <cp:contentStatus/>
</cp:coreProperties>
</file>