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2660" firstSheet="4" activeTab="12"/>
  </bookViews>
  <sheets>
    <sheet name="Styczeń 2018" sheetId="1" r:id="rId1"/>
    <sheet name="Luty 2018" sheetId="2" r:id="rId2"/>
    <sheet name="Marzec 2018" sheetId="3" r:id="rId3"/>
    <sheet name="Kwiecień 2018" sheetId="4" r:id="rId4"/>
    <sheet name="Maj 2018" sheetId="5" r:id="rId5"/>
    <sheet name="Czerwiec 2018" sheetId="6" r:id="rId6"/>
    <sheet name="Lipiec 2018" sheetId="7" r:id="rId7"/>
    <sheet name="Sierpień 2018" sheetId="8" r:id="rId8"/>
    <sheet name="Wrzesień 2018" sheetId="9" r:id="rId9"/>
    <sheet name="Październik 2018" sheetId="10" r:id="rId10"/>
    <sheet name="Listopad 2018" sheetId="11" r:id="rId11"/>
    <sheet name="Grudzień 2018" sheetId="12" r:id="rId12"/>
    <sheet name="Łącznie 2018" sheetId="13" r:id="rId13"/>
  </sheets>
  <externalReferences>
    <externalReference r:id="rId16"/>
  </externalReferences>
  <definedNames>
    <definedName name="Excel_BuiltIn_Print_Area_2">"$#ODWOŁANIE.$A$1:$L$87"</definedName>
    <definedName name="Excel_BuiltIn_Print_Area_3">"$#ODWOŁANIE.$A$1:$M$87"</definedName>
    <definedName name="Excel_BuiltIn_Print_Area_9">"$#ODWOŁANIE.$A$1:$J$74"</definedName>
    <definedName name="Excel_BuiltIn_Print_Titles_1">"$'obwieszczenia starostów'.$A$3:$AMJ$3"</definedName>
    <definedName name="Excel_BuiltIn_Print_Titles_2">"$#ODWOŁANIE.$A$2:$AMJ$4"</definedName>
    <definedName name="Excel_BuiltIn_Print_Titles_3">"$#ODWOŁANIE.$A$5:$AMJ$5"</definedName>
    <definedName name="Excel_BuiltIn_Print_Titles_4">"$'naliczenie dotacji'.$A$2:$AMJ$4"</definedName>
    <definedName name="Excel_BuiltIn_Print_Titles_9">"$#ODWOŁANIE.$A$2:$AMJ$4"</definedName>
    <definedName name="_xlnm.Print_Area" localSheetId="5">'Czerwiec 2018'!$A$1:$R$45</definedName>
    <definedName name="_xlnm.Print_Area" localSheetId="11">'Grudzień 2018'!$A$1:$Q$45</definedName>
    <definedName name="_xlnm.Print_Area" localSheetId="3">'Kwiecień 2018'!$A$1:$R$45</definedName>
    <definedName name="_xlnm.Print_Area" localSheetId="6">'Lipiec 2018'!$A$1:$R$45</definedName>
    <definedName name="_xlnm.Print_Area" localSheetId="10">'Listopad 2018'!$A$1:$R$45</definedName>
    <definedName name="_xlnm.Print_Area" localSheetId="1">'Luty 2018'!$A$1:$R$45</definedName>
    <definedName name="_xlnm.Print_Area" localSheetId="12">'Łącznie 2018'!$A$1:$B$45</definedName>
    <definedName name="_xlnm.Print_Area" localSheetId="4">'Maj 2018'!$A$1:$R$45</definedName>
    <definedName name="_xlnm.Print_Area" localSheetId="2">'Marzec 2018'!$A$1:$R$45</definedName>
    <definedName name="_xlnm.Print_Area" localSheetId="9">'Październik 2018'!$A$1:$R$45</definedName>
    <definedName name="_xlnm.Print_Area" localSheetId="7">'Sierpień 2018'!$A$1:$R$45</definedName>
    <definedName name="_xlnm.Print_Area" localSheetId="0">'Styczeń 2018'!$A$1:$R$45</definedName>
    <definedName name="_xlnm.Print_Area" localSheetId="8">'Wrzesień 2018'!$A$1:$R$45</definedName>
  </definedNames>
  <calcPr fullCalcOnLoad="1"/>
</workbook>
</file>

<file path=xl/sharedStrings.xml><?xml version="1.0" encoding="utf-8"?>
<sst xmlns="http://schemas.openxmlformats.org/spreadsheetml/2006/main" count="732" uniqueCount="82">
  <si>
    <t xml:space="preserve">TYLKO MIESZKAŃCY "NA STARYCH ZASADACH" - MIESIĘCZNIE. </t>
  </si>
  <si>
    <t>liczba mieszkańców "na starych zasadach"</t>
  </si>
  <si>
    <t xml:space="preserve">koszt z zarządzenia 
zgodnie z art. 60 ust. 2 
pkt 1, 2 i 3
uops </t>
  </si>
  <si>
    <t>koszt całkowity (liczba mieszkańców x koszt z zarządzenia) 
{k1*k2}</t>
  </si>
  <si>
    <t>dopłata mieszkańcy ogółem miesięcznie</t>
  </si>
  <si>
    <t>Dotacja wojewody zatwierdzona w planie NA OSOBĘ</t>
  </si>
  <si>
    <t>wysokość dotacji od wojewody NA WSZYSTKICH MIESZKAŃCÓW, w miesiącu 
{k1*k5}</t>
  </si>
  <si>
    <t>faktycznie przekazane kwoty z dotacji na konto urzędu samorządu GMINY, STAROSTWA, MARSZAŁKA (jednostka prowadząca) na wszystkich mieszkańców w miesiącu</t>
  </si>
  <si>
    <t>różnica (faktyczna dotacja przekazana na konto urzędu samorządu gminy, starostwa, marszałka w miesiącu minus dotacja przyjęta w planie przez Wojewodę)
{k7-k6}</t>
  </si>
  <si>
    <t>różnica koszt całkowity - (dopłata mieszkańców + dotacja wojewody) 
NA MIESZKAŃCÓW
{k3-(k4+k6)}</t>
  </si>
  <si>
    <t>różnica na osobę (koszt z zarządzenia minus wpłata średnia mieszkańca)
{k2-k11}</t>
  </si>
  <si>
    <t>średnia wpłata mieszkańca (dopłata mieszkańcy ogółem miesięcznie / liczba mieszkańców na starych zasadach)
{k4/k2}</t>
  </si>
  <si>
    <t xml:space="preserve">W związku z art. 155, ust. 2 (możliwość zwiększenia dotacji do 20%) proszę zaznaczyć pole jeżeli było zwiększenie dotacji. </t>
  </si>
  <si>
    <t xml:space="preserve">W związku z art. 155 ust. 2a (!) - tylko w przypadku domów pomocy społecznej, o których mowa w art. 56 pkt 5 (możliwość zmiany dotacji do 50%) - proszę zaznaczyć pole jeżeli było zwiększenie dotacji. </t>
  </si>
  <si>
    <t>faktyczna dotacja przekazana z urzędu samorządu gminy, powiatu, województwa do domu pomocy społecznej NA MIESZKAŃCÓW</t>
  </si>
  <si>
    <r>
      <t xml:space="preserve">różnica faktyczna dotacja przekazana z urzędu samorządu gminy, powiatu, województwa do domu pomocy społecznej - wysokość dotacji od wojewody: NA MIESZKAŃCÓW
</t>
    </r>
    <r>
      <rPr>
        <sz val="8"/>
        <rFont val="Czcionka tekstu podstawowego"/>
        <family val="0"/>
      </rPr>
      <t>{k14-k6</t>
    </r>
    <r>
      <rPr>
        <sz val="8"/>
        <color indexed="8"/>
        <rFont val="Czcionka tekstu podstawowego"/>
        <family val="2"/>
      </rPr>
      <t>}</t>
    </r>
  </si>
  <si>
    <t>różnica (dopłata mieszkańcy plus dotacja od wojewody przekazana na konto urzędu samorządu gminy, powiatu, województwa) minus koszt całkowity
{(k4+k7)-k3}</t>
  </si>
  <si>
    <t>DPS Bartoszyce </t>
  </si>
  <si>
    <t>DPS Bisztynek </t>
  </si>
  <si>
    <t>DPS Szczurkowo </t>
  </si>
  <si>
    <t>DPS Kamińsk</t>
  </si>
  <si>
    <t> DPS Braniewo</t>
  </si>
  <si>
    <t> DPS Uzdowo</t>
  </si>
  <si>
    <t>DPS Tolkmicko </t>
  </si>
  <si>
    <t>DPS Rangóry </t>
  </si>
  <si>
    <t>DPS Władysławowo </t>
  </si>
  <si>
    <t>DPS Toruńska</t>
  </si>
  <si>
    <t>DPS Bema</t>
  </si>
  <si>
    <t>DPS Pułaskiego</t>
  </si>
  <si>
    <t>DPS Kasprzaka</t>
  </si>
  <si>
    <t>DPS Ełk</t>
  </si>
  <si>
    <t>DPS Nowa Wieś Ełcka</t>
  </si>
  <si>
    <t>DPS Giżycko </t>
  </si>
  <si>
    <t>DPS Lubawa </t>
  </si>
  <si>
    <t>DPS Susz </t>
  </si>
  <si>
    <t>DPS Kętrzyn </t>
  </si>
  <si>
    <t>DPS Mrągowo</t>
  </si>
  <si>
    <t>DPS Mikołajki</t>
  </si>
  <si>
    <t>DPS Napiwoda </t>
  </si>
  <si>
    <t>DPS Grodziczno </t>
  </si>
  <si>
    <t>DPS Kowale Oleckie </t>
  </si>
  <si>
    <t>DPS Barczewo </t>
  </si>
  <si>
    <t>DPS Grazymy </t>
  </si>
  <si>
    <t>DPS Jeziorany </t>
  </si>
  <si>
    <t>DPS Jonkowo </t>
  </si>
  <si>
    <t>DPS Olsztynek </t>
  </si>
  <si>
    <t>DPS Kombatant</t>
  </si>
  <si>
    <t>DPS Bałtycka</t>
  </si>
  <si>
    <t>DPS Paukszty</t>
  </si>
  <si>
    <t>DPS Traktorowa</t>
  </si>
  <si>
    <t>DPS Szyldak</t>
  </si>
  <si>
    <t>DPS Molza</t>
  </si>
  <si>
    <t>DPS Ukta </t>
  </si>
  <si>
    <t>DPS Szczytno </t>
  </si>
  <si>
    <t>DPS Węgorzewo </t>
  </si>
  <si>
    <t>m</t>
  </si>
  <si>
    <t>Styczeń 2018</t>
  </si>
  <si>
    <t>Luty 2018</t>
  </si>
  <si>
    <t>Marzec 2018</t>
  </si>
  <si>
    <t>Kwiecień 2018</t>
  </si>
  <si>
    <t>Maj 2018</t>
  </si>
  <si>
    <t>Czerwiec 2018</t>
  </si>
  <si>
    <t>Lipiec 2018</t>
  </si>
  <si>
    <t>Sierpień 2018</t>
  </si>
  <si>
    <t>Wrzesień 2018</t>
  </si>
  <si>
    <t>Październik 2018</t>
  </si>
  <si>
    <t>Listopad 2018</t>
  </si>
  <si>
    <t>Grudzień 2018</t>
  </si>
  <si>
    <t>z ewid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</si>
  <si>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</si>
  <si>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</si>
  <si>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</si>
  <si>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</si>
  <si>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</si>
  <si>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</si>
  <si>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</si>
  <si>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</si>
  <si>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</si>
  <si>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</si>
  <si>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</si>
  <si>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</si>
  <si>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Przekazane na działalność bieżącą z pism informujących 2018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</si>
</sst>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#,##0.00&quot; zł&quot;"/>
    <numFmt numFmtId="167" formatCode="#,##0&quot; zł&quot;"/>
    <numFmt numFmtId="168" formatCode="#,##0.00_ ;[Red]\-#,##0.00\ "/>
    <numFmt numFmtId="169" formatCode="#,##0_ ;[Red]\-#,##0\ "/>
    <numFmt numFmtId="170" formatCode="_-* #,##0\ [$zł-415]_-;\-* #,##0\ [$zł-415]_-;_-* &quot;-&quot;??\ [$zł-415]_-;_-@_-"/>
    <numFmt numFmtId="171" formatCode="#,##0.00_ ;\-#,##0.00\ "/>
    <numFmt numFmtId="172" formatCode="_-* #,##0.0\ _z_ł_-;\-* #,##0.0\ _z_ł_-;_-* &quot;-&quot;?\ _z_ł_-;_-@_-"/>
    <numFmt numFmtId="173" formatCode="[$-415]d\ mmmm\ yyyy"/>
    <numFmt numFmtId="174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0"/>
    </font>
    <font>
      <sz val="8"/>
      <name val="Arial Narrow"/>
      <family val="2"/>
    </font>
    <font>
      <sz val="14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Garamond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8"/>
      <color indexed="8"/>
      <name val="Arial Narrow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zcionka tekstu podstawowego"/>
      <family val="0"/>
    </font>
    <font>
      <sz val="8"/>
      <color rgb="FF000000"/>
      <name val="Czcionka tekstu podstawowego"/>
      <family val="2"/>
    </font>
    <font>
      <sz val="8"/>
      <color rgb="FF000000"/>
      <name val="Arial Narrow"/>
      <family val="2"/>
    </font>
    <font>
      <sz val="12"/>
      <color rgb="FF000000"/>
      <name val="Cambria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0" borderId="0" xfId="52">
      <alignment/>
      <protection/>
    </xf>
    <xf numFmtId="0" fontId="43" fillId="9" borderId="0" xfId="52" applyFill="1">
      <alignment/>
      <protection/>
    </xf>
    <xf numFmtId="0" fontId="50" fillId="0" borderId="0" xfId="52" applyFont="1">
      <alignment/>
      <protection/>
    </xf>
    <xf numFmtId="17" fontId="43" fillId="0" borderId="0" xfId="52" applyNumberFormat="1">
      <alignment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1" fillId="9" borderId="10" xfId="52" applyFont="1" applyFill="1" applyBorder="1" applyAlignment="1" quotePrefix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9" borderId="10" xfId="52" applyFont="1" applyFill="1" applyBorder="1" applyAlignment="1">
      <alignment horizontal="center" vertical="center" wrapText="1"/>
      <protection/>
    </xf>
    <xf numFmtId="0" fontId="52" fillId="9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164" fontId="53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53" fillId="0" borderId="10" xfId="52" applyNumberFormat="1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53" fillId="9" borderId="10" xfId="52" applyFont="1" applyFill="1" applyBorder="1" applyAlignment="1">
      <alignment horizontal="center" vertical="center" wrapText="1"/>
      <protection/>
    </xf>
    <xf numFmtId="0" fontId="54" fillId="0" borderId="0" xfId="52" applyFont="1">
      <alignment/>
      <protection/>
    </xf>
    <xf numFmtId="165" fontId="43" fillId="0" borderId="0" xfId="42" applyNumberFormat="1" applyFont="1" applyAlignment="1">
      <alignment/>
    </xf>
    <xf numFmtId="0" fontId="5" fillId="0" borderId="11" xfId="52" applyFont="1" applyBorder="1" applyAlignment="1">
      <alignment horizontal="center" vertical="center" wrapText="1"/>
      <protection/>
    </xf>
    <xf numFmtId="165" fontId="50" fillId="0" borderId="10" xfId="42" applyNumberFormat="1" applyFont="1" applyBorder="1" applyAlignment="1">
      <alignment/>
    </xf>
    <xf numFmtId="4" fontId="53" fillId="33" borderId="10" xfId="52" applyNumberFormat="1" applyFont="1" applyFill="1" applyBorder="1" applyAlignment="1">
      <alignment horizontal="center" vertical="center" wrapText="1"/>
      <protection/>
    </xf>
    <xf numFmtId="172" fontId="43" fillId="0" borderId="0" xfId="52" applyNumberFormat="1">
      <alignment/>
      <protection/>
    </xf>
    <xf numFmtId="172" fontId="43" fillId="33" borderId="0" xfId="52" applyNumberFormat="1" applyFill="1">
      <alignment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165" fontId="50" fillId="33" borderId="10" xfId="42" applyNumberFormat="1" applyFont="1" applyFill="1" applyBorder="1" applyAlignment="1">
      <alignment/>
    </xf>
    <xf numFmtId="44" fontId="43" fillId="0" borderId="0" xfId="52" applyNumberFormat="1">
      <alignment/>
      <protection/>
    </xf>
    <xf numFmtId="43" fontId="43" fillId="0" borderId="0" xfId="52" applyNumberFormat="1">
      <alignment/>
      <protection/>
    </xf>
    <xf numFmtId="4" fontId="43" fillId="0" borderId="0" xfId="52" applyNumberFormat="1">
      <alignment/>
      <protection/>
    </xf>
    <xf numFmtId="165" fontId="43" fillId="0" borderId="10" xfId="42" applyNumberFormat="1" applyFont="1" applyBorder="1" applyAlignment="1">
      <alignment/>
    </xf>
    <xf numFmtId="165" fontId="50" fillId="34" borderId="10" xfId="42" applyNumberFormat="1" applyFont="1" applyFill="1" applyBorder="1" applyAlignment="1">
      <alignment/>
    </xf>
    <xf numFmtId="0" fontId="50" fillId="0" borderId="10" xfId="52" applyFont="1" applyBorder="1" applyAlignment="1">
      <alignment horizontal="center" vertical="center"/>
      <protection/>
    </xf>
    <xf numFmtId="4" fontId="50" fillId="0" borderId="10" xfId="52" applyNumberFormat="1" applyFont="1" applyBorder="1" applyAlignment="1">
      <alignment horizontal="center" vertical="center"/>
      <protection/>
    </xf>
    <xf numFmtId="4" fontId="53" fillId="15" borderId="10" xfId="52" applyNumberFormat="1" applyFont="1" applyFill="1" applyBorder="1" applyAlignment="1">
      <alignment horizontal="center" vertical="center" wrapText="1"/>
      <protection/>
    </xf>
    <xf numFmtId="0" fontId="43" fillId="34" borderId="0" xfId="52" applyFill="1">
      <alignment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164" fontId="53" fillId="34" borderId="10" xfId="52" applyNumberFormat="1" applyFont="1" applyFill="1" applyBorder="1" applyAlignment="1">
      <alignment horizontal="center" vertical="center" wrapText="1"/>
      <protection/>
    </xf>
    <xf numFmtId="4" fontId="7" fillId="34" borderId="10" xfId="52" applyNumberFormat="1" applyFont="1" applyFill="1" applyBorder="1" applyAlignment="1">
      <alignment horizontal="center" vertical="center" wrapText="1"/>
      <protection/>
    </xf>
    <xf numFmtId="4" fontId="53" fillId="34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165" fontId="11" fillId="0" borderId="10" xfId="42" applyNumberFormat="1" applyFont="1" applyBorder="1" applyAlignment="1">
      <alignment/>
    </xf>
    <xf numFmtId="172" fontId="10" fillId="0" borderId="0" xfId="52" applyNumberFormat="1" applyFont="1">
      <alignment/>
      <protection/>
    </xf>
    <xf numFmtId="4" fontId="54" fillId="0" borderId="0" xfId="52" applyNumberFormat="1" applyFont="1">
      <alignment/>
      <protection/>
    </xf>
    <xf numFmtId="17" fontId="43" fillId="34" borderId="0" xfId="52" applyNumberFormat="1" applyFill="1">
      <alignment/>
      <protection/>
    </xf>
    <xf numFmtId="172" fontId="43" fillId="34" borderId="0" xfId="52" applyNumberFormat="1" applyFill="1">
      <alignment/>
      <protection/>
    </xf>
    <xf numFmtId="0" fontId="51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 wrapText="1"/>
      <protection/>
    </xf>
    <xf numFmtId="165" fontId="50" fillId="34" borderId="0" xfId="42" applyNumberFormat="1" applyFont="1" applyFill="1" applyBorder="1" applyAlignment="1">
      <alignment/>
    </xf>
    <xf numFmtId="165" fontId="43" fillId="34" borderId="10" xfId="42" applyNumberFormat="1" applyFont="1" applyFill="1" applyBorder="1" applyAlignment="1">
      <alignment/>
    </xf>
    <xf numFmtId="0" fontId="43" fillId="8" borderId="0" xfId="52" applyFill="1">
      <alignment/>
      <protection/>
    </xf>
    <xf numFmtId="44" fontId="43" fillId="8" borderId="10" xfId="52" applyNumberFormat="1" applyFill="1" applyBorder="1" applyAlignment="1">
      <alignment horizontal="center" vertical="center" wrapText="1"/>
      <protection/>
    </xf>
    <xf numFmtId="44" fontId="43" fillId="8" borderId="10" xfId="52" applyNumberFormat="1" applyFill="1" applyBorder="1">
      <alignment/>
      <protection/>
    </xf>
    <xf numFmtId="44" fontId="43" fillId="8" borderId="10" xfId="42" applyNumberFormat="1" applyFont="1" applyFill="1" applyBorder="1" applyAlignment="1">
      <alignment/>
    </xf>
    <xf numFmtId="4" fontId="50" fillId="33" borderId="10" xfId="5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6" xfId="52"/>
    <cellStyle name="Normalny 8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eria&#322;y%20do%20spr%20DPS%202017-2018\Kopia%20Naliczanie%20dotacji%20na%202018%20rok%20dla%20MRPi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2018"/>
      <sheetName val="Luty 2018"/>
      <sheetName val="Marzec 2018"/>
      <sheetName val="Metryczka"/>
      <sheetName val="Grudzień"/>
      <sheetName val="Nal. dot grudzień"/>
      <sheetName val="STYCZEŃ"/>
      <sheetName val="Nal. dot styczeń"/>
      <sheetName val="LUTY"/>
      <sheetName val="Nal. dot luty"/>
      <sheetName val="MARZEC"/>
      <sheetName val="Nal. dot. Marzec"/>
      <sheetName val="KWIECIEŃ"/>
      <sheetName val="Nal. dot. Kwiecień"/>
      <sheetName val="MAJ"/>
      <sheetName val="Nal. dot. MAJ"/>
      <sheetName val="LOKALIZACJE"/>
    </sheetNames>
    <sheetDataSet>
      <sheetData sheetId="6">
        <row r="6">
          <cell r="E6">
            <v>0</v>
          </cell>
          <cell r="F6">
            <v>8</v>
          </cell>
          <cell r="K6">
            <v>5610.48</v>
          </cell>
          <cell r="M6">
            <v>2243</v>
          </cell>
        </row>
        <row r="7">
          <cell r="E7">
            <v>0</v>
          </cell>
          <cell r="F7">
            <v>68</v>
          </cell>
          <cell r="K7">
            <v>59311.93</v>
          </cell>
          <cell r="M7">
            <v>2620</v>
          </cell>
        </row>
        <row r="8">
          <cell r="E8">
            <v>0</v>
          </cell>
          <cell r="F8">
            <v>4</v>
          </cell>
          <cell r="K8">
            <v>2884.52</v>
          </cell>
          <cell r="M8">
            <v>2386</v>
          </cell>
        </row>
        <row r="9">
          <cell r="E9">
            <v>0</v>
          </cell>
          <cell r="F9">
            <v>3</v>
          </cell>
          <cell r="K9">
            <v>1973</v>
          </cell>
          <cell r="M9">
            <v>2986</v>
          </cell>
        </row>
        <row r="10">
          <cell r="E10">
            <v>0</v>
          </cell>
          <cell r="F10">
            <v>38</v>
          </cell>
          <cell r="K10">
            <v>23069.7</v>
          </cell>
          <cell r="M10">
            <v>2704</v>
          </cell>
        </row>
        <row r="11">
          <cell r="E11">
            <v>2</v>
          </cell>
          <cell r="F11">
            <v>39</v>
          </cell>
          <cell r="K11">
            <v>31335.42</v>
          </cell>
          <cell r="M11">
            <v>2275</v>
          </cell>
        </row>
        <row r="12">
          <cell r="E12">
            <v>0</v>
          </cell>
          <cell r="F12">
            <v>19</v>
          </cell>
          <cell r="K12">
            <v>14226.57</v>
          </cell>
          <cell r="M12">
            <v>2371</v>
          </cell>
        </row>
        <row r="13">
          <cell r="E13">
            <v>0</v>
          </cell>
          <cell r="F13">
            <v>5</v>
          </cell>
          <cell r="K13">
            <v>3651.68</v>
          </cell>
          <cell r="M13">
            <v>2490</v>
          </cell>
        </row>
        <row r="14">
          <cell r="E14">
            <v>0</v>
          </cell>
          <cell r="F14">
            <v>7</v>
          </cell>
          <cell r="K14">
            <v>3344.34</v>
          </cell>
          <cell r="M14">
            <v>2638</v>
          </cell>
        </row>
        <row r="15">
          <cell r="E15">
            <v>0</v>
          </cell>
          <cell r="F15">
            <v>15</v>
          </cell>
          <cell r="K15">
            <v>13865.07</v>
          </cell>
          <cell r="M15">
            <v>2399</v>
          </cell>
        </row>
        <row r="16">
          <cell r="E16">
            <v>0</v>
          </cell>
          <cell r="F16">
            <v>37</v>
          </cell>
          <cell r="K16">
            <v>28975.26</v>
          </cell>
          <cell r="M16">
            <v>2537</v>
          </cell>
        </row>
        <row r="17">
          <cell r="E17">
            <v>0</v>
          </cell>
          <cell r="F17">
            <v>10</v>
          </cell>
          <cell r="K17">
            <v>7747.9</v>
          </cell>
          <cell r="M17">
            <v>2215</v>
          </cell>
        </row>
        <row r="18">
          <cell r="E18">
            <v>0</v>
          </cell>
          <cell r="F18">
            <v>12</v>
          </cell>
          <cell r="K18">
            <v>9541.73</v>
          </cell>
          <cell r="M18">
            <v>2505</v>
          </cell>
        </row>
        <row r="19">
          <cell r="E19">
            <v>0</v>
          </cell>
          <cell r="F19">
            <v>67</v>
          </cell>
          <cell r="K19">
            <v>65988.22</v>
          </cell>
          <cell r="M19">
            <v>3115</v>
          </cell>
        </row>
        <row r="20">
          <cell r="E20">
            <v>0</v>
          </cell>
          <cell r="F20">
            <v>137</v>
          </cell>
          <cell r="K20">
            <v>108424</v>
          </cell>
          <cell r="M20">
            <v>2770</v>
          </cell>
        </row>
        <row r="21">
          <cell r="E21">
            <v>0</v>
          </cell>
          <cell r="F21">
            <v>22</v>
          </cell>
          <cell r="K21">
            <v>13965.24</v>
          </cell>
          <cell r="M21">
            <v>2003</v>
          </cell>
        </row>
        <row r="22">
          <cell r="E22">
            <v>0</v>
          </cell>
          <cell r="F22">
            <v>34</v>
          </cell>
          <cell r="K22">
            <v>25354.08</v>
          </cell>
          <cell r="M22">
            <v>2606</v>
          </cell>
        </row>
        <row r="23">
          <cell r="E23">
            <v>0</v>
          </cell>
          <cell r="F23">
            <v>72</v>
          </cell>
          <cell r="K23">
            <v>65427.83</v>
          </cell>
          <cell r="M23">
            <v>2593</v>
          </cell>
        </row>
        <row r="24">
          <cell r="E24">
            <v>0</v>
          </cell>
          <cell r="F24">
            <v>10</v>
          </cell>
          <cell r="K24">
            <v>7292.66</v>
          </cell>
          <cell r="M24">
            <v>2497</v>
          </cell>
        </row>
        <row r="25">
          <cell r="E25">
            <v>0</v>
          </cell>
          <cell r="F25">
            <v>64</v>
          </cell>
          <cell r="K25">
            <v>44503.96</v>
          </cell>
          <cell r="M25">
            <v>2745</v>
          </cell>
        </row>
        <row r="26">
          <cell r="E26">
            <v>1</v>
          </cell>
          <cell r="F26">
            <v>14</v>
          </cell>
          <cell r="K26">
            <v>12991.06</v>
          </cell>
          <cell r="M26">
            <v>1944</v>
          </cell>
        </row>
        <row r="27">
          <cell r="E27">
            <v>1</v>
          </cell>
          <cell r="F27">
            <v>19</v>
          </cell>
          <cell r="K27">
            <v>19068.97</v>
          </cell>
          <cell r="M27">
            <v>2803</v>
          </cell>
        </row>
        <row r="28">
          <cell r="E28">
            <v>0</v>
          </cell>
          <cell r="F28">
            <v>6</v>
          </cell>
          <cell r="K28">
            <v>4697.75</v>
          </cell>
          <cell r="M28">
            <v>1962</v>
          </cell>
        </row>
        <row r="29">
          <cell r="E29">
            <v>0</v>
          </cell>
          <cell r="F29">
            <v>10</v>
          </cell>
          <cell r="K29">
            <v>6252.83</v>
          </cell>
          <cell r="M29">
            <v>2540</v>
          </cell>
        </row>
        <row r="30">
          <cell r="E30">
            <v>0</v>
          </cell>
          <cell r="F30">
            <v>18</v>
          </cell>
          <cell r="K30">
            <v>17084.8</v>
          </cell>
          <cell r="M30">
            <v>2006</v>
          </cell>
        </row>
        <row r="31">
          <cell r="E31">
            <v>0</v>
          </cell>
          <cell r="F31">
            <v>59</v>
          </cell>
          <cell r="K31">
            <v>43594.46</v>
          </cell>
          <cell r="M31">
            <v>2254</v>
          </cell>
        </row>
        <row r="32">
          <cell r="E32">
            <v>0</v>
          </cell>
          <cell r="F32">
            <v>98</v>
          </cell>
          <cell r="K32">
            <v>92496.85</v>
          </cell>
          <cell r="M32">
            <v>2034</v>
          </cell>
        </row>
        <row r="33">
          <cell r="E33">
            <v>0</v>
          </cell>
          <cell r="F33">
            <v>11</v>
          </cell>
          <cell r="K33">
            <v>9006.79</v>
          </cell>
          <cell r="M33">
            <v>2467</v>
          </cell>
        </row>
        <row r="34">
          <cell r="E34">
            <v>1</v>
          </cell>
          <cell r="F34">
            <v>96</v>
          </cell>
          <cell r="K34">
            <v>68932.99</v>
          </cell>
          <cell r="M34">
            <v>2136</v>
          </cell>
        </row>
        <row r="35">
          <cell r="E35">
            <v>0</v>
          </cell>
          <cell r="F35">
            <v>17</v>
          </cell>
          <cell r="K35">
            <v>20080.45</v>
          </cell>
          <cell r="M35">
            <v>2489</v>
          </cell>
        </row>
        <row r="36">
          <cell r="E36">
            <v>0</v>
          </cell>
          <cell r="F36">
            <v>4</v>
          </cell>
          <cell r="K36">
            <v>6050.86</v>
          </cell>
          <cell r="M36">
            <v>1887</v>
          </cell>
        </row>
        <row r="37">
          <cell r="E37">
            <v>0</v>
          </cell>
          <cell r="F37">
            <v>13</v>
          </cell>
          <cell r="K37">
            <v>15992.31</v>
          </cell>
          <cell r="M37">
            <v>2245</v>
          </cell>
        </row>
        <row r="38">
          <cell r="E38">
            <v>0</v>
          </cell>
          <cell r="F38">
            <v>11</v>
          </cell>
          <cell r="K38">
            <v>13137.16</v>
          </cell>
          <cell r="M38">
            <v>2284</v>
          </cell>
        </row>
        <row r="39">
          <cell r="E39">
            <v>0</v>
          </cell>
          <cell r="F39">
            <v>46</v>
          </cell>
          <cell r="K39">
            <v>33968.36</v>
          </cell>
          <cell r="M39">
            <v>2085</v>
          </cell>
        </row>
        <row r="40">
          <cell r="E40">
            <v>0</v>
          </cell>
          <cell r="F40">
            <v>4</v>
          </cell>
          <cell r="K40">
            <v>3223.75</v>
          </cell>
          <cell r="M40">
            <v>1984</v>
          </cell>
        </row>
        <row r="41">
          <cell r="E41">
            <v>0</v>
          </cell>
          <cell r="F41">
            <v>2</v>
          </cell>
          <cell r="K41">
            <v>1551.83</v>
          </cell>
          <cell r="M41">
            <v>2774</v>
          </cell>
        </row>
        <row r="42">
          <cell r="E42">
            <v>1</v>
          </cell>
          <cell r="F42">
            <v>75</v>
          </cell>
          <cell r="K42">
            <v>50541.89</v>
          </cell>
          <cell r="M42">
            <v>2586</v>
          </cell>
        </row>
        <row r="43">
          <cell r="E43">
            <v>0</v>
          </cell>
          <cell r="F43">
            <v>194</v>
          </cell>
          <cell r="K43">
            <v>177859.97</v>
          </cell>
          <cell r="M43">
            <v>2329</v>
          </cell>
        </row>
      </sheetData>
      <sheetData sheetId="7">
        <row r="7">
          <cell r="E7">
            <v>2944</v>
          </cell>
          <cell r="F7">
            <v>701.31</v>
          </cell>
          <cell r="R7">
            <v>20885</v>
          </cell>
        </row>
        <row r="8">
          <cell r="E8">
            <v>3492</v>
          </cell>
          <cell r="F8">
            <v>872.23</v>
          </cell>
          <cell r="R8">
            <v>178144</v>
          </cell>
        </row>
        <row r="9">
          <cell r="E9">
            <v>3107</v>
          </cell>
          <cell r="F9">
            <v>721.13</v>
          </cell>
          <cell r="R9">
            <v>9543</v>
          </cell>
        </row>
        <row r="10">
          <cell r="E10">
            <v>3644</v>
          </cell>
          <cell r="F10">
            <v>657.67</v>
          </cell>
          <cell r="R10">
            <v>8959</v>
          </cell>
        </row>
        <row r="11">
          <cell r="E11">
            <v>3311</v>
          </cell>
          <cell r="F11">
            <v>607.1</v>
          </cell>
          <cell r="R11">
            <v>101262</v>
          </cell>
        </row>
        <row r="12">
          <cell r="E12">
            <v>3058</v>
          </cell>
          <cell r="F12">
            <v>783.39</v>
          </cell>
          <cell r="R12">
            <v>93687</v>
          </cell>
        </row>
        <row r="13">
          <cell r="E13">
            <v>3120</v>
          </cell>
          <cell r="F13">
            <v>748.77</v>
          </cell>
          <cell r="R13">
            <v>45285</v>
          </cell>
        </row>
        <row r="14">
          <cell r="E14">
            <v>3220</v>
          </cell>
          <cell r="F14">
            <v>730.34</v>
          </cell>
          <cell r="R14">
            <v>12409</v>
          </cell>
        </row>
        <row r="15">
          <cell r="E15">
            <v>3116</v>
          </cell>
          <cell r="F15">
            <v>477.76</v>
          </cell>
          <cell r="R15">
            <v>18468</v>
          </cell>
        </row>
        <row r="16">
          <cell r="E16">
            <v>3323</v>
          </cell>
          <cell r="F16">
            <v>924.34</v>
          </cell>
          <cell r="R16">
            <v>40500</v>
          </cell>
        </row>
        <row r="17">
          <cell r="E17">
            <v>3320</v>
          </cell>
          <cell r="F17">
            <v>783.12</v>
          </cell>
          <cell r="R17">
            <v>93865</v>
          </cell>
        </row>
        <row r="18">
          <cell r="E18">
            <v>2990</v>
          </cell>
          <cell r="F18">
            <v>774.79</v>
          </cell>
          <cell r="R18">
            <v>22131</v>
          </cell>
        </row>
        <row r="19">
          <cell r="E19">
            <v>3300</v>
          </cell>
          <cell r="F19">
            <v>795.14</v>
          </cell>
          <cell r="R19">
            <v>27961</v>
          </cell>
        </row>
        <row r="20">
          <cell r="E20">
            <v>4100</v>
          </cell>
          <cell r="F20">
            <v>984.9</v>
          </cell>
          <cell r="R20">
            <v>209219</v>
          </cell>
        </row>
        <row r="21">
          <cell r="E21">
            <v>3561.1</v>
          </cell>
          <cell r="F21">
            <v>791.42</v>
          </cell>
          <cell r="R21">
            <v>386056</v>
          </cell>
        </row>
        <row r="22">
          <cell r="E22">
            <v>2637.84</v>
          </cell>
          <cell r="F22">
            <v>634.78</v>
          </cell>
          <cell r="R22">
            <v>44067</v>
          </cell>
        </row>
        <row r="23">
          <cell r="E23">
            <v>3352</v>
          </cell>
          <cell r="F23">
            <v>745.71</v>
          </cell>
          <cell r="R23">
            <v>91451</v>
          </cell>
        </row>
        <row r="24">
          <cell r="E24">
            <v>3501.22</v>
          </cell>
          <cell r="F24">
            <v>908.72</v>
          </cell>
          <cell r="R24">
            <v>189251</v>
          </cell>
        </row>
        <row r="25">
          <cell r="E25">
            <v>3226</v>
          </cell>
          <cell r="F25">
            <v>729.27</v>
          </cell>
          <cell r="R25">
            <v>24967</v>
          </cell>
        </row>
        <row r="26">
          <cell r="E26">
            <v>3440</v>
          </cell>
          <cell r="F26">
            <v>695.37</v>
          </cell>
          <cell r="R26">
            <v>164105</v>
          </cell>
        </row>
        <row r="27">
          <cell r="E27">
            <v>2840</v>
          </cell>
          <cell r="F27">
            <v>895.94</v>
          </cell>
          <cell r="R27">
            <v>28760</v>
          </cell>
        </row>
        <row r="28">
          <cell r="E28">
            <v>3781</v>
          </cell>
          <cell r="F28">
            <v>977.9</v>
          </cell>
          <cell r="R28">
            <v>56827</v>
          </cell>
        </row>
        <row r="29">
          <cell r="E29">
            <v>2745</v>
          </cell>
          <cell r="F29">
            <v>782.96</v>
          </cell>
          <cell r="R29">
            <v>11731</v>
          </cell>
        </row>
        <row r="30">
          <cell r="E30">
            <v>3165</v>
          </cell>
          <cell r="F30">
            <v>625.28</v>
          </cell>
          <cell r="R30">
            <v>24040</v>
          </cell>
        </row>
        <row r="31">
          <cell r="E31">
            <v>2955</v>
          </cell>
          <cell r="F31">
            <v>949.16</v>
          </cell>
          <cell r="R31">
            <v>39613</v>
          </cell>
        </row>
        <row r="32">
          <cell r="E32">
            <v>2993</v>
          </cell>
          <cell r="F32">
            <v>738.89</v>
          </cell>
          <cell r="R32">
            <v>130755</v>
          </cell>
        </row>
        <row r="33">
          <cell r="E33">
            <v>2978</v>
          </cell>
          <cell r="F33">
            <v>943.85</v>
          </cell>
          <cell r="R33">
            <v>197730</v>
          </cell>
        </row>
        <row r="34">
          <cell r="E34">
            <v>3286</v>
          </cell>
          <cell r="F34">
            <v>818.8</v>
          </cell>
          <cell r="R34">
            <v>27139</v>
          </cell>
        </row>
        <row r="35">
          <cell r="E35">
            <v>2850</v>
          </cell>
          <cell r="F35">
            <v>714.33</v>
          </cell>
          <cell r="R35">
            <v>206439</v>
          </cell>
        </row>
        <row r="36">
          <cell r="E36">
            <v>3670</v>
          </cell>
          <cell r="F36">
            <v>1181.2</v>
          </cell>
          <cell r="R36">
            <v>42512</v>
          </cell>
        </row>
        <row r="37">
          <cell r="E37">
            <v>3400</v>
          </cell>
          <cell r="F37">
            <v>1512.72</v>
          </cell>
          <cell r="R37">
            <v>7549</v>
          </cell>
        </row>
        <row r="38">
          <cell r="E38">
            <v>3475</v>
          </cell>
          <cell r="F38">
            <v>1230.18</v>
          </cell>
          <cell r="R38">
            <v>31802</v>
          </cell>
        </row>
        <row r="39">
          <cell r="E39">
            <v>3478</v>
          </cell>
          <cell r="F39">
            <v>1194.29</v>
          </cell>
          <cell r="R39">
            <v>25121</v>
          </cell>
        </row>
        <row r="40">
          <cell r="E40">
            <v>2823</v>
          </cell>
          <cell r="F40">
            <v>738.44</v>
          </cell>
          <cell r="R40">
            <v>96123</v>
          </cell>
        </row>
        <row r="41">
          <cell r="E41">
            <v>2789.75</v>
          </cell>
          <cell r="F41">
            <v>805.94</v>
          </cell>
          <cell r="R41">
            <v>7935</v>
          </cell>
        </row>
        <row r="42">
          <cell r="E42">
            <v>3550</v>
          </cell>
          <cell r="F42">
            <v>775.92</v>
          </cell>
          <cell r="R42">
            <v>5548</v>
          </cell>
        </row>
        <row r="43">
          <cell r="E43">
            <v>3255.21</v>
          </cell>
          <cell r="F43">
            <v>669.43</v>
          </cell>
          <cell r="R43">
            <v>197142</v>
          </cell>
        </row>
        <row r="44">
          <cell r="E44">
            <v>3246</v>
          </cell>
          <cell r="F44">
            <v>916.8</v>
          </cell>
          <cell r="R44">
            <v>460806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20.57421875" style="35" customWidth="1"/>
    <col min="9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3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37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f>'[1]STYCZEŃ'!F6+('[1]STYCZEŃ'!E6/2)</f>
        <v>8</v>
      </c>
      <c r="C8" s="14">
        <f>'[1]Nal. dot styczeń'!E7</f>
        <v>2944</v>
      </c>
      <c r="D8" s="15">
        <f>C8*B8</f>
        <v>23552</v>
      </c>
      <c r="E8" s="14">
        <f>'[1]STYCZEŃ'!K6</f>
        <v>5610.48</v>
      </c>
      <c r="F8" s="15">
        <f>'[1]STYCZEŃ'!M6</f>
        <v>2243</v>
      </c>
      <c r="G8" s="14">
        <f>F8*B8</f>
        <v>17944</v>
      </c>
      <c r="H8" s="41">
        <f>'[1]Nal. dot styczeń'!R7</f>
        <v>20885</v>
      </c>
      <c r="I8" s="14">
        <f aca="true" t="shared" si="0" ref="I8:I45">H8-G8</f>
        <v>2941</v>
      </c>
      <c r="J8" s="15">
        <f aca="true" t="shared" si="1" ref="J8:J45">D8-(E8+G8)</f>
        <v>-2.4799999999995634</v>
      </c>
      <c r="K8" s="14">
        <f aca="true" t="shared" si="2" ref="K8:K45">C8-L8</f>
        <v>2242.69</v>
      </c>
      <c r="L8" s="15">
        <f aca="true" t="shared" si="3" ref="L8:L45">ROUND(E8/B8,2)</f>
        <v>701.31</v>
      </c>
      <c r="M8" s="15" t="b">
        <f>L8='[1]Nal. dot styczeń'!F7</f>
        <v>1</v>
      </c>
      <c r="N8" s="16"/>
      <c r="O8" s="17"/>
      <c r="P8" s="14">
        <f>H8</f>
        <v>20885</v>
      </c>
      <c r="Q8" s="15">
        <f aca="true" t="shared" si="4" ref="Q8:Q45">P8-G8</f>
        <v>2941</v>
      </c>
      <c r="R8" s="14">
        <f aca="true" t="shared" si="5" ref="R8:R45">(E8+H8)-D8</f>
        <v>2943.4799999999996</v>
      </c>
      <c r="S8" s="18"/>
    </row>
    <row r="9" spans="1:19" ht="18">
      <c r="A9" s="12" t="s">
        <v>18</v>
      </c>
      <c r="B9" s="13">
        <f>'[1]STYCZEŃ'!F7+('[1]STYCZEŃ'!E7/2)</f>
        <v>68</v>
      </c>
      <c r="C9" s="14">
        <f>'[1]Nal. dot styczeń'!E8</f>
        <v>3492</v>
      </c>
      <c r="D9" s="15">
        <f aca="true" t="shared" si="6" ref="D9:D45">C9*B9</f>
        <v>237456</v>
      </c>
      <c r="E9" s="14">
        <f>'[1]STYCZEŃ'!K7</f>
        <v>59311.93</v>
      </c>
      <c r="F9" s="15">
        <f>'[1]STYCZEŃ'!M7</f>
        <v>2620</v>
      </c>
      <c r="G9" s="14">
        <f aca="true" t="shared" si="7" ref="G9:G45">F9*B9</f>
        <v>178160</v>
      </c>
      <c r="H9" s="41">
        <f>'[1]Nal. dot styczeń'!R8</f>
        <v>178144</v>
      </c>
      <c r="I9" s="14">
        <f t="shared" si="0"/>
        <v>-16</v>
      </c>
      <c r="J9" s="15">
        <f t="shared" si="1"/>
        <v>-15.929999999993015</v>
      </c>
      <c r="K9" s="14">
        <f t="shared" si="2"/>
        <v>2619.77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178144</v>
      </c>
      <c r="Q9" s="15">
        <f t="shared" si="4"/>
        <v>-16</v>
      </c>
      <c r="R9" s="14">
        <f t="shared" si="5"/>
        <v>-0.07000000000698492</v>
      </c>
      <c r="S9" s="18"/>
    </row>
    <row r="10" spans="1:19" ht="18">
      <c r="A10" s="12" t="s">
        <v>19</v>
      </c>
      <c r="B10" s="13">
        <f>'[1]STYCZEŃ'!F8+('[1]STYCZEŃ'!E8/2)</f>
        <v>4</v>
      </c>
      <c r="C10" s="14">
        <f>'[1]Nal. dot styczeń'!E9</f>
        <v>3107</v>
      </c>
      <c r="D10" s="15">
        <f t="shared" si="6"/>
        <v>12428</v>
      </c>
      <c r="E10" s="14">
        <f>'[1]STYCZEŃ'!K8</f>
        <v>2884.52</v>
      </c>
      <c r="F10" s="15">
        <f>'[1]STYCZEŃ'!M8</f>
        <v>2386</v>
      </c>
      <c r="G10" s="14">
        <f t="shared" si="7"/>
        <v>9544</v>
      </c>
      <c r="H10" s="41">
        <f>'[1]Nal. dot styczeń'!R9</f>
        <v>9543</v>
      </c>
      <c r="I10" s="14">
        <f t="shared" si="0"/>
        <v>-1</v>
      </c>
      <c r="J10" s="15">
        <f t="shared" si="1"/>
        <v>-0.5200000000004366</v>
      </c>
      <c r="K10" s="14">
        <f t="shared" si="2"/>
        <v>2385.87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9543</v>
      </c>
      <c r="Q10" s="15">
        <f t="shared" si="4"/>
        <v>-1</v>
      </c>
      <c r="R10" s="14">
        <f t="shared" si="5"/>
        <v>-0.47999999999956344</v>
      </c>
      <c r="S10" s="18"/>
    </row>
    <row r="11" spans="1:19" ht="18">
      <c r="A11" s="12" t="s">
        <v>20</v>
      </c>
      <c r="B11" s="13">
        <f>'[1]STYCZEŃ'!F9+('[1]STYCZEŃ'!E9/2)</f>
        <v>3</v>
      </c>
      <c r="C11" s="14">
        <f>'[1]Nal. dot styczeń'!E10</f>
        <v>3644</v>
      </c>
      <c r="D11" s="15">
        <f t="shared" si="6"/>
        <v>10932</v>
      </c>
      <c r="E11" s="14">
        <f>'[1]STYCZEŃ'!K9</f>
        <v>1973</v>
      </c>
      <c r="F11" s="15">
        <f>'[1]STYCZEŃ'!M9</f>
        <v>2986</v>
      </c>
      <c r="G11" s="14">
        <f t="shared" si="7"/>
        <v>8958</v>
      </c>
      <c r="H11" s="41">
        <f>'[1]Nal. dot styczeń'!R10</f>
        <v>8959</v>
      </c>
      <c r="I11" s="14">
        <f t="shared" si="0"/>
        <v>1</v>
      </c>
      <c r="J11" s="15">
        <f t="shared" si="1"/>
        <v>1</v>
      </c>
      <c r="K11" s="14">
        <f t="shared" si="2"/>
        <v>2986.33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8959</v>
      </c>
      <c r="Q11" s="15">
        <f t="shared" si="4"/>
        <v>1</v>
      </c>
      <c r="R11" s="14">
        <f t="shared" si="5"/>
        <v>0</v>
      </c>
      <c r="S11" s="18"/>
    </row>
    <row r="12" spans="1:19" ht="18">
      <c r="A12" s="12" t="s">
        <v>21</v>
      </c>
      <c r="B12" s="13">
        <f>'[1]STYCZEŃ'!F10+('[1]STYCZEŃ'!E10/2)</f>
        <v>38</v>
      </c>
      <c r="C12" s="14">
        <f>'[1]Nal. dot styczeń'!E11</f>
        <v>3311</v>
      </c>
      <c r="D12" s="15">
        <f t="shared" si="6"/>
        <v>125818</v>
      </c>
      <c r="E12" s="14">
        <f>'[1]STYCZEŃ'!K10</f>
        <v>23069.7</v>
      </c>
      <c r="F12" s="15">
        <f>'[1]STYCZEŃ'!M10</f>
        <v>2704</v>
      </c>
      <c r="G12" s="14">
        <f t="shared" si="7"/>
        <v>102752</v>
      </c>
      <c r="H12" s="41">
        <f>'[1]Nal. dot styczeń'!R11</f>
        <v>101262</v>
      </c>
      <c r="I12" s="14">
        <f t="shared" si="0"/>
        <v>-1490</v>
      </c>
      <c r="J12" s="15">
        <f t="shared" si="1"/>
        <v>-3.6999999999970896</v>
      </c>
      <c r="K12" s="14">
        <f t="shared" si="2"/>
        <v>2703.9</v>
      </c>
      <c r="L12" s="15">
        <f t="shared" si="3"/>
        <v>607.1</v>
      </c>
      <c r="M12" s="15" t="b">
        <f>L12='[1]Nal. dot styczeń'!F11</f>
        <v>1</v>
      </c>
      <c r="N12" s="16"/>
      <c r="O12" s="17"/>
      <c r="P12" s="14">
        <f t="shared" si="8"/>
        <v>101262</v>
      </c>
      <c r="Q12" s="15">
        <f t="shared" si="4"/>
        <v>-1490</v>
      </c>
      <c r="R12" s="14">
        <f t="shared" si="5"/>
        <v>-1486.300000000003</v>
      </c>
      <c r="S12" s="18"/>
    </row>
    <row r="13" spans="1:19" ht="18">
      <c r="A13" s="12" t="s">
        <v>22</v>
      </c>
      <c r="B13" s="13">
        <f>'[1]STYCZEŃ'!F11+('[1]STYCZEŃ'!E11/2)</f>
        <v>40</v>
      </c>
      <c r="C13" s="14">
        <f>'[1]Nal. dot styczeń'!E12</f>
        <v>3058</v>
      </c>
      <c r="D13" s="15">
        <f t="shared" si="6"/>
        <v>122320</v>
      </c>
      <c r="E13" s="14">
        <f>'[1]STYCZEŃ'!K11</f>
        <v>31335.42</v>
      </c>
      <c r="F13" s="15">
        <f>'[1]STYCZEŃ'!M11</f>
        <v>2275</v>
      </c>
      <c r="G13" s="14">
        <f t="shared" si="7"/>
        <v>91000</v>
      </c>
      <c r="H13" s="41">
        <f>'[1]Nal. dot styczeń'!R12</f>
        <v>93687</v>
      </c>
      <c r="I13" s="14">
        <f t="shared" si="0"/>
        <v>2687</v>
      </c>
      <c r="J13" s="15">
        <f t="shared" si="1"/>
        <v>-15.419999999998254</v>
      </c>
      <c r="K13" s="14">
        <f t="shared" si="2"/>
        <v>2274.61</v>
      </c>
      <c r="L13" s="15">
        <f t="shared" si="3"/>
        <v>783.39</v>
      </c>
      <c r="M13" s="15" t="b">
        <f>L13='[1]Nal. dot styczeń'!F12</f>
        <v>1</v>
      </c>
      <c r="N13" s="16"/>
      <c r="O13" s="17"/>
      <c r="P13" s="14">
        <f t="shared" si="8"/>
        <v>93687</v>
      </c>
      <c r="Q13" s="15">
        <f t="shared" si="4"/>
        <v>2687</v>
      </c>
      <c r="R13" s="14">
        <f t="shared" si="5"/>
        <v>2702.4199999999983</v>
      </c>
      <c r="S13" s="18"/>
    </row>
    <row r="14" spans="1:19" ht="18">
      <c r="A14" s="12" t="s">
        <v>23</v>
      </c>
      <c r="B14" s="13">
        <f>'[1]STYCZEŃ'!F12+('[1]STYCZEŃ'!E12/2)</f>
        <v>19</v>
      </c>
      <c r="C14" s="14">
        <f>'[1]Nal. dot styczeń'!E13</f>
        <v>3120</v>
      </c>
      <c r="D14" s="15">
        <f t="shared" si="6"/>
        <v>59280</v>
      </c>
      <c r="E14" s="14">
        <f>'[1]STYCZEŃ'!K12</f>
        <v>14226.57</v>
      </c>
      <c r="F14" s="15">
        <f>'[1]STYCZEŃ'!M12</f>
        <v>2371</v>
      </c>
      <c r="G14" s="14">
        <f t="shared" si="7"/>
        <v>45049</v>
      </c>
      <c r="H14" s="41">
        <f>'[1]Nal. dot styczeń'!R13</f>
        <v>45285</v>
      </c>
      <c r="I14" s="14">
        <f t="shared" si="0"/>
        <v>236</v>
      </c>
      <c r="J14" s="15">
        <f t="shared" si="1"/>
        <v>4.430000000000291</v>
      </c>
      <c r="K14" s="14">
        <f t="shared" si="2"/>
        <v>2371.23</v>
      </c>
      <c r="L14" s="15">
        <f t="shared" si="3"/>
        <v>748.77</v>
      </c>
      <c r="M14" s="15" t="b">
        <f>L14='[1]Nal. dot styczeń'!F13</f>
        <v>1</v>
      </c>
      <c r="N14" s="16"/>
      <c r="O14" s="17"/>
      <c r="P14" s="14">
        <f t="shared" si="8"/>
        <v>45285</v>
      </c>
      <c r="Q14" s="15">
        <f t="shared" si="4"/>
        <v>236</v>
      </c>
      <c r="R14" s="14">
        <f t="shared" si="5"/>
        <v>231.5699999999997</v>
      </c>
      <c r="S14" s="18"/>
    </row>
    <row r="15" spans="1:19" ht="18">
      <c r="A15" s="12" t="s">
        <v>24</v>
      </c>
      <c r="B15" s="13">
        <f>'[1]STYCZEŃ'!F13+('[1]STYCZEŃ'!E13/2)</f>
        <v>5</v>
      </c>
      <c r="C15" s="14">
        <f>'[1]Nal. dot styczeń'!E14</f>
        <v>3220</v>
      </c>
      <c r="D15" s="15">
        <f t="shared" si="6"/>
        <v>16100</v>
      </c>
      <c r="E15" s="14">
        <f>'[1]STYCZEŃ'!K13</f>
        <v>3651.68</v>
      </c>
      <c r="F15" s="15">
        <f>'[1]STYCZEŃ'!M13</f>
        <v>2490</v>
      </c>
      <c r="G15" s="14">
        <f t="shared" si="7"/>
        <v>12450</v>
      </c>
      <c r="H15" s="41">
        <f>'[1]Nal. dot styczeń'!R14</f>
        <v>12409</v>
      </c>
      <c r="I15" s="14">
        <f t="shared" si="0"/>
        <v>-41</v>
      </c>
      <c r="J15" s="15">
        <f t="shared" si="1"/>
        <v>-1.680000000000291</v>
      </c>
      <c r="K15" s="14">
        <f t="shared" si="2"/>
        <v>2489.66</v>
      </c>
      <c r="L15" s="15">
        <f t="shared" si="3"/>
        <v>730.34</v>
      </c>
      <c r="M15" s="15" t="b">
        <f>L15='[1]Nal. dot styczeń'!F14</f>
        <v>1</v>
      </c>
      <c r="N15" s="16"/>
      <c r="O15" s="17"/>
      <c r="P15" s="14">
        <f t="shared" si="8"/>
        <v>12409</v>
      </c>
      <c r="Q15" s="15">
        <f t="shared" si="4"/>
        <v>-41</v>
      </c>
      <c r="R15" s="14">
        <f t="shared" si="5"/>
        <v>-39.31999999999971</v>
      </c>
      <c r="S15" s="18"/>
    </row>
    <row r="16" spans="1:19" ht="18">
      <c r="A16" s="12" t="s">
        <v>25</v>
      </c>
      <c r="B16" s="13">
        <f>'[1]STYCZEŃ'!F14+('[1]STYCZEŃ'!E14/2)</f>
        <v>7</v>
      </c>
      <c r="C16" s="14">
        <f>'[1]Nal. dot styczeń'!E15</f>
        <v>3116</v>
      </c>
      <c r="D16" s="15">
        <f t="shared" si="6"/>
        <v>21812</v>
      </c>
      <c r="E16" s="14">
        <f>'[1]STYCZEŃ'!K14</f>
        <v>3344.34</v>
      </c>
      <c r="F16" s="15">
        <f>'[1]STYCZEŃ'!M14</f>
        <v>2638</v>
      </c>
      <c r="G16" s="14">
        <f t="shared" si="7"/>
        <v>18466</v>
      </c>
      <c r="H16" s="41">
        <f>'[1]Nal. dot styczeń'!R15</f>
        <v>18468</v>
      </c>
      <c r="I16" s="14">
        <f t="shared" si="0"/>
        <v>2</v>
      </c>
      <c r="J16" s="15">
        <f t="shared" si="1"/>
        <v>1.6599999999998545</v>
      </c>
      <c r="K16" s="14">
        <f t="shared" si="2"/>
        <v>2638.24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18468</v>
      </c>
      <c r="Q16" s="15">
        <f t="shared" si="4"/>
        <v>2</v>
      </c>
      <c r="R16" s="14">
        <f t="shared" si="5"/>
        <v>0.3400000000001455</v>
      </c>
      <c r="S16" s="18"/>
    </row>
    <row r="17" spans="1:19" ht="18">
      <c r="A17" s="12" t="s">
        <v>26</v>
      </c>
      <c r="B17" s="13">
        <f>'[1]STYCZEŃ'!F15+('[1]STYCZEŃ'!E15/2)</f>
        <v>15</v>
      </c>
      <c r="C17" s="14">
        <f>'[1]Nal. dot styczeń'!E16</f>
        <v>3323</v>
      </c>
      <c r="D17" s="15">
        <f t="shared" si="6"/>
        <v>49845</v>
      </c>
      <c r="E17" s="14">
        <f>'[1]STYCZEŃ'!K15</f>
        <v>13865.07</v>
      </c>
      <c r="F17" s="15">
        <f>'[1]STYCZEŃ'!M15</f>
        <v>2399</v>
      </c>
      <c r="G17" s="14">
        <f t="shared" si="7"/>
        <v>35985</v>
      </c>
      <c r="H17" s="41">
        <f>'[1]Nal. dot styczeń'!R16</f>
        <v>40500</v>
      </c>
      <c r="I17" s="14">
        <f t="shared" si="0"/>
        <v>4515</v>
      </c>
      <c r="J17" s="15">
        <f t="shared" si="1"/>
        <v>-5.069999999999709</v>
      </c>
      <c r="K17" s="14">
        <f t="shared" si="2"/>
        <v>2398.66</v>
      </c>
      <c r="L17" s="15">
        <f t="shared" si="3"/>
        <v>924.34</v>
      </c>
      <c r="M17" s="15" t="b">
        <f>L17='[1]Nal. dot styczeń'!F16</f>
        <v>1</v>
      </c>
      <c r="N17" s="16"/>
      <c r="O17" s="17"/>
      <c r="P17" s="14">
        <f t="shared" si="8"/>
        <v>40500</v>
      </c>
      <c r="Q17" s="15">
        <f t="shared" si="4"/>
        <v>4515</v>
      </c>
      <c r="R17" s="14">
        <f t="shared" si="5"/>
        <v>4520.07</v>
      </c>
      <c r="S17" s="18"/>
    </row>
    <row r="18" spans="1:19" ht="18">
      <c r="A18" s="12" t="s">
        <v>27</v>
      </c>
      <c r="B18" s="13">
        <f>'[1]STYCZEŃ'!F16+('[1]STYCZEŃ'!E16/2)</f>
        <v>37</v>
      </c>
      <c r="C18" s="14">
        <f>'[1]Nal. dot styczeń'!E17</f>
        <v>3320</v>
      </c>
      <c r="D18" s="15">
        <f t="shared" si="6"/>
        <v>122840</v>
      </c>
      <c r="E18" s="14">
        <f>'[1]STYCZEŃ'!K16</f>
        <v>28975.26</v>
      </c>
      <c r="F18" s="15">
        <f>'[1]STYCZEŃ'!M16</f>
        <v>2537</v>
      </c>
      <c r="G18" s="14">
        <f t="shared" si="7"/>
        <v>93869</v>
      </c>
      <c r="H18" s="41">
        <f>'[1]Nal. dot styczeń'!R17</f>
        <v>93865</v>
      </c>
      <c r="I18" s="14">
        <f t="shared" si="0"/>
        <v>-4</v>
      </c>
      <c r="J18" s="15">
        <f t="shared" si="1"/>
        <v>-4.259999999994761</v>
      </c>
      <c r="K18" s="14">
        <f t="shared" si="2"/>
        <v>2536.88</v>
      </c>
      <c r="L18" s="15">
        <f t="shared" si="3"/>
        <v>783.12</v>
      </c>
      <c r="M18" s="15" t="b">
        <f>L18='[1]Nal. dot styczeń'!F17</f>
        <v>1</v>
      </c>
      <c r="N18" s="16"/>
      <c r="O18" s="17"/>
      <c r="P18" s="14">
        <f t="shared" si="8"/>
        <v>93865</v>
      </c>
      <c r="Q18" s="15">
        <f t="shared" si="4"/>
        <v>-4</v>
      </c>
      <c r="R18" s="14">
        <f t="shared" si="5"/>
        <v>0.2599999999947613</v>
      </c>
      <c r="S18" s="18"/>
    </row>
    <row r="19" spans="1:19" ht="18">
      <c r="A19" s="12" t="s">
        <v>28</v>
      </c>
      <c r="B19" s="13">
        <f>'[1]STYCZEŃ'!F17+('[1]STYCZEŃ'!E17/2)</f>
        <v>10</v>
      </c>
      <c r="C19" s="14">
        <f>'[1]Nal. dot styczeń'!E18</f>
        <v>2990</v>
      </c>
      <c r="D19" s="15">
        <f t="shared" si="6"/>
        <v>29900</v>
      </c>
      <c r="E19" s="14">
        <f>'[1]STYCZEŃ'!K17</f>
        <v>7747.9</v>
      </c>
      <c r="F19" s="15">
        <f>'[1]STYCZEŃ'!M17</f>
        <v>2215</v>
      </c>
      <c r="G19" s="14">
        <f t="shared" si="7"/>
        <v>22150</v>
      </c>
      <c r="H19" s="41">
        <f>'[1]Nal. dot styczeń'!R18</f>
        <v>22131</v>
      </c>
      <c r="I19" s="14">
        <f t="shared" si="0"/>
        <v>-19</v>
      </c>
      <c r="J19" s="15">
        <f t="shared" si="1"/>
        <v>2.099999999998545</v>
      </c>
      <c r="K19" s="14">
        <f t="shared" si="2"/>
        <v>2215.21</v>
      </c>
      <c r="L19" s="15">
        <f t="shared" si="3"/>
        <v>774.79</v>
      </c>
      <c r="M19" s="15" t="b">
        <f>L19='[1]Nal. dot styczeń'!F18</f>
        <v>1</v>
      </c>
      <c r="N19" s="16"/>
      <c r="O19" s="17"/>
      <c r="P19" s="14">
        <f t="shared" si="8"/>
        <v>22131</v>
      </c>
      <c r="Q19" s="15">
        <f t="shared" si="4"/>
        <v>-19</v>
      </c>
      <c r="R19" s="14">
        <f t="shared" si="5"/>
        <v>-21.099999999998545</v>
      </c>
      <c r="S19" s="18"/>
    </row>
    <row r="20" spans="1:19" ht="18">
      <c r="A20" s="12" t="s">
        <v>29</v>
      </c>
      <c r="B20" s="13">
        <f>'[1]STYCZEŃ'!F18+('[1]STYCZEŃ'!E18/2)</f>
        <v>12</v>
      </c>
      <c r="C20" s="14">
        <f>'[1]Nal. dot styczeń'!E19</f>
        <v>3300</v>
      </c>
      <c r="D20" s="15">
        <f t="shared" si="6"/>
        <v>39600</v>
      </c>
      <c r="E20" s="14">
        <f>'[1]STYCZEŃ'!K18</f>
        <v>9541.73</v>
      </c>
      <c r="F20" s="15">
        <f>'[1]STYCZEŃ'!M18</f>
        <v>2505</v>
      </c>
      <c r="G20" s="14">
        <f t="shared" si="7"/>
        <v>30060</v>
      </c>
      <c r="H20" s="41">
        <f>'[1]Nal. dot styczeń'!R19</f>
        <v>27961</v>
      </c>
      <c r="I20" s="14">
        <f t="shared" si="0"/>
        <v>-2099</v>
      </c>
      <c r="J20" s="15">
        <f t="shared" si="1"/>
        <v>-1.7299999999959255</v>
      </c>
      <c r="K20" s="14">
        <f t="shared" si="2"/>
        <v>2504.86</v>
      </c>
      <c r="L20" s="15">
        <f t="shared" si="3"/>
        <v>795.14</v>
      </c>
      <c r="M20" s="15" t="b">
        <f>L20='[1]Nal. dot styczeń'!F19</f>
        <v>1</v>
      </c>
      <c r="N20" s="16"/>
      <c r="O20" s="17"/>
      <c r="P20" s="14">
        <f t="shared" si="8"/>
        <v>27961</v>
      </c>
      <c r="Q20" s="15">
        <f t="shared" si="4"/>
        <v>-2099</v>
      </c>
      <c r="R20" s="14">
        <f t="shared" si="5"/>
        <v>-2097.270000000004</v>
      </c>
      <c r="S20" s="18"/>
    </row>
    <row r="21" spans="1:19" ht="18">
      <c r="A21" s="12" t="s">
        <v>30</v>
      </c>
      <c r="B21" s="13">
        <f>'[1]STYCZEŃ'!F19+('[1]STYCZEŃ'!E19/2)</f>
        <v>67</v>
      </c>
      <c r="C21" s="14">
        <f>'[1]Nal. dot styczeń'!E20</f>
        <v>4100</v>
      </c>
      <c r="D21" s="15">
        <f t="shared" si="6"/>
        <v>274700</v>
      </c>
      <c r="E21" s="14">
        <f>'[1]STYCZEŃ'!K19</f>
        <v>65988.22</v>
      </c>
      <c r="F21" s="15">
        <f>'[1]STYCZEŃ'!M19</f>
        <v>3115</v>
      </c>
      <c r="G21" s="14">
        <f t="shared" si="7"/>
        <v>208705</v>
      </c>
      <c r="H21" s="41">
        <f>'[1]Nal. dot styczeń'!R20</f>
        <v>209219</v>
      </c>
      <c r="I21" s="14">
        <f t="shared" si="0"/>
        <v>514</v>
      </c>
      <c r="J21" s="15">
        <f t="shared" si="1"/>
        <v>6.78000000002794</v>
      </c>
      <c r="K21" s="14">
        <f t="shared" si="2"/>
        <v>3115.1</v>
      </c>
      <c r="L21" s="15">
        <f t="shared" si="3"/>
        <v>984.9</v>
      </c>
      <c r="M21" s="15" t="b">
        <f>L21='[1]Nal. dot styczeń'!F20</f>
        <v>1</v>
      </c>
      <c r="N21" s="16"/>
      <c r="O21" s="17"/>
      <c r="P21" s="14">
        <f t="shared" si="8"/>
        <v>209219</v>
      </c>
      <c r="Q21" s="15">
        <f t="shared" si="4"/>
        <v>514</v>
      </c>
      <c r="R21" s="14">
        <f t="shared" si="5"/>
        <v>507.21999999997206</v>
      </c>
      <c r="S21" s="18"/>
    </row>
    <row r="22" spans="1:19" ht="18">
      <c r="A22" s="12" t="s">
        <v>31</v>
      </c>
      <c r="B22" s="13">
        <f>'[1]STYCZEŃ'!F20+('[1]STYCZEŃ'!E20/2)</f>
        <v>137</v>
      </c>
      <c r="C22" s="14">
        <f>'[1]Nal. dot styczeń'!E21</f>
        <v>3561.1</v>
      </c>
      <c r="D22" s="15">
        <f t="shared" si="6"/>
        <v>487870.7</v>
      </c>
      <c r="E22" s="14">
        <f>'[1]STYCZEŃ'!K20</f>
        <v>108424</v>
      </c>
      <c r="F22" s="15">
        <f>'[1]STYCZEŃ'!M20</f>
        <v>2770</v>
      </c>
      <c r="G22" s="14">
        <f t="shared" si="7"/>
        <v>379490</v>
      </c>
      <c r="H22" s="41">
        <f>'[1]Nal. dot styczeń'!R21</f>
        <v>386056</v>
      </c>
      <c r="I22" s="14">
        <f t="shared" si="0"/>
        <v>6566</v>
      </c>
      <c r="J22" s="15">
        <f t="shared" si="1"/>
        <v>-43.29999999998836</v>
      </c>
      <c r="K22" s="14">
        <f t="shared" si="2"/>
        <v>2769.68</v>
      </c>
      <c r="L22" s="15">
        <f t="shared" si="3"/>
        <v>791.42</v>
      </c>
      <c r="M22" s="15" t="b">
        <f>L22='[1]Nal. dot styczeń'!F21</f>
        <v>1</v>
      </c>
      <c r="N22" s="16"/>
      <c r="O22" s="17"/>
      <c r="P22" s="14">
        <f t="shared" si="8"/>
        <v>386056</v>
      </c>
      <c r="Q22" s="15">
        <f t="shared" si="4"/>
        <v>6566</v>
      </c>
      <c r="R22" s="14">
        <f t="shared" si="5"/>
        <v>6609.299999999988</v>
      </c>
      <c r="S22" s="18"/>
    </row>
    <row r="23" spans="1:19" ht="18">
      <c r="A23" s="12" t="s">
        <v>32</v>
      </c>
      <c r="B23" s="13">
        <f>'[1]STYCZEŃ'!F21+('[1]STYCZEŃ'!E21/2)</f>
        <v>22</v>
      </c>
      <c r="C23" s="14">
        <f>'[1]Nal. dot styczeń'!E22</f>
        <v>2637.84</v>
      </c>
      <c r="D23" s="15">
        <f t="shared" si="6"/>
        <v>58032.48</v>
      </c>
      <c r="E23" s="14">
        <f>'[1]STYCZEŃ'!K21</f>
        <v>13965.24</v>
      </c>
      <c r="F23" s="15">
        <f>'[1]STYCZEŃ'!M21</f>
        <v>2003</v>
      </c>
      <c r="G23" s="14">
        <f t="shared" si="7"/>
        <v>44066</v>
      </c>
      <c r="H23" s="41">
        <f>'[1]Nal. dot styczeń'!R22</f>
        <v>44067</v>
      </c>
      <c r="I23" s="14">
        <f t="shared" si="0"/>
        <v>1</v>
      </c>
      <c r="J23" s="15">
        <f t="shared" si="1"/>
        <v>1.2400000000052387</v>
      </c>
      <c r="K23" s="14">
        <f t="shared" si="2"/>
        <v>2003.0600000000002</v>
      </c>
      <c r="L23" s="15">
        <f t="shared" si="3"/>
        <v>634.78</v>
      </c>
      <c r="M23" s="15" t="b">
        <f>L23='[1]Nal. dot styczeń'!F22</f>
        <v>1</v>
      </c>
      <c r="N23" s="16"/>
      <c r="O23" s="17"/>
      <c r="P23" s="14">
        <f t="shared" si="8"/>
        <v>44067</v>
      </c>
      <c r="Q23" s="15">
        <f t="shared" si="4"/>
        <v>1</v>
      </c>
      <c r="R23" s="14">
        <f t="shared" si="5"/>
        <v>-0.2400000000052387</v>
      </c>
      <c r="S23" s="18"/>
    </row>
    <row r="24" spans="1:19" ht="18">
      <c r="A24" s="12" t="s">
        <v>33</v>
      </c>
      <c r="B24" s="13">
        <f>'[1]STYCZEŃ'!F22+('[1]STYCZEŃ'!E22/2)</f>
        <v>34</v>
      </c>
      <c r="C24" s="14">
        <f>'[1]Nal. dot styczeń'!E23</f>
        <v>3352</v>
      </c>
      <c r="D24" s="15">
        <f t="shared" si="6"/>
        <v>113968</v>
      </c>
      <c r="E24" s="14">
        <f>'[1]STYCZEŃ'!K22</f>
        <v>25354.08</v>
      </c>
      <c r="F24" s="15">
        <f>'[1]STYCZEŃ'!M22</f>
        <v>2606</v>
      </c>
      <c r="G24" s="14">
        <f t="shared" si="7"/>
        <v>88604</v>
      </c>
      <c r="H24" s="41">
        <f>'[1]Nal. dot styczeń'!R23</f>
        <v>91451</v>
      </c>
      <c r="I24" s="14">
        <f t="shared" si="0"/>
        <v>2847</v>
      </c>
      <c r="J24" s="15">
        <f t="shared" si="1"/>
        <v>9.919999999998254</v>
      </c>
      <c r="K24" s="14">
        <f t="shared" si="2"/>
        <v>2606.29</v>
      </c>
      <c r="L24" s="15">
        <f t="shared" si="3"/>
        <v>745.71</v>
      </c>
      <c r="M24" s="15" t="b">
        <f>L24='[1]Nal. dot styczeń'!F23</f>
        <v>1</v>
      </c>
      <c r="N24" s="16"/>
      <c r="O24" s="17"/>
      <c r="P24" s="14">
        <f t="shared" si="8"/>
        <v>91451</v>
      </c>
      <c r="Q24" s="15">
        <f t="shared" si="4"/>
        <v>2847</v>
      </c>
      <c r="R24" s="14">
        <f t="shared" si="5"/>
        <v>2837.0800000000017</v>
      </c>
      <c r="S24" s="18"/>
    </row>
    <row r="25" spans="1:19" ht="18">
      <c r="A25" s="12" t="s">
        <v>34</v>
      </c>
      <c r="B25" s="13">
        <f>'[1]STYCZEŃ'!F23+('[1]STYCZEŃ'!E23/2)</f>
        <v>72</v>
      </c>
      <c r="C25" s="14">
        <f>'[1]Nal. dot styczeń'!E24</f>
        <v>3501.22</v>
      </c>
      <c r="D25" s="15">
        <f t="shared" si="6"/>
        <v>252087.84</v>
      </c>
      <c r="E25" s="14">
        <f>'[1]STYCZEŃ'!K23</f>
        <v>65427.83</v>
      </c>
      <c r="F25" s="15">
        <f>'[1]STYCZEŃ'!M23</f>
        <v>2593</v>
      </c>
      <c r="G25" s="14">
        <f t="shared" si="7"/>
        <v>186696</v>
      </c>
      <c r="H25" s="41">
        <f>'[1]Nal. dot styczeń'!R24</f>
        <v>189251</v>
      </c>
      <c r="I25" s="14">
        <f t="shared" si="0"/>
        <v>2555</v>
      </c>
      <c r="J25" s="15">
        <f t="shared" si="1"/>
        <v>-35.99000000001979</v>
      </c>
      <c r="K25" s="14">
        <f t="shared" si="2"/>
        <v>2592.5</v>
      </c>
      <c r="L25" s="15">
        <f t="shared" si="3"/>
        <v>908.72</v>
      </c>
      <c r="M25" s="15" t="b">
        <f>L25='[1]Nal. dot styczeń'!F24</f>
        <v>1</v>
      </c>
      <c r="N25" s="16"/>
      <c r="O25" s="17"/>
      <c r="P25" s="14">
        <f t="shared" si="8"/>
        <v>189251</v>
      </c>
      <c r="Q25" s="15">
        <f t="shared" si="4"/>
        <v>2555</v>
      </c>
      <c r="R25" s="14">
        <f t="shared" si="5"/>
        <v>2590.99000000002</v>
      </c>
      <c r="S25" s="18"/>
    </row>
    <row r="26" spans="1:19" ht="18">
      <c r="A26" s="12" t="s">
        <v>35</v>
      </c>
      <c r="B26" s="13">
        <f>'[1]STYCZEŃ'!F24+('[1]STYCZEŃ'!E24/2)</f>
        <v>10</v>
      </c>
      <c r="C26" s="14">
        <f>'[1]Nal. dot styczeń'!E25</f>
        <v>3226</v>
      </c>
      <c r="D26" s="15">
        <f t="shared" si="6"/>
        <v>32260</v>
      </c>
      <c r="E26" s="14">
        <f>'[1]STYCZEŃ'!K24</f>
        <v>7292.66</v>
      </c>
      <c r="F26" s="15">
        <f>'[1]STYCZEŃ'!M24</f>
        <v>2497</v>
      </c>
      <c r="G26" s="14">
        <f t="shared" si="7"/>
        <v>24970</v>
      </c>
      <c r="H26" s="41">
        <f>'[1]Nal. dot styczeń'!R25</f>
        <v>24967</v>
      </c>
      <c r="I26" s="14">
        <f t="shared" si="0"/>
        <v>-3</v>
      </c>
      <c r="J26" s="15">
        <f t="shared" si="1"/>
        <v>-2.6599999999998545</v>
      </c>
      <c r="K26" s="14">
        <f t="shared" si="2"/>
        <v>2496.73</v>
      </c>
      <c r="L26" s="15">
        <f t="shared" si="3"/>
        <v>729.27</v>
      </c>
      <c r="M26" s="15" t="b">
        <f>L26='[1]Nal. dot styczeń'!F25</f>
        <v>1</v>
      </c>
      <c r="N26" s="16"/>
      <c r="O26" s="17"/>
      <c r="P26" s="14">
        <f t="shared" si="8"/>
        <v>24967</v>
      </c>
      <c r="Q26" s="15">
        <f t="shared" si="4"/>
        <v>-3</v>
      </c>
      <c r="R26" s="14">
        <f t="shared" si="5"/>
        <v>-0.3400000000001455</v>
      </c>
      <c r="S26" s="18"/>
    </row>
    <row r="27" spans="1:19" ht="18">
      <c r="A27" s="12" t="s">
        <v>36</v>
      </c>
      <c r="B27" s="13">
        <f>'[1]STYCZEŃ'!F25+('[1]STYCZEŃ'!E25/2)</f>
        <v>64</v>
      </c>
      <c r="C27" s="14">
        <f>'[1]Nal. dot styczeń'!E26</f>
        <v>3440</v>
      </c>
      <c r="D27" s="15">
        <f t="shared" si="6"/>
        <v>220160</v>
      </c>
      <c r="E27" s="14">
        <f>'[1]STYCZEŃ'!K25</f>
        <v>44503.96</v>
      </c>
      <c r="F27" s="15">
        <f>'[1]STYCZEŃ'!M25</f>
        <v>2745</v>
      </c>
      <c r="G27" s="14">
        <f t="shared" si="7"/>
        <v>175680</v>
      </c>
      <c r="H27" s="41">
        <f>'[1]Nal. dot styczeń'!R26</f>
        <v>164105</v>
      </c>
      <c r="I27" s="14">
        <f t="shared" si="0"/>
        <v>-11575</v>
      </c>
      <c r="J27" s="15">
        <f t="shared" si="1"/>
        <v>-23.95999999999185</v>
      </c>
      <c r="K27" s="14">
        <f t="shared" si="2"/>
        <v>2744.63</v>
      </c>
      <c r="L27" s="15">
        <f t="shared" si="3"/>
        <v>695.37</v>
      </c>
      <c r="M27" s="15" t="b">
        <f>L27='[1]Nal. dot styczeń'!F26</f>
        <v>1</v>
      </c>
      <c r="N27" s="16"/>
      <c r="O27" s="17"/>
      <c r="P27" s="14">
        <f t="shared" si="8"/>
        <v>164105</v>
      </c>
      <c r="Q27" s="15">
        <f t="shared" si="4"/>
        <v>-11575</v>
      </c>
      <c r="R27" s="14">
        <f t="shared" si="5"/>
        <v>-11551.040000000008</v>
      </c>
      <c r="S27" s="18"/>
    </row>
    <row r="28" spans="1:19" ht="18">
      <c r="A28" s="12" t="s">
        <v>37</v>
      </c>
      <c r="B28" s="13">
        <f>'[1]STYCZEŃ'!F26+('[1]STYCZEŃ'!E26/2)</f>
        <v>14.5</v>
      </c>
      <c r="C28" s="14">
        <f>'[1]Nal. dot styczeń'!E27</f>
        <v>2840</v>
      </c>
      <c r="D28" s="15">
        <f t="shared" si="6"/>
        <v>41180</v>
      </c>
      <c r="E28" s="14">
        <f>'[1]STYCZEŃ'!K26</f>
        <v>12991.06</v>
      </c>
      <c r="F28" s="15">
        <f>'[1]STYCZEŃ'!M26</f>
        <v>1944</v>
      </c>
      <c r="G28" s="14">
        <f t="shared" si="7"/>
        <v>28188</v>
      </c>
      <c r="H28" s="41">
        <f>'[1]Nal. dot styczeń'!R27</f>
        <v>28760</v>
      </c>
      <c r="I28" s="14">
        <f t="shared" si="0"/>
        <v>572</v>
      </c>
      <c r="J28" s="15">
        <f t="shared" si="1"/>
        <v>0.9400000000023283</v>
      </c>
      <c r="K28" s="14">
        <f t="shared" si="2"/>
        <v>1944.06</v>
      </c>
      <c r="L28" s="15">
        <f t="shared" si="3"/>
        <v>895.94</v>
      </c>
      <c r="M28" s="15" t="b">
        <f>L28='[1]Nal. dot styczeń'!F27</f>
        <v>1</v>
      </c>
      <c r="N28" s="16"/>
      <c r="O28" s="17"/>
      <c r="P28" s="14">
        <f t="shared" si="8"/>
        <v>28760</v>
      </c>
      <c r="Q28" s="15">
        <f t="shared" si="4"/>
        <v>572</v>
      </c>
      <c r="R28" s="14">
        <f t="shared" si="5"/>
        <v>571.0599999999977</v>
      </c>
      <c r="S28" s="18"/>
    </row>
    <row r="29" spans="1:19" ht="18">
      <c r="A29" s="12" t="s">
        <v>38</v>
      </c>
      <c r="B29" s="13">
        <f>'[1]STYCZEŃ'!F27+('[1]STYCZEŃ'!E27/2)</f>
        <v>19.5</v>
      </c>
      <c r="C29" s="14">
        <f>'[1]Nal. dot styczeń'!E28</f>
        <v>3781</v>
      </c>
      <c r="D29" s="15">
        <f t="shared" si="6"/>
        <v>73729.5</v>
      </c>
      <c r="E29" s="14">
        <f>'[1]STYCZEŃ'!K27</f>
        <v>19068.97</v>
      </c>
      <c r="F29" s="15">
        <f>'[1]STYCZEŃ'!M27</f>
        <v>2803</v>
      </c>
      <c r="G29" s="14">
        <f t="shared" si="7"/>
        <v>54658.5</v>
      </c>
      <c r="H29" s="41">
        <f>'[1]Nal. dot styczeń'!R28</f>
        <v>56827</v>
      </c>
      <c r="I29" s="14">
        <f t="shared" si="0"/>
        <v>2168.5</v>
      </c>
      <c r="J29" s="15">
        <f t="shared" si="1"/>
        <v>2.029999999998836</v>
      </c>
      <c r="K29" s="14">
        <f t="shared" si="2"/>
        <v>2803.1</v>
      </c>
      <c r="L29" s="15">
        <f t="shared" si="3"/>
        <v>977.9</v>
      </c>
      <c r="M29" s="15" t="b">
        <f>L29='[1]Nal. dot styczeń'!F28</f>
        <v>1</v>
      </c>
      <c r="N29" s="16"/>
      <c r="O29" s="17"/>
      <c r="P29" s="14">
        <f t="shared" si="8"/>
        <v>56827</v>
      </c>
      <c r="Q29" s="15">
        <f t="shared" si="4"/>
        <v>2168.5</v>
      </c>
      <c r="R29" s="14">
        <f t="shared" si="5"/>
        <v>2166.470000000001</v>
      </c>
      <c r="S29" s="18"/>
    </row>
    <row r="30" spans="1:19" ht="18">
      <c r="A30" s="12" t="s">
        <v>39</v>
      </c>
      <c r="B30" s="13">
        <f>'[1]STYCZEŃ'!F28+('[1]STYCZEŃ'!E28/2)</f>
        <v>6</v>
      </c>
      <c r="C30" s="14">
        <f>'[1]Nal. dot styczeń'!E29</f>
        <v>2745</v>
      </c>
      <c r="D30" s="15">
        <f t="shared" si="6"/>
        <v>16470</v>
      </c>
      <c r="E30" s="14">
        <f>'[1]STYCZEŃ'!K28</f>
        <v>4697.75</v>
      </c>
      <c r="F30" s="15">
        <f>'[1]STYCZEŃ'!M28</f>
        <v>1962</v>
      </c>
      <c r="G30" s="14">
        <f t="shared" si="7"/>
        <v>11772</v>
      </c>
      <c r="H30" s="41">
        <f>'[1]Nal. dot styczeń'!R29</f>
        <v>11731</v>
      </c>
      <c r="I30" s="14">
        <f t="shared" si="0"/>
        <v>-41</v>
      </c>
      <c r="J30" s="15">
        <f t="shared" si="1"/>
        <v>0.25</v>
      </c>
      <c r="K30" s="14">
        <f t="shared" si="2"/>
        <v>1962.04</v>
      </c>
      <c r="L30" s="15">
        <f t="shared" si="3"/>
        <v>782.96</v>
      </c>
      <c r="M30" s="15" t="b">
        <f>L30='[1]Nal. dot styczeń'!F29</f>
        <v>1</v>
      </c>
      <c r="N30" s="16"/>
      <c r="O30" s="17"/>
      <c r="P30" s="14">
        <f t="shared" si="8"/>
        <v>11731</v>
      </c>
      <c r="Q30" s="15">
        <f t="shared" si="4"/>
        <v>-41</v>
      </c>
      <c r="R30" s="14">
        <f t="shared" si="5"/>
        <v>-41.25</v>
      </c>
      <c r="S30" s="18"/>
    </row>
    <row r="31" spans="1:19" ht="18">
      <c r="A31" s="12" t="s">
        <v>40</v>
      </c>
      <c r="B31" s="13">
        <f>'[1]STYCZEŃ'!F29+('[1]STYCZEŃ'!E29/2)</f>
        <v>10</v>
      </c>
      <c r="C31" s="14">
        <f>'[1]Nal. dot styczeń'!E30</f>
        <v>3165</v>
      </c>
      <c r="D31" s="15">
        <f t="shared" si="6"/>
        <v>31650</v>
      </c>
      <c r="E31" s="14">
        <f>'[1]STYCZEŃ'!K29</f>
        <v>6252.83</v>
      </c>
      <c r="F31" s="15">
        <f>'[1]STYCZEŃ'!M29</f>
        <v>2540</v>
      </c>
      <c r="G31" s="14">
        <f t="shared" si="7"/>
        <v>25400</v>
      </c>
      <c r="H31" s="41">
        <f>'[1]Nal. dot styczeń'!R30</f>
        <v>24040</v>
      </c>
      <c r="I31" s="14">
        <f t="shared" si="0"/>
        <v>-1360</v>
      </c>
      <c r="J31" s="15">
        <f t="shared" si="1"/>
        <v>-2.8300000000017462</v>
      </c>
      <c r="K31" s="14">
        <f t="shared" si="2"/>
        <v>2539.7200000000003</v>
      </c>
      <c r="L31" s="15">
        <f t="shared" si="3"/>
        <v>625.28</v>
      </c>
      <c r="M31" s="15" t="b">
        <f>L31='[1]Nal. dot styczeń'!F30</f>
        <v>1</v>
      </c>
      <c r="N31" s="16"/>
      <c r="O31" s="17"/>
      <c r="P31" s="14">
        <f t="shared" si="8"/>
        <v>24040</v>
      </c>
      <c r="Q31" s="15">
        <f t="shared" si="4"/>
        <v>-1360</v>
      </c>
      <c r="R31" s="14">
        <f t="shared" si="5"/>
        <v>-1357.1699999999983</v>
      </c>
      <c r="S31" s="18"/>
    </row>
    <row r="32" spans="1:19" ht="18">
      <c r="A32" s="12" t="s">
        <v>41</v>
      </c>
      <c r="B32" s="13">
        <f>'[1]STYCZEŃ'!F30+('[1]STYCZEŃ'!E30/2)</f>
        <v>18</v>
      </c>
      <c r="C32" s="14">
        <f>'[1]Nal. dot styczeń'!E31</f>
        <v>2955</v>
      </c>
      <c r="D32" s="15">
        <f t="shared" si="6"/>
        <v>53190</v>
      </c>
      <c r="E32" s="14">
        <f>'[1]STYCZEŃ'!K30</f>
        <v>17084.8</v>
      </c>
      <c r="F32" s="15">
        <f>'[1]STYCZEŃ'!M30</f>
        <v>2006</v>
      </c>
      <c r="G32" s="14">
        <f t="shared" si="7"/>
        <v>36108</v>
      </c>
      <c r="H32" s="41">
        <f>'[1]Nal. dot styczeń'!R31</f>
        <v>39613</v>
      </c>
      <c r="I32" s="14">
        <f t="shared" si="0"/>
        <v>3505</v>
      </c>
      <c r="J32" s="15">
        <f t="shared" si="1"/>
        <v>-2.8000000000029104</v>
      </c>
      <c r="K32" s="14">
        <f t="shared" si="2"/>
        <v>2005.8400000000001</v>
      </c>
      <c r="L32" s="15">
        <f t="shared" si="3"/>
        <v>949.16</v>
      </c>
      <c r="M32" s="15" t="b">
        <f>L32='[1]Nal. dot styczeń'!F31</f>
        <v>1</v>
      </c>
      <c r="N32" s="16"/>
      <c r="O32" s="17"/>
      <c r="P32" s="14">
        <f t="shared" si="8"/>
        <v>39613</v>
      </c>
      <c r="Q32" s="15">
        <f t="shared" si="4"/>
        <v>3505</v>
      </c>
      <c r="R32" s="14">
        <f t="shared" si="5"/>
        <v>3507.800000000003</v>
      </c>
      <c r="S32" s="18"/>
    </row>
    <row r="33" spans="1:19" ht="18">
      <c r="A33" s="12" t="s">
        <v>42</v>
      </c>
      <c r="B33" s="13">
        <f>'[1]STYCZEŃ'!F31+('[1]STYCZEŃ'!E31/2)</f>
        <v>59</v>
      </c>
      <c r="C33" s="14">
        <f>'[1]Nal. dot styczeń'!E32</f>
        <v>2993</v>
      </c>
      <c r="D33" s="15">
        <f t="shared" si="6"/>
        <v>176587</v>
      </c>
      <c r="E33" s="14">
        <f>'[1]STYCZEŃ'!K31</f>
        <v>43594.46</v>
      </c>
      <c r="F33" s="15">
        <f>'[1]STYCZEŃ'!M31</f>
        <v>2254</v>
      </c>
      <c r="G33" s="14">
        <f t="shared" si="7"/>
        <v>132986</v>
      </c>
      <c r="H33" s="41">
        <f>'[1]Nal. dot styczeń'!R32</f>
        <v>130755</v>
      </c>
      <c r="I33" s="14">
        <f t="shared" si="0"/>
        <v>-2231</v>
      </c>
      <c r="J33" s="15">
        <f t="shared" si="1"/>
        <v>6.540000000008149</v>
      </c>
      <c r="K33" s="14">
        <f t="shared" si="2"/>
        <v>2254.11</v>
      </c>
      <c r="L33" s="15">
        <f t="shared" si="3"/>
        <v>738.89</v>
      </c>
      <c r="M33" s="15" t="b">
        <f>L33='[1]Nal. dot styczeń'!F32</f>
        <v>1</v>
      </c>
      <c r="N33" s="16"/>
      <c r="O33" s="17"/>
      <c r="P33" s="14">
        <f t="shared" si="8"/>
        <v>130755</v>
      </c>
      <c r="Q33" s="15">
        <f t="shared" si="4"/>
        <v>-2231</v>
      </c>
      <c r="R33" s="14">
        <f t="shared" si="5"/>
        <v>-2237.540000000008</v>
      </c>
      <c r="S33" s="18"/>
    </row>
    <row r="34" spans="1:19" ht="18">
      <c r="A34" s="12" t="s">
        <v>43</v>
      </c>
      <c r="B34" s="13">
        <f>'[1]STYCZEŃ'!F32+('[1]STYCZEŃ'!E32/2)</f>
        <v>98</v>
      </c>
      <c r="C34" s="14">
        <f>'[1]Nal. dot styczeń'!E33</f>
        <v>2978</v>
      </c>
      <c r="D34" s="15">
        <f t="shared" si="6"/>
        <v>291844</v>
      </c>
      <c r="E34" s="14">
        <f>'[1]STYCZEŃ'!K32</f>
        <v>92496.85</v>
      </c>
      <c r="F34" s="15">
        <f>'[1]STYCZEŃ'!M32</f>
        <v>2034</v>
      </c>
      <c r="G34" s="14">
        <f t="shared" si="7"/>
        <v>199332</v>
      </c>
      <c r="H34" s="41">
        <f>'[1]Nal. dot styczeń'!R33</f>
        <v>197730</v>
      </c>
      <c r="I34" s="14">
        <f t="shared" si="0"/>
        <v>-1602</v>
      </c>
      <c r="J34" s="15">
        <f t="shared" si="1"/>
        <v>15.150000000023283</v>
      </c>
      <c r="K34" s="14">
        <f t="shared" si="2"/>
        <v>2034.15</v>
      </c>
      <c r="L34" s="15">
        <f t="shared" si="3"/>
        <v>943.85</v>
      </c>
      <c r="M34" s="15" t="b">
        <f>L34='[1]Nal. dot styczeń'!F33</f>
        <v>1</v>
      </c>
      <c r="N34" s="16"/>
      <c r="O34" s="17"/>
      <c r="P34" s="14">
        <f t="shared" si="8"/>
        <v>197730</v>
      </c>
      <c r="Q34" s="15">
        <f t="shared" si="4"/>
        <v>-1602</v>
      </c>
      <c r="R34" s="14">
        <f t="shared" si="5"/>
        <v>-1617.1500000000233</v>
      </c>
      <c r="S34" s="18"/>
    </row>
    <row r="35" spans="1:19" ht="18">
      <c r="A35" s="12" t="s">
        <v>44</v>
      </c>
      <c r="B35" s="13">
        <f>'[1]STYCZEŃ'!F33+('[1]STYCZEŃ'!E33/2)</f>
        <v>11</v>
      </c>
      <c r="C35" s="14">
        <f>'[1]Nal. dot styczeń'!E34</f>
        <v>3286</v>
      </c>
      <c r="D35" s="15">
        <f t="shared" si="6"/>
        <v>36146</v>
      </c>
      <c r="E35" s="14">
        <f>'[1]STYCZEŃ'!K33</f>
        <v>9006.79</v>
      </c>
      <c r="F35" s="15">
        <f>'[1]STYCZEŃ'!M33</f>
        <v>2467</v>
      </c>
      <c r="G35" s="14">
        <f t="shared" si="7"/>
        <v>27137</v>
      </c>
      <c r="H35" s="41">
        <f>'[1]Nal. dot styczeń'!R34</f>
        <v>27139</v>
      </c>
      <c r="I35" s="14">
        <f t="shared" si="0"/>
        <v>2</v>
      </c>
      <c r="J35" s="15">
        <f t="shared" si="1"/>
        <v>2.209999999999127</v>
      </c>
      <c r="K35" s="14">
        <f t="shared" si="2"/>
        <v>2467.2</v>
      </c>
      <c r="L35" s="15">
        <f t="shared" si="3"/>
        <v>818.8</v>
      </c>
      <c r="M35" s="15" t="b">
        <f>L35='[1]Nal. dot styczeń'!F34</f>
        <v>1</v>
      </c>
      <c r="N35" s="16"/>
      <c r="O35" s="17"/>
      <c r="P35" s="14">
        <f t="shared" si="8"/>
        <v>27139</v>
      </c>
      <c r="Q35" s="15">
        <f t="shared" si="4"/>
        <v>2</v>
      </c>
      <c r="R35" s="14">
        <f t="shared" si="5"/>
        <v>-0.20999999999912689</v>
      </c>
      <c r="S35" s="18"/>
    </row>
    <row r="36" spans="1:19" ht="18">
      <c r="A36" s="12" t="s">
        <v>45</v>
      </c>
      <c r="B36" s="13">
        <f>'[1]STYCZEŃ'!F34+('[1]STYCZEŃ'!E34/2)</f>
        <v>96.5</v>
      </c>
      <c r="C36" s="14">
        <f>'[1]Nal. dot styczeń'!E35</f>
        <v>2850</v>
      </c>
      <c r="D36" s="15">
        <f t="shared" si="6"/>
        <v>275025</v>
      </c>
      <c r="E36" s="14">
        <f>'[1]STYCZEŃ'!K34</f>
        <v>68932.99</v>
      </c>
      <c r="F36" s="15">
        <f>'[1]STYCZEŃ'!M34</f>
        <v>2136</v>
      </c>
      <c r="G36" s="14">
        <f t="shared" si="7"/>
        <v>206124</v>
      </c>
      <c r="H36" s="41">
        <f>'[1]Nal. dot styczeń'!R35</f>
        <v>206439</v>
      </c>
      <c r="I36" s="14">
        <f t="shared" si="0"/>
        <v>315</v>
      </c>
      <c r="J36" s="15">
        <f t="shared" si="1"/>
        <v>-31.989999999990687</v>
      </c>
      <c r="K36" s="14">
        <f t="shared" si="2"/>
        <v>2135.67</v>
      </c>
      <c r="L36" s="15">
        <f t="shared" si="3"/>
        <v>714.33</v>
      </c>
      <c r="M36" s="15" t="b">
        <f>L36='[1]Nal. dot styczeń'!F35</f>
        <v>1</v>
      </c>
      <c r="N36" s="16"/>
      <c r="O36" s="17"/>
      <c r="P36" s="14">
        <f t="shared" si="8"/>
        <v>206439</v>
      </c>
      <c r="Q36" s="15">
        <f t="shared" si="4"/>
        <v>315</v>
      </c>
      <c r="R36" s="14">
        <f t="shared" si="5"/>
        <v>346.9899999999907</v>
      </c>
      <c r="S36" s="18"/>
    </row>
    <row r="37" spans="1:19" ht="18">
      <c r="A37" s="12" t="s">
        <v>46</v>
      </c>
      <c r="B37" s="13">
        <f>'[1]STYCZEŃ'!F35+('[1]STYCZEŃ'!E35/2)</f>
        <v>17</v>
      </c>
      <c r="C37" s="14">
        <f>'[1]Nal. dot styczeń'!E36</f>
        <v>3670</v>
      </c>
      <c r="D37" s="15">
        <f t="shared" si="6"/>
        <v>62390</v>
      </c>
      <c r="E37" s="14">
        <f>'[1]STYCZEŃ'!K35</f>
        <v>20080.45</v>
      </c>
      <c r="F37" s="15">
        <f>'[1]STYCZEŃ'!M35</f>
        <v>2489</v>
      </c>
      <c r="G37" s="14">
        <f t="shared" si="7"/>
        <v>42313</v>
      </c>
      <c r="H37" s="41">
        <f>'[1]Nal. dot styczeń'!R36</f>
        <v>42512</v>
      </c>
      <c r="I37" s="14">
        <f t="shared" si="0"/>
        <v>199</v>
      </c>
      <c r="J37" s="15">
        <f t="shared" si="1"/>
        <v>-3.4499999999970896</v>
      </c>
      <c r="K37" s="14">
        <f t="shared" si="2"/>
        <v>2488.8</v>
      </c>
      <c r="L37" s="15">
        <f t="shared" si="3"/>
        <v>1181.2</v>
      </c>
      <c r="M37" s="15" t="b">
        <f>L37='[1]Nal. dot styczeń'!F36</f>
        <v>1</v>
      </c>
      <c r="N37" s="16"/>
      <c r="O37" s="17"/>
      <c r="P37" s="14">
        <f t="shared" si="8"/>
        <v>42512</v>
      </c>
      <c r="Q37" s="15">
        <f t="shared" si="4"/>
        <v>199</v>
      </c>
      <c r="R37" s="14">
        <f t="shared" si="5"/>
        <v>202.4499999999971</v>
      </c>
      <c r="S37" s="18"/>
    </row>
    <row r="38" spans="1:19" ht="18">
      <c r="A38" s="12" t="s">
        <v>47</v>
      </c>
      <c r="B38" s="13">
        <f>'[1]STYCZEŃ'!F36+('[1]STYCZEŃ'!E36/2)</f>
        <v>4</v>
      </c>
      <c r="C38" s="14">
        <f>'[1]Nal. dot styczeń'!E37</f>
        <v>3400</v>
      </c>
      <c r="D38" s="15">
        <f t="shared" si="6"/>
        <v>13600</v>
      </c>
      <c r="E38" s="14">
        <f>'[1]STYCZEŃ'!K36</f>
        <v>6050.86</v>
      </c>
      <c r="F38" s="15">
        <f>'[1]STYCZEŃ'!M36</f>
        <v>1887</v>
      </c>
      <c r="G38" s="14">
        <f t="shared" si="7"/>
        <v>7548</v>
      </c>
      <c r="H38" s="41">
        <f>'[1]Nal. dot styczeń'!R37</f>
        <v>7549</v>
      </c>
      <c r="I38" s="14">
        <f t="shared" si="0"/>
        <v>1</v>
      </c>
      <c r="J38" s="15">
        <f t="shared" si="1"/>
        <v>1.139999999999418</v>
      </c>
      <c r="K38" s="14">
        <f t="shared" si="2"/>
        <v>1887.28</v>
      </c>
      <c r="L38" s="15">
        <f t="shared" si="3"/>
        <v>1512.72</v>
      </c>
      <c r="M38" s="15" t="b">
        <f>L38='[1]Nal. dot styczeń'!F37</f>
        <v>1</v>
      </c>
      <c r="N38" s="16"/>
      <c r="O38" s="17"/>
      <c r="P38" s="14">
        <f t="shared" si="8"/>
        <v>7549</v>
      </c>
      <c r="Q38" s="15">
        <f t="shared" si="4"/>
        <v>1</v>
      </c>
      <c r="R38" s="14">
        <f t="shared" si="5"/>
        <v>-0.13999999999941792</v>
      </c>
      <c r="S38" s="18"/>
    </row>
    <row r="39" spans="1:19" ht="18">
      <c r="A39" s="12" t="s">
        <v>48</v>
      </c>
      <c r="B39" s="13">
        <f>'[1]STYCZEŃ'!F37+('[1]STYCZEŃ'!E37/2)</f>
        <v>13</v>
      </c>
      <c r="C39" s="14">
        <f>'[1]Nal. dot styczeń'!E38</f>
        <v>3475</v>
      </c>
      <c r="D39" s="15">
        <f t="shared" si="6"/>
        <v>45175</v>
      </c>
      <c r="E39" s="14">
        <f>'[1]STYCZEŃ'!K37</f>
        <v>15992.31</v>
      </c>
      <c r="F39" s="15">
        <f>'[1]STYCZEŃ'!M37</f>
        <v>2245</v>
      </c>
      <c r="G39" s="14">
        <f t="shared" si="7"/>
        <v>29185</v>
      </c>
      <c r="H39" s="41">
        <f>'[1]Nal. dot styczeń'!R38</f>
        <v>31802</v>
      </c>
      <c r="I39" s="14">
        <f t="shared" si="0"/>
        <v>2617</v>
      </c>
      <c r="J39" s="15">
        <f t="shared" si="1"/>
        <v>-2.3099999999976717</v>
      </c>
      <c r="K39" s="14">
        <f t="shared" si="2"/>
        <v>2244.8199999999997</v>
      </c>
      <c r="L39" s="15">
        <f t="shared" si="3"/>
        <v>1230.18</v>
      </c>
      <c r="M39" s="15" t="b">
        <f>L39='[1]Nal. dot styczeń'!F38</f>
        <v>1</v>
      </c>
      <c r="N39" s="16"/>
      <c r="O39" s="17"/>
      <c r="P39" s="14">
        <f t="shared" si="8"/>
        <v>31802</v>
      </c>
      <c r="Q39" s="15">
        <f t="shared" si="4"/>
        <v>2617</v>
      </c>
      <c r="R39" s="14">
        <f t="shared" si="5"/>
        <v>2619.3099999999977</v>
      </c>
      <c r="S39" s="18"/>
    </row>
    <row r="40" spans="1:19" ht="18">
      <c r="A40" s="12" t="s">
        <v>49</v>
      </c>
      <c r="B40" s="13">
        <f>'[1]STYCZEŃ'!F38+('[1]STYCZEŃ'!E38/2)</f>
        <v>11</v>
      </c>
      <c r="C40" s="14">
        <f>'[1]Nal. dot styczeń'!E39</f>
        <v>3478</v>
      </c>
      <c r="D40" s="15">
        <f t="shared" si="6"/>
        <v>38258</v>
      </c>
      <c r="E40" s="14">
        <f>'[1]STYCZEŃ'!K38</f>
        <v>13137.16</v>
      </c>
      <c r="F40" s="15">
        <f>'[1]STYCZEŃ'!M38</f>
        <v>2284</v>
      </c>
      <c r="G40" s="14">
        <f t="shared" si="7"/>
        <v>25124</v>
      </c>
      <c r="H40" s="41">
        <f>'[1]Nal. dot styczeń'!R39</f>
        <v>25121</v>
      </c>
      <c r="I40" s="14">
        <f t="shared" si="0"/>
        <v>-3</v>
      </c>
      <c r="J40" s="15">
        <f t="shared" si="1"/>
        <v>-3.1600000000034925</v>
      </c>
      <c r="K40" s="14">
        <f t="shared" si="2"/>
        <v>2283.71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25121</v>
      </c>
      <c r="Q40" s="15">
        <f t="shared" si="4"/>
        <v>-3</v>
      </c>
      <c r="R40" s="14">
        <f t="shared" si="5"/>
        <v>0.16000000000349246</v>
      </c>
      <c r="S40" s="18"/>
    </row>
    <row r="41" spans="1:19" ht="18">
      <c r="A41" s="12" t="s">
        <v>50</v>
      </c>
      <c r="B41" s="13">
        <f>'[1]STYCZEŃ'!F39+('[1]STYCZEŃ'!E39/2)</f>
        <v>46</v>
      </c>
      <c r="C41" s="14">
        <f>'[1]Nal. dot styczeń'!E40</f>
        <v>2823</v>
      </c>
      <c r="D41" s="15">
        <f t="shared" si="6"/>
        <v>129858</v>
      </c>
      <c r="E41" s="14">
        <f>'[1]STYCZEŃ'!K39</f>
        <v>33968.36</v>
      </c>
      <c r="F41" s="15">
        <f>'[1]STYCZEŃ'!M39</f>
        <v>2085</v>
      </c>
      <c r="G41" s="14">
        <f t="shared" si="7"/>
        <v>95910</v>
      </c>
      <c r="H41" s="41">
        <f>'[1]Nal. dot styczeń'!R40</f>
        <v>96123</v>
      </c>
      <c r="I41" s="14">
        <f t="shared" si="0"/>
        <v>213</v>
      </c>
      <c r="J41" s="15">
        <f t="shared" si="1"/>
        <v>-20.360000000000582</v>
      </c>
      <c r="K41" s="14">
        <f t="shared" si="2"/>
        <v>2084.56</v>
      </c>
      <c r="L41" s="15">
        <f t="shared" si="3"/>
        <v>738.44</v>
      </c>
      <c r="M41" s="15" t="b">
        <f>L41='[1]Nal. dot styczeń'!F40</f>
        <v>1</v>
      </c>
      <c r="N41" s="16"/>
      <c r="O41" s="17"/>
      <c r="P41" s="14">
        <f t="shared" si="8"/>
        <v>96123</v>
      </c>
      <c r="Q41" s="15">
        <f t="shared" si="4"/>
        <v>213</v>
      </c>
      <c r="R41" s="14">
        <f t="shared" si="5"/>
        <v>233.36000000000058</v>
      </c>
      <c r="S41" s="18"/>
    </row>
    <row r="42" spans="1:19" ht="18">
      <c r="A42" s="12" t="s">
        <v>51</v>
      </c>
      <c r="B42" s="13">
        <f>'[1]STYCZEŃ'!F40+('[1]STYCZEŃ'!E40/2)</f>
        <v>4</v>
      </c>
      <c r="C42" s="14">
        <f>'[1]Nal. dot styczeń'!E41</f>
        <v>2789.75</v>
      </c>
      <c r="D42" s="15">
        <f t="shared" si="6"/>
        <v>11159</v>
      </c>
      <c r="E42" s="14">
        <f>'[1]STYCZEŃ'!K40</f>
        <v>3223.75</v>
      </c>
      <c r="F42" s="15">
        <f>'[1]STYCZEŃ'!M40</f>
        <v>1984</v>
      </c>
      <c r="G42" s="14">
        <f t="shared" si="7"/>
        <v>7936</v>
      </c>
      <c r="H42" s="41">
        <f>'[1]Nal. dot styczeń'!R41</f>
        <v>7935</v>
      </c>
      <c r="I42" s="14">
        <f t="shared" si="0"/>
        <v>-1</v>
      </c>
      <c r="J42" s="15">
        <f t="shared" si="1"/>
        <v>-0.75</v>
      </c>
      <c r="K42" s="14">
        <f t="shared" si="2"/>
        <v>1983.81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7935</v>
      </c>
      <c r="Q42" s="15">
        <f t="shared" si="4"/>
        <v>-1</v>
      </c>
      <c r="R42" s="14">
        <f t="shared" si="5"/>
        <v>-0.25</v>
      </c>
      <c r="S42" s="18"/>
    </row>
    <row r="43" spans="1:19" ht="18">
      <c r="A43" s="12" t="s">
        <v>52</v>
      </c>
      <c r="B43" s="13">
        <f>'[1]STYCZEŃ'!F41+('[1]STYCZEŃ'!E41/2)</f>
        <v>2</v>
      </c>
      <c r="C43" s="14">
        <f>'[1]Nal. dot styczeń'!E42</f>
        <v>3550</v>
      </c>
      <c r="D43" s="15">
        <f t="shared" si="6"/>
        <v>7100</v>
      </c>
      <c r="E43" s="14">
        <f>'[1]STYCZEŃ'!K41</f>
        <v>1551.83</v>
      </c>
      <c r="F43" s="15">
        <f>'[1]STYCZEŃ'!M41</f>
        <v>2774</v>
      </c>
      <c r="G43" s="14">
        <f t="shared" si="7"/>
        <v>5548</v>
      </c>
      <c r="H43" s="41">
        <f>'[1]Nal. dot styczeń'!R42</f>
        <v>5548</v>
      </c>
      <c r="I43" s="14">
        <f t="shared" si="0"/>
        <v>0</v>
      </c>
      <c r="J43" s="15">
        <f t="shared" si="1"/>
        <v>0.17000000000007276</v>
      </c>
      <c r="K43" s="14">
        <f t="shared" si="2"/>
        <v>2774.08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0</v>
      </c>
      <c r="R43" s="14">
        <f t="shared" si="5"/>
        <v>-0.17000000000007276</v>
      </c>
      <c r="S43" s="18"/>
    </row>
    <row r="44" spans="1:19" ht="18">
      <c r="A44" s="12" t="s">
        <v>53</v>
      </c>
      <c r="B44" s="13">
        <f>'[1]STYCZEŃ'!F42+('[1]STYCZEŃ'!E42/2)</f>
        <v>75.5</v>
      </c>
      <c r="C44" s="14">
        <f>'[1]Nal. dot styczeń'!E43</f>
        <v>3255.21</v>
      </c>
      <c r="D44" s="15">
        <f t="shared" si="6"/>
        <v>245768.355</v>
      </c>
      <c r="E44" s="14">
        <f>'[1]STYCZEŃ'!K42</f>
        <v>50541.89</v>
      </c>
      <c r="F44" s="15">
        <f>'[1]STYCZEŃ'!M42</f>
        <v>2586</v>
      </c>
      <c r="G44" s="14">
        <f t="shared" si="7"/>
        <v>195243</v>
      </c>
      <c r="H44" s="41">
        <f>'[1]Nal. dot styczeń'!R43</f>
        <v>197142</v>
      </c>
      <c r="I44" s="14">
        <f t="shared" si="0"/>
        <v>1899</v>
      </c>
      <c r="J44" s="15">
        <f t="shared" si="1"/>
        <v>-16.535000000003492</v>
      </c>
      <c r="K44" s="14">
        <f t="shared" si="2"/>
        <v>2585.78</v>
      </c>
      <c r="L44" s="15">
        <f t="shared" si="3"/>
        <v>669.43</v>
      </c>
      <c r="M44" s="15" t="b">
        <f>L44='[1]Nal. dot styczeń'!F43</f>
        <v>1</v>
      </c>
      <c r="N44" s="16"/>
      <c r="O44" s="17"/>
      <c r="P44" s="14">
        <f t="shared" si="8"/>
        <v>197142</v>
      </c>
      <c r="Q44" s="15">
        <f t="shared" si="4"/>
        <v>1899</v>
      </c>
      <c r="R44" s="14">
        <f t="shared" si="5"/>
        <v>1915.5350000000035</v>
      </c>
      <c r="S44" s="18"/>
    </row>
    <row r="45" spans="1:19" ht="18">
      <c r="A45" s="12" t="s">
        <v>54</v>
      </c>
      <c r="B45" s="13">
        <f>'[1]STYCZEŃ'!F43+('[1]STYCZEŃ'!E43/2)</f>
        <v>194</v>
      </c>
      <c r="C45" s="14">
        <f>'[1]Nal. dot styczeń'!E44</f>
        <v>3246</v>
      </c>
      <c r="D45" s="15">
        <f t="shared" si="6"/>
        <v>629724</v>
      </c>
      <c r="E45" s="14">
        <f>'[1]STYCZEŃ'!K43</f>
        <v>177859.97</v>
      </c>
      <c r="F45" s="15">
        <f>'[1]STYCZEŃ'!M43</f>
        <v>2329</v>
      </c>
      <c r="G45" s="14">
        <f t="shared" si="7"/>
        <v>451826</v>
      </c>
      <c r="H45" s="41">
        <f>'[1]Nal. dot styczeń'!R44</f>
        <v>460806</v>
      </c>
      <c r="I45" s="14">
        <f t="shared" si="0"/>
        <v>8980</v>
      </c>
      <c r="J45" s="15">
        <f t="shared" si="1"/>
        <v>38.03000000002794</v>
      </c>
      <c r="K45" s="14">
        <f t="shared" si="2"/>
        <v>2329.2</v>
      </c>
      <c r="L45" s="15">
        <f t="shared" si="3"/>
        <v>916.8</v>
      </c>
      <c r="M45" s="15" t="b">
        <f>L45='[1]Nal. dot styczeń'!F44</f>
        <v>1</v>
      </c>
      <c r="N45" s="16"/>
      <c r="O45" s="17"/>
      <c r="P45" s="14">
        <f t="shared" si="8"/>
        <v>460806</v>
      </c>
      <c r="Q45" s="15">
        <f t="shared" si="4"/>
        <v>8980</v>
      </c>
      <c r="R45" s="14">
        <f t="shared" si="5"/>
        <v>8941.969999999972</v>
      </c>
      <c r="S45" s="18"/>
    </row>
    <row r="46" spans="2:18" s="19" customFormat="1" ht="14.25">
      <c r="B46" s="30">
        <f>SUM(B8:B45)</f>
        <v>1371</v>
      </c>
      <c r="C46" s="30">
        <f aca="true" t="shared" si="9" ref="C46:R46">SUM(C8:C45)</f>
        <v>123043.12000000001</v>
      </c>
      <c r="D46" s="30">
        <f t="shared" si="9"/>
        <v>4489815.875</v>
      </c>
      <c r="E46" s="30">
        <f t="shared" si="9"/>
        <v>1133026.67</v>
      </c>
      <c r="F46" s="30">
        <f t="shared" si="9"/>
        <v>91507</v>
      </c>
      <c r="G46" s="30">
        <f t="shared" si="9"/>
        <v>3356936.5</v>
      </c>
      <c r="H46" s="53">
        <f t="shared" si="9"/>
        <v>3379787</v>
      </c>
      <c r="I46" s="30">
        <f t="shared" si="9"/>
        <v>22850.5</v>
      </c>
      <c r="J46" s="30">
        <f t="shared" si="9"/>
        <v>-147.2949999998873</v>
      </c>
      <c r="K46" s="30">
        <f t="shared" si="9"/>
        <v>91503.83</v>
      </c>
      <c r="L46" s="30">
        <f t="shared" si="9"/>
        <v>31539.289999999997</v>
      </c>
      <c r="M46" s="30">
        <f t="shared" si="9"/>
        <v>0</v>
      </c>
      <c r="N46" s="30">
        <f t="shared" si="9"/>
        <v>0</v>
      </c>
      <c r="O46" s="30">
        <f t="shared" si="9"/>
        <v>0</v>
      </c>
      <c r="P46" s="30">
        <f t="shared" si="9"/>
        <v>3379787</v>
      </c>
      <c r="Q46" s="30">
        <f t="shared" si="9"/>
        <v>22850.5</v>
      </c>
      <c r="R46" s="30">
        <f t="shared" si="9"/>
        <v>22997.79499999989</v>
      </c>
    </row>
    <row r="50" ht="14.25">
      <c r="H50" s="48">
        <f>H46+'Luty 2018'!H46+'Marzec 2018'!H46+'Kwiecień 2018'!H46+'Maj 2018'!H46+'Czerwiec 2018'!H46+'Lipiec 2018'!H46+'Sierpień 2018'!H46+'Wrzesień 2018'!H46+'Październik 2018'!H46+'Listopad 2018'!H46+'Grudzień 2018'!H46</f>
        <v>41717596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42" customWidth="1"/>
    <col min="9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43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6</v>
      </c>
      <c r="C8" s="14">
        <v>3342</v>
      </c>
      <c r="D8" s="15">
        <f>C8*B8</f>
        <v>20052</v>
      </c>
      <c r="E8" s="14">
        <v>4406.98</v>
      </c>
      <c r="F8" s="15">
        <v>2608</v>
      </c>
      <c r="G8" s="14">
        <f>F8*B8</f>
        <v>15648</v>
      </c>
      <c r="H8" s="14">
        <v>18872</v>
      </c>
      <c r="I8" s="14">
        <f aca="true" t="shared" si="0" ref="I8:I45">H8-G8</f>
        <v>3224</v>
      </c>
      <c r="J8" s="15">
        <f aca="true" t="shared" si="1" ref="J8:J45">D8-(E8+G8)</f>
        <v>-2.9799999999995634</v>
      </c>
      <c r="K8" s="14">
        <f aca="true" t="shared" si="2" ref="K8:K45">C8-L8</f>
        <v>2607.5</v>
      </c>
      <c r="L8" s="15">
        <f aca="true" t="shared" si="3" ref="L8:L45">ROUND(E8/B8,2)</f>
        <v>734.5</v>
      </c>
      <c r="M8" s="15" t="b">
        <f>L8='[1]Nal. dot styczeń'!F7</f>
        <v>0</v>
      </c>
      <c r="N8" s="16"/>
      <c r="O8" s="17"/>
      <c r="P8" s="14">
        <f>H8</f>
        <v>18872</v>
      </c>
      <c r="Q8" s="15">
        <f aca="true" t="shared" si="4" ref="Q8:Q45">P8-G8</f>
        <v>3224</v>
      </c>
      <c r="R8" s="14">
        <f aca="true" t="shared" si="5" ref="R8:R45">(E8+H8)-D8</f>
        <v>3226.9799999999996</v>
      </c>
      <c r="S8" s="18"/>
    </row>
    <row r="9" spans="1:19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4">
        <v>185590</v>
      </c>
      <c r="I9" s="14">
        <f t="shared" si="0"/>
        <v>0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0</v>
      </c>
      <c r="R9" s="14">
        <f t="shared" si="5"/>
        <v>31.60000000000582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4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4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25623.82</v>
      </c>
      <c r="F12" s="15">
        <v>2820</v>
      </c>
      <c r="G12" s="14">
        <f t="shared" si="7"/>
        <v>104340</v>
      </c>
      <c r="H12" s="14">
        <v>105339</v>
      </c>
      <c r="I12" s="14">
        <f t="shared" si="0"/>
        <v>999</v>
      </c>
      <c r="J12" s="15">
        <f t="shared" si="1"/>
        <v>17.179999999993015</v>
      </c>
      <c r="K12" s="14">
        <f t="shared" si="2"/>
        <v>2820.46</v>
      </c>
      <c r="L12" s="15">
        <f t="shared" si="3"/>
        <v>692.54</v>
      </c>
      <c r="M12" s="15" t="b">
        <f>L12='[1]Nal. dot styczeń'!F11</f>
        <v>0</v>
      </c>
      <c r="N12" s="16"/>
      <c r="O12" s="17"/>
      <c r="P12" s="14">
        <f t="shared" si="8"/>
        <v>105339</v>
      </c>
      <c r="Q12" s="15">
        <f t="shared" si="4"/>
        <v>999</v>
      </c>
      <c r="R12" s="14">
        <f t="shared" si="5"/>
        <v>981.820000000007</v>
      </c>
      <c r="S12" s="18"/>
    </row>
    <row r="13" spans="1:19" ht="18">
      <c r="A13" s="12" t="s">
        <v>22</v>
      </c>
      <c r="B13" s="13">
        <v>35</v>
      </c>
      <c r="C13" s="14">
        <v>3098</v>
      </c>
      <c r="D13" s="15">
        <f t="shared" si="6"/>
        <v>108430</v>
      </c>
      <c r="E13" s="14">
        <v>31379.53</v>
      </c>
      <c r="F13" s="15">
        <v>2201</v>
      </c>
      <c r="G13" s="14">
        <f t="shared" si="7"/>
        <v>77035</v>
      </c>
      <c r="H13" s="14">
        <v>77490</v>
      </c>
      <c r="I13" s="14">
        <f t="shared" si="0"/>
        <v>455</v>
      </c>
      <c r="J13" s="15">
        <f t="shared" si="1"/>
        <v>15.470000000001164</v>
      </c>
      <c r="K13" s="14">
        <f t="shared" si="2"/>
        <v>2201.44</v>
      </c>
      <c r="L13" s="15">
        <f t="shared" si="3"/>
        <v>896.56</v>
      </c>
      <c r="M13" s="15" t="b">
        <f>L13='[1]Nal. dot styczeń'!F12</f>
        <v>0</v>
      </c>
      <c r="N13" s="16"/>
      <c r="O13" s="17"/>
      <c r="P13" s="14">
        <f t="shared" si="8"/>
        <v>77490</v>
      </c>
      <c r="Q13" s="15">
        <f t="shared" si="4"/>
        <v>455</v>
      </c>
      <c r="R13" s="14">
        <f t="shared" si="5"/>
        <v>439.52999999999884</v>
      </c>
      <c r="S13" s="18"/>
    </row>
    <row r="14" spans="1:19" ht="18">
      <c r="A14" s="12" t="s">
        <v>23</v>
      </c>
      <c r="B14" s="13">
        <v>17</v>
      </c>
      <c r="C14" s="14">
        <v>3332</v>
      </c>
      <c r="D14" s="15">
        <f t="shared" si="6"/>
        <v>56644</v>
      </c>
      <c r="E14" s="14">
        <v>13827.87</v>
      </c>
      <c r="F14" s="15">
        <v>2519</v>
      </c>
      <c r="G14" s="14">
        <f t="shared" si="7"/>
        <v>42823</v>
      </c>
      <c r="H14" s="14">
        <v>41425</v>
      </c>
      <c r="I14" s="14">
        <f t="shared" si="0"/>
        <v>-1398</v>
      </c>
      <c r="J14" s="15">
        <f t="shared" si="1"/>
        <v>-6.870000000002619</v>
      </c>
      <c r="K14" s="14">
        <f t="shared" si="2"/>
        <v>2518.6</v>
      </c>
      <c r="L14" s="15">
        <f t="shared" si="3"/>
        <v>813.4</v>
      </c>
      <c r="M14" s="15" t="b">
        <f>L14='[1]Nal. dot styczeń'!F13</f>
        <v>0</v>
      </c>
      <c r="N14" s="16"/>
      <c r="O14" s="17"/>
      <c r="P14" s="14">
        <f t="shared" si="8"/>
        <v>41425</v>
      </c>
      <c r="Q14" s="15">
        <f t="shared" si="4"/>
        <v>-1398</v>
      </c>
      <c r="R14" s="14">
        <f t="shared" si="5"/>
        <v>-1391.1299999999974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3911.3</v>
      </c>
      <c r="F15" s="15">
        <v>2648</v>
      </c>
      <c r="G15" s="14">
        <f t="shared" si="7"/>
        <v>13240</v>
      </c>
      <c r="H15" s="14">
        <v>14695</v>
      </c>
      <c r="I15" s="14">
        <f t="shared" si="0"/>
        <v>1455</v>
      </c>
      <c r="J15" s="15">
        <f t="shared" si="1"/>
        <v>-1.2999999999992724</v>
      </c>
      <c r="K15" s="14">
        <f t="shared" si="2"/>
        <v>2647.74</v>
      </c>
      <c r="L15" s="15">
        <f t="shared" si="3"/>
        <v>782.26</v>
      </c>
      <c r="M15" s="15" t="b">
        <f>L15='[1]Nal. dot styczeń'!F14</f>
        <v>0</v>
      </c>
      <c r="N15" s="16"/>
      <c r="O15" s="17"/>
      <c r="P15" s="14">
        <f t="shared" si="8"/>
        <v>14695</v>
      </c>
      <c r="Q15" s="15">
        <f t="shared" si="4"/>
        <v>1455</v>
      </c>
      <c r="R15" s="14">
        <f t="shared" si="5"/>
        <v>1456.2999999999993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4">
        <v>19054</v>
      </c>
      <c r="I16" s="14">
        <f t="shared" si="0"/>
        <v>-301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19054</v>
      </c>
      <c r="Q16" s="15">
        <f t="shared" si="4"/>
        <v>-301</v>
      </c>
      <c r="R16" s="14">
        <f t="shared" si="5"/>
        <v>-302.65999999999985</v>
      </c>
      <c r="S16" s="18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12651.89</v>
      </c>
      <c r="F17" s="15">
        <v>2608</v>
      </c>
      <c r="G17" s="14">
        <f t="shared" si="7"/>
        <v>39120</v>
      </c>
      <c r="H17" s="14">
        <v>39390</v>
      </c>
      <c r="I17" s="14">
        <f t="shared" si="0"/>
        <v>270</v>
      </c>
      <c r="J17" s="15">
        <f t="shared" si="1"/>
        <v>-6.889999999999418</v>
      </c>
      <c r="K17" s="14">
        <f t="shared" si="2"/>
        <v>2607.54</v>
      </c>
      <c r="L17" s="15">
        <f t="shared" si="3"/>
        <v>843.46</v>
      </c>
      <c r="M17" s="15" t="b">
        <f>L17='[1]Nal. dot styczeń'!F16</f>
        <v>0</v>
      </c>
      <c r="N17" s="16"/>
      <c r="O17" s="17"/>
      <c r="P17" s="14">
        <f t="shared" si="8"/>
        <v>39390</v>
      </c>
      <c r="Q17" s="15">
        <f t="shared" si="4"/>
        <v>270</v>
      </c>
      <c r="R17" s="14">
        <f t="shared" si="5"/>
        <v>276.8899999999994</v>
      </c>
      <c r="S17" s="18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30389.25</v>
      </c>
      <c r="F18" s="15">
        <v>2532</v>
      </c>
      <c r="G18" s="14">
        <f t="shared" si="7"/>
        <v>88620</v>
      </c>
      <c r="H18" s="14">
        <v>91175</v>
      </c>
      <c r="I18" s="14">
        <f t="shared" si="0"/>
        <v>2555</v>
      </c>
      <c r="J18" s="15">
        <f t="shared" si="1"/>
        <v>-9.25</v>
      </c>
      <c r="K18" s="14">
        <f t="shared" si="2"/>
        <v>2531.74</v>
      </c>
      <c r="L18" s="15">
        <f t="shared" si="3"/>
        <v>868.26</v>
      </c>
      <c r="M18" s="15" t="b">
        <f>L18='[1]Nal. dot styczeń'!F17</f>
        <v>0</v>
      </c>
      <c r="N18" s="16"/>
      <c r="O18" s="17"/>
      <c r="P18" s="14">
        <f t="shared" si="8"/>
        <v>91175</v>
      </c>
      <c r="Q18" s="15">
        <f t="shared" si="4"/>
        <v>2555</v>
      </c>
      <c r="R18" s="14">
        <f t="shared" si="5"/>
        <v>2564.25</v>
      </c>
      <c r="S18" s="18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8083.27</v>
      </c>
      <c r="F19" s="15">
        <v>2318</v>
      </c>
      <c r="G19" s="14">
        <f t="shared" si="7"/>
        <v>23180</v>
      </c>
      <c r="H19" s="14">
        <v>23180</v>
      </c>
      <c r="I19" s="14">
        <f t="shared" si="0"/>
        <v>0</v>
      </c>
      <c r="J19" s="15">
        <f t="shared" si="1"/>
        <v>-3.2700000000004366</v>
      </c>
      <c r="K19" s="14">
        <f t="shared" si="2"/>
        <v>2317.67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23180</v>
      </c>
      <c r="Q19" s="15">
        <f t="shared" si="4"/>
        <v>0</v>
      </c>
      <c r="R19" s="14">
        <f t="shared" si="5"/>
        <v>3.2700000000004366</v>
      </c>
      <c r="S19" s="18"/>
    </row>
    <row r="20" spans="1:19" ht="18">
      <c r="A20" s="12" t="s">
        <v>29</v>
      </c>
      <c r="B20" s="13">
        <v>11</v>
      </c>
      <c r="C20" s="14">
        <v>3400</v>
      </c>
      <c r="D20" s="15">
        <f t="shared" si="6"/>
        <v>37400</v>
      </c>
      <c r="E20" s="14">
        <v>10262.19</v>
      </c>
      <c r="F20" s="15">
        <v>2467</v>
      </c>
      <c r="G20" s="14">
        <f t="shared" si="7"/>
        <v>27137</v>
      </c>
      <c r="H20" s="14">
        <v>26304</v>
      </c>
      <c r="I20" s="14">
        <f t="shared" si="0"/>
        <v>-833</v>
      </c>
      <c r="J20" s="15">
        <f t="shared" si="1"/>
        <v>0.8099999999976717</v>
      </c>
      <c r="K20" s="14">
        <f t="shared" si="2"/>
        <v>2467.07</v>
      </c>
      <c r="L20" s="15">
        <f t="shared" si="3"/>
        <v>932.93</v>
      </c>
      <c r="M20" s="15" t="b">
        <f>L20='[1]Nal. dot styczeń'!F19</f>
        <v>0</v>
      </c>
      <c r="N20" s="16"/>
      <c r="O20" s="17"/>
      <c r="P20" s="14">
        <f t="shared" si="8"/>
        <v>26304</v>
      </c>
      <c r="Q20" s="15">
        <f t="shared" si="4"/>
        <v>-833</v>
      </c>
      <c r="R20" s="14">
        <f t="shared" si="5"/>
        <v>-833.8099999999977</v>
      </c>
      <c r="S20" s="18"/>
    </row>
    <row r="21" spans="1:19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64227.3</v>
      </c>
      <c r="F21" s="15">
        <v>3427</v>
      </c>
      <c r="G21" s="14">
        <f t="shared" si="7"/>
        <v>226182</v>
      </c>
      <c r="H21" s="14">
        <v>235554</v>
      </c>
      <c r="I21" s="14">
        <f t="shared" si="0"/>
        <v>9372</v>
      </c>
      <c r="J21" s="15">
        <f t="shared" si="1"/>
        <v>-9.299999999988358</v>
      </c>
      <c r="K21" s="14">
        <f t="shared" si="2"/>
        <v>3426.86</v>
      </c>
      <c r="L21" s="15">
        <f t="shared" si="3"/>
        <v>973.14</v>
      </c>
      <c r="M21" s="15" t="b">
        <f>L21='[1]Nal. dot styczeń'!F20</f>
        <v>0</v>
      </c>
      <c r="N21" s="16"/>
      <c r="O21" s="17"/>
      <c r="P21" s="14">
        <f t="shared" si="8"/>
        <v>235554</v>
      </c>
      <c r="Q21" s="15">
        <f t="shared" si="4"/>
        <v>9372</v>
      </c>
      <c r="R21" s="14">
        <f t="shared" si="5"/>
        <v>9381.299999999988</v>
      </c>
      <c r="S21" s="18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113386.63</v>
      </c>
      <c r="F22" s="15">
        <v>2763</v>
      </c>
      <c r="G22" s="14">
        <f t="shared" si="7"/>
        <v>367479</v>
      </c>
      <c r="H22" s="14">
        <v>369075</v>
      </c>
      <c r="I22" s="14">
        <f t="shared" si="0"/>
        <v>1596</v>
      </c>
      <c r="J22" s="15">
        <f t="shared" si="1"/>
        <v>-38.710000000020955</v>
      </c>
      <c r="K22" s="14">
        <f t="shared" si="2"/>
        <v>2762.71</v>
      </c>
      <c r="L22" s="15">
        <f t="shared" si="3"/>
        <v>852.53</v>
      </c>
      <c r="M22" s="15" t="b">
        <f>L22='[1]Nal. dot styczeń'!F21</f>
        <v>0</v>
      </c>
      <c r="N22" s="16"/>
      <c r="O22" s="17"/>
      <c r="P22" s="14">
        <f t="shared" si="8"/>
        <v>369075</v>
      </c>
      <c r="Q22" s="15">
        <f t="shared" si="4"/>
        <v>1596</v>
      </c>
      <c r="R22" s="14">
        <f t="shared" si="5"/>
        <v>1634.710000000021</v>
      </c>
      <c r="S22" s="18"/>
    </row>
    <row r="23" spans="1:19" ht="18">
      <c r="A23" s="12" t="s">
        <v>32</v>
      </c>
      <c r="B23" s="13">
        <v>20</v>
      </c>
      <c r="C23" s="14">
        <v>2881.71</v>
      </c>
      <c r="D23" s="15">
        <f t="shared" si="6"/>
        <v>57634.2</v>
      </c>
      <c r="E23" s="14">
        <v>13225.85</v>
      </c>
      <c r="F23" s="15">
        <v>2220</v>
      </c>
      <c r="G23" s="14">
        <f t="shared" si="7"/>
        <v>44400</v>
      </c>
      <c r="H23" s="14">
        <v>44461</v>
      </c>
      <c r="I23" s="14">
        <f t="shared" si="0"/>
        <v>61</v>
      </c>
      <c r="J23" s="15">
        <f t="shared" si="1"/>
        <v>8.349999999998545</v>
      </c>
      <c r="K23" s="14">
        <f t="shared" si="2"/>
        <v>2220.42</v>
      </c>
      <c r="L23" s="15">
        <f t="shared" si="3"/>
        <v>661.29</v>
      </c>
      <c r="M23" s="15" t="b">
        <f>L23='[1]Nal. dot styczeń'!F22</f>
        <v>0</v>
      </c>
      <c r="N23" s="16"/>
      <c r="O23" s="17"/>
      <c r="P23" s="14">
        <f t="shared" si="8"/>
        <v>44461</v>
      </c>
      <c r="Q23" s="15">
        <f t="shared" si="4"/>
        <v>61</v>
      </c>
      <c r="R23" s="14">
        <f t="shared" si="5"/>
        <v>52.650000000001455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25610.19</v>
      </c>
      <c r="F24" s="15">
        <v>2805</v>
      </c>
      <c r="G24" s="14">
        <f t="shared" si="7"/>
        <v>95370</v>
      </c>
      <c r="H24" s="14">
        <v>94962</v>
      </c>
      <c r="I24" s="14">
        <f t="shared" si="0"/>
        <v>-408</v>
      </c>
      <c r="J24" s="15">
        <f t="shared" si="1"/>
        <v>-8.190000000002328</v>
      </c>
      <c r="K24" s="14">
        <f t="shared" si="2"/>
        <v>2804.76</v>
      </c>
      <c r="L24" s="15">
        <f t="shared" si="3"/>
        <v>753.24</v>
      </c>
      <c r="M24" s="15" t="b">
        <f>L24='[1]Nal. dot styczeń'!F23</f>
        <v>0</v>
      </c>
      <c r="N24" s="16"/>
      <c r="O24" s="17"/>
      <c r="P24" s="14">
        <f t="shared" si="8"/>
        <v>94962</v>
      </c>
      <c r="Q24" s="15">
        <f t="shared" si="4"/>
        <v>-408</v>
      </c>
      <c r="R24" s="14">
        <f t="shared" si="5"/>
        <v>-399.8099999999977</v>
      </c>
      <c r="S24" s="18"/>
    </row>
    <row r="25" spans="1:19" ht="18">
      <c r="A25" s="12" t="s">
        <v>34</v>
      </c>
      <c r="B25" s="13">
        <v>70</v>
      </c>
      <c r="C25" s="14">
        <v>3760</v>
      </c>
      <c r="D25" s="15">
        <f t="shared" si="6"/>
        <v>263200</v>
      </c>
      <c r="E25" s="14">
        <v>64648.16</v>
      </c>
      <c r="F25" s="15">
        <v>2836</v>
      </c>
      <c r="G25" s="14">
        <f t="shared" si="7"/>
        <v>198520</v>
      </c>
      <c r="H25" s="14">
        <v>199011</v>
      </c>
      <c r="I25" s="14">
        <f t="shared" si="0"/>
        <v>491</v>
      </c>
      <c r="J25" s="15">
        <f t="shared" si="1"/>
        <v>31.839999999967404</v>
      </c>
      <c r="K25" s="14">
        <f t="shared" si="2"/>
        <v>2836.45</v>
      </c>
      <c r="L25" s="15">
        <f t="shared" si="3"/>
        <v>923.55</v>
      </c>
      <c r="M25" s="15" t="b">
        <f>L25='[1]Nal. dot styczeń'!F24</f>
        <v>0</v>
      </c>
      <c r="N25" s="16"/>
      <c r="O25" s="17"/>
      <c r="P25" s="14">
        <f t="shared" si="8"/>
        <v>199011</v>
      </c>
      <c r="Q25" s="15">
        <f t="shared" si="4"/>
        <v>491</v>
      </c>
      <c r="R25" s="14">
        <f t="shared" si="5"/>
        <v>459.1600000000326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7484.89</v>
      </c>
      <c r="F26" s="15">
        <v>2752</v>
      </c>
      <c r="G26" s="14">
        <f t="shared" si="7"/>
        <v>27520</v>
      </c>
      <c r="H26" s="14">
        <v>27620</v>
      </c>
      <c r="I26" s="14">
        <f t="shared" si="0"/>
        <v>100</v>
      </c>
      <c r="J26" s="15">
        <f t="shared" si="1"/>
        <v>-4.889999999999418</v>
      </c>
      <c r="K26" s="14">
        <f t="shared" si="2"/>
        <v>2751.51</v>
      </c>
      <c r="L26" s="15">
        <f t="shared" si="3"/>
        <v>748.49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100</v>
      </c>
      <c r="R26" s="14">
        <f t="shared" si="5"/>
        <v>104.88999999999942</v>
      </c>
      <c r="S26" s="18"/>
    </row>
    <row r="27" spans="1:19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48100.88</v>
      </c>
      <c r="F27" s="15">
        <v>2836</v>
      </c>
      <c r="G27" s="14">
        <f t="shared" si="7"/>
        <v>178668</v>
      </c>
      <c r="H27" s="14">
        <v>179802</v>
      </c>
      <c r="I27" s="14">
        <f t="shared" si="0"/>
        <v>1134</v>
      </c>
      <c r="J27" s="15">
        <f t="shared" si="1"/>
        <v>31.119999999995343</v>
      </c>
      <c r="K27" s="14">
        <f t="shared" si="2"/>
        <v>2836.49</v>
      </c>
      <c r="L27" s="15">
        <f t="shared" si="3"/>
        <v>763.51</v>
      </c>
      <c r="M27" s="15" t="b">
        <f>L27='[1]Nal. dot styczeń'!F26</f>
        <v>0</v>
      </c>
      <c r="N27" s="16"/>
      <c r="O27" s="17"/>
      <c r="P27" s="14">
        <f t="shared" si="8"/>
        <v>179802</v>
      </c>
      <c r="Q27" s="15">
        <f t="shared" si="4"/>
        <v>1134</v>
      </c>
      <c r="R27" s="14">
        <f t="shared" si="5"/>
        <v>1102.8800000000047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4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19117.59</v>
      </c>
      <c r="F29" s="15">
        <v>2868</v>
      </c>
      <c r="G29" s="14">
        <f t="shared" si="7"/>
        <v>55926</v>
      </c>
      <c r="H29" s="14">
        <v>55594</v>
      </c>
      <c r="I29" s="14">
        <f t="shared" si="0"/>
        <v>-332</v>
      </c>
      <c r="J29" s="15">
        <f t="shared" si="1"/>
        <v>-7.5899999999965075</v>
      </c>
      <c r="K29" s="14">
        <f t="shared" si="2"/>
        <v>2867.61</v>
      </c>
      <c r="L29" s="15">
        <f t="shared" si="3"/>
        <v>980.39</v>
      </c>
      <c r="M29" s="15" t="b">
        <f>L29='[1]Nal. dot styczeń'!F28</f>
        <v>0</v>
      </c>
      <c r="N29" s="16"/>
      <c r="O29" s="17"/>
      <c r="P29" s="14">
        <f t="shared" si="8"/>
        <v>55594</v>
      </c>
      <c r="Q29" s="15">
        <f t="shared" si="4"/>
        <v>-332</v>
      </c>
      <c r="R29" s="14">
        <f t="shared" si="5"/>
        <v>-324.4100000000035</v>
      </c>
      <c r="S29" s="18"/>
    </row>
    <row r="30" spans="1:19" ht="18">
      <c r="A30" s="12" t="s">
        <v>39</v>
      </c>
      <c r="B30" s="13">
        <v>5</v>
      </c>
      <c r="C30" s="14">
        <v>2877</v>
      </c>
      <c r="D30" s="15">
        <f t="shared" si="6"/>
        <v>14385</v>
      </c>
      <c r="E30" s="14">
        <v>4626.65</v>
      </c>
      <c r="F30" s="15">
        <v>1952</v>
      </c>
      <c r="G30" s="14">
        <f t="shared" si="7"/>
        <v>9760</v>
      </c>
      <c r="H30" s="14">
        <v>10186</v>
      </c>
      <c r="I30" s="14">
        <f t="shared" si="0"/>
        <v>426</v>
      </c>
      <c r="J30" s="15">
        <f t="shared" si="1"/>
        <v>-1.6499999999996362</v>
      </c>
      <c r="K30" s="14">
        <f t="shared" si="2"/>
        <v>1951.67</v>
      </c>
      <c r="L30" s="15">
        <f t="shared" si="3"/>
        <v>925.33</v>
      </c>
      <c r="M30" s="15" t="b">
        <f>L30='[1]Nal. dot styczeń'!F29</f>
        <v>0</v>
      </c>
      <c r="N30" s="16"/>
      <c r="O30" s="17"/>
      <c r="P30" s="14">
        <f t="shared" si="8"/>
        <v>10186</v>
      </c>
      <c r="Q30" s="15">
        <f t="shared" si="4"/>
        <v>426</v>
      </c>
      <c r="R30" s="14">
        <f t="shared" si="5"/>
        <v>427.64999999999964</v>
      </c>
      <c r="S30" s="18"/>
    </row>
    <row r="31" spans="1:19" ht="18">
      <c r="A31" s="12" t="s">
        <v>40</v>
      </c>
      <c r="B31" s="13">
        <v>9</v>
      </c>
      <c r="C31" s="14">
        <v>3350</v>
      </c>
      <c r="D31" s="15">
        <f t="shared" si="6"/>
        <v>30150</v>
      </c>
      <c r="E31" s="14">
        <v>4468</v>
      </c>
      <c r="F31" s="15">
        <v>2854</v>
      </c>
      <c r="G31" s="14">
        <f t="shared" si="7"/>
        <v>25686</v>
      </c>
      <c r="H31" s="14">
        <v>24003</v>
      </c>
      <c r="I31" s="14">
        <f t="shared" si="0"/>
        <v>-1683</v>
      </c>
      <c r="J31" s="15">
        <f t="shared" si="1"/>
        <v>-4</v>
      </c>
      <c r="K31" s="14">
        <f t="shared" si="2"/>
        <v>2853.56</v>
      </c>
      <c r="L31" s="15">
        <f t="shared" si="3"/>
        <v>496.44</v>
      </c>
      <c r="M31" s="15" t="b">
        <f>L31='[1]Nal. dot styczeń'!F30</f>
        <v>0</v>
      </c>
      <c r="N31" s="16"/>
      <c r="O31" s="17"/>
      <c r="P31" s="14">
        <f t="shared" si="8"/>
        <v>24003</v>
      </c>
      <c r="Q31" s="15">
        <f t="shared" si="4"/>
        <v>-1683</v>
      </c>
      <c r="R31" s="14">
        <f t="shared" si="5"/>
        <v>-1679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4">
        <v>37706</v>
      </c>
      <c r="I32" s="14">
        <f t="shared" si="0"/>
        <v>102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37706</v>
      </c>
      <c r="Q32" s="15">
        <f t="shared" si="4"/>
        <v>102</v>
      </c>
      <c r="R32" s="14">
        <f t="shared" si="5"/>
        <v>108.72999999999593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47762.23</v>
      </c>
      <c r="F33" s="15">
        <v>2637</v>
      </c>
      <c r="G33" s="14">
        <f t="shared" si="7"/>
        <v>152946</v>
      </c>
      <c r="H33" s="14">
        <v>155208</v>
      </c>
      <c r="I33" s="14">
        <f t="shared" si="0"/>
        <v>2262</v>
      </c>
      <c r="J33" s="15">
        <f t="shared" si="1"/>
        <v>-28.230000000010477</v>
      </c>
      <c r="K33" s="14">
        <f t="shared" si="2"/>
        <v>2636.51</v>
      </c>
      <c r="L33" s="15">
        <f t="shared" si="3"/>
        <v>823.49</v>
      </c>
      <c r="M33" s="15" t="b">
        <f>L33='[1]Nal. dot styczeń'!F32</f>
        <v>0</v>
      </c>
      <c r="N33" s="16"/>
      <c r="O33" s="17"/>
      <c r="P33" s="14">
        <f t="shared" si="8"/>
        <v>155208</v>
      </c>
      <c r="Q33" s="15">
        <f t="shared" si="4"/>
        <v>2262</v>
      </c>
      <c r="R33" s="14">
        <f t="shared" si="5"/>
        <v>2290.2300000000105</v>
      </c>
      <c r="S33" s="18"/>
    </row>
    <row r="34" spans="1:19" ht="18">
      <c r="A34" s="12" t="s">
        <v>43</v>
      </c>
      <c r="B34" s="13">
        <v>96</v>
      </c>
      <c r="C34" s="14">
        <v>3078</v>
      </c>
      <c r="D34" s="15">
        <f t="shared" si="6"/>
        <v>295488</v>
      </c>
      <c r="E34" s="14">
        <v>96139.48</v>
      </c>
      <c r="F34" s="15">
        <v>2077</v>
      </c>
      <c r="G34" s="14">
        <f t="shared" si="7"/>
        <v>199392</v>
      </c>
      <c r="H34" s="14">
        <v>210912</v>
      </c>
      <c r="I34" s="14">
        <f t="shared" si="0"/>
        <v>11520</v>
      </c>
      <c r="J34" s="15">
        <f t="shared" si="1"/>
        <v>-43.47999999998137</v>
      </c>
      <c r="K34" s="14">
        <f t="shared" si="2"/>
        <v>2076.55</v>
      </c>
      <c r="L34" s="15">
        <f t="shared" si="3"/>
        <v>1001.45</v>
      </c>
      <c r="M34" s="15" t="b">
        <f>L34='[1]Nal. dot styczeń'!F33</f>
        <v>0</v>
      </c>
      <c r="N34" s="16"/>
      <c r="O34" s="17"/>
      <c r="P34" s="14">
        <f t="shared" si="8"/>
        <v>210912</v>
      </c>
      <c r="Q34" s="15">
        <f t="shared" si="4"/>
        <v>11520</v>
      </c>
      <c r="R34" s="14">
        <f t="shared" si="5"/>
        <v>11563.479999999981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9432.25</v>
      </c>
      <c r="F35" s="15">
        <v>2641</v>
      </c>
      <c r="G35" s="14">
        <f t="shared" si="7"/>
        <v>29051</v>
      </c>
      <c r="H35" s="14">
        <v>29249</v>
      </c>
      <c r="I35" s="14">
        <f t="shared" si="0"/>
        <v>198</v>
      </c>
      <c r="J35" s="15">
        <f t="shared" si="1"/>
        <v>-5.25</v>
      </c>
      <c r="K35" s="14">
        <f t="shared" si="2"/>
        <v>2640.52</v>
      </c>
      <c r="L35" s="15">
        <f t="shared" si="3"/>
        <v>857.48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198</v>
      </c>
      <c r="R35" s="14">
        <f t="shared" si="5"/>
        <v>203.25</v>
      </c>
      <c r="S35" s="18"/>
    </row>
    <row r="36" spans="1:19" ht="18">
      <c r="A36" s="12" t="s">
        <v>45</v>
      </c>
      <c r="B36" s="13">
        <v>94</v>
      </c>
      <c r="C36" s="14">
        <v>3024</v>
      </c>
      <c r="D36" s="15">
        <f t="shared" si="6"/>
        <v>284256</v>
      </c>
      <c r="E36" s="14">
        <v>71784.13</v>
      </c>
      <c r="F36" s="15">
        <v>2260</v>
      </c>
      <c r="G36" s="14">
        <f t="shared" si="7"/>
        <v>212440</v>
      </c>
      <c r="H36" s="14">
        <v>211312</v>
      </c>
      <c r="I36" s="14">
        <f t="shared" si="0"/>
        <v>-1128</v>
      </c>
      <c r="J36" s="15">
        <f t="shared" si="1"/>
        <v>31.869999999995343</v>
      </c>
      <c r="K36" s="14">
        <f t="shared" si="2"/>
        <v>2260.34</v>
      </c>
      <c r="L36" s="15">
        <f t="shared" si="3"/>
        <v>763.66</v>
      </c>
      <c r="M36" s="15" t="b">
        <f>L36='[1]Nal. dot styczeń'!F35</f>
        <v>0</v>
      </c>
      <c r="N36" s="16"/>
      <c r="O36" s="17"/>
      <c r="P36" s="14">
        <f t="shared" si="8"/>
        <v>211312</v>
      </c>
      <c r="Q36" s="15">
        <f t="shared" si="4"/>
        <v>-1128</v>
      </c>
      <c r="R36" s="14">
        <f t="shared" si="5"/>
        <v>-1159.8699999999953</v>
      </c>
      <c r="S36" s="18"/>
    </row>
    <row r="37" spans="1:19" ht="18">
      <c r="A37" s="12" t="s">
        <v>46</v>
      </c>
      <c r="B37" s="13">
        <v>14</v>
      </c>
      <c r="C37" s="14">
        <v>3843</v>
      </c>
      <c r="D37" s="15">
        <f t="shared" si="6"/>
        <v>53802</v>
      </c>
      <c r="E37" s="14">
        <v>14462.46</v>
      </c>
      <c r="F37" s="15">
        <v>2810</v>
      </c>
      <c r="G37" s="14">
        <f t="shared" si="7"/>
        <v>39340</v>
      </c>
      <c r="H37" s="14">
        <v>32908</v>
      </c>
      <c r="I37" s="14">
        <f t="shared" si="0"/>
        <v>-6432</v>
      </c>
      <c r="J37" s="15">
        <f t="shared" si="1"/>
        <v>-0.4599999999991269</v>
      </c>
      <c r="K37" s="14">
        <f t="shared" si="2"/>
        <v>2809.9700000000003</v>
      </c>
      <c r="L37" s="15">
        <f t="shared" si="3"/>
        <v>1033.03</v>
      </c>
      <c r="M37" s="15" t="b">
        <f>L37='[1]Nal. dot styczeń'!F36</f>
        <v>0</v>
      </c>
      <c r="N37" s="16"/>
      <c r="O37" s="17"/>
      <c r="P37" s="14">
        <f t="shared" si="8"/>
        <v>32908</v>
      </c>
      <c r="Q37" s="15">
        <f t="shared" si="4"/>
        <v>-6432</v>
      </c>
      <c r="R37" s="14">
        <f t="shared" si="5"/>
        <v>-6431.540000000001</v>
      </c>
      <c r="S37" s="18"/>
    </row>
    <row r="38" spans="1:19" ht="18">
      <c r="A38" s="12" t="s">
        <v>47</v>
      </c>
      <c r="B38" s="13">
        <v>2</v>
      </c>
      <c r="C38" s="14">
        <v>3555</v>
      </c>
      <c r="D38" s="15">
        <f t="shared" si="6"/>
        <v>7110</v>
      </c>
      <c r="E38" s="14">
        <v>3843.8</v>
      </c>
      <c r="F38" s="15">
        <v>1633</v>
      </c>
      <c r="G38" s="14">
        <f t="shared" si="7"/>
        <v>3266</v>
      </c>
      <c r="H38" s="14">
        <v>3266</v>
      </c>
      <c r="I38" s="14">
        <f t="shared" si="0"/>
        <v>0</v>
      </c>
      <c r="J38" s="15">
        <f t="shared" si="1"/>
        <v>0.1999999999998181</v>
      </c>
      <c r="K38" s="14">
        <f t="shared" si="2"/>
        <v>1633.1</v>
      </c>
      <c r="L38" s="15">
        <f t="shared" si="3"/>
        <v>1921.9</v>
      </c>
      <c r="M38" s="15" t="b">
        <f>L38='[1]Nal. dot styczeń'!F37</f>
        <v>0</v>
      </c>
      <c r="N38" s="16"/>
      <c r="O38" s="17"/>
      <c r="P38" s="14">
        <f t="shared" si="8"/>
        <v>3266</v>
      </c>
      <c r="Q38" s="15">
        <f t="shared" si="4"/>
        <v>0</v>
      </c>
      <c r="R38" s="14">
        <f t="shared" si="5"/>
        <v>-0.1999999999998181</v>
      </c>
      <c r="S38" s="18"/>
    </row>
    <row r="39" spans="1:19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12176.98</v>
      </c>
      <c r="F39" s="15">
        <v>2365</v>
      </c>
      <c r="G39" s="14">
        <f t="shared" si="7"/>
        <v>23650</v>
      </c>
      <c r="H39" s="14">
        <v>23650</v>
      </c>
      <c r="I39" s="14">
        <f t="shared" si="0"/>
        <v>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23650</v>
      </c>
      <c r="Q39" s="15">
        <f t="shared" si="4"/>
        <v>0</v>
      </c>
      <c r="R39" s="14">
        <f t="shared" si="5"/>
        <v>-3.0200000000040745</v>
      </c>
      <c r="S39" s="18"/>
    </row>
    <row r="40" spans="1:19" ht="18">
      <c r="A40" s="12" t="s">
        <v>49</v>
      </c>
      <c r="B40" s="13">
        <v>10</v>
      </c>
      <c r="C40" s="14">
        <v>3791</v>
      </c>
      <c r="D40" s="15">
        <f t="shared" si="6"/>
        <v>37910</v>
      </c>
      <c r="E40" s="14">
        <v>12694.73</v>
      </c>
      <c r="F40" s="15">
        <v>2522</v>
      </c>
      <c r="G40" s="14">
        <f t="shared" si="7"/>
        <v>25220</v>
      </c>
      <c r="H40" s="14">
        <v>25220</v>
      </c>
      <c r="I40" s="14">
        <f t="shared" si="0"/>
        <v>0</v>
      </c>
      <c r="J40" s="15">
        <f t="shared" si="1"/>
        <v>-4.7299999999959255</v>
      </c>
      <c r="K40" s="14">
        <f t="shared" si="2"/>
        <v>2521.5299999999997</v>
      </c>
      <c r="L40" s="15">
        <f t="shared" si="3"/>
        <v>1269.47</v>
      </c>
      <c r="M40" s="15" t="b">
        <f>L40='[1]Nal. dot styczeń'!F39</f>
        <v>0</v>
      </c>
      <c r="N40" s="16"/>
      <c r="O40" s="17"/>
      <c r="P40" s="14">
        <f t="shared" si="8"/>
        <v>25220</v>
      </c>
      <c r="Q40" s="15">
        <f t="shared" si="4"/>
        <v>0</v>
      </c>
      <c r="R40" s="14">
        <f t="shared" si="5"/>
        <v>4.7299999999959255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34133.59</v>
      </c>
      <c r="F41" s="15">
        <v>2164</v>
      </c>
      <c r="G41" s="14">
        <f t="shared" si="7"/>
        <v>97380</v>
      </c>
      <c r="H41" s="14">
        <v>97470</v>
      </c>
      <c r="I41" s="14">
        <f t="shared" si="0"/>
        <v>90</v>
      </c>
      <c r="J41" s="15">
        <f t="shared" si="1"/>
        <v>21.410000000003492</v>
      </c>
      <c r="K41" s="14">
        <f t="shared" si="2"/>
        <v>2164.48</v>
      </c>
      <c r="L41" s="15">
        <f t="shared" si="3"/>
        <v>758.52</v>
      </c>
      <c r="M41" s="15" t="b">
        <f>L41='[1]Nal. dot styczeń'!F40</f>
        <v>0</v>
      </c>
      <c r="N41" s="16"/>
      <c r="O41" s="17"/>
      <c r="P41" s="14">
        <f t="shared" si="8"/>
        <v>97470</v>
      </c>
      <c r="Q41" s="15">
        <f t="shared" si="4"/>
        <v>90</v>
      </c>
      <c r="R41" s="14">
        <f t="shared" si="5"/>
        <v>68.58999999999651</v>
      </c>
      <c r="S41" s="18"/>
    </row>
    <row r="42" spans="1:19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4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4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/>
    </row>
    <row r="44" spans="1:19" ht="18">
      <c r="A44" s="12" t="s">
        <v>53</v>
      </c>
      <c r="B44" s="13">
        <v>67</v>
      </c>
      <c r="C44" s="14">
        <v>3413.45</v>
      </c>
      <c r="D44" s="15">
        <f t="shared" si="6"/>
        <v>228701.15</v>
      </c>
      <c r="E44" s="14">
        <v>45447.74</v>
      </c>
      <c r="F44" s="15">
        <v>2735</v>
      </c>
      <c r="G44" s="14">
        <f t="shared" si="7"/>
        <v>183245</v>
      </c>
      <c r="H44" s="14">
        <v>186184</v>
      </c>
      <c r="I44" s="14">
        <f t="shared" si="0"/>
        <v>2939</v>
      </c>
      <c r="J44" s="15">
        <f t="shared" si="1"/>
        <v>8.410000000003492</v>
      </c>
      <c r="K44" s="14">
        <f t="shared" si="2"/>
        <v>2735.1299999999997</v>
      </c>
      <c r="L44" s="15">
        <f t="shared" si="3"/>
        <v>678.32</v>
      </c>
      <c r="M44" s="15" t="b">
        <f>L44='[1]Nal. dot styczeń'!F43</f>
        <v>0</v>
      </c>
      <c r="N44" s="16"/>
      <c r="O44" s="17"/>
      <c r="P44" s="14">
        <f t="shared" si="8"/>
        <v>186184</v>
      </c>
      <c r="Q44" s="15">
        <f t="shared" si="4"/>
        <v>2939</v>
      </c>
      <c r="R44" s="14">
        <f t="shared" si="5"/>
        <v>2930.5899999999965</v>
      </c>
      <c r="S44" s="18"/>
    </row>
    <row r="45" spans="1:19" ht="18">
      <c r="A45" s="12" t="s">
        <v>54</v>
      </c>
      <c r="B45" s="13">
        <v>186</v>
      </c>
      <c r="C45" s="14">
        <v>3460.88</v>
      </c>
      <c r="D45" s="15">
        <f t="shared" si="6"/>
        <v>643723.68</v>
      </c>
      <c r="E45" s="14">
        <v>158537.15</v>
      </c>
      <c r="F45" s="15">
        <v>2609</v>
      </c>
      <c r="G45" s="14">
        <f t="shared" si="7"/>
        <v>485274</v>
      </c>
      <c r="H45" s="14">
        <v>483414</v>
      </c>
      <c r="I45" s="14">
        <f t="shared" si="0"/>
        <v>-1860</v>
      </c>
      <c r="J45" s="15">
        <f t="shared" si="1"/>
        <v>-87.46999999997206</v>
      </c>
      <c r="K45" s="14">
        <f t="shared" si="2"/>
        <v>2608.53</v>
      </c>
      <c r="L45" s="15">
        <f t="shared" si="3"/>
        <v>852.35</v>
      </c>
      <c r="M45" s="15" t="b">
        <f>L45='[1]Nal. dot styczeń'!F44</f>
        <v>0</v>
      </c>
      <c r="N45" s="16"/>
      <c r="O45" s="17"/>
      <c r="P45" s="14">
        <f t="shared" si="8"/>
        <v>483414</v>
      </c>
      <c r="Q45" s="15">
        <f t="shared" si="4"/>
        <v>-1860</v>
      </c>
      <c r="R45" s="14">
        <f t="shared" si="5"/>
        <v>-1772.530000000028</v>
      </c>
      <c r="S45" s="18"/>
    </row>
    <row r="46" spans="2:18" s="19" customFormat="1" ht="24.75" customHeight="1">
      <c r="B46" s="21">
        <f>SUM(B8:B45)</f>
        <v>1309.5</v>
      </c>
      <c r="C46" s="21">
        <f aca="true" t="shared" si="9" ref="C46:R46">SUM(C8:C45)</f>
        <v>130907.56</v>
      </c>
      <c r="D46" s="21">
        <f t="shared" si="9"/>
        <v>4526472.31</v>
      </c>
      <c r="E46" s="21">
        <f t="shared" si="9"/>
        <v>1110473.81</v>
      </c>
      <c r="F46" s="21">
        <f t="shared" si="9"/>
        <v>98179</v>
      </c>
      <c r="G46" s="21">
        <f t="shared" si="9"/>
        <v>3416139</v>
      </c>
      <c r="H46" s="44">
        <f t="shared" si="9"/>
        <v>3441013</v>
      </c>
      <c r="I46" s="21">
        <f t="shared" si="9"/>
        <v>24874</v>
      </c>
      <c r="J46" s="21">
        <f t="shared" si="9"/>
        <v>-140.50000000000637</v>
      </c>
      <c r="K46" s="21">
        <f t="shared" si="9"/>
        <v>98175.19</v>
      </c>
      <c r="L46" s="21">
        <f t="shared" si="9"/>
        <v>32732.370000000006</v>
      </c>
      <c r="M46" s="21"/>
      <c r="N46" s="21">
        <f t="shared" si="9"/>
        <v>0</v>
      </c>
      <c r="O46" s="21">
        <f t="shared" si="9"/>
        <v>0</v>
      </c>
      <c r="P46" s="21">
        <f t="shared" si="9"/>
        <v>3441013</v>
      </c>
      <c r="Q46" s="21">
        <f t="shared" si="9"/>
        <v>24874</v>
      </c>
      <c r="R46" s="21">
        <f t="shared" si="9"/>
        <v>25014.500000000007</v>
      </c>
    </row>
    <row r="48" spans="7:8" ht="14.25">
      <c r="G48" s="2" t="s">
        <v>68</v>
      </c>
      <c r="H48" s="42">
        <v>3441013</v>
      </c>
    </row>
    <row r="49" ht="14.25">
      <c r="H49" s="45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6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35" customWidth="1"/>
    <col min="4" max="4" width="17.421875" style="35" customWidth="1"/>
    <col min="5" max="5" width="15.57421875" style="35" customWidth="1"/>
    <col min="6" max="6" width="20.57421875" style="35" customWidth="1"/>
    <col min="7" max="7" width="15.57421875" style="2" customWidth="1"/>
    <col min="8" max="8" width="15.57421875" style="35" customWidth="1"/>
    <col min="9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66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6" t="s">
        <v>6</v>
      </c>
      <c r="H6" s="3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37">
        <v>1</v>
      </c>
      <c r="C7" s="38">
        <v>2</v>
      </c>
      <c r="D7" s="37">
        <v>3</v>
      </c>
      <c r="E7" s="38">
        <v>4</v>
      </c>
      <c r="F7" s="37">
        <v>5</v>
      </c>
      <c r="G7" s="9">
        <v>6</v>
      </c>
      <c r="H7" s="37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39">
        <v>6</v>
      </c>
      <c r="C8" s="40">
        <v>3342</v>
      </c>
      <c r="D8" s="41">
        <f>C8*B8</f>
        <v>20052</v>
      </c>
      <c r="E8" s="40">
        <v>3531.35</v>
      </c>
      <c r="F8" s="41">
        <v>2753</v>
      </c>
      <c r="G8" s="14">
        <f>F8*B8</f>
        <v>16518</v>
      </c>
      <c r="H8" s="41">
        <v>12424</v>
      </c>
      <c r="I8" s="14">
        <f aca="true" t="shared" si="0" ref="I8:I45">H8-G8</f>
        <v>-4094</v>
      </c>
      <c r="J8" s="15">
        <f aca="true" t="shared" si="1" ref="J8:J45">D8-(E8+G8)</f>
        <v>2.650000000001455</v>
      </c>
      <c r="K8" s="14">
        <f aca="true" t="shared" si="2" ref="K8:K45">C8-L8</f>
        <v>2753.44</v>
      </c>
      <c r="L8" s="15">
        <f aca="true" t="shared" si="3" ref="L8:L45">ROUND(E8/B8,2)</f>
        <v>588.56</v>
      </c>
      <c r="M8" s="15" t="b">
        <f>L8='[1]Nal. dot styczeń'!F7</f>
        <v>0</v>
      </c>
      <c r="N8" s="16"/>
      <c r="O8" s="17"/>
      <c r="P8" s="14">
        <f>H8</f>
        <v>12424</v>
      </c>
      <c r="Q8" s="15">
        <f aca="true" t="shared" si="4" ref="Q8:Q45">P8-G8</f>
        <v>-4094</v>
      </c>
      <c r="R8" s="14">
        <f aca="true" t="shared" si="5" ref="R8:R45">(E8+H8)-D8</f>
        <v>-4096.65</v>
      </c>
      <c r="S8" s="18" t="s">
        <v>55</v>
      </c>
    </row>
    <row r="9" spans="1:19" ht="18">
      <c r="A9" s="12" t="s">
        <v>18</v>
      </c>
      <c r="B9" s="39">
        <v>67</v>
      </c>
      <c r="C9" s="40">
        <v>3647</v>
      </c>
      <c r="D9" s="41">
        <f aca="true" t="shared" si="6" ref="D9:D45">C9*B9</f>
        <v>244349</v>
      </c>
      <c r="E9" s="40">
        <v>60076.17</v>
      </c>
      <c r="F9" s="41">
        <v>2750</v>
      </c>
      <c r="G9" s="14">
        <f aca="true" t="shared" si="7" ref="G9:G45">F9*B9</f>
        <v>184250</v>
      </c>
      <c r="H9" s="41">
        <v>185590</v>
      </c>
      <c r="I9" s="14">
        <f t="shared" si="0"/>
        <v>1340</v>
      </c>
      <c r="J9" s="15">
        <f t="shared" si="1"/>
        <v>22.830000000016298</v>
      </c>
      <c r="K9" s="14">
        <f t="shared" si="2"/>
        <v>2750.34</v>
      </c>
      <c r="L9" s="15">
        <f t="shared" si="3"/>
        <v>896.66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1340</v>
      </c>
      <c r="R9" s="14">
        <f t="shared" si="5"/>
        <v>1317.1699999999837</v>
      </c>
      <c r="S9" s="18"/>
    </row>
    <row r="10" spans="1:19" ht="18">
      <c r="A10" s="12" t="s">
        <v>19</v>
      </c>
      <c r="B10" s="39">
        <v>4</v>
      </c>
      <c r="C10" s="40">
        <v>3583</v>
      </c>
      <c r="D10" s="41">
        <f t="shared" si="6"/>
        <v>14332</v>
      </c>
      <c r="E10" s="40">
        <v>2884.52</v>
      </c>
      <c r="F10" s="41">
        <v>2862</v>
      </c>
      <c r="G10" s="14">
        <f t="shared" si="7"/>
        <v>11448</v>
      </c>
      <c r="H10" s="41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39">
        <v>3</v>
      </c>
      <c r="C11" s="40">
        <v>4194</v>
      </c>
      <c r="D11" s="41">
        <f t="shared" si="6"/>
        <v>12582</v>
      </c>
      <c r="E11" s="40">
        <v>2012.68</v>
      </c>
      <c r="F11" s="41">
        <v>3523</v>
      </c>
      <c r="G11" s="14">
        <f t="shared" si="7"/>
        <v>10569</v>
      </c>
      <c r="H11" s="41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39">
        <v>36.5</v>
      </c>
      <c r="C12" s="40">
        <v>3513</v>
      </c>
      <c r="D12" s="41">
        <f t="shared" si="6"/>
        <v>128224.5</v>
      </c>
      <c r="E12" s="40">
        <v>26088.95</v>
      </c>
      <c r="F12" s="41">
        <v>2788</v>
      </c>
      <c r="G12" s="14">
        <f t="shared" si="7"/>
        <v>101762</v>
      </c>
      <c r="H12" s="41">
        <v>102934</v>
      </c>
      <c r="I12" s="14">
        <f t="shared" si="0"/>
        <v>1172</v>
      </c>
      <c r="J12" s="15">
        <f t="shared" si="1"/>
        <v>373.5500000000029</v>
      </c>
      <c r="K12" s="14">
        <f t="shared" si="2"/>
        <v>2798.23</v>
      </c>
      <c r="L12" s="15">
        <f t="shared" si="3"/>
        <v>714.77</v>
      </c>
      <c r="M12" s="15" t="b">
        <f>L12='[1]Nal. dot styczeń'!F11</f>
        <v>0</v>
      </c>
      <c r="N12" s="16"/>
      <c r="O12" s="17"/>
      <c r="P12" s="14">
        <f t="shared" si="8"/>
        <v>102934</v>
      </c>
      <c r="Q12" s="15">
        <f t="shared" si="4"/>
        <v>1172</v>
      </c>
      <c r="R12" s="14">
        <f t="shared" si="5"/>
        <v>798.4499999999971</v>
      </c>
      <c r="S12" s="18"/>
    </row>
    <row r="13" spans="1:19" ht="18">
      <c r="A13" s="12" t="s">
        <v>22</v>
      </c>
      <c r="B13" s="39">
        <v>35</v>
      </c>
      <c r="C13" s="40">
        <v>3098</v>
      </c>
      <c r="D13" s="41">
        <f t="shared" si="6"/>
        <v>108430</v>
      </c>
      <c r="E13" s="40">
        <v>31379.53</v>
      </c>
      <c r="F13" s="41">
        <v>2201</v>
      </c>
      <c r="G13" s="14">
        <f t="shared" si="7"/>
        <v>77035</v>
      </c>
      <c r="H13" s="41">
        <v>9935</v>
      </c>
      <c r="I13" s="14">
        <f t="shared" si="0"/>
        <v>-67100</v>
      </c>
      <c r="J13" s="15">
        <f t="shared" si="1"/>
        <v>15.470000000001164</v>
      </c>
      <c r="K13" s="14">
        <f t="shared" si="2"/>
        <v>2201.44</v>
      </c>
      <c r="L13" s="15">
        <f t="shared" si="3"/>
        <v>896.56</v>
      </c>
      <c r="M13" s="15" t="b">
        <f>L13='[1]Nal. dot styczeń'!F12</f>
        <v>0</v>
      </c>
      <c r="N13" s="16"/>
      <c r="O13" s="17"/>
      <c r="P13" s="14">
        <f t="shared" si="8"/>
        <v>9935</v>
      </c>
      <c r="Q13" s="15">
        <f t="shared" si="4"/>
        <v>-67100</v>
      </c>
      <c r="R13" s="14">
        <f t="shared" si="5"/>
        <v>-67115.47</v>
      </c>
      <c r="S13" s="18"/>
    </row>
    <row r="14" spans="1:19" ht="18">
      <c r="A14" s="12" t="s">
        <v>23</v>
      </c>
      <c r="B14" s="39">
        <v>17</v>
      </c>
      <c r="C14" s="40">
        <v>3332</v>
      </c>
      <c r="D14" s="41">
        <f t="shared" si="6"/>
        <v>56644</v>
      </c>
      <c r="E14" s="40">
        <v>16082.87</v>
      </c>
      <c r="F14" s="41">
        <v>2386</v>
      </c>
      <c r="G14" s="14">
        <f t="shared" si="7"/>
        <v>40562</v>
      </c>
      <c r="H14" s="41">
        <v>42857</v>
      </c>
      <c r="I14" s="14">
        <f t="shared" si="0"/>
        <v>2295</v>
      </c>
      <c r="J14" s="15">
        <f t="shared" si="1"/>
        <v>-0.8700000000026193</v>
      </c>
      <c r="K14" s="14">
        <f t="shared" si="2"/>
        <v>2385.95</v>
      </c>
      <c r="L14" s="15">
        <f t="shared" si="3"/>
        <v>946.05</v>
      </c>
      <c r="M14" s="15" t="b">
        <f>L14='[1]Nal. dot styczeń'!F13</f>
        <v>0</v>
      </c>
      <c r="N14" s="16"/>
      <c r="O14" s="17"/>
      <c r="P14" s="14">
        <f t="shared" si="8"/>
        <v>42857</v>
      </c>
      <c r="Q14" s="15">
        <f t="shared" si="4"/>
        <v>2295</v>
      </c>
      <c r="R14" s="14">
        <f t="shared" si="5"/>
        <v>2295.8700000000026</v>
      </c>
      <c r="S14" s="18"/>
    </row>
    <row r="15" spans="1:19" ht="18">
      <c r="A15" s="12" t="s">
        <v>24</v>
      </c>
      <c r="B15" s="39">
        <v>5</v>
      </c>
      <c r="C15" s="40">
        <v>3430</v>
      </c>
      <c r="D15" s="41">
        <f t="shared" si="6"/>
        <v>17150</v>
      </c>
      <c r="E15" s="40">
        <v>3864.21</v>
      </c>
      <c r="F15" s="41">
        <v>2657</v>
      </c>
      <c r="G15" s="14">
        <f t="shared" si="7"/>
        <v>13285</v>
      </c>
      <c r="H15" s="41">
        <v>12540</v>
      </c>
      <c r="I15" s="14">
        <f t="shared" si="0"/>
        <v>-745</v>
      </c>
      <c r="J15" s="15">
        <f t="shared" si="1"/>
        <v>0.7900000000008731</v>
      </c>
      <c r="K15" s="14">
        <f t="shared" si="2"/>
        <v>2657.16</v>
      </c>
      <c r="L15" s="15">
        <f t="shared" si="3"/>
        <v>772.84</v>
      </c>
      <c r="M15" s="15" t="b">
        <f>L15='[1]Nal. dot styczeń'!F14</f>
        <v>0</v>
      </c>
      <c r="N15" s="16"/>
      <c r="O15" s="17"/>
      <c r="P15" s="14">
        <f t="shared" si="8"/>
        <v>12540</v>
      </c>
      <c r="Q15" s="15">
        <f t="shared" si="4"/>
        <v>-745</v>
      </c>
      <c r="R15" s="14">
        <f t="shared" si="5"/>
        <v>-745.7900000000009</v>
      </c>
      <c r="S15" s="18"/>
    </row>
    <row r="16" spans="1:19" ht="18">
      <c r="A16" s="12" t="s">
        <v>25</v>
      </c>
      <c r="B16" s="39">
        <v>7</v>
      </c>
      <c r="C16" s="40">
        <v>3243</v>
      </c>
      <c r="D16" s="41">
        <f t="shared" si="6"/>
        <v>22701</v>
      </c>
      <c r="E16" s="40">
        <v>3559.54</v>
      </c>
      <c r="F16" s="41">
        <v>2734</v>
      </c>
      <c r="G16" s="14">
        <f t="shared" si="7"/>
        <v>19138</v>
      </c>
      <c r="H16" s="41">
        <v>19355</v>
      </c>
      <c r="I16" s="14">
        <f t="shared" si="0"/>
        <v>217</v>
      </c>
      <c r="J16" s="15">
        <f t="shared" si="1"/>
        <v>3.459999999999127</v>
      </c>
      <c r="K16" s="14">
        <f t="shared" si="2"/>
        <v>2734.49</v>
      </c>
      <c r="L16" s="15">
        <f t="shared" si="3"/>
        <v>508.51</v>
      </c>
      <c r="M16" s="15" t="b">
        <f>L16='[1]Nal. dot styczeń'!F15</f>
        <v>0</v>
      </c>
      <c r="N16" s="16"/>
      <c r="O16" s="17"/>
      <c r="P16" s="14">
        <f t="shared" si="8"/>
        <v>19355</v>
      </c>
      <c r="Q16" s="15">
        <f t="shared" si="4"/>
        <v>217</v>
      </c>
      <c r="R16" s="14">
        <f t="shared" si="5"/>
        <v>213.54000000000087</v>
      </c>
      <c r="S16" s="18"/>
    </row>
    <row r="17" spans="1:19" ht="18">
      <c r="A17" s="12" t="s">
        <v>26</v>
      </c>
      <c r="B17" s="39">
        <v>14</v>
      </c>
      <c r="C17" s="40">
        <v>3451</v>
      </c>
      <c r="D17" s="41">
        <f t="shared" si="6"/>
        <v>48314</v>
      </c>
      <c r="E17" s="40">
        <v>11052.2</v>
      </c>
      <c r="F17" s="41">
        <v>2600</v>
      </c>
      <c r="G17" s="14">
        <f t="shared" si="7"/>
        <v>36400</v>
      </c>
      <c r="H17" s="41">
        <v>38730</v>
      </c>
      <c r="I17" s="14">
        <f t="shared" si="0"/>
        <v>2330</v>
      </c>
      <c r="J17" s="15">
        <f t="shared" si="1"/>
        <v>861.8000000000029</v>
      </c>
      <c r="K17" s="14">
        <f t="shared" si="2"/>
        <v>2661.56</v>
      </c>
      <c r="L17" s="15">
        <f t="shared" si="3"/>
        <v>789.44</v>
      </c>
      <c r="M17" s="15" t="b">
        <f>L17='[1]Nal. dot styczeń'!F16</f>
        <v>0</v>
      </c>
      <c r="N17" s="16"/>
      <c r="O17" s="17"/>
      <c r="P17" s="14">
        <f t="shared" si="8"/>
        <v>38730</v>
      </c>
      <c r="Q17" s="15">
        <f t="shared" si="4"/>
        <v>2330</v>
      </c>
      <c r="R17" s="14">
        <f t="shared" si="5"/>
        <v>1468.199999999997</v>
      </c>
      <c r="S17" s="18"/>
    </row>
    <row r="18" spans="1:19" ht="18">
      <c r="A18" s="12" t="s">
        <v>27</v>
      </c>
      <c r="B18" s="39">
        <v>35</v>
      </c>
      <c r="C18" s="40">
        <v>3400</v>
      </c>
      <c r="D18" s="41">
        <f t="shared" si="6"/>
        <v>119000</v>
      </c>
      <c r="E18" s="40">
        <v>28712.2</v>
      </c>
      <c r="F18" s="41">
        <v>2580</v>
      </c>
      <c r="G18" s="14">
        <f t="shared" si="7"/>
        <v>90300</v>
      </c>
      <c r="H18" s="41">
        <v>84105</v>
      </c>
      <c r="I18" s="14">
        <f t="shared" si="0"/>
        <v>-6195</v>
      </c>
      <c r="J18" s="15">
        <f t="shared" si="1"/>
        <v>-12.19999999999709</v>
      </c>
      <c r="K18" s="14">
        <f t="shared" si="2"/>
        <v>2579.65</v>
      </c>
      <c r="L18" s="15">
        <f t="shared" si="3"/>
        <v>820.35</v>
      </c>
      <c r="M18" s="15" t="b">
        <f>L18='[1]Nal. dot styczeń'!F17</f>
        <v>0</v>
      </c>
      <c r="N18" s="16"/>
      <c r="O18" s="17"/>
      <c r="P18" s="14">
        <f t="shared" si="8"/>
        <v>84105</v>
      </c>
      <c r="Q18" s="15">
        <f t="shared" si="4"/>
        <v>-6195</v>
      </c>
      <c r="R18" s="14">
        <f t="shared" si="5"/>
        <v>-6182.800000000003</v>
      </c>
      <c r="S18" s="18"/>
    </row>
    <row r="19" spans="1:19" ht="18">
      <c r="A19" s="12" t="s">
        <v>28</v>
      </c>
      <c r="B19" s="39">
        <v>10</v>
      </c>
      <c r="C19" s="40">
        <v>3126</v>
      </c>
      <c r="D19" s="41">
        <f t="shared" si="6"/>
        <v>31260</v>
      </c>
      <c r="E19" s="40">
        <v>8839.14</v>
      </c>
      <c r="F19" s="41">
        <v>2242</v>
      </c>
      <c r="G19" s="14">
        <f t="shared" si="7"/>
        <v>22420</v>
      </c>
      <c r="H19" s="41">
        <v>23180</v>
      </c>
      <c r="I19" s="14">
        <f t="shared" si="0"/>
        <v>760</v>
      </c>
      <c r="J19" s="15">
        <f t="shared" si="1"/>
        <v>0.8600000000005821</v>
      </c>
      <c r="K19" s="14">
        <f t="shared" si="2"/>
        <v>2242.09</v>
      </c>
      <c r="L19" s="15">
        <f t="shared" si="3"/>
        <v>883.91</v>
      </c>
      <c r="M19" s="15" t="b">
        <f>L19='[1]Nal. dot styczeń'!F18</f>
        <v>0</v>
      </c>
      <c r="N19" s="16"/>
      <c r="O19" s="17"/>
      <c r="P19" s="14">
        <f t="shared" si="8"/>
        <v>23180</v>
      </c>
      <c r="Q19" s="15">
        <f t="shared" si="4"/>
        <v>760</v>
      </c>
      <c r="R19" s="14">
        <f t="shared" si="5"/>
        <v>759.1399999999994</v>
      </c>
      <c r="S19" s="18"/>
    </row>
    <row r="20" spans="1:19" ht="18">
      <c r="A20" s="12" t="s">
        <v>29</v>
      </c>
      <c r="B20" s="39">
        <v>11</v>
      </c>
      <c r="C20" s="40">
        <v>3400</v>
      </c>
      <c r="D20" s="41">
        <f t="shared" si="6"/>
        <v>37400</v>
      </c>
      <c r="E20" s="40">
        <v>12078.55</v>
      </c>
      <c r="F20" s="41">
        <v>2302</v>
      </c>
      <c r="G20" s="14">
        <f t="shared" si="7"/>
        <v>25322</v>
      </c>
      <c r="H20" s="41">
        <v>26488</v>
      </c>
      <c r="I20" s="14">
        <f t="shared" si="0"/>
        <v>1166</v>
      </c>
      <c r="J20" s="15">
        <f t="shared" si="1"/>
        <v>-0.5500000000029104</v>
      </c>
      <c r="K20" s="14">
        <f t="shared" si="2"/>
        <v>2301.95</v>
      </c>
      <c r="L20" s="15">
        <f t="shared" si="3"/>
        <v>1098.05</v>
      </c>
      <c r="M20" s="15" t="b">
        <f>L20='[1]Nal. dot styczeń'!F19</f>
        <v>0</v>
      </c>
      <c r="N20" s="16"/>
      <c r="O20" s="17"/>
      <c r="P20" s="14">
        <f t="shared" si="8"/>
        <v>26488</v>
      </c>
      <c r="Q20" s="15">
        <f t="shared" si="4"/>
        <v>1166</v>
      </c>
      <c r="R20" s="14">
        <f t="shared" si="5"/>
        <v>1166.550000000003</v>
      </c>
      <c r="S20" s="18"/>
    </row>
    <row r="21" spans="1:19" ht="18">
      <c r="A21" s="12" t="s">
        <v>30</v>
      </c>
      <c r="B21" s="39">
        <v>66</v>
      </c>
      <c r="C21" s="40">
        <v>4400</v>
      </c>
      <c r="D21" s="41">
        <f t="shared" si="6"/>
        <v>290400</v>
      </c>
      <c r="E21" s="40">
        <v>74230.98</v>
      </c>
      <c r="F21" s="41">
        <v>3275</v>
      </c>
      <c r="G21" s="14">
        <f t="shared" si="7"/>
        <v>216150</v>
      </c>
      <c r="H21" s="41">
        <v>216942</v>
      </c>
      <c r="I21" s="14">
        <f t="shared" si="0"/>
        <v>792</v>
      </c>
      <c r="J21" s="15">
        <f t="shared" si="1"/>
        <v>19.020000000018626</v>
      </c>
      <c r="K21" s="14">
        <f t="shared" si="2"/>
        <v>3275.29</v>
      </c>
      <c r="L21" s="15">
        <f t="shared" si="3"/>
        <v>1124.71</v>
      </c>
      <c r="M21" s="15" t="b">
        <f>L21='[1]Nal. dot styczeń'!F20</f>
        <v>0</v>
      </c>
      <c r="N21" s="16"/>
      <c r="O21" s="17"/>
      <c r="P21" s="14">
        <f t="shared" si="8"/>
        <v>216942</v>
      </c>
      <c r="Q21" s="15">
        <f t="shared" si="4"/>
        <v>792</v>
      </c>
      <c r="R21" s="14">
        <f t="shared" si="5"/>
        <v>772.9799999999814</v>
      </c>
      <c r="S21" s="18"/>
    </row>
    <row r="22" spans="1:19" ht="18">
      <c r="A22" s="12" t="s">
        <v>31</v>
      </c>
      <c r="B22" s="39">
        <v>133</v>
      </c>
      <c r="C22" s="40">
        <v>3615.24</v>
      </c>
      <c r="D22" s="41">
        <f t="shared" si="6"/>
        <v>480826.92</v>
      </c>
      <c r="E22" s="40">
        <v>129476.99</v>
      </c>
      <c r="F22" s="41">
        <v>2642</v>
      </c>
      <c r="G22" s="14">
        <f t="shared" si="7"/>
        <v>351386</v>
      </c>
      <c r="H22" s="41">
        <v>366016</v>
      </c>
      <c r="I22" s="14">
        <f t="shared" si="0"/>
        <v>14630</v>
      </c>
      <c r="J22" s="15">
        <f t="shared" si="1"/>
        <v>-36.070000000006985</v>
      </c>
      <c r="K22" s="14">
        <f t="shared" si="2"/>
        <v>2641.7299999999996</v>
      </c>
      <c r="L22" s="15">
        <f t="shared" si="3"/>
        <v>973.51</v>
      </c>
      <c r="M22" s="15" t="b">
        <f>L22='[1]Nal. dot styczeń'!F21</f>
        <v>0</v>
      </c>
      <c r="N22" s="16"/>
      <c r="O22" s="17"/>
      <c r="P22" s="14">
        <f t="shared" si="8"/>
        <v>366016</v>
      </c>
      <c r="Q22" s="15">
        <f t="shared" si="4"/>
        <v>14630</v>
      </c>
      <c r="R22" s="14">
        <f t="shared" si="5"/>
        <v>14666.070000000007</v>
      </c>
      <c r="S22" s="18"/>
    </row>
    <row r="23" spans="1:19" ht="18">
      <c r="A23" s="12" t="s">
        <v>32</v>
      </c>
      <c r="B23" s="39">
        <v>20</v>
      </c>
      <c r="C23" s="40">
        <v>2881.71</v>
      </c>
      <c r="D23" s="41">
        <f t="shared" si="6"/>
        <v>57634.2</v>
      </c>
      <c r="E23" s="40">
        <v>13745.89</v>
      </c>
      <c r="F23" s="41">
        <v>2194</v>
      </c>
      <c r="G23" s="14">
        <f t="shared" si="7"/>
        <v>43880</v>
      </c>
      <c r="H23" s="41">
        <v>43228</v>
      </c>
      <c r="I23" s="14">
        <f t="shared" si="0"/>
        <v>-652</v>
      </c>
      <c r="J23" s="15">
        <f t="shared" si="1"/>
        <v>8.309999999997672</v>
      </c>
      <c r="K23" s="14">
        <f t="shared" si="2"/>
        <v>2194.42</v>
      </c>
      <c r="L23" s="15">
        <f t="shared" si="3"/>
        <v>687.29</v>
      </c>
      <c r="M23" s="15" t="b">
        <f>L23='[1]Nal. dot styczeń'!F22</f>
        <v>0</v>
      </c>
      <c r="N23" s="16"/>
      <c r="O23" s="17"/>
      <c r="P23" s="14">
        <f t="shared" si="8"/>
        <v>43228</v>
      </c>
      <c r="Q23" s="15">
        <f t="shared" si="4"/>
        <v>-652</v>
      </c>
      <c r="R23" s="14">
        <f t="shared" si="5"/>
        <v>-660.3099999999977</v>
      </c>
      <c r="S23" s="18"/>
    </row>
    <row r="24" spans="1:19" ht="18">
      <c r="A24" s="12" t="s">
        <v>33</v>
      </c>
      <c r="B24" s="39">
        <v>34</v>
      </c>
      <c r="C24" s="40">
        <v>3558</v>
      </c>
      <c r="D24" s="41">
        <f t="shared" si="6"/>
        <v>120972</v>
      </c>
      <c r="E24" s="40">
        <v>35709.85</v>
      </c>
      <c r="F24" s="41">
        <v>2508</v>
      </c>
      <c r="G24" s="14">
        <f t="shared" si="7"/>
        <v>85272</v>
      </c>
      <c r="H24" s="41">
        <v>95302</v>
      </c>
      <c r="I24" s="14">
        <f t="shared" si="0"/>
        <v>10030</v>
      </c>
      <c r="J24" s="15">
        <f t="shared" si="1"/>
        <v>-9.85000000000582</v>
      </c>
      <c r="K24" s="14">
        <f t="shared" si="2"/>
        <v>2507.71</v>
      </c>
      <c r="L24" s="15">
        <f t="shared" si="3"/>
        <v>1050.29</v>
      </c>
      <c r="M24" s="15" t="b">
        <f>L24='[1]Nal. dot styczeń'!F23</f>
        <v>0</v>
      </c>
      <c r="N24" s="16"/>
      <c r="O24" s="17"/>
      <c r="P24" s="14">
        <f t="shared" si="8"/>
        <v>95302</v>
      </c>
      <c r="Q24" s="15">
        <f t="shared" si="4"/>
        <v>10030</v>
      </c>
      <c r="R24" s="14">
        <f t="shared" si="5"/>
        <v>10039.850000000006</v>
      </c>
      <c r="S24" s="18"/>
    </row>
    <row r="25" spans="1:19" ht="18">
      <c r="A25" s="12" t="s">
        <v>34</v>
      </c>
      <c r="B25" s="39">
        <v>70</v>
      </c>
      <c r="C25" s="40">
        <v>3760</v>
      </c>
      <c r="D25" s="41">
        <f t="shared" si="6"/>
        <v>263200</v>
      </c>
      <c r="E25" s="40">
        <v>109257.54</v>
      </c>
      <c r="F25" s="41">
        <v>2199</v>
      </c>
      <c r="G25" s="14">
        <f t="shared" si="7"/>
        <v>153930</v>
      </c>
      <c r="H25" s="41">
        <v>196679</v>
      </c>
      <c r="I25" s="14">
        <f t="shared" si="0"/>
        <v>42749</v>
      </c>
      <c r="J25" s="15">
        <f t="shared" si="1"/>
        <v>12.460000000020955</v>
      </c>
      <c r="K25" s="14">
        <f t="shared" si="2"/>
        <v>2199.1800000000003</v>
      </c>
      <c r="L25" s="15">
        <f t="shared" si="3"/>
        <v>1560.82</v>
      </c>
      <c r="M25" s="15" t="b">
        <f>L25='[1]Nal. dot styczeń'!F24</f>
        <v>0</v>
      </c>
      <c r="N25" s="16"/>
      <c r="O25" s="17"/>
      <c r="P25" s="14">
        <f t="shared" si="8"/>
        <v>196679</v>
      </c>
      <c r="Q25" s="15">
        <f t="shared" si="4"/>
        <v>42749</v>
      </c>
      <c r="R25" s="14">
        <f t="shared" si="5"/>
        <v>42736.53999999998</v>
      </c>
      <c r="S25" s="18"/>
    </row>
    <row r="26" spans="1:19" ht="18">
      <c r="A26" s="12" t="s">
        <v>35</v>
      </c>
      <c r="B26" s="39">
        <v>10</v>
      </c>
      <c r="C26" s="40">
        <v>3500</v>
      </c>
      <c r="D26" s="41">
        <f t="shared" si="6"/>
        <v>35000</v>
      </c>
      <c r="E26" s="40">
        <v>7484.89</v>
      </c>
      <c r="F26" s="41">
        <v>2752</v>
      </c>
      <c r="G26" s="14">
        <f t="shared" si="7"/>
        <v>27520</v>
      </c>
      <c r="H26" s="41">
        <v>27420</v>
      </c>
      <c r="I26" s="14">
        <f t="shared" si="0"/>
        <v>-100</v>
      </c>
      <c r="J26" s="15">
        <f t="shared" si="1"/>
        <v>-4.889999999999418</v>
      </c>
      <c r="K26" s="14">
        <f t="shared" si="2"/>
        <v>2751.51</v>
      </c>
      <c r="L26" s="15">
        <f t="shared" si="3"/>
        <v>748.49</v>
      </c>
      <c r="M26" s="15" t="b">
        <f>L26='[1]Nal. dot styczeń'!F25</f>
        <v>0</v>
      </c>
      <c r="N26" s="16"/>
      <c r="O26" s="17"/>
      <c r="P26" s="14">
        <f t="shared" si="8"/>
        <v>27420</v>
      </c>
      <c r="Q26" s="15">
        <f t="shared" si="4"/>
        <v>-100</v>
      </c>
      <c r="R26" s="14">
        <f t="shared" si="5"/>
        <v>-95.11000000000058</v>
      </c>
      <c r="S26" s="18"/>
    </row>
    <row r="27" spans="1:19" ht="18">
      <c r="A27" s="12" t="s">
        <v>36</v>
      </c>
      <c r="B27" s="39">
        <v>63</v>
      </c>
      <c r="C27" s="40">
        <v>3600</v>
      </c>
      <c r="D27" s="41">
        <f t="shared" si="6"/>
        <v>226800</v>
      </c>
      <c r="E27" s="40">
        <v>46623.89</v>
      </c>
      <c r="F27" s="41">
        <v>2860</v>
      </c>
      <c r="G27" s="14">
        <f t="shared" si="7"/>
        <v>180180</v>
      </c>
      <c r="H27" s="41">
        <v>179613</v>
      </c>
      <c r="I27" s="14">
        <f t="shared" si="0"/>
        <v>-567</v>
      </c>
      <c r="J27" s="15">
        <f t="shared" si="1"/>
        <v>-3.89000000001397</v>
      </c>
      <c r="K27" s="14">
        <f t="shared" si="2"/>
        <v>2859.94</v>
      </c>
      <c r="L27" s="15">
        <f t="shared" si="3"/>
        <v>740.06</v>
      </c>
      <c r="M27" s="15" t="b">
        <f>L27='[1]Nal. dot styczeń'!F26</f>
        <v>0</v>
      </c>
      <c r="N27" s="16"/>
      <c r="O27" s="17"/>
      <c r="P27" s="14">
        <f t="shared" si="8"/>
        <v>179613</v>
      </c>
      <c r="Q27" s="15">
        <f t="shared" si="4"/>
        <v>-567</v>
      </c>
      <c r="R27" s="14">
        <f t="shared" si="5"/>
        <v>-563.109999999986</v>
      </c>
      <c r="S27" s="18"/>
    </row>
    <row r="28" spans="1:19" ht="18">
      <c r="A28" s="12" t="s">
        <v>37</v>
      </c>
      <c r="B28" s="39">
        <v>13</v>
      </c>
      <c r="C28" s="40">
        <v>2940</v>
      </c>
      <c r="D28" s="41">
        <f t="shared" si="6"/>
        <v>38220</v>
      </c>
      <c r="E28" s="40">
        <v>12179.81</v>
      </c>
      <c r="F28" s="41">
        <v>2003</v>
      </c>
      <c r="G28" s="14">
        <f t="shared" si="7"/>
        <v>26039</v>
      </c>
      <c r="H28" s="41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/>
    </row>
    <row r="29" spans="1:19" ht="18">
      <c r="A29" s="12" t="s">
        <v>38</v>
      </c>
      <c r="B29" s="39">
        <v>19.5</v>
      </c>
      <c r="C29" s="40">
        <v>3848</v>
      </c>
      <c r="D29" s="41">
        <f t="shared" si="6"/>
        <v>75036</v>
      </c>
      <c r="E29" s="40">
        <v>22720.57</v>
      </c>
      <c r="F29" s="41">
        <v>2652</v>
      </c>
      <c r="G29" s="14">
        <f t="shared" si="7"/>
        <v>51714</v>
      </c>
      <c r="H29" s="41">
        <v>55692</v>
      </c>
      <c r="I29" s="14">
        <f t="shared" si="0"/>
        <v>3978</v>
      </c>
      <c r="J29" s="15">
        <f t="shared" si="1"/>
        <v>601.429999999993</v>
      </c>
      <c r="K29" s="14">
        <f t="shared" si="2"/>
        <v>2682.84</v>
      </c>
      <c r="L29" s="15">
        <f t="shared" si="3"/>
        <v>1165.16</v>
      </c>
      <c r="M29" s="15" t="b">
        <f>L29='[1]Nal. dot styczeń'!F28</f>
        <v>0</v>
      </c>
      <c r="N29" s="16"/>
      <c r="O29" s="17"/>
      <c r="P29" s="14">
        <f t="shared" si="8"/>
        <v>55692</v>
      </c>
      <c r="Q29" s="15">
        <f t="shared" si="4"/>
        <v>3978</v>
      </c>
      <c r="R29" s="14">
        <f t="shared" si="5"/>
        <v>3376.570000000007</v>
      </c>
      <c r="S29" s="18"/>
    </row>
    <row r="30" spans="1:19" ht="18">
      <c r="A30" s="12" t="s">
        <v>39</v>
      </c>
      <c r="B30" s="39">
        <v>5</v>
      </c>
      <c r="C30" s="40">
        <v>2877</v>
      </c>
      <c r="D30" s="41">
        <f t="shared" si="6"/>
        <v>14385</v>
      </c>
      <c r="E30" s="40">
        <v>4626.65</v>
      </c>
      <c r="F30" s="41">
        <v>1952</v>
      </c>
      <c r="G30" s="14">
        <f t="shared" si="7"/>
        <v>9760</v>
      </c>
      <c r="H30" s="41">
        <v>8322</v>
      </c>
      <c r="I30" s="14">
        <f t="shared" si="0"/>
        <v>-1438</v>
      </c>
      <c r="J30" s="15">
        <f t="shared" si="1"/>
        <v>-1.6499999999996362</v>
      </c>
      <c r="K30" s="14">
        <f t="shared" si="2"/>
        <v>1951.67</v>
      </c>
      <c r="L30" s="15">
        <f t="shared" si="3"/>
        <v>925.33</v>
      </c>
      <c r="M30" s="15" t="b">
        <f>L30='[1]Nal. dot styczeń'!F29</f>
        <v>0</v>
      </c>
      <c r="N30" s="16"/>
      <c r="O30" s="17"/>
      <c r="P30" s="14">
        <f t="shared" si="8"/>
        <v>8322</v>
      </c>
      <c r="Q30" s="15">
        <f t="shared" si="4"/>
        <v>-1438</v>
      </c>
      <c r="R30" s="14">
        <f t="shared" si="5"/>
        <v>-1436.3500000000004</v>
      </c>
      <c r="S30" s="18"/>
    </row>
    <row r="31" spans="1:19" ht="18">
      <c r="A31" s="12" t="s">
        <v>40</v>
      </c>
      <c r="B31" s="39">
        <v>9</v>
      </c>
      <c r="C31" s="40">
        <v>3350</v>
      </c>
      <c r="D31" s="41">
        <f t="shared" si="6"/>
        <v>30150</v>
      </c>
      <c r="E31" s="40">
        <v>5626.27</v>
      </c>
      <c r="F31" s="41">
        <v>2725</v>
      </c>
      <c r="G31" s="14">
        <f t="shared" si="7"/>
        <v>24525</v>
      </c>
      <c r="H31" s="41">
        <v>26937</v>
      </c>
      <c r="I31" s="14">
        <f t="shared" si="0"/>
        <v>2412</v>
      </c>
      <c r="J31" s="15">
        <f t="shared" si="1"/>
        <v>-1.2700000000004366</v>
      </c>
      <c r="K31" s="14">
        <f t="shared" si="2"/>
        <v>2724.86</v>
      </c>
      <c r="L31" s="15">
        <f t="shared" si="3"/>
        <v>625.14</v>
      </c>
      <c r="M31" s="15" t="b">
        <f>L31='[1]Nal. dot styczeń'!F30</f>
        <v>0</v>
      </c>
      <c r="N31" s="16"/>
      <c r="O31" s="17"/>
      <c r="P31" s="14">
        <f t="shared" si="8"/>
        <v>26937</v>
      </c>
      <c r="Q31" s="15">
        <f t="shared" si="4"/>
        <v>2412</v>
      </c>
      <c r="R31" s="14">
        <f t="shared" si="5"/>
        <v>2413.2700000000004</v>
      </c>
      <c r="S31" s="18"/>
    </row>
    <row r="32" spans="1:19" ht="18">
      <c r="A32" s="12" t="s">
        <v>41</v>
      </c>
      <c r="B32" s="39">
        <v>17</v>
      </c>
      <c r="C32" s="40">
        <v>3137</v>
      </c>
      <c r="D32" s="41">
        <f t="shared" si="6"/>
        <v>53329</v>
      </c>
      <c r="E32" s="40">
        <v>16591.51</v>
      </c>
      <c r="F32" s="41">
        <v>2161</v>
      </c>
      <c r="G32" s="14">
        <f t="shared" si="7"/>
        <v>36737</v>
      </c>
      <c r="H32" s="41">
        <v>37553</v>
      </c>
      <c r="I32" s="14">
        <f t="shared" si="0"/>
        <v>816</v>
      </c>
      <c r="J32" s="15">
        <f t="shared" si="1"/>
        <v>0.4900000000052387</v>
      </c>
      <c r="K32" s="14">
        <f t="shared" si="2"/>
        <v>2161.0299999999997</v>
      </c>
      <c r="L32" s="15">
        <f t="shared" si="3"/>
        <v>975.97</v>
      </c>
      <c r="M32" s="15" t="b">
        <f>L32='[1]Nal. dot styczeń'!F31</f>
        <v>0</v>
      </c>
      <c r="N32" s="16"/>
      <c r="O32" s="17"/>
      <c r="P32" s="14">
        <f t="shared" si="8"/>
        <v>37553</v>
      </c>
      <c r="Q32" s="15">
        <f t="shared" si="4"/>
        <v>816</v>
      </c>
      <c r="R32" s="14">
        <f t="shared" si="5"/>
        <v>815.5099999999948</v>
      </c>
      <c r="S32" s="18"/>
    </row>
    <row r="33" spans="1:19" ht="18">
      <c r="A33" s="12" t="s">
        <v>42</v>
      </c>
      <c r="B33" s="39">
        <v>58</v>
      </c>
      <c r="C33" s="40">
        <v>3460</v>
      </c>
      <c r="D33" s="41">
        <f t="shared" si="6"/>
        <v>200680</v>
      </c>
      <c r="E33" s="40">
        <v>49800.04</v>
      </c>
      <c r="F33" s="41">
        <v>2601</v>
      </c>
      <c r="G33" s="14">
        <f t="shared" si="7"/>
        <v>150858</v>
      </c>
      <c r="H33" s="41">
        <v>150684</v>
      </c>
      <c r="I33" s="14">
        <f t="shared" si="0"/>
        <v>-174</v>
      </c>
      <c r="J33" s="15">
        <f t="shared" si="1"/>
        <v>21.95999999999185</v>
      </c>
      <c r="K33" s="14">
        <f t="shared" si="2"/>
        <v>2601.38</v>
      </c>
      <c r="L33" s="15">
        <f t="shared" si="3"/>
        <v>858.62</v>
      </c>
      <c r="M33" s="15" t="b">
        <f>L33='[1]Nal. dot styczeń'!F32</f>
        <v>0</v>
      </c>
      <c r="N33" s="16"/>
      <c r="O33" s="17"/>
      <c r="P33" s="14">
        <f t="shared" si="8"/>
        <v>150684</v>
      </c>
      <c r="Q33" s="15">
        <f t="shared" si="4"/>
        <v>-174</v>
      </c>
      <c r="R33" s="14">
        <f t="shared" si="5"/>
        <v>-195.95999999999185</v>
      </c>
      <c r="S33" s="18"/>
    </row>
    <row r="34" spans="1:19" ht="18">
      <c r="A34" s="12" t="s">
        <v>43</v>
      </c>
      <c r="B34" s="39">
        <v>95</v>
      </c>
      <c r="C34" s="40">
        <v>3078</v>
      </c>
      <c r="D34" s="41">
        <f t="shared" si="6"/>
        <v>292410</v>
      </c>
      <c r="E34" s="40">
        <v>97882.86</v>
      </c>
      <c r="F34" s="41">
        <v>2048</v>
      </c>
      <c r="G34" s="14">
        <f t="shared" si="7"/>
        <v>194560</v>
      </c>
      <c r="H34" s="41">
        <v>190464</v>
      </c>
      <c r="I34" s="14">
        <f t="shared" si="0"/>
        <v>-4096</v>
      </c>
      <c r="J34" s="15">
        <f t="shared" si="1"/>
        <v>-32.85999999998603</v>
      </c>
      <c r="K34" s="14">
        <f t="shared" si="2"/>
        <v>2047.65</v>
      </c>
      <c r="L34" s="15">
        <f t="shared" si="3"/>
        <v>1030.35</v>
      </c>
      <c r="M34" s="15" t="b">
        <f>L34='[1]Nal. dot styczeń'!F33</f>
        <v>0</v>
      </c>
      <c r="N34" s="16"/>
      <c r="O34" s="17"/>
      <c r="P34" s="14">
        <f t="shared" si="8"/>
        <v>190464</v>
      </c>
      <c r="Q34" s="15">
        <f t="shared" si="4"/>
        <v>-4096</v>
      </c>
      <c r="R34" s="14">
        <f t="shared" si="5"/>
        <v>-4063.140000000014</v>
      </c>
      <c r="S34" s="18"/>
    </row>
    <row r="35" spans="1:19" ht="18">
      <c r="A35" s="12" t="s">
        <v>44</v>
      </c>
      <c r="B35" s="39">
        <v>10</v>
      </c>
      <c r="C35" s="40">
        <v>3498</v>
      </c>
      <c r="D35" s="41">
        <f t="shared" si="6"/>
        <v>34980</v>
      </c>
      <c r="E35" s="40">
        <v>8730.37</v>
      </c>
      <c r="F35" s="41">
        <v>2527</v>
      </c>
      <c r="G35" s="14">
        <f t="shared" si="7"/>
        <v>25270</v>
      </c>
      <c r="H35" s="41">
        <v>28853</v>
      </c>
      <c r="I35" s="14">
        <f t="shared" si="0"/>
        <v>3583</v>
      </c>
      <c r="J35" s="15">
        <f t="shared" si="1"/>
        <v>979.6299999999974</v>
      </c>
      <c r="K35" s="14">
        <f t="shared" si="2"/>
        <v>2624.96</v>
      </c>
      <c r="L35" s="15">
        <f t="shared" si="3"/>
        <v>873.04</v>
      </c>
      <c r="M35" s="15" t="b">
        <f>L35='[1]Nal. dot styczeń'!F34</f>
        <v>0</v>
      </c>
      <c r="N35" s="16"/>
      <c r="O35" s="17"/>
      <c r="P35" s="14">
        <f t="shared" si="8"/>
        <v>28853</v>
      </c>
      <c r="Q35" s="15">
        <f t="shared" si="4"/>
        <v>3583</v>
      </c>
      <c r="R35" s="14">
        <f t="shared" si="5"/>
        <v>2603.3700000000026</v>
      </c>
      <c r="S35" s="18"/>
    </row>
    <row r="36" spans="1:19" ht="18">
      <c r="A36" s="12" t="s">
        <v>45</v>
      </c>
      <c r="B36" s="39">
        <v>94</v>
      </c>
      <c r="C36" s="40">
        <v>3024</v>
      </c>
      <c r="D36" s="41">
        <f t="shared" si="6"/>
        <v>284256</v>
      </c>
      <c r="E36" s="40">
        <v>73465.81</v>
      </c>
      <c r="F36" s="41">
        <v>2242</v>
      </c>
      <c r="G36" s="14">
        <f t="shared" si="7"/>
        <v>210748</v>
      </c>
      <c r="H36" s="41">
        <v>211406</v>
      </c>
      <c r="I36" s="14">
        <f t="shared" si="0"/>
        <v>658</v>
      </c>
      <c r="J36" s="15">
        <f t="shared" si="1"/>
        <v>42.19000000000233</v>
      </c>
      <c r="K36" s="14">
        <f t="shared" si="2"/>
        <v>2242.45</v>
      </c>
      <c r="L36" s="15">
        <f t="shared" si="3"/>
        <v>781.55</v>
      </c>
      <c r="M36" s="15" t="b">
        <f>L36='[1]Nal. dot styczeń'!F35</f>
        <v>0</v>
      </c>
      <c r="N36" s="16"/>
      <c r="O36" s="17"/>
      <c r="P36" s="14">
        <f t="shared" si="8"/>
        <v>211406</v>
      </c>
      <c r="Q36" s="15">
        <f t="shared" si="4"/>
        <v>658</v>
      </c>
      <c r="R36" s="14">
        <f t="shared" si="5"/>
        <v>615.8099999999977</v>
      </c>
      <c r="S36" s="18"/>
    </row>
    <row r="37" spans="1:19" ht="18">
      <c r="A37" s="12" t="s">
        <v>46</v>
      </c>
      <c r="B37" s="39">
        <v>13.5</v>
      </c>
      <c r="C37" s="40">
        <v>3843</v>
      </c>
      <c r="D37" s="41">
        <f t="shared" si="6"/>
        <v>51880.5</v>
      </c>
      <c r="E37" s="40">
        <v>14602.01</v>
      </c>
      <c r="F37" s="41">
        <v>2719</v>
      </c>
      <c r="G37" s="14">
        <f t="shared" si="7"/>
        <v>36706.5</v>
      </c>
      <c r="H37" s="41">
        <v>42252</v>
      </c>
      <c r="I37" s="14">
        <f t="shared" si="0"/>
        <v>5545.5</v>
      </c>
      <c r="J37" s="15">
        <f t="shared" si="1"/>
        <v>571.989999999998</v>
      </c>
      <c r="K37" s="14">
        <f t="shared" si="2"/>
        <v>2761.37</v>
      </c>
      <c r="L37" s="15">
        <f t="shared" si="3"/>
        <v>1081.63</v>
      </c>
      <c r="M37" s="15" t="b">
        <f>L37='[1]Nal. dot styczeń'!F36</f>
        <v>0</v>
      </c>
      <c r="N37" s="16"/>
      <c r="O37" s="17"/>
      <c r="P37" s="14">
        <f t="shared" si="8"/>
        <v>42252</v>
      </c>
      <c r="Q37" s="15">
        <f t="shared" si="4"/>
        <v>5545.5</v>
      </c>
      <c r="R37" s="14">
        <f t="shared" si="5"/>
        <v>4973.510000000002</v>
      </c>
      <c r="S37" s="18"/>
    </row>
    <row r="38" spans="1:19" ht="18">
      <c r="A38" s="12" t="s">
        <v>47</v>
      </c>
      <c r="B38" s="39">
        <v>2</v>
      </c>
      <c r="C38" s="40">
        <v>3555</v>
      </c>
      <c r="D38" s="41">
        <f t="shared" si="6"/>
        <v>7110</v>
      </c>
      <c r="E38" s="40">
        <v>3998.8</v>
      </c>
      <c r="F38" s="41">
        <v>1556</v>
      </c>
      <c r="G38" s="14">
        <f t="shared" si="7"/>
        <v>3112</v>
      </c>
      <c r="H38" s="41">
        <v>3266</v>
      </c>
      <c r="I38" s="14">
        <f t="shared" si="0"/>
        <v>154</v>
      </c>
      <c r="J38" s="15">
        <f t="shared" si="1"/>
        <v>-0.8000000000001819</v>
      </c>
      <c r="K38" s="14">
        <f t="shared" si="2"/>
        <v>1555.6</v>
      </c>
      <c r="L38" s="15">
        <f t="shared" si="3"/>
        <v>1999.4</v>
      </c>
      <c r="M38" s="15" t="b">
        <f>L38='[1]Nal. dot styczeń'!F37</f>
        <v>0</v>
      </c>
      <c r="N38" s="16"/>
      <c r="O38" s="17"/>
      <c r="P38" s="14">
        <f t="shared" si="8"/>
        <v>3266</v>
      </c>
      <c r="Q38" s="15">
        <f t="shared" si="4"/>
        <v>154</v>
      </c>
      <c r="R38" s="14">
        <f t="shared" si="5"/>
        <v>154.80000000000018</v>
      </c>
      <c r="S38" s="18"/>
    </row>
    <row r="39" spans="1:19" ht="18">
      <c r="A39" s="12" t="s">
        <v>48</v>
      </c>
      <c r="B39" s="39">
        <v>10</v>
      </c>
      <c r="C39" s="40">
        <v>3583</v>
      </c>
      <c r="D39" s="41">
        <f t="shared" si="6"/>
        <v>35830</v>
      </c>
      <c r="E39" s="40">
        <v>12176.98</v>
      </c>
      <c r="F39" s="41">
        <v>2365</v>
      </c>
      <c r="G39" s="14">
        <f t="shared" si="7"/>
        <v>23650</v>
      </c>
      <c r="H39" s="41">
        <v>23650</v>
      </c>
      <c r="I39" s="14">
        <f t="shared" si="0"/>
        <v>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23650</v>
      </c>
      <c r="Q39" s="15">
        <f t="shared" si="4"/>
        <v>0</v>
      </c>
      <c r="R39" s="14">
        <f t="shared" si="5"/>
        <v>-3.0200000000040745</v>
      </c>
      <c r="S39" s="18"/>
    </row>
    <row r="40" spans="1:19" ht="18">
      <c r="A40" s="12" t="s">
        <v>49</v>
      </c>
      <c r="B40" s="39">
        <v>10</v>
      </c>
      <c r="C40" s="40">
        <v>3791</v>
      </c>
      <c r="D40" s="41">
        <f t="shared" si="6"/>
        <v>37910</v>
      </c>
      <c r="E40" s="40">
        <v>13860.7</v>
      </c>
      <c r="F40" s="41">
        <v>2405</v>
      </c>
      <c r="G40" s="14">
        <f t="shared" si="7"/>
        <v>24050</v>
      </c>
      <c r="H40" s="41">
        <v>25220</v>
      </c>
      <c r="I40" s="14">
        <f t="shared" si="0"/>
        <v>1170</v>
      </c>
      <c r="J40" s="15">
        <f t="shared" si="1"/>
        <v>-0.6999999999970896</v>
      </c>
      <c r="K40" s="14">
        <f t="shared" si="2"/>
        <v>2404.9300000000003</v>
      </c>
      <c r="L40" s="15">
        <f t="shared" si="3"/>
        <v>1386.07</v>
      </c>
      <c r="M40" s="15" t="b">
        <f>L40='[1]Nal. dot styczeń'!F39</f>
        <v>0</v>
      </c>
      <c r="N40" s="16"/>
      <c r="O40" s="17"/>
      <c r="P40" s="14">
        <f t="shared" si="8"/>
        <v>25220</v>
      </c>
      <c r="Q40" s="15">
        <f t="shared" si="4"/>
        <v>1170</v>
      </c>
      <c r="R40" s="14">
        <f t="shared" si="5"/>
        <v>1170.699999999997</v>
      </c>
      <c r="S40" s="18"/>
    </row>
    <row r="41" spans="1:19" ht="18">
      <c r="A41" s="12" t="s">
        <v>50</v>
      </c>
      <c r="B41" s="39">
        <v>44</v>
      </c>
      <c r="C41" s="40">
        <v>2923</v>
      </c>
      <c r="D41" s="41">
        <f t="shared" si="6"/>
        <v>128612</v>
      </c>
      <c r="E41" s="40">
        <v>35102.63</v>
      </c>
      <c r="F41" s="41">
        <v>2125</v>
      </c>
      <c r="G41" s="14">
        <f t="shared" si="7"/>
        <v>93500</v>
      </c>
      <c r="H41" s="41">
        <v>97065</v>
      </c>
      <c r="I41" s="14">
        <f t="shared" si="0"/>
        <v>3565</v>
      </c>
      <c r="J41" s="15">
        <f t="shared" si="1"/>
        <v>9.369999999995343</v>
      </c>
      <c r="K41" s="14">
        <f t="shared" si="2"/>
        <v>2125.21</v>
      </c>
      <c r="L41" s="15">
        <f t="shared" si="3"/>
        <v>797.79</v>
      </c>
      <c r="M41" s="15" t="b">
        <f>L41='[1]Nal. dot styczeń'!F40</f>
        <v>0</v>
      </c>
      <c r="N41" s="16"/>
      <c r="O41" s="17"/>
      <c r="P41" s="14">
        <f t="shared" si="8"/>
        <v>97065</v>
      </c>
      <c r="Q41" s="15">
        <f t="shared" si="4"/>
        <v>3565</v>
      </c>
      <c r="R41" s="14">
        <f t="shared" si="5"/>
        <v>3555.6300000000047</v>
      </c>
      <c r="S41" s="18"/>
    </row>
    <row r="42" spans="1:19" ht="18">
      <c r="A42" s="12" t="s">
        <v>51</v>
      </c>
      <c r="B42" s="39">
        <v>3</v>
      </c>
      <c r="C42" s="40">
        <v>3254.8</v>
      </c>
      <c r="D42" s="41">
        <f t="shared" si="6"/>
        <v>9764.400000000001</v>
      </c>
      <c r="E42" s="40">
        <v>2078.31</v>
      </c>
      <c r="F42" s="41">
        <v>2562</v>
      </c>
      <c r="G42" s="14">
        <f t="shared" si="7"/>
        <v>7686</v>
      </c>
      <c r="H42" s="41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/>
    </row>
    <row r="43" spans="1:19" ht="18">
      <c r="A43" s="12" t="s">
        <v>52</v>
      </c>
      <c r="B43" s="39">
        <v>2</v>
      </c>
      <c r="C43" s="40">
        <v>3797.48</v>
      </c>
      <c r="D43" s="41">
        <f t="shared" si="6"/>
        <v>7594.96</v>
      </c>
      <c r="E43" s="40">
        <v>2099.52</v>
      </c>
      <c r="F43" s="41">
        <v>2748</v>
      </c>
      <c r="G43" s="14">
        <f t="shared" si="7"/>
        <v>5496</v>
      </c>
      <c r="H43" s="41">
        <v>5990</v>
      </c>
      <c r="I43" s="14">
        <f t="shared" si="0"/>
        <v>494</v>
      </c>
      <c r="J43" s="15">
        <f t="shared" si="1"/>
        <v>-0.5600000000004002</v>
      </c>
      <c r="K43" s="14">
        <f t="shared" si="2"/>
        <v>2747.7200000000003</v>
      </c>
      <c r="L43" s="15">
        <f t="shared" si="3"/>
        <v>1049.76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494</v>
      </c>
      <c r="R43" s="14">
        <f t="shared" si="5"/>
        <v>494.5600000000004</v>
      </c>
      <c r="S43" s="18"/>
    </row>
    <row r="44" spans="1:19" ht="18">
      <c r="A44" s="12" t="s">
        <v>53</v>
      </c>
      <c r="B44" s="39">
        <v>67</v>
      </c>
      <c r="C44" s="40">
        <v>3413.45</v>
      </c>
      <c r="D44" s="41">
        <f t="shared" si="6"/>
        <v>228701.15</v>
      </c>
      <c r="E44" s="40">
        <v>50597.41</v>
      </c>
      <c r="F44" s="41">
        <v>2658</v>
      </c>
      <c r="G44" s="14">
        <f t="shared" si="7"/>
        <v>178086</v>
      </c>
      <c r="H44" s="41">
        <v>180442</v>
      </c>
      <c r="I44" s="14">
        <f t="shared" si="0"/>
        <v>2356</v>
      </c>
      <c r="J44" s="15">
        <f t="shared" si="1"/>
        <v>17.739999999990687</v>
      </c>
      <c r="K44" s="14">
        <f t="shared" si="2"/>
        <v>2658.2599999999998</v>
      </c>
      <c r="L44" s="15">
        <f t="shared" si="3"/>
        <v>755.19</v>
      </c>
      <c r="M44" s="15" t="b">
        <f>L44='[1]Nal. dot styczeń'!F43</f>
        <v>0</v>
      </c>
      <c r="N44" s="16"/>
      <c r="O44" s="17"/>
      <c r="P44" s="14">
        <f t="shared" si="8"/>
        <v>180442</v>
      </c>
      <c r="Q44" s="15">
        <f t="shared" si="4"/>
        <v>2356</v>
      </c>
      <c r="R44" s="14">
        <f t="shared" si="5"/>
        <v>2338.2600000000093</v>
      </c>
      <c r="S44" s="18"/>
    </row>
    <row r="45" spans="1:19" ht="18">
      <c r="A45" s="12" t="s">
        <v>54</v>
      </c>
      <c r="B45" s="39">
        <v>184</v>
      </c>
      <c r="C45" s="40">
        <v>3460.88</v>
      </c>
      <c r="D45" s="41">
        <f t="shared" si="6"/>
        <v>636801.92</v>
      </c>
      <c r="E45" s="40">
        <v>167247.82</v>
      </c>
      <c r="F45" s="41">
        <v>2552</v>
      </c>
      <c r="G45" s="14">
        <f t="shared" si="7"/>
        <v>469568</v>
      </c>
      <c r="H45" s="41">
        <v>487506</v>
      </c>
      <c r="I45" s="14">
        <f t="shared" si="0"/>
        <v>17938</v>
      </c>
      <c r="J45" s="15">
        <f t="shared" si="1"/>
        <v>-13.900000000023283</v>
      </c>
      <c r="K45" s="14">
        <f t="shared" si="2"/>
        <v>2551.92</v>
      </c>
      <c r="L45" s="15">
        <f t="shared" si="3"/>
        <v>908.96</v>
      </c>
      <c r="M45" s="15" t="b">
        <f>L45='[1]Nal. dot styczeń'!F44</f>
        <v>0</v>
      </c>
      <c r="N45" s="16"/>
      <c r="O45" s="17"/>
      <c r="P45" s="14">
        <f t="shared" si="8"/>
        <v>487506</v>
      </c>
      <c r="Q45" s="15">
        <f t="shared" si="4"/>
        <v>17938</v>
      </c>
      <c r="R45" s="14">
        <f t="shared" si="5"/>
        <v>17951.900000000023</v>
      </c>
      <c r="S45" s="18"/>
    </row>
    <row r="46" spans="2:18" s="19" customFormat="1" ht="24.75" customHeight="1">
      <c r="B46" s="31">
        <f>SUM(B8:B45)</f>
        <v>1302.5</v>
      </c>
      <c r="C46" s="31">
        <f aca="true" t="shared" si="9" ref="C46:R46">SUM(C8:C45)</f>
        <v>130907.56</v>
      </c>
      <c r="D46" s="31">
        <f t="shared" si="9"/>
        <v>4502922.55</v>
      </c>
      <c r="E46" s="31">
        <f t="shared" si="9"/>
        <v>1220080.0100000002</v>
      </c>
      <c r="F46" s="31">
        <f t="shared" si="9"/>
        <v>95409</v>
      </c>
      <c r="G46" s="21">
        <f t="shared" si="9"/>
        <v>3279392.5</v>
      </c>
      <c r="H46" s="31">
        <f t="shared" si="9"/>
        <v>3314382</v>
      </c>
      <c r="I46" s="21">
        <f t="shared" si="9"/>
        <v>34989.5</v>
      </c>
      <c r="J46" s="21">
        <f t="shared" si="9"/>
        <v>3450.040000000008</v>
      </c>
      <c r="K46" s="21">
        <f t="shared" si="9"/>
        <v>95653.33</v>
      </c>
      <c r="L46" s="21">
        <f t="shared" si="9"/>
        <v>35254.23000000001</v>
      </c>
      <c r="M46" s="21"/>
      <c r="N46" s="21">
        <f t="shared" si="9"/>
        <v>0</v>
      </c>
      <c r="O46" s="21">
        <f t="shared" si="9"/>
        <v>0</v>
      </c>
      <c r="P46" s="21">
        <f t="shared" si="9"/>
        <v>3314382</v>
      </c>
      <c r="Q46" s="21">
        <f t="shared" si="9"/>
        <v>34989.5</v>
      </c>
      <c r="R46" s="21">
        <f t="shared" si="9"/>
        <v>31539.45999999999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49"/>
  <sheetViews>
    <sheetView zoomScale="85" zoomScaleNormal="85" zoomScalePageLayoutView="0" workbookViewId="0" topLeftCell="F16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35" customWidth="1"/>
    <col min="4" max="4" width="17.421875" style="35" customWidth="1"/>
    <col min="5" max="5" width="15.57421875" style="35" customWidth="1"/>
    <col min="6" max="6" width="20.57421875" style="35" customWidth="1"/>
    <col min="7" max="8" width="15.57421875" style="35" customWidth="1"/>
    <col min="9" max="12" width="15.57421875" style="2" customWidth="1"/>
    <col min="13" max="14" width="15.57421875" style="3" customWidth="1"/>
    <col min="15" max="17" width="15.57421875" style="2" customWidth="1"/>
    <col min="18" max="18" width="21.2812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47"/>
    </row>
    <row r="6" spans="1:18" ht="148.5" customHeight="1">
      <c r="A6" s="25" t="s">
        <v>67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7" t="s">
        <v>12</v>
      </c>
      <c r="N6" s="7" t="s">
        <v>13</v>
      </c>
      <c r="O6" s="6" t="s">
        <v>14</v>
      </c>
      <c r="P6" s="6" t="s">
        <v>15</v>
      </c>
      <c r="Q6" s="6" t="s">
        <v>16</v>
      </c>
      <c r="R6" s="49"/>
    </row>
    <row r="7" spans="1:18" ht="14.25">
      <c r="A7" s="20">
        <v>0</v>
      </c>
      <c r="B7" s="37">
        <v>1</v>
      </c>
      <c r="C7" s="38">
        <v>2</v>
      </c>
      <c r="D7" s="37">
        <v>3</v>
      </c>
      <c r="E7" s="38">
        <v>4</v>
      </c>
      <c r="F7" s="37">
        <v>5</v>
      </c>
      <c r="G7" s="38">
        <v>6</v>
      </c>
      <c r="H7" s="37">
        <v>7</v>
      </c>
      <c r="I7" s="9">
        <v>8</v>
      </c>
      <c r="J7" s="8">
        <v>9</v>
      </c>
      <c r="K7" s="9">
        <v>10</v>
      </c>
      <c r="L7" s="8">
        <v>11</v>
      </c>
      <c r="M7" s="10">
        <v>12</v>
      </c>
      <c r="N7" s="11">
        <v>13</v>
      </c>
      <c r="O7" s="9">
        <v>14</v>
      </c>
      <c r="P7" s="8">
        <v>15</v>
      </c>
      <c r="Q7" s="9">
        <v>16</v>
      </c>
      <c r="R7" s="50"/>
    </row>
    <row r="8" spans="1:18" ht="18">
      <c r="A8" s="12" t="s">
        <v>17</v>
      </c>
      <c r="B8" s="39">
        <v>6</v>
      </c>
      <c r="C8" s="40">
        <v>3342</v>
      </c>
      <c r="D8" s="41">
        <f>C8*B8</f>
        <v>20052</v>
      </c>
      <c r="E8" s="40">
        <v>3883.64</v>
      </c>
      <c r="F8" s="41">
        <v>2695</v>
      </c>
      <c r="G8" s="40">
        <f>F8*B8</f>
        <v>16170</v>
      </c>
      <c r="H8" s="41">
        <v>16704</v>
      </c>
      <c r="I8" s="14">
        <f aca="true" t="shared" si="0" ref="I8:I45">H8-G8</f>
        <v>534</v>
      </c>
      <c r="J8" s="15">
        <f aca="true" t="shared" si="1" ref="J8:J45">D8-(E8+G8)</f>
        <v>-1.639999999999418</v>
      </c>
      <c r="K8" s="14">
        <f aca="true" t="shared" si="2" ref="K8:K45">C8-L8</f>
        <v>2694.73</v>
      </c>
      <c r="L8" s="15">
        <f aca="true" t="shared" si="3" ref="L8:L45">ROUND(E8/B8,2)</f>
        <v>647.27</v>
      </c>
      <c r="M8" s="16"/>
      <c r="N8" s="17"/>
      <c r="O8" s="14">
        <f aca="true" t="shared" si="4" ref="O8:O45">H8</f>
        <v>16704</v>
      </c>
      <c r="P8" s="15">
        <f aca="true" t="shared" si="5" ref="P8:P45">O8-G8</f>
        <v>534</v>
      </c>
      <c r="Q8" s="14">
        <f aca="true" t="shared" si="6" ref="Q8:Q45">(E8+H8)-D8</f>
        <v>535.6399999999994</v>
      </c>
      <c r="R8" s="51"/>
    </row>
    <row r="9" spans="1:18" ht="18">
      <c r="A9" s="12" t="s">
        <v>18</v>
      </c>
      <c r="B9" s="39">
        <v>67</v>
      </c>
      <c r="C9" s="40">
        <v>3647</v>
      </c>
      <c r="D9" s="41">
        <f aca="true" t="shared" si="7" ref="D9:D45">C9*B9</f>
        <v>244349</v>
      </c>
      <c r="E9" s="40">
        <v>64534.24</v>
      </c>
      <c r="F9" s="41">
        <v>2684</v>
      </c>
      <c r="G9" s="40">
        <f aca="true" t="shared" si="8" ref="G9:G45">F9*B9</f>
        <v>179828</v>
      </c>
      <c r="H9" s="41">
        <v>185590</v>
      </c>
      <c r="I9" s="14">
        <f t="shared" si="0"/>
        <v>5762</v>
      </c>
      <c r="J9" s="15">
        <f t="shared" si="1"/>
        <v>-13.239999999990687</v>
      </c>
      <c r="K9" s="14">
        <f t="shared" si="2"/>
        <v>2683.8</v>
      </c>
      <c r="L9" s="15">
        <f t="shared" si="3"/>
        <v>963.2</v>
      </c>
      <c r="M9" s="16"/>
      <c r="N9" s="17"/>
      <c r="O9" s="14">
        <f t="shared" si="4"/>
        <v>185590</v>
      </c>
      <c r="P9" s="15">
        <f t="shared" si="5"/>
        <v>5762</v>
      </c>
      <c r="Q9" s="14">
        <f t="shared" si="6"/>
        <v>5775.239999999991</v>
      </c>
      <c r="R9" s="51"/>
    </row>
    <row r="10" spans="1:18" ht="18">
      <c r="A10" s="12" t="s">
        <v>19</v>
      </c>
      <c r="B10" s="39">
        <v>4</v>
      </c>
      <c r="C10" s="40">
        <v>3583</v>
      </c>
      <c r="D10" s="41">
        <f t="shared" si="7"/>
        <v>14332</v>
      </c>
      <c r="E10" s="40">
        <v>2884.52</v>
      </c>
      <c r="F10" s="41">
        <v>2862</v>
      </c>
      <c r="G10" s="40">
        <f t="shared" si="8"/>
        <v>11448</v>
      </c>
      <c r="H10" s="41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6"/>
      <c r="N10" s="17"/>
      <c r="O10" s="14">
        <f t="shared" si="4"/>
        <v>11448</v>
      </c>
      <c r="P10" s="15">
        <f t="shared" si="5"/>
        <v>0</v>
      </c>
      <c r="Q10" s="14">
        <f t="shared" si="6"/>
        <v>0.5200000000004366</v>
      </c>
      <c r="R10" s="51"/>
    </row>
    <row r="11" spans="1:18" ht="18">
      <c r="A11" s="12" t="s">
        <v>20</v>
      </c>
      <c r="B11" s="39">
        <v>3</v>
      </c>
      <c r="C11" s="40">
        <v>4194</v>
      </c>
      <c r="D11" s="41">
        <f t="shared" si="7"/>
        <v>12582</v>
      </c>
      <c r="E11" s="40">
        <v>2012.68</v>
      </c>
      <c r="F11" s="41">
        <v>3523</v>
      </c>
      <c r="G11" s="40">
        <f t="shared" si="8"/>
        <v>10569</v>
      </c>
      <c r="H11" s="41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6"/>
      <c r="N11" s="17"/>
      <c r="O11" s="14">
        <f t="shared" si="4"/>
        <v>10569</v>
      </c>
      <c r="P11" s="15">
        <f t="shared" si="5"/>
        <v>0</v>
      </c>
      <c r="Q11" s="14">
        <f t="shared" si="6"/>
        <v>-0.31999999999970896</v>
      </c>
      <c r="R11" s="51"/>
    </row>
    <row r="12" spans="1:18" ht="18">
      <c r="A12" s="12" t="s">
        <v>21</v>
      </c>
      <c r="B12" s="39">
        <v>36</v>
      </c>
      <c r="C12" s="40">
        <v>3513</v>
      </c>
      <c r="D12" s="41">
        <f t="shared" si="7"/>
        <v>126468</v>
      </c>
      <c r="E12" s="40">
        <v>26394.14</v>
      </c>
      <c r="F12" s="41">
        <v>2780</v>
      </c>
      <c r="G12" s="40">
        <f t="shared" si="8"/>
        <v>100080</v>
      </c>
      <c r="H12" s="41">
        <v>107966</v>
      </c>
      <c r="I12" s="14">
        <f t="shared" si="0"/>
        <v>7886</v>
      </c>
      <c r="J12" s="15">
        <f t="shared" si="1"/>
        <v>-6.139999999999418</v>
      </c>
      <c r="K12" s="14">
        <f t="shared" si="2"/>
        <v>2779.83</v>
      </c>
      <c r="L12" s="15">
        <f t="shared" si="3"/>
        <v>733.17</v>
      </c>
      <c r="M12" s="16"/>
      <c r="N12" s="17"/>
      <c r="O12" s="14">
        <f t="shared" si="4"/>
        <v>107966</v>
      </c>
      <c r="P12" s="15">
        <f t="shared" si="5"/>
        <v>7886</v>
      </c>
      <c r="Q12" s="14">
        <f t="shared" si="6"/>
        <v>7892.140000000014</v>
      </c>
      <c r="R12" s="51"/>
    </row>
    <row r="13" spans="1:18" ht="18">
      <c r="A13" s="12" t="s">
        <v>22</v>
      </c>
      <c r="B13" s="39">
        <v>35</v>
      </c>
      <c r="C13" s="40">
        <v>3098</v>
      </c>
      <c r="D13" s="41">
        <f t="shared" si="7"/>
        <v>108430</v>
      </c>
      <c r="E13" s="40">
        <v>29736.78</v>
      </c>
      <c r="F13" s="41">
        <v>2248</v>
      </c>
      <c r="G13" s="40">
        <f t="shared" si="8"/>
        <v>78680</v>
      </c>
      <c r="H13" s="41">
        <v>84525</v>
      </c>
      <c r="I13" s="14">
        <f t="shared" si="0"/>
        <v>5845</v>
      </c>
      <c r="J13" s="15">
        <f t="shared" si="1"/>
        <v>13.220000000001164</v>
      </c>
      <c r="K13" s="14">
        <f t="shared" si="2"/>
        <v>2248.38</v>
      </c>
      <c r="L13" s="15">
        <f t="shared" si="3"/>
        <v>849.62</v>
      </c>
      <c r="M13" s="16"/>
      <c r="N13" s="17"/>
      <c r="O13" s="14">
        <f t="shared" si="4"/>
        <v>84525</v>
      </c>
      <c r="P13" s="15">
        <f t="shared" si="5"/>
        <v>5845</v>
      </c>
      <c r="Q13" s="14">
        <f t="shared" si="6"/>
        <v>5831.779999999999</v>
      </c>
      <c r="R13" s="51"/>
    </row>
    <row r="14" spans="1:18" ht="18">
      <c r="A14" s="12" t="s">
        <v>23</v>
      </c>
      <c r="B14" s="39">
        <v>17</v>
      </c>
      <c r="C14" s="40">
        <v>3332</v>
      </c>
      <c r="D14" s="41">
        <f t="shared" si="7"/>
        <v>56644</v>
      </c>
      <c r="E14" s="40">
        <v>13398.51</v>
      </c>
      <c r="F14" s="41">
        <v>2544</v>
      </c>
      <c r="G14" s="40">
        <f t="shared" si="8"/>
        <v>43248</v>
      </c>
      <c r="H14" s="41">
        <v>42959</v>
      </c>
      <c r="I14" s="14">
        <f t="shared" si="0"/>
        <v>-289</v>
      </c>
      <c r="J14" s="15">
        <f t="shared" si="1"/>
        <v>-2.5100000000020373</v>
      </c>
      <c r="K14" s="14">
        <f t="shared" si="2"/>
        <v>2543.85</v>
      </c>
      <c r="L14" s="15">
        <f t="shared" si="3"/>
        <v>788.15</v>
      </c>
      <c r="M14" s="16"/>
      <c r="N14" s="17"/>
      <c r="O14" s="14">
        <f t="shared" si="4"/>
        <v>42959</v>
      </c>
      <c r="P14" s="15">
        <f t="shared" si="5"/>
        <v>-289</v>
      </c>
      <c r="Q14" s="14">
        <f t="shared" si="6"/>
        <v>-286.48999999999796</v>
      </c>
      <c r="R14" s="51"/>
    </row>
    <row r="15" spans="1:18" ht="18">
      <c r="A15" s="12" t="s">
        <v>24</v>
      </c>
      <c r="B15" s="39">
        <v>5</v>
      </c>
      <c r="C15" s="40">
        <v>3430</v>
      </c>
      <c r="D15" s="41">
        <f t="shared" si="7"/>
        <v>17150</v>
      </c>
      <c r="E15" s="40">
        <v>4219.23</v>
      </c>
      <c r="F15" s="41">
        <v>2586</v>
      </c>
      <c r="G15" s="40">
        <f t="shared" si="8"/>
        <v>12930</v>
      </c>
      <c r="H15" s="41">
        <v>14640</v>
      </c>
      <c r="I15" s="14">
        <f t="shared" si="0"/>
        <v>1710</v>
      </c>
      <c r="J15" s="15">
        <f t="shared" si="1"/>
        <v>0.7700000000004366</v>
      </c>
      <c r="K15" s="14">
        <f t="shared" si="2"/>
        <v>2586.15</v>
      </c>
      <c r="L15" s="15">
        <f t="shared" si="3"/>
        <v>843.85</v>
      </c>
      <c r="M15" s="16"/>
      <c r="N15" s="17"/>
      <c r="O15" s="14">
        <f t="shared" si="4"/>
        <v>14640</v>
      </c>
      <c r="P15" s="15">
        <f t="shared" si="5"/>
        <v>1710</v>
      </c>
      <c r="Q15" s="14">
        <f t="shared" si="6"/>
        <v>1709.2299999999996</v>
      </c>
      <c r="R15" s="51"/>
    </row>
    <row r="16" spans="1:18" ht="18">
      <c r="A16" s="12" t="s">
        <v>25</v>
      </c>
      <c r="B16" s="39">
        <v>7</v>
      </c>
      <c r="C16" s="40">
        <v>3243</v>
      </c>
      <c r="D16" s="41">
        <f t="shared" si="7"/>
        <v>22701</v>
      </c>
      <c r="E16" s="40">
        <v>3451.94</v>
      </c>
      <c r="F16" s="41">
        <v>2750</v>
      </c>
      <c r="G16" s="40">
        <f t="shared" si="8"/>
        <v>19250</v>
      </c>
      <c r="H16" s="41">
        <v>19957</v>
      </c>
      <c r="I16" s="14">
        <f t="shared" si="0"/>
        <v>707</v>
      </c>
      <c r="J16" s="15">
        <f t="shared" si="1"/>
        <v>-0.9399999999986903</v>
      </c>
      <c r="K16" s="14">
        <f t="shared" si="2"/>
        <v>2749.87</v>
      </c>
      <c r="L16" s="15">
        <f t="shared" si="3"/>
        <v>493.13</v>
      </c>
      <c r="M16" s="16"/>
      <c r="N16" s="17"/>
      <c r="O16" s="14">
        <f t="shared" si="4"/>
        <v>19957</v>
      </c>
      <c r="P16" s="15">
        <f t="shared" si="5"/>
        <v>707</v>
      </c>
      <c r="Q16" s="14">
        <f t="shared" si="6"/>
        <v>707.9399999999987</v>
      </c>
      <c r="R16" s="51"/>
    </row>
    <row r="17" spans="1:18" ht="18">
      <c r="A17" s="12" t="s">
        <v>26</v>
      </c>
      <c r="B17" s="39">
        <v>13</v>
      </c>
      <c r="C17" s="40">
        <v>3451</v>
      </c>
      <c r="D17" s="41">
        <f t="shared" si="7"/>
        <v>44863</v>
      </c>
      <c r="E17" s="40">
        <v>9241.66</v>
      </c>
      <c r="F17" s="41">
        <v>2740</v>
      </c>
      <c r="G17" s="40">
        <f t="shared" si="8"/>
        <v>35620</v>
      </c>
      <c r="H17" s="41">
        <v>40140</v>
      </c>
      <c r="I17" s="14">
        <f t="shared" si="0"/>
        <v>4520</v>
      </c>
      <c r="J17" s="15">
        <f t="shared" si="1"/>
        <v>1.3399999999965075</v>
      </c>
      <c r="K17" s="14">
        <f t="shared" si="2"/>
        <v>2740.1</v>
      </c>
      <c r="L17" s="15">
        <f t="shared" si="3"/>
        <v>710.9</v>
      </c>
      <c r="M17" s="16"/>
      <c r="N17" s="17"/>
      <c r="O17" s="14">
        <f t="shared" si="4"/>
        <v>40140</v>
      </c>
      <c r="P17" s="15">
        <f t="shared" si="5"/>
        <v>4520</v>
      </c>
      <c r="Q17" s="14">
        <f t="shared" si="6"/>
        <v>4518.6600000000035</v>
      </c>
      <c r="R17" s="51"/>
    </row>
    <row r="18" spans="1:18" ht="18">
      <c r="A18" s="12" t="s">
        <v>27</v>
      </c>
      <c r="B18" s="39">
        <v>35</v>
      </c>
      <c r="C18" s="40">
        <v>3400</v>
      </c>
      <c r="D18" s="41">
        <f t="shared" si="7"/>
        <v>119000</v>
      </c>
      <c r="E18" s="40">
        <v>31905.69</v>
      </c>
      <c r="F18" s="41">
        <v>2488</v>
      </c>
      <c r="G18" s="40">
        <f t="shared" si="8"/>
        <v>87080</v>
      </c>
      <c r="H18" s="41">
        <v>101570</v>
      </c>
      <c r="I18" s="14">
        <f t="shared" si="0"/>
        <v>14490</v>
      </c>
      <c r="J18" s="15">
        <f t="shared" si="1"/>
        <v>14.309999999997672</v>
      </c>
      <c r="K18" s="14">
        <f t="shared" si="2"/>
        <v>2488.41</v>
      </c>
      <c r="L18" s="15">
        <f t="shared" si="3"/>
        <v>911.59</v>
      </c>
      <c r="M18" s="16"/>
      <c r="N18" s="17"/>
      <c r="O18" s="14">
        <f t="shared" si="4"/>
        <v>101570</v>
      </c>
      <c r="P18" s="15">
        <f t="shared" si="5"/>
        <v>14490</v>
      </c>
      <c r="Q18" s="14">
        <f t="shared" si="6"/>
        <v>14475.690000000002</v>
      </c>
      <c r="R18" s="51"/>
    </row>
    <row r="19" spans="1:18" ht="18">
      <c r="A19" s="12" t="s">
        <v>28</v>
      </c>
      <c r="B19" s="39">
        <v>10</v>
      </c>
      <c r="C19" s="40">
        <v>3126</v>
      </c>
      <c r="D19" s="41">
        <f t="shared" si="7"/>
        <v>31260</v>
      </c>
      <c r="E19" s="40">
        <v>8636.57</v>
      </c>
      <c r="F19" s="41">
        <v>2262</v>
      </c>
      <c r="G19" s="40">
        <f t="shared" si="8"/>
        <v>22620</v>
      </c>
      <c r="H19" s="41">
        <v>23180</v>
      </c>
      <c r="I19" s="14">
        <f t="shared" si="0"/>
        <v>560</v>
      </c>
      <c r="J19" s="15">
        <f t="shared" si="1"/>
        <v>3.430000000000291</v>
      </c>
      <c r="K19" s="14">
        <f t="shared" si="2"/>
        <v>2262.34</v>
      </c>
      <c r="L19" s="15">
        <f t="shared" si="3"/>
        <v>863.66</v>
      </c>
      <c r="M19" s="16"/>
      <c r="N19" s="17"/>
      <c r="O19" s="14">
        <f t="shared" si="4"/>
        <v>23180</v>
      </c>
      <c r="P19" s="15">
        <f t="shared" si="5"/>
        <v>560</v>
      </c>
      <c r="Q19" s="14">
        <f t="shared" si="6"/>
        <v>556.5699999999997</v>
      </c>
      <c r="R19" s="51"/>
    </row>
    <row r="20" spans="1:18" ht="18">
      <c r="A20" s="12" t="s">
        <v>29</v>
      </c>
      <c r="B20" s="39">
        <v>11</v>
      </c>
      <c r="C20" s="40">
        <v>3400</v>
      </c>
      <c r="D20" s="41">
        <f t="shared" si="7"/>
        <v>37400</v>
      </c>
      <c r="E20" s="40">
        <v>11432.95</v>
      </c>
      <c r="F20" s="41">
        <v>2361</v>
      </c>
      <c r="G20" s="40">
        <f t="shared" si="8"/>
        <v>25971</v>
      </c>
      <c r="H20" s="41">
        <v>28853</v>
      </c>
      <c r="I20" s="14">
        <f t="shared" si="0"/>
        <v>2882</v>
      </c>
      <c r="J20" s="15">
        <f t="shared" si="1"/>
        <v>-3.9499999999970896</v>
      </c>
      <c r="K20" s="14">
        <f t="shared" si="2"/>
        <v>2360.6400000000003</v>
      </c>
      <c r="L20" s="15">
        <f t="shared" si="3"/>
        <v>1039.36</v>
      </c>
      <c r="M20" s="16"/>
      <c r="N20" s="17"/>
      <c r="O20" s="14">
        <f t="shared" si="4"/>
        <v>28853</v>
      </c>
      <c r="P20" s="15">
        <f t="shared" si="5"/>
        <v>2882</v>
      </c>
      <c r="Q20" s="14">
        <f t="shared" si="6"/>
        <v>2885.949999999997</v>
      </c>
      <c r="R20" s="51"/>
    </row>
    <row r="21" spans="1:18" ht="18">
      <c r="A21" s="12" t="s">
        <v>30</v>
      </c>
      <c r="B21" s="39">
        <v>66</v>
      </c>
      <c r="C21" s="40">
        <v>4400</v>
      </c>
      <c r="D21" s="41">
        <f t="shared" si="7"/>
        <v>290400</v>
      </c>
      <c r="E21" s="40">
        <v>64243.92</v>
      </c>
      <c r="F21" s="41">
        <v>3427</v>
      </c>
      <c r="G21" s="40">
        <f t="shared" si="8"/>
        <v>226182</v>
      </c>
      <c r="H21" s="41">
        <v>244662</v>
      </c>
      <c r="I21" s="14">
        <f t="shared" si="0"/>
        <v>18480</v>
      </c>
      <c r="J21" s="15">
        <f t="shared" si="1"/>
        <v>-25.919999999983702</v>
      </c>
      <c r="K21" s="14">
        <f t="shared" si="2"/>
        <v>3426.61</v>
      </c>
      <c r="L21" s="15">
        <f t="shared" si="3"/>
        <v>973.39</v>
      </c>
      <c r="M21" s="16"/>
      <c r="N21" s="17"/>
      <c r="O21" s="14">
        <f t="shared" si="4"/>
        <v>244662</v>
      </c>
      <c r="P21" s="15">
        <f t="shared" si="5"/>
        <v>18480</v>
      </c>
      <c r="Q21" s="14">
        <f t="shared" si="6"/>
        <v>18505.919999999984</v>
      </c>
      <c r="R21" s="51"/>
    </row>
    <row r="22" spans="1:18" ht="18">
      <c r="A22" s="12" t="s">
        <v>31</v>
      </c>
      <c r="B22" s="39">
        <v>133</v>
      </c>
      <c r="C22" s="40">
        <v>3615.24</v>
      </c>
      <c r="D22" s="41">
        <f t="shared" si="7"/>
        <v>480826.92</v>
      </c>
      <c r="E22" s="40">
        <v>113541.59</v>
      </c>
      <c r="F22" s="41">
        <v>2762</v>
      </c>
      <c r="G22" s="40">
        <f t="shared" si="8"/>
        <v>367346</v>
      </c>
      <c r="H22" s="41">
        <v>370405</v>
      </c>
      <c r="I22" s="14">
        <f t="shared" si="0"/>
        <v>3059</v>
      </c>
      <c r="J22" s="15">
        <f t="shared" si="1"/>
        <v>-60.6699999999837</v>
      </c>
      <c r="K22" s="14">
        <f t="shared" si="2"/>
        <v>2761.54</v>
      </c>
      <c r="L22" s="15">
        <f t="shared" si="3"/>
        <v>853.7</v>
      </c>
      <c r="M22" s="16"/>
      <c r="N22" s="17"/>
      <c r="O22" s="14">
        <f t="shared" si="4"/>
        <v>370405</v>
      </c>
      <c r="P22" s="15">
        <f t="shared" si="5"/>
        <v>3059</v>
      </c>
      <c r="Q22" s="14">
        <f t="shared" si="6"/>
        <v>3119.6699999999837</v>
      </c>
      <c r="R22" s="51"/>
    </row>
    <row r="23" spans="1:18" ht="18">
      <c r="A23" s="12" t="s">
        <v>32</v>
      </c>
      <c r="B23" s="39">
        <v>20</v>
      </c>
      <c r="C23" s="40">
        <v>2881.71</v>
      </c>
      <c r="D23" s="41">
        <f t="shared" si="7"/>
        <v>57634.2</v>
      </c>
      <c r="E23" s="40">
        <v>15129.96</v>
      </c>
      <c r="F23" s="41">
        <v>2125</v>
      </c>
      <c r="G23" s="40">
        <f t="shared" si="8"/>
        <v>42500</v>
      </c>
      <c r="H23" s="41">
        <v>44520</v>
      </c>
      <c r="I23" s="14">
        <f t="shared" si="0"/>
        <v>2020</v>
      </c>
      <c r="J23" s="15">
        <f t="shared" si="1"/>
        <v>4.239999999997963</v>
      </c>
      <c r="K23" s="14">
        <f t="shared" si="2"/>
        <v>2125.21</v>
      </c>
      <c r="L23" s="15">
        <f t="shared" si="3"/>
        <v>756.5</v>
      </c>
      <c r="M23" s="16"/>
      <c r="N23" s="17"/>
      <c r="O23" s="14">
        <f t="shared" si="4"/>
        <v>44520</v>
      </c>
      <c r="P23" s="15">
        <f t="shared" si="5"/>
        <v>2020</v>
      </c>
      <c r="Q23" s="14">
        <f t="shared" si="6"/>
        <v>2015.760000000002</v>
      </c>
      <c r="R23" s="51"/>
    </row>
    <row r="24" spans="1:18" ht="18">
      <c r="A24" s="12" t="s">
        <v>33</v>
      </c>
      <c r="B24" s="39">
        <v>33</v>
      </c>
      <c r="C24" s="40">
        <v>3558</v>
      </c>
      <c r="D24" s="41">
        <f t="shared" si="7"/>
        <v>117414</v>
      </c>
      <c r="E24" s="40">
        <v>26764.2</v>
      </c>
      <c r="F24" s="41">
        <v>2747</v>
      </c>
      <c r="G24" s="40">
        <f t="shared" si="8"/>
        <v>90651</v>
      </c>
      <c r="H24" s="41">
        <v>96458</v>
      </c>
      <c r="I24" s="14">
        <f t="shared" si="0"/>
        <v>5807</v>
      </c>
      <c r="J24" s="15">
        <f t="shared" si="1"/>
        <v>-1.1999999999970896</v>
      </c>
      <c r="K24" s="14">
        <f t="shared" si="2"/>
        <v>2746.96</v>
      </c>
      <c r="L24" s="15">
        <f t="shared" si="3"/>
        <v>811.04</v>
      </c>
      <c r="M24" s="16"/>
      <c r="N24" s="17"/>
      <c r="O24" s="14">
        <f t="shared" si="4"/>
        <v>96458</v>
      </c>
      <c r="P24" s="15">
        <f t="shared" si="5"/>
        <v>5807</v>
      </c>
      <c r="Q24" s="14">
        <f t="shared" si="6"/>
        <v>5808.199999999997</v>
      </c>
      <c r="R24" s="51"/>
    </row>
    <row r="25" spans="1:18" ht="18">
      <c r="A25" s="12" t="s">
        <v>34</v>
      </c>
      <c r="B25" s="39">
        <v>70</v>
      </c>
      <c r="C25" s="40">
        <v>3760</v>
      </c>
      <c r="D25" s="41">
        <f t="shared" si="7"/>
        <v>263200</v>
      </c>
      <c r="E25" s="40">
        <v>75452.45</v>
      </c>
      <c r="F25" s="41">
        <v>2682</v>
      </c>
      <c r="G25" s="40">
        <f t="shared" si="8"/>
        <v>187740</v>
      </c>
      <c r="H25" s="41">
        <v>199360</v>
      </c>
      <c r="I25" s="14">
        <f t="shared" si="0"/>
        <v>11620</v>
      </c>
      <c r="J25" s="15">
        <f t="shared" si="1"/>
        <v>7.5499999999883585</v>
      </c>
      <c r="K25" s="14">
        <f t="shared" si="2"/>
        <v>2682.1099999999997</v>
      </c>
      <c r="L25" s="15">
        <f t="shared" si="3"/>
        <v>1077.89</v>
      </c>
      <c r="M25" s="16"/>
      <c r="N25" s="17"/>
      <c r="O25" s="14">
        <f t="shared" si="4"/>
        <v>199360</v>
      </c>
      <c r="P25" s="15">
        <f t="shared" si="5"/>
        <v>11620</v>
      </c>
      <c r="Q25" s="14">
        <f t="shared" si="6"/>
        <v>11612.450000000012</v>
      </c>
      <c r="R25" s="51"/>
    </row>
    <row r="26" spans="1:18" ht="18">
      <c r="A26" s="12" t="s">
        <v>35</v>
      </c>
      <c r="B26" s="39">
        <v>10</v>
      </c>
      <c r="C26" s="40">
        <v>3500</v>
      </c>
      <c r="D26" s="41">
        <f t="shared" si="7"/>
        <v>35000</v>
      </c>
      <c r="E26" s="40">
        <v>7655.31</v>
      </c>
      <c r="F26" s="41">
        <v>2734</v>
      </c>
      <c r="G26" s="40">
        <f t="shared" si="8"/>
        <v>27340</v>
      </c>
      <c r="H26" s="41">
        <v>27720</v>
      </c>
      <c r="I26" s="14">
        <f t="shared" si="0"/>
        <v>380</v>
      </c>
      <c r="J26" s="15">
        <f t="shared" si="1"/>
        <v>4.690000000002328</v>
      </c>
      <c r="K26" s="14">
        <f t="shared" si="2"/>
        <v>2734.4700000000003</v>
      </c>
      <c r="L26" s="15">
        <f t="shared" si="3"/>
        <v>765.53</v>
      </c>
      <c r="M26" s="16"/>
      <c r="N26" s="17"/>
      <c r="O26" s="14">
        <f t="shared" si="4"/>
        <v>27720</v>
      </c>
      <c r="P26" s="15">
        <f t="shared" si="5"/>
        <v>380</v>
      </c>
      <c r="Q26" s="14">
        <f t="shared" si="6"/>
        <v>375.3099999999977</v>
      </c>
      <c r="R26" s="51"/>
    </row>
    <row r="27" spans="1:18" ht="18">
      <c r="A27" s="12" t="s">
        <v>36</v>
      </c>
      <c r="B27" s="39">
        <v>63</v>
      </c>
      <c r="C27" s="40">
        <v>3600</v>
      </c>
      <c r="D27" s="41">
        <f t="shared" si="7"/>
        <v>226800</v>
      </c>
      <c r="E27" s="40">
        <v>94650.4</v>
      </c>
      <c r="F27" s="41">
        <v>2098</v>
      </c>
      <c r="G27" s="40">
        <f t="shared" si="8"/>
        <v>132174</v>
      </c>
      <c r="H27" s="41">
        <v>178668</v>
      </c>
      <c r="I27" s="14">
        <f t="shared" si="0"/>
        <v>46494</v>
      </c>
      <c r="J27" s="15">
        <f t="shared" si="1"/>
        <v>-24.39999999999418</v>
      </c>
      <c r="K27" s="14">
        <f t="shared" si="2"/>
        <v>2097.6099999999997</v>
      </c>
      <c r="L27" s="15">
        <f t="shared" si="3"/>
        <v>1502.39</v>
      </c>
      <c r="M27" s="16"/>
      <c r="N27" s="17"/>
      <c r="O27" s="14">
        <f t="shared" si="4"/>
        <v>178668</v>
      </c>
      <c r="P27" s="15">
        <f t="shared" si="5"/>
        <v>46494</v>
      </c>
      <c r="Q27" s="14">
        <f t="shared" si="6"/>
        <v>46518.40000000002</v>
      </c>
      <c r="R27" s="51"/>
    </row>
    <row r="28" spans="1:18" ht="18">
      <c r="A28" s="12" t="s">
        <v>37</v>
      </c>
      <c r="B28" s="39">
        <v>13</v>
      </c>
      <c r="C28" s="40">
        <v>2940</v>
      </c>
      <c r="D28" s="41">
        <f t="shared" si="7"/>
        <v>38220</v>
      </c>
      <c r="E28" s="40">
        <v>13180.1</v>
      </c>
      <c r="F28" s="41">
        <v>1926</v>
      </c>
      <c r="G28" s="40">
        <f t="shared" si="8"/>
        <v>25038</v>
      </c>
      <c r="H28" s="41">
        <v>26039</v>
      </c>
      <c r="I28" s="14">
        <f t="shared" si="0"/>
        <v>1001</v>
      </c>
      <c r="J28" s="15">
        <f t="shared" si="1"/>
        <v>1.9000000000014552</v>
      </c>
      <c r="K28" s="14">
        <f t="shared" si="2"/>
        <v>1926.15</v>
      </c>
      <c r="L28" s="15">
        <f t="shared" si="3"/>
        <v>1013.85</v>
      </c>
      <c r="M28" s="16"/>
      <c r="N28" s="17"/>
      <c r="O28" s="14">
        <f t="shared" si="4"/>
        <v>26039</v>
      </c>
      <c r="P28" s="15">
        <f t="shared" si="5"/>
        <v>1001</v>
      </c>
      <c r="Q28" s="14">
        <f t="shared" si="6"/>
        <v>999.0999999999985</v>
      </c>
      <c r="R28" s="51"/>
    </row>
    <row r="29" spans="1:18" ht="18">
      <c r="A29" s="12" t="s">
        <v>38</v>
      </c>
      <c r="B29" s="39">
        <v>19.5</v>
      </c>
      <c r="C29" s="40">
        <v>3848</v>
      </c>
      <c r="D29" s="41">
        <f t="shared" si="7"/>
        <v>75036</v>
      </c>
      <c r="E29" s="40">
        <v>21154.45</v>
      </c>
      <c r="F29" s="41">
        <v>2734</v>
      </c>
      <c r="G29" s="40">
        <f t="shared" si="8"/>
        <v>53313</v>
      </c>
      <c r="H29" s="41">
        <v>54616</v>
      </c>
      <c r="I29" s="14">
        <f t="shared" si="0"/>
        <v>1303</v>
      </c>
      <c r="J29" s="15">
        <f t="shared" si="1"/>
        <v>568.5500000000029</v>
      </c>
      <c r="K29" s="14">
        <f t="shared" si="2"/>
        <v>2763.16</v>
      </c>
      <c r="L29" s="15">
        <f t="shared" si="3"/>
        <v>1084.84</v>
      </c>
      <c r="M29" s="16"/>
      <c r="N29" s="17"/>
      <c r="O29" s="14">
        <f t="shared" si="4"/>
        <v>54616</v>
      </c>
      <c r="P29" s="15">
        <f t="shared" si="5"/>
        <v>1303</v>
      </c>
      <c r="Q29" s="14">
        <f t="shared" si="6"/>
        <v>734.4499999999971</v>
      </c>
      <c r="R29" s="51"/>
    </row>
    <row r="30" spans="1:18" ht="18">
      <c r="A30" s="12" t="s">
        <v>39</v>
      </c>
      <c r="B30" s="39">
        <v>5</v>
      </c>
      <c r="C30" s="40">
        <v>2877</v>
      </c>
      <c r="D30" s="41">
        <f t="shared" si="7"/>
        <v>14385</v>
      </c>
      <c r="E30" s="40">
        <v>4626.65</v>
      </c>
      <c r="F30" s="41">
        <v>1952</v>
      </c>
      <c r="G30" s="40">
        <f t="shared" si="8"/>
        <v>9760</v>
      </c>
      <c r="H30" s="41">
        <v>10600</v>
      </c>
      <c r="I30" s="14">
        <f t="shared" si="0"/>
        <v>840</v>
      </c>
      <c r="J30" s="15">
        <f t="shared" si="1"/>
        <v>-1.6499999999996362</v>
      </c>
      <c r="K30" s="14">
        <f t="shared" si="2"/>
        <v>1951.67</v>
      </c>
      <c r="L30" s="15">
        <f t="shared" si="3"/>
        <v>925.33</v>
      </c>
      <c r="M30" s="16"/>
      <c r="N30" s="17"/>
      <c r="O30" s="14">
        <f t="shared" si="4"/>
        <v>10600</v>
      </c>
      <c r="P30" s="15">
        <f t="shared" si="5"/>
        <v>840</v>
      </c>
      <c r="Q30" s="14">
        <f t="shared" si="6"/>
        <v>841.6499999999996</v>
      </c>
      <c r="R30" s="51"/>
    </row>
    <row r="31" spans="1:18" ht="18">
      <c r="A31" s="12" t="s">
        <v>40</v>
      </c>
      <c r="B31" s="39">
        <v>9</v>
      </c>
      <c r="C31" s="40">
        <v>3350</v>
      </c>
      <c r="D31" s="41">
        <f t="shared" si="7"/>
        <v>30150</v>
      </c>
      <c r="E31" s="40">
        <v>5808.23</v>
      </c>
      <c r="F31" s="41">
        <v>2705</v>
      </c>
      <c r="G31" s="40">
        <f t="shared" si="8"/>
        <v>24345</v>
      </c>
      <c r="H31" s="41">
        <v>25686</v>
      </c>
      <c r="I31" s="14">
        <f t="shared" si="0"/>
        <v>1341</v>
      </c>
      <c r="J31" s="15">
        <f t="shared" si="1"/>
        <v>-3.2299999999995634</v>
      </c>
      <c r="K31" s="14">
        <f t="shared" si="2"/>
        <v>2704.64</v>
      </c>
      <c r="L31" s="15">
        <f t="shared" si="3"/>
        <v>645.36</v>
      </c>
      <c r="M31" s="16"/>
      <c r="N31" s="17"/>
      <c r="O31" s="14">
        <f t="shared" si="4"/>
        <v>25686</v>
      </c>
      <c r="P31" s="15">
        <f t="shared" si="5"/>
        <v>1341</v>
      </c>
      <c r="Q31" s="14">
        <f t="shared" si="6"/>
        <v>1344.2299999999996</v>
      </c>
      <c r="R31" s="51"/>
    </row>
    <row r="32" spans="1:18" ht="18">
      <c r="A32" s="12" t="s">
        <v>41</v>
      </c>
      <c r="B32" s="39">
        <v>17</v>
      </c>
      <c r="C32" s="40">
        <v>3137</v>
      </c>
      <c r="D32" s="41">
        <f t="shared" si="7"/>
        <v>53329</v>
      </c>
      <c r="E32" s="40">
        <v>16760.81</v>
      </c>
      <c r="F32" s="41">
        <v>2151</v>
      </c>
      <c r="G32" s="40">
        <f t="shared" si="8"/>
        <v>36567</v>
      </c>
      <c r="H32" s="41">
        <v>37706</v>
      </c>
      <c r="I32" s="14">
        <f t="shared" si="0"/>
        <v>1139</v>
      </c>
      <c r="J32" s="15">
        <f t="shared" si="1"/>
        <v>1.1900000000023283</v>
      </c>
      <c r="K32" s="14">
        <f t="shared" si="2"/>
        <v>2151.07</v>
      </c>
      <c r="L32" s="15">
        <f t="shared" si="3"/>
        <v>985.93</v>
      </c>
      <c r="M32" s="16"/>
      <c r="N32" s="17"/>
      <c r="O32" s="14">
        <f t="shared" si="4"/>
        <v>37706</v>
      </c>
      <c r="P32" s="15">
        <f t="shared" si="5"/>
        <v>1139</v>
      </c>
      <c r="Q32" s="14">
        <f t="shared" si="6"/>
        <v>1137.8099999999977</v>
      </c>
      <c r="R32" s="51"/>
    </row>
    <row r="33" spans="1:18" ht="18">
      <c r="A33" s="12" t="s">
        <v>42</v>
      </c>
      <c r="B33" s="39">
        <v>57</v>
      </c>
      <c r="C33" s="40">
        <v>3460</v>
      </c>
      <c r="D33" s="41">
        <f t="shared" si="7"/>
        <v>197220</v>
      </c>
      <c r="E33" s="40">
        <v>49837.18</v>
      </c>
      <c r="F33" s="41">
        <v>2569</v>
      </c>
      <c r="G33" s="40">
        <f t="shared" si="8"/>
        <v>146433</v>
      </c>
      <c r="H33" s="41">
        <v>157470</v>
      </c>
      <c r="I33" s="14">
        <f t="shared" si="0"/>
        <v>11037</v>
      </c>
      <c r="J33" s="15">
        <f t="shared" si="1"/>
        <v>949.820000000007</v>
      </c>
      <c r="K33" s="14">
        <f t="shared" si="2"/>
        <v>2585.66</v>
      </c>
      <c r="L33" s="15">
        <f t="shared" si="3"/>
        <v>874.34</v>
      </c>
      <c r="M33" s="16"/>
      <c r="N33" s="17"/>
      <c r="O33" s="14">
        <f t="shared" si="4"/>
        <v>157470</v>
      </c>
      <c r="P33" s="15">
        <f t="shared" si="5"/>
        <v>11037</v>
      </c>
      <c r="Q33" s="14">
        <f t="shared" si="6"/>
        <v>10087.179999999993</v>
      </c>
      <c r="R33" s="51"/>
    </row>
    <row r="34" spans="1:18" ht="18">
      <c r="A34" s="12" t="s">
        <v>43</v>
      </c>
      <c r="B34" s="39">
        <v>95</v>
      </c>
      <c r="C34" s="40">
        <v>3078</v>
      </c>
      <c r="D34" s="41">
        <f t="shared" si="7"/>
        <v>292410</v>
      </c>
      <c r="E34" s="40">
        <v>97764.75</v>
      </c>
      <c r="F34" s="41">
        <v>2049</v>
      </c>
      <c r="G34" s="40">
        <f t="shared" si="8"/>
        <v>194655</v>
      </c>
      <c r="H34" s="41">
        <v>217248</v>
      </c>
      <c r="I34" s="14">
        <f t="shared" si="0"/>
        <v>22593</v>
      </c>
      <c r="J34" s="15">
        <f t="shared" si="1"/>
        <v>-9.75</v>
      </c>
      <c r="K34" s="14">
        <f t="shared" si="2"/>
        <v>2048.9</v>
      </c>
      <c r="L34" s="15">
        <f t="shared" si="3"/>
        <v>1029.1</v>
      </c>
      <c r="M34" s="16"/>
      <c r="N34" s="17"/>
      <c r="O34" s="14">
        <f t="shared" si="4"/>
        <v>217248</v>
      </c>
      <c r="P34" s="15">
        <f t="shared" si="5"/>
        <v>22593</v>
      </c>
      <c r="Q34" s="14">
        <f t="shared" si="6"/>
        <v>22602.75</v>
      </c>
      <c r="R34" s="51"/>
    </row>
    <row r="35" spans="1:18" ht="18">
      <c r="A35" s="12" t="s">
        <v>44</v>
      </c>
      <c r="B35" s="39">
        <v>9</v>
      </c>
      <c r="C35" s="40">
        <v>3498</v>
      </c>
      <c r="D35" s="41">
        <f t="shared" si="7"/>
        <v>31482</v>
      </c>
      <c r="E35" s="40">
        <v>8086.91</v>
      </c>
      <c r="F35" s="41">
        <v>2599</v>
      </c>
      <c r="G35" s="40">
        <f t="shared" si="8"/>
        <v>23391</v>
      </c>
      <c r="H35" s="41">
        <v>29447</v>
      </c>
      <c r="I35" s="14">
        <f t="shared" si="0"/>
        <v>6056</v>
      </c>
      <c r="J35" s="15">
        <f t="shared" si="1"/>
        <v>4.0900000000001455</v>
      </c>
      <c r="K35" s="14">
        <f t="shared" si="2"/>
        <v>2599.45</v>
      </c>
      <c r="L35" s="15">
        <f t="shared" si="3"/>
        <v>898.55</v>
      </c>
      <c r="M35" s="16"/>
      <c r="N35" s="17"/>
      <c r="O35" s="14">
        <f t="shared" si="4"/>
        <v>29447</v>
      </c>
      <c r="P35" s="15">
        <f t="shared" si="5"/>
        <v>6056</v>
      </c>
      <c r="Q35" s="14">
        <f t="shared" si="6"/>
        <v>6051.9100000000035</v>
      </c>
      <c r="R35" s="51"/>
    </row>
    <row r="36" spans="1:18" ht="18">
      <c r="A36" s="12" t="s">
        <v>45</v>
      </c>
      <c r="B36" s="39">
        <v>94</v>
      </c>
      <c r="C36" s="40">
        <v>3024</v>
      </c>
      <c r="D36" s="41">
        <f t="shared" si="7"/>
        <v>284256</v>
      </c>
      <c r="E36" s="40">
        <v>73356.9</v>
      </c>
      <c r="F36" s="41">
        <v>2244</v>
      </c>
      <c r="G36" s="40">
        <f t="shared" si="8"/>
        <v>210936</v>
      </c>
      <c r="H36" s="41">
        <f>218832-4676</f>
        <v>214156</v>
      </c>
      <c r="I36" s="14">
        <f t="shared" si="0"/>
        <v>3220</v>
      </c>
      <c r="J36" s="15">
        <f t="shared" si="1"/>
        <v>-36.90000000002328</v>
      </c>
      <c r="K36" s="14">
        <f t="shared" si="2"/>
        <v>2243.61</v>
      </c>
      <c r="L36" s="15">
        <f t="shared" si="3"/>
        <v>780.39</v>
      </c>
      <c r="M36" s="16"/>
      <c r="N36" s="17"/>
      <c r="O36" s="14">
        <f t="shared" si="4"/>
        <v>214156</v>
      </c>
      <c r="P36" s="15">
        <f t="shared" si="5"/>
        <v>3220</v>
      </c>
      <c r="Q36" s="14">
        <f t="shared" si="6"/>
        <v>3256.9000000000233</v>
      </c>
      <c r="R36" s="51"/>
    </row>
    <row r="37" spans="1:18" ht="18">
      <c r="A37" s="12" t="s">
        <v>46</v>
      </c>
      <c r="B37" s="39">
        <v>13</v>
      </c>
      <c r="C37" s="40">
        <v>3843</v>
      </c>
      <c r="D37" s="41">
        <f t="shared" si="7"/>
        <v>49959</v>
      </c>
      <c r="E37" s="40">
        <v>14505.96</v>
      </c>
      <c r="F37" s="41">
        <v>2727</v>
      </c>
      <c r="G37" s="40">
        <f t="shared" si="8"/>
        <v>35451</v>
      </c>
      <c r="H37" s="41">
        <v>39340</v>
      </c>
      <c r="I37" s="14">
        <f t="shared" si="0"/>
        <v>3889</v>
      </c>
      <c r="J37" s="15">
        <f t="shared" si="1"/>
        <v>2.040000000000873</v>
      </c>
      <c r="K37" s="14">
        <f t="shared" si="2"/>
        <v>2727.16</v>
      </c>
      <c r="L37" s="15">
        <f t="shared" si="3"/>
        <v>1115.84</v>
      </c>
      <c r="M37" s="16"/>
      <c r="N37" s="17"/>
      <c r="O37" s="14">
        <f t="shared" si="4"/>
        <v>39340</v>
      </c>
      <c r="P37" s="15">
        <f t="shared" si="5"/>
        <v>3889</v>
      </c>
      <c r="Q37" s="14">
        <f t="shared" si="6"/>
        <v>3886.959999999999</v>
      </c>
      <c r="R37" s="51"/>
    </row>
    <row r="38" spans="1:18" ht="18">
      <c r="A38" s="12" t="s">
        <v>47</v>
      </c>
      <c r="B38" s="39">
        <v>2</v>
      </c>
      <c r="C38" s="40">
        <v>3555</v>
      </c>
      <c r="D38" s="41">
        <f t="shared" si="7"/>
        <v>7110</v>
      </c>
      <c r="E38" s="40">
        <v>3998.8</v>
      </c>
      <c r="F38" s="41">
        <v>1556</v>
      </c>
      <c r="G38" s="40">
        <f t="shared" si="8"/>
        <v>3112</v>
      </c>
      <c r="H38" s="41">
        <v>3266</v>
      </c>
      <c r="I38" s="14">
        <f t="shared" si="0"/>
        <v>154</v>
      </c>
      <c r="J38" s="15">
        <f t="shared" si="1"/>
        <v>-0.8000000000001819</v>
      </c>
      <c r="K38" s="14">
        <f t="shared" si="2"/>
        <v>1555.6</v>
      </c>
      <c r="L38" s="15">
        <f t="shared" si="3"/>
        <v>1999.4</v>
      </c>
      <c r="M38" s="16"/>
      <c r="N38" s="17"/>
      <c r="O38" s="14">
        <f t="shared" si="4"/>
        <v>3266</v>
      </c>
      <c r="P38" s="15">
        <f t="shared" si="5"/>
        <v>154</v>
      </c>
      <c r="Q38" s="14">
        <f t="shared" si="6"/>
        <v>154.80000000000018</v>
      </c>
      <c r="R38" s="51"/>
    </row>
    <row r="39" spans="1:18" ht="18">
      <c r="A39" s="12" t="s">
        <v>48</v>
      </c>
      <c r="B39" s="39">
        <v>10</v>
      </c>
      <c r="C39" s="40">
        <v>3583</v>
      </c>
      <c r="D39" s="41">
        <f t="shared" si="7"/>
        <v>35830</v>
      </c>
      <c r="E39" s="40">
        <v>12228.21</v>
      </c>
      <c r="F39" s="41">
        <v>2360</v>
      </c>
      <c r="G39" s="40">
        <f t="shared" si="8"/>
        <v>23600</v>
      </c>
      <c r="H39" s="41">
        <v>23650</v>
      </c>
      <c r="I39" s="14">
        <f t="shared" si="0"/>
        <v>50</v>
      </c>
      <c r="J39" s="15">
        <f t="shared" si="1"/>
        <v>1.7900000000008731</v>
      </c>
      <c r="K39" s="14">
        <f t="shared" si="2"/>
        <v>2360.1800000000003</v>
      </c>
      <c r="L39" s="15">
        <f t="shared" si="3"/>
        <v>1222.82</v>
      </c>
      <c r="M39" s="16"/>
      <c r="N39" s="17"/>
      <c r="O39" s="14">
        <f t="shared" si="4"/>
        <v>23650</v>
      </c>
      <c r="P39" s="15">
        <f t="shared" si="5"/>
        <v>50</v>
      </c>
      <c r="Q39" s="14">
        <f t="shared" si="6"/>
        <v>48.20999999999913</v>
      </c>
      <c r="R39" s="51"/>
    </row>
    <row r="40" spans="1:18" ht="18">
      <c r="A40" s="12" t="s">
        <v>49</v>
      </c>
      <c r="B40" s="39">
        <v>10</v>
      </c>
      <c r="C40" s="40">
        <v>3791</v>
      </c>
      <c r="D40" s="41">
        <f t="shared" si="7"/>
        <v>37910</v>
      </c>
      <c r="E40" s="40">
        <v>13376.17</v>
      </c>
      <c r="F40" s="41">
        <v>2453</v>
      </c>
      <c r="G40" s="40">
        <f t="shared" si="8"/>
        <v>24530</v>
      </c>
      <c r="H40" s="41">
        <v>25220</v>
      </c>
      <c r="I40" s="14">
        <f t="shared" si="0"/>
        <v>690</v>
      </c>
      <c r="J40" s="15">
        <f t="shared" si="1"/>
        <v>3.8300000000017462</v>
      </c>
      <c r="K40" s="14">
        <f t="shared" si="2"/>
        <v>2453.38</v>
      </c>
      <c r="L40" s="15">
        <f t="shared" si="3"/>
        <v>1337.62</v>
      </c>
      <c r="M40" s="16"/>
      <c r="N40" s="17"/>
      <c r="O40" s="14">
        <f t="shared" si="4"/>
        <v>25220</v>
      </c>
      <c r="P40" s="15">
        <f t="shared" si="5"/>
        <v>690</v>
      </c>
      <c r="Q40" s="14">
        <f t="shared" si="6"/>
        <v>686.1699999999983</v>
      </c>
      <c r="R40" s="51"/>
    </row>
    <row r="41" spans="1:18" ht="18">
      <c r="A41" s="12" t="s">
        <v>50</v>
      </c>
      <c r="B41" s="39">
        <v>44</v>
      </c>
      <c r="C41" s="40">
        <v>2923</v>
      </c>
      <c r="D41" s="41">
        <f t="shared" si="7"/>
        <v>128612</v>
      </c>
      <c r="E41" s="40">
        <v>34741.84</v>
      </c>
      <c r="F41" s="41">
        <v>2133</v>
      </c>
      <c r="G41" s="40">
        <f t="shared" si="8"/>
        <v>93852</v>
      </c>
      <c r="H41" s="41">
        <v>98460</v>
      </c>
      <c r="I41" s="14">
        <f t="shared" si="0"/>
        <v>4608</v>
      </c>
      <c r="J41" s="15">
        <f t="shared" si="1"/>
        <v>18.160000000003492</v>
      </c>
      <c r="K41" s="14">
        <f t="shared" si="2"/>
        <v>2133.41</v>
      </c>
      <c r="L41" s="15">
        <f t="shared" si="3"/>
        <v>789.59</v>
      </c>
      <c r="M41" s="16"/>
      <c r="N41" s="17"/>
      <c r="O41" s="14">
        <f t="shared" si="4"/>
        <v>98460</v>
      </c>
      <c r="P41" s="15">
        <f t="shared" si="5"/>
        <v>4608</v>
      </c>
      <c r="Q41" s="14">
        <f t="shared" si="6"/>
        <v>4589.8399999999965</v>
      </c>
      <c r="R41" s="51"/>
    </row>
    <row r="42" spans="1:18" ht="18">
      <c r="A42" s="12" t="s">
        <v>51</v>
      </c>
      <c r="B42" s="39">
        <v>3</v>
      </c>
      <c r="C42" s="40">
        <v>3254.8</v>
      </c>
      <c r="D42" s="41">
        <f t="shared" si="7"/>
        <v>9764.400000000001</v>
      </c>
      <c r="E42" s="40">
        <v>2078.31</v>
      </c>
      <c r="F42" s="41">
        <v>2562</v>
      </c>
      <c r="G42" s="40">
        <f t="shared" si="8"/>
        <v>7686</v>
      </c>
      <c r="H42" s="41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6"/>
      <c r="N42" s="17"/>
      <c r="O42" s="14">
        <f t="shared" si="4"/>
        <v>7686</v>
      </c>
      <c r="P42" s="15">
        <f t="shared" si="5"/>
        <v>0</v>
      </c>
      <c r="Q42" s="14">
        <f t="shared" si="6"/>
        <v>-0.09000000000196451</v>
      </c>
      <c r="R42" s="51"/>
    </row>
    <row r="43" spans="1:18" ht="18">
      <c r="A43" s="12" t="s">
        <v>52</v>
      </c>
      <c r="B43" s="39">
        <v>2</v>
      </c>
      <c r="C43" s="40">
        <v>3797.48</v>
      </c>
      <c r="D43" s="41">
        <f t="shared" si="7"/>
        <v>7594.96</v>
      </c>
      <c r="E43" s="40">
        <v>1712.76</v>
      </c>
      <c r="F43" s="41">
        <v>2941</v>
      </c>
      <c r="G43" s="40">
        <f t="shared" si="8"/>
        <v>5882</v>
      </c>
      <c r="H43" s="41">
        <v>5990</v>
      </c>
      <c r="I43" s="14">
        <f t="shared" si="0"/>
        <v>108</v>
      </c>
      <c r="J43" s="15">
        <f t="shared" si="1"/>
        <v>0.1999999999998181</v>
      </c>
      <c r="K43" s="14">
        <f t="shared" si="2"/>
        <v>2941.1</v>
      </c>
      <c r="L43" s="15">
        <f t="shared" si="3"/>
        <v>856.38</v>
      </c>
      <c r="M43" s="16"/>
      <c r="N43" s="17"/>
      <c r="O43" s="14">
        <f t="shared" si="4"/>
        <v>5990</v>
      </c>
      <c r="P43" s="15">
        <f t="shared" si="5"/>
        <v>108</v>
      </c>
      <c r="Q43" s="14">
        <f t="shared" si="6"/>
        <v>107.80000000000018</v>
      </c>
      <c r="R43" s="51"/>
    </row>
    <row r="44" spans="1:18" ht="18">
      <c r="A44" s="12" t="s">
        <v>53</v>
      </c>
      <c r="B44" s="39">
        <v>66</v>
      </c>
      <c r="C44" s="40">
        <v>3413.45</v>
      </c>
      <c r="D44" s="41">
        <f t="shared" si="7"/>
        <v>225287.69999999998</v>
      </c>
      <c r="E44" s="40">
        <v>48027.55</v>
      </c>
      <c r="F44" s="41">
        <v>2686</v>
      </c>
      <c r="G44" s="40">
        <f t="shared" si="8"/>
        <v>177276</v>
      </c>
      <c r="H44" s="41">
        <v>183379</v>
      </c>
      <c r="I44" s="14">
        <f t="shared" si="0"/>
        <v>6103</v>
      </c>
      <c r="J44" s="15">
        <f t="shared" si="1"/>
        <v>-15.85000000000582</v>
      </c>
      <c r="K44" s="14">
        <f t="shared" si="2"/>
        <v>2685.7599999999998</v>
      </c>
      <c r="L44" s="15">
        <f t="shared" si="3"/>
        <v>727.69</v>
      </c>
      <c r="M44" s="16"/>
      <c r="N44" s="17"/>
      <c r="O44" s="14">
        <f t="shared" si="4"/>
        <v>183379</v>
      </c>
      <c r="P44" s="15">
        <f t="shared" si="5"/>
        <v>6103</v>
      </c>
      <c r="Q44" s="14">
        <f t="shared" si="6"/>
        <v>6118.850000000006</v>
      </c>
      <c r="R44" s="51"/>
    </row>
    <row r="45" spans="1:18" ht="18">
      <c r="A45" s="12" t="s">
        <v>54</v>
      </c>
      <c r="B45" s="39">
        <v>184</v>
      </c>
      <c r="C45" s="40">
        <v>3460.88</v>
      </c>
      <c r="D45" s="41">
        <f t="shared" si="7"/>
        <v>636801.92</v>
      </c>
      <c r="E45" s="40">
        <v>156431.7</v>
      </c>
      <c r="F45" s="41">
        <v>2611</v>
      </c>
      <c r="G45" s="40">
        <f t="shared" si="8"/>
        <v>480424</v>
      </c>
      <c r="H45" s="41">
        <v>485274</v>
      </c>
      <c r="I45" s="14">
        <f t="shared" si="0"/>
        <v>4850</v>
      </c>
      <c r="J45" s="15">
        <f t="shared" si="1"/>
        <v>-53.779999999911524</v>
      </c>
      <c r="K45" s="14">
        <f t="shared" si="2"/>
        <v>2610.71</v>
      </c>
      <c r="L45" s="15">
        <f t="shared" si="3"/>
        <v>850.17</v>
      </c>
      <c r="M45" s="16"/>
      <c r="N45" s="17"/>
      <c r="O45" s="14">
        <f t="shared" si="4"/>
        <v>485274</v>
      </c>
      <c r="P45" s="15">
        <f t="shared" si="5"/>
        <v>4850</v>
      </c>
      <c r="Q45" s="14">
        <f t="shared" si="6"/>
        <v>4903.7799999999115</v>
      </c>
      <c r="R45" s="51"/>
    </row>
    <row r="46" spans="2:18" s="19" customFormat="1" ht="24.75" customHeight="1">
      <c r="B46" s="31">
        <f>SUM(B8:B45)</f>
        <v>1296.5</v>
      </c>
      <c r="C46" s="31">
        <f aca="true" t="shared" si="9" ref="C46:Q46">SUM(C8:C45)</f>
        <v>130907.56</v>
      </c>
      <c r="D46" s="31">
        <f t="shared" si="9"/>
        <v>4481864.100000001</v>
      </c>
      <c r="E46" s="31">
        <f t="shared" si="9"/>
        <v>1186847.6600000004</v>
      </c>
      <c r="F46" s="31">
        <f t="shared" si="9"/>
        <v>96056</v>
      </c>
      <c r="G46" s="31">
        <f t="shared" si="9"/>
        <v>3293678</v>
      </c>
      <c r="H46" s="31">
        <f t="shared" si="9"/>
        <v>3495127</v>
      </c>
      <c r="I46" s="31">
        <f t="shared" si="9"/>
        <v>201449</v>
      </c>
      <c r="J46" s="31">
        <f t="shared" si="9"/>
        <v>1338.4400000001206</v>
      </c>
      <c r="K46" s="31">
        <f t="shared" si="9"/>
        <v>96101.23000000001</v>
      </c>
      <c r="L46" s="31">
        <f t="shared" si="9"/>
        <v>34806.33</v>
      </c>
      <c r="M46" s="31">
        <f t="shared" si="9"/>
        <v>0</v>
      </c>
      <c r="N46" s="31">
        <f t="shared" si="9"/>
        <v>0</v>
      </c>
      <c r="O46" s="31">
        <f t="shared" si="9"/>
        <v>3495127</v>
      </c>
      <c r="P46" s="31">
        <f t="shared" si="9"/>
        <v>201449</v>
      </c>
      <c r="Q46" s="31">
        <f t="shared" si="9"/>
        <v>200110.5599999999</v>
      </c>
      <c r="R46" s="52"/>
    </row>
    <row r="49" ht="14.25">
      <c r="H49" s="48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8"/>
  <sheetViews>
    <sheetView tabSelected="1" zoomScale="85" zoomScaleNormal="85" zoomScalePageLayoutView="0" workbookViewId="0" topLeftCell="D4">
      <selection activeCell="F8" sqref="F8:F45"/>
    </sheetView>
  </sheetViews>
  <sheetFormatPr defaultColWidth="9.8515625" defaultRowHeight="15"/>
  <cols>
    <col min="1" max="1" width="30.7109375" style="2" customWidth="1"/>
    <col min="2" max="2" width="22.140625" style="2" customWidth="1"/>
    <col min="3" max="3" width="9.8515625" style="2" customWidth="1"/>
    <col min="4" max="4" width="29.140625" style="54" customWidth="1"/>
    <col min="5" max="6" width="23.421875" style="2" customWidth="1"/>
    <col min="7" max="7" width="22.00390625" style="2" customWidth="1"/>
    <col min="8" max="8" width="20.421875" style="2" customWidth="1"/>
    <col min="9" max="9" width="9.8515625" style="2" customWidth="1"/>
    <col min="10" max="18" width="13.421875" style="2" bestFit="1" customWidth="1"/>
    <col min="19" max="19" width="13.140625" style="2" customWidth="1"/>
    <col min="20" max="20" width="14.8515625" style="2" customWidth="1"/>
    <col min="21" max="21" width="16.57421875" style="2" customWidth="1"/>
    <col min="22" max="22" width="14.57421875" style="2" bestFit="1" customWidth="1"/>
    <col min="23" max="16384" width="9.8515625" style="2" customWidth="1"/>
  </cols>
  <sheetData>
    <row r="1" ht="14.25">
      <c r="A1" s="1"/>
    </row>
    <row r="4" ht="15">
      <c r="A4" s="4" t="s">
        <v>0</v>
      </c>
    </row>
    <row r="6" spans="1:21" ht="148.5" customHeight="1">
      <c r="A6" s="25" t="s">
        <v>67</v>
      </c>
      <c r="B6" s="6" t="s">
        <v>7</v>
      </c>
      <c r="D6" s="55" t="s">
        <v>81</v>
      </c>
      <c r="J6" s="32" t="s">
        <v>69</v>
      </c>
      <c r="K6" s="32" t="s">
        <v>70</v>
      </c>
      <c r="L6" s="32" t="s">
        <v>71</v>
      </c>
      <c r="M6" s="32" t="s">
        <v>72</v>
      </c>
      <c r="N6" s="32" t="s">
        <v>73</v>
      </c>
      <c r="O6" s="32" t="s">
        <v>74</v>
      </c>
      <c r="P6" s="32" t="s">
        <v>75</v>
      </c>
      <c r="Q6" s="32" t="s">
        <v>76</v>
      </c>
      <c r="R6" s="32" t="s">
        <v>77</v>
      </c>
      <c r="S6" s="32" t="s">
        <v>78</v>
      </c>
      <c r="T6" s="32" t="s">
        <v>79</v>
      </c>
      <c r="U6" s="32" t="s">
        <v>80</v>
      </c>
    </row>
    <row r="7" spans="1:21" ht="15">
      <c r="A7" s="20">
        <v>0</v>
      </c>
      <c r="B7" s="8">
        <v>7</v>
      </c>
      <c r="D7" s="5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>
      <c r="A8" s="12" t="s">
        <v>17</v>
      </c>
      <c r="B8" s="15">
        <f>'Styczeń 2018'!H8+'Luty 2018'!H8+'Marzec 2018'!H8+'Kwiecień 2018'!H8+'Maj 2018'!H8+'Czerwiec 2018'!H8+'Lipiec 2018'!H8+'Sierpień 2018'!H8+'Wrzesień 2018'!H8+'Październik 2018'!H8+'Listopad 2018'!H8+'Grudzień 2018'!H8</f>
        <v>222836</v>
      </c>
      <c r="C8" s="18"/>
      <c r="D8" s="56">
        <v>222836</v>
      </c>
      <c r="E8" s="29">
        <f>'Styczeń 2018'!H8+'Luty 2018'!H8+'Marzec 2018'!H8+'Kwiecień 2018'!H8+'Maj 2018'!H8+'Czerwiec 2018'!H8+'Lipiec 2018'!H8+'Sierpień 2018'!H8+'Wrzesień 2018'!H8+'Październik 2018'!H8+'Listopad 2018'!H8+'Grudzień 2018'!H8</f>
        <v>222836</v>
      </c>
      <c r="F8" s="29" t="b">
        <f>D8=E8</f>
        <v>1</v>
      </c>
      <c r="G8" s="27"/>
      <c r="H8" s="27"/>
      <c r="J8" s="33">
        <v>3379787</v>
      </c>
      <c r="K8" s="33">
        <v>3496748</v>
      </c>
      <c r="L8" s="33">
        <v>3590056</v>
      </c>
      <c r="M8" s="33">
        <v>3543901</v>
      </c>
      <c r="N8" s="33">
        <v>3553108</v>
      </c>
      <c r="O8" s="33">
        <v>3515322</v>
      </c>
      <c r="P8" s="33">
        <v>3451001</v>
      </c>
      <c r="Q8" s="33">
        <v>3483769</v>
      </c>
      <c r="R8" s="33">
        <v>3441692</v>
      </c>
      <c r="S8" s="33">
        <v>3441013</v>
      </c>
      <c r="T8" s="33">
        <v>3314382</v>
      </c>
      <c r="U8" s="33">
        <v>3600131</v>
      </c>
      <c r="V8" s="29">
        <f>SUM(J8:U8)</f>
        <v>41810910</v>
      </c>
    </row>
    <row r="9" spans="1:22" ht="18">
      <c r="A9" s="12" t="s">
        <v>18</v>
      </c>
      <c r="B9" s="15">
        <f>'Styczeń 2018'!H9+'Luty 2018'!H9+'Marzec 2018'!H9+'Kwiecień 2018'!H9+'Maj 2018'!H9+'Czerwiec 2018'!H9+'Lipiec 2018'!H9+'Sierpień 2018'!H9+'Wrzesień 2018'!H9+'Październik 2018'!H9+'Listopad 2018'!H9+'Grudzień 2018'!H9</f>
        <v>2231954</v>
      </c>
      <c r="C9" s="18"/>
      <c r="D9" s="56">
        <v>2231954</v>
      </c>
      <c r="E9" s="29">
        <f>'Styczeń 2018'!H9+'Luty 2018'!H9+'Marzec 2018'!H9+'Kwiecień 2018'!H9+'Maj 2018'!H9+'Czerwiec 2018'!H9+'Lipiec 2018'!H9+'Sierpień 2018'!H9+'Wrzesień 2018'!H9+'Październik 2018'!H9+'Listopad 2018'!H9+'Grudzień 2018'!H9</f>
        <v>2231954</v>
      </c>
      <c r="F9" s="29" t="b">
        <f aca="true" t="shared" si="0" ref="F9:F45">D9=E9</f>
        <v>1</v>
      </c>
      <c r="G9" s="27"/>
      <c r="J9" s="58">
        <f>'Styczeń 2018'!H46</f>
        <v>3379787</v>
      </c>
      <c r="K9" s="58">
        <f>'Luty 2018'!H46</f>
        <v>3499086</v>
      </c>
      <c r="L9" s="58">
        <f>'Marzec 2018'!H46</f>
        <v>3592394</v>
      </c>
      <c r="M9" s="58">
        <f>'Kwiecień 2018'!H46</f>
        <v>3546239</v>
      </c>
      <c r="N9" s="58">
        <f>'Maj 2018'!H46</f>
        <v>3557784</v>
      </c>
      <c r="O9" s="58">
        <f>'Czerwiec 2018'!H46</f>
        <v>3515322</v>
      </c>
      <c r="P9" s="58">
        <f>'Lipiec 2018'!H46</f>
        <v>3451001</v>
      </c>
      <c r="Q9" s="58">
        <f>'Sierpień 2018'!H46</f>
        <v>3483769</v>
      </c>
      <c r="R9" s="58">
        <f>'Wrzesień 2018'!H46</f>
        <v>3441692</v>
      </c>
      <c r="S9" s="58">
        <f>'Październik 2018'!H46</f>
        <v>3441013</v>
      </c>
      <c r="T9" s="58">
        <f>'Listopad 2018'!H46</f>
        <v>3314382</v>
      </c>
      <c r="U9" s="58">
        <f>'Grudzień 2018'!H46</f>
        <v>3495127</v>
      </c>
      <c r="V9" s="29">
        <f>SUM(J9:U9)</f>
        <v>41717596</v>
      </c>
    </row>
    <row r="10" spans="1:21" ht="18">
      <c r="A10" s="12" t="s">
        <v>19</v>
      </c>
      <c r="B10" s="15">
        <f>'Styczeń 2018'!H10+'Luty 2018'!H10+'Marzec 2018'!H10+'Kwiecień 2018'!H10+'Maj 2018'!H10+'Czerwiec 2018'!H10+'Lipiec 2018'!H10+'Sierpień 2018'!H10+'Wrzesień 2018'!H10+'Październik 2018'!H10+'Listopad 2018'!H10+'Grudzień 2018'!H10</f>
        <v>135472</v>
      </c>
      <c r="C10" s="18"/>
      <c r="D10" s="56">
        <v>135472</v>
      </c>
      <c r="E10" s="29">
        <f>'Styczeń 2018'!H10+'Luty 2018'!H10+'Marzec 2018'!H10+'Kwiecień 2018'!H10+'Maj 2018'!H10+'Czerwiec 2018'!H10+'Lipiec 2018'!H10+'Sierpień 2018'!H10+'Wrzesień 2018'!H10+'Październik 2018'!H10+'Listopad 2018'!H10+'Grudzień 2018'!H10</f>
        <v>135472</v>
      </c>
      <c r="F10" s="29" t="b">
        <f t="shared" si="0"/>
        <v>1</v>
      </c>
      <c r="G10" s="2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8">
      <c r="A11" s="12" t="s">
        <v>20</v>
      </c>
      <c r="B11" s="15">
        <f>'Styczeń 2018'!H11+'Luty 2018'!H11+'Marzec 2018'!H11+'Kwiecień 2018'!H11+'Maj 2018'!H11+'Czerwiec 2018'!H11+'Lipiec 2018'!H11+'Sierpień 2018'!H11+'Wrzesień 2018'!H11+'Październik 2018'!H11+'Listopad 2018'!H11+'Grudzień 2018'!H11</f>
        <v>125334</v>
      </c>
      <c r="C11" s="18"/>
      <c r="D11" s="56">
        <v>125334</v>
      </c>
      <c r="E11" s="29">
        <f>'Styczeń 2018'!H11+'Luty 2018'!H11+'Marzec 2018'!H11+'Kwiecień 2018'!H11+'Maj 2018'!H11+'Czerwiec 2018'!H11+'Lipiec 2018'!H11+'Sierpień 2018'!H11+'Wrzesień 2018'!H11+'Październik 2018'!H11+'Listopad 2018'!H11+'Grudzień 2018'!H11</f>
        <v>125334</v>
      </c>
      <c r="F11" s="29" t="b">
        <f t="shared" si="0"/>
        <v>1</v>
      </c>
      <c r="G11" s="27"/>
      <c r="J11" s="33">
        <f>J8-J9</f>
        <v>0</v>
      </c>
      <c r="K11" s="33">
        <f aca="true" t="shared" si="1" ref="K11:U11">K8-K9</f>
        <v>-2338</v>
      </c>
      <c r="L11" s="33">
        <f t="shared" si="1"/>
        <v>-2338</v>
      </c>
      <c r="M11" s="33">
        <f t="shared" si="1"/>
        <v>-2338</v>
      </c>
      <c r="N11" s="33">
        <f t="shared" si="1"/>
        <v>-4676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0</v>
      </c>
      <c r="S11" s="33">
        <f t="shared" si="1"/>
        <v>0</v>
      </c>
      <c r="T11" s="33">
        <f t="shared" si="1"/>
        <v>0</v>
      </c>
      <c r="U11" s="33">
        <f t="shared" si="1"/>
        <v>105004</v>
      </c>
    </row>
    <row r="12" spans="1:8" ht="18">
      <c r="A12" s="12" t="s">
        <v>21</v>
      </c>
      <c r="B12" s="15">
        <f>'Styczeń 2018'!H12+'Luty 2018'!H12+'Marzec 2018'!H12+'Kwiecień 2018'!H12+'Maj 2018'!H12+'Czerwiec 2018'!H12+'Lipiec 2018'!H12+'Sierpień 2018'!H12+'Wrzesień 2018'!H12+'Październik 2018'!H12+'Listopad 2018'!H12+'Grudzień 2018'!H12</f>
        <v>1272433</v>
      </c>
      <c r="C12" s="18"/>
      <c r="D12" s="56">
        <v>1272433</v>
      </c>
      <c r="E12" s="29">
        <f>'Styczeń 2018'!H12+'Luty 2018'!H12+'Marzec 2018'!H12+'Kwiecień 2018'!H12+'Maj 2018'!H12+'Czerwiec 2018'!H12+'Lipiec 2018'!H12+'Sierpień 2018'!H12+'Wrzesień 2018'!H12+'Październik 2018'!H12+'Listopad 2018'!H12+'Grudzień 2018'!H12</f>
        <v>1272433</v>
      </c>
      <c r="F12" s="29" t="b">
        <f t="shared" si="0"/>
        <v>1</v>
      </c>
      <c r="G12" s="27"/>
      <c r="H12" s="27"/>
    </row>
    <row r="13" spans="1:23" ht="18">
      <c r="A13" s="12" t="s">
        <v>22</v>
      </c>
      <c r="B13" s="15">
        <f>'Styczeń 2018'!H13+'Luty 2018'!H13+'Marzec 2018'!H13+'Kwiecień 2018'!H13+'Maj 2018'!H13+'Czerwiec 2018'!H13+'Lipiec 2018'!H13+'Sierpień 2018'!H13+'Wrzesień 2018'!H13+'Październik 2018'!H13+'Listopad 2018'!H13+'Grudzień 2018'!H13</f>
        <v>1013727</v>
      </c>
      <c r="C13" s="18"/>
      <c r="D13" s="56">
        <v>1013727</v>
      </c>
      <c r="E13" s="29">
        <f>'Styczeń 2018'!H13+'Luty 2018'!H13+'Marzec 2018'!H13+'Kwiecień 2018'!H13+'Maj 2018'!H13+'Czerwiec 2018'!H13+'Lipiec 2018'!H13+'Sierpień 2018'!H13+'Wrzesień 2018'!H13+'Październik 2018'!H13+'Listopad 2018'!H13+'Grudzień 2018'!H13</f>
        <v>1013727</v>
      </c>
      <c r="F13" s="29" t="b">
        <f t="shared" si="0"/>
        <v>1</v>
      </c>
      <c r="G13" s="27"/>
      <c r="H13" s="27"/>
      <c r="I13" s="2">
        <v>41728799.5</v>
      </c>
      <c r="J13" s="2">
        <v>3379787</v>
      </c>
      <c r="K13" s="2">
        <v>3499086</v>
      </c>
      <c r="L13" s="2">
        <v>3592394</v>
      </c>
      <c r="M13" s="2">
        <v>3546239</v>
      </c>
      <c r="N13" s="2">
        <v>3557784</v>
      </c>
      <c r="O13" s="2">
        <v>3515322</v>
      </c>
      <c r="P13" s="2">
        <v>3451001</v>
      </c>
      <c r="Q13" s="2">
        <v>3483769</v>
      </c>
      <c r="R13" s="2">
        <v>3452895.5</v>
      </c>
      <c r="S13" s="2">
        <v>3441013</v>
      </c>
      <c r="T13" s="2">
        <v>3314382</v>
      </c>
      <c r="U13" s="2">
        <v>3495127</v>
      </c>
      <c r="V13" s="2">
        <v>3314382</v>
      </c>
      <c r="W13" s="2">
        <v>3495127</v>
      </c>
    </row>
    <row r="14" spans="1:8" ht="18">
      <c r="A14" s="12" t="s">
        <v>23</v>
      </c>
      <c r="B14" s="15">
        <f>'Styczeń 2018'!H14+'Luty 2018'!H14+'Marzec 2018'!H14+'Kwiecień 2018'!H14+'Maj 2018'!H14+'Czerwiec 2018'!H14+'Lipiec 2018'!H14+'Sierpień 2018'!H14+'Wrzesień 2018'!H14+'Październik 2018'!H14+'Listopad 2018'!H14+'Grudzień 2018'!H14</f>
        <v>549873</v>
      </c>
      <c r="C14" s="18"/>
      <c r="D14" s="56">
        <v>549873</v>
      </c>
      <c r="E14" s="29">
        <f>'Styczeń 2018'!H14+'Luty 2018'!H14+'Marzec 2018'!H14+'Kwiecień 2018'!H14+'Maj 2018'!H14+'Czerwiec 2018'!H14+'Lipiec 2018'!H14+'Sierpień 2018'!H14+'Wrzesień 2018'!H14+'Październik 2018'!H14+'Listopad 2018'!H14+'Grudzień 2018'!H14</f>
        <v>549873</v>
      </c>
      <c r="F14" s="29" t="b">
        <f t="shared" si="0"/>
        <v>1</v>
      </c>
      <c r="G14" s="27"/>
      <c r="H14" s="27"/>
    </row>
    <row r="15" spans="1:21" ht="18">
      <c r="A15" s="12" t="s">
        <v>24</v>
      </c>
      <c r="B15" s="15">
        <f>'Styczeń 2018'!H15+'Luty 2018'!H15+'Marzec 2018'!H15+'Kwiecień 2018'!H15+'Maj 2018'!H15+'Czerwiec 2018'!H15+'Lipiec 2018'!H15+'Sierpień 2018'!H15+'Wrzesień 2018'!H15+'Październik 2018'!H15+'Listopad 2018'!H15+'Grudzień 2018'!H15</f>
        <v>161450</v>
      </c>
      <c r="C15" s="18"/>
      <c r="D15" s="56">
        <v>161450</v>
      </c>
      <c r="E15" s="29">
        <f>'Styczeń 2018'!H15+'Luty 2018'!H15+'Marzec 2018'!H15+'Kwiecień 2018'!H15+'Maj 2018'!H15+'Czerwiec 2018'!H15+'Lipiec 2018'!H15+'Sierpień 2018'!H15+'Wrzesień 2018'!H15+'Październik 2018'!H15+'Listopad 2018'!H15+'Grudzień 2018'!H15</f>
        <v>161450</v>
      </c>
      <c r="F15" s="29" t="b">
        <f t="shared" si="0"/>
        <v>1</v>
      </c>
      <c r="G15" s="27"/>
      <c r="J15" s="2" t="b">
        <f>J9=J13</f>
        <v>1</v>
      </c>
      <c r="K15" s="2" t="b">
        <f aca="true" t="shared" si="2" ref="K15:U15">K9=K13</f>
        <v>1</v>
      </c>
      <c r="L15" s="2" t="b">
        <f t="shared" si="2"/>
        <v>1</v>
      </c>
      <c r="M15" s="2" t="b">
        <f t="shared" si="2"/>
        <v>1</v>
      </c>
      <c r="N15" s="2" t="b">
        <f t="shared" si="2"/>
        <v>1</v>
      </c>
      <c r="O15" s="2" t="b">
        <f t="shared" si="2"/>
        <v>1</v>
      </c>
      <c r="P15" s="2" t="b">
        <f t="shared" si="2"/>
        <v>1</v>
      </c>
      <c r="Q15" s="2" t="b">
        <f t="shared" si="2"/>
        <v>1</v>
      </c>
      <c r="R15" s="2" t="b">
        <f t="shared" si="2"/>
        <v>0</v>
      </c>
      <c r="S15" s="2" t="b">
        <f t="shared" si="2"/>
        <v>1</v>
      </c>
      <c r="T15" s="2" t="b">
        <f t="shared" si="2"/>
        <v>1</v>
      </c>
      <c r="U15" s="2" t="b">
        <f t="shared" si="2"/>
        <v>1</v>
      </c>
    </row>
    <row r="16" spans="1:7" ht="18">
      <c r="A16" s="12" t="s">
        <v>25</v>
      </c>
      <c r="B16" s="15">
        <f>'Styczeń 2018'!H16+'Luty 2018'!H16+'Marzec 2018'!H16+'Kwiecień 2018'!H16+'Maj 2018'!H16+'Czerwiec 2018'!H16+'Lipiec 2018'!H16+'Sierpień 2018'!H16+'Wrzesień 2018'!H16+'Październik 2018'!H16+'Listopad 2018'!H16+'Grudzień 2018'!H16</f>
        <v>232274</v>
      </c>
      <c r="C16" s="18"/>
      <c r="D16" s="56">
        <v>232274</v>
      </c>
      <c r="E16" s="29">
        <f>'Styczeń 2018'!H16+'Luty 2018'!H16+'Marzec 2018'!H16+'Kwiecień 2018'!H16+'Maj 2018'!H16+'Czerwiec 2018'!H16+'Lipiec 2018'!H16+'Sierpień 2018'!H16+'Wrzesień 2018'!H16+'Październik 2018'!H16+'Listopad 2018'!H16+'Grudzień 2018'!H16</f>
        <v>232274</v>
      </c>
      <c r="F16" s="29" t="b">
        <f t="shared" si="0"/>
        <v>1</v>
      </c>
      <c r="G16" s="27"/>
    </row>
    <row r="17" spans="1:8" ht="18">
      <c r="A17" s="12" t="s">
        <v>26</v>
      </c>
      <c r="B17" s="15">
        <f>'Styczeń 2018'!H17+'Luty 2018'!H17+'Marzec 2018'!H17+'Kwiecień 2018'!H17+'Maj 2018'!H17+'Czerwiec 2018'!H17+'Lipiec 2018'!H17+'Sierpień 2018'!H17+'Wrzesień 2018'!H17+'Październik 2018'!H17+'Listopad 2018'!H17+'Grudzień 2018'!H17</f>
        <v>468030</v>
      </c>
      <c r="C17" s="18"/>
      <c r="D17" s="56">
        <v>468030</v>
      </c>
      <c r="E17" s="29">
        <f>'Styczeń 2018'!H17+'Luty 2018'!H17+'Marzec 2018'!H17+'Kwiecień 2018'!H17+'Maj 2018'!H17+'Czerwiec 2018'!H17+'Lipiec 2018'!H17+'Sierpień 2018'!H17+'Wrzesień 2018'!H17+'Październik 2018'!H17+'Listopad 2018'!H17+'Grudzień 2018'!H17</f>
        <v>468030</v>
      </c>
      <c r="F17" s="29" t="b">
        <f t="shared" si="0"/>
        <v>1</v>
      </c>
      <c r="G17" s="27"/>
      <c r="H17" s="27"/>
    </row>
    <row r="18" spans="1:7" ht="18">
      <c r="A18" s="12" t="s">
        <v>27</v>
      </c>
      <c r="B18" s="15">
        <f>'Styczeń 2018'!H18+'Luty 2018'!H18+'Marzec 2018'!H18+'Kwiecień 2018'!H18+'Maj 2018'!H18+'Czerwiec 2018'!H18+'Lipiec 2018'!H18+'Sierpień 2018'!H18+'Wrzesień 2018'!H18+'Październik 2018'!H18+'Listopad 2018'!H18+'Grudzień 2018'!H18</f>
        <v>1125550</v>
      </c>
      <c r="C18" s="18"/>
      <c r="D18" s="56">
        <v>1125550</v>
      </c>
      <c r="E18" s="29">
        <f>'Styczeń 2018'!H18+'Luty 2018'!H18+'Marzec 2018'!H18+'Kwiecień 2018'!H18+'Maj 2018'!H18+'Czerwiec 2018'!H18+'Lipiec 2018'!H18+'Sierpień 2018'!H18+'Wrzesień 2018'!H18+'Październik 2018'!H18+'Listopad 2018'!H18+'Grudzień 2018'!H18</f>
        <v>1125550</v>
      </c>
      <c r="F18" s="29" t="b">
        <f t="shared" si="0"/>
        <v>1</v>
      </c>
      <c r="G18" s="27"/>
    </row>
    <row r="19" spans="1:7" ht="18">
      <c r="A19" s="12" t="s">
        <v>28</v>
      </c>
      <c r="B19" s="15">
        <f>'Styczeń 2018'!H19+'Luty 2018'!H19+'Marzec 2018'!H19+'Kwiecień 2018'!H19+'Maj 2018'!H19+'Czerwiec 2018'!H19+'Lipiec 2018'!H19+'Sierpień 2018'!H19+'Wrzesień 2018'!H19+'Październik 2018'!H19+'Listopad 2018'!H19+'Grudzień 2018'!H19</f>
        <v>274670</v>
      </c>
      <c r="C19" s="18"/>
      <c r="D19" s="56">
        <v>274670</v>
      </c>
      <c r="E19" s="29">
        <f>'Styczeń 2018'!H19+'Luty 2018'!H19+'Marzec 2018'!H19+'Kwiecień 2018'!H19+'Maj 2018'!H19+'Czerwiec 2018'!H19+'Lipiec 2018'!H19+'Sierpień 2018'!H19+'Wrzesień 2018'!H19+'Październik 2018'!H19+'Listopad 2018'!H19+'Grudzień 2018'!H19</f>
        <v>274670</v>
      </c>
      <c r="F19" s="29" t="b">
        <f t="shared" si="0"/>
        <v>1</v>
      </c>
      <c r="G19" s="27"/>
    </row>
    <row r="20" spans="1:7" ht="18">
      <c r="A20" s="12" t="s">
        <v>29</v>
      </c>
      <c r="B20" s="15">
        <f>'Styczeń 2018'!H20+'Luty 2018'!H20+'Marzec 2018'!H20+'Kwiecień 2018'!H20+'Maj 2018'!H20+'Czerwiec 2018'!H20+'Lipiec 2018'!H20+'Sierpień 2018'!H20+'Wrzesień 2018'!H20+'Październik 2018'!H20+'Listopad 2018'!H20+'Grudzień 2018'!H20</f>
        <v>349209</v>
      </c>
      <c r="C20" s="18"/>
      <c r="D20" s="56">
        <v>349209</v>
      </c>
      <c r="E20" s="29">
        <f>'Styczeń 2018'!H20+'Luty 2018'!H20+'Marzec 2018'!H20+'Kwiecień 2018'!H20+'Maj 2018'!H20+'Czerwiec 2018'!H20+'Lipiec 2018'!H20+'Sierpień 2018'!H20+'Wrzesień 2018'!H20+'Październik 2018'!H20+'Listopad 2018'!H20+'Grudzień 2018'!H20</f>
        <v>349209</v>
      </c>
      <c r="F20" s="29" t="b">
        <f t="shared" si="0"/>
        <v>1</v>
      </c>
      <c r="G20" s="27"/>
    </row>
    <row r="21" spans="1:8" ht="18">
      <c r="A21" s="12" t="s">
        <v>30</v>
      </c>
      <c r="B21" s="15">
        <f>'Styczeń 2018'!H21+'Luty 2018'!H21+'Marzec 2018'!H21+'Kwiecień 2018'!H21+'Maj 2018'!H21+'Czerwiec 2018'!H21+'Lipiec 2018'!H21+'Sierpień 2018'!H21+'Wrzesień 2018'!H21+'Październik 2018'!H21+'Listopad 2018'!H21+'Grudzień 2018'!H21</f>
        <v>2756851</v>
      </c>
      <c r="C21" s="18"/>
      <c r="D21" s="56">
        <v>2756851</v>
      </c>
      <c r="E21" s="29">
        <f>'Styczeń 2018'!H21+'Luty 2018'!H21+'Marzec 2018'!H21+'Kwiecień 2018'!H21+'Maj 2018'!H21+'Czerwiec 2018'!H21+'Lipiec 2018'!H21+'Sierpień 2018'!H21+'Wrzesień 2018'!H21+'Październik 2018'!H21+'Listopad 2018'!H21+'Grudzień 2018'!H21</f>
        <v>2756851</v>
      </c>
      <c r="F21" s="29" t="b">
        <f t="shared" si="0"/>
        <v>1</v>
      </c>
      <c r="G21" s="27"/>
      <c r="H21" s="27"/>
    </row>
    <row r="22" spans="1:7" ht="18">
      <c r="A22" s="12" t="s">
        <v>31</v>
      </c>
      <c r="B22" s="15">
        <f>'Styczeń 2018'!H22+'Luty 2018'!H22+'Marzec 2018'!H22+'Kwiecień 2018'!H22+'Maj 2018'!H22+'Czerwiec 2018'!H22+'Lipiec 2018'!H22+'Sierpień 2018'!H22+'Wrzesień 2018'!H22+'Październik 2018'!H22+'Listopad 2018'!H22+'Grudzień 2018'!H22</f>
        <v>4446508</v>
      </c>
      <c r="C22" s="18"/>
      <c r="D22" s="56">
        <v>4446508</v>
      </c>
      <c r="E22" s="29">
        <f>'Styczeń 2018'!H22+'Luty 2018'!H22+'Marzec 2018'!H22+'Kwiecień 2018'!H22+'Maj 2018'!H22+'Czerwiec 2018'!H22+'Lipiec 2018'!H22+'Sierpień 2018'!H22+'Wrzesień 2018'!H22+'Październik 2018'!H22+'Listopad 2018'!H22+'Grudzień 2018'!H22</f>
        <v>4446508</v>
      </c>
      <c r="F22" s="29" t="b">
        <f t="shared" si="0"/>
        <v>1</v>
      </c>
      <c r="G22" s="27"/>
    </row>
    <row r="23" spans="1:8" ht="18">
      <c r="A23" s="12" t="s">
        <v>32</v>
      </c>
      <c r="B23" s="15">
        <f>'Styczeń 2018'!H23+'Luty 2018'!H23+'Marzec 2018'!H23+'Kwiecień 2018'!H23+'Maj 2018'!H23+'Czerwiec 2018'!H23+'Lipiec 2018'!H23+'Sierpień 2018'!H23+'Wrzesień 2018'!H23+'Październik 2018'!H23+'Listopad 2018'!H23+'Grudzień 2018'!H23</f>
        <v>554759</v>
      </c>
      <c r="C23" s="18"/>
      <c r="D23" s="56">
        <v>554759</v>
      </c>
      <c r="E23" s="29">
        <f>'Styczeń 2018'!H23+'Luty 2018'!H23+'Marzec 2018'!H23+'Kwiecień 2018'!H23+'Maj 2018'!H23+'Czerwiec 2018'!H23+'Lipiec 2018'!H23+'Sierpień 2018'!H23+'Wrzesień 2018'!H23+'Październik 2018'!H23+'Listopad 2018'!H23+'Grudzień 2018'!H23</f>
        <v>554759</v>
      </c>
      <c r="F23" s="29" t="b">
        <f t="shared" si="0"/>
        <v>1</v>
      </c>
      <c r="G23" s="27"/>
      <c r="H23" s="27"/>
    </row>
    <row r="24" spans="1:8" ht="18">
      <c r="A24" s="12" t="s">
        <v>33</v>
      </c>
      <c r="B24" s="15">
        <f>'Styczeń 2018'!H24+'Luty 2018'!H24+'Marzec 2018'!H24+'Kwiecień 2018'!H24+'Maj 2018'!H24+'Czerwiec 2018'!H24+'Lipiec 2018'!H24+'Sierpień 2018'!H24+'Wrzesień 2018'!H24+'Październik 2018'!H24+'Listopad 2018'!H24+'Grudzień 2018'!H24</f>
        <v>1145980</v>
      </c>
      <c r="C24" s="18"/>
      <c r="D24" s="56">
        <v>1145980</v>
      </c>
      <c r="E24" s="29">
        <f>'Styczeń 2018'!H24+'Luty 2018'!H24+'Marzec 2018'!H24+'Kwiecień 2018'!H24+'Maj 2018'!H24+'Czerwiec 2018'!H24+'Lipiec 2018'!H24+'Sierpień 2018'!H24+'Wrzesień 2018'!H24+'Październik 2018'!H24+'Listopad 2018'!H24+'Grudzień 2018'!H24</f>
        <v>1145980</v>
      </c>
      <c r="F24" s="29" t="b">
        <f t="shared" si="0"/>
        <v>1</v>
      </c>
      <c r="G24" s="27"/>
      <c r="H24" s="27"/>
    </row>
    <row r="25" spans="1:7" ht="18">
      <c r="A25" s="12" t="s">
        <v>34</v>
      </c>
      <c r="B25" s="15">
        <f>'Styczeń 2018'!H25+'Luty 2018'!H25+'Marzec 2018'!H25+'Kwiecień 2018'!H25+'Maj 2018'!H25+'Czerwiec 2018'!H25+'Lipiec 2018'!H25+'Sierpień 2018'!H25+'Wrzesień 2018'!H25+'Październik 2018'!H25+'Listopad 2018'!H25+'Grudzień 2018'!H25</f>
        <v>2411608</v>
      </c>
      <c r="C25" s="18"/>
      <c r="D25" s="56">
        <v>2411608</v>
      </c>
      <c r="E25" s="29">
        <f>'Styczeń 2018'!H25+'Luty 2018'!H25+'Marzec 2018'!H25+'Kwiecień 2018'!H25+'Maj 2018'!H25+'Czerwiec 2018'!H25+'Lipiec 2018'!H25+'Sierpień 2018'!H25+'Wrzesień 2018'!H25+'Październik 2018'!H25+'Listopad 2018'!H25+'Grudzień 2018'!H25</f>
        <v>2411608</v>
      </c>
      <c r="F25" s="29" t="b">
        <f t="shared" si="0"/>
        <v>1</v>
      </c>
      <c r="G25" s="27"/>
    </row>
    <row r="26" spans="1:8" ht="18">
      <c r="A26" s="12" t="s">
        <v>35</v>
      </c>
      <c r="B26" s="15">
        <f>'Styczeń 2018'!H26+'Luty 2018'!H26+'Marzec 2018'!H26+'Kwiecień 2018'!H26+'Maj 2018'!H26+'Czerwiec 2018'!H26+'Lipiec 2018'!H26+'Sierpień 2018'!H26+'Wrzesień 2018'!H26+'Październik 2018'!H26+'Listopad 2018'!H26+'Grudzień 2018'!H26</f>
        <v>328870</v>
      </c>
      <c r="C26" s="18"/>
      <c r="D26" s="56">
        <v>328870</v>
      </c>
      <c r="E26" s="29">
        <f>'Styczeń 2018'!H26+'Luty 2018'!H26+'Marzec 2018'!H26+'Kwiecień 2018'!H26+'Maj 2018'!H26+'Czerwiec 2018'!H26+'Lipiec 2018'!H26+'Sierpień 2018'!H26+'Wrzesień 2018'!H26+'Październik 2018'!H26+'Listopad 2018'!H26+'Grudzień 2018'!H26</f>
        <v>328870</v>
      </c>
      <c r="F26" s="29" t="b">
        <f t="shared" si="0"/>
        <v>1</v>
      </c>
      <c r="G26" s="27"/>
      <c r="H26" s="27"/>
    </row>
    <row r="27" spans="1:8" ht="18">
      <c r="A27" s="12" t="s">
        <v>36</v>
      </c>
      <c r="B27" s="15">
        <f>'Styczeń 2018'!H27+'Luty 2018'!H27+'Marzec 2018'!H27+'Kwiecień 2018'!H27+'Maj 2018'!H27+'Czerwiec 2018'!H27+'Lipiec 2018'!H27+'Sierpień 2018'!H27+'Wrzesień 2018'!H27+'Październik 2018'!H27+'Listopad 2018'!H27+'Grudzień 2018'!H27</f>
        <v>2156054</v>
      </c>
      <c r="C27" s="18"/>
      <c r="D27" s="56">
        <v>2156054</v>
      </c>
      <c r="E27" s="29">
        <f>'Styczeń 2018'!H27+'Luty 2018'!H27+'Marzec 2018'!H27+'Kwiecień 2018'!H27+'Maj 2018'!H27+'Czerwiec 2018'!H27+'Lipiec 2018'!H27+'Sierpień 2018'!H27+'Wrzesień 2018'!H27+'Październik 2018'!H27+'Listopad 2018'!H27+'Grudzień 2018'!H27</f>
        <v>2156054</v>
      </c>
      <c r="F27" s="29" t="b">
        <f t="shared" si="0"/>
        <v>1</v>
      </c>
      <c r="G27" s="27"/>
      <c r="H27" s="27"/>
    </row>
    <row r="28" spans="1:7" ht="18">
      <c r="A28" s="12" t="s">
        <v>37</v>
      </c>
      <c r="B28" s="15">
        <f>'Styczeń 2018'!H28+'Luty 2018'!H28+'Marzec 2018'!H28+'Kwiecień 2018'!H28+'Maj 2018'!H28+'Czerwiec 2018'!H28+'Lipiec 2018'!H28+'Sierpień 2018'!H28+'Wrzesień 2018'!H28+'Październik 2018'!H28+'Listopad 2018'!H28+'Grudzień 2018'!H28</f>
        <v>317006</v>
      </c>
      <c r="C28" s="18"/>
      <c r="D28" s="56">
        <v>317006</v>
      </c>
      <c r="E28" s="29">
        <f>'Styczeń 2018'!H28+'Luty 2018'!H28+'Marzec 2018'!H28+'Kwiecień 2018'!H28+'Maj 2018'!H28+'Czerwiec 2018'!H28+'Lipiec 2018'!H28+'Sierpień 2018'!H28+'Wrzesień 2018'!H28+'Październik 2018'!H28+'Listopad 2018'!H28+'Grudzień 2018'!H28</f>
        <v>317006</v>
      </c>
      <c r="F28" s="29" t="b">
        <f t="shared" si="0"/>
        <v>1</v>
      </c>
      <c r="G28" s="27"/>
    </row>
    <row r="29" spans="1:8" ht="18">
      <c r="A29" s="12" t="s">
        <v>38</v>
      </c>
      <c r="B29" s="15">
        <f>'Styczeń 2018'!H29+'Luty 2018'!H29+'Marzec 2018'!H29+'Kwiecień 2018'!H29+'Maj 2018'!H29+'Czerwiec 2018'!H29+'Lipiec 2018'!H29+'Sierpień 2018'!H29+'Wrzesień 2018'!H29+'Październik 2018'!H29+'Listopad 2018'!H29+'Grudzień 2018'!H29</f>
        <v>670701</v>
      </c>
      <c r="C29" s="18"/>
      <c r="D29" s="56">
        <v>670701</v>
      </c>
      <c r="E29" s="29">
        <f>'Styczeń 2018'!H29+'Luty 2018'!H29+'Marzec 2018'!H29+'Kwiecień 2018'!H29+'Maj 2018'!H29+'Czerwiec 2018'!H29+'Lipiec 2018'!H29+'Sierpień 2018'!H29+'Wrzesień 2018'!H29+'Październik 2018'!H29+'Listopad 2018'!H29+'Grudzień 2018'!H29</f>
        <v>670701</v>
      </c>
      <c r="F29" s="29" t="b">
        <f t="shared" si="0"/>
        <v>1</v>
      </c>
      <c r="G29" s="27"/>
      <c r="H29" s="27"/>
    </row>
    <row r="30" spans="1:8" ht="18">
      <c r="A30" s="12" t="s">
        <v>39</v>
      </c>
      <c r="B30" s="15">
        <f>'Styczeń 2018'!H30+'Luty 2018'!H30+'Marzec 2018'!H30+'Kwiecień 2018'!H30+'Maj 2018'!H30+'Czerwiec 2018'!H30+'Lipiec 2018'!H30+'Sierpień 2018'!H30+'Wrzesień 2018'!H30+'Październik 2018'!H30+'Listopad 2018'!H30+'Grudzień 2018'!H30</f>
        <v>138680</v>
      </c>
      <c r="C30" s="18"/>
      <c r="D30" s="56">
        <v>138680</v>
      </c>
      <c r="E30" s="29">
        <f>'Styczeń 2018'!H30+'Luty 2018'!H30+'Marzec 2018'!H30+'Kwiecień 2018'!H30+'Maj 2018'!H30+'Czerwiec 2018'!H30+'Lipiec 2018'!H30+'Sierpień 2018'!H30+'Wrzesień 2018'!H30+'Październik 2018'!H30+'Listopad 2018'!H30+'Grudzień 2018'!H30</f>
        <v>138680</v>
      </c>
      <c r="F30" s="29" t="b">
        <f t="shared" si="0"/>
        <v>1</v>
      </c>
      <c r="G30" s="27"/>
      <c r="H30" s="27"/>
    </row>
    <row r="31" spans="1:8" ht="18">
      <c r="A31" s="12" t="s">
        <v>40</v>
      </c>
      <c r="B31" s="15">
        <f>'Styczeń 2018'!H31+'Luty 2018'!H31+'Marzec 2018'!H31+'Kwiecień 2018'!H31+'Maj 2018'!H31+'Czerwiec 2018'!H31+'Lipiec 2018'!H31+'Sierpień 2018'!H31+'Wrzesień 2018'!H31+'Październik 2018'!H31+'Listopad 2018'!H31+'Grudzień 2018'!H31</f>
        <v>312710</v>
      </c>
      <c r="C31" s="18"/>
      <c r="D31" s="56">
        <v>312710</v>
      </c>
      <c r="E31" s="29">
        <f>'Styczeń 2018'!H31+'Luty 2018'!H31+'Marzec 2018'!H31+'Kwiecień 2018'!H31+'Maj 2018'!H31+'Czerwiec 2018'!H31+'Lipiec 2018'!H31+'Sierpień 2018'!H31+'Wrzesień 2018'!H31+'Październik 2018'!H31+'Listopad 2018'!H31+'Grudzień 2018'!H31</f>
        <v>312710</v>
      </c>
      <c r="F31" s="29" t="b">
        <f t="shared" si="0"/>
        <v>1</v>
      </c>
      <c r="G31" s="27"/>
      <c r="H31" s="27"/>
    </row>
    <row r="32" spans="1:8" ht="18">
      <c r="A32" s="12" t="s">
        <v>41</v>
      </c>
      <c r="B32" s="15">
        <f>'Styczeń 2018'!H32+'Luty 2018'!H32+'Marzec 2018'!H32+'Kwiecień 2018'!H32+'Maj 2018'!H32+'Czerwiec 2018'!H32+'Lipiec 2018'!H32+'Sierpień 2018'!H32+'Wrzesień 2018'!H32+'Październik 2018'!H32+'Listopad 2018'!H32+'Grudzień 2018'!H32</f>
        <v>452856</v>
      </c>
      <c r="C32" s="18"/>
      <c r="D32" s="56">
        <v>452856</v>
      </c>
      <c r="E32" s="29">
        <f>'Styczeń 2018'!H32+'Luty 2018'!H32+'Marzec 2018'!H32+'Kwiecień 2018'!H32+'Maj 2018'!H32+'Czerwiec 2018'!H32+'Lipiec 2018'!H32+'Sierpień 2018'!H32+'Wrzesień 2018'!H32+'Październik 2018'!H32+'Listopad 2018'!H32+'Grudzień 2018'!H32</f>
        <v>452856</v>
      </c>
      <c r="F32" s="29" t="b">
        <f t="shared" si="0"/>
        <v>1</v>
      </c>
      <c r="G32" s="27"/>
      <c r="H32" s="27"/>
    </row>
    <row r="33" spans="1:7" ht="18">
      <c r="A33" s="12" t="s">
        <v>42</v>
      </c>
      <c r="B33" s="15">
        <f>'Styczeń 2018'!H33+'Luty 2018'!H33+'Marzec 2018'!H33+'Kwiecień 2018'!H33+'Maj 2018'!H33+'Czerwiec 2018'!H33+'Lipiec 2018'!H33+'Sierpień 2018'!H33+'Wrzesień 2018'!H33+'Październik 2018'!H33+'Listopad 2018'!H33+'Grudzień 2018'!H33</f>
        <v>1852499</v>
      </c>
      <c r="C33" s="18"/>
      <c r="D33" s="56">
        <v>1852499</v>
      </c>
      <c r="E33" s="29">
        <f>'Styczeń 2018'!H33+'Luty 2018'!H33+'Marzec 2018'!H33+'Kwiecień 2018'!H33+'Maj 2018'!H33+'Czerwiec 2018'!H33+'Lipiec 2018'!H33+'Sierpień 2018'!H33+'Wrzesień 2018'!H33+'Październik 2018'!H33+'Listopad 2018'!H33+'Grudzień 2018'!H33</f>
        <v>1852499</v>
      </c>
      <c r="F33" s="29" t="b">
        <f t="shared" si="0"/>
        <v>1</v>
      </c>
      <c r="G33" s="27"/>
    </row>
    <row r="34" spans="1:7" ht="18">
      <c r="A34" s="12" t="s">
        <v>43</v>
      </c>
      <c r="B34" s="15">
        <f>'Styczeń 2018'!H34+'Luty 2018'!H34+'Marzec 2018'!H34+'Kwiecień 2018'!H34+'Maj 2018'!H34+'Czerwiec 2018'!H34+'Lipiec 2018'!H34+'Sierpień 2018'!H34+'Wrzesień 2018'!H34+'Październik 2018'!H34+'Listopad 2018'!H34+'Grudzień 2018'!H34</f>
        <v>2477877</v>
      </c>
      <c r="C34" s="18"/>
      <c r="D34" s="56">
        <v>2477877</v>
      </c>
      <c r="E34" s="29">
        <f>'Styczeń 2018'!H34+'Luty 2018'!H34+'Marzec 2018'!H34+'Kwiecień 2018'!H34+'Maj 2018'!H34+'Czerwiec 2018'!H34+'Lipiec 2018'!H34+'Sierpień 2018'!H34+'Wrzesień 2018'!H34+'Październik 2018'!H34+'Listopad 2018'!H34+'Grudzień 2018'!H34</f>
        <v>2477877</v>
      </c>
      <c r="F34" s="29" t="b">
        <f t="shared" si="0"/>
        <v>1</v>
      </c>
      <c r="G34" s="27"/>
    </row>
    <row r="35" spans="1:7" ht="18">
      <c r="A35" s="12" t="s">
        <v>44</v>
      </c>
      <c r="B35" s="15">
        <f>'Styczeń 2018'!H35+'Luty 2018'!H35+'Marzec 2018'!H35+'Kwiecień 2018'!H35+'Maj 2018'!H35+'Czerwiec 2018'!H35+'Lipiec 2018'!H35+'Sierpień 2018'!H35+'Wrzesień 2018'!H35+'Październik 2018'!H35+'Listopad 2018'!H35+'Grudzień 2018'!H35</f>
        <v>349118</v>
      </c>
      <c r="C35" s="18"/>
      <c r="D35" s="56">
        <v>349118</v>
      </c>
      <c r="E35" s="29">
        <f>'Styczeń 2018'!H35+'Luty 2018'!H35+'Marzec 2018'!H35+'Kwiecień 2018'!H35+'Maj 2018'!H35+'Czerwiec 2018'!H35+'Lipiec 2018'!H35+'Sierpień 2018'!H35+'Wrzesień 2018'!H35+'Październik 2018'!H35+'Listopad 2018'!H35+'Grudzień 2018'!H35</f>
        <v>349118</v>
      </c>
      <c r="F35" s="29" t="b">
        <f t="shared" si="0"/>
        <v>1</v>
      </c>
      <c r="G35" s="27"/>
    </row>
    <row r="36" spans="1:7" ht="18">
      <c r="A36" s="12" t="s">
        <v>45</v>
      </c>
      <c r="B36" s="15">
        <f>'Styczeń 2018'!H36+'Luty 2018'!H36+'Marzec 2018'!H36+'Kwiecień 2018'!H36+'Maj 2018'!H36+'Czerwiec 2018'!H36+'Lipiec 2018'!H36+'Sierpień 2018'!H36+'Wrzesień 2018'!H36+'Październik 2018'!H36+'Listopad 2018'!H36+'Grudzień 2018'!H36</f>
        <v>2590751</v>
      </c>
      <c r="C36" s="18"/>
      <c r="D36" s="56">
        <v>2590751</v>
      </c>
      <c r="E36" s="29">
        <f>'Styczeń 2018'!H36+'Luty 2018'!H36+'Marzec 2018'!H36+'Kwiecień 2018'!H36+'Maj 2018'!H36+'Czerwiec 2018'!H36+'Lipiec 2018'!H36+'Sierpień 2018'!H36+'Wrzesień 2018'!H36+'Październik 2018'!H36+'Listopad 2018'!H36+'Grudzień 2018'!H36</f>
        <v>2590751</v>
      </c>
      <c r="F36" s="29" t="b">
        <f t="shared" si="0"/>
        <v>1</v>
      </c>
      <c r="G36" s="27"/>
    </row>
    <row r="37" spans="1:8" ht="18">
      <c r="A37" s="12" t="s">
        <v>46</v>
      </c>
      <c r="B37" s="15">
        <f>'Styczeń 2018'!H37+'Luty 2018'!H37+'Marzec 2018'!H37+'Kwiecień 2018'!H37+'Maj 2018'!H37+'Czerwiec 2018'!H37+'Lipiec 2018'!H37+'Sierpień 2018'!H37+'Wrzesień 2018'!H37+'Październik 2018'!H37+'Listopad 2018'!H37+'Grudzień 2018'!H37</f>
        <v>507699</v>
      </c>
      <c r="C37" s="18"/>
      <c r="D37" s="56">
        <v>507699</v>
      </c>
      <c r="E37" s="29">
        <f>'Styczeń 2018'!H37+'Luty 2018'!H37+'Marzec 2018'!H37+'Kwiecień 2018'!H37+'Maj 2018'!H37+'Czerwiec 2018'!H37+'Lipiec 2018'!H37+'Sierpień 2018'!H37+'Wrzesień 2018'!H37+'Październik 2018'!H37+'Listopad 2018'!H37+'Grudzień 2018'!H37</f>
        <v>507699</v>
      </c>
      <c r="F37" s="29" t="b">
        <f t="shared" si="0"/>
        <v>1</v>
      </c>
      <c r="G37" s="27"/>
      <c r="H37" s="27"/>
    </row>
    <row r="38" spans="1:7" ht="18">
      <c r="A38" s="12" t="s">
        <v>47</v>
      </c>
      <c r="B38" s="15">
        <f>'Styczeń 2018'!H38+'Luty 2018'!H38+'Marzec 2018'!H38+'Kwiecień 2018'!H38+'Maj 2018'!H38+'Czerwiec 2018'!H38+'Lipiec 2018'!H38+'Sierpień 2018'!H38+'Wrzesień 2018'!H38+'Październik 2018'!H38+'Listopad 2018'!H38+'Grudzień 2018'!H38</f>
        <v>63693</v>
      </c>
      <c r="C38" s="18"/>
      <c r="D38" s="56">
        <v>63693</v>
      </c>
      <c r="E38" s="29">
        <f>'Styczeń 2018'!H38+'Luty 2018'!H38+'Marzec 2018'!H38+'Kwiecień 2018'!H38+'Maj 2018'!H38+'Czerwiec 2018'!H38+'Lipiec 2018'!H38+'Sierpień 2018'!H38+'Wrzesień 2018'!H38+'Październik 2018'!H38+'Listopad 2018'!H38+'Grudzień 2018'!H38</f>
        <v>63693</v>
      </c>
      <c r="F38" s="29" t="b">
        <f t="shared" si="0"/>
        <v>1</v>
      </c>
      <c r="G38" s="27"/>
    </row>
    <row r="39" spans="1:7" ht="18">
      <c r="A39" s="12" t="s">
        <v>48</v>
      </c>
      <c r="B39" s="15">
        <f>'Styczeń 2018'!H39+'Luty 2018'!H39+'Marzec 2018'!H39+'Kwiecień 2018'!H39+'Maj 2018'!H39+'Czerwiec 2018'!H39+'Lipiec 2018'!H39+'Sierpień 2018'!H39+'Wrzesień 2018'!H39+'Październik 2018'!H39+'Listopad 2018'!H39+'Grudzień 2018'!H39</f>
        <v>303419</v>
      </c>
      <c r="C39" s="18"/>
      <c r="D39" s="56">
        <v>303419</v>
      </c>
      <c r="E39" s="29">
        <f>'Styczeń 2018'!H39+'Luty 2018'!H39+'Marzec 2018'!H39+'Kwiecień 2018'!H39+'Maj 2018'!H39+'Czerwiec 2018'!H39+'Lipiec 2018'!H39+'Sierpień 2018'!H39+'Wrzesień 2018'!H39+'Październik 2018'!H39+'Listopad 2018'!H39+'Grudzień 2018'!H39</f>
        <v>303419</v>
      </c>
      <c r="F39" s="29" t="b">
        <f t="shared" si="0"/>
        <v>1</v>
      </c>
      <c r="G39" s="27"/>
    </row>
    <row r="40" spans="1:7" ht="18">
      <c r="A40" s="12" t="s">
        <v>49</v>
      </c>
      <c r="B40" s="15">
        <f>'Styczeń 2018'!H40+'Luty 2018'!H40+'Marzec 2018'!H40+'Kwiecień 2018'!H40+'Maj 2018'!H40+'Czerwiec 2018'!H40+'Lipiec 2018'!H40+'Sierpień 2018'!H40+'Wrzesień 2018'!H40+'Październik 2018'!H40+'Listopad 2018'!H40+'Grudzień 2018'!H40</f>
        <v>315311</v>
      </c>
      <c r="C40" s="18"/>
      <c r="D40" s="56">
        <v>315311</v>
      </c>
      <c r="E40" s="29">
        <f>'Styczeń 2018'!H40+'Luty 2018'!H40+'Marzec 2018'!H40+'Kwiecień 2018'!H40+'Maj 2018'!H40+'Czerwiec 2018'!H40+'Lipiec 2018'!H40+'Sierpień 2018'!H40+'Wrzesień 2018'!H40+'Październik 2018'!H40+'Listopad 2018'!H40+'Grudzień 2018'!H40</f>
        <v>315311</v>
      </c>
      <c r="F40" s="29" t="b">
        <f t="shared" si="0"/>
        <v>1</v>
      </c>
      <c r="G40" s="27"/>
    </row>
    <row r="41" spans="1:8" ht="18">
      <c r="A41" s="12" t="s">
        <v>50</v>
      </c>
      <c r="B41" s="15">
        <f>'Styczeń 2018'!H41+'Luty 2018'!H41+'Marzec 2018'!H41+'Kwiecień 2018'!H41+'Maj 2018'!H41+'Czerwiec 2018'!H41+'Lipiec 2018'!H41+'Sierpień 2018'!H41+'Wrzesień 2018'!H41+'Październik 2018'!H41+'Listopad 2018'!H41+'Grudzień 2018'!H41</f>
        <v>1170814</v>
      </c>
      <c r="C41" s="18"/>
      <c r="D41" s="56">
        <v>1170814</v>
      </c>
      <c r="E41" s="29">
        <f>'Styczeń 2018'!H41+'Luty 2018'!H41+'Marzec 2018'!H41+'Kwiecień 2018'!H41+'Maj 2018'!H41+'Czerwiec 2018'!H41+'Lipiec 2018'!H41+'Sierpień 2018'!H41+'Wrzesień 2018'!H41+'Październik 2018'!H41+'Listopad 2018'!H41+'Grudzień 2018'!H41</f>
        <v>1170814</v>
      </c>
      <c r="F41" s="29" t="b">
        <f t="shared" si="0"/>
        <v>1</v>
      </c>
      <c r="G41" s="27"/>
      <c r="H41" s="27"/>
    </row>
    <row r="42" spans="1:7" ht="18">
      <c r="A42" s="12" t="s">
        <v>51</v>
      </c>
      <c r="B42" s="15">
        <f>'Styczeń 2018'!H42+'Luty 2018'!H42+'Marzec 2018'!H42+'Kwiecień 2018'!H42+'Maj 2018'!H42+'Czerwiec 2018'!H42+'Lipiec 2018'!H42+'Sierpień 2018'!H42+'Wrzesień 2018'!H42+'Październik 2018'!H42+'Listopad 2018'!H42+'Grudzień 2018'!H42</f>
        <v>97526</v>
      </c>
      <c r="C42" s="18"/>
      <c r="D42" s="56">
        <v>97526</v>
      </c>
      <c r="E42" s="29">
        <f>'Styczeń 2018'!H42+'Luty 2018'!H42+'Marzec 2018'!H42+'Kwiecień 2018'!H42+'Maj 2018'!H42+'Czerwiec 2018'!H42+'Lipiec 2018'!H42+'Sierpień 2018'!H42+'Wrzesień 2018'!H42+'Październik 2018'!H42+'Listopad 2018'!H42+'Grudzień 2018'!H42</f>
        <v>97526</v>
      </c>
      <c r="F42" s="29" t="b">
        <f t="shared" si="0"/>
        <v>1</v>
      </c>
      <c r="G42" s="27"/>
    </row>
    <row r="43" spans="1:8" ht="18">
      <c r="A43" s="12" t="s">
        <v>52</v>
      </c>
      <c r="B43" s="15">
        <f>'Styczeń 2018'!H43+'Luty 2018'!H43+'Marzec 2018'!H43+'Kwiecień 2018'!H43+'Maj 2018'!H43+'Czerwiec 2018'!H43+'Lipiec 2018'!H43+'Sierpień 2018'!H43+'Wrzesień 2018'!H43+'Październik 2018'!H43+'Listopad 2018'!H43+'Grudzień 2018'!H43</f>
        <v>70608</v>
      </c>
      <c r="C43" s="18"/>
      <c r="D43" s="56">
        <v>70608</v>
      </c>
      <c r="E43" s="29">
        <f>'Styczeń 2018'!H43+'Luty 2018'!H43+'Marzec 2018'!H43+'Kwiecień 2018'!H43+'Maj 2018'!H43+'Czerwiec 2018'!H43+'Lipiec 2018'!H43+'Sierpień 2018'!H43+'Wrzesień 2018'!H43+'Październik 2018'!H43+'Listopad 2018'!H43+'Grudzień 2018'!H43</f>
        <v>70608</v>
      </c>
      <c r="F43" s="29" t="b">
        <f t="shared" si="0"/>
        <v>1</v>
      </c>
      <c r="G43" s="27"/>
      <c r="H43" s="27"/>
    </row>
    <row r="44" spans="1:8" ht="18">
      <c r="A44" s="12" t="s">
        <v>53</v>
      </c>
      <c r="B44" s="15">
        <f>'Styczeń 2018'!H44+'Luty 2018'!H44+'Marzec 2018'!H44+'Kwiecień 2018'!H44+'Maj 2018'!H44+'Czerwiec 2018'!H44+'Lipiec 2018'!H44+'Sierpień 2018'!H44+'Wrzesień 2018'!H44+'Październik 2018'!H44+'Listopad 2018'!H44+'Grudzień 2018'!H44</f>
        <v>2278276</v>
      </c>
      <c r="C44" s="18"/>
      <c r="D44" s="56">
        <v>2278276</v>
      </c>
      <c r="E44" s="29">
        <f>'Styczeń 2018'!H44+'Luty 2018'!H44+'Marzec 2018'!H44+'Kwiecień 2018'!H44+'Maj 2018'!H44+'Czerwiec 2018'!H44+'Lipiec 2018'!H44+'Sierpień 2018'!H44+'Wrzesień 2018'!H44+'Październik 2018'!H44+'Listopad 2018'!H44+'Grudzień 2018'!H44</f>
        <v>2278276</v>
      </c>
      <c r="F44" s="29" t="b">
        <f t="shared" si="0"/>
        <v>1</v>
      </c>
      <c r="G44" s="27"/>
      <c r="H44" s="27"/>
    </row>
    <row r="45" spans="1:8" ht="18">
      <c r="A45" s="12" t="s">
        <v>54</v>
      </c>
      <c r="B45" s="15">
        <f>'Styczeń 2018'!H45+'Luty 2018'!H45+'Marzec 2018'!H45+'Kwiecień 2018'!H45+'Maj 2018'!H45+'Czerwiec 2018'!H45+'Lipiec 2018'!H45+'Sierpień 2018'!H45+'Wrzesień 2018'!H45+'Październik 2018'!H45+'Listopad 2018'!H45+'Grudzień 2018'!H45</f>
        <v>5784610</v>
      </c>
      <c r="C45" s="18"/>
      <c r="D45" s="56">
        <v>5784610</v>
      </c>
      <c r="E45" s="29">
        <f>'Styczeń 2018'!H45+'Luty 2018'!H45+'Marzec 2018'!H45+'Kwiecień 2018'!H45+'Maj 2018'!H45+'Czerwiec 2018'!H45+'Lipiec 2018'!H45+'Sierpień 2018'!H45+'Wrzesień 2018'!H45+'Październik 2018'!H45+'Listopad 2018'!H45+'Grudzień 2018'!H45</f>
        <v>5784610</v>
      </c>
      <c r="F45" s="29" t="b">
        <f t="shared" si="0"/>
        <v>1</v>
      </c>
      <c r="G45" s="27"/>
      <c r="H45" s="27"/>
    </row>
    <row r="46" spans="2:4" s="19" customFormat="1" ht="24.75" customHeight="1">
      <c r="B46" s="21">
        <f>SUM(B8:B45)</f>
        <v>41717596</v>
      </c>
      <c r="D46" s="57">
        <f>SUM(D8:D45)</f>
        <v>41717596</v>
      </c>
    </row>
    <row r="48" ht="14.25">
      <c r="B48" s="28">
        <f>B46-D46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57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8</v>
      </c>
      <c r="C8" s="14">
        <v>3342</v>
      </c>
      <c r="D8" s="15">
        <f>C8*B8</f>
        <v>26736</v>
      </c>
      <c r="E8" s="14">
        <v>4987.55</v>
      </c>
      <c r="F8" s="15">
        <v>2719</v>
      </c>
      <c r="G8" s="14">
        <f>F8*B8</f>
        <v>21752</v>
      </c>
      <c r="H8" s="15">
        <v>15003</v>
      </c>
      <c r="I8" s="14">
        <f aca="true" t="shared" si="0" ref="I8:I45">H8-G8</f>
        <v>-6749</v>
      </c>
      <c r="J8" s="15">
        <f aca="true" t="shared" si="1" ref="J8:J45">D8-(E8+G8)</f>
        <v>-3.5499999999992724</v>
      </c>
      <c r="K8" s="14">
        <f aca="true" t="shared" si="2" ref="K8:K45">C8-L8</f>
        <v>2718.56</v>
      </c>
      <c r="L8" s="15">
        <f aca="true" t="shared" si="3" ref="L8:L45">ROUND(E8/B8,2)</f>
        <v>623.44</v>
      </c>
      <c r="M8" s="15" t="b">
        <f>L8='[1]Nal. dot styczeń'!F7</f>
        <v>0</v>
      </c>
      <c r="N8" s="16"/>
      <c r="O8" s="17"/>
      <c r="P8" s="14">
        <f>H8</f>
        <v>15003</v>
      </c>
      <c r="Q8" s="15">
        <f aca="true" t="shared" si="4" ref="Q8:Q45">P8-G8</f>
        <v>-6749</v>
      </c>
      <c r="R8" s="14">
        <f aca="true" t="shared" si="5" ref="R8:R45">(E8+H8)-D8</f>
        <v>-6745.450000000001</v>
      </c>
      <c r="S8" s="18"/>
    </row>
    <row r="9" spans="1:19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59311.93</v>
      </c>
      <c r="F9" s="15">
        <v>2775</v>
      </c>
      <c r="G9" s="14">
        <f aca="true" t="shared" si="7" ref="G9:G45">F9*B9</f>
        <v>188700</v>
      </c>
      <c r="H9" s="15">
        <v>178176</v>
      </c>
      <c r="I9" s="14">
        <f t="shared" si="0"/>
        <v>-10524</v>
      </c>
      <c r="J9" s="15">
        <f t="shared" si="1"/>
        <v>-15.929999999993015</v>
      </c>
      <c r="K9" s="14">
        <f t="shared" si="2"/>
        <v>2774.77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178176</v>
      </c>
      <c r="Q9" s="15">
        <f t="shared" si="4"/>
        <v>-10524</v>
      </c>
      <c r="R9" s="14">
        <f t="shared" si="5"/>
        <v>-10508.070000000007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9545</v>
      </c>
      <c r="I10" s="14">
        <f t="shared" si="0"/>
        <v>-1903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9545</v>
      </c>
      <c r="Q10" s="15">
        <f t="shared" si="4"/>
        <v>-1903</v>
      </c>
      <c r="R10" s="14">
        <f t="shared" si="5"/>
        <v>-1902.4799999999996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1973</v>
      </c>
      <c r="F11" s="15">
        <v>3536</v>
      </c>
      <c r="G11" s="14">
        <f t="shared" si="7"/>
        <v>10608</v>
      </c>
      <c r="H11" s="15">
        <v>8957</v>
      </c>
      <c r="I11" s="14">
        <f t="shared" si="0"/>
        <v>-1651</v>
      </c>
      <c r="J11" s="15">
        <f t="shared" si="1"/>
        <v>1</v>
      </c>
      <c r="K11" s="14">
        <f t="shared" si="2"/>
        <v>3536.33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8957</v>
      </c>
      <c r="Q11" s="15">
        <f t="shared" si="4"/>
        <v>-1651</v>
      </c>
      <c r="R11" s="14">
        <f t="shared" si="5"/>
        <v>-1652</v>
      </c>
      <c r="S11" s="18"/>
    </row>
    <row r="12" spans="1:19" ht="18">
      <c r="A12" s="12" t="s">
        <v>21</v>
      </c>
      <c r="B12" s="13">
        <v>38</v>
      </c>
      <c r="C12" s="14">
        <v>3311</v>
      </c>
      <c r="D12" s="15">
        <f t="shared" si="6"/>
        <v>125818</v>
      </c>
      <c r="E12" s="14">
        <v>23428.31</v>
      </c>
      <c r="F12" s="15">
        <v>2694</v>
      </c>
      <c r="G12" s="14">
        <f t="shared" si="7"/>
        <v>102372</v>
      </c>
      <c r="H12" s="15">
        <v>104242</v>
      </c>
      <c r="I12" s="14">
        <f t="shared" si="0"/>
        <v>1870</v>
      </c>
      <c r="J12" s="15">
        <f t="shared" si="1"/>
        <v>17.69000000000233</v>
      </c>
      <c r="K12" s="14">
        <f t="shared" si="2"/>
        <v>2694.4700000000003</v>
      </c>
      <c r="L12" s="15">
        <f t="shared" si="3"/>
        <v>616.53</v>
      </c>
      <c r="M12" s="15" t="b">
        <f>L12='[1]Nal. dot styczeń'!F11</f>
        <v>0</v>
      </c>
      <c r="N12" s="16"/>
      <c r="O12" s="17"/>
      <c r="P12" s="14">
        <f t="shared" si="8"/>
        <v>104242</v>
      </c>
      <c r="Q12" s="15">
        <f t="shared" si="4"/>
        <v>1870</v>
      </c>
      <c r="R12" s="14">
        <f t="shared" si="5"/>
        <v>1852.3099999999977</v>
      </c>
      <c r="S12" s="18"/>
    </row>
    <row r="13" spans="1:19" ht="18">
      <c r="A13" s="12" t="s">
        <v>22</v>
      </c>
      <c r="B13" s="13">
        <v>39</v>
      </c>
      <c r="C13" s="14">
        <v>3058</v>
      </c>
      <c r="D13" s="15">
        <f t="shared" si="6"/>
        <v>119262</v>
      </c>
      <c r="E13" s="14">
        <v>30949.07</v>
      </c>
      <c r="F13" s="15">
        <v>2264</v>
      </c>
      <c r="G13" s="14">
        <f t="shared" si="7"/>
        <v>88296</v>
      </c>
      <c r="H13" s="22">
        <v>253313</v>
      </c>
      <c r="I13" s="14">
        <f t="shared" si="0"/>
        <v>165017</v>
      </c>
      <c r="J13" s="15">
        <f t="shared" si="1"/>
        <v>16.929999999993015</v>
      </c>
      <c r="K13" s="14">
        <f t="shared" si="2"/>
        <v>2264.43</v>
      </c>
      <c r="L13" s="15">
        <f t="shared" si="3"/>
        <v>793.57</v>
      </c>
      <c r="M13" s="15" t="b">
        <f>L13='[1]Nal. dot styczeń'!F12</f>
        <v>0</v>
      </c>
      <c r="N13" s="16"/>
      <c r="O13" s="17"/>
      <c r="P13" s="14">
        <f t="shared" si="8"/>
        <v>253313</v>
      </c>
      <c r="Q13" s="15">
        <f t="shared" si="4"/>
        <v>165017</v>
      </c>
      <c r="R13" s="14">
        <f t="shared" si="5"/>
        <v>165000.07</v>
      </c>
      <c r="S13" s="18"/>
    </row>
    <row r="14" spans="1:19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14690</v>
      </c>
      <c r="F14" s="15">
        <v>2559</v>
      </c>
      <c r="G14" s="14">
        <f t="shared" si="7"/>
        <v>48621</v>
      </c>
      <c r="H14" s="15">
        <v>44813</v>
      </c>
      <c r="I14" s="14">
        <f t="shared" si="0"/>
        <v>-3808</v>
      </c>
      <c r="J14" s="15">
        <f t="shared" si="1"/>
        <v>-3</v>
      </c>
      <c r="K14" s="14">
        <f t="shared" si="2"/>
        <v>2558.84</v>
      </c>
      <c r="L14" s="15">
        <f t="shared" si="3"/>
        <v>773.16</v>
      </c>
      <c r="M14" s="15" t="b">
        <f>L14='[1]Nal. dot styczeń'!F13</f>
        <v>0</v>
      </c>
      <c r="N14" s="16"/>
      <c r="O14" s="17"/>
      <c r="P14" s="14">
        <f t="shared" si="8"/>
        <v>44813</v>
      </c>
      <c r="Q14" s="15">
        <f t="shared" si="4"/>
        <v>-3808</v>
      </c>
      <c r="R14" s="14">
        <f t="shared" si="5"/>
        <v>-3805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12491</v>
      </c>
      <c r="I15" s="14">
        <f t="shared" si="0"/>
        <v>-969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12491</v>
      </c>
      <c r="Q15" s="15">
        <f t="shared" si="4"/>
        <v>-969</v>
      </c>
      <c r="R15" s="14">
        <f t="shared" si="5"/>
        <v>-967.7000000000007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18464</v>
      </c>
      <c r="I16" s="14">
        <f t="shared" si="0"/>
        <v>-891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18464</v>
      </c>
      <c r="Q16" s="15">
        <f t="shared" si="4"/>
        <v>-891</v>
      </c>
      <c r="R16" s="14">
        <f t="shared" si="5"/>
        <v>-892.6599999999999</v>
      </c>
      <c r="S16" s="18"/>
    </row>
    <row r="17" spans="1:19" ht="18">
      <c r="A17" s="12" t="s">
        <v>26</v>
      </c>
      <c r="B17" s="13">
        <v>15</v>
      </c>
      <c r="C17" s="14">
        <v>3323</v>
      </c>
      <c r="D17" s="15">
        <f t="shared" si="6"/>
        <v>49845</v>
      </c>
      <c r="E17" s="14">
        <v>11756.96</v>
      </c>
      <c r="F17" s="15">
        <v>2539</v>
      </c>
      <c r="G17" s="14">
        <f t="shared" si="7"/>
        <v>38085</v>
      </c>
      <c r="H17" s="15">
        <v>31470</v>
      </c>
      <c r="I17" s="14">
        <f t="shared" si="0"/>
        <v>-6615</v>
      </c>
      <c r="J17" s="15">
        <f t="shared" si="1"/>
        <v>3.040000000000873</v>
      </c>
      <c r="K17" s="14">
        <f t="shared" si="2"/>
        <v>2539.2</v>
      </c>
      <c r="L17" s="15">
        <f t="shared" si="3"/>
        <v>783.8</v>
      </c>
      <c r="M17" s="15" t="b">
        <f>L17='[1]Nal. dot styczeń'!F16</f>
        <v>0</v>
      </c>
      <c r="N17" s="16"/>
      <c r="O17" s="17"/>
      <c r="P17" s="14">
        <f t="shared" si="8"/>
        <v>31470</v>
      </c>
      <c r="Q17" s="15">
        <f t="shared" si="4"/>
        <v>-6615</v>
      </c>
      <c r="R17" s="14">
        <f t="shared" si="5"/>
        <v>-6618.040000000001</v>
      </c>
      <c r="S17" s="18"/>
    </row>
    <row r="18" spans="1:19" ht="18">
      <c r="A18" s="12" t="s">
        <v>27</v>
      </c>
      <c r="B18" s="13">
        <v>37</v>
      </c>
      <c r="C18" s="14">
        <v>3320</v>
      </c>
      <c r="D18" s="15">
        <f t="shared" si="6"/>
        <v>122840</v>
      </c>
      <c r="E18" s="14">
        <v>25860.46</v>
      </c>
      <c r="F18" s="15">
        <v>2621</v>
      </c>
      <c r="G18" s="14">
        <f t="shared" si="7"/>
        <v>96977</v>
      </c>
      <c r="H18" s="15">
        <v>93873</v>
      </c>
      <c r="I18" s="14">
        <f t="shared" si="0"/>
        <v>-3104</v>
      </c>
      <c r="J18" s="15">
        <f t="shared" si="1"/>
        <v>2.540000000008149</v>
      </c>
      <c r="K18" s="14">
        <f t="shared" si="2"/>
        <v>2621.07</v>
      </c>
      <c r="L18" s="15">
        <f t="shared" si="3"/>
        <v>698.93</v>
      </c>
      <c r="M18" s="15" t="b">
        <f>L18='[1]Nal. dot styczeń'!F17</f>
        <v>0</v>
      </c>
      <c r="N18" s="16"/>
      <c r="O18" s="17"/>
      <c r="P18" s="14">
        <f t="shared" si="8"/>
        <v>93873</v>
      </c>
      <c r="Q18" s="15">
        <f t="shared" si="4"/>
        <v>-3104</v>
      </c>
      <c r="R18" s="14">
        <f t="shared" si="5"/>
        <v>-3106.540000000008</v>
      </c>
      <c r="S18" s="18"/>
    </row>
    <row r="19" spans="1:19" ht="18">
      <c r="A19" s="12" t="s">
        <v>28</v>
      </c>
      <c r="B19" s="13">
        <v>10</v>
      </c>
      <c r="C19" s="14">
        <v>2990</v>
      </c>
      <c r="D19" s="15">
        <f t="shared" si="6"/>
        <v>29900</v>
      </c>
      <c r="E19" s="14">
        <v>8083.27</v>
      </c>
      <c r="F19" s="15">
        <v>2182</v>
      </c>
      <c r="G19" s="14">
        <f t="shared" si="7"/>
        <v>21820</v>
      </c>
      <c r="H19" s="15">
        <v>22169</v>
      </c>
      <c r="I19" s="14">
        <f t="shared" si="0"/>
        <v>349</v>
      </c>
      <c r="J19" s="15">
        <f t="shared" si="1"/>
        <v>-3.2700000000004366</v>
      </c>
      <c r="K19" s="14">
        <f t="shared" si="2"/>
        <v>2181.67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22169</v>
      </c>
      <c r="Q19" s="15">
        <f t="shared" si="4"/>
        <v>349</v>
      </c>
      <c r="R19" s="14">
        <f t="shared" si="5"/>
        <v>352.27000000000044</v>
      </c>
      <c r="S19" s="18"/>
    </row>
    <row r="20" spans="1:19" ht="18">
      <c r="A20" s="12" t="s">
        <v>29</v>
      </c>
      <c r="B20" s="13">
        <v>12</v>
      </c>
      <c r="C20" s="14">
        <v>3300</v>
      </c>
      <c r="D20" s="15">
        <f t="shared" si="6"/>
        <v>39600</v>
      </c>
      <c r="E20" s="14">
        <v>11114.93</v>
      </c>
      <c r="F20" s="15">
        <v>2374</v>
      </c>
      <c r="G20" s="14">
        <f t="shared" si="7"/>
        <v>28488</v>
      </c>
      <c r="H20" s="15">
        <v>32159</v>
      </c>
      <c r="I20" s="14">
        <f t="shared" si="0"/>
        <v>3671</v>
      </c>
      <c r="J20" s="15">
        <f t="shared" si="1"/>
        <v>-2.930000000000291</v>
      </c>
      <c r="K20" s="14">
        <f t="shared" si="2"/>
        <v>2373.76</v>
      </c>
      <c r="L20" s="15">
        <f t="shared" si="3"/>
        <v>926.24</v>
      </c>
      <c r="M20" s="15" t="b">
        <f>L20='[1]Nal. dot styczeń'!F19</f>
        <v>0</v>
      </c>
      <c r="N20" s="16"/>
      <c r="O20" s="17"/>
      <c r="P20" s="14">
        <f t="shared" si="8"/>
        <v>32159</v>
      </c>
      <c r="Q20" s="15">
        <f t="shared" si="4"/>
        <v>3671</v>
      </c>
      <c r="R20" s="14">
        <f t="shared" si="5"/>
        <v>3673.9300000000003</v>
      </c>
      <c r="S20" s="18"/>
    </row>
    <row r="21" spans="1:19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66502.72</v>
      </c>
      <c r="F21" s="15">
        <v>3407</v>
      </c>
      <c r="G21" s="14">
        <f t="shared" si="7"/>
        <v>228269</v>
      </c>
      <c r="H21" s="15">
        <v>208191</v>
      </c>
      <c r="I21" s="14">
        <f t="shared" si="0"/>
        <v>-20078</v>
      </c>
      <c r="J21" s="15">
        <f t="shared" si="1"/>
        <v>28.28000000002794</v>
      </c>
      <c r="K21" s="14">
        <f t="shared" si="2"/>
        <v>3407.42</v>
      </c>
      <c r="L21" s="15">
        <f t="shared" si="3"/>
        <v>992.58</v>
      </c>
      <c r="M21" s="15" t="b">
        <f>L21='[1]Nal. dot styczeń'!F20</f>
        <v>0</v>
      </c>
      <c r="N21" s="16"/>
      <c r="O21" s="17"/>
      <c r="P21" s="14">
        <f t="shared" si="8"/>
        <v>208191</v>
      </c>
      <c r="Q21" s="15">
        <f t="shared" si="4"/>
        <v>-20078</v>
      </c>
      <c r="R21" s="14">
        <f t="shared" si="5"/>
        <v>-20106.280000000028</v>
      </c>
      <c r="S21" s="18"/>
    </row>
    <row r="22" spans="1:19" ht="18">
      <c r="A22" s="12" t="s">
        <v>31</v>
      </c>
      <c r="B22" s="13">
        <v>135.5</v>
      </c>
      <c r="C22" s="14">
        <v>3615.24</v>
      </c>
      <c r="D22" s="15">
        <f t="shared" si="6"/>
        <v>489865.01999999996</v>
      </c>
      <c r="E22" s="14">
        <v>107487.17</v>
      </c>
      <c r="F22" s="15">
        <v>2822</v>
      </c>
      <c r="G22" s="14">
        <f t="shared" si="7"/>
        <v>382381</v>
      </c>
      <c r="H22" s="15">
        <v>372924</v>
      </c>
      <c r="I22" s="14">
        <f t="shared" si="0"/>
        <v>-9457</v>
      </c>
      <c r="J22" s="15">
        <f t="shared" si="1"/>
        <v>-3.150000000023283</v>
      </c>
      <c r="K22" s="14">
        <f t="shared" si="2"/>
        <v>2821.9799999999996</v>
      </c>
      <c r="L22" s="15">
        <f t="shared" si="3"/>
        <v>793.26</v>
      </c>
      <c r="M22" s="15" t="b">
        <f>L22='[1]Nal. dot styczeń'!F21</f>
        <v>0</v>
      </c>
      <c r="N22" s="16"/>
      <c r="O22" s="17"/>
      <c r="P22" s="14">
        <f t="shared" si="8"/>
        <v>372924</v>
      </c>
      <c r="Q22" s="15">
        <f t="shared" si="4"/>
        <v>-9457</v>
      </c>
      <c r="R22" s="14">
        <f t="shared" si="5"/>
        <v>-9453.849999999977</v>
      </c>
      <c r="S22" s="18"/>
    </row>
    <row r="23" spans="1:19" ht="18">
      <c r="A23" s="12" t="s">
        <v>32</v>
      </c>
      <c r="B23" s="13">
        <v>22</v>
      </c>
      <c r="C23" s="14">
        <v>2881.71</v>
      </c>
      <c r="D23" s="15">
        <f t="shared" si="6"/>
        <v>63397.62</v>
      </c>
      <c r="E23" s="14">
        <v>13965.24</v>
      </c>
      <c r="F23" s="15">
        <v>2247</v>
      </c>
      <c r="G23" s="14">
        <f t="shared" si="7"/>
        <v>49434</v>
      </c>
      <c r="H23" s="15">
        <v>44065</v>
      </c>
      <c r="I23" s="14">
        <f t="shared" si="0"/>
        <v>-5369</v>
      </c>
      <c r="J23" s="15">
        <f t="shared" si="1"/>
        <v>-1.6199999999953434</v>
      </c>
      <c r="K23" s="14">
        <f t="shared" si="2"/>
        <v>2246.9300000000003</v>
      </c>
      <c r="L23" s="15">
        <f t="shared" si="3"/>
        <v>634.78</v>
      </c>
      <c r="M23" s="15" t="b">
        <f>L23='[1]Nal. dot styczeń'!F22</f>
        <v>1</v>
      </c>
      <c r="N23" s="16"/>
      <c r="O23" s="17"/>
      <c r="P23" s="14">
        <f t="shared" si="8"/>
        <v>44065</v>
      </c>
      <c r="Q23" s="15">
        <f t="shared" si="4"/>
        <v>-5369</v>
      </c>
      <c r="R23" s="14">
        <f t="shared" si="5"/>
        <v>-5367.380000000005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25050.33</v>
      </c>
      <c r="F24" s="15">
        <v>2821</v>
      </c>
      <c r="G24" s="14">
        <f t="shared" si="7"/>
        <v>95914</v>
      </c>
      <c r="H24" s="15">
        <v>85757</v>
      </c>
      <c r="I24" s="14">
        <f t="shared" si="0"/>
        <v>-10157</v>
      </c>
      <c r="J24" s="15">
        <f t="shared" si="1"/>
        <v>7.669999999998254</v>
      </c>
      <c r="K24" s="14">
        <f t="shared" si="2"/>
        <v>2821.23</v>
      </c>
      <c r="L24" s="15">
        <f t="shared" si="3"/>
        <v>736.77</v>
      </c>
      <c r="M24" s="15" t="b">
        <f>L24='[1]Nal. dot styczeń'!F23</f>
        <v>0</v>
      </c>
      <c r="N24" s="16"/>
      <c r="O24" s="17"/>
      <c r="P24" s="14">
        <f t="shared" si="8"/>
        <v>85757</v>
      </c>
      <c r="Q24" s="15">
        <f t="shared" si="4"/>
        <v>-10157</v>
      </c>
      <c r="R24" s="14">
        <f t="shared" si="5"/>
        <v>-10164.669999999998</v>
      </c>
      <c r="S24" s="18"/>
    </row>
    <row r="25" spans="1:19" ht="18">
      <c r="A25" s="12" t="s">
        <v>34</v>
      </c>
      <c r="B25" s="13">
        <v>72</v>
      </c>
      <c r="C25" s="14">
        <v>3760</v>
      </c>
      <c r="D25" s="15">
        <f t="shared" si="6"/>
        <v>270720</v>
      </c>
      <c r="E25" s="14">
        <v>65427.83</v>
      </c>
      <c r="F25" s="15">
        <v>2851</v>
      </c>
      <c r="G25" s="14">
        <f t="shared" si="7"/>
        <v>205272</v>
      </c>
      <c r="H25" s="15">
        <v>184141</v>
      </c>
      <c r="I25" s="14">
        <f t="shared" si="0"/>
        <v>-21131</v>
      </c>
      <c r="J25" s="15">
        <f t="shared" si="1"/>
        <v>20.169999999983702</v>
      </c>
      <c r="K25" s="14">
        <f t="shared" si="2"/>
        <v>2851.2799999999997</v>
      </c>
      <c r="L25" s="15">
        <f t="shared" si="3"/>
        <v>908.72</v>
      </c>
      <c r="M25" s="15" t="b">
        <f>L25='[1]Nal. dot styczeń'!F24</f>
        <v>1</v>
      </c>
      <c r="N25" s="16"/>
      <c r="O25" s="17"/>
      <c r="P25" s="14">
        <f t="shared" si="8"/>
        <v>184141</v>
      </c>
      <c r="Q25" s="15">
        <f t="shared" si="4"/>
        <v>-21131</v>
      </c>
      <c r="R25" s="14">
        <f t="shared" si="5"/>
        <v>-21151.169999999984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7292.66</v>
      </c>
      <c r="F26" s="15">
        <v>2771</v>
      </c>
      <c r="G26" s="14">
        <f t="shared" si="7"/>
        <v>27710</v>
      </c>
      <c r="H26" s="15">
        <v>24973</v>
      </c>
      <c r="I26" s="14">
        <f t="shared" si="0"/>
        <v>-2737</v>
      </c>
      <c r="J26" s="15">
        <f t="shared" si="1"/>
        <v>-2.6600000000034925</v>
      </c>
      <c r="K26" s="14">
        <f t="shared" si="2"/>
        <v>2770.73</v>
      </c>
      <c r="L26" s="15">
        <f t="shared" si="3"/>
        <v>729.27</v>
      </c>
      <c r="M26" s="15" t="b">
        <f>L26='[1]Nal. dot styczeń'!F25</f>
        <v>1</v>
      </c>
      <c r="N26" s="16"/>
      <c r="O26" s="17"/>
      <c r="P26" s="14">
        <f t="shared" si="8"/>
        <v>24973</v>
      </c>
      <c r="Q26" s="15">
        <f t="shared" si="4"/>
        <v>-2737</v>
      </c>
      <c r="R26" s="14">
        <f t="shared" si="5"/>
        <v>-2734.34</v>
      </c>
      <c r="S26" s="18"/>
    </row>
    <row r="27" spans="1:19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48811.42</v>
      </c>
      <c r="F27" s="15">
        <v>2837</v>
      </c>
      <c r="G27" s="14">
        <f t="shared" si="7"/>
        <v>181568</v>
      </c>
      <c r="H27" s="15">
        <v>187255</v>
      </c>
      <c r="I27" s="14">
        <f t="shared" si="0"/>
        <v>5687</v>
      </c>
      <c r="J27" s="15">
        <f t="shared" si="1"/>
        <v>20.580000000016298</v>
      </c>
      <c r="K27" s="14">
        <f t="shared" si="2"/>
        <v>2837.32</v>
      </c>
      <c r="L27" s="15">
        <f t="shared" si="3"/>
        <v>762.68</v>
      </c>
      <c r="M27" s="15" t="b">
        <f>L27='[1]Nal. dot styczeń'!F26</f>
        <v>0</v>
      </c>
      <c r="N27" s="16"/>
      <c r="O27" s="17"/>
      <c r="P27" s="14">
        <f t="shared" si="8"/>
        <v>187255</v>
      </c>
      <c r="Q27" s="15">
        <f t="shared" si="4"/>
        <v>5687</v>
      </c>
      <c r="R27" s="14">
        <f t="shared" si="5"/>
        <v>5666.419999999984</v>
      </c>
      <c r="S27" s="18"/>
    </row>
    <row r="28" spans="1:19" ht="18">
      <c r="A28" s="12" t="s">
        <v>37</v>
      </c>
      <c r="B28" s="13">
        <v>14</v>
      </c>
      <c r="C28" s="14">
        <v>2840</v>
      </c>
      <c r="D28" s="15">
        <f t="shared" si="6"/>
        <v>39760</v>
      </c>
      <c r="E28" s="14">
        <v>12865.29</v>
      </c>
      <c r="F28" s="15">
        <v>1921</v>
      </c>
      <c r="G28" s="14">
        <f t="shared" si="7"/>
        <v>26894</v>
      </c>
      <c r="H28" s="15">
        <v>27616</v>
      </c>
      <c r="I28" s="14">
        <f t="shared" si="0"/>
        <v>722</v>
      </c>
      <c r="J28" s="15">
        <f t="shared" si="1"/>
        <v>0.7099999999991269</v>
      </c>
      <c r="K28" s="14">
        <f t="shared" si="2"/>
        <v>1921.05</v>
      </c>
      <c r="L28" s="15">
        <f t="shared" si="3"/>
        <v>918.95</v>
      </c>
      <c r="M28" s="15" t="b">
        <f>L28='[1]Nal. dot styczeń'!F27</f>
        <v>0</v>
      </c>
      <c r="N28" s="16"/>
      <c r="O28" s="17"/>
      <c r="P28" s="14">
        <f t="shared" si="8"/>
        <v>27616</v>
      </c>
      <c r="Q28" s="15">
        <f t="shared" si="4"/>
        <v>722</v>
      </c>
      <c r="R28" s="14">
        <f t="shared" si="5"/>
        <v>721.2900000000009</v>
      </c>
      <c r="S28" s="18"/>
    </row>
    <row r="29" spans="1:19" ht="18">
      <c r="A29" s="12" t="s">
        <v>38</v>
      </c>
      <c r="B29" s="13">
        <v>19.5</v>
      </c>
      <c r="C29" s="14">
        <v>3781</v>
      </c>
      <c r="D29" s="15">
        <f t="shared" si="6"/>
        <v>73729.5</v>
      </c>
      <c r="E29" s="14">
        <v>19068.97</v>
      </c>
      <c r="F29" s="15">
        <v>2803</v>
      </c>
      <c r="G29" s="14">
        <f t="shared" si="7"/>
        <v>54658.5</v>
      </c>
      <c r="H29" s="15">
        <v>52490</v>
      </c>
      <c r="I29" s="14">
        <f t="shared" si="0"/>
        <v>-2168.5</v>
      </c>
      <c r="J29" s="15">
        <f t="shared" si="1"/>
        <v>2.029999999998836</v>
      </c>
      <c r="K29" s="14">
        <f t="shared" si="2"/>
        <v>2803.1</v>
      </c>
      <c r="L29" s="15">
        <f t="shared" si="3"/>
        <v>977.9</v>
      </c>
      <c r="M29" s="15" t="b">
        <f>L29='[1]Nal. dot styczeń'!F28</f>
        <v>1</v>
      </c>
      <c r="N29" s="16"/>
      <c r="O29" s="17"/>
      <c r="P29" s="14">
        <f t="shared" si="8"/>
        <v>52490</v>
      </c>
      <c r="Q29" s="15">
        <f t="shared" si="4"/>
        <v>-2168.5</v>
      </c>
      <c r="R29" s="14">
        <f t="shared" si="5"/>
        <v>-2170.529999999999</v>
      </c>
      <c r="S29" s="18"/>
    </row>
    <row r="30" spans="1:19" ht="18">
      <c r="A30" s="12" t="s">
        <v>39</v>
      </c>
      <c r="B30" s="13">
        <v>6</v>
      </c>
      <c r="C30" s="14">
        <v>2745</v>
      </c>
      <c r="D30" s="15">
        <f t="shared" si="6"/>
        <v>16470</v>
      </c>
      <c r="E30" s="14">
        <v>4248.08</v>
      </c>
      <c r="F30" s="15">
        <v>2037</v>
      </c>
      <c r="G30" s="14">
        <f t="shared" si="7"/>
        <v>12222</v>
      </c>
      <c r="H30" s="15">
        <v>11813</v>
      </c>
      <c r="I30" s="14">
        <f t="shared" si="0"/>
        <v>-409</v>
      </c>
      <c r="J30" s="15">
        <f t="shared" si="1"/>
        <v>-0.08000000000174623</v>
      </c>
      <c r="K30" s="14">
        <f t="shared" si="2"/>
        <v>2036.99</v>
      </c>
      <c r="L30" s="15">
        <f t="shared" si="3"/>
        <v>708.01</v>
      </c>
      <c r="M30" s="15" t="b">
        <f>L30='[1]Nal. dot styczeń'!F29</f>
        <v>0</v>
      </c>
      <c r="N30" s="16"/>
      <c r="O30" s="17"/>
      <c r="P30" s="14">
        <f t="shared" si="8"/>
        <v>11813</v>
      </c>
      <c r="Q30" s="15">
        <f t="shared" si="4"/>
        <v>-409</v>
      </c>
      <c r="R30" s="14">
        <f t="shared" si="5"/>
        <v>-408.9200000000001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6737.04</v>
      </c>
      <c r="F31" s="15">
        <v>2676</v>
      </c>
      <c r="G31" s="14">
        <f t="shared" si="7"/>
        <v>26760</v>
      </c>
      <c r="H31" s="15">
        <v>26760</v>
      </c>
      <c r="I31" s="14">
        <f t="shared" si="0"/>
        <v>0</v>
      </c>
      <c r="J31" s="15">
        <f t="shared" si="1"/>
        <v>2.959999999999127</v>
      </c>
      <c r="K31" s="14">
        <f t="shared" si="2"/>
        <v>2676.3</v>
      </c>
      <c r="L31" s="15">
        <f t="shared" si="3"/>
        <v>673.7</v>
      </c>
      <c r="M31" s="15" t="b">
        <f>L31='[1]Nal. dot styczeń'!F30</f>
        <v>0</v>
      </c>
      <c r="N31" s="16"/>
      <c r="O31" s="17"/>
      <c r="P31" s="14">
        <f t="shared" si="8"/>
        <v>26760</v>
      </c>
      <c r="Q31" s="15">
        <f t="shared" si="4"/>
        <v>0</v>
      </c>
      <c r="R31" s="14">
        <f t="shared" si="5"/>
        <v>-2.959999999999127</v>
      </c>
      <c r="S31" s="18"/>
    </row>
    <row r="32" spans="1:19" ht="18">
      <c r="A32" s="12" t="s">
        <v>41</v>
      </c>
      <c r="B32" s="13">
        <v>18</v>
      </c>
      <c r="C32" s="14">
        <v>3137</v>
      </c>
      <c r="D32" s="15">
        <f t="shared" si="6"/>
        <v>56466</v>
      </c>
      <c r="E32" s="14">
        <v>16515</v>
      </c>
      <c r="F32" s="15">
        <v>2220</v>
      </c>
      <c r="G32" s="14">
        <f t="shared" si="7"/>
        <v>39960</v>
      </c>
      <c r="H32" s="15">
        <v>32603</v>
      </c>
      <c r="I32" s="14">
        <f t="shared" si="0"/>
        <v>-7357</v>
      </c>
      <c r="J32" s="15">
        <f t="shared" si="1"/>
        <v>-9</v>
      </c>
      <c r="K32" s="14">
        <f t="shared" si="2"/>
        <v>2219.5</v>
      </c>
      <c r="L32" s="15">
        <f t="shared" si="3"/>
        <v>917.5</v>
      </c>
      <c r="M32" s="15" t="b">
        <f>L32='[1]Nal. dot styczeń'!F31</f>
        <v>0</v>
      </c>
      <c r="N32" s="16"/>
      <c r="O32" s="17"/>
      <c r="P32" s="14">
        <f t="shared" si="8"/>
        <v>32603</v>
      </c>
      <c r="Q32" s="15">
        <f t="shared" si="4"/>
        <v>-7357</v>
      </c>
      <c r="R32" s="14">
        <f t="shared" si="5"/>
        <v>-7348</v>
      </c>
      <c r="S32" s="18"/>
    </row>
    <row r="33" spans="1:19" ht="18">
      <c r="A33" s="12" t="s">
        <v>42</v>
      </c>
      <c r="B33" s="13">
        <v>59</v>
      </c>
      <c r="C33" s="14">
        <v>3460</v>
      </c>
      <c r="D33" s="15">
        <f t="shared" si="6"/>
        <v>204140</v>
      </c>
      <c r="E33" s="14">
        <v>45831.58</v>
      </c>
      <c r="F33" s="15">
        <v>2683</v>
      </c>
      <c r="G33" s="14">
        <f t="shared" si="7"/>
        <v>158297</v>
      </c>
      <c r="H33" s="15">
        <v>135217</v>
      </c>
      <c r="I33" s="14">
        <f t="shared" si="0"/>
        <v>-23080</v>
      </c>
      <c r="J33" s="15">
        <f t="shared" si="1"/>
        <v>11.419999999983702</v>
      </c>
      <c r="K33" s="14">
        <f t="shared" si="2"/>
        <v>2683.19</v>
      </c>
      <c r="L33" s="15">
        <f t="shared" si="3"/>
        <v>776.81</v>
      </c>
      <c r="M33" s="15" t="b">
        <f>L33='[1]Nal. dot styczeń'!F32</f>
        <v>0</v>
      </c>
      <c r="N33" s="16"/>
      <c r="O33" s="17"/>
      <c r="P33" s="14">
        <f t="shared" si="8"/>
        <v>135217</v>
      </c>
      <c r="Q33" s="15">
        <f t="shared" si="4"/>
        <v>-23080</v>
      </c>
      <c r="R33" s="14">
        <f t="shared" si="5"/>
        <v>-23091.419999999984</v>
      </c>
      <c r="S33" s="18"/>
    </row>
    <row r="34" spans="1:19" ht="18">
      <c r="A34" s="12" t="s">
        <v>43</v>
      </c>
      <c r="B34" s="13">
        <v>98</v>
      </c>
      <c r="C34" s="14">
        <v>3078</v>
      </c>
      <c r="D34" s="15">
        <f t="shared" si="6"/>
        <v>301644</v>
      </c>
      <c r="E34" s="14">
        <v>93219.67</v>
      </c>
      <c r="F34" s="15">
        <v>2127</v>
      </c>
      <c r="G34" s="14">
        <f t="shared" si="7"/>
        <v>208446</v>
      </c>
      <c r="H34" s="15">
        <v>200934</v>
      </c>
      <c r="I34" s="14">
        <f t="shared" si="0"/>
        <v>-7512</v>
      </c>
      <c r="J34" s="15">
        <f t="shared" si="1"/>
        <v>-21.669999999983702</v>
      </c>
      <c r="K34" s="14">
        <f t="shared" si="2"/>
        <v>2126.7799999999997</v>
      </c>
      <c r="L34" s="15">
        <f t="shared" si="3"/>
        <v>951.22</v>
      </c>
      <c r="M34" s="15" t="b">
        <f>L34='[1]Nal. dot styczeń'!F33</f>
        <v>0</v>
      </c>
      <c r="N34" s="16"/>
      <c r="O34" s="17"/>
      <c r="P34" s="14">
        <f t="shared" si="8"/>
        <v>200934</v>
      </c>
      <c r="Q34" s="15">
        <f t="shared" si="4"/>
        <v>-7512</v>
      </c>
      <c r="R34" s="14">
        <f t="shared" si="5"/>
        <v>-7490.330000000016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9006.79</v>
      </c>
      <c r="F35" s="15">
        <v>2679</v>
      </c>
      <c r="G35" s="14">
        <f t="shared" si="7"/>
        <v>29469</v>
      </c>
      <c r="H35" s="15">
        <v>27135</v>
      </c>
      <c r="I35" s="14">
        <f t="shared" si="0"/>
        <v>-2334</v>
      </c>
      <c r="J35" s="15">
        <f t="shared" si="1"/>
        <v>2.209999999999127</v>
      </c>
      <c r="K35" s="14">
        <f t="shared" si="2"/>
        <v>2679.2</v>
      </c>
      <c r="L35" s="15">
        <f t="shared" si="3"/>
        <v>818.8</v>
      </c>
      <c r="M35" s="15" t="b">
        <f>L35='[1]Nal. dot styczeń'!F34</f>
        <v>1</v>
      </c>
      <c r="N35" s="16"/>
      <c r="O35" s="17"/>
      <c r="P35" s="14">
        <f t="shared" si="8"/>
        <v>27135</v>
      </c>
      <c r="Q35" s="15">
        <f t="shared" si="4"/>
        <v>-2334</v>
      </c>
      <c r="R35" s="14">
        <f t="shared" si="5"/>
        <v>-2336.209999999999</v>
      </c>
      <c r="S35" s="18"/>
    </row>
    <row r="36" spans="1:19" ht="18">
      <c r="A36" s="12" t="s">
        <v>45</v>
      </c>
      <c r="B36" s="13">
        <v>96</v>
      </c>
      <c r="C36" s="14">
        <v>3024</v>
      </c>
      <c r="D36" s="15">
        <f t="shared" si="6"/>
        <v>290304</v>
      </c>
      <c r="E36" s="14">
        <v>69904.06</v>
      </c>
      <c r="F36" s="15">
        <v>2296</v>
      </c>
      <c r="G36" s="14">
        <f t="shared" si="7"/>
        <v>220416</v>
      </c>
      <c r="H36" s="15">
        <v>205809</v>
      </c>
      <c r="I36" s="14">
        <f t="shared" si="0"/>
        <v>-14607</v>
      </c>
      <c r="J36" s="15">
        <f t="shared" si="1"/>
        <v>-16.05999999999767</v>
      </c>
      <c r="K36" s="14">
        <f t="shared" si="2"/>
        <v>2295.83</v>
      </c>
      <c r="L36" s="15">
        <f t="shared" si="3"/>
        <v>728.17</v>
      </c>
      <c r="M36" s="15" t="b">
        <f>L36='[1]Nal. dot styczeń'!F35</f>
        <v>0</v>
      </c>
      <c r="N36" s="16"/>
      <c r="O36" s="17"/>
      <c r="P36" s="14">
        <f t="shared" si="8"/>
        <v>205809</v>
      </c>
      <c r="Q36" s="15">
        <f t="shared" si="4"/>
        <v>-14607</v>
      </c>
      <c r="R36" s="14">
        <f t="shared" si="5"/>
        <v>-14590.940000000002</v>
      </c>
      <c r="S36" s="18"/>
    </row>
    <row r="37" spans="1:19" ht="18">
      <c r="A37" s="12" t="s">
        <v>46</v>
      </c>
      <c r="B37" s="13">
        <v>17</v>
      </c>
      <c r="C37" s="14">
        <v>3670</v>
      </c>
      <c r="D37" s="15">
        <f t="shared" si="6"/>
        <v>62390</v>
      </c>
      <c r="E37" s="14">
        <v>20080.45</v>
      </c>
      <c r="F37" s="15">
        <v>2489</v>
      </c>
      <c r="G37" s="14">
        <f t="shared" si="7"/>
        <v>42313</v>
      </c>
      <c r="H37" s="15">
        <v>42114</v>
      </c>
      <c r="I37" s="14">
        <f t="shared" si="0"/>
        <v>-199</v>
      </c>
      <c r="J37" s="15">
        <f t="shared" si="1"/>
        <v>-3.4499999999970896</v>
      </c>
      <c r="K37" s="14">
        <f t="shared" si="2"/>
        <v>2488.8</v>
      </c>
      <c r="L37" s="15">
        <f t="shared" si="3"/>
        <v>1181.2</v>
      </c>
      <c r="M37" s="15" t="b">
        <f>L37='[1]Nal. dot styczeń'!F36</f>
        <v>1</v>
      </c>
      <c r="N37" s="16"/>
      <c r="O37" s="17"/>
      <c r="P37" s="14">
        <f t="shared" si="8"/>
        <v>42114</v>
      </c>
      <c r="Q37" s="15">
        <f t="shared" si="4"/>
        <v>-199</v>
      </c>
      <c r="R37" s="14">
        <f t="shared" si="5"/>
        <v>-195.5500000000029</v>
      </c>
      <c r="S37" s="18"/>
    </row>
    <row r="38" spans="1:19" ht="18">
      <c r="A38" s="12" t="s">
        <v>47</v>
      </c>
      <c r="B38" s="13">
        <v>4</v>
      </c>
      <c r="C38" s="14">
        <v>3400</v>
      </c>
      <c r="D38" s="15">
        <f t="shared" si="6"/>
        <v>13600</v>
      </c>
      <c r="E38" s="14">
        <v>6050.86</v>
      </c>
      <c r="F38" s="15">
        <v>1887</v>
      </c>
      <c r="G38" s="14">
        <f t="shared" si="7"/>
        <v>7548</v>
      </c>
      <c r="H38" s="15">
        <v>7547</v>
      </c>
      <c r="I38" s="14">
        <f t="shared" si="0"/>
        <v>-1</v>
      </c>
      <c r="J38" s="15">
        <f t="shared" si="1"/>
        <v>1.139999999999418</v>
      </c>
      <c r="K38" s="14">
        <f t="shared" si="2"/>
        <v>1887.28</v>
      </c>
      <c r="L38" s="15">
        <f t="shared" si="3"/>
        <v>1512.72</v>
      </c>
      <c r="M38" s="15" t="b">
        <f>L38='[1]Nal. dot styczeń'!F37</f>
        <v>1</v>
      </c>
      <c r="N38" s="16"/>
      <c r="O38" s="17"/>
      <c r="P38" s="14">
        <f t="shared" si="8"/>
        <v>7547</v>
      </c>
      <c r="Q38" s="15">
        <f t="shared" si="4"/>
        <v>-1</v>
      </c>
      <c r="R38" s="14">
        <f t="shared" si="5"/>
        <v>-2.139999999999418</v>
      </c>
      <c r="S38" s="18"/>
    </row>
    <row r="39" spans="1:19" ht="18">
      <c r="A39" s="12" t="s">
        <v>48</v>
      </c>
      <c r="B39" s="13">
        <v>12.5</v>
      </c>
      <c r="C39" s="14">
        <v>3475</v>
      </c>
      <c r="D39" s="15">
        <f t="shared" si="6"/>
        <v>43437.5</v>
      </c>
      <c r="E39" s="14">
        <v>14921.25</v>
      </c>
      <c r="F39" s="15">
        <v>2281</v>
      </c>
      <c r="G39" s="14">
        <f t="shared" si="7"/>
        <v>28512.5</v>
      </c>
      <c r="H39" s="15">
        <v>26568</v>
      </c>
      <c r="I39" s="14">
        <f t="shared" si="0"/>
        <v>-1944.5</v>
      </c>
      <c r="J39" s="15">
        <f t="shared" si="1"/>
        <v>3.75</v>
      </c>
      <c r="K39" s="14">
        <f t="shared" si="2"/>
        <v>2281.3</v>
      </c>
      <c r="L39" s="15">
        <f t="shared" si="3"/>
        <v>1193.7</v>
      </c>
      <c r="M39" s="15" t="b">
        <f>L39='[1]Nal. dot styczeń'!F38</f>
        <v>0</v>
      </c>
      <c r="N39" s="16"/>
      <c r="O39" s="17"/>
      <c r="P39" s="14">
        <f t="shared" si="8"/>
        <v>26568</v>
      </c>
      <c r="Q39" s="15">
        <f t="shared" si="4"/>
        <v>-1944.5</v>
      </c>
      <c r="R39" s="14">
        <f t="shared" si="5"/>
        <v>-1948.25</v>
      </c>
      <c r="S39" s="18"/>
    </row>
    <row r="40" spans="1:19" ht="18">
      <c r="A40" s="12" t="s">
        <v>49</v>
      </c>
      <c r="B40" s="13">
        <v>11</v>
      </c>
      <c r="C40" s="14">
        <v>3478</v>
      </c>
      <c r="D40" s="15">
        <f t="shared" si="6"/>
        <v>38258</v>
      </c>
      <c r="E40" s="14">
        <v>13137.16</v>
      </c>
      <c r="F40" s="15">
        <v>2284</v>
      </c>
      <c r="G40" s="14">
        <f t="shared" si="7"/>
        <v>25124</v>
      </c>
      <c r="H40" s="15">
        <v>25127</v>
      </c>
      <c r="I40" s="14">
        <f t="shared" si="0"/>
        <v>3</v>
      </c>
      <c r="J40" s="15">
        <f t="shared" si="1"/>
        <v>-3.1600000000034925</v>
      </c>
      <c r="K40" s="14">
        <f t="shared" si="2"/>
        <v>2283.71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25127</v>
      </c>
      <c r="Q40" s="15">
        <f t="shared" si="4"/>
        <v>3</v>
      </c>
      <c r="R40" s="14">
        <f t="shared" si="5"/>
        <v>6.1600000000034925</v>
      </c>
      <c r="S40" s="18"/>
    </row>
    <row r="41" spans="1:19" ht="18">
      <c r="A41" s="12" t="s">
        <v>50</v>
      </c>
      <c r="B41" s="13">
        <v>46</v>
      </c>
      <c r="C41" s="14">
        <v>2823</v>
      </c>
      <c r="D41" s="15">
        <f t="shared" si="6"/>
        <v>129858</v>
      </c>
      <c r="E41" s="14">
        <v>33880.44</v>
      </c>
      <c r="F41" s="15">
        <v>2086</v>
      </c>
      <c r="G41" s="14">
        <f t="shared" si="7"/>
        <v>95956</v>
      </c>
      <c r="H41" s="15">
        <v>95697</v>
      </c>
      <c r="I41" s="14">
        <f t="shared" si="0"/>
        <v>-259</v>
      </c>
      <c r="J41" s="15">
        <f t="shared" si="1"/>
        <v>21.55999999999767</v>
      </c>
      <c r="K41" s="14">
        <f t="shared" si="2"/>
        <v>2086.4700000000003</v>
      </c>
      <c r="L41" s="15">
        <f t="shared" si="3"/>
        <v>736.53</v>
      </c>
      <c r="M41" s="15" t="b">
        <f>L41='[1]Nal. dot styczeń'!F40</f>
        <v>0</v>
      </c>
      <c r="N41" s="16"/>
      <c r="O41" s="17"/>
      <c r="P41" s="14">
        <f t="shared" si="8"/>
        <v>95697</v>
      </c>
      <c r="Q41" s="15">
        <f t="shared" si="4"/>
        <v>-259</v>
      </c>
      <c r="R41" s="14">
        <f t="shared" si="5"/>
        <v>-280.5599999999977</v>
      </c>
      <c r="S41" s="18"/>
    </row>
    <row r="42" spans="1:19" ht="18">
      <c r="A42" s="12" t="s">
        <v>51</v>
      </c>
      <c r="B42" s="13">
        <v>4</v>
      </c>
      <c r="C42" s="14">
        <v>2789.75</v>
      </c>
      <c r="D42" s="15">
        <f t="shared" si="6"/>
        <v>11159</v>
      </c>
      <c r="E42" s="14">
        <v>3223.75</v>
      </c>
      <c r="F42" s="15">
        <v>1984</v>
      </c>
      <c r="G42" s="14">
        <f t="shared" si="7"/>
        <v>7936</v>
      </c>
      <c r="H42" s="15">
        <v>7937</v>
      </c>
      <c r="I42" s="14">
        <f t="shared" si="0"/>
        <v>1</v>
      </c>
      <c r="J42" s="15">
        <f t="shared" si="1"/>
        <v>-0.75</v>
      </c>
      <c r="K42" s="14">
        <f t="shared" si="2"/>
        <v>1983.81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7937</v>
      </c>
      <c r="Q42" s="15">
        <f t="shared" si="4"/>
        <v>1</v>
      </c>
      <c r="R42" s="14">
        <f t="shared" si="5"/>
        <v>1.75</v>
      </c>
      <c r="S42" s="18"/>
    </row>
    <row r="43" spans="1:19" ht="18">
      <c r="A43" s="12" t="s">
        <v>52</v>
      </c>
      <c r="B43" s="13">
        <v>2</v>
      </c>
      <c r="C43" s="14">
        <v>3550</v>
      </c>
      <c r="D43" s="15">
        <f t="shared" si="6"/>
        <v>7100</v>
      </c>
      <c r="E43" s="14">
        <v>1551.83</v>
      </c>
      <c r="F43" s="15">
        <v>2774</v>
      </c>
      <c r="G43" s="14">
        <f t="shared" si="7"/>
        <v>5548</v>
      </c>
      <c r="H43" s="15">
        <v>5548</v>
      </c>
      <c r="I43" s="14">
        <f t="shared" si="0"/>
        <v>0</v>
      </c>
      <c r="J43" s="15">
        <f t="shared" si="1"/>
        <v>0.17000000000007276</v>
      </c>
      <c r="K43" s="14">
        <f t="shared" si="2"/>
        <v>2774.08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0</v>
      </c>
      <c r="R43" s="14">
        <f t="shared" si="5"/>
        <v>-0.17000000000007276</v>
      </c>
      <c r="S43" s="18"/>
    </row>
    <row r="44" spans="1:19" ht="18">
      <c r="A44" s="12" t="s">
        <v>53</v>
      </c>
      <c r="B44" s="13">
        <v>75</v>
      </c>
      <c r="C44" s="14">
        <v>3255.21</v>
      </c>
      <c r="D44" s="15">
        <f t="shared" si="6"/>
        <v>244140.75</v>
      </c>
      <c r="E44" s="14">
        <v>50457.58</v>
      </c>
      <c r="F44" s="15">
        <v>2582</v>
      </c>
      <c r="G44" s="14">
        <f t="shared" si="7"/>
        <v>193650</v>
      </c>
      <c r="H44" s="15">
        <v>193344</v>
      </c>
      <c r="I44" s="14">
        <f t="shared" si="0"/>
        <v>-306</v>
      </c>
      <c r="J44" s="15">
        <f t="shared" si="1"/>
        <v>33.1699999999837</v>
      </c>
      <c r="K44" s="14">
        <f t="shared" si="2"/>
        <v>2582.44</v>
      </c>
      <c r="L44" s="15">
        <f t="shared" si="3"/>
        <v>672.77</v>
      </c>
      <c r="M44" s="15" t="b">
        <f>L44='[1]Nal. dot styczeń'!F43</f>
        <v>0</v>
      </c>
      <c r="N44" s="16"/>
      <c r="O44" s="17"/>
      <c r="P44" s="14">
        <f t="shared" si="8"/>
        <v>193344</v>
      </c>
      <c r="Q44" s="15">
        <f t="shared" si="4"/>
        <v>-306</v>
      </c>
      <c r="R44" s="14">
        <f t="shared" si="5"/>
        <v>-339.1699999999837</v>
      </c>
      <c r="S44" s="18"/>
    </row>
    <row r="45" spans="1:19" ht="18">
      <c r="A45" s="12" t="s">
        <v>54</v>
      </c>
      <c r="B45" s="13">
        <v>192</v>
      </c>
      <c r="C45" s="14">
        <v>3246</v>
      </c>
      <c r="D45" s="15">
        <f t="shared" si="6"/>
        <v>623232</v>
      </c>
      <c r="E45" s="14">
        <v>167735</v>
      </c>
      <c r="F45" s="15">
        <v>2372</v>
      </c>
      <c r="G45" s="14">
        <f t="shared" si="7"/>
        <v>455424</v>
      </c>
      <c r="H45" s="15">
        <v>442846</v>
      </c>
      <c r="I45" s="14">
        <f t="shared" si="0"/>
        <v>-12578</v>
      </c>
      <c r="J45" s="15">
        <f t="shared" si="1"/>
        <v>73</v>
      </c>
      <c r="K45" s="14">
        <f t="shared" si="2"/>
        <v>2372.38</v>
      </c>
      <c r="L45" s="15">
        <f t="shared" si="3"/>
        <v>873.62</v>
      </c>
      <c r="M45" s="15" t="b">
        <f>L45='[1]Nal. dot styczeń'!F44</f>
        <v>0</v>
      </c>
      <c r="N45" s="16"/>
      <c r="O45" s="17"/>
      <c r="P45" s="14">
        <f t="shared" si="8"/>
        <v>442846</v>
      </c>
      <c r="Q45" s="15">
        <f t="shared" si="4"/>
        <v>-12578</v>
      </c>
      <c r="R45" s="14">
        <f t="shared" si="5"/>
        <v>-12651</v>
      </c>
      <c r="S45" s="18"/>
    </row>
    <row r="46" spans="2:18" s="19" customFormat="1" ht="15">
      <c r="B46" s="21">
        <f>SUM(B8:B45)</f>
        <v>1364.5</v>
      </c>
      <c r="C46" s="21">
        <f aca="true" t="shared" si="9" ref="C46:R46">SUM(C8:C45)</f>
        <v>127987.91</v>
      </c>
      <c r="D46" s="21">
        <f t="shared" si="9"/>
        <v>4624891.390000001</v>
      </c>
      <c r="E46" s="21">
        <f t="shared" si="9"/>
        <v>1125047.8099999998</v>
      </c>
      <c r="F46" s="21">
        <f t="shared" si="9"/>
        <v>96519</v>
      </c>
      <c r="G46" s="21">
        <f t="shared" si="9"/>
        <v>3499664</v>
      </c>
      <c r="H46" s="26">
        <f t="shared" si="9"/>
        <v>3499086</v>
      </c>
      <c r="I46" s="21">
        <f t="shared" si="9"/>
        <v>-578</v>
      </c>
      <c r="J46" s="21">
        <f t="shared" si="9"/>
        <v>179.57999999999265</v>
      </c>
      <c r="K46" s="21">
        <f t="shared" si="9"/>
        <v>96521.05000000003</v>
      </c>
      <c r="L46" s="21">
        <f t="shared" si="9"/>
        <v>31466.86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3499086</v>
      </c>
      <c r="Q46" s="21">
        <f t="shared" si="9"/>
        <v>-578</v>
      </c>
      <c r="R46" s="21">
        <f t="shared" si="9"/>
        <v>-757.5800000000108</v>
      </c>
    </row>
    <row r="48" ht="14.25">
      <c r="H48" s="24"/>
    </row>
    <row r="49" ht="14.25">
      <c r="H49" s="23"/>
    </row>
    <row r="50" ht="14.25">
      <c r="H50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9.8515625" style="2" customWidth="1"/>
    <col min="20" max="20" width="10.28125" style="2" bestFit="1" customWidth="1"/>
    <col min="21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58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8</v>
      </c>
      <c r="C8" s="14">
        <v>3342</v>
      </c>
      <c r="D8" s="15">
        <f>C8*B8</f>
        <v>26736</v>
      </c>
      <c r="E8" s="14">
        <v>5079.76</v>
      </c>
      <c r="F8" s="15">
        <v>2707</v>
      </c>
      <c r="G8" s="14">
        <f>F8*B8</f>
        <v>21656</v>
      </c>
      <c r="H8" s="15">
        <v>25560</v>
      </c>
      <c r="I8" s="14">
        <f aca="true" t="shared" si="0" ref="I8:I45">H8-G8</f>
        <v>3904</v>
      </c>
      <c r="J8" s="15">
        <f aca="true" t="shared" si="1" ref="J8:J45">D8-(E8+G8)</f>
        <v>0.23999999999796273</v>
      </c>
      <c r="K8" s="14">
        <f aca="true" t="shared" si="2" ref="K8:K45">C8-L8</f>
        <v>2707.0299999999997</v>
      </c>
      <c r="L8" s="15">
        <f aca="true" t="shared" si="3" ref="L8:L45">ROUND(E8/B8,2)</f>
        <v>634.97</v>
      </c>
      <c r="M8" s="15" t="b">
        <f>L8='[1]Nal. dot styczeń'!F7</f>
        <v>0</v>
      </c>
      <c r="N8" s="16"/>
      <c r="O8" s="17"/>
      <c r="P8" s="14">
        <f>H8</f>
        <v>25560</v>
      </c>
      <c r="Q8" s="15">
        <f aca="true" t="shared" si="4" ref="Q8:Q45">P8-G8</f>
        <v>3904</v>
      </c>
      <c r="R8" s="14">
        <f aca="true" t="shared" si="5" ref="R8:R45">(E8+H8)-D8</f>
        <v>3903.760000000002</v>
      </c>
      <c r="S8" s="18"/>
    </row>
    <row r="9" spans="1:19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59311.93</v>
      </c>
      <c r="F9" s="15">
        <v>2775</v>
      </c>
      <c r="G9" s="14">
        <f aca="true" t="shared" si="7" ref="G9:G45">F9*B9</f>
        <v>188700</v>
      </c>
      <c r="H9" s="15">
        <v>199240</v>
      </c>
      <c r="I9" s="14">
        <f t="shared" si="0"/>
        <v>10540</v>
      </c>
      <c r="J9" s="15">
        <f t="shared" si="1"/>
        <v>-15.929999999993015</v>
      </c>
      <c r="K9" s="14">
        <f t="shared" si="2"/>
        <v>2774.77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199240</v>
      </c>
      <c r="Q9" s="15">
        <f t="shared" si="4"/>
        <v>10540</v>
      </c>
      <c r="R9" s="14">
        <f t="shared" si="5"/>
        <v>10555.929999999993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13352</v>
      </c>
      <c r="I10" s="14">
        <f t="shared" si="0"/>
        <v>1904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13352</v>
      </c>
      <c r="Q10" s="15">
        <f t="shared" si="4"/>
        <v>1904</v>
      </c>
      <c r="R10" s="14">
        <f t="shared" si="5"/>
        <v>1904.5200000000004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1973</v>
      </c>
      <c r="F11" s="15">
        <v>3536</v>
      </c>
      <c r="G11" s="14">
        <f t="shared" si="7"/>
        <v>10608</v>
      </c>
      <c r="H11" s="15">
        <v>12258</v>
      </c>
      <c r="I11" s="14">
        <f t="shared" si="0"/>
        <v>1650</v>
      </c>
      <c r="J11" s="15">
        <f t="shared" si="1"/>
        <v>1</v>
      </c>
      <c r="K11" s="14">
        <f t="shared" si="2"/>
        <v>3536.33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12258</v>
      </c>
      <c r="Q11" s="15">
        <f t="shared" si="4"/>
        <v>1650</v>
      </c>
      <c r="R11" s="14">
        <f t="shared" si="5"/>
        <v>1649</v>
      </c>
      <c r="S11" s="18"/>
    </row>
    <row r="12" spans="1:19" ht="18">
      <c r="A12" s="12" t="s">
        <v>21</v>
      </c>
      <c r="B12" s="13">
        <v>38</v>
      </c>
      <c r="C12" s="14">
        <v>3513</v>
      </c>
      <c r="D12" s="15">
        <f t="shared" si="6"/>
        <v>133494</v>
      </c>
      <c r="E12" s="14">
        <v>25439.81</v>
      </c>
      <c r="F12" s="15">
        <v>2844</v>
      </c>
      <c r="G12" s="14">
        <f t="shared" si="7"/>
        <v>108072</v>
      </c>
      <c r="H12" s="15">
        <v>101992</v>
      </c>
      <c r="I12" s="14">
        <f t="shared" si="0"/>
        <v>-6080</v>
      </c>
      <c r="J12" s="15">
        <f t="shared" si="1"/>
        <v>-17.80999999999767</v>
      </c>
      <c r="K12" s="14">
        <f t="shared" si="2"/>
        <v>2843.5299999999997</v>
      </c>
      <c r="L12" s="15">
        <f t="shared" si="3"/>
        <v>669.47</v>
      </c>
      <c r="M12" s="15" t="b">
        <f>L12='[1]Nal. dot styczeń'!F11</f>
        <v>0</v>
      </c>
      <c r="N12" s="16"/>
      <c r="O12" s="17"/>
      <c r="P12" s="14">
        <f t="shared" si="8"/>
        <v>101992</v>
      </c>
      <c r="Q12" s="15">
        <f t="shared" si="4"/>
        <v>-6080</v>
      </c>
      <c r="R12" s="14">
        <f t="shared" si="5"/>
        <v>-6062.190000000002</v>
      </c>
      <c r="S12" s="18"/>
    </row>
    <row r="13" spans="1:19" ht="18">
      <c r="A13" s="12" t="s">
        <v>22</v>
      </c>
      <c r="B13" s="13">
        <v>39</v>
      </c>
      <c r="C13" s="14">
        <v>3098</v>
      </c>
      <c r="D13" s="15">
        <f t="shared" si="6"/>
        <v>120822</v>
      </c>
      <c r="E13" s="14">
        <v>30949.07</v>
      </c>
      <c r="F13" s="15">
        <v>2304</v>
      </c>
      <c r="G13" s="14">
        <f t="shared" si="7"/>
        <v>89856</v>
      </c>
      <c r="H13" s="15">
        <v>35592</v>
      </c>
      <c r="I13" s="14">
        <f t="shared" si="0"/>
        <v>-54264</v>
      </c>
      <c r="J13" s="15">
        <f t="shared" si="1"/>
        <v>16.929999999993015</v>
      </c>
      <c r="K13" s="14">
        <f t="shared" si="2"/>
        <v>2304.43</v>
      </c>
      <c r="L13" s="15">
        <f t="shared" si="3"/>
        <v>793.57</v>
      </c>
      <c r="M13" s="15" t="b">
        <f>L13='[1]Nal. dot styczeń'!F12</f>
        <v>0</v>
      </c>
      <c r="N13" s="16"/>
      <c r="O13" s="17"/>
      <c r="P13" s="14">
        <f t="shared" si="8"/>
        <v>35592</v>
      </c>
      <c r="Q13" s="15">
        <f t="shared" si="4"/>
        <v>-54264</v>
      </c>
      <c r="R13" s="14">
        <f t="shared" si="5"/>
        <v>-54280.92999999999</v>
      </c>
      <c r="S13" s="18"/>
    </row>
    <row r="14" spans="1:19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15047.73</v>
      </c>
      <c r="F14" s="15">
        <v>2540</v>
      </c>
      <c r="G14" s="14">
        <f t="shared" si="7"/>
        <v>48260</v>
      </c>
      <c r="H14" s="15">
        <v>52193</v>
      </c>
      <c r="I14" s="14">
        <f t="shared" si="0"/>
        <v>3933</v>
      </c>
      <c r="J14" s="15">
        <f t="shared" si="1"/>
        <v>0.27000000000407454</v>
      </c>
      <c r="K14" s="14">
        <f t="shared" si="2"/>
        <v>2540.01</v>
      </c>
      <c r="L14" s="15">
        <f t="shared" si="3"/>
        <v>791.99</v>
      </c>
      <c r="M14" s="15" t="b">
        <f>L14='[1]Nal. dot styczeń'!F13</f>
        <v>0</v>
      </c>
      <c r="N14" s="16"/>
      <c r="O14" s="17"/>
      <c r="P14" s="14">
        <f t="shared" si="8"/>
        <v>52193</v>
      </c>
      <c r="Q14" s="15">
        <f t="shared" si="4"/>
        <v>3933</v>
      </c>
      <c r="R14" s="14">
        <f t="shared" si="5"/>
        <v>3932.729999999996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14470</v>
      </c>
      <c r="I15" s="14">
        <f t="shared" si="0"/>
        <v>1010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14470</v>
      </c>
      <c r="Q15" s="15">
        <f t="shared" si="4"/>
        <v>1010</v>
      </c>
      <c r="R15" s="14">
        <f t="shared" si="5"/>
        <v>1011.2999999999993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20244</v>
      </c>
      <c r="I16" s="14">
        <f t="shared" si="0"/>
        <v>889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20244</v>
      </c>
      <c r="Q16" s="15">
        <f t="shared" si="4"/>
        <v>889</v>
      </c>
      <c r="R16" s="14">
        <f t="shared" si="5"/>
        <v>887.3400000000001</v>
      </c>
      <c r="S16" s="18"/>
    </row>
    <row r="17" spans="1:19" ht="18">
      <c r="A17" s="12" t="s">
        <v>26</v>
      </c>
      <c r="B17" s="13">
        <v>15</v>
      </c>
      <c r="C17" s="14">
        <v>3323</v>
      </c>
      <c r="D17" s="15">
        <f t="shared" si="6"/>
        <v>49845</v>
      </c>
      <c r="E17" s="14">
        <v>11956.05</v>
      </c>
      <c r="F17" s="15">
        <v>2526</v>
      </c>
      <c r="G17" s="14">
        <f t="shared" si="7"/>
        <v>37890</v>
      </c>
      <c r="H17" s="15">
        <v>40185</v>
      </c>
      <c r="I17" s="14">
        <f t="shared" si="0"/>
        <v>2295</v>
      </c>
      <c r="J17" s="15">
        <f t="shared" si="1"/>
        <v>-1.0500000000029104</v>
      </c>
      <c r="K17" s="14">
        <f t="shared" si="2"/>
        <v>2525.93</v>
      </c>
      <c r="L17" s="15">
        <f t="shared" si="3"/>
        <v>797.07</v>
      </c>
      <c r="M17" s="15" t="b">
        <f>L17='[1]Nal. dot styczeń'!F16</f>
        <v>0</v>
      </c>
      <c r="N17" s="16"/>
      <c r="O17" s="17"/>
      <c r="P17" s="14">
        <f t="shared" si="8"/>
        <v>40185</v>
      </c>
      <c r="Q17" s="15">
        <f t="shared" si="4"/>
        <v>2295</v>
      </c>
      <c r="R17" s="14">
        <f t="shared" si="5"/>
        <v>2296.050000000003</v>
      </c>
      <c r="S17" s="18"/>
    </row>
    <row r="18" spans="1:19" ht="18">
      <c r="A18" s="12" t="s">
        <v>27</v>
      </c>
      <c r="B18" s="13">
        <v>36</v>
      </c>
      <c r="C18" s="14">
        <v>3320</v>
      </c>
      <c r="D18" s="15">
        <f t="shared" si="6"/>
        <v>119520</v>
      </c>
      <c r="E18" s="14">
        <v>27909.58</v>
      </c>
      <c r="F18" s="15">
        <v>2545</v>
      </c>
      <c r="G18" s="14">
        <f t="shared" si="7"/>
        <v>91620</v>
      </c>
      <c r="H18" s="15">
        <v>100085</v>
      </c>
      <c r="I18" s="14">
        <f t="shared" si="0"/>
        <v>8465</v>
      </c>
      <c r="J18" s="15">
        <f t="shared" si="1"/>
        <v>-9.580000000001746</v>
      </c>
      <c r="K18" s="14">
        <f t="shared" si="2"/>
        <v>2544.73</v>
      </c>
      <c r="L18" s="15">
        <f t="shared" si="3"/>
        <v>775.27</v>
      </c>
      <c r="M18" s="15" t="b">
        <f>L18='[1]Nal. dot styczeń'!F17</f>
        <v>0</v>
      </c>
      <c r="N18" s="16"/>
      <c r="O18" s="17"/>
      <c r="P18" s="14">
        <f t="shared" si="8"/>
        <v>100085</v>
      </c>
      <c r="Q18" s="15">
        <f t="shared" si="4"/>
        <v>8465</v>
      </c>
      <c r="R18" s="14">
        <f t="shared" si="5"/>
        <v>8474.580000000002</v>
      </c>
      <c r="S18" s="18"/>
    </row>
    <row r="19" spans="1:19" ht="18">
      <c r="A19" s="12" t="s">
        <v>28</v>
      </c>
      <c r="B19" s="13">
        <v>10</v>
      </c>
      <c r="C19" s="14">
        <v>2990</v>
      </c>
      <c r="D19" s="15">
        <f t="shared" si="6"/>
        <v>29900</v>
      </c>
      <c r="E19" s="14">
        <v>8759.39</v>
      </c>
      <c r="F19" s="15">
        <v>2114</v>
      </c>
      <c r="G19" s="14">
        <f t="shared" si="7"/>
        <v>21140</v>
      </c>
      <c r="H19" s="15">
        <v>21490</v>
      </c>
      <c r="I19" s="14">
        <f t="shared" si="0"/>
        <v>350</v>
      </c>
      <c r="J19" s="15">
        <f t="shared" si="1"/>
        <v>0.6100000000005821</v>
      </c>
      <c r="K19" s="14">
        <f t="shared" si="2"/>
        <v>2114.06</v>
      </c>
      <c r="L19" s="15">
        <f t="shared" si="3"/>
        <v>875.94</v>
      </c>
      <c r="M19" s="15" t="b">
        <f>L19='[1]Nal. dot styczeń'!F18</f>
        <v>0</v>
      </c>
      <c r="N19" s="16"/>
      <c r="O19" s="17"/>
      <c r="P19" s="14">
        <f t="shared" si="8"/>
        <v>21490</v>
      </c>
      <c r="Q19" s="15">
        <f t="shared" si="4"/>
        <v>350</v>
      </c>
      <c r="R19" s="14">
        <f t="shared" si="5"/>
        <v>349.3899999999994</v>
      </c>
      <c r="S19" s="18"/>
    </row>
    <row r="20" spans="1:19" ht="18">
      <c r="A20" s="12" t="s">
        <v>29</v>
      </c>
      <c r="B20" s="13">
        <v>12</v>
      </c>
      <c r="C20" s="14">
        <v>3300</v>
      </c>
      <c r="D20" s="15">
        <f t="shared" si="6"/>
        <v>39600</v>
      </c>
      <c r="E20" s="14">
        <v>10513.63</v>
      </c>
      <c r="F20" s="15">
        <v>2424</v>
      </c>
      <c r="G20" s="14">
        <f t="shared" si="7"/>
        <v>29088</v>
      </c>
      <c r="H20" s="15">
        <v>26916</v>
      </c>
      <c r="I20" s="14">
        <f t="shared" si="0"/>
        <v>-2172</v>
      </c>
      <c r="J20" s="15">
        <f t="shared" si="1"/>
        <v>-1.6299999999973807</v>
      </c>
      <c r="K20" s="14">
        <f t="shared" si="2"/>
        <v>2423.86</v>
      </c>
      <c r="L20" s="15">
        <f t="shared" si="3"/>
        <v>876.14</v>
      </c>
      <c r="M20" s="15" t="b">
        <f>L20='[1]Nal. dot styczeń'!F19</f>
        <v>0</v>
      </c>
      <c r="N20" s="16"/>
      <c r="O20" s="17"/>
      <c r="P20" s="14">
        <f t="shared" si="8"/>
        <v>26916</v>
      </c>
      <c r="Q20" s="15">
        <f t="shared" si="4"/>
        <v>-2172</v>
      </c>
      <c r="R20" s="14">
        <f t="shared" si="5"/>
        <v>-2170.3700000000026</v>
      </c>
      <c r="S20" s="18"/>
    </row>
    <row r="21" spans="1:19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65270.79</v>
      </c>
      <c r="F21" s="15">
        <v>3426</v>
      </c>
      <c r="G21" s="14">
        <f t="shared" si="7"/>
        <v>229542</v>
      </c>
      <c r="H21" s="15">
        <v>247833</v>
      </c>
      <c r="I21" s="14">
        <f t="shared" si="0"/>
        <v>18291</v>
      </c>
      <c r="J21" s="15">
        <f t="shared" si="1"/>
        <v>-12.789999999979045</v>
      </c>
      <c r="K21" s="14">
        <f t="shared" si="2"/>
        <v>3425.81</v>
      </c>
      <c r="L21" s="15">
        <f t="shared" si="3"/>
        <v>974.19</v>
      </c>
      <c r="M21" s="15" t="b">
        <f>L21='[1]Nal. dot styczeń'!F20</f>
        <v>0</v>
      </c>
      <c r="N21" s="16"/>
      <c r="O21" s="17"/>
      <c r="P21" s="14">
        <f t="shared" si="8"/>
        <v>247833</v>
      </c>
      <c r="Q21" s="15">
        <f t="shared" si="4"/>
        <v>18291</v>
      </c>
      <c r="R21" s="14">
        <f t="shared" si="5"/>
        <v>18303.78999999998</v>
      </c>
      <c r="S21" s="18"/>
    </row>
    <row r="22" spans="1:19" ht="18">
      <c r="A22" s="12" t="s">
        <v>31</v>
      </c>
      <c r="B22" s="13">
        <v>135</v>
      </c>
      <c r="C22" s="14">
        <v>3615.24</v>
      </c>
      <c r="D22" s="15">
        <f t="shared" si="6"/>
        <v>488057.39999999997</v>
      </c>
      <c r="E22" s="14">
        <v>113995.51</v>
      </c>
      <c r="F22" s="15">
        <v>2771</v>
      </c>
      <c r="G22" s="14">
        <f t="shared" si="7"/>
        <v>374085</v>
      </c>
      <c r="H22" s="15">
        <v>385272</v>
      </c>
      <c r="I22" s="14">
        <f t="shared" si="0"/>
        <v>11187</v>
      </c>
      <c r="J22" s="15">
        <f t="shared" si="1"/>
        <v>-23.110000000044238</v>
      </c>
      <c r="K22" s="14">
        <f t="shared" si="2"/>
        <v>2770.83</v>
      </c>
      <c r="L22" s="15">
        <f t="shared" si="3"/>
        <v>844.41</v>
      </c>
      <c r="M22" s="15" t="b">
        <f>L22='[1]Nal. dot styczeń'!F21</f>
        <v>0</v>
      </c>
      <c r="N22" s="16"/>
      <c r="O22" s="17"/>
      <c r="P22" s="14">
        <f t="shared" si="8"/>
        <v>385272</v>
      </c>
      <c r="Q22" s="15">
        <f t="shared" si="4"/>
        <v>11187</v>
      </c>
      <c r="R22" s="14">
        <f t="shared" si="5"/>
        <v>11210.110000000044</v>
      </c>
      <c r="S22" s="18"/>
    </row>
    <row r="23" spans="1:19" ht="18">
      <c r="A23" s="12" t="s">
        <v>32</v>
      </c>
      <c r="B23" s="13">
        <v>22</v>
      </c>
      <c r="C23" s="14">
        <v>2881.71</v>
      </c>
      <c r="D23" s="15">
        <f t="shared" si="6"/>
        <v>63397.62</v>
      </c>
      <c r="E23" s="14">
        <v>13945.96</v>
      </c>
      <c r="F23" s="15">
        <v>2248</v>
      </c>
      <c r="G23" s="14">
        <f t="shared" si="7"/>
        <v>49456</v>
      </c>
      <c r="H23" s="15">
        <v>54802</v>
      </c>
      <c r="I23" s="14">
        <f t="shared" si="0"/>
        <v>5346</v>
      </c>
      <c r="J23" s="15">
        <f t="shared" si="1"/>
        <v>-4.3399999999965075</v>
      </c>
      <c r="K23" s="14">
        <f t="shared" si="2"/>
        <v>2247.8</v>
      </c>
      <c r="L23" s="15">
        <f t="shared" si="3"/>
        <v>633.91</v>
      </c>
      <c r="M23" s="15" t="b">
        <f>L23='[1]Nal. dot styczeń'!F22</f>
        <v>0</v>
      </c>
      <c r="N23" s="16"/>
      <c r="O23" s="17"/>
      <c r="P23" s="14">
        <f t="shared" si="8"/>
        <v>54802</v>
      </c>
      <c r="Q23" s="15">
        <f t="shared" si="4"/>
        <v>5346</v>
      </c>
      <c r="R23" s="14">
        <f t="shared" si="5"/>
        <v>5350.339999999989</v>
      </c>
      <c r="S23" s="18"/>
    </row>
    <row r="24" spans="1:19" ht="18">
      <c r="A24" s="12" t="s">
        <v>33</v>
      </c>
      <c r="B24" s="13">
        <v>35</v>
      </c>
      <c r="C24" s="14">
        <v>3558</v>
      </c>
      <c r="D24" s="15">
        <f t="shared" si="6"/>
        <v>124530</v>
      </c>
      <c r="E24" s="14">
        <v>25410.82</v>
      </c>
      <c r="F24" s="15">
        <v>2832</v>
      </c>
      <c r="G24" s="14">
        <f t="shared" si="7"/>
        <v>99120</v>
      </c>
      <c r="H24" s="15">
        <v>103224</v>
      </c>
      <c r="I24" s="14">
        <f t="shared" si="0"/>
        <v>4104</v>
      </c>
      <c r="J24" s="15">
        <f t="shared" si="1"/>
        <v>-0.8200000000069849</v>
      </c>
      <c r="K24" s="14">
        <f t="shared" si="2"/>
        <v>2831.98</v>
      </c>
      <c r="L24" s="15">
        <f t="shared" si="3"/>
        <v>726.02</v>
      </c>
      <c r="M24" s="15" t="b">
        <f>L24='[1]Nal. dot styczeń'!F23</f>
        <v>0</v>
      </c>
      <c r="N24" s="16"/>
      <c r="O24" s="17"/>
      <c r="P24" s="14">
        <f t="shared" si="8"/>
        <v>103224</v>
      </c>
      <c r="Q24" s="15">
        <f t="shared" si="4"/>
        <v>4104</v>
      </c>
      <c r="R24" s="14">
        <f t="shared" si="5"/>
        <v>4104.820000000007</v>
      </c>
      <c r="S24" s="18"/>
    </row>
    <row r="25" spans="1:19" ht="18">
      <c r="A25" s="12" t="s">
        <v>34</v>
      </c>
      <c r="B25" s="13">
        <v>72</v>
      </c>
      <c r="C25" s="14">
        <v>3760</v>
      </c>
      <c r="D25" s="15">
        <f t="shared" si="6"/>
        <v>270720</v>
      </c>
      <c r="E25" s="14">
        <v>64513.69</v>
      </c>
      <c r="F25" s="15">
        <v>2864</v>
      </c>
      <c r="G25" s="14">
        <f t="shared" si="7"/>
        <v>206208</v>
      </c>
      <c r="H25" s="15">
        <v>223848</v>
      </c>
      <c r="I25" s="14">
        <f t="shared" si="0"/>
        <v>17640</v>
      </c>
      <c r="J25" s="15">
        <f t="shared" si="1"/>
        <v>-1.6900000000023283</v>
      </c>
      <c r="K25" s="14">
        <f t="shared" si="2"/>
        <v>2863.98</v>
      </c>
      <c r="L25" s="15">
        <f t="shared" si="3"/>
        <v>896.02</v>
      </c>
      <c r="M25" s="15" t="b">
        <f>L25='[1]Nal. dot styczeń'!F24</f>
        <v>0</v>
      </c>
      <c r="N25" s="16"/>
      <c r="O25" s="17"/>
      <c r="P25" s="14">
        <f t="shared" si="8"/>
        <v>223848</v>
      </c>
      <c r="Q25" s="15">
        <f t="shared" si="4"/>
        <v>17640</v>
      </c>
      <c r="R25" s="14">
        <f t="shared" si="5"/>
        <v>17641.690000000002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7292.66</v>
      </c>
      <c r="F26" s="15">
        <v>2771</v>
      </c>
      <c r="G26" s="14">
        <f t="shared" si="7"/>
        <v>27710</v>
      </c>
      <c r="H26" s="15">
        <v>30450</v>
      </c>
      <c r="I26" s="14">
        <f t="shared" si="0"/>
        <v>2740</v>
      </c>
      <c r="J26" s="15">
        <f t="shared" si="1"/>
        <v>-2.6600000000034925</v>
      </c>
      <c r="K26" s="14">
        <f t="shared" si="2"/>
        <v>2770.73</v>
      </c>
      <c r="L26" s="15">
        <f t="shared" si="3"/>
        <v>729.27</v>
      </c>
      <c r="M26" s="15" t="b">
        <f>L26='[1]Nal. dot styczeń'!F25</f>
        <v>1</v>
      </c>
      <c r="N26" s="16"/>
      <c r="O26" s="17"/>
      <c r="P26" s="14">
        <f t="shared" si="8"/>
        <v>30450</v>
      </c>
      <c r="Q26" s="15">
        <f t="shared" si="4"/>
        <v>2740</v>
      </c>
      <c r="R26" s="14">
        <f t="shared" si="5"/>
        <v>2742.6600000000035</v>
      </c>
      <c r="S26" s="18"/>
    </row>
    <row r="27" spans="1:19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49410.79</v>
      </c>
      <c r="F27" s="15">
        <v>2828</v>
      </c>
      <c r="G27" s="14">
        <f t="shared" si="7"/>
        <v>180992</v>
      </c>
      <c r="H27" s="15">
        <v>187456</v>
      </c>
      <c r="I27" s="14">
        <f t="shared" si="0"/>
        <v>6464</v>
      </c>
      <c r="J27" s="15">
        <f t="shared" si="1"/>
        <v>-2.790000000008149</v>
      </c>
      <c r="K27" s="14">
        <f t="shared" si="2"/>
        <v>2827.96</v>
      </c>
      <c r="L27" s="15">
        <f t="shared" si="3"/>
        <v>772.04</v>
      </c>
      <c r="M27" s="15" t="b">
        <f>L27='[1]Nal. dot styczeń'!F26</f>
        <v>0</v>
      </c>
      <c r="N27" s="16"/>
      <c r="O27" s="17"/>
      <c r="P27" s="14">
        <f t="shared" si="8"/>
        <v>187456</v>
      </c>
      <c r="Q27" s="15">
        <f t="shared" si="4"/>
        <v>6464</v>
      </c>
      <c r="R27" s="14">
        <f t="shared" si="5"/>
        <v>6466.790000000008</v>
      </c>
      <c r="S27" s="18"/>
    </row>
    <row r="28" spans="1:19" ht="18">
      <c r="A28" s="12" t="s">
        <v>37</v>
      </c>
      <c r="B28" s="13">
        <v>14</v>
      </c>
      <c r="C28" s="14">
        <v>2840</v>
      </c>
      <c r="D28" s="15">
        <f t="shared" si="6"/>
        <v>39760</v>
      </c>
      <c r="E28" s="14">
        <v>12865.29</v>
      </c>
      <c r="F28" s="15">
        <v>1921</v>
      </c>
      <c r="G28" s="14">
        <f t="shared" si="7"/>
        <v>26894</v>
      </c>
      <c r="H28" s="15">
        <v>25600</v>
      </c>
      <c r="I28" s="14">
        <f t="shared" si="0"/>
        <v>-1294</v>
      </c>
      <c r="J28" s="15">
        <f t="shared" si="1"/>
        <v>0.7099999999991269</v>
      </c>
      <c r="K28" s="14">
        <f t="shared" si="2"/>
        <v>1921.05</v>
      </c>
      <c r="L28" s="15">
        <f t="shared" si="3"/>
        <v>918.95</v>
      </c>
      <c r="M28" s="15" t="b">
        <f>L28='[1]Nal. dot styczeń'!F27</f>
        <v>0</v>
      </c>
      <c r="N28" s="16"/>
      <c r="O28" s="17"/>
      <c r="P28" s="14">
        <f t="shared" si="8"/>
        <v>25600</v>
      </c>
      <c r="Q28" s="15">
        <f t="shared" si="4"/>
        <v>-1294</v>
      </c>
      <c r="R28" s="14">
        <f t="shared" si="5"/>
        <v>-1294.7099999999991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19068.97</v>
      </c>
      <c r="F29" s="15">
        <v>2870</v>
      </c>
      <c r="G29" s="14">
        <f t="shared" si="7"/>
        <v>55965</v>
      </c>
      <c r="H29" s="15">
        <v>54660</v>
      </c>
      <c r="I29" s="14">
        <f t="shared" si="0"/>
        <v>-1305</v>
      </c>
      <c r="J29" s="15">
        <f t="shared" si="1"/>
        <v>2.029999999998836</v>
      </c>
      <c r="K29" s="14">
        <f t="shared" si="2"/>
        <v>2870.1</v>
      </c>
      <c r="L29" s="15">
        <f t="shared" si="3"/>
        <v>977.9</v>
      </c>
      <c r="M29" s="15" t="b">
        <f>L29='[1]Nal. dot styczeń'!F28</f>
        <v>1</v>
      </c>
      <c r="N29" s="16"/>
      <c r="O29" s="17"/>
      <c r="P29" s="14">
        <f t="shared" si="8"/>
        <v>54660</v>
      </c>
      <c r="Q29" s="15">
        <f t="shared" si="4"/>
        <v>-1305</v>
      </c>
      <c r="R29" s="14">
        <f t="shared" si="5"/>
        <v>-1307.0299999999988</v>
      </c>
      <c r="S29" s="18"/>
    </row>
    <row r="30" spans="1:19" ht="18">
      <c r="A30" s="12" t="s">
        <v>39</v>
      </c>
      <c r="B30" s="13">
        <v>6</v>
      </c>
      <c r="C30" s="14">
        <v>2745</v>
      </c>
      <c r="D30" s="15">
        <f t="shared" si="6"/>
        <v>16470</v>
      </c>
      <c r="E30" s="14">
        <v>4738.67</v>
      </c>
      <c r="F30" s="15">
        <v>1955</v>
      </c>
      <c r="G30" s="14">
        <f t="shared" si="7"/>
        <v>11730</v>
      </c>
      <c r="H30" s="15">
        <v>12672</v>
      </c>
      <c r="I30" s="14">
        <f t="shared" si="0"/>
        <v>942</v>
      </c>
      <c r="J30" s="15">
        <f t="shared" si="1"/>
        <v>1.3300000000017462</v>
      </c>
      <c r="K30" s="14">
        <f t="shared" si="2"/>
        <v>1955.22</v>
      </c>
      <c r="L30" s="15">
        <f t="shared" si="3"/>
        <v>789.78</v>
      </c>
      <c r="M30" s="15" t="b">
        <f>L30='[1]Nal. dot styczeń'!F29</f>
        <v>0</v>
      </c>
      <c r="N30" s="16"/>
      <c r="O30" s="17"/>
      <c r="P30" s="14">
        <f t="shared" si="8"/>
        <v>12672</v>
      </c>
      <c r="Q30" s="15">
        <f t="shared" si="4"/>
        <v>942</v>
      </c>
      <c r="R30" s="14">
        <f t="shared" si="5"/>
        <v>940.6699999999983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6659.1</v>
      </c>
      <c r="F31" s="15">
        <v>2684</v>
      </c>
      <c r="G31" s="14">
        <f t="shared" si="7"/>
        <v>26840</v>
      </c>
      <c r="H31" s="15">
        <v>28120</v>
      </c>
      <c r="I31" s="14">
        <f t="shared" si="0"/>
        <v>1280</v>
      </c>
      <c r="J31" s="15">
        <f t="shared" si="1"/>
        <v>0.9000000000014552</v>
      </c>
      <c r="K31" s="14">
        <f t="shared" si="2"/>
        <v>2684.09</v>
      </c>
      <c r="L31" s="15">
        <f t="shared" si="3"/>
        <v>665.91</v>
      </c>
      <c r="M31" s="15" t="b">
        <f>L31='[1]Nal. dot styczeń'!F30</f>
        <v>0</v>
      </c>
      <c r="N31" s="16"/>
      <c r="O31" s="17"/>
      <c r="P31" s="14">
        <f t="shared" si="8"/>
        <v>28120</v>
      </c>
      <c r="Q31" s="15">
        <f t="shared" si="4"/>
        <v>1280</v>
      </c>
      <c r="R31" s="14">
        <f t="shared" si="5"/>
        <v>1279.0999999999985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15126.57</v>
      </c>
      <c r="F32" s="15">
        <v>2247</v>
      </c>
      <c r="G32" s="14">
        <f t="shared" si="7"/>
        <v>38199</v>
      </c>
      <c r="H32" s="15">
        <v>43812</v>
      </c>
      <c r="I32" s="14">
        <f t="shared" si="0"/>
        <v>5613</v>
      </c>
      <c r="J32" s="15">
        <f t="shared" si="1"/>
        <v>3.430000000000291</v>
      </c>
      <c r="K32" s="14">
        <f t="shared" si="2"/>
        <v>2247.2</v>
      </c>
      <c r="L32" s="15">
        <f t="shared" si="3"/>
        <v>889.8</v>
      </c>
      <c r="M32" s="15" t="b">
        <f>L32='[1]Nal. dot styczeń'!F31</f>
        <v>0</v>
      </c>
      <c r="N32" s="16"/>
      <c r="O32" s="17"/>
      <c r="P32" s="14">
        <f t="shared" si="8"/>
        <v>43812</v>
      </c>
      <c r="Q32" s="15">
        <f t="shared" si="4"/>
        <v>5613</v>
      </c>
      <c r="R32" s="14">
        <f t="shared" si="5"/>
        <v>5609.57</v>
      </c>
      <c r="S32" s="18"/>
    </row>
    <row r="33" spans="1:19" ht="18">
      <c r="A33" s="12" t="s">
        <v>42</v>
      </c>
      <c r="B33" s="13">
        <v>59</v>
      </c>
      <c r="C33" s="14">
        <v>3460</v>
      </c>
      <c r="D33" s="15">
        <f t="shared" si="6"/>
        <v>204140</v>
      </c>
      <c r="E33" s="14">
        <v>45831.58</v>
      </c>
      <c r="F33" s="15">
        <v>2683</v>
      </c>
      <c r="G33" s="14">
        <f t="shared" si="7"/>
        <v>158297</v>
      </c>
      <c r="H33" s="15">
        <v>183608</v>
      </c>
      <c r="I33" s="14">
        <f t="shared" si="0"/>
        <v>25311</v>
      </c>
      <c r="J33" s="15">
        <f t="shared" si="1"/>
        <v>11.419999999983702</v>
      </c>
      <c r="K33" s="14">
        <f t="shared" si="2"/>
        <v>2683.19</v>
      </c>
      <c r="L33" s="15">
        <f t="shared" si="3"/>
        <v>776.81</v>
      </c>
      <c r="M33" s="15" t="b">
        <f>L33='[1]Nal. dot styczeń'!F32</f>
        <v>0</v>
      </c>
      <c r="N33" s="16"/>
      <c r="O33" s="17"/>
      <c r="P33" s="14">
        <f t="shared" si="8"/>
        <v>183608</v>
      </c>
      <c r="Q33" s="15">
        <f t="shared" si="4"/>
        <v>25311</v>
      </c>
      <c r="R33" s="14">
        <f t="shared" si="5"/>
        <v>25299.580000000016</v>
      </c>
      <c r="S33" s="18"/>
    </row>
    <row r="34" spans="1:19" ht="18">
      <c r="A34" s="12" t="s">
        <v>43</v>
      </c>
      <c r="B34" s="13">
        <v>98</v>
      </c>
      <c r="C34" s="14">
        <v>3078</v>
      </c>
      <c r="D34" s="15">
        <f t="shared" si="6"/>
        <v>301644</v>
      </c>
      <c r="E34" s="14">
        <v>93852.62</v>
      </c>
      <c r="F34" s="15">
        <v>2120</v>
      </c>
      <c r="G34" s="14">
        <f t="shared" si="7"/>
        <v>207760</v>
      </c>
      <c r="H34" s="15">
        <v>217560</v>
      </c>
      <c r="I34" s="14">
        <f t="shared" si="0"/>
        <v>9800</v>
      </c>
      <c r="J34" s="15">
        <f t="shared" si="1"/>
        <v>31.380000000004657</v>
      </c>
      <c r="K34" s="14">
        <f t="shared" si="2"/>
        <v>2120.32</v>
      </c>
      <c r="L34" s="15">
        <f t="shared" si="3"/>
        <v>957.68</v>
      </c>
      <c r="M34" s="15" t="b">
        <f>L34='[1]Nal. dot styczeń'!F33</f>
        <v>0</v>
      </c>
      <c r="N34" s="16"/>
      <c r="O34" s="17"/>
      <c r="P34" s="14">
        <f t="shared" si="8"/>
        <v>217560</v>
      </c>
      <c r="Q34" s="15">
        <f t="shared" si="4"/>
        <v>9800</v>
      </c>
      <c r="R34" s="14">
        <f t="shared" si="5"/>
        <v>9768.619999999995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9006.79</v>
      </c>
      <c r="F35" s="15">
        <v>2679</v>
      </c>
      <c r="G35" s="14">
        <f t="shared" si="7"/>
        <v>29469</v>
      </c>
      <c r="H35" s="15">
        <v>31801</v>
      </c>
      <c r="I35" s="14">
        <f t="shared" si="0"/>
        <v>2332</v>
      </c>
      <c r="J35" s="15">
        <f t="shared" si="1"/>
        <v>2.209999999999127</v>
      </c>
      <c r="K35" s="14">
        <f t="shared" si="2"/>
        <v>2679.2</v>
      </c>
      <c r="L35" s="15">
        <f t="shared" si="3"/>
        <v>818.8</v>
      </c>
      <c r="M35" s="15" t="b">
        <f>L35='[1]Nal. dot styczeń'!F34</f>
        <v>1</v>
      </c>
      <c r="N35" s="16"/>
      <c r="O35" s="17"/>
      <c r="P35" s="14">
        <f t="shared" si="8"/>
        <v>31801</v>
      </c>
      <c r="Q35" s="15">
        <f t="shared" si="4"/>
        <v>2332</v>
      </c>
      <c r="R35" s="14">
        <f t="shared" si="5"/>
        <v>2329.790000000001</v>
      </c>
      <c r="S35" s="18"/>
    </row>
    <row r="36" spans="1:19" ht="18">
      <c r="A36" s="12" t="s">
        <v>45</v>
      </c>
      <c r="B36" s="13">
        <v>96</v>
      </c>
      <c r="C36" s="14">
        <v>3024</v>
      </c>
      <c r="D36" s="15">
        <f t="shared" si="6"/>
        <v>290304</v>
      </c>
      <c r="E36" s="14">
        <v>69341.71</v>
      </c>
      <c r="F36" s="15">
        <v>2302</v>
      </c>
      <c r="G36" s="14">
        <f t="shared" si="7"/>
        <v>220992</v>
      </c>
      <c r="H36" s="15">
        <v>234708</v>
      </c>
      <c r="I36" s="14">
        <f t="shared" si="0"/>
        <v>13716</v>
      </c>
      <c r="J36" s="15">
        <f t="shared" si="1"/>
        <v>-29.710000000020955</v>
      </c>
      <c r="K36" s="14">
        <f t="shared" si="2"/>
        <v>2301.69</v>
      </c>
      <c r="L36" s="15">
        <f t="shared" si="3"/>
        <v>722.31</v>
      </c>
      <c r="M36" s="15" t="b">
        <f>L36='[1]Nal. dot styczeń'!F35</f>
        <v>0</v>
      </c>
      <c r="N36" s="16"/>
      <c r="O36" s="17"/>
      <c r="P36" s="14">
        <f t="shared" si="8"/>
        <v>234708</v>
      </c>
      <c r="Q36" s="15">
        <f t="shared" si="4"/>
        <v>13716</v>
      </c>
      <c r="R36" s="14">
        <f t="shared" si="5"/>
        <v>13745.710000000021</v>
      </c>
      <c r="S36" s="18"/>
    </row>
    <row r="37" spans="1:19" ht="18">
      <c r="A37" s="12" t="s">
        <v>46</v>
      </c>
      <c r="B37" s="13">
        <v>17</v>
      </c>
      <c r="C37" s="14">
        <v>3670</v>
      </c>
      <c r="D37" s="15">
        <f t="shared" si="6"/>
        <v>62390</v>
      </c>
      <c r="E37" s="14">
        <v>18402.49</v>
      </c>
      <c r="F37" s="15">
        <v>2588</v>
      </c>
      <c r="G37" s="14">
        <f t="shared" si="7"/>
        <v>43996</v>
      </c>
      <c r="H37" s="15">
        <v>42313</v>
      </c>
      <c r="I37" s="14">
        <f t="shared" si="0"/>
        <v>-1683</v>
      </c>
      <c r="J37" s="15">
        <f t="shared" si="1"/>
        <v>-8.490000000005239</v>
      </c>
      <c r="K37" s="14">
        <f t="shared" si="2"/>
        <v>2587.5</v>
      </c>
      <c r="L37" s="15">
        <f t="shared" si="3"/>
        <v>1082.5</v>
      </c>
      <c r="M37" s="15" t="b">
        <f>L37='[1]Nal. dot styczeń'!F36</f>
        <v>0</v>
      </c>
      <c r="N37" s="16"/>
      <c r="O37" s="17"/>
      <c r="P37" s="14">
        <f t="shared" si="8"/>
        <v>42313</v>
      </c>
      <c r="Q37" s="15">
        <f t="shared" si="4"/>
        <v>-1683</v>
      </c>
      <c r="R37" s="14">
        <f t="shared" si="5"/>
        <v>-1674.5099999999948</v>
      </c>
      <c r="S37" s="18"/>
    </row>
    <row r="38" spans="1:19" ht="18">
      <c r="A38" s="12" t="s">
        <v>47</v>
      </c>
      <c r="B38" s="13">
        <v>4</v>
      </c>
      <c r="C38" s="14">
        <v>3400</v>
      </c>
      <c r="D38" s="15">
        <f t="shared" si="6"/>
        <v>13600</v>
      </c>
      <c r="E38" s="14">
        <v>6050.86</v>
      </c>
      <c r="F38" s="15">
        <v>1887</v>
      </c>
      <c r="G38" s="14">
        <f t="shared" si="7"/>
        <v>7548</v>
      </c>
      <c r="H38" s="15">
        <v>7548</v>
      </c>
      <c r="I38" s="14">
        <f t="shared" si="0"/>
        <v>0</v>
      </c>
      <c r="J38" s="15">
        <f t="shared" si="1"/>
        <v>1.139999999999418</v>
      </c>
      <c r="K38" s="14">
        <f t="shared" si="2"/>
        <v>1887.28</v>
      </c>
      <c r="L38" s="15">
        <f t="shared" si="3"/>
        <v>1512.72</v>
      </c>
      <c r="M38" s="15" t="b">
        <f>L38='[1]Nal. dot styczeń'!F37</f>
        <v>1</v>
      </c>
      <c r="N38" s="16"/>
      <c r="O38" s="17"/>
      <c r="P38" s="14">
        <f t="shared" si="8"/>
        <v>7548</v>
      </c>
      <c r="Q38" s="15">
        <f t="shared" si="4"/>
        <v>0</v>
      </c>
      <c r="R38" s="14">
        <f t="shared" si="5"/>
        <v>-1.139999999999418</v>
      </c>
      <c r="S38" s="18"/>
    </row>
    <row r="39" spans="1:19" ht="18">
      <c r="A39" s="12" t="s">
        <v>48</v>
      </c>
      <c r="B39" s="13">
        <v>12</v>
      </c>
      <c r="C39" s="14">
        <v>3475</v>
      </c>
      <c r="D39" s="15">
        <f t="shared" si="6"/>
        <v>41700</v>
      </c>
      <c r="E39" s="14">
        <v>14921.25</v>
      </c>
      <c r="F39" s="15">
        <v>2232</v>
      </c>
      <c r="G39" s="14">
        <f t="shared" si="7"/>
        <v>26784</v>
      </c>
      <c r="H39" s="15">
        <v>27841</v>
      </c>
      <c r="I39" s="14">
        <f t="shared" si="0"/>
        <v>1057</v>
      </c>
      <c r="J39" s="15">
        <f t="shared" si="1"/>
        <v>-5.25</v>
      </c>
      <c r="K39" s="14">
        <f t="shared" si="2"/>
        <v>2231.56</v>
      </c>
      <c r="L39" s="15">
        <f t="shared" si="3"/>
        <v>1243.44</v>
      </c>
      <c r="M39" s="15" t="b">
        <f>L39='[1]Nal. dot styczeń'!F38</f>
        <v>0</v>
      </c>
      <c r="N39" s="16"/>
      <c r="O39" s="17"/>
      <c r="P39" s="14">
        <f t="shared" si="8"/>
        <v>27841</v>
      </c>
      <c r="Q39" s="15">
        <f t="shared" si="4"/>
        <v>1057</v>
      </c>
      <c r="R39" s="14">
        <f t="shared" si="5"/>
        <v>1062.25</v>
      </c>
      <c r="S39" s="18"/>
    </row>
    <row r="40" spans="1:19" ht="18">
      <c r="A40" s="12" t="s">
        <v>49</v>
      </c>
      <c r="B40" s="13">
        <v>11</v>
      </c>
      <c r="C40" s="14">
        <v>3478</v>
      </c>
      <c r="D40" s="15">
        <f t="shared" si="6"/>
        <v>38258</v>
      </c>
      <c r="E40" s="14">
        <v>13137.16</v>
      </c>
      <c r="F40" s="15">
        <v>2284</v>
      </c>
      <c r="G40" s="14">
        <f t="shared" si="7"/>
        <v>25124</v>
      </c>
      <c r="H40" s="15">
        <v>25124</v>
      </c>
      <c r="I40" s="14">
        <f t="shared" si="0"/>
        <v>0</v>
      </c>
      <c r="J40" s="15">
        <f t="shared" si="1"/>
        <v>-3.1600000000034925</v>
      </c>
      <c r="K40" s="14">
        <f t="shared" si="2"/>
        <v>2283.71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25124</v>
      </c>
      <c r="Q40" s="15">
        <f t="shared" si="4"/>
        <v>0</v>
      </c>
      <c r="R40" s="14">
        <f t="shared" si="5"/>
        <v>3.1600000000034925</v>
      </c>
      <c r="S40" s="18"/>
    </row>
    <row r="41" spans="1:19" ht="18">
      <c r="A41" s="12" t="s">
        <v>50</v>
      </c>
      <c r="B41" s="13">
        <v>46</v>
      </c>
      <c r="C41" s="14">
        <v>2823</v>
      </c>
      <c r="D41" s="15">
        <f t="shared" si="6"/>
        <v>129858</v>
      </c>
      <c r="E41" s="14">
        <v>33828.24</v>
      </c>
      <c r="F41" s="15">
        <v>2088</v>
      </c>
      <c r="G41" s="14">
        <f t="shared" si="7"/>
        <v>96048</v>
      </c>
      <c r="H41" s="15">
        <v>96002</v>
      </c>
      <c r="I41" s="14">
        <f t="shared" si="0"/>
        <v>-46</v>
      </c>
      <c r="J41" s="15">
        <f t="shared" si="1"/>
        <v>-18.239999999990687</v>
      </c>
      <c r="K41" s="14">
        <f t="shared" si="2"/>
        <v>2087.6</v>
      </c>
      <c r="L41" s="15">
        <f t="shared" si="3"/>
        <v>735.4</v>
      </c>
      <c r="M41" s="15" t="b">
        <f>L41='[1]Nal. dot styczeń'!F40</f>
        <v>0</v>
      </c>
      <c r="N41" s="16"/>
      <c r="O41" s="17"/>
      <c r="P41" s="14">
        <f t="shared" si="8"/>
        <v>96002</v>
      </c>
      <c r="Q41" s="15">
        <f t="shared" si="4"/>
        <v>-46</v>
      </c>
      <c r="R41" s="14">
        <f t="shared" si="5"/>
        <v>-27.760000000009313</v>
      </c>
      <c r="S41" s="18"/>
    </row>
    <row r="42" spans="1:19" ht="18">
      <c r="A42" s="12" t="s">
        <v>51</v>
      </c>
      <c r="B42" s="13">
        <v>4</v>
      </c>
      <c r="C42" s="14">
        <v>2789.75</v>
      </c>
      <c r="D42" s="15">
        <f t="shared" si="6"/>
        <v>11159</v>
      </c>
      <c r="E42" s="14">
        <v>3223.75</v>
      </c>
      <c r="F42" s="15">
        <v>1984</v>
      </c>
      <c r="G42" s="14">
        <f t="shared" si="7"/>
        <v>7936</v>
      </c>
      <c r="H42" s="15">
        <v>7936</v>
      </c>
      <c r="I42" s="14">
        <f t="shared" si="0"/>
        <v>0</v>
      </c>
      <c r="J42" s="15">
        <f t="shared" si="1"/>
        <v>-0.75</v>
      </c>
      <c r="K42" s="14">
        <f t="shared" si="2"/>
        <v>1983.81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7936</v>
      </c>
      <c r="Q42" s="15">
        <f t="shared" si="4"/>
        <v>0</v>
      </c>
      <c r="R42" s="14">
        <f t="shared" si="5"/>
        <v>0.75</v>
      </c>
      <c r="S42" s="18"/>
    </row>
    <row r="43" spans="1:19" ht="18">
      <c r="A43" s="12" t="s">
        <v>52</v>
      </c>
      <c r="B43" s="13">
        <v>2</v>
      </c>
      <c r="C43" s="14">
        <v>3550</v>
      </c>
      <c r="D43" s="15">
        <f t="shared" si="6"/>
        <v>7100</v>
      </c>
      <c r="E43" s="14">
        <v>1551.83</v>
      </c>
      <c r="F43" s="15">
        <v>2774</v>
      </c>
      <c r="G43" s="14">
        <f t="shared" si="7"/>
        <v>5548</v>
      </c>
      <c r="H43" s="15">
        <v>5548</v>
      </c>
      <c r="I43" s="14">
        <f t="shared" si="0"/>
        <v>0</v>
      </c>
      <c r="J43" s="15">
        <f t="shared" si="1"/>
        <v>0.17000000000007276</v>
      </c>
      <c r="K43" s="14">
        <f t="shared" si="2"/>
        <v>2774.08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0</v>
      </c>
      <c r="R43" s="14">
        <f t="shared" si="5"/>
        <v>-0.17000000000007276</v>
      </c>
      <c r="S43" s="18"/>
    </row>
    <row r="44" spans="1:19" ht="18">
      <c r="A44" s="12" t="s">
        <v>53</v>
      </c>
      <c r="B44" s="13">
        <v>74</v>
      </c>
      <c r="C44" s="14">
        <v>3413.45</v>
      </c>
      <c r="D44" s="15">
        <f t="shared" si="6"/>
        <v>252595.3</v>
      </c>
      <c r="E44" s="14">
        <v>49018.27</v>
      </c>
      <c r="F44" s="15">
        <v>2751</v>
      </c>
      <c r="G44" s="14">
        <f t="shared" si="7"/>
        <v>203574</v>
      </c>
      <c r="H44" s="15">
        <v>192057</v>
      </c>
      <c r="I44" s="14">
        <f t="shared" si="0"/>
        <v>-11517</v>
      </c>
      <c r="J44" s="15">
        <f t="shared" si="1"/>
        <v>3.029999999998836</v>
      </c>
      <c r="K44" s="14">
        <f t="shared" si="2"/>
        <v>2751.04</v>
      </c>
      <c r="L44" s="15">
        <f t="shared" si="3"/>
        <v>662.41</v>
      </c>
      <c r="M44" s="15" t="b">
        <f>L44='[1]Nal. dot styczeń'!F43</f>
        <v>0</v>
      </c>
      <c r="N44" s="16"/>
      <c r="O44" s="17"/>
      <c r="P44" s="14">
        <f t="shared" si="8"/>
        <v>192057</v>
      </c>
      <c r="Q44" s="15">
        <f t="shared" si="4"/>
        <v>-11517</v>
      </c>
      <c r="R44" s="14">
        <f t="shared" si="5"/>
        <v>-11520.029999999999</v>
      </c>
      <c r="S44" s="18"/>
    </row>
    <row r="45" spans="1:19" ht="18">
      <c r="A45" s="12" t="s">
        <v>54</v>
      </c>
      <c r="B45" s="13">
        <v>191</v>
      </c>
      <c r="C45" s="14">
        <v>3460.88</v>
      </c>
      <c r="D45" s="15">
        <f t="shared" si="6"/>
        <v>661028.0800000001</v>
      </c>
      <c r="E45" s="14">
        <v>164127.21</v>
      </c>
      <c r="F45" s="15">
        <v>2602</v>
      </c>
      <c r="G45" s="14">
        <f t="shared" si="7"/>
        <v>496982</v>
      </c>
      <c r="H45" s="15">
        <v>459022</v>
      </c>
      <c r="I45" s="14">
        <f t="shared" si="0"/>
        <v>-37960</v>
      </c>
      <c r="J45" s="15">
        <f t="shared" si="1"/>
        <v>-81.12999999988824</v>
      </c>
      <c r="K45" s="14">
        <f t="shared" si="2"/>
        <v>2601.58</v>
      </c>
      <c r="L45" s="15">
        <f t="shared" si="3"/>
        <v>859.3</v>
      </c>
      <c r="M45" s="15" t="b">
        <f>L45='[1]Nal. dot styczeń'!F44</f>
        <v>0</v>
      </c>
      <c r="N45" s="16"/>
      <c r="O45" s="17"/>
      <c r="P45" s="14">
        <f t="shared" si="8"/>
        <v>459022</v>
      </c>
      <c r="Q45" s="15">
        <f t="shared" si="4"/>
        <v>-37960</v>
      </c>
      <c r="R45" s="14">
        <f t="shared" si="5"/>
        <v>-37878.87000000011</v>
      </c>
      <c r="S45" s="18"/>
    </row>
    <row r="46" spans="2:18" s="19" customFormat="1" ht="24.75" customHeight="1">
      <c r="B46" s="21">
        <f>SUM(B8:B45)</f>
        <v>1360.5</v>
      </c>
      <c r="C46" s="21">
        <f aca="true" t="shared" si="9" ref="C46:R46">SUM(C8:C45)</f>
        <v>128670.03</v>
      </c>
      <c r="D46" s="21">
        <f t="shared" si="9"/>
        <v>4675240.4</v>
      </c>
      <c r="E46" s="21">
        <f t="shared" si="9"/>
        <v>1127452.69</v>
      </c>
      <c r="F46" s="21">
        <f t="shared" si="9"/>
        <v>97025</v>
      </c>
      <c r="G46" s="21">
        <f t="shared" si="9"/>
        <v>3547952</v>
      </c>
      <c r="H46" s="26">
        <f t="shared" si="9"/>
        <v>3592394</v>
      </c>
      <c r="I46" s="21">
        <f t="shared" si="9"/>
        <v>44442</v>
      </c>
      <c r="J46" s="21">
        <f t="shared" si="9"/>
        <v>-164.28999999995904</v>
      </c>
      <c r="K46" s="21">
        <f t="shared" si="9"/>
        <v>97022.84000000003</v>
      </c>
      <c r="L46" s="21">
        <f t="shared" si="9"/>
        <v>31647.190000000002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3592394</v>
      </c>
      <c r="Q46" s="21">
        <f t="shared" si="9"/>
        <v>44442</v>
      </c>
      <c r="R46" s="21">
        <f t="shared" si="9"/>
        <v>44606.289999999964</v>
      </c>
    </row>
    <row r="48" ht="14.25">
      <c r="H48" s="23"/>
    </row>
    <row r="49" ht="14.25">
      <c r="H49" s="23"/>
    </row>
    <row r="50" ht="14.25">
      <c r="H50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9.8515625" style="2" customWidth="1"/>
    <col min="20" max="20" width="10.28125" style="2" bestFit="1" customWidth="1"/>
    <col min="21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59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20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4319.84</v>
      </c>
      <c r="F8" s="15">
        <v>2725</v>
      </c>
      <c r="G8" s="14">
        <f>F8*B8</f>
        <v>19075</v>
      </c>
      <c r="H8" s="15">
        <v>21560</v>
      </c>
      <c r="I8" s="14">
        <f aca="true" t="shared" si="0" ref="I8:I45">H8-G8</f>
        <v>2485</v>
      </c>
      <c r="J8" s="15">
        <f aca="true" t="shared" si="1" ref="J8:J45">D8-(E8+G8)</f>
        <v>-0.8400000000001455</v>
      </c>
      <c r="K8" s="14">
        <f aca="true" t="shared" si="2" ref="K8:K45">C8-L8</f>
        <v>2724.88</v>
      </c>
      <c r="L8" s="15">
        <f aca="true" t="shared" si="3" ref="L8:L45">ROUND(E8/B8,2)</f>
        <v>617.12</v>
      </c>
      <c r="M8" s="15" t="b">
        <f>L8='[1]Nal. dot styczeń'!F7</f>
        <v>0</v>
      </c>
      <c r="N8" s="16"/>
      <c r="O8" s="17"/>
      <c r="P8" s="14">
        <f>H8</f>
        <v>21560</v>
      </c>
      <c r="Q8" s="15">
        <f aca="true" t="shared" si="4" ref="Q8:Q45">P8-G8</f>
        <v>2485</v>
      </c>
      <c r="R8" s="14">
        <f aca="true" t="shared" si="5" ref="R8:R45">(E8+H8)-D8</f>
        <v>2485.84</v>
      </c>
      <c r="S8" s="18">
        <v>3342</v>
      </c>
      <c r="T8" s="2" t="b">
        <f>C8=S8</f>
        <v>1</v>
      </c>
    </row>
    <row r="9" spans="1:20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59311.93</v>
      </c>
      <c r="F9" s="15">
        <v>2775</v>
      </c>
      <c r="G9" s="14">
        <f aca="true" t="shared" si="7" ref="G9:G45">F9*B9</f>
        <v>188700</v>
      </c>
      <c r="H9" s="15">
        <v>188700</v>
      </c>
      <c r="I9" s="14">
        <f t="shared" si="0"/>
        <v>0</v>
      </c>
      <c r="J9" s="15">
        <f t="shared" si="1"/>
        <v>-15.929999999993015</v>
      </c>
      <c r="K9" s="14">
        <f t="shared" si="2"/>
        <v>2774.77</v>
      </c>
      <c r="L9" s="15">
        <f t="shared" si="3"/>
        <v>872.23</v>
      </c>
      <c r="M9" s="15" t="b">
        <f>L9='[1]Nal. dot styczeń'!F8</f>
        <v>1</v>
      </c>
      <c r="N9" s="16"/>
      <c r="O9" s="17"/>
      <c r="P9" s="14">
        <f aca="true" t="shared" si="8" ref="P9:P45">H9</f>
        <v>188700</v>
      </c>
      <c r="Q9" s="15">
        <f t="shared" si="4"/>
        <v>0</v>
      </c>
      <c r="R9" s="14">
        <f t="shared" si="5"/>
        <v>15.929999999993015</v>
      </c>
      <c r="S9" s="18">
        <v>3647</v>
      </c>
      <c r="T9" s="2" t="b">
        <f aca="true" t="shared" si="9" ref="T9:T45">C9=S9</f>
        <v>1</v>
      </c>
    </row>
    <row r="10" spans="1:20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>
        <v>3583</v>
      </c>
      <c r="T10" s="2" t="b">
        <f t="shared" si="9"/>
        <v>1</v>
      </c>
    </row>
    <row r="11" spans="1:20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1973</v>
      </c>
      <c r="F11" s="15">
        <v>3536</v>
      </c>
      <c r="G11" s="14">
        <f t="shared" si="7"/>
        <v>10608</v>
      </c>
      <c r="H11" s="15">
        <v>10608</v>
      </c>
      <c r="I11" s="14">
        <f t="shared" si="0"/>
        <v>0</v>
      </c>
      <c r="J11" s="15">
        <f t="shared" si="1"/>
        <v>1</v>
      </c>
      <c r="K11" s="14">
        <f t="shared" si="2"/>
        <v>3536.33</v>
      </c>
      <c r="L11" s="15">
        <f t="shared" si="3"/>
        <v>657.67</v>
      </c>
      <c r="M11" s="15" t="b">
        <f>L11='[1]Nal. dot styczeń'!F10</f>
        <v>1</v>
      </c>
      <c r="N11" s="16"/>
      <c r="O11" s="17"/>
      <c r="P11" s="14">
        <f t="shared" si="8"/>
        <v>10608</v>
      </c>
      <c r="Q11" s="15">
        <f t="shared" si="4"/>
        <v>0</v>
      </c>
      <c r="R11" s="14">
        <f t="shared" si="5"/>
        <v>-1</v>
      </c>
      <c r="S11" s="18">
        <v>4194</v>
      </c>
      <c r="T11" s="2" t="b">
        <f t="shared" si="9"/>
        <v>1</v>
      </c>
    </row>
    <row r="12" spans="1:20" ht="18">
      <c r="A12" s="12" t="s">
        <v>21</v>
      </c>
      <c r="B12" s="13">
        <v>38</v>
      </c>
      <c r="C12" s="14">
        <v>3513</v>
      </c>
      <c r="D12" s="15">
        <f t="shared" si="6"/>
        <v>133494</v>
      </c>
      <c r="E12" s="14">
        <v>24485.75</v>
      </c>
      <c r="F12" s="15">
        <v>2869</v>
      </c>
      <c r="G12" s="14">
        <f t="shared" si="7"/>
        <v>109022</v>
      </c>
      <c r="H12" s="15">
        <v>113772</v>
      </c>
      <c r="I12" s="14">
        <f t="shared" si="0"/>
        <v>4750</v>
      </c>
      <c r="J12" s="15">
        <f t="shared" si="1"/>
        <v>-13.75</v>
      </c>
      <c r="K12" s="14">
        <f t="shared" si="2"/>
        <v>2868.64</v>
      </c>
      <c r="L12" s="15">
        <f t="shared" si="3"/>
        <v>644.36</v>
      </c>
      <c r="M12" s="15" t="b">
        <f>L12='[1]Nal. dot styczeń'!F11</f>
        <v>0</v>
      </c>
      <c r="N12" s="16"/>
      <c r="O12" s="17"/>
      <c r="P12" s="14">
        <f t="shared" si="8"/>
        <v>113772</v>
      </c>
      <c r="Q12" s="15">
        <f t="shared" si="4"/>
        <v>4750</v>
      </c>
      <c r="R12" s="14">
        <f t="shared" si="5"/>
        <v>4763.75</v>
      </c>
      <c r="S12" s="18">
        <v>3513</v>
      </c>
      <c r="T12" s="2" t="b">
        <f t="shared" si="9"/>
        <v>1</v>
      </c>
    </row>
    <row r="13" spans="1:20" ht="18">
      <c r="A13" s="12" t="s">
        <v>22</v>
      </c>
      <c r="B13" s="13">
        <v>39</v>
      </c>
      <c r="C13" s="14">
        <v>3098</v>
      </c>
      <c r="D13" s="15">
        <f t="shared" si="6"/>
        <v>120822</v>
      </c>
      <c r="E13" s="14">
        <v>31178.6</v>
      </c>
      <c r="F13" s="15">
        <v>2299</v>
      </c>
      <c r="G13" s="14">
        <f t="shared" si="7"/>
        <v>89661</v>
      </c>
      <c r="H13" s="15">
        <v>41416</v>
      </c>
      <c r="I13" s="14">
        <f t="shared" si="0"/>
        <v>-48245</v>
      </c>
      <c r="J13" s="15">
        <f t="shared" si="1"/>
        <v>-17.60000000000582</v>
      </c>
      <c r="K13" s="14">
        <f t="shared" si="2"/>
        <v>2298.55</v>
      </c>
      <c r="L13" s="15">
        <f t="shared" si="3"/>
        <v>799.45</v>
      </c>
      <c r="M13" s="15" t="b">
        <f>L13='[1]Nal. dot styczeń'!F12</f>
        <v>0</v>
      </c>
      <c r="N13" s="16"/>
      <c r="O13" s="17"/>
      <c r="P13" s="14">
        <f t="shared" si="8"/>
        <v>41416</v>
      </c>
      <c r="Q13" s="15">
        <f t="shared" si="4"/>
        <v>-48245</v>
      </c>
      <c r="R13" s="14">
        <f t="shared" si="5"/>
        <v>-48227.399999999994</v>
      </c>
      <c r="S13" s="18">
        <v>3098</v>
      </c>
      <c r="T13" s="2" t="b">
        <f t="shared" si="9"/>
        <v>1</v>
      </c>
    </row>
    <row r="14" spans="1:20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14727.44</v>
      </c>
      <c r="F14" s="15">
        <v>2557</v>
      </c>
      <c r="G14" s="14">
        <f t="shared" si="7"/>
        <v>48583</v>
      </c>
      <c r="H14" s="15">
        <v>47899</v>
      </c>
      <c r="I14" s="14">
        <f t="shared" si="0"/>
        <v>-684</v>
      </c>
      <c r="J14" s="15">
        <f t="shared" si="1"/>
        <v>-2.4400000000023283</v>
      </c>
      <c r="K14" s="14">
        <f t="shared" si="2"/>
        <v>2556.87</v>
      </c>
      <c r="L14" s="15">
        <f t="shared" si="3"/>
        <v>775.13</v>
      </c>
      <c r="M14" s="15" t="b">
        <f>L14='[1]Nal. dot styczeń'!F13</f>
        <v>0</v>
      </c>
      <c r="N14" s="16"/>
      <c r="O14" s="17"/>
      <c r="P14" s="14">
        <f t="shared" si="8"/>
        <v>47899</v>
      </c>
      <c r="Q14" s="15">
        <f t="shared" si="4"/>
        <v>-684</v>
      </c>
      <c r="R14" s="14">
        <f t="shared" si="5"/>
        <v>-681.5599999999977</v>
      </c>
      <c r="S14" s="18">
        <v>3332</v>
      </c>
      <c r="T14" s="2" t="b">
        <f t="shared" si="9"/>
        <v>1</v>
      </c>
    </row>
    <row r="15" spans="1:20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13460</v>
      </c>
      <c r="I15" s="14">
        <f t="shared" si="0"/>
        <v>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0</v>
      </c>
      <c r="R15" s="14">
        <f t="shared" si="5"/>
        <v>1.2999999999992724</v>
      </c>
      <c r="S15" s="18">
        <v>3430</v>
      </c>
      <c r="T15" s="2" t="b">
        <f t="shared" si="9"/>
        <v>1</v>
      </c>
    </row>
    <row r="16" spans="1:20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  <c r="S16" s="18">
        <v>3243</v>
      </c>
      <c r="T16" s="2" t="b">
        <f t="shared" si="9"/>
        <v>1</v>
      </c>
    </row>
    <row r="17" spans="1:20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11956.05</v>
      </c>
      <c r="F17" s="15">
        <v>2654</v>
      </c>
      <c r="G17" s="14">
        <f t="shared" si="7"/>
        <v>39810</v>
      </c>
      <c r="H17" s="15">
        <v>37695</v>
      </c>
      <c r="I17" s="14">
        <f t="shared" si="0"/>
        <v>-2115</v>
      </c>
      <c r="J17" s="15">
        <f t="shared" si="1"/>
        <v>-1.0500000000029104</v>
      </c>
      <c r="K17" s="14">
        <f t="shared" si="2"/>
        <v>2653.93</v>
      </c>
      <c r="L17" s="15">
        <f t="shared" si="3"/>
        <v>797.07</v>
      </c>
      <c r="M17" s="15" t="b">
        <f>L17='[1]Nal. dot styczeń'!F16</f>
        <v>0</v>
      </c>
      <c r="N17" s="16"/>
      <c r="O17" s="17"/>
      <c r="P17" s="14">
        <f t="shared" si="8"/>
        <v>37695</v>
      </c>
      <c r="Q17" s="15">
        <f t="shared" si="4"/>
        <v>-2115</v>
      </c>
      <c r="R17" s="14">
        <f t="shared" si="5"/>
        <v>-2113.949999999997</v>
      </c>
      <c r="S17" s="18">
        <v>3451</v>
      </c>
      <c r="T17" s="2" t="b">
        <f t="shared" si="9"/>
        <v>1</v>
      </c>
    </row>
    <row r="18" spans="1:20" ht="18">
      <c r="A18" s="12" t="s">
        <v>27</v>
      </c>
      <c r="B18" s="13">
        <v>36</v>
      </c>
      <c r="C18" s="14">
        <v>3400</v>
      </c>
      <c r="D18" s="15">
        <f t="shared" si="6"/>
        <v>122400</v>
      </c>
      <c r="E18" s="14">
        <v>27759.12</v>
      </c>
      <c r="F18" s="15">
        <v>2629</v>
      </c>
      <c r="G18" s="14">
        <f t="shared" si="7"/>
        <v>94644</v>
      </c>
      <c r="H18" s="15">
        <v>86263</v>
      </c>
      <c r="I18" s="14">
        <f t="shared" si="0"/>
        <v>-8381</v>
      </c>
      <c r="J18" s="15">
        <f t="shared" si="1"/>
        <v>-3.1199999999953434</v>
      </c>
      <c r="K18" s="14">
        <f t="shared" si="2"/>
        <v>2628.91</v>
      </c>
      <c r="L18" s="15">
        <f t="shared" si="3"/>
        <v>771.09</v>
      </c>
      <c r="M18" s="15" t="b">
        <f>L18='[1]Nal. dot styczeń'!F17</f>
        <v>0</v>
      </c>
      <c r="N18" s="16"/>
      <c r="O18" s="17"/>
      <c r="P18" s="14">
        <f t="shared" si="8"/>
        <v>86263</v>
      </c>
      <c r="Q18" s="15">
        <f t="shared" si="4"/>
        <v>-8381</v>
      </c>
      <c r="R18" s="14">
        <f t="shared" si="5"/>
        <v>-8377.880000000005</v>
      </c>
      <c r="S18" s="18">
        <v>3400</v>
      </c>
      <c r="T18" s="2" t="b">
        <f t="shared" si="9"/>
        <v>1</v>
      </c>
    </row>
    <row r="19" spans="1:20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7858.78</v>
      </c>
      <c r="F19" s="15">
        <v>2340</v>
      </c>
      <c r="G19" s="14">
        <f t="shared" si="7"/>
        <v>23400</v>
      </c>
      <c r="H19" s="15">
        <v>20460</v>
      </c>
      <c r="I19" s="14">
        <f t="shared" si="0"/>
        <v>-2940</v>
      </c>
      <c r="J19" s="15">
        <f t="shared" si="1"/>
        <v>1.2200000000011642</v>
      </c>
      <c r="K19" s="14">
        <f t="shared" si="2"/>
        <v>2340.12</v>
      </c>
      <c r="L19" s="15">
        <f t="shared" si="3"/>
        <v>785.88</v>
      </c>
      <c r="M19" s="15" t="b">
        <f>L19='[1]Nal. dot styczeń'!F18</f>
        <v>0</v>
      </c>
      <c r="N19" s="16"/>
      <c r="O19" s="17"/>
      <c r="P19" s="14">
        <f t="shared" si="8"/>
        <v>20460</v>
      </c>
      <c r="Q19" s="15">
        <f t="shared" si="4"/>
        <v>-2940</v>
      </c>
      <c r="R19" s="14">
        <f t="shared" si="5"/>
        <v>-2941.220000000001</v>
      </c>
      <c r="S19" s="18">
        <v>3126</v>
      </c>
      <c r="T19" s="2" t="b">
        <f t="shared" si="9"/>
        <v>1</v>
      </c>
    </row>
    <row r="20" spans="1:20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10157.06</v>
      </c>
      <c r="F20" s="15">
        <v>2554</v>
      </c>
      <c r="G20" s="14">
        <f t="shared" si="7"/>
        <v>30648</v>
      </c>
      <c r="H20" s="15">
        <v>29688</v>
      </c>
      <c r="I20" s="14">
        <f t="shared" si="0"/>
        <v>-960</v>
      </c>
      <c r="J20" s="15">
        <f t="shared" si="1"/>
        <v>-5.059999999997672</v>
      </c>
      <c r="K20" s="14">
        <f t="shared" si="2"/>
        <v>2553.58</v>
      </c>
      <c r="L20" s="15">
        <f t="shared" si="3"/>
        <v>846.42</v>
      </c>
      <c r="M20" s="15" t="b">
        <f>L20='[1]Nal. dot styczeń'!F19</f>
        <v>0</v>
      </c>
      <c r="N20" s="16"/>
      <c r="O20" s="17"/>
      <c r="P20" s="14">
        <f t="shared" si="8"/>
        <v>29688</v>
      </c>
      <c r="Q20" s="15">
        <f t="shared" si="4"/>
        <v>-960</v>
      </c>
      <c r="R20" s="14">
        <f t="shared" si="5"/>
        <v>-954.9400000000023</v>
      </c>
      <c r="S20" s="18">
        <v>3400</v>
      </c>
      <c r="T20" s="2" t="b">
        <f t="shared" si="9"/>
        <v>1</v>
      </c>
    </row>
    <row r="21" spans="1:20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68092.58</v>
      </c>
      <c r="F21" s="15">
        <v>3384</v>
      </c>
      <c r="G21" s="14">
        <f t="shared" si="7"/>
        <v>226728</v>
      </c>
      <c r="H21" s="15">
        <v>230815</v>
      </c>
      <c r="I21" s="14">
        <f t="shared" si="0"/>
        <v>4087</v>
      </c>
      <c r="J21" s="15">
        <f t="shared" si="1"/>
        <v>-20.580000000016298</v>
      </c>
      <c r="K21" s="14">
        <f t="shared" si="2"/>
        <v>3383.69</v>
      </c>
      <c r="L21" s="15">
        <f t="shared" si="3"/>
        <v>1016.31</v>
      </c>
      <c r="M21" s="15" t="b">
        <f>L21='[1]Nal. dot styczeń'!F20</f>
        <v>0</v>
      </c>
      <c r="N21" s="16"/>
      <c r="O21" s="17"/>
      <c r="P21" s="14">
        <f t="shared" si="8"/>
        <v>230815</v>
      </c>
      <c r="Q21" s="15">
        <f t="shared" si="4"/>
        <v>4087</v>
      </c>
      <c r="R21" s="14">
        <f t="shared" si="5"/>
        <v>4107.580000000016</v>
      </c>
      <c r="S21" s="18">
        <v>4400</v>
      </c>
      <c r="T21" s="2" t="b">
        <f t="shared" si="9"/>
        <v>1</v>
      </c>
    </row>
    <row r="22" spans="1:20" ht="18">
      <c r="A22" s="12" t="s">
        <v>31</v>
      </c>
      <c r="B22" s="13">
        <v>134.5</v>
      </c>
      <c r="C22" s="14">
        <v>3615.24</v>
      </c>
      <c r="D22" s="15">
        <f t="shared" si="6"/>
        <v>486249.77999999997</v>
      </c>
      <c r="E22" s="14">
        <v>112265</v>
      </c>
      <c r="F22" s="15">
        <v>2781</v>
      </c>
      <c r="G22" s="14">
        <f t="shared" si="7"/>
        <v>374044.5</v>
      </c>
      <c r="H22" s="15">
        <v>365789</v>
      </c>
      <c r="I22" s="14">
        <f t="shared" si="0"/>
        <v>-8255.5</v>
      </c>
      <c r="J22" s="15">
        <f t="shared" si="1"/>
        <v>-59.72000000003027</v>
      </c>
      <c r="K22" s="14">
        <f t="shared" si="2"/>
        <v>2780.56</v>
      </c>
      <c r="L22" s="15">
        <f t="shared" si="3"/>
        <v>834.68</v>
      </c>
      <c r="M22" s="15" t="b">
        <f>L22='[1]Nal. dot styczeń'!F21</f>
        <v>0</v>
      </c>
      <c r="N22" s="16"/>
      <c r="O22" s="17"/>
      <c r="P22" s="14">
        <f t="shared" si="8"/>
        <v>365789</v>
      </c>
      <c r="Q22" s="15">
        <f t="shared" si="4"/>
        <v>-8255.5</v>
      </c>
      <c r="R22" s="14">
        <f t="shared" si="5"/>
        <v>-8195.77999999997</v>
      </c>
      <c r="S22" s="18">
        <v>3615.24</v>
      </c>
      <c r="T22" s="2" t="b">
        <f t="shared" si="9"/>
        <v>1</v>
      </c>
    </row>
    <row r="23" spans="1:20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13367.45</v>
      </c>
      <c r="F23" s="15">
        <v>2245</v>
      </c>
      <c r="G23" s="14">
        <f t="shared" si="7"/>
        <v>47145</v>
      </c>
      <c r="H23" s="15">
        <v>49478</v>
      </c>
      <c r="I23" s="14">
        <f t="shared" si="0"/>
        <v>2333</v>
      </c>
      <c r="J23" s="15">
        <f t="shared" si="1"/>
        <v>3.460000000006403</v>
      </c>
      <c r="K23" s="14">
        <f t="shared" si="2"/>
        <v>2245.16</v>
      </c>
      <c r="L23" s="15">
        <f t="shared" si="3"/>
        <v>636.55</v>
      </c>
      <c r="M23" s="15" t="b">
        <f>L23='[1]Nal. dot styczeń'!F22</f>
        <v>0</v>
      </c>
      <c r="N23" s="16"/>
      <c r="O23" s="17"/>
      <c r="P23" s="14">
        <f t="shared" si="8"/>
        <v>49478</v>
      </c>
      <c r="Q23" s="15">
        <f t="shared" si="4"/>
        <v>2333</v>
      </c>
      <c r="R23" s="14">
        <f t="shared" si="5"/>
        <v>2329.5399999999936</v>
      </c>
      <c r="S23" s="18">
        <v>2881.71</v>
      </c>
      <c r="T23" s="2" t="b">
        <f t="shared" si="9"/>
        <v>1</v>
      </c>
    </row>
    <row r="24" spans="1:20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25269.81</v>
      </c>
      <c r="F24" s="15">
        <v>2815</v>
      </c>
      <c r="G24" s="14">
        <f t="shared" si="7"/>
        <v>95710</v>
      </c>
      <c r="H24" s="15">
        <v>102326</v>
      </c>
      <c r="I24" s="14">
        <f t="shared" si="0"/>
        <v>6616</v>
      </c>
      <c r="J24" s="15">
        <f t="shared" si="1"/>
        <v>-7.809999999997672</v>
      </c>
      <c r="K24" s="14">
        <f t="shared" si="2"/>
        <v>2814.77</v>
      </c>
      <c r="L24" s="15">
        <f t="shared" si="3"/>
        <v>743.23</v>
      </c>
      <c r="M24" s="15" t="b">
        <f>L24='[1]Nal. dot styczeń'!F23</f>
        <v>0</v>
      </c>
      <c r="N24" s="16"/>
      <c r="O24" s="17"/>
      <c r="P24" s="14">
        <f t="shared" si="8"/>
        <v>102326</v>
      </c>
      <c r="Q24" s="15">
        <f t="shared" si="4"/>
        <v>6616</v>
      </c>
      <c r="R24" s="14">
        <f t="shared" si="5"/>
        <v>6623.809999999998</v>
      </c>
      <c r="S24" s="18">
        <v>3558</v>
      </c>
      <c r="T24" s="2" t="b">
        <f t="shared" si="9"/>
        <v>1</v>
      </c>
    </row>
    <row r="25" spans="1:20" ht="18">
      <c r="A25" s="12" t="s">
        <v>34</v>
      </c>
      <c r="B25" s="13">
        <v>72</v>
      </c>
      <c r="C25" s="14">
        <v>3760</v>
      </c>
      <c r="D25" s="15">
        <f t="shared" si="6"/>
        <v>270720</v>
      </c>
      <c r="E25" s="14">
        <v>65427.83</v>
      </c>
      <c r="F25" s="15">
        <v>2851</v>
      </c>
      <c r="G25" s="14">
        <f t="shared" si="7"/>
        <v>205272</v>
      </c>
      <c r="H25" s="15">
        <v>207144</v>
      </c>
      <c r="I25" s="14">
        <f t="shared" si="0"/>
        <v>1872</v>
      </c>
      <c r="J25" s="15">
        <f t="shared" si="1"/>
        <v>20.169999999983702</v>
      </c>
      <c r="K25" s="14">
        <f t="shared" si="2"/>
        <v>2851.2799999999997</v>
      </c>
      <c r="L25" s="15">
        <f t="shared" si="3"/>
        <v>908.72</v>
      </c>
      <c r="M25" s="15" t="b">
        <f>L25='[1]Nal. dot styczeń'!F24</f>
        <v>1</v>
      </c>
      <c r="N25" s="16"/>
      <c r="O25" s="17"/>
      <c r="P25" s="14">
        <f t="shared" si="8"/>
        <v>207144</v>
      </c>
      <c r="Q25" s="15">
        <f t="shared" si="4"/>
        <v>1872</v>
      </c>
      <c r="R25" s="14">
        <f t="shared" si="5"/>
        <v>1851.8300000000163</v>
      </c>
      <c r="S25" s="18">
        <v>3760</v>
      </c>
      <c r="T25" s="2" t="b">
        <f t="shared" si="9"/>
        <v>1</v>
      </c>
    </row>
    <row r="26" spans="1:20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27710</v>
      </c>
      <c r="I26" s="14">
        <f t="shared" si="0"/>
        <v>90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27710</v>
      </c>
      <c r="Q26" s="15">
        <f t="shared" si="4"/>
        <v>90</v>
      </c>
      <c r="R26" s="14">
        <f t="shared" si="5"/>
        <v>87.29000000000087</v>
      </c>
      <c r="S26" s="18">
        <v>3500</v>
      </c>
      <c r="T26" s="2" t="b">
        <f t="shared" si="9"/>
        <v>1</v>
      </c>
    </row>
    <row r="27" spans="1:20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46055.42</v>
      </c>
      <c r="F27" s="15">
        <v>2880</v>
      </c>
      <c r="G27" s="14">
        <f t="shared" si="7"/>
        <v>184320</v>
      </c>
      <c r="H27" s="15">
        <v>180416</v>
      </c>
      <c r="I27" s="14">
        <f t="shared" si="0"/>
        <v>-3904</v>
      </c>
      <c r="J27" s="15">
        <f t="shared" si="1"/>
        <v>24.580000000016298</v>
      </c>
      <c r="K27" s="14">
        <f t="shared" si="2"/>
        <v>2880.38</v>
      </c>
      <c r="L27" s="15">
        <f t="shared" si="3"/>
        <v>719.62</v>
      </c>
      <c r="M27" s="15" t="b">
        <f>L27='[1]Nal. dot styczeń'!F26</f>
        <v>0</v>
      </c>
      <c r="N27" s="16"/>
      <c r="O27" s="17"/>
      <c r="P27" s="14">
        <f t="shared" si="8"/>
        <v>180416</v>
      </c>
      <c r="Q27" s="15">
        <f t="shared" si="4"/>
        <v>-3904</v>
      </c>
      <c r="R27" s="14">
        <f t="shared" si="5"/>
        <v>-3928.5800000000163</v>
      </c>
      <c r="S27" s="18">
        <v>3600</v>
      </c>
      <c r="T27" s="2" t="b">
        <f t="shared" si="9"/>
        <v>1</v>
      </c>
    </row>
    <row r="28" spans="1:20" ht="18">
      <c r="A28" s="12" t="s">
        <v>37</v>
      </c>
      <c r="B28" s="13">
        <v>14</v>
      </c>
      <c r="C28" s="14">
        <v>2940</v>
      </c>
      <c r="D28" s="15">
        <f t="shared" si="6"/>
        <v>41160</v>
      </c>
      <c r="E28" s="14">
        <v>12545.6</v>
      </c>
      <c r="F28" s="15">
        <v>2044</v>
      </c>
      <c r="G28" s="14">
        <f t="shared" si="7"/>
        <v>28616</v>
      </c>
      <c r="H28" s="15">
        <v>26894</v>
      </c>
      <c r="I28" s="14">
        <f t="shared" si="0"/>
        <v>-1722</v>
      </c>
      <c r="J28" s="15">
        <f t="shared" si="1"/>
        <v>-1.5999999999985448</v>
      </c>
      <c r="K28" s="14">
        <f t="shared" si="2"/>
        <v>2043.8899999999999</v>
      </c>
      <c r="L28" s="15">
        <f t="shared" si="3"/>
        <v>896.11</v>
      </c>
      <c r="M28" s="15" t="b">
        <f>L28='[1]Nal. dot styczeń'!F27</f>
        <v>0</v>
      </c>
      <c r="N28" s="16"/>
      <c r="O28" s="17"/>
      <c r="P28" s="14">
        <f t="shared" si="8"/>
        <v>26894</v>
      </c>
      <c r="Q28" s="15">
        <f t="shared" si="4"/>
        <v>-1722</v>
      </c>
      <c r="R28" s="14">
        <f t="shared" si="5"/>
        <v>-1720.4000000000015</v>
      </c>
      <c r="S28" s="18">
        <v>2940</v>
      </c>
      <c r="T28" s="2" t="b">
        <f t="shared" si="9"/>
        <v>1</v>
      </c>
    </row>
    <row r="29" spans="1:20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18830.23</v>
      </c>
      <c r="F29" s="15">
        <v>2882</v>
      </c>
      <c r="G29" s="14">
        <f t="shared" si="7"/>
        <v>56199</v>
      </c>
      <c r="H29" s="15">
        <v>57271</v>
      </c>
      <c r="I29" s="14">
        <f t="shared" si="0"/>
        <v>1072</v>
      </c>
      <c r="J29" s="15">
        <f t="shared" si="1"/>
        <v>6.7700000000040745</v>
      </c>
      <c r="K29" s="14">
        <f t="shared" si="2"/>
        <v>2882.35</v>
      </c>
      <c r="L29" s="15">
        <f t="shared" si="3"/>
        <v>965.65</v>
      </c>
      <c r="M29" s="15" t="b">
        <f>L29='[1]Nal. dot styczeń'!F28</f>
        <v>0</v>
      </c>
      <c r="N29" s="16"/>
      <c r="O29" s="17"/>
      <c r="P29" s="14">
        <f t="shared" si="8"/>
        <v>57271</v>
      </c>
      <c r="Q29" s="15">
        <f t="shared" si="4"/>
        <v>1072</v>
      </c>
      <c r="R29" s="14">
        <f t="shared" si="5"/>
        <v>1065.229999999996</v>
      </c>
      <c r="S29" s="18">
        <v>3848</v>
      </c>
      <c r="T29" s="2" t="b">
        <f t="shared" si="9"/>
        <v>1</v>
      </c>
    </row>
    <row r="30" spans="1:20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4315.87</v>
      </c>
      <c r="F30" s="15">
        <v>2158</v>
      </c>
      <c r="G30" s="14">
        <f t="shared" si="7"/>
        <v>12948</v>
      </c>
      <c r="H30" s="15">
        <v>11238</v>
      </c>
      <c r="I30" s="14">
        <f t="shared" si="0"/>
        <v>-1710</v>
      </c>
      <c r="J30" s="15">
        <f t="shared" si="1"/>
        <v>-1.8699999999989814</v>
      </c>
      <c r="K30" s="14">
        <f t="shared" si="2"/>
        <v>2157.69</v>
      </c>
      <c r="L30" s="15">
        <f t="shared" si="3"/>
        <v>719.31</v>
      </c>
      <c r="M30" s="15" t="b">
        <f>L30='[1]Nal. dot styczeń'!F29</f>
        <v>0</v>
      </c>
      <c r="N30" s="16"/>
      <c r="O30" s="17"/>
      <c r="P30" s="14">
        <f t="shared" si="8"/>
        <v>11238</v>
      </c>
      <c r="Q30" s="15">
        <f t="shared" si="4"/>
        <v>-1710</v>
      </c>
      <c r="R30" s="14">
        <f t="shared" si="5"/>
        <v>-1708.130000000001</v>
      </c>
      <c r="S30" s="18">
        <v>2877</v>
      </c>
      <c r="T30" s="2" t="b">
        <f t="shared" si="9"/>
        <v>1</v>
      </c>
    </row>
    <row r="31" spans="1:20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6753.33</v>
      </c>
      <c r="F31" s="15">
        <v>2675</v>
      </c>
      <c r="G31" s="14">
        <f t="shared" si="7"/>
        <v>26750</v>
      </c>
      <c r="H31" s="15">
        <v>26920</v>
      </c>
      <c r="I31" s="14">
        <f t="shared" si="0"/>
        <v>170</v>
      </c>
      <c r="J31" s="15">
        <f t="shared" si="1"/>
        <v>-3.3300000000017462</v>
      </c>
      <c r="K31" s="14">
        <f t="shared" si="2"/>
        <v>2674.67</v>
      </c>
      <c r="L31" s="15">
        <f t="shared" si="3"/>
        <v>675.33</v>
      </c>
      <c r="M31" s="15" t="b">
        <f>L31='[1]Nal. dot styczeń'!F30</f>
        <v>0</v>
      </c>
      <c r="N31" s="16"/>
      <c r="O31" s="17"/>
      <c r="P31" s="14">
        <f t="shared" si="8"/>
        <v>26920</v>
      </c>
      <c r="Q31" s="15">
        <f t="shared" si="4"/>
        <v>170</v>
      </c>
      <c r="R31" s="14">
        <f t="shared" si="5"/>
        <v>173.33000000000175</v>
      </c>
      <c r="S31" s="18">
        <v>3350</v>
      </c>
      <c r="T31" s="2" t="b">
        <f t="shared" si="9"/>
        <v>1</v>
      </c>
    </row>
    <row r="32" spans="1:20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36438</v>
      </c>
      <c r="I32" s="14">
        <f t="shared" si="0"/>
        <v>-1166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36438</v>
      </c>
      <c r="Q32" s="15">
        <f t="shared" si="4"/>
        <v>-1166</v>
      </c>
      <c r="R32" s="14">
        <f t="shared" si="5"/>
        <v>-1159.270000000004</v>
      </c>
      <c r="S32" s="18">
        <v>3137</v>
      </c>
      <c r="T32" s="2" t="b">
        <f t="shared" si="9"/>
        <v>1</v>
      </c>
    </row>
    <row r="33" spans="1:20" ht="18">
      <c r="A33" s="12" t="s">
        <v>42</v>
      </c>
      <c r="B33" s="13">
        <v>59</v>
      </c>
      <c r="C33" s="14">
        <v>3460</v>
      </c>
      <c r="D33" s="15">
        <f t="shared" si="6"/>
        <v>204140</v>
      </c>
      <c r="E33" s="14">
        <v>45831.58</v>
      </c>
      <c r="F33" s="15">
        <v>2683</v>
      </c>
      <c r="G33" s="14">
        <f t="shared" si="7"/>
        <v>158297</v>
      </c>
      <c r="H33" s="15">
        <v>158297</v>
      </c>
      <c r="I33" s="14">
        <f t="shared" si="0"/>
        <v>0</v>
      </c>
      <c r="J33" s="15">
        <f t="shared" si="1"/>
        <v>11.419999999983702</v>
      </c>
      <c r="K33" s="14">
        <f t="shared" si="2"/>
        <v>2683.19</v>
      </c>
      <c r="L33" s="15">
        <f t="shared" si="3"/>
        <v>776.81</v>
      </c>
      <c r="M33" s="15" t="b">
        <f>L33='[1]Nal. dot styczeń'!F32</f>
        <v>0</v>
      </c>
      <c r="N33" s="16"/>
      <c r="O33" s="17"/>
      <c r="P33" s="14">
        <f t="shared" si="8"/>
        <v>158297</v>
      </c>
      <c r="Q33" s="15">
        <f t="shared" si="4"/>
        <v>0</v>
      </c>
      <c r="R33" s="14">
        <f t="shared" si="5"/>
        <v>-11.419999999983702</v>
      </c>
      <c r="S33" s="18">
        <v>3460</v>
      </c>
      <c r="T33" s="2" t="b">
        <f t="shared" si="9"/>
        <v>1</v>
      </c>
    </row>
    <row r="34" spans="1:20" ht="18">
      <c r="A34" s="12" t="s">
        <v>43</v>
      </c>
      <c r="B34" s="13">
        <v>97</v>
      </c>
      <c r="C34" s="14">
        <v>3078</v>
      </c>
      <c r="D34" s="15">
        <f t="shared" si="6"/>
        <v>298566</v>
      </c>
      <c r="E34" s="14">
        <v>92385</v>
      </c>
      <c r="F34" s="15">
        <v>2126</v>
      </c>
      <c r="G34" s="14">
        <f t="shared" si="7"/>
        <v>206222</v>
      </c>
      <c r="H34" s="15">
        <v>207074</v>
      </c>
      <c r="I34" s="14">
        <f t="shared" si="0"/>
        <v>852</v>
      </c>
      <c r="J34" s="15">
        <f t="shared" si="1"/>
        <v>-41</v>
      </c>
      <c r="K34" s="14">
        <f t="shared" si="2"/>
        <v>2125.58</v>
      </c>
      <c r="L34" s="15">
        <f t="shared" si="3"/>
        <v>952.42</v>
      </c>
      <c r="M34" s="15" t="b">
        <f>L34='[1]Nal. dot styczeń'!F33</f>
        <v>0</v>
      </c>
      <c r="N34" s="16"/>
      <c r="O34" s="17"/>
      <c r="P34" s="14">
        <f t="shared" si="8"/>
        <v>207074</v>
      </c>
      <c r="Q34" s="15">
        <f t="shared" si="4"/>
        <v>852</v>
      </c>
      <c r="R34" s="14">
        <f t="shared" si="5"/>
        <v>893</v>
      </c>
      <c r="S34" s="18">
        <v>3078</v>
      </c>
      <c r="T34" s="2" t="b">
        <f t="shared" si="9"/>
        <v>1</v>
      </c>
    </row>
    <row r="35" spans="1:20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29469</v>
      </c>
      <c r="I35" s="14">
        <f t="shared" si="0"/>
        <v>220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29469</v>
      </c>
      <c r="Q35" s="15">
        <f t="shared" si="4"/>
        <v>220</v>
      </c>
      <c r="R35" s="14">
        <f t="shared" si="5"/>
        <v>224.77999999999884</v>
      </c>
      <c r="S35" s="18">
        <v>3498</v>
      </c>
      <c r="T35" s="2" t="b">
        <f t="shared" si="9"/>
        <v>1</v>
      </c>
    </row>
    <row r="36" spans="1:20" ht="18">
      <c r="A36" s="12" t="s">
        <v>45</v>
      </c>
      <c r="B36" s="13">
        <v>96</v>
      </c>
      <c r="C36" s="14">
        <v>3024</v>
      </c>
      <c r="D36" s="15">
        <f t="shared" si="6"/>
        <v>290304</v>
      </c>
      <c r="E36" s="14">
        <v>70787.83</v>
      </c>
      <c r="F36" s="15">
        <v>2287</v>
      </c>
      <c r="G36" s="14">
        <f t="shared" si="7"/>
        <v>219552</v>
      </c>
      <c r="H36" s="15">
        <v>221568</v>
      </c>
      <c r="I36" s="14">
        <f t="shared" si="0"/>
        <v>2016</v>
      </c>
      <c r="J36" s="15">
        <f t="shared" si="1"/>
        <v>-35.8300000000163</v>
      </c>
      <c r="K36" s="14">
        <f t="shared" si="2"/>
        <v>2286.63</v>
      </c>
      <c r="L36" s="15">
        <f t="shared" si="3"/>
        <v>737.37</v>
      </c>
      <c r="M36" s="15" t="b">
        <f>L36='[1]Nal. dot styczeń'!F35</f>
        <v>0</v>
      </c>
      <c r="N36" s="16"/>
      <c r="O36" s="17"/>
      <c r="P36" s="14">
        <f t="shared" si="8"/>
        <v>221568</v>
      </c>
      <c r="Q36" s="15">
        <f t="shared" si="4"/>
        <v>2016</v>
      </c>
      <c r="R36" s="14">
        <f t="shared" si="5"/>
        <v>2051.8300000000163</v>
      </c>
      <c r="S36" s="18">
        <v>3024</v>
      </c>
      <c r="T36" s="2" t="b">
        <f t="shared" si="9"/>
        <v>1</v>
      </c>
    </row>
    <row r="37" spans="1:20" ht="18">
      <c r="A37" s="12" t="s">
        <v>46</v>
      </c>
      <c r="B37" s="13">
        <v>17</v>
      </c>
      <c r="C37" s="14">
        <v>3843</v>
      </c>
      <c r="D37" s="15">
        <f t="shared" si="6"/>
        <v>65331</v>
      </c>
      <c r="E37" s="14">
        <v>18725.17</v>
      </c>
      <c r="F37" s="15">
        <v>2742</v>
      </c>
      <c r="G37" s="14">
        <f t="shared" si="7"/>
        <v>46614</v>
      </c>
      <c r="H37" s="15">
        <v>45679</v>
      </c>
      <c r="I37" s="14">
        <f t="shared" si="0"/>
        <v>-935</v>
      </c>
      <c r="J37" s="15">
        <f t="shared" si="1"/>
        <v>-8.169999999998254</v>
      </c>
      <c r="K37" s="14">
        <f t="shared" si="2"/>
        <v>2741.52</v>
      </c>
      <c r="L37" s="15">
        <f t="shared" si="3"/>
        <v>1101.48</v>
      </c>
      <c r="M37" s="15" t="b">
        <f>L37='[1]Nal. dot styczeń'!F36</f>
        <v>0</v>
      </c>
      <c r="N37" s="16"/>
      <c r="O37" s="17"/>
      <c r="P37" s="14">
        <f t="shared" si="8"/>
        <v>45679</v>
      </c>
      <c r="Q37" s="15">
        <f t="shared" si="4"/>
        <v>-935</v>
      </c>
      <c r="R37" s="14">
        <f t="shared" si="5"/>
        <v>-926.8300000000017</v>
      </c>
      <c r="S37" s="18">
        <v>3843</v>
      </c>
      <c r="T37" s="2" t="b">
        <f t="shared" si="9"/>
        <v>1</v>
      </c>
    </row>
    <row r="38" spans="1:20" ht="18">
      <c r="A38" s="12" t="s">
        <v>47</v>
      </c>
      <c r="B38" s="13">
        <v>3.5</v>
      </c>
      <c r="C38" s="14">
        <v>3555</v>
      </c>
      <c r="D38" s="15">
        <f t="shared" si="6"/>
        <v>12442.5</v>
      </c>
      <c r="E38" s="14">
        <v>5232.29</v>
      </c>
      <c r="F38" s="15">
        <v>2060</v>
      </c>
      <c r="G38" s="14">
        <f t="shared" si="7"/>
        <v>7210</v>
      </c>
      <c r="H38" s="15">
        <v>7548</v>
      </c>
      <c r="I38" s="14">
        <f t="shared" si="0"/>
        <v>338</v>
      </c>
      <c r="J38" s="15">
        <f t="shared" si="1"/>
        <v>0.20999999999912689</v>
      </c>
      <c r="K38" s="14">
        <f t="shared" si="2"/>
        <v>2060.06</v>
      </c>
      <c r="L38" s="15">
        <f t="shared" si="3"/>
        <v>1494.94</v>
      </c>
      <c r="M38" s="15" t="b">
        <f>L38='[1]Nal. dot styczeń'!F37</f>
        <v>0</v>
      </c>
      <c r="N38" s="16"/>
      <c r="O38" s="17"/>
      <c r="P38" s="14">
        <f t="shared" si="8"/>
        <v>7548</v>
      </c>
      <c r="Q38" s="15">
        <f t="shared" si="4"/>
        <v>338</v>
      </c>
      <c r="R38" s="14">
        <f t="shared" si="5"/>
        <v>337.7900000000009</v>
      </c>
      <c r="S38" s="18">
        <v>3555</v>
      </c>
      <c r="T38" s="2" t="b">
        <f t="shared" si="9"/>
        <v>1</v>
      </c>
    </row>
    <row r="39" spans="1:20" ht="18">
      <c r="A39" s="12" t="s">
        <v>48</v>
      </c>
      <c r="B39" s="13">
        <v>12</v>
      </c>
      <c r="C39" s="14">
        <v>3583</v>
      </c>
      <c r="D39" s="15">
        <f t="shared" si="6"/>
        <v>42996</v>
      </c>
      <c r="E39" s="14">
        <v>14921.25</v>
      </c>
      <c r="F39" s="15">
        <v>2340</v>
      </c>
      <c r="G39" s="14">
        <f t="shared" si="7"/>
        <v>28080</v>
      </c>
      <c r="H39" s="15">
        <v>25055</v>
      </c>
      <c r="I39" s="14">
        <f t="shared" si="0"/>
        <v>-3025</v>
      </c>
      <c r="J39" s="15">
        <f t="shared" si="1"/>
        <v>-5.25</v>
      </c>
      <c r="K39" s="14">
        <f t="shared" si="2"/>
        <v>2339.56</v>
      </c>
      <c r="L39" s="15">
        <f t="shared" si="3"/>
        <v>1243.44</v>
      </c>
      <c r="M39" s="15" t="b">
        <f>L39='[1]Nal. dot styczeń'!F38</f>
        <v>0</v>
      </c>
      <c r="N39" s="16"/>
      <c r="O39" s="17"/>
      <c r="P39" s="14">
        <f t="shared" si="8"/>
        <v>25055</v>
      </c>
      <c r="Q39" s="15">
        <f t="shared" si="4"/>
        <v>-3025</v>
      </c>
      <c r="R39" s="14">
        <f t="shared" si="5"/>
        <v>-3019.75</v>
      </c>
      <c r="S39" s="18">
        <v>3583</v>
      </c>
      <c r="T39" s="2" t="b">
        <f t="shared" si="9"/>
        <v>1</v>
      </c>
    </row>
    <row r="40" spans="1:20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13137.16</v>
      </c>
      <c r="F40" s="15">
        <v>2597</v>
      </c>
      <c r="G40" s="14">
        <f t="shared" si="7"/>
        <v>28567</v>
      </c>
      <c r="H40" s="15">
        <v>25124</v>
      </c>
      <c r="I40" s="14">
        <f t="shared" si="0"/>
        <v>-3443</v>
      </c>
      <c r="J40" s="15">
        <f t="shared" si="1"/>
        <v>-3.1600000000034925</v>
      </c>
      <c r="K40" s="14">
        <f t="shared" si="2"/>
        <v>2596.71</v>
      </c>
      <c r="L40" s="15">
        <f t="shared" si="3"/>
        <v>1194.29</v>
      </c>
      <c r="M40" s="15" t="b">
        <f>L40='[1]Nal. dot styczeń'!F39</f>
        <v>1</v>
      </c>
      <c r="N40" s="16"/>
      <c r="O40" s="17"/>
      <c r="P40" s="14">
        <f t="shared" si="8"/>
        <v>25124</v>
      </c>
      <c r="Q40" s="15">
        <f t="shared" si="4"/>
        <v>-3443</v>
      </c>
      <c r="R40" s="14">
        <f t="shared" si="5"/>
        <v>-3439.8399999999965</v>
      </c>
      <c r="S40" s="18">
        <v>3791</v>
      </c>
      <c r="T40" s="2" t="b">
        <f t="shared" si="9"/>
        <v>1</v>
      </c>
    </row>
    <row r="41" spans="1:20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32556.36</v>
      </c>
      <c r="F41" s="15">
        <v>2200</v>
      </c>
      <c r="G41" s="14">
        <f t="shared" si="7"/>
        <v>99000</v>
      </c>
      <c r="H41" s="15">
        <v>96140</v>
      </c>
      <c r="I41" s="14">
        <f t="shared" si="0"/>
        <v>-2860</v>
      </c>
      <c r="J41" s="15">
        <f t="shared" si="1"/>
        <v>-21.35999999998603</v>
      </c>
      <c r="K41" s="14">
        <f t="shared" si="2"/>
        <v>2199.5299999999997</v>
      </c>
      <c r="L41" s="15">
        <f t="shared" si="3"/>
        <v>723.47</v>
      </c>
      <c r="M41" s="15" t="b">
        <f>L41='[1]Nal. dot styczeń'!F40</f>
        <v>0</v>
      </c>
      <c r="N41" s="16"/>
      <c r="O41" s="17"/>
      <c r="P41" s="14">
        <f t="shared" si="8"/>
        <v>96140</v>
      </c>
      <c r="Q41" s="15">
        <f t="shared" si="4"/>
        <v>-2860</v>
      </c>
      <c r="R41" s="14">
        <f t="shared" si="5"/>
        <v>-2838.6399999999994</v>
      </c>
      <c r="S41" s="18">
        <v>2923</v>
      </c>
      <c r="T41" s="2" t="b">
        <f t="shared" si="9"/>
        <v>1</v>
      </c>
    </row>
    <row r="42" spans="1:20" ht="18">
      <c r="A42" s="12" t="s">
        <v>51</v>
      </c>
      <c r="B42" s="13">
        <v>4</v>
      </c>
      <c r="C42" s="14">
        <v>3254.8</v>
      </c>
      <c r="D42" s="15">
        <f t="shared" si="6"/>
        <v>13019.2</v>
      </c>
      <c r="E42" s="14">
        <v>3223.75</v>
      </c>
      <c r="F42" s="15">
        <v>2449</v>
      </c>
      <c r="G42" s="14">
        <f t="shared" si="7"/>
        <v>9796</v>
      </c>
      <c r="H42" s="15">
        <v>7936</v>
      </c>
      <c r="I42" s="14">
        <f t="shared" si="0"/>
        <v>-1860</v>
      </c>
      <c r="J42" s="15">
        <f t="shared" si="1"/>
        <v>-0.5499999999992724</v>
      </c>
      <c r="K42" s="14">
        <f t="shared" si="2"/>
        <v>2448.86</v>
      </c>
      <c r="L42" s="15">
        <f t="shared" si="3"/>
        <v>805.94</v>
      </c>
      <c r="M42" s="15" t="b">
        <f>L42='[1]Nal. dot styczeń'!F41</f>
        <v>1</v>
      </c>
      <c r="N42" s="16"/>
      <c r="O42" s="17"/>
      <c r="P42" s="14">
        <f t="shared" si="8"/>
        <v>7936</v>
      </c>
      <c r="Q42" s="15">
        <f t="shared" si="4"/>
        <v>-1860</v>
      </c>
      <c r="R42" s="14">
        <f t="shared" si="5"/>
        <v>-1859.4500000000007</v>
      </c>
      <c r="S42" s="18">
        <v>3254.8</v>
      </c>
      <c r="T42" s="2" t="b">
        <f t="shared" si="9"/>
        <v>1</v>
      </c>
    </row>
    <row r="43" spans="1:20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1551.83</v>
      </c>
      <c r="F43" s="15">
        <v>3022</v>
      </c>
      <c r="G43" s="14">
        <f t="shared" si="7"/>
        <v>6044</v>
      </c>
      <c r="H43" s="15">
        <v>5548</v>
      </c>
      <c r="I43" s="14">
        <f t="shared" si="0"/>
        <v>-496</v>
      </c>
      <c r="J43" s="15">
        <f t="shared" si="1"/>
        <v>-0.8699999999998909</v>
      </c>
      <c r="K43" s="14">
        <f t="shared" si="2"/>
        <v>3021.56</v>
      </c>
      <c r="L43" s="15">
        <f t="shared" si="3"/>
        <v>775.92</v>
      </c>
      <c r="M43" s="15" t="b">
        <f>L43='[1]Nal. dot styczeń'!F42</f>
        <v>1</v>
      </c>
      <c r="N43" s="16"/>
      <c r="O43" s="17"/>
      <c r="P43" s="14">
        <f t="shared" si="8"/>
        <v>5548</v>
      </c>
      <c r="Q43" s="15">
        <f t="shared" si="4"/>
        <v>-496</v>
      </c>
      <c r="R43" s="14">
        <f t="shared" si="5"/>
        <v>-495.1300000000001</v>
      </c>
      <c r="S43" s="18">
        <v>3797.48</v>
      </c>
      <c r="T43" s="2" t="b">
        <f t="shared" si="9"/>
        <v>1</v>
      </c>
    </row>
    <row r="44" spans="1:20" ht="18">
      <c r="A44" s="12" t="s">
        <v>53</v>
      </c>
      <c r="B44" s="13">
        <v>71.5</v>
      </c>
      <c r="C44" s="14">
        <v>3413.45</v>
      </c>
      <c r="D44" s="15">
        <f t="shared" si="6"/>
        <v>244061.675</v>
      </c>
      <c r="E44" s="14">
        <v>47201.21</v>
      </c>
      <c r="F44" s="15">
        <v>2753</v>
      </c>
      <c r="G44" s="14">
        <f t="shared" si="7"/>
        <v>196839.5</v>
      </c>
      <c r="H44" s="15">
        <v>213498</v>
      </c>
      <c r="I44" s="14">
        <f t="shared" si="0"/>
        <v>16658.5</v>
      </c>
      <c r="J44" s="15">
        <f t="shared" si="1"/>
        <v>20.964999999996508</v>
      </c>
      <c r="K44" s="14">
        <f t="shared" si="2"/>
        <v>2753.29</v>
      </c>
      <c r="L44" s="15">
        <f t="shared" si="3"/>
        <v>660.16</v>
      </c>
      <c r="M44" s="15" t="b">
        <f>L44='[1]Nal. dot styczeń'!F43</f>
        <v>0</v>
      </c>
      <c r="N44" s="16"/>
      <c r="O44" s="17"/>
      <c r="P44" s="14">
        <f t="shared" si="8"/>
        <v>213498</v>
      </c>
      <c r="Q44" s="15">
        <f t="shared" si="4"/>
        <v>16658.5</v>
      </c>
      <c r="R44" s="14">
        <f t="shared" si="5"/>
        <v>16637.535000000003</v>
      </c>
      <c r="S44" s="18">
        <v>3413.45</v>
      </c>
      <c r="T44" s="2" t="b">
        <f t="shared" si="9"/>
        <v>1</v>
      </c>
    </row>
    <row r="45" spans="1:20" ht="18">
      <c r="A45" s="12" t="s">
        <v>54</v>
      </c>
      <c r="B45" s="13">
        <v>188</v>
      </c>
      <c r="C45" s="14">
        <v>3460.88</v>
      </c>
      <c r="D45" s="15">
        <f t="shared" si="6"/>
        <v>650645.4400000001</v>
      </c>
      <c r="E45" s="14">
        <v>157045.76</v>
      </c>
      <c r="F45" s="15">
        <v>2626</v>
      </c>
      <c r="G45" s="14">
        <f t="shared" si="7"/>
        <v>493688</v>
      </c>
      <c r="H45" s="15">
        <v>538540</v>
      </c>
      <c r="I45" s="14">
        <f t="shared" si="0"/>
        <v>44852</v>
      </c>
      <c r="J45" s="15">
        <f t="shared" si="1"/>
        <v>-88.31999999994878</v>
      </c>
      <c r="K45" s="14">
        <f t="shared" si="2"/>
        <v>2625.53</v>
      </c>
      <c r="L45" s="15">
        <f t="shared" si="3"/>
        <v>835.35</v>
      </c>
      <c r="M45" s="15" t="b">
        <f>L45='[1]Nal. dot styczeń'!F44</f>
        <v>0</v>
      </c>
      <c r="N45" s="16"/>
      <c r="O45" s="17"/>
      <c r="P45" s="14">
        <f t="shared" si="8"/>
        <v>538540</v>
      </c>
      <c r="Q45" s="15">
        <f t="shared" si="4"/>
        <v>44852</v>
      </c>
      <c r="R45" s="14">
        <f t="shared" si="5"/>
        <v>44940.31999999995</v>
      </c>
      <c r="S45" s="18">
        <v>3460.88</v>
      </c>
      <c r="T45" s="2" t="b">
        <f t="shared" si="9"/>
        <v>1</v>
      </c>
    </row>
    <row r="46" spans="2:18" s="19" customFormat="1" ht="24.75" customHeight="1">
      <c r="B46" s="21">
        <f>SUM(B8:B45)</f>
        <v>1349</v>
      </c>
      <c r="C46" s="21">
        <f aca="true" t="shared" si="10" ref="C46:R46">SUM(C8:C45)</f>
        <v>130907.56</v>
      </c>
      <c r="D46" s="21">
        <f t="shared" si="10"/>
        <v>4661763.465</v>
      </c>
      <c r="E46" s="21">
        <f t="shared" si="10"/>
        <v>1111512.8399999999</v>
      </c>
      <c r="F46" s="21">
        <f t="shared" si="10"/>
        <v>99490</v>
      </c>
      <c r="G46" s="21">
        <f t="shared" si="10"/>
        <v>3550529</v>
      </c>
      <c r="H46" s="21">
        <f t="shared" si="10"/>
        <v>3546239</v>
      </c>
      <c r="I46" s="21">
        <f t="shared" si="10"/>
        <v>-4290</v>
      </c>
      <c r="J46" s="21">
        <f t="shared" si="10"/>
        <v>-278.37499999999727</v>
      </c>
      <c r="K46" s="21">
        <f t="shared" si="10"/>
        <v>99484.33</v>
      </c>
      <c r="L46" s="21">
        <f t="shared" si="10"/>
        <v>31423.229999999996</v>
      </c>
      <c r="M46" s="21"/>
      <c r="N46" s="21">
        <f t="shared" si="10"/>
        <v>0</v>
      </c>
      <c r="O46" s="21">
        <f t="shared" si="10"/>
        <v>0</v>
      </c>
      <c r="P46" s="21">
        <f t="shared" si="10"/>
        <v>3546239</v>
      </c>
      <c r="Q46" s="21">
        <f t="shared" si="10"/>
        <v>-4290</v>
      </c>
      <c r="R46" s="21">
        <f t="shared" si="10"/>
        <v>-4011.625</v>
      </c>
    </row>
    <row r="49" ht="14.25">
      <c r="H49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85" zoomScaleNormal="85" zoomScalePageLayoutView="0" workbookViewId="0" topLeftCell="B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13.8515625" style="2" customWidth="1"/>
    <col min="20" max="20" width="10.28125" style="2" bestFit="1" customWidth="1"/>
    <col min="21" max="21" width="11.57421875" style="2" bestFit="1" customWidth="1"/>
    <col min="22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4470.73</v>
      </c>
      <c r="F8" s="15">
        <v>2703</v>
      </c>
      <c r="G8" s="14">
        <f>F8*B8</f>
        <v>18921</v>
      </c>
      <c r="H8" s="41">
        <v>16494</v>
      </c>
      <c r="I8" s="14">
        <f aca="true" t="shared" si="0" ref="I8:I45">H8-G8</f>
        <v>-2427</v>
      </c>
      <c r="J8" s="15">
        <f aca="true" t="shared" si="1" ref="J8:J45">D8-(E8+G8)</f>
        <v>2.2700000000004366</v>
      </c>
      <c r="K8" s="14">
        <f aca="true" t="shared" si="2" ref="K8:K45">C8-L8</f>
        <v>2703.32</v>
      </c>
      <c r="L8" s="15">
        <f aca="true" t="shared" si="3" ref="L8:L45">ROUND(E8/B8,2)</f>
        <v>638.68</v>
      </c>
      <c r="M8" s="15" t="b">
        <f>L8='[1]Nal. dot styczeń'!F7</f>
        <v>0</v>
      </c>
      <c r="N8" s="16"/>
      <c r="O8" s="17"/>
      <c r="P8" s="14">
        <f>H8</f>
        <v>16494</v>
      </c>
      <c r="Q8" s="15">
        <f aca="true" t="shared" si="4" ref="Q8:Q45">P8-G8</f>
        <v>-2427</v>
      </c>
      <c r="R8" s="14">
        <f aca="true" t="shared" si="5" ref="R8:R45">(E8+H8)-D8</f>
        <v>-2429.2700000000004</v>
      </c>
      <c r="S8" s="18"/>
    </row>
    <row r="9" spans="1:19" ht="18">
      <c r="A9" s="12" t="s">
        <v>18</v>
      </c>
      <c r="B9" s="13">
        <v>68</v>
      </c>
      <c r="C9" s="14">
        <v>3647</v>
      </c>
      <c r="D9" s="15">
        <f aca="true" t="shared" si="6" ref="D9:D45">C9*B9</f>
        <v>247996</v>
      </c>
      <c r="E9" s="14">
        <v>59403.31</v>
      </c>
      <c r="F9" s="15">
        <v>2773</v>
      </c>
      <c r="G9" s="14">
        <f aca="true" t="shared" si="7" ref="G9:G45">F9*B9</f>
        <v>188564</v>
      </c>
      <c r="H9" s="41">
        <v>188700</v>
      </c>
      <c r="I9" s="14">
        <f t="shared" si="0"/>
        <v>136</v>
      </c>
      <c r="J9" s="15">
        <f t="shared" si="1"/>
        <v>28.69000000000233</v>
      </c>
      <c r="K9" s="14">
        <f t="shared" si="2"/>
        <v>2773.42</v>
      </c>
      <c r="L9" s="15">
        <f t="shared" si="3"/>
        <v>873.58</v>
      </c>
      <c r="M9" s="15" t="b">
        <f>L9='[1]Nal. dot styczeń'!F8</f>
        <v>0</v>
      </c>
      <c r="N9" s="16"/>
      <c r="O9" s="17"/>
      <c r="P9" s="14">
        <f aca="true" t="shared" si="8" ref="P9:P45">H9</f>
        <v>188700</v>
      </c>
      <c r="Q9" s="15">
        <f t="shared" si="4"/>
        <v>136</v>
      </c>
      <c r="R9" s="14">
        <f t="shared" si="5"/>
        <v>107.30999999999767</v>
      </c>
      <c r="S9" s="46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41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46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41">
        <v>10608</v>
      </c>
      <c r="I11" s="14">
        <f t="shared" si="0"/>
        <v>39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10608</v>
      </c>
      <c r="Q11" s="15">
        <f t="shared" si="4"/>
        <v>39</v>
      </c>
      <c r="R11" s="14">
        <f t="shared" si="5"/>
        <v>38.68000000000029</v>
      </c>
      <c r="S11" s="46"/>
    </row>
    <row r="12" spans="1:19" ht="18">
      <c r="A12" s="12" t="s">
        <v>21</v>
      </c>
      <c r="B12" s="13">
        <v>38</v>
      </c>
      <c r="C12" s="14">
        <v>3513</v>
      </c>
      <c r="D12" s="15">
        <f t="shared" si="6"/>
        <v>133494</v>
      </c>
      <c r="E12" s="14">
        <v>25018.35</v>
      </c>
      <c r="F12" s="15">
        <v>2855</v>
      </c>
      <c r="G12" s="14">
        <f t="shared" si="7"/>
        <v>108490</v>
      </c>
      <c r="H12" s="41">
        <v>109972</v>
      </c>
      <c r="I12" s="14">
        <f t="shared" si="0"/>
        <v>1482</v>
      </c>
      <c r="J12" s="15">
        <f t="shared" si="1"/>
        <v>-14.35000000000582</v>
      </c>
      <c r="K12" s="14">
        <f t="shared" si="2"/>
        <v>2854.62</v>
      </c>
      <c r="L12" s="15">
        <f t="shared" si="3"/>
        <v>658.38</v>
      </c>
      <c r="M12" s="15" t="b">
        <f>L12='[1]Nal. dot styczeń'!F11</f>
        <v>0</v>
      </c>
      <c r="N12" s="16"/>
      <c r="O12" s="17"/>
      <c r="P12" s="14">
        <f t="shared" si="8"/>
        <v>109972</v>
      </c>
      <c r="Q12" s="15">
        <f t="shared" si="4"/>
        <v>1482</v>
      </c>
      <c r="R12" s="14">
        <f t="shared" si="5"/>
        <v>1496.3500000000058</v>
      </c>
      <c r="S12" s="46"/>
    </row>
    <row r="13" spans="1:19" ht="18">
      <c r="A13" s="12" t="s">
        <v>22</v>
      </c>
      <c r="B13" s="13">
        <v>39</v>
      </c>
      <c r="C13" s="14">
        <v>3098</v>
      </c>
      <c r="D13" s="15">
        <f t="shared" si="6"/>
        <v>120822</v>
      </c>
      <c r="E13" s="14">
        <v>30786.65</v>
      </c>
      <c r="F13" s="15">
        <v>2309</v>
      </c>
      <c r="G13" s="14">
        <f t="shared" si="7"/>
        <v>90051</v>
      </c>
      <c r="H13" s="41">
        <v>89466</v>
      </c>
      <c r="I13" s="14">
        <f t="shared" si="0"/>
        <v>-585</v>
      </c>
      <c r="J13" s="15">
        <f t="shared" si="1"/>
        <v>-15.64999999999418</v>
      </c>
      <c r="K13" s="14">
        <f t="shared" si="2"/>
        <v>2308.6</v>
      </c>
      <c r="L13" s="15">
        <f t="shared" si="3"/>
        <v>789.4</v>
      </c>
      <c r="M13" s="15" t="b">
        <f>L13='[1]Nal. dot styczeń'!F12</f>
        <v>0</v>
      </c>
      <c r="N13" s="16"/>
      <c r="O13" s="17"/>
      <c r="P13" s="14">
        <f t="shared" si="8"/>
        <v>89466</v>
      </c>
      <c r="Q13" s="15">
        <f t="shared" si="4"/>
        <v>-585</v>
      </c>
      <c r="R13" s="14">
        <f t="shared" si="5"/>
        <v>-569.3500000000058</v>
      </c>
      <c r="S13" s="46"/>
    </row>
    <row r="14" spans="1:21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14584.85</v>
      </c>
      <c r="F14" s="15">
        <v>2564</v>
      </c>
      <c r="G14" s="14">
        <f t="shared" si="7"/>
        <v>48716</v>
      </c>
      <c r="H14" s="41">
        <v>48906</v>
      </c>
      <c r="I14" s="14">
        <f t="shared" si="0"/>
        <v>190</v>
      </c>
      <c r="J14" s="15">
        <f t="shared" si="1"/>
        <v>7.150000000001455</v>
      </c>
      <c r="K14" s="14">
        <f t="shared" si="2"/>
        <v>2564.38</v>
      </c>
      <c r="L14" s="15">
        <f t="shared" si="3"/>
        <v>767.62</v>
      </c>
      <c r="M14" s="15" t="b">
        <f>L14='[1]Nal. dot styczeń'!F13</f>
        <v>0</v>
      </c>
      <c r="N14" s="16"/>
      <c r="O14" s="17"/>
      <c r="P14" s="14">
        <f t="shared" si="8"/>
        <v>48906</v>
      </c>
      <c r="Q14" s="15">
        <f t="shared" si="4"/>
        <v>190</v>
      </c>
      <c r="R14" s="14">
        <f t="shared" si="5"/>
        <v>182.84999999999854</v>
      </c>
      <c r="S14" s="46"/>
      <c r="U14" s="29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41">
        <v>13460</v>
      </c>
      <c r="I15" s="14">
        <f t="shared" si="0"/>
        <v>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0</v>
      </c>
      <c r="R15" s="14">
        <f t="shared" si="5"/>
        <v>1.2999999999992724</v>
      </c>
      <c r="S15" s="46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41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  <c r="S16" s="46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12152.9</v>
      </c>
      <c r="F17" s="15">
        <v>2641</v>
      </c>
      <c r="G17" s="14">
        <f t="shared" si="7"/>
        <v>39615</v>
      </c>
      <c r="H17" s="41">
        <v>41730</v>
      </c>
      <c r="I17" s="14">
        <f t="shared" si="0"/>
        <v>2115</v>
      </c>
      <c r="J17" s="15">
        <f t="shared" si="1"/>
        <v>-2.900000000001455</v>
      </c>
      <c r="K17" s="14">
        <f t="shared" si="2"/>
        <v>2640.81</v>
      </c>
      <c r="L17" s="15">
        <f t="shared" si="3"/>
        <v>810.19</v>
      </c>
      <c r="M17" s="15" t="b">
        <f>L17='[1]Nal. dot styczeń'!F16</f>
        <v>0</v>
      </c>
      <c r="N17" s="16"/>
      <c r="O17" s="17"/>
      <c r="P17" s="14">
        <f t="shared" si="8"/>
        <v>41730</v>
      </c>
      <c r="Q17" s="15">
        <f t="shared" si="4"/>
        <v>2115</v>
      </c>
      <c r="R17" s="14">
        <f t="shared" si="5"/>
        <v>2117.9000000000015</v>
      </c>
      <c r="S17" s="46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26610.52</v>
      </c>
      <c r="F18" s="15">
        <v>2640</v>
      </c>
      <c r="G18" s="14">
        <f t="shared" si="7"/>
        <v>92400</v>
      </c>
      <c r="H18" s="41">
        <v>97668</v>
      </c>
      <c r="I18" s="14">
        <f t="shared" si="0"/>
        <v>5268</v>
      </c>
      <c r="J18" s="15">
        <f t="shared" si="1"/>
        <v>-10.520000000004075</v>
      </c>
      <c r="K18" s="14">
        <f t="shared" si="2"/>
        <v>2639.7</v>
      </c>
      <c r="L18" s="15">
        <f t="shared" si="3"/>
        <v>760.3</v>
      </c>
      <c r="M18" s="15" t="b">
        <f>L18='[1]Nal. dot styczeń'!F17</f>
        <v>0</v>
      </c>
      <c r="N18" s="16"/>
      <c r="O18" s="17"/>
      <c r="P18" s="14">
        <f t="shared" si="8"/>
        <v>97668</v>
      </c>
      <c r="Q18" s="15">
        <f t="shared" si="4"/>
        <v>5268</v>
      </c>
      <c r="R18" s="14">
        <f t="shared" si="5"/>
        <v>5278.520000000004</v>
      </c>
      <c r="S18" s="46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7964.4</v>
      </c>
      <c r="F19" s="15">
        <v>2330</v>
      </c>
      <c r="G19" s="14">
        <f t="shared" si="7"/>
        <v>23300</v>
      </c>
      <c r="H19" s="41">
        <v>25660</v>
      </c>
      <c r="I19" s="14">
        <f t="shared" si="0"/>
        <v>2360</v>
      </c>
      <c r="J19" s="15">
        <f t="shared" si="1"/>
        <v>-4.400000000001455</v>
      </c>
      <c r="K19" s="14">
        <f t="shared" si="2"/>
        <v>2329.56</v>
      </c>
      <c r="L19" s="15">
        <f t="shared" si="3"/>
        <v>796.44</v>
      </c>
      <c r="M19" s="15" t="b">
        <f>L19='[1]Nal. dot styczeń'!F18</f>
        <v>0</v>
      </c>
      <c r="N19" s="16"/>
      <c r="O19" s="17"/>
      <c r="P19" s="14">
        <f t="shared" si="8"/>
        <v>25660</v>
      </c>
      <c r="Q19" s="15">
        <f t="shared" si="4"/>
        <v>2360</v>
      </c>
      <c r="R19" s="14">
        <f t="shared" si="5"/>
        <v>2364.4000000000015</v>
      </c>
      <c r="S19" s="18"/>
    </row>
    <row r="20" spans="1:19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11185.08</v>
      </c>
      <c r="F20" s="15">
        <v>2468</v>
      </c>
      <c r="G20" s="14">
        <f t="shared" si="7"/>
        <v>29616</v>
      </c>
      <c r="H20" s="41">
        <v>32208</v>
      </c>
      <c r="I20" s="14">
        <f t="shared" si="0"/>
        <v>2592</v>
      </c>
      <c r="J20" s="15">
        <f t="shared" si="1"/>
        <v>-1.0800000000017462</v>
      </c>
      <c r="K20" s="14">
        <f t="shared" si="2"/>
        <v>2467.91</v>
      </c>
      <c r="L20" s="15">
        <f t="shared" si="3"/>
        <v>932.09</v>
      </c>
      <c r="M20" s="15" t="b">
        <f>L20='[1]Nal. dot styczeń'!F19</f>
        <v>0</v>
      </c>
      <c r="N20" s="16"/>
      <c r="O20" s="17"/>
      <c r="P20" s="14">
        <f t="shared" si="8"/>
        <v>32208</v>
      </c>
      <c r="Q20" s="15">
        <f t="shared" si="4"/>
        <v>2592</v>
      </c>
      <c r="R20" s="14">
        <f t="shared" si="5"/>
        <v>2593.0800000000017</v>
      </c>
      <c r="S20" s="46"/>
    </row>
    <row r="21" spans="1:19" ht="18">
      <c r="A21" s="12" t="s">
        <v>30</v>
      </c>
      <c r="B21" s="13">
        <v>67</v>
      </c>
      <c r="C21" s="14">
        <v>4400</v>
      </c>
      <c r="D21" s="15">
        <f t="shared" si="6"/>
        <v>294800</v>
      </c>
      <c r="E21" s="14">
        <v>67191.71</v>
      </c>
      <c r="F21" s="15">
        <v>3397</v>
      </c>
      <c r="G21" s="14">
        <f t="shared" si="7"/>
        <v>227599</v>
      </c>
      <c r="H21" s="41">
        <v>223914</v>
      </c>
      <c r="I21" s="14">
        <f t="shared" si="0"/>
        <v>-3685</v>
      </c>
      <c r="J21" s="15">
        <f t="shared" si="1"/>
        <v>9.289999999979045</v>
      </c>
      <c r="K21" s="14">
        <f t="shared" si="2"/>
        <v>3397.14</v>
      </c>
      <c r="L21" s="15">
        <f t="shared" si="3"/>
        <v>1002.86</v>
      </c>
      <c r="M21" s="15" t="b">
        <f>L21='[1]Nal. dot styczeń'!F20</f>
        <v>0</v>
      </c>
      <c r="N21" s="16"/>
      <c r="O21" s="17"/>
      <c r="P21" s="14">
        <f t="shared" si="8"/>
        <v>223914</v>
      </c>
      <c r="Q21" s="15">
        <f t="shared" si="4"/>
        <v>-3685</v>
      </c>
      <c r="R21" s="14">
        <f t="shared" si="5"/>
        <v>-3694.289999999979</v>
      </c>
      <c r="S21" s="46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118697.82</v>
      </c>
      <c r="F22" s="15">
        <v>2723</v>
      </c>
      <c r="G22" s="14">
        <f t="shared" si="7"/>
        <v>362159</v>
      </c>
      <c r="H22" s="41">
        <v>374005</v>
      </c>
      <c r="I22" s="14">
        <f t="shared" si="0"/>
        <v>11846</v>
      </c>
      <c r="J22" s="15">
        <f t="shared" si="1"/>
        <v>-29.900000000023283</v>
      </c>
      <c r="K22" s="14">
        <f t="shared" si="2"/>
        <v>2722.7799999999997</v>
      </c>
      <c r="L22" s="15">
        <f t="shared" si="3"/>
        <v>892.46</v>
      </c>
      <c r="M22" s="15" t="b">
        <f>L22='[1]Nal. dot styczeń'!F21</f>
        <v>0</v>
      </c>
      <c r="N22" s="16"/>
      <c r="O22" s="17"/>
      <c r="P22" s="14">
        <f t="shared" si="8"/>
        <v>374005</v>
      </c>
      <c r="Q22" s="15">
        <f t="shared" si="4"/>
        <v>11846</v>
      </c>
      <c r="R22" s="14">
        <f t="shared" si="5"/>
        <v>11875.900000000023</v>
      </c>
      <c r="S22" s="46"/>
    </row>
    <row r="23" spans="1:19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14736.45</v>
      </c>
      <c r="F23" s="15">
        <v>2180</v>
      </c>
      <c r="G23" s="14">
        <f t="shared" si="7"/>
        <v>45780</v>
      </c>
      <c r="H23" s="41">
        <v>44834</v>
      </c>
      <c r="I23" s="14">
        <f t="shared" si="0"/>
        <v>-946</v>
      </c>
      <c r="J23" s="15">
        <f t="shared" si="1"/>
        <v>-0.5399999999935972</v>
      </c>
      <c r="K23" s="14">
        <f t="shared" si="2"/>
        <v>2179.9700000000003</v>
      </c>
      <c r="L23" s="15">
        <f t="shared" si="3"/>
        <v>701.74</v>
      </c>
      <c r="M23" s="15" t="b">
        <f>L23='[1]Nal. dot styczeń'!F22</f>
        <v>0</v>
      </c>
      <c r="N23" s="16"/>
      <c r="O23" s="17"/>
      <c r="P23" s="14">
        <f t="shared" si="8"/>
        <v>44834</v>
      </c>
      <c r="Q23" s="15">
        <f t="shared" si="4"/>
        <v>-946</v>
      </c>
      <c r="R23" s="14">
        <f t="shared" si="5"/>
        <v>-945.4600000000064</v>
      </c>
      <c r="S23" s="46"/>
    </row>
    <row r="24" spans="1:21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24838.08</v>
      </c>
      <c r="F24" s="15">
        <v>2827</v>
      </c>
      <c r="G24" s="14">
        <f t="shared" si="7"/>
        <v>96118</v>
      </c>
      <c r="H24" s="41">
        <v>92300</v>
      </c>
      <c r="I24" s="14">
        <f t="shared" si="0"/>
        <v>-3818</v>
      </c>
      <c r="J24" s="15">
        <f t="shared" si="1"/>
        <v>15.919999999998254</v>
      </c>
      <c r="K24" s="14">
        <f t="shared" si="2"/>
        <v>2827.4700000000003</v>
      </c>
      <c r="L24" s="15">
        <f t="shared" si="3"/>
        <v>730.53</v>
      </c>
      <c r="M24" s="15" t="b">
        <f>L24='[1]Nal. dot styczeń'!F23</f>
        <v>0</v>
      </c>
      <c r="N24" s="16"/>
      <c r="O24" s="17"/>
      <c r="P24" s="14">
        <f t="shared" si="8"/>
        <v>92300</v>
      </c>
      <c r="Q24" s="15">
        <f t="shared" si="4"/>
        <v>-3818</v>
      </c>
      <c r="R24" s="14">
        <f t="shared" si="5"/>
        <v>-3833.9199999999983</v>
      </c>
      <c r="S24" s="46"/>
      <c r="U24" s="29"/>
    </row>
    <row r="25" spans="1:19" ht="18">
      <c r="A25" s="12" t="s">
        <v>34</v>
      </c>
      <c r="B25" s="13">
        <v>71.5</v>
      </c>
      <c r="C25" s="14">
        <v>3760</v>
      </c>
      <c r="D25" s="15">
        <f t="shared" si="6"/>
        <v>268840</v>
      </c>
      <c r="E25" s="14">
        <v>64206.73</v>
      </c>
      <c r="F25" s="15">
        <v>2862</v>
      </c>
      <c r="G25" s="14">
        <f t="shared" si="7"/>
        <v>204633</v>
      </c>
      <c r="H25" s="41">
        <v>204336</v>
      </c>
      <c r="I25" s="14">
        <f t="shared" si="0"/>
        <v>-297</v>
      </c>
      <c r="J25" s="15">
        <f t="shared" si="1"/>
        <v>0.27000000001862645</v>
      </c>
      <c r="K25" s="14">
        <f t="shared" si="2"/>
        <v>2862</v>
      </c>
      <c r="L25" s="15">
        <f t="shared" si="3"/>
        <v>898</v>
      </c>
      <c r="M25" s="15" t="b">
        <f>L25='[1]Nal. dot styczeń'!F24</f>
        <v>0</v>
      </c>
      <c r="N25" s="16"/>
      <c r="O25" s="17"/>
      <c r="P25" s="14">
        <f t="shared" si="8"/>
        <v>204336</v>
      </c>
      <c r="Q25" s="15">
        <f t="shared" si="4"/>
        <v>-297</v>
      </c>
      <c r="R25" s="14">
        <f t="shared" si="5"/>
        <v>-297.2700000000186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41">
        <v>27530</v>
      </c>
      <c r="I26" s="14">
        <f t="shared" si="0"/>
        <v>-90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27530</v>
      </c>
      <c r="Q26" s="15">
        <f t="shared" si="4"/>
        <v>-90</v>
      </c>
      <c r="R26" s="14">
        <f t="shared" si="5"/>
        <v>-92.70999999999913</v>
      </c>
      <c r="S26" s="18"/>
    </row>
    <row r="27" spans="1:19" ht="18">
      <c r="A27" s="12" t="s">
        <v>36</v>
      </c>
      <c r="B27" s="13">
        <v>64</v>
      </c>
      <c r="C27" s="14">
        <v>3600</v>
      </c>
      <c r="D27" s="15">
        <f t="shared" si="6"/>
        <v>230400</v>
      </c>
      <c r="E27" s="14">
        <v>47868.99</v>
      </c>
      <c r="F27" s="15">
        <v>2852</v>
      </c>
      <c r="G27" s="14">
        <f t="shared" si="7"/>
        <v>182528</v>
      </c>
      <c r="H27" s="41">
        <v>187648</v>
      </c>
      <c r="I27" s="14">
        <f t="shared" si="0"/>
        <v>5120</v>
      </c>
      <c r="J27" s="15">
        <f t="shared" si="1"/>
        <v>3.0100000000093132</v>
      </c>
      <c r="K27" s="14">
        <f t="shared" si="2"/>
        <v>2852.05</v>
      </c>
      <c r="L27" s="15">
        <f t="shared" si="3"/>
        <v>747.95</v>
      </c>
      <c r="M27" s="15" t="b">
        <f>L27='[1]Nal. dot styczeń'!F26</f>
        <v>0</v>
      </c>
      <c r="N27" s="16"/>
      <c r="O27" s="17"/>
      <c r="P27" s="14">
        <f t="shared" si="8"/>
        <v>187648</v>
      </c>
      <c r="Q27" s="15">
        <f t="shared" si="4"/>
        <v>5120</v>
      </c>
      <c r="R27" s="14">
        <f t="shared" si="5"/>
        <v>5116.989999999991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14084.76</v>
      </c>
      <c r="F28" s="15">
        <v>1857</v>
      </c>
      <c r="G28" s="14">
        <f t="shared" si="7"/>
        <v>24141</v>
      </c>
      <c r="H28" s="41">
        <v>30338</v>
      </c>
      <c r="I28" s="14">
        <f t="shared" si="0"/>
        <v>6197</v>
      </c>
      <c r="J28" s="15">
        <f t="shared" si="1"/>
        <v>-5.760000000002037</v>
      </c>
      <c r="K28" s="14">
        <f t="shared" si="2"/>
        <v>1856.56</v>
      </c>
      <c r="L28" s="15">
        <f t="shared" si="3"/>
        <v>1083.44</v>
      </c>
      <c r="M28" s="15" t="b">
        <f>L28='[1]Nal. dot styczeń'!F27</f>
        <v>0</v>
      </c>
      <c r="N28" s="16"/>
      <c r="O28" s="17"/>
      <c r="P28" s="14">
        <f t="shared" si="8"/>
        <v>30338</v>
      </c>
      <c r="Q28" s="15">
        <f t="shared" si="4"/>
        <v>6197</v>
      </c>
      <c r="R28" s="14">
        <f t="shared" si="5"/>
        <v>6202.760000000002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18830.23</v>
      </c>
      <c r="F29" s="15">
        <v>2882</v>
      </c>
      <c r="G29" s="14">
        <f t="shared" si="7"/>
        <v>56199</v>
      </c>
      <c r="H29" s="41">
        <v>56433</v>
      </c>
      <c r="I29" s="14">
        <f t="shared" si="0"/>
        <v>234</v>
      </c>
      <c r="J29" s="15">
        <f t="shared" si="1"/>
        <v>6.7700000000040745</v>
      </c>
      <c r="K29" s="14">
        <f t="shared" si="2"/>
        <v>2882.35</v>
      </c>
      <c r="L29" s="15">
        <f t="shared" si="3"/>
        <v>965.65</v>
      </c>
      <c r="M29" s="15" t="b">
        <f>L29='[1]Nal. dot styczeń'!F28</f>
        <v>0</v>
      </c>
      <c r="N29" s="16"/>
      <c r="O29" s="17"/>
      <c r="P29" s="14">
        <f t="shared" si="8"/>
        <v>56433</v>
      </c>
      <c r="Q29" s="15">
        <f t="shared" si="4"/>
        <v>234</v>
      </c>
      <c r="R29" s="14">
        <f t="shared" si="5"/>
        <v>227.22999999999593</v>
      </c>
      <c r="S29" s="18"/>
    </row>
    <row r="30" spans="1:19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5418.47</v>
      </c>
      <c r="F30" s="15">
        <v>1974</v>
      </c>
      <c r="G30" s="14">
        <f t="shared" si="7"/>
        <v>11844</v>
      </c>
      <c r="H30" s="41">
        <v>14166</v>
      </c>
      <c r="I30" s="14">
        <f t="shared" si="0"/>
        <v>2322</v>
      </c>
      <c r="J30" s="15">
        <f t="shared" si="1"/>
        <v>-0.47000000000116415</v>
      </c>
      <c r="K30" s="14">
        <f t="shared" si="2"/>
        <v>1973.92</v>
      </c>
      <c r="L30" s="15">
        <f t="shared" si="3"/>
        <v>903.08</v>
      </c>
      <c r="M30" s="15" t="b">
        <f>L30='[1]Nal. dot styczeń'!F29</f>
        <v>0</v>
      </c>
      <c r="N30" s="16"/>
      <c r="O30" s="17"/>
      <c r="P30" s="14">
        <f t="shared" si="8"/>
        <v>14166</v>
      </c>
      <c r="Q30" s="15">
        <f t="shared" si="4"/>
        <v>2322</v>
      </c>
      <c r="R30" s="14">
        <f t="shared" si="5"/>
        <v>2322.470000000001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6778.56</v>
      </c>
      <c r="F31" s="15">
        <v>2672</v>
      </c>
      <c r="G31" s="14">
        <f t="shared" si="7"/>
        <v>26720</v>
      </c>
      <c r="H31" s="41">
        <v>26660</v>
      </c>
      <c r="I31" s="14">
        <f t="shared" si="0"/>
        <v>-60</v>
      </c>
      <c r="J31" s="15">
        <f t="shared" si="1"/>
        <v>1.4400000000023283</v>
      </c>
      <c r="K31" s="14">
        <f t="shared" si="2"/>
        <v>2672.14</v>
      </c>
      <c r="L31" s="15">
        <f t="shared" si="3"/>
        <v>677.86</v>
      </c>
      <c r="M31" s="15" t="b">
        <f>L31='[1]Nal. dot styczeń'!F30</f>
        <v>0</v>
      </c>
      <c r="N31" s="16"/>
      <c r="O31" s="17"/>
      <c r="P31" s="14">
        <f t="shared" si="8"/>
        <v>26660</v>
      </c>
      <c r="Q31" s="15">
        <f t="shared" si="4"/>
        <v>-60</v>
      </c>
      <c r="R31" s="14">
        <f t="shared" si="5"/>
        <v>-61.44000000000233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41">
        <v>37009</v>
      </c>
      <c r="I32" s="14">
        <f t="shared" si="0"/>
        <v>-595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37009</v>
      </c>
      <c r="Q32" s="15">
        <f t="shared" si="4"/>
        <v>-595</v>
      </c>
      <c r="R32" s="14">
        <f t="shared" si="5"/>
        <v>-588.2700000000041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42151.8</v>
      </c>
      <c r="F33" s="15">
        <v>2733</v>
      </c>
      <c r="G33" s="14">
        <f t="shared" si="7"/>
        <v>158514</v>
      </c>
      <c r="H33" s="41">
        <v>158297</v>
      </c>
      <c r="I33" s="14">
        <f t="shared" si="0"/>
        <v>-217</v>
      </c>
      <c r="J33" s="15">
        <f t="shared" si="1"/>
        <v>14.200000000011642</v>
      </c>
      <c r="K33" s="14">
        <f t="shared" si="2"/>
        <v>2733.24</v>
      </c>
      <c r="L33" s="15">
        <f t="shared" si="3"/>
        <v>726.76</v>
      </c>
      <c r="M33" s="15" t="b">
        <f>L33='[1]Nal. dot styczeń'!F32</f>
        <v>0</v>
      </c>
      <c r="N33" s="16"/>
      <c r="O33" s="17"/>
      <c r="P33" s="14">
        <f t="shared" si="8"/>
        <v>158297</v>
      </c>
      <c r="Q33" s="15">
        <f t="shared" si="4"/>
        <v>-217</v>
      </c>
      <c r="R33" s="14">
        <f t="shared" si="5"/>
        <v>-231.20000000001164</v>
      </c>
      <c r="S33" s="18"/>
    </row>
    <row r="34" spans="1:19" ht="18">
      <c r="A34" s="12" t="s">
        <v>43</v>
      </c>
      <c r="B34" s="13">
        <v>97</v>
      </c>
      <c r="C34" s="14">
        <v>3078</v>
      </c>
      <c r="D34" s="15">
        <f t="shared" si="6"/>
        <v>298566</v>
      </c>
      <c r="E34" s="14">
        <v>88363.1</v>
      </c>
      <c r="F34" s="15">
        <v>2167</v>
      </c>
      <c r="G34" s="14">
        <f t="shared" si="7"/>
        <v>210199</v>
      </c>
      <c r="H34" s="41">
        <v>204684</v>
      </c>
      <c r="I34" s="14">
        <f t="shared" si="0"/>
        <v>-5515</v>
      </c>
      <c r="J34" s="15">
        <f t="shared" si="1"/>
        <v>3.900000000023283</v>
      </c>
      <c r="K34" s="14">
        <f t="shared" si="2"/>
        <v>2167.04</v>
      </c>
      <c r="L34" s="15">
        <f t="shared" si="3"/>
        <v>910.96</v>
      </c>
      <c r="M34" s="15" t="b">
        <f>L34='[1]Nal. dot styczeń'!F33</f>
        <v>0</v>
      </c>
      <c r="N34" s="16"/>
      <c r="O34" s="17"/>
      <c r="P34" s="14">
        <f t="shared" si="8"/>
        <v>204684</v>
      </c>
      <c r="Q34" s="15">
        <f t="shared" si="4"/>
        <v>-5515</v>
      </c>
      <c r="R34" s="14">
        <f t="shared" si="5"/>
        <v>-5518.900000000023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41">
        <v>29029</v>
      </c>
      <c r="I35" s="14">
        <f t="shared" si="0"/>
        <v>-220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29029</v>
      </c>
      <c r="Q35" s="15">
        <f t="shared" si="4"/>
        <v>-220</v>
      </c>
      <c r="R35" s="14">
        <f t="shared" si="5"/>
        <v>-215.22000000000116</v>
      </c>
      <c r="S35" s="18"/>
    </row>
    <row r="36" spans="1:19" ht="18">
      <c r="A36" s="12" t="s">
        <v>45</v>
      </c>
      <c r="B36" s="13">
        <v>95.5</v>
      </c>
      <c r="C36" s="14">
        <v>3024</v>
      </c>
      <c r="D36" s="15">
        <f t="shared" si="6"/>
        <v>288792</v>
      </c>
      <c r="E36" s="14">
        <v>70764.47</v>
      </c>
      <c r="F36" s="15">
        <v>2283</v>
      </c>
      <c r="G36" s="14">
        <f t="shared" si="7"/>
        <v>218026.5</v>
      </c>
      <c r="H36" s="41">
        <f>218112+4676</f>
        <v>222788</v>
      </c>
      <c r="I36" s="14">
        <f t="shared" si="0"/>
        <v>4761.5</v>
      </c>
      <c r="J36" s="15">
        <f t="shared" si="1"/>
        <v>1.0300000000279397</v>
      </c>
      <c r="K36" s="14">
        <f t="shared" si="2"/>
        <v>2283.01</v>
      </c>
      <c r="L36" s="15">
        <f t="shared" si="3"/>
        <v>740.99</v>
      </c>
      <c r="M36" s="15" t="b">
        <f>L36='[1]Nal. dot styczeń'!F35</f>
        <v>0</v>
      </c>
      <c r="N36" s="16"/>
      <c r="O36" s="17"/>
      <c r="P36" s="14">
        <f t="shared" si="8"/>
        <v>222788</v>
      </c>
      <c r="Q36" s="15">
        <f t="shared" si="4"/>
        <v>4761.5</v>
      </c>
      <c r="R36" s="14">
        <f t="shared" si="5"/>
        <v>4760.469999999972</v>
      </c>
      <c r="S36" s="18"/>
    </row>
    <row r="37" spans="1:19" ht="18">
      <c r="A37" s="12" t="s">
        <v>46</v>
      </c>
      <c r="B37" s="13">
        <v>17</v>
      </c>
      <c r="C37" s="14">
        <v>3843</v>
      </c>
      <c r="D37" s="15">
        <f t="shared" si="6"/>
        <v>65331</v>
      </c>
      <c r="E37" s="14">
        <v>13904.36</v>
      </c>
      <c r="F37" s="15">
        <v>3025</v>
      </c>
      <c r="G37" s="14">
        <f t="shared" si="7"/>
        <v>51425</v>
      </c>
      <c r="H37" s="41">
        <v>49232</v>
      </c>
      <c r="I37" s="14">
        <f t="shared" si="0"/>
        <v>-2193</v>
      </c>
      <c r="J37" s="15">
        <f t="shared" si="1"/>
        <v>1.639999999999418</v>
      </c>
      <c r="K37" s="14">
        <f t="shared" si="2"/>
        <v>3025.1</v>
      </c>
      <c r="L37" s="15">
        <f t="shared" si="3"/>
        <v>817.9</v>
      </c>
      <c r="M37" s="15" t="b">
        <f>L37='[1]Nal. dot styczeń'!F36</f>
        <v>0</v>
      </c>
      <c r="N37" s="16"/>
      <c r="O37" s="17"/>
      <c r="P37" s="14">
        <f t="shared" si="8"/>
        <v>49232</v>
      </c>
      <c r="Q37" s="15">
        <f t="shared" si="4"/>
        <v>-2193</v>
      </c>
      <c r="R37" s="14">
        <f t="shared" si="5"/>
        <v>-2194.6399999999994</v>
      </c>
      <c r="S37" s="18"/>
    </row>
    <row r="38" spans="1:19" ht="18">
      <c r="A38" s="12" t="s">
        <v>47</v>
      </c>
      <c r="B38" s="13">
        <v>3</v>
      </c>
      <c r="C38" s="14">
        <v>3555</v>
      </c>
      <c r="D38" s="15">
        <f t="shared" si="6"/>
        <v>10665</v>
      </c>
      <c r="E38" s="14">
        <v>4208.88</v>
      </c>
      <c r="F38" s="15">
        <v>2152</v>
      </c>
      <c r="G38" s="14">
        <f t="shared" si="7"/>
        <v>6456</v>
      </c>
      <c r="H38" s="41">
        <v>6872</v>
      </c>
      <c r="I38" s="14">
        <f t="shared" si="0"/>
        <v>416</v>
      </c>
      <c r="J38" s="15">
        <f t="shared" si="1"/>
        <v>0.11999999999898137</v>
      </c>
      <c r="K38" s="14">
        <f t="shared" si="2"/>
        <v>2152.04</v>
      </c>
      <c r="L38" s="15">
        <f t="shared" si="3"/>
        <v>1402.96</v>
      </c>
      <c r="M38" s="15" t="b">
        <f>L38='[1]Nal. dot styczeń'!F37</f>
        <v>0</v>
      </c>
      <c r="N38" s="16"/>
      <c r="O38" s="17"/>
      <c r="P38" s="14">
        <f t="shared" si="8"/>
        <v>6872</v>
      </c>
      <c r="Q38" s="15">
        <f t="shared" si="4"/>
        <v>416</v>
      </c>
      <c r="R38" s="14">
        <f t="shared" si="5"/>
        <v>415.880000000001</v>
      </c>
      <c r="S38" s="18"/>
    </row>
    <row r="39" spans="1:19" ht="18">
      <c r="A39" s="12" t="s">
        <v>48</v>
      </c>
      <c r="B39" s="13">
        <v>11</v>
      </c>
      <c r="C39" s="14">
        <v>3583</v>
      </c>
      <c r="D39" s="15">
        <f t="shared" si="6"/>
        <v>39413</v>
      </c>
      <c r="E39" s="14">
        <v>12823.15</v>
      </c>
      <c r="F39" s="15">
        <v>2417</v>
      </c>
      <c r="G39" s="14">
        <f t="shared" si="7"/>
        <v>26587</v>
      </c>
      <c r="H39" s="15">
        <v>29376</v>
      </c>
      <c r="I39" s="14">
        <f t="shared" si="0"/>
        <v>2789</v>
      </c>
      <c r="J39" s="15">
        <f t="shared" si="1"/>
        <v>2.849999999998545</v>
      </c>
      <c r="K39" s="14">
        <f t="shared" si="2"/>
        <v>2417.26</v>
      </c>
      <c r="L39" s="15">
        <f t="shared" si="3"/>
        <v>1165.74</v>
      </c>
      <c r="M39" s="15" t="b">
        <f>L39='[1]Nal. dot styczeń'!F38</f>
        <v>0</v>
      </c>
      <c r="N39" s="16"/>
      <c r="O39" s="17"/>
      <c r="P39" s="14">
        <f t="shared" si="8"/>
        <v>29376</v>
      </c>
      <c r="Q39" s="15">
        <f t="shared" si="4"/>
        <v>2789</v>
      </c>
      <c r="R39" s="14">
        <f t="shared" si="5"/>
        <v>2786.1500000000015</v>
      </c>
      <c r="S39" s="18"/>
    </row>
    <row r="40" spans="1:19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13480.66</v>
      </c>
      <c r="F40" s="15">
        <v>2565</v>
      </c>
      <c r="G40" s="14">
        <f t="shared" si="7"/>
        <v>28215</v>
      </c>
      <c r="H40" s="15">
        <v>32010</v>
      </c>
      <c r="I40" s="14">
        <f t="shared" si="0"/>
        <v>3795</v>
      </c>
      <c r="J40" s="15">
        <f t="shared" si="1"/>
        <v>5.3399999999965075</v>
      </c>
      <c r="K40" s="14">
        <f t="shared" si="2"/>
        <v>2565.49</v>
      </c>
      <c r="L40" s="15">
        <f t="shared" si="3"/>
        <v>1225.51</v>
      </c>
      <c r="M40" s="15" t="b">
        <f>L40='[1]Nal. dot styczeń'!F39</f>
        <v>0</v>
      </c>
      <c r="N40" s="16"/>
      <c r="O40" s="17"/>
      <c r="P40" s="14">
        <f t="shared" si="8"/>
        <v>32010</v>
      </c>
      <c r="Q40" s="15">
        <f t="shared" si="4"/>
        <v>3795</v>
      </c>
      <c r="R40" s="14">
        <f t="shared" si="5"/>
        <v>3789.6600000000035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31897.34</v>
      </c>
      <c r="F41" s="15">
        <v>2214</v>
      </c>
      <c r="G41" s="14">
        <f t="shared" si="7"/>
        <v>99630</v>
      </c>
      <c r="H41" s="15">
        <v>101952</v>
      </c>
      <c r="I41" s="14">
        <f t="shared" si="0"/>
        <v>2322</v>
      </c>
      <c r="J41" s="15">
        <f t="shared" si="1"/>
        <v>7.6600000000034925</v>
      </c>
      <c r="K41" s="14">
        <f t="shared" si="2"/>
        <v>2214.17</v>
      </c>
      <c r="L41" s="15">
        <f t="shared" si="3"/>
        <v>708.83</v>
      </c>
      <c r="M41" s="15" t="b">
        <f>L41='[1]Nal. dot styczeń'!F40</f>
        <v>0</v>
      </c>
      <c r="N41" s="16"/>
      <c r="O41" s="17"/>
      <c r="P41" s="14">
        <f t="shared" si="8"/>
        <v>101952</v>
      </c>
      <c r="Q41" s="15">
        <f t="shared" si="4"/>
        <v>2322</v>
      </c>
      <c r="R41" s="14">
        <f t="shared" si="5"/>
        <v>2314.3399999999965</v>
      </c>
      <c r="S41" s="18"/>
    </row>
    <row r="42" spans="1:19" ht="18">
      <c r="A42" s="12" t="s">
        <v>51</v>
      </c>
      <c r="B42" s="13">
        <v>4</v>
      </c>
      <c r="C42" s="14">
        <v>3254.8</v>
      </c>
      <c r="D42" s="15">
        <f t="shared" si="6"/>
        <v>13019.2</v>
      </c>
      <c r="E42" s="14">
        <v>2900.62</v>
      </c>
      <c r="F42" s="15">
        <v>2530</v>
      </c>
      <c r="G42" s="14">
        <f t="shared" si="7"/>
        <v>10120</v>
      </c>
      <c r="H42" s="15">
        <v>11656</v>
      </c>
      <c r="I42" s="14">
        <f t="shared" si="0"/>
        <v>1536</v>
      </c>
      <c r="J42" s="15">
        <f t="shared" si="1"/>
        <v>-1.4199999999982538</v>
      </c>
      <c r="K42" s="14">
        <f t="shared" si="2"/>
        <v>2529.6400000000003</v>
      </c>
      <c r="L42" s="15">
        <f t="shared" si="3"/>
        <v>725.16</v>
      </c>
      <c r="M42" s="15" t="b">
        <f>L42='[1]Nal. dot styczeń'!F41</f>
        <v>0</v>
      </c>
      <c r="N42" s="16"/>
      <c r="O42" s="17"/>
      <c r="P42" s="14">
        <f t="shared" si="8"/>
        <v>11656</v>
      </c>
      <c r="Q42" s="15">
        <f t="shared" si="4"/>
        <v>1536</v>
      </c>
      <c r="R42" s="14">
        <f t="shared" si="5"/>
        <v>1537.4199999999983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6540</v>
      </c>
      <c r="I43" s="14">
        <f t="shared" si="0"/>
        <v>550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6540</v>
      </c>
      <c r="Q43" s="15">
        <f t="shared" si="4"/>
        <v>550</v>
      </c>
      <c r="R43" s="14">
        <f t="shared" si="5"/>
        <v>550.0799999999999</v>
      </c>
      <c r="S43" s="18"/>
    </row>
    <row r="44" spans="1:19" ht="18">
      <c r="A44" s="12" t="s">
        <v>53</v>
      </c>
      <c r="B44" s="13">
        <v>71</v>
      </c>
      <c r="C44" s="14">
        <v>3413.45</v>
      </c>
      <c r="D44" s="15">
        <f t="shared" si="6"/>
        <v>242354.94999999998</v>
      </c>
      <c r="E44" s="14">
        <v>45565.81</v>
      </c>
      <c r="F44" s="15">
        <v>2772</v>
      </c>
      <c r="G44" s="14">
        <f t="shared" si="7"/>
        <v>196812</v>
      </c>
      <c r="H44" s="15">
        <v>190106</v>
      </c>
      <c r="I44" s="14">
        <f t="shared" si="0"/>
        <v>-6706</v>
      </c>
      <c r="J44" s="15">
        <f t="shared" si="1"/>
        <v>-22.860000000015134</v>
      </c>
      <c r="K44" s="14">
        <f t="shared" si="2"/>
        <v>2771.68</v>
      </c>
      <c r="L44" s="15">
        <f t="shared" si="3"/>
        <v>641.77</v>
      </c>
      <c r="M44" s="15" t="b">
        <f>L44='[1]Nal. dot styczeń'!F43</f>
        <v>0</v>
      </c>
      <c r="N44" s="16"/>
      <c r="O44" s="17"/>
      <c r="P44" s="14">
        <f t="shared" si="8"/>
        <v>190106</v>
      </c>
      <c r="Q44" s="15">
        <f t="shared" si="4"/>
        <v>-6706</v>
      </c>
      <c r="R44" s="14">
        <f t="shared" si="5"/>
        <v>-6683.139999999985</v>
      </c>
      <c r="S44" s="18"/>
    </row>
    <row r="45" spans="1:19" ht="18">
      <c r="A45" s="12" t="s">
        <v>54</v>
      </c>
      <c r="B45" s="13">
        <v>188</v>
      </c>
      <c r="C45" s="14">
        <v>3460.88</v>
      </c>
      <c r="D45" s="15">
        <f t="shared" si="6"/>
        <v>650645.4400000001</v>
      </c>
      <c r="E45" s="14">
        <v>156447.71</v>
      </c>
      <c r="F45" s="15">
        <v>2629</v>
      </c>
      <c r="G45" s="14">
        <f t="shared" si="7"/>
        <v>494252</v>
      </c>
      <c r="H45" s="15">
        <v>490394</v>
      </c>
      <c r="I45" s="14">
        <f t="shared" si="0"/>
        <v>-3858</v>
      </c>
      <c r="J45" s="15">
        <f t="shared" si="1"/>
        <v>-54.26999999990221</v>
      </c>
      <c r="K45" s="14">
        <f t="shared" si="2"/>
        <v>2628.71</v>
      </c>
      <c r="L45" s="15">
        <f t="shared" si="3"/>
        <v>832.17</v>
      </c>
      <c r="M45" s="15" t="b">
        <f>L45='[1]Nal. dot styczeń'!F44</f>
        <v>0</v>
      </c>
      <c r="N45" s="16"/>
      <c r="O45" s="17"/>
      <c r="P45" s="14">
        <f t="shared" si="8"/>
        <v>490394</v>
      </c>
      <c r="Q45" s="15">
        <f t="shared" si="4"/>
        <v>-3858</v>
      </c>
      <c r="R45" s="14">
        <f t="shared" si="5"/>
        <v>-3803.730000000098</v>
      </c>
      <c r="S45" s="18"/>
    </row>
    <row r="46" spans="2:18" s="19" customFormat="1" ht="24.75" customHeight="1">
      <c r="B46" s="21">
        <f>SUM(B8:B45)</f>
        <v>1341.5</v>
      </c>
      <c r="C46" s="21">
        <f aca="true" t="shared" si="9" ref="C46:R46">SUM(C8:C45)</f>
        <v>130907.56</v>
      </c>
      <c r="D46" s="21">
        <f t="shared" si="9"/>
        <v>4636081.380000001</v>
      </c>
      <c r="E46" s="21">
        <f t="shared" si="9"/>
        <v>1103217.17</v>
      </c>
      <c r="F46" s="21">
        <f t="shared" si="9"/>
        <v>99466</v>
      </c>
      <c r="G46" s="21">
        <f t="shared" si="9"/>
        <v>3532925.5</v>
      </c>
      <c r="H46" s="26">
        <f t="shared" si="9"/>
        <v>3557784</v>
      </c>
      <c r="I46" s="21">
        <f t="shared" si="9"/>
        <v>24858.5</v>
      </c>
      <c r="J46" s="21">
        <f t="shared" si="9"/>
        <v>-61.28999999986445</v>
      </c>
      <c r="K46" s="21">
        <f t="shared" si="9"/>
        <v>99465.44</v>
      </c>
      <c r="L46" s="21">
        <f t="shared" si="9"/>
        <v>31442.120000000006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3557784</v>
      </c>
      <c r="Q46" s="21">
        <f t="shared" si="9"/>
        <v>24858.5</v>
      </c>
      <c r="R46" s="21">
        <f t="shared" si="9"/>
        <v>24919.789999999863</v>
      </c>
    </row>
    <row r="48" ht="14.25">
      <c r="H48" s="2">
        <v>3557784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8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18767</v>
      </c>
      <c r="I8" s="14">
        <f aca="true" t="shared" si="0" ref="I8:I45">H8-G8</f>
        <v>-105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18767</v>
      </c>
      <c r="Q8" s="15">
        <f aca="true" t="shared" si="4" ref="Q8:Q45">P8-G8</f>
        <v>-105</v>
      </c>
      <c r="R8" s="14">
        <f aca="true" t="shared" si="5" ref="R8:R45">(E8+H8)-D8</f>
        <v>-106.36000000000058</v>
      </c>
    </row>
    <row r="9" spans="1:18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188428</v>
      </c>
      <c r="I9" s="14">
        <f t="shared" si="0"/>
        <v>2838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188428</v>
      </c>
      <c r="Q9" s="15">
        <f t="shared" si="4"/>
        <v>2838</v>
      </c>
      <c r="R9" s="14">
        <f t="shared" si="5"/>
        <v>2869.600000000006</v>
      </c>
    </row>
    <row r="10" spans="1:18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</row>
    <row r="11" spans="1:18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10530</v>
      </c>
      <c r="I11" s="14">
        <f t="shared" si="0"/>
        <v>-39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10530</v>
      </c>
      <c r="Q11" s="15">
        <f t="shared" si="4"/>
        <v>-39</v>
      </c>
      <c r="R11" s="14">
        <f t="shared" si="5"/>
        <v>-39.31999999999971</v>
      </c>
    </row>
    <row r="12" spans="1:18" ht="18">
      <c r="A12" s="12" t="s">
        <v>21</v>
      </c>
      <c r="B12" s="13">
        <v>37.5</v>
      </c>
      <c r="C12" s="14">
        <v>3513</v>
      </c>
      <c r="D12" s="15">
        <f t="shared" si="6"/>
        <v>131737.5</v>
      </c>
      <c r="E12" s="14">
        <v>24561.11</v>
      </c>
      <c r="F12" s="15">
        <v>2858</v>
      </c>
      <c r="G12" s="14">
        <f t="shared" si="7"/>
        <v>107175</v>
      </c>
      <c r="H12" s="15">
        <v>107958</v>
      </c>
      <c r="I12" s="14">
        <f t="shared" si="0"/>
        <v>783</v>
      </c>
      <c r="J12" s="15">
        <f t="shared" si="1"/>
        <v>1.3900000000139698</v>
      </c>
      <c r="K12" s="14">
        <f t="shared" si="2"/>
        <v>2858.04</v>
      </c>
      <c r="L12" s="15">
        <f t="shared" si="3"/>
        <v>654.96</v>
      </c>
      <c r="M12" s="15" t="b">
        <f>L12='[1]Nal. dot styczeń'!F11</f>
        <v>0</v>
      </c>
      <c r="N12" s="16"/>
      <c r="O12" s="17"/>
      <c r="P12" s="14">
        <f t="shared" si="8"/>
        <v>107958</v>
      </c>
      <c r="Q12" s="15">
        <f t="shared" si="4"/>
        <v>783</v>
      </c>
      <c r="R12" s="14">
        <f t="shared" si="5"/>
        <v>781.609999999986</v>
      </c>
    </row>
    <row r="13" spans="1:18" ht="18">
      <c r="A13" s="12" t="s">
        <v>22</v>
      </c>
      <c r="B13" s="13">
        <v>36.5</v>
      </c>
      <c r="C13" s="14">
        <v>3098</v>
      </c>
      <c r="D13" s="15">
        <f t="shared" si="6"/>
        <v>113077</v>
      </c>
      <c r="E13" s="14">
        <v>28858.37</v>
      </c>
      <c r="F13" s="15">
        <v>2307</v>
      </c>
      <c r="G13" s="14">
        <f t="shared" si="7"/>
        <v>84205.5</v>
      </c>
      <c r="H13" s="15">
        <v>90441</v>
      </c>
      <c r="I13" s="14">
        <f t="shared" si="0"/>
        <v>6235.5</v>
      </c>
      <c r="J13" s="15">
        <f t="shared" si="1"/>
        <v>13.130000000004657</v>
      </c>
      <c r="K13" s="14">
        <f t="shared" si="2"/>
        <v>2307.36</v>
      </c>
      <c r="L13" s="15">
        <f t="shared" si="3"/>
        <v>790.64</v>
      </c>
      <c r="M13" s="15" t="b">
        <f>L13='[1]Nal. dot styczeń'!F12</f>
        <v>0</v>
      </c>
      <c r="N13" s="16"/>
      <c r="O13" s="17"/>
      <c r="P13" s="14">
        <f t="shared" si="8"/>
        <v>90441</v>
      </c>
      <c r="Q13" s="15">
        <f t="shared" si="4"/>
        <v>6235.5</v>
      </c>
      <c r="R13" s="14">
        <f t="shared" si="5"/>
        <v>6222.369999999995</v>
      </c>
    </row>
    <row r="14" spans="1:18" ht="18">
      <c r="A14" s="12" t="s">
        <v>23</v>
      </c>
      <c r="B14" s="13">
        <v>19</v>
      </c>
      <c r="C14" s="14">
        <v>3332</v>
      </c>
      <c r="D14" s="15">
        <f t="shared" si="6"/>
        <v>63308</v>
      </c>
      <c r="E14" s="14">
        <v>15264.33</v>
      </c>
      <c r="F14" s="15">
        <v>2529</v>
      </c>
      <c r="G14" s="14">
        <f t="shared" si="7"/>
        <v>48051</v>
      </c>
      <c r="H14" s="15">
        <v>48849</v>
      </c>
      <c r="I14" s="14">
        <f t="shared" si="0"/>
        <v>798</v>
      </c>
      <c r="J14" s="15">
        <f t="shared" si="1"/>
        <v>-7.330000000001746</v>
      </c>
      <c r="K14" s="14">
        <f t="shared" si="2"/>
        <v>2528.61</v>
      </c>
      <c r="L14" s="15">
        <f t="shared" si="3"/>
        <v>803.39</v>
      </c>
      <c r="M14" s="15" t="b">
        <f>L14='[1]Nal. dot styczeń'!F13</f>
        <v>0</v>
      </c>
      <c r="N14" s="16"/>
      <c r="O14" s="17"/>
      <c r="P14" s="14">
        <f t="shared" si="8"/>
        <v>48849</v>
      </c>
      <c r="Q14" s="15">
        <f t="shared" si="4"/>
        <v>798</v>
      </c>
      <c r="R14" s="14">
        <f t="shared" si="5"/>
        <v>805.3300000000017</v>
      </c>
    </row>
    <row r="15" spans="1:18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3691.3</v>
      </c>
      <c r="F15" s="15">
        <v>2692</v>
      </c>
      <c r="G15" s="14">
        <f t="shared" si="7"/>
        <v>13460</v>
      </c>
      <c r="H15" s="15">
        <v>13460</v>
      </c>
      <c r="I15" s="14">
        <f t="shared" si="0"/>
        <v>0</v>
      </c>
      <c r="J15" s="15">
        <f t="shared" si="1"/>
        <v>-1.2999999999992724</v>
      </c>
      <c r="K15" s="14">
        <f t="shared" si="2"/>
        <v>2691.74</v>
      </c>
      <c r="L15" s="15">
        <f t="shared" si="3"/>
        <v>738.26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0</v>
      </c>
      <c r="R15" s="14">
        <f t="shared" si="5"/>
        <v>1.2999999999992724</v>
      </c>
    </row>
    <row r="16" spans="1:18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</row>
    <row r="17" spans="1:18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12149.29</v>
      </c>
      <c r="F17" s="15">
        <v>2641</v>
      </c>
      <c r="G17" s="14">
        <f t="shared" si="7"/>
        <v>39615</v>
      </c>
      <c r="H17" s="15">
        <v>39420</v>
      </c>
      <c r="I17" s="14">
        <f t="shared" si="0"/>
        <v>-195</v>
      </c>
      <c r="J17" s="15">
        <f t="shared" si="1"/>
        <v>0.7099999999991269</v>
      </c>
      <c r="K17" s="14">
        <f t="shared" si="2"/>
        <v>2641.05</v>
      </c>
      <c r="L17" s="15">
        <f t="shared" si="3"/>
        <v>809.95</v>
      </c>
      <c r="M17" s="15" t="b">
        <f>L17='[1]Nal. dot styczeń'!F16</f>
        <v>0</v>
      </c>
      <c r="N17" s="16"/>
      <c r="O17" s="17"/>
      <c r="P17" s="14">
        <f t="shared" si="8"/>
        <v>39420</v>
      </c>
      <c r="Q17" s="15">
        <f t="shared" si="4"/>
        <v>-195</v>
      </c>
      <c r="R17" s="14">
        <f t="shared" si="5"/>
        <v>-195.70999999999913</v>
      </c>
    </row>
    <row r="18" spans="1:18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26531.2</v>
      </c>
      <c r="F18" s="15">
        <v>2642</v>
      </c>
      <c r="G18" s="14">
        <f t="shared" si="7"/>
        <v>92470</v>
      </c>
      <c r="H18" s="15">
        <v>90156</v>
      </c>
      <c r="I18" s="14">
        <f t="shared" si="0"/>
        <v>-2314</v>
      </c>
      <c r="J18" s="15">
        <f t="shared" si="1"/>
        <v>-1.1999999999970896</v>
      </c>
      <c r="K18" s="14">
        <f t="shared" si="2"/>
        <v>2641.9700000000003</v>
      </c>
      <c r="L18" s="15">
        <f t="shared" si="3"/>
        <v>758.03</v>
      </c>
      <c r="M18" s="15" t="b">
        <f>L18='[1]Nal. dot styczeń'!F17</f>
        <v>0</v>
      </c>
      <c r="N18" s="16"/>
      <c r="O18" s="17"/>
      <c r="P18" s="14">
        <f t="shared" si="8"/>
        <v>90156</v>
      </c>
      <c r="Q18" s="15">
        <f t="shared" si="4"/>
        <v>-2314</v>
      </c>
      <c r="R18" s="14">
        <f t="shared" si="5"/>
        <v>-2312.800000000003</v>
      </c>
    </row>
    <row r="19" spans="1:18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7960.44</v>
      </c>
      <c r="F19" s="15">
        <v>2330</v>
      </c>
      <c r="G19" s="14">
        <f t="shared" si="7"/>
        <v>23300</v>
      </c>
      <c r="H19" s="15">
        <v>23200</v>
      </c>
      <c r="I19" s="14">
        <f t="shared" si="0"/>
        <v>-100</v>
      </c>
      <c r="J19" s="15">
        <f t="shared" si="1"/>
        <v>-0.4399999999986903</v>
      </c>
      <c r="K19" s="14">
        <f t="shared" si="2"/>
        <v>2329.96</v>
      </c>
      <c r="L19" s="15">
        <f t="shared" si="3"/>
        <v>796.04</v>
      </c>
      <c r="M19" s="15" t="b">
        <f>L19='[1]Nal. dot styczeń'!F18</f>
        <v>0</v>
      </c>
      <c r="N19" s="16"/>
      <c r="O19" s="17"/>
      <c r="P19" s="14">
        <f t="shared" si="8"/>
        <v>23200</v>
      </c>
      <c r="Q19" s="15">
        <f t="shared" si="4"/>
        <v>-100</v>
      </c>
      <c r="R19" s="14">
        <f t="shared" si="5"/>
        <v>-99.56000000000131</v>
      </c>
    </row>
    <row r="20" spans="1:18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10230.49</v>
      </c>
      <c r="F20" s="15">
        <v>2547</v>
      </c>
      <c r="G20" s="14">
        <f t="shared" si="7"/>
        <v>30564</v>
      </c>
      <c r="H20" s="15">
        <v>28584</v>
      </c>
      <c r="I20" s="14">
        <f t="shared" si="0"/>
        <v>-1980</v>
      </c>
      <c r="J20" s="15">
        <f t="shared" si="1"/>
        <v>5.510000000002037</v>
      </c>
      <c r="K20" s="14">
        <f t="shared" si="2"/>
        <v>2547.46</v>
      </c>
      <c r="L20" s="15">
        <f t="shared" si="3"/>
        <v>852.54</v>
      </c>
      <c r="M20" s="15" t="b">
        <f>L20='[1]Nal. dot styczeń'!F19</f>
        <v>0</v>
      </c>
      <c r="N20" s="16"/>
      <c r="O20" s="17"/>
      <c r="P20" s="14">
        <f t="shared" si="8"/>
        <v>28584</v>
      </c>
      <c r="Q20" s="15">
        <f t="shared" si="4"/>
        <v>-1980</v>
      </c>
      <c r="R20" s="14">
        <f t="shared" si="5"/>
        <v>-1985.510000000002</v>
      </c>
    </row>
    <row r="21" spans="1:18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57584.7</v>
      </c>
      <c r="F21" s="15">
        <v>3528</v>
      </c>
      <c r="G21" s="14">
        <f t="shared" si="7"/>
        <v>232848</v>
      </c>
      <c r="H21" s="15">
        <v>228470</v>
      </c>
      <c r="I21" s="14">
        <f t="shared" si="0"/>
        <v>-4378</v>
      </c>
      <c r="J21" s="15">
        <f t="shared" si="1"/>
        <v>-32.70000000001164</v>
      </c>
      <c r="K21" s="14">
        <f t="shared" si="2"/>
        <v>3527.5</v>
      </c>
      <c r="L21" s="15">
        <f t="shared" si="3"/>
        <v>872.5</v>
      </c>
      <c r="M21" s="15" t="b">
        <f>L21='[1]Nal. dot styczeń'!F20</f>
        <v>0</v>
      </c>
      <c r="N21" s="16"/>
      <c r="O21" s="17"/>
      <c r="P21" s="14">
        <f t="shared" si="8"/>
        <v>228470</v>
      </c>
      <c r="Q21" s="15">
        <f t="shared" si="4"/>
        <v>-4378</v>
      </c>
      <c r="R21" s="14">
        <f t="shared" si="5"/>
        <v>-4345.299999999988</v>
      </c>
    </row>
    <row r="22" spans="1:18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115268</v>
      </c>
      <c r="F22" s="15">
        <v>2749</v>
      </c>
      <c r="G22" s="14">
        <f t="shared" si="7"/>
        <v>365617</v>
      </c>
      <c r="H22" s="15">
        <v>350273</v>
      </c>
      <c r="I22" s="14">
        <f t="shared" si="0"/>
        <v>-15344</v>
      </c>
      <c r="J22" s="15">
        <f t="shared" si="1"/>
        <v>-58.0800000000163</v>
      </c>
      <c r="K22" s="14">
        <f t="shared" si="2"/>
        <v>2748.56</v>
      </c>
      <c r="L22" s="15">
        <f t="shared" si="3"/>
        <v>866.68</v>
      </c>
      <c r="M22" s="15" t="b">
        <f>L22='[1]Nal. dot styczeń'!F21</f>
        <v>0</v>
      </c>
      <c r="N22" s="16"/>
      <c r="O22" s="17"/>
      <c r="P22" s="14">
        <f t="shared" si="8"/>
        <v>350273</v>
      </c>
      <c r="Q22" s="15">
        <f t="shared" si="4"/>
        <v>-15344</v>
      </c>
      <c r="R22" s="14">
        <f t="shared" si="5"/>
        <v>-15285.919999999984</v>
      </c>
    </row>
    <row r="23" spans="1:18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13890.79</v>
      </c>
      <c r="F23" s="15">
        <v>2220</v>
      </c>
      <c r="G23" s="14">
        <f t="shared" si="7"/>
        <v>46620</v>
      </c>
      <c r="H23" s="15">
        <v>44415</v>
      </c>
      <c r="I23" s="14">
        <f t="shared" si="0"/>
        <v>-2205</v>
      </c>
      <c r="J23" s="15">
        <f t="shared" si="1"/>
        <v>5.120000000002619</v>
      </c>
      <c r="K23" s="14">
        <f t="shared" si="2"/>
        <v>2220.24</v>
      </c>
      <c r="L23" s="15">
        <f t="shared" si="3"/>
        <v>661.47</v>
      </c>
      <c r="M23" s="15" t="b">
        <f>L23='[1]Nal. dot styczeń'!F22</f>
        <v>0</v>
      </c>
      <c r="N23" s="16"/>
      <c r="O23" s="17"/>
      <c r="P23" s="14">
        <f t="shared" si="8"/>
        <v>44415</v>
      </c>
      <c r="Q23" s="15">
        <f t="shared" si="4"/>
        <v>-2205</v>
      </c>
      <c r="R23" s="14">
        <f t="shared" si="5"/>
        <v>-2210.1200000000026</v>
      </c>
    </row>
    <row r="24" spans="1:18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25461.18</v>
      </c>
      <c r="F24" s="15">
        <v>2809</v>
      </c>
      <c r="G24" s="14">
        <f t="shared" si="7"/>
        <v>95506</v>
      </c>
      <c r="H24" s="15">
        <v>96526</v>
      </c>
      <c r="I24" s="14">
        <f t="shared" si="0"/>
        <v>1020</v>
      </c>
      <c r="J24" s="15">
        <f t="shared" si="1"/>
        <v>4.820000000006985</v>
      </c>
      <c r="K24" s="14">
        <f t="shared" si="2"/>
        <v>2809.14</v>
      </c>
      <c r="L24" s="15">
        <f t="shared" si="3"/>
        <v>748.86</v>
      </c>
      <c r="M24" s="15" t="b">
        <f>L24='[1]Nal. dot styczeń'!F23</f>
        <v>0</v>
      </c>
      <c r="N24" s="16"/>
      <c r="O24" s="17"/>
      <c r="P24" s="14">
        <f t="shared" si="8"/>
        <v>96526</v>
      </c>
      <c r="Q24" s="15">
        <f t="shared" si="4"/>
        <v>1020</v>
      </c>
      <c r="R24" s="14">
        <f t="shared" si="5"/>
        <v>1015.179999999993</v>
      </c>
    </row>
    <row r="25" spans="1:18" ht="18">
      <c r="A25" s="12" t="s">
        <v>34</v>
      </c>
      <c r="B25" s="13">
        <v>71</v>
      </c>
      <c r="C25" s="14">
        <v>3760</v>
      </c>
      <c r="D25" s="15">
        <f t="shared" si="6"/>
        <v>266960</v>
      </c>
      <c r="E25" s="14">
        <v>63633.37</v>
      </c>
      <c r="F25" s="15">
        <v>2864</v>
      </c>
      <c r="G25" s="14">
        <f t="shared" si="7"/>
        <v>203344</v>
      </c>
      <c r="H25" s="15">
        <v>203994</v>
      </c>
      <c r="I25" s="14">
        <f t="shared" si="0"/>
        <v>650</v>
      </c>
      <c r="J25" s="15">
        <f t="shared" si="1"/>
        <v>-17.369999999995343</v>
      </c>
      <c r="K25" s="14">
        <f t="shared" si="2"/>
        <v>2863.76</v>
      </c>
      <c r="L25" s="15">
        <f t="shared" si="3"/>
        <v>896.24</v>
      </c>
      <c r="M25" s="15" t="b">
        <f>L25='[1]Nal. dot styczeń'!F24</f>
        <v>0</v>
      </c>
      <c r="N25" s="16"/>
      <c r="O25" s="17"/>
      <c r="P25" s="14">
        <f t="shared" si="8"/>
        <v>203994</v>
      </c>
      <c r="Q25" s="15">
        <f t="shared" si="4"/>
        <v>650</v>
      </c>
      <c r="R25" s="14">
        <f t="shared" si="5"/>
        <v>667.3699999999953</v>
      </c>
    </row>
    <row r="26" spans="1:18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</row>
    <row r="27" spans="1:18" ht="18">
      <c r="A27" s="12" t="s">
        <v>36</v>
      </c>
      <c r="B27" s="13">
        <v>63.5</v>
      </c>
      <c r="C27" s="14">
        <v>3600</v>
      </c>
      <c r="D27" s="15">
        <f t="shared" si="6"/>
        <v>228600</v>
      </c>
      <c r="E27" s="14">
        <v>47765.53</v>
      </c>
      <c r="F27" s="15">
        <v>2848</v>
      </c>
      <c r="G27" s="14">
        <f t="shared" si="7"/>
        <v>180848</v>
      </c>
      <c r="H27" s="15">
        <v>180736</v>
      </c>
      <c r="I27" s="14">
        <f t="shared" si="0"/>
        <v>-112</v>
      </c>
      <c r="J27" s="15">
        <f t="shared" si="1"/>
        <v>-13.529999999998836</v>
      </c>
      <c r="K27" s="14">
        <f t="shared" si="2"/>
        <v>2847.79</v>
      </c>
      <c r="L27" s="15">
        <f t="shared" si="3"/>
        <v>752.21</v>
      </c>
      <c r="M27" s="15" t="b">
        <f>L27='[1]Nal. dot styczeń'!F26</f>
        <v>0</v>
      </c>
      <c r="N27" s="16"/>
      <c r="O27" s="17"/>
      <c r="P27" s="14">
        <f t="shared" si="8"/>
        <v>180736</v>
      </c>
      <c r="Q27" s="15">
        <f t="shared" si="4"/>
        <v>-112</v>
      </c>
      <c r="R27" s="14">
        <f t="shared" si="5"/>
        <v>-98.47000000000116</v>
      </c>
    </row>
    <row r="28" spans="1:18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19666</v>
      </c>
      <c r="I28" s="14">
        <f t="shared" si="0"/>
        <v>-6373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19666</v>
      </c>
      <c r="Q28" s="15">
        <f t="shared" si="4"/>
        <v>-6373</v>
      </c>
      <c r="R28" s="14">
        <f t="shared" si="5"/>
        <v>-6374.190000000002</v>
      </c>
    </row>
    <row r="29" spans="1:18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19232.28</v>
      </c>
      <c r="F29" s="15">
        <v>2862</v>
      </c>
      <c r="G29" s="14">
        <f t="shared" si="7"/>
        <v>55809</v>
      </c>
      <c r="H29" s="15">
        <v>56199</v>
      </c>
      <c r="I29" s="14">
        <f t="shared" si="0"/>
        <v>390</v>
      </c>
      <c r="J29" s="15">
        <f t="shared" si="1"/>
        <v>-5.279999999998836</v>
      </c>
      <c r="K29" s="14">
        <f t="shared" si="2"/>
        <v>2861.73</v>
      </c>
      <c r="L29" s="15">
        <f t="shared" si="3"/>
        <v>986.27</v>
      </c>
      <c r="M29" s="15" t="b">
        <f>L29='[1]Nal. dot styczeń'!F28</f>
        <v>0</v>
      </c>
      <c r="N29" s="16"/>
      <c r="O29" s="17"/>
      <c r="P29" s="14">
        <f t="shared" si="8"/>
        <v>56199</v>
      </c>
      <c r="Q29" s="15">
        <f t="shared" si="4"/>
        <v>390</v>
      </c>
      <c r="R29" s="14">
        <f t="shared" si="5"/>
        <v>395.27999999999884</v>
      </c>
    </row>
    <row r="30" spans="1:18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4838.05</v>
      </c>
      <c r="F30" s="15">
        <v>2071</v>
      </c>
      <c r="G30" s="14">
        <f t="shared" si="7"/>
        <v>12426</v>
      </c>
      <c r="H30" s="15">
        <v>10740</v>
      </c>
      <c r="I30" s="14">
        <f t="shared" si="0"/>
        <v>-1686</v>
      </c>
      <c r="J30" s="15">
        <f t="shared" si="1"/>
        <v>-2.0499999999992724</v>
      </c>
      <c r="K30" s="14">
        <f t="shared" si="2"/>
        <v>2070.66</v>
      </c>
      <c r="L30" s="15">
        <f t="shared" si="3"/>
        <v>806.34</v>
      </c>
      <c r="M30" s="15" t="b">
        <f>L30='[1]Nal. dot styczeń'!F29</f>
        <v>0</v>
      </c>
      <c r="N30" s="16"/>
      <c r="O30" s="17"/>
      <c r="P30" s="14">
        <f t="shared" si="8"/>
        <v>10740</v>
      </c>
      <c r="Q30" s="15">
        <f t="shared" si="4"/>
        <v>-1686</v>
      </c>
      <c r="R30" s="14">
        <f t="shared" si="5"/>
        <v>-1683.9500000000007</v>
      </c>
    </row>
    <row r="31" spans="1:18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6736.79</v>
      </c>
      <c r="F31" s="15">
        <v>2676</v>
      </c>
      <c r="G31" s="14">
        <f t="shared" si="7"/>
        <v>26760</v>
      </c>
      <c r="H31" s="15">
        <v>26690</v>
      </c>
      <c r="I31" s="14">
        <f t="shared" si="0"/>
        <v>-70</v>
      </c>
      <c r="J31" s="15">
        <f t="shared" si="1"/>
        <v>3.209999999999127</v>
      </c>
      <c r="K31" s="14">
        <f t="shared" si="2"/>
        <v>2676.32</v>
      </c>
      <c r="L31" s="15">
        <f t="shared" si="3"/>
        <v>673.68</v>
      </c>
      <c r="M31" s="15" t="b">
        <f>L31='[1]Nal. dot styczeń'!F30</f>
        <v>0</v>
      </c>
      <c r="N31" s="16"/>
      <c r="O31" s="17"/>
      <c r="P31" s="14">
        <f t="shared" si="8"/>
        <v>26690</v>
      </c>
      <c r="Q31" s="15">
        <f t="shared" si="4"/>
        <v>-70</v>
      </c>
      <c r="R31" s="14">
        <f t="shared" si="5"/>
        <v>-73.20999999999913</v>
      </c>
    </row>
    <row r="32" spans="1:18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37604</v>
      </c>
      <c r="I32" s="14">
        <f t="shared" si="0"/>
        <v>0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0</v>
      </c>
      <c r="R32" s="14">
        <f t="shared" si="5"/>
        <v>6.7299999999959255</v>
      </c>
    </row>
    <row r="33" spans="1:18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45472.06</v>
      </c>
      <c r="F33" s="15">
        <v>2676</v>
      </c>
      <c r="G33" s="14">
        <f t="shared" si="7"/>
        <v>155208</v>
      </c>
      <c r="H33" s="15">
        <v>158731</v>
      </c>
      <c r="I33" s="14">
        <f t="shared" si="0"/>
        <v>3523</v>
      </c>
      <c r="J33" s="15">
        <f t="shared" si="1"/>
        <v>-0.059999999997671694</v>
      </c>
      <c r="K33" s="14">
        <f t="shared" si="2"/>
        <v>2676</v>
      </c>
      <c r="L33" s="15">
        <f t="shared" si="3"/>
        <v>784</v>
      </c>
      <c r="M33" s="15" t="b">
        <f>L33='[1]Nal. dot styczeń'!F32</f>
        <v>0</v>
      </c>
      <c r="N33" s="16"/>
      <c r="O33" s="17"/>
      <c r="P33" s="14">
        <f t="shared" si="8"/>
        <v>158731</v>
      </c>
      <c r="Q33" s="15">
        <f t="shared" si="4"/>
        <v>3523</v>
      </c>
      <c r="R33" s="14">
        <f t="shared" si="5"/>
        <v>3523.0599999999977</v>
      </c>
    </row>
    <row r="34" spans="1:18" ht="18">
      <c r="A34" s="12" t="s">
        <v>43</v>
      </c>
      <c r="B34" s="13">
        <v>97</v>
      </c>
      <c r="C34" s="14">
        <v>3078</v>
      </c>
      <c r="D34" s="15">
        <f t="shared" si="6"/>
        <v>298566</v>
      </c>
      <c r="E34" s="14">
        <v>88861.49</v>
      </c>
      <c r="F34" s="15">
        <v>2162</v>
      </c>
      <c r="G34" s="14">
        <f t="shared" si="7"/>
        <v>209714</v>
      </c>
      <c r="H34" s="15">
        <v>214176</v>
      </c>
      <c r="I34" s="14">
        <f t="shared" si="0"/>
        <v>4462</v>
      </c>
      <c r="J34" s="15">
        <f t="shared" si="1"/>
        <v>-9.489999999990687</v>
      </c>
      <c r="K34" s="14">
        <f t="shared" si="2"/>
        <v>2161.9</v>
      </c>
      <c r="L34" s="15">
        <f t="shared" si="3"/>
        <v>916.1</v>
      </c>
      <c r="M34" s="15" t="b">
        <f>L34='[1]Nal. dot styczeń'!F33</f>
        <v>0</v>
      </c>
      <c r="N34" s="16"/>
      <c r="O34" s="17"/>
      <c r="P34" s="14">
        <f t="shared" si="8"/>
        <v>214176</v>
      </c>
      <c r="Q34" s="15">
        <f t="shared" si="4"/>
        <v>4462</v>
      </c>
      <c r="R34" s="14">
        <f t="shared" si="5"/>
        <v>4471.489999999991</v>
      </c>
    </row>
    <row r="35" spans="1:18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</row>
    <row r="36" spans="1:18" ht="18">
      <c r="A36" s="12" t="s">
        <v>45</v>
      </c>
      <c r="B36" s="13">
        <v>95</v>
      </c>
      <c r="C36" s="14">
        <v>3024</v>
      </c>
      <c r="D36" s="15">
        <f t="shared" si="6"/>
        <v>287280</v>
      </c>
      <c r="E36" s="14">
        <v>70302.32</v>
      </c>
      <c r="F36" s="15">
        <v>2284</v>
      </c>
      <c r="G36" s="14">
        <f t="shared" si="7"/>
        <v>216980</v>
      </c>
      <c r="H36" s="15">
        <v>216502</v>
      </c>
      <c r="I36" s="14">
        <f t="shared" si="0"/>
        <v>-478</v>
      </c>
      <c r="J36" s="15">
        <f t="shared" si="1"/>
        <v>-2.320000000006985</v>
      </c>
      <c r="K36" s="14">
        <f t="shared" si="2"/>
        <v>2283.98</v>
      </c>
      <c r="L36" s="15">
        <f t="shared" si="3"/>
        <v>740.02</v>
      </c>
      <c r="M36" s="15" t="b">
        <f>L36='[1]Nal. dot styczeń'!F35</f>
        <v>0</v>
      </c>
      <c r="N36" s="16"/>
      <c r="O36" s="17"/>
      <c r="P36" s="14">
        <f t="shared" si="8"/>
        <v>216502</v>
      </c>
      <c r="Q36" s="15">
        <f t="shared" si="4"/>
        <v>-478</v>
      </c>
      <c r="R36" s="14">
        <f t="shared" si="5"/>
        <v>-475.679999999993</v>
      </c>
    </row>
    <row r="37" spans="1:18" ht="18">
      <c r="A37" s="12" t="s">
        <v>46</v>
      </c>
      <c r="B37" s="13">
        <v>16</v>
      </c>
      <c r="C37" s="14">
        <v>3843</v>
      </c>
      <c r="D37" s="15">
        <f t="shared" si="6"/>
        <v>61488</v>
      </c>
      <c r="E37" s="14">
        <v>17432.64</v>
      </c>
      <c r="F37" s="15">
        <v>2753</v>
      </c>
      <c r="G37" s="14">
        <f t="shared" si="7"/>
        <v>44048</v>
      </c>
      <c r="H37" s="15">
        <v>56236</v>
      </c>
      <c r="I37" s="14">
        <f t="shared" si="0"/>
        <v>12188</v>
      </c>
      <c r="J37" s="15">
        <f t="shared" si="1"/>
        <v>7.360000000000582</v>
      </c>
      <c r="K37" s="14">
        <f t="shared" si="2"/>
        <v>2753.46</v>
      </c>
      <c r="L37" s="15">
        <f t="shared" si="3"/>
        <v>1089.54</v>
      </c>
      <c r="M37" s="15" t="b">
        <f>L37='[1]Nal. dot styczeń'!F36</f>
        <v>0</v>
      </c>
      <c r="N37" s="16"/>
      <c r="O37" s="17"/>
      <c r="P37" s="14">
        <f t="shared" si="8"/>
        <v>56236</v>
      </c>
      <c r="Q37" s="15">
        <f t="shared" si="4"/>
        <v>12188</v>
      </c>
      <c r="R37" s="14">
        <f t="shared" si="5"/>
        <v>12180.64</v>
      </c>
    </row>
    <row r="38" spans="1:18" ht="18">
      <c r="A38" s="12" t="s">
        <v>47</v>
      </c>
      <c r="B38" s="13">
        <v>3</v>
      </c>
      <c r="C38" s="14">
        <v>3555</v>
      </c>
      <c r="D38" s="15">
        <f t="shared" si="6"/>
        <v>10665</v>
      </c>
      <c r="E38" s="14">
        <v>4574.05</v>
      </c>
      <c r="F38" s="15">
        <v>2030</v>
      </c>
      <c r="G38" s="14">
        <f t="shared" si="7"/>
        <v>6090</v>
      </c>
      <c r="H38" s="15">
        <v>5702</v>
      </c>
      <c r="I38" s="14">
        <f t="shared" si="0"/>
        <v>-388</v>
      </c>
      <c r="J38" s="15">
        <f t="shared" si="1"/>
        <v>0.9500000000007276</v>
      </c>
      <c r="K38" s="14">
        <f t="shared" si="2"/>
        <v>2030.32</v>
      </c>
      <c r="L38" s="15">
        <f t="shared" si="3"/>
        <v>1524.68</v>
      </c>
      <c r="M38" s="15" t="b">
        <f>L38='[1]Nal. dot styczeń'!F37</f>
        <v>0</v>
      </c>
      <c r="N38" s="16"/>
      <c r="O38" s="17"/>
      <c r="P38" s="14">
        <f t="shared" si="8"/>
        <v>5702</v>
      </c>
      <c r="Q38" s="15">
        <f t="shared" si="4"/>
        <v>-388</v>
      </c>
      <c r="R38" s="14">
        <f t="shared" si="5"/>
        <v>-388.9500000000007</v>
      </c>
    </row>
    <row r="39" spans="1:18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12823.15</v>
      </c>
      <c r="F39" s="15">
        <v>2301</v>
      </c>
      <c r="G39" s="14">
        <f t="shared" si="7"/>
        <v>23010</v>
      </c>
      <c r="H39" s="15">
        <v>25094</v>
      </c>
      <c r="I39" s="14">
        <f t="shared" si="0"/>
        <v>2084</v>
      </c>
      <c r="J39" s="15">
        <f t="shared" si="1"/>
        <v>-3.150000000001455</v>
      </c>
      <c r="K39" s="14">
        <f t="shared" si="2"/>
        <v>2300.6800000000003</v>
      </c>
      <c r="L39" s="15">
        <f t="shared" si="3"/>
        <v>1282.32</v>
      </c>
      <c r="M39" s="15" t="b">
        <f>L39='[1]Nal. dot styczeń'!F38</f>
        <v>0</v>
      </c>
      <c r="N39" s="16"/>
      <c r="O39" s="17"/>
      <c r="P39" s="14">
        <f t="shared" si="8"/>
        <v>25094</v>
      </c>
      <c r="Q39" s="15">
        <f t="shared" si="4"/>
        <v>2084</v>
      </c>
      <c r="R39" s="14">
        <f t="shared" si="5"/>
        <v>2087.1500000000015</v>
      </c>
    </row>
    <row r="40" spans="1:18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13308.91</v>
      </c>
      <c r="F40" s="15">
        <v>2581</v>
      </c>
      <c r="G40" s="14">
        <f t="shared" si="7"/>
        <v>28391</v>
      </c>
      <c r="H40" s="15">
        <v>27863</v>
      </c>
      <c r="I40" s="14">
        <f t="shared" si="0"/>
        <v>-528</v>
      </c>
      <c r="J40" s="15">
        <f t="shared" si="1"/>
        <v>1.0899999999965075</v>
      </c>
      <c r="K40" s="14">
        <f t="shared" si="2"/>
        <v>2581.1</v>
      </c>
      <c r="L40" s="15">
        <f t="shared" si="3"/>
        <v>1209.9</v>
      </c>
      <c r="M40" s="15" t="b">
        <f>L40='[1]Nal. dot styczeń'!F39</f>
        <v>0</v>
      </c>
      <c r="N40" s="16"/>
      <c r="O40" s="17"/>
      <c r="P40" s="14">
        <f t="shared" si="8"/>
        <v>27863</v>
      </c>
      <c r="Q40" s="15">
        <f t="shared" si="4"/>
        <v>-528</v>
      </c>
      <c r="R40" s="14">
        <f t="shared" si="5"/>
        <v>-529.0899999999965</v>
      </c>
    </row>
    <row r="41" spans="1:18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34022.56</v>
      </c>
      <c r="F41" s="15">
        <v>2167</v>
      </c>
      <c r="G41" s="14">
        <f t="shared" si="7"/>
        <v>97515</v>
      </c>
      <c r="H41" s="15">
        <v>100260</v>
      </c>
      <c r="I41" s="14">
        <f t="shared" si="0"/>
        <v>2745</v>
      </c>
      <c r="J41" s="15">
        <f t="shared" si="1"/>
        <v>-2.5599999999976717</v>
      </c>
      <c r="K41" s="14">
        <f t="shared" si="2"/>
        <v>2166.94</v>
      </c>
      <c r="L41" s="15">
        <f t="shared" si="3"/>
        <v>756.06</v>
      </c>
      <c r="M41" s="15" t="b">
        <f>L41='[1]Nal. dot styczeń'!F40</f>
        <v>0</v>
      </c>
      <c r="N41" s="16"/>
      <c r="O41" s="17"/>
      <c r="P41" s="14">
        <f t="shared" si="8"/>
        <v>100260</v>
      </c>
      <c r="Q41" s="15">
        <f t="shared" si="4"/>
        <v>2745</v>
      </c>
      <c r="R41" s="14">
        <f t="shared" si="5"/>
        <v>2747.5599999999977</v>
      </c>
    </row>
    <row r="42" spans="1:18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10444</v>
      </c>
      <c r="I42" s="14">
        <f t="shared" si="0"/>
        <v>2758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10444</v>
      </c>
      <c r="Q42" s="15">
        <f t="shared" si="4"/>
        <v>2758</v>
      </c>
      <c r="R42" s="14">
        <f t="shared" si="5"/>
        <v>2757.909999999998</v>
      </c>
    </row>
    <row r="43" spans="1:18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5936</v>
      </c>
      <c r="I43" s="14">
        <f t="shared" si="0"/>
        <v>-54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5936</v>
      </c>
      <c r="Q43" s="15">
        <f t="shared" si="4"/>
        <v>-54</v>
      </c>
      <c r="R43" s="14">
        <f t="shared" si="5"/>
        <v>-53.92000000000007</v>
      </c>
    </row>
    <row r="44" spans="1:18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46877.29</v>
      </c>
      <c r="F44" s="15">
        <v>2724</v>
      </c>
      <c r="G44" s="14">
        <f t="shared" si="7"/>
        <v>185232</v>
      </c>
      <c r="H44" s="15">
        <v>196784</v>
      </c>
      <c r="I44" s="14">
        <f t="shared" si="0"/>
        <v>11552</v>
      </c>
      <c r="J44" s="15">
        <f t="shared" si="1"/>
        <v>5.309999999968568</v>
      </c>
      <c r="K44" s="14">
        <f t="shared" si="2"/>
        <v>2724.08</v>
      </c>
      <c r="L44" s="15">
        <f t="shared" si="3"/>
        <v>689.37</v>
      </c>
      <c r="M44" s="15" t="b">
        <f>L44='[1]Nal. dot styczeń'!F43</f>
        <v>0</v>
      </c>
      <c r="N44" s="16"/>
      <c r="O44" s="17"/>
      <c r="P44" s="14">
        <f t="shared" si="8"/>
        <v>196784</v>
      </c>
      <c r="Q44" s="15">
        <f t="shared" si="4"/>
        <v>11552</v>
      </c>
      <c r="R44" s="14">
        <f t="shared" si="5"/>
        <v>11546.690000000031</v>
      </c>
    </row>
    <row r="45" spans="1:18" ht="18">
      <c r="A45" s="12" t="s">
        <v>54</v>
      </c>
      <c r="B45" s="13">
        <v>187</v>
      </c>
      <c r="C45" s="14">
        <v>3460.88</v>
      </c>
      <c r="D45" s="15">
        <f t="shared" si="6"/>
        <v>647184.56</v>
      </c>
      <c r="E45" s="14">
        <v>160047.31</v>
      </c>
      <c r="F45" s="15">
        <v>2605</v>
      </c>
      <c r="G45" s="14">
        <f t="shared" si="7"/>
        <v>487135</v>
      </c>
      <c r="H45" s="15">
        <v>494816</v>
      </c>
      <c r="I45" s="14">
        <f t="shared" si="0"/>
        <v>7681</v>
      </c>
      <c r="J45" s="15">
        <f t="shared" si="1"/>
        <v>2.25</v>
      </c>
      <c r="K45" s="14">
        <f t="shared" si="2"/>
        <v>2605.01</v>
      </c>
      <c r="L45" s="15">
        <f t="shared" si="3"/>
        <v>855.87</v>
      </c>
      <c r="M45" s="15" t="b">
        <f>L45='[1]Nal. dot styczeń'!F44</f>
        <v>0</v>
      </c>
      <c r="N45" s="16"/>
      <c r="O45" s="17"/>
      <c r="P45" s="14">
        <f t="shared" si="8"/>
        <v>494816</v>
      </c>
      <c r="Q45" s="15">
        <f t="shared" si="4"/>
        <v>7681</v>
      </c>
      <c r="R45" s="14">
        <f t="shared" si="5"/>
        <v>7678.75</v>
      </c>
    </row>
    <row r="46" spans="2:18" s="19" customFormat="1" ht="24.75" customHeight="1">
      <c r="B46" s="21">
        <f>SUM(B8:B45)</f>
        <v>1328</v>
      </c>
      <c r="C46" s="21">
        <f aca="true" t="shared" si="9" ref="C46:R46">SUM(C8:C45)</f>
        <v>130907.56</v>
      </c>
      <c r="D46" s="21">
        <f t="shared" si="9"/>
        <v>4588958.85</v>
      </c>
      <c r="E46" s="21">
        <f t="shared" si="9"/>
        <v>1097137.7400000005</v>
      </c>
      <c r="F46" s="21">
        <f t="shared" si="9"/>
        <v>99265</v>
      </c>
      <c r="G46" s="21">
        <f t="shared" si="9"/>
        <v>3491963.5</v>
      </c>
      <c r="H46" s="21">
        <f t="shared" si="9"/>
        <v>3515322</v>
      </c>
      <c r="I46" s="21">
        <f t="shared" si="9"/>
        <v>23358.5</v>
      </c>
      <c r="J46" s="21">
        <f t="shared" si="9"/>
        <v>-142.39000000001397</v>
      </c>
      <c r="K46" s="21">
        <f t="shared" si="9"/>
        <v>99263.82000000002</v>
      </c>
      <c r="L46" s="21">
        <f t="shared" si="9"/>
        <v>31643.74</v>
      </c>
      <c r="M46" s="21"/>
      <c r="N46" s="21">
        <f t="shared" si="9"/>
        <v>0</v>
      </c>
      <c r="O46" s="21">
        <f t="shared" si="9"/>
        <v>0</v>
      </c>
      <c r="P46" s="21">
        <f t="shared" si="9"/>
        <v>3515322</v>
      </c>
      <c r="Q46" s="21">
        <f t="shared" si="9"/>
        <v>23358.5</v>
      </c>
      <c r="R46" s="21">
        <f t="shared" si="9"/>
        <v>23500.890000000014</v>
      </c>
    </row>
    <row r="48" spans="7:8" ht="14.25">
      <c r="G48" s="2" t="s">
        <v>68</v>
      </c>
      <c r="H48" s="2">
        <v>3515322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zoomScalePageLayoutView="0" workbookViewId="0" topLeftCell="B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20" width="9.8515625" style="2" customWidth="1"/>
    <col min="21" max="21" width="10.28125" style="2" bestFit="1" customWidth="1"/>
    <col min="22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62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18823</v>
      </c>
      <c r="I8" s="14">
        <f aca="true" t="shared" si="0" ref="I8:I45">H8-G8</f>
        <v>-49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18823</v>
      </c>
      <c r="Q8" s="15">
        <f aca="true" t="shared" si="4" ref="Q8:Q45">P8-G8</f>
        <v>-49</v>
      </c>
      <c r="R8" s="14">
        <f aca="true" t="shared" si="5" ref="R8:R45">(E8+H8)-D8</f>
        <v>-50.36000000000058</v>
      </c>
      <c r="S8" s="18"/>
    </row>
    <row r="9" spans="1:19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182616</v>
      </c>
      <c r="I9" s="14">
        <f t="shared" si="0"/>
        <v>-2974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182616</v>
      </c>
      <c r="Q9" s="15">
        <f t="shared" si="4"/>
        <v>-2974</v>
      </c>
      <c r="R9" s="14">
        <f t="shared" si="5"/>
        <v>-2942.399999999994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23986.47</v>
      </c>
      <c r="F12" s="15">
        <v>2865</v>
      </c>
      <c r="G12" s="14">
        <f t="shared" si="7"/>
        <v>106005</v>
      </c>
      <c r="H12" s="15">
        <v>105860</v>
      </c>
      <c r="I12" s="14">
        <f t="shared" si="0"/>
        <v>-145</v>
      </c>
      <c r="J12" s="15">
        <f t="shared" si="1"/>
        <v>-10.470000000001164</v>
      </c>
      <c r="K12" s="14">
        <f t="shared" si="2"/>
        <v>2864.7200000000003</v>
      </c>
      <c r="L12" s="15">
        <f t="shared" si="3"/>
        <v>648.28</v>
      </c>
      <c r="M12" s="15" t="b">
        <f>L12='[1]Nal. dot styczeń'!F11</f>
        <v>0</v>
      </c>
      <c r="N12" s="16"/>
      <c r="O12" s="17"/>
      <c r="P12" s="14">
        <f t="shared" si="8"/>
        <v>105860</v>
      </c>
      <c r="Q12" s="15">
        <f t="shared" si="4"/>
        <v>-145</v>
      </c>
      <c r="R12" s="14">
        <f t="shared" si="5"/>
        <v>-134.52999999999884</v>
      </c>
      <c r="S12" s="18"/>
    </row>
    <row r="13" spans="1:19" ht="18">
      <c r="A13" s="12" t="s">
        <v>22</v>
      </c>
      <c r="B13" s="13">
        <v>35.5</v>
      </c>
      <c r="C13" s="14">
        <v>3098</v>
      </c>
      <c r="D13" s="15">
        <f t="shared" si="6"/>
        <v>109979</v>
      </c>
      <c r="E13" s="14">
        <v>27820.93</v>
      </c>
      <c r="F13" s="15">
        <v>2314</v>
      </c>
      <c r="G13" s="14">
        <f t="shared" si="7"/>
        <v>82147</v>
      </c>
      <c r="H13" s="15">
        <v>78360</v>
      </c>
      <c r="I13" s="14">
        <f t="shared" si="0"/>
        <v>-3787</v>
      </c>
      <c r="J13" s="15">
        <f t="shared" si="1"/>
        <v>11.070000000006985</v>
      </c>
      <c r="K13" s="14">
        <f t="shared" si="2"/>
        <v>2314.31</v>
      </c>
      <c r="L13" s="15">
        <f t="shared" si="3"/>
        <v>783.69</v>
      </c>
      <c r="M13" s="15" t="b">
        <f>L13='[1]Nal. dot styczeń'!F12</f>
        <v>0</v>
      </c>
      <c r="N13" s="16"/>
      <c r="O13" s="17"/>
      <c r="P13" s="14">
        <f t="shared" si="8"/>
        <v>78360</v>
      </c>
      <c r="Q13" s="15">
        <f t="shared" si="4"/>
        <v>-3787</v>
      </c>
      <c r="R13" s="14">
        <f t="shared" si="5"/>
        <v>-3798.070000000007</v>
      </c>
      <c r="S13" s="18"/>
    </row>
    <row r="14" spans="1:19" ht="18">
      <c r="A14" s="12" t="s">
        <v>23</v>
      </c>
      <c r="B14" s="13">
        <v>18.5</v>
      </c>
      <c r="C14" s="14">
        <v>3332</v>
      </c>
      <c r="D14" s="15">
        <f t="shared" si="6"/>
        <v>61642</v>
      </c>
      <c r="E14" s="14">
        <v>14598.86</v>
      </c>
      <c r="F14" s="15">
        <v>2543</v>
      </c>
      <c r="G14" s="14">
        <f t="shared" si="7"/>
        <v>47045.5</v>
      </c>
      <c r="H14" s="15">
        <v>47386</v>
      </c>
      <c r="I14" s="14">
        <f t="shared" si="0"/>
        <v>340.5</v>
      </c>
      <c r="J14" s="15">
        <f t="shared" si="1"/>
        <v>-2.360000000000582</v>
      </c>
      <c r="K14" s="14">
        <f t="shared" si="2"/>
        <v>2542.87</v>
      </c>
      <c r="L14" s="15">
        <f t="shared" si="3"/>
        <v>789.13</v>
      </c>
      <c r="M14" s="15" t="b">
        <f>L14='[1]Nal. dot styczeń'!F13</f>
        <v>0</v>
      </c>
      <c r="N14" s="16"/>
      <c r="O14" s="17"/>
      <c r="P14" s="14">
        <f t="shared" si="8"/>
        <v>47386</v>
      </c>
      <c r="Q14" s="15">
        <f t="shared" si="4"/>
        <v>340.5</v>
      </c>
      <c r="R14" s="14">
        <f t="shared" si="5"/>
        <v>342.8600000000006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3697.26</v>
      </c>
      <c r="F15" s="15">
        <v>2691</v>
      </c>
      <c r="G15" s="14">
        <f t="shared" si="7"/>
        <v>13455</v>
      </c>
      <c r="H15" s="15">
        <v>13460</v>
      </c>
      <c r="I15" s="14">
        <f t="shared" si="0"/>
        <v>5</v>
      </c>
      <c r="J15" s="15">
        <f t="shared" si="1"/>
        <v>-2.2600000000020373</v>
      </c>
      <c r="K15" s="14">
        <f t="shared" si="2"/>
        <v>2690.55</v>
      </c>
      <c r="L15" s="15">
        <f t="shared" si="3"/>
        <v>739.45</v>
      </c>
      <c r="M15" s="15" t="b">
        <f>L15='[1]Nal. dot styczeń'!F14</f>
        <v>0</v>
      </c>
      <c r="N15" s="16"/>
      <c r="O15" s="17"/>
      <c r="P15" s="14">
        <f t="shared" si="8"/>
        <v>13460</v>
      </c>
      <c r="Q15" s="15">
        <f t="shared" si="4"/>
        <v>5</v>
      </c>
      <c r="R15" s="14">
        <f t="shared" si="5"/>
        <v>7.260000000002037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19355</v>
      </c>
      <c r="I16" s="14">
        <f t="shared" si="0"/>
        <v>0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19355</v>
      </c>
      <c r="Q16" s="15">
        <f t="shared" si="4"/>
        <v>0</v>
      </c>
      <c r="R16" s="14">
        <f t="shared" si="5"/>
        <v>-1.6599999999998545</v>
      </c>
      <c r="S16" s="18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12249.29</v>
      </c>
      <c r="F17" s="15">
        <v>2634</v>
      </c>
      <c r="G17" s="14">
        <f t="shared" si="7"/>
        <v>39510</v>
      </c>
      <c r="H17" s="15">
        <v>39615</v>
      </c>
      <c r="I17" s="14">
        <f t="shared" si="0"/>
        <v>105</v>
      </c>
      <c r="J17" s="15">
        <f t="shared" si="1"/>
        <v>5.709999999999127</v>
      </c>
      <c r="K17" s="14">
        <f t="shared" si="2"/>
        <v>2634.38</v>
      </c>
      <c r="L17" s="15">
        <f t="shared" si="3"/>
        <v>816.62</v>
      </c>
      <c r="M17" s="15" t="b">
        <f>L17='[1]Nal. dot styczeń'!F16</f>
        <v>0</v>
      </c>
      <c r="N17" s="16"/>
      <c r="O17" s="17"/>
      <c r="P17" s="14">
        <f t="shared" si="8"/>
        <v>39615</v>
      </c>
      <c r="Q17" s="15">
        <f t="shared" si="4"/>
        <v>105</v>
      </c>
      <c r="R17" s="14">
        <f t="shared" si="5"/>
        <v>99.29000000000087</v>
      </c>
      <c r="S17" s="18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22485.65</v>
      </c>
      <c r="F18" s="15">
        <v>2758</v>
      </c>
      <c r="G18" s="14">
        <f t="shared" si="7"/>
        <v>96530</v>
      </c>
      <c r="H18" s="15">
        <v>92540</v>
      </c>
      <c r="I18" s="14">
        <f t="shared" si="0"/>
        <v>-3990</v>
      </c>
      <c r="J18" s="15">
        <f t="shared" si="1"/>
        <v>-15.64999999999418</v>
      </c>
      <c r="K18" s="14">
        <f t="shared" si="2"/>
        <v>2757.55</v>
      </c>
      <c r="L18" s="15">
        <f t="shared" si="3"/>
        <v>642.45</v>
      </c>
      <c r="M18" s="15" t="b">
        <f>L18='[1]Nal. dot styczeń'!F17</f>
        <v>0</v>
      </c>
      <c r="N18" s="16"/>
      <c r="O18" s="17"/>
      <c r="P18" s="14">
        <f t="shared" si="8"/>
        <v>92540</v>
      </c>
      <c r="Q18" s="15">
        <f t="shared" si="4"/>
        <v>-3990</v>
      </c>
      <c r="R18" s="14">
        <f t="shared" si="5"/>
        <v>-3974.350000000006</v>
      </c>
      <c r="S18" s="18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7596.27</v>
      </c>
      <c r="F19" s="15">
        <v>2366</v>
      </c>
      <c r="G19" s="14">
        <f t="shared" si="7"/>
        <v>23660</v>
      </c>
      <c r="H19" s="15">
        <v>23300</v>
      </c>
      <c r="I19" s="14">
        <f t="shared" si="0"/>
        <v>-360</v>
      </c>
      <c r="J19" s="15">
        <f t="shared" si="1"/>
        <v>3.7299999999995634</v>
      </c>
      <c r="K19" s="14">
        <f t="shared" si="2"/>
        <v>2366.37</v>
      </c>
      <c r="L19" s="15">
        <f t="shared" si="3"/>
        <v>759.63</v>
      </c>
      <c r="M19" s="15" t="b">
        <f>L19='[1]Nal. dot styczeń'!F18</f>
        <v>0</v>
      </c>
      <c r="N19" s="16"/>
      <c r="O19" s="17"/>
      <c r="P19" s="14">
        <f t="shared" si="8"/>
        <v>23300</v>
      </c>
      <c r="Q19" s="15">
        <f t="shared" si="4"/>
        <v>-360</v>
      </c>
      <c r="R19" s="14">
        <f t="shared" si="5"/>
        <v>-363.72999999999956</v>
      </c>
      <c r="S19" s="18"/>
    </row>
    <row r="20" spans="1:19" ht="18">
      <c r="A20" s="12" t="s">
        <v>29</v>
      </c>
      <c r="B20" s="13">
        <v>12</v>
      </c>
      <c r="C20" s="14">
        <v>3400</v>
      </c>
      <c r="D20" s="15">
        <f t="shared" si="6"/>
        <v>40800</v>
      </c>
      <c r="E20" s="14">
        <v>10230.49</v>
      </c>
      <c r="F20" s="15">
        <v>2547</v>
      </c>
      <c r="G20" s="14">
        <f t="shared" si="7"/>
        <v>30564</v>
      </c>
      <c r="H20" s="15">
        <v>31512</v>
      </c>
      <c r="I20" s="14">
        <f t="shared" si="0"/>
        <v>948</v>
      </c>
      <c r="J20" s="15">
        <f t="shared" si="1"/>
        <v>5.510000000002037</v>
      </c>
      <c r="K20" s="14">
        <f t="shared" si="2"/>
        <v>2547.46</v>
      </c>
      <c r="L20" s="15">
        <f t="shared" si="3"/>
        <v>852.54</v>
      </c>
      <c r="M20" s="15" t="b">
        <f>L20='[1]Nal. dot styczeń'!F19</f>
        <v>0</v>
      </c>
      <c r="N20" s="16"/>
      <c r="O20" s="17"/>
      <c r="P20" s="14">
        <f t="shared" si="8"/>
        <v>31512</v>
      </c>
      <c r="Q20" s="15">
        <f t="shared" si="4"/>
        <v>948</v>
      </c>
      <c r="R20" s="14">
        <f t="shared" si="5"/>
        <v>942.489999999998</v>
      </c>
      <c r="S20" s="18"/>
    </row>
    <row r="21" spans="1:19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54946.82</v>
      </c>
      <c r="F21" s="15">
        <v>3567</v>
      </c>
      <c r="G21" s="14">
        <f t="shared" si="7"/>
        <v>235422</v>
      </c>
      <c r="H21" s="15">
        <v>238097</v>
      </c>
      <c r="I21" s="14">
        <f t="shared" si="0"/>
        <v>2675</v>
      </c>
      <c r="J21" s="15">
        <f t="shared" si="1"/>
        <v>31.179999999993015</v>
      </c>
      <c r="K21" s="14">
        <f t="shared" si="2"/>
        <v>3567.4700000000003</v>
      </c>
      <c r="L21" s="15">
        <f t="shared" si="3"/>
        <v>832.53</v>
      </c>
      <c r="M21" s="15" t="b">
        <f>L21='[1]Nal. dot styczeń'!F20</f>
        <v>0</v>
      </c>
      <c r="N21" s="16"/>
      <c r="O21" s="17"/>
      <c r="P21" s="14">
        <f t="shared" si="8"/>
        <v>238097</v>
      </c>
      <c r="Q21" s="15">
        <f t="shared" si="4"/>
        <v>2675</v>
      </c>
      <c r="R21" s="14">
        <f t="shared" si="5"/>
        <v>2643.820000000007</v>
      </c>
      <c r="S21" s="18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115268</v>
      </c>
      <c r="F22" s="15">
        <v>2749</v>
      </c>
      <c r="G22" s="14">
        <f t="shared" si="7"/>
        <v>365617</v>
      </c>
      <c r="H22" s="15">
        <v>369075</v>
      </c>
      <c r="I22" s="14">
        <f t="shared" si="0"/>
        <v>3458</v>
      </c>
      <c r="J22" s="15">
        <f t="shared" si="1"/>
        <v>-58.0800000000163</v>
      </c>
      <c r="K22" s="14">
        <f t="shared" si="2"/>
        <v>2748.56</v>
      </c>
      <c r="L22" s="15">
        <f t="shared" si="3"/>
        <v>866.68</v>
      </c>
      <c r="M22" s="15" t="b">
        <f>L22='[1]Nal. dot styczeń'!F21</f>
        <v>0</v>
      </c>
      <c r="N22" s="16"/>
      <c r="O22" s="17"/>
      <c r="P22" s="14">
        <f t="shared" si="8"/>
        <v>369075</v>
      </c>
      <c r="Q22" s="15">
        <f t="shared" si="4"/>
        <v>3458</v>
      </c>
      <c r="R22" s="14">
        <f t="shared" si="5"/>
        <v>3516.0800000000163</v>
      </c>
      <c r="S22" s="18"/>
    </row>
    <row r="23" spans="1:19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13840.53</v>
      </c>
      <c r="F23" s="15">
        <v>2223</v>
      </c>
      <c r="G23" s="14">
        <f t="shared" si="7"/>
        <v>46683</v>
      </c>
      <c r="H23" s="15">
        <v>47460</v>
      </c>
      <c r="I23" s="14">
        <f t="shared" si="0"/>
        <v>777</v>
      </c>
      <c r="J23" s="15">
        <f t="shared" si="1"/>
        <v>-7.619999999995343</v>
      </c>
      <c r="K23" s="14">
        <f t="shared" si="2"/>
        <v>2222.64</v>
      </c>
      <c r="L23" s="15">
        <f t="shared" si="3"/>
        <v>659.07</v>
      </c>
      <c r="M23" s="15" t="b">
        <f>L23='[1]Nal. dot styczeń'!F22</f>
        <v>0</v>
      </c>
      <c r="N23" s="16"/>
      <c r="O23" s="17"/>
      <c r="P23" s="14">
        <f t="shared" si="8"/>
        <v>47460</v>
      </c>
      <c r="Q23" s="15">
        <f t="shared" si="4"/>
        <v>777</v>
      </c>
      <c r="R23" s="14">
        <f t="shared" si="5"/>
        <v>784.6199999999953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24517.44</v>
      </c>
      <c r="F24" s="15">
        <v>2837</v>
      </c>
      <c r="G24" s="14">
        <f t="shared" si="7"/>
        <v>96458</v>
      </c>
      <c r="H24" s="15">
        <v>94894</v>
      </c>
      <c r="I24" s="14">
        <f t="shared" si="0"/>
        <v>-1564</v>
      </c>
      <c r="J24" s="15">
        <f t="shared" si="1"/>
        <v>-3.4400000000023283</v>
      </c>
      <c r="K24" s="14">
        <f t="shared" si="2"/>
        <v>2836.9</v>
      </c>
      <c r="L24" s="15">
        <f t="shared" si="3"/>
        <v>721.1</v>
      </c>
      <c r="M24" s="15" t="b">
        <f>L24='[1]Nal. dot styczeń'!F23</f>
        <v>0</v>
      </c>
      <c r="N24" s="16"/>
      <c r="O24" s="17"/>
      <c r="P24" s="14">
        <f t="shared" si="8"/>
        <v>94894</v>
      </c>
      <c r="Q24" s="15">
        <f t="shared" si="4"/>
        <v>-1564</v>
      </c>
      <c r="R24" s="14">
        <f t="shared" si="5"/>
        <v>-1560.5599999999977</v>
      </c>
      <c r="S24" s="18"/>
    </row>
    <row r="25" spans="1:19" ht="18">
      <c r="A25" s="12" t="s">
        <v>34</v>
      </c>
      <c r="B25" s="13">
        <v>71</v>
      </c>
      <c r="C25" s="14">
        <v>3760</v>
      </c>
      <c r="D25" s="15">
        <f t="shared" si="6"/>
        <v>266960</v>
      </c>
      <c r="E25" s="14">
        <v>65262.34</v>
      </c>
      <c r="F25" s="15">
        <v>2841</v>
      </c>
      <c r="G25" s="14">
        <f t="shared" si="7"/>
        <v>201711</v>
      </c>
      <c r="H25" s="15">
        <v>202055</v>
      </c>
      <c r="I25" s="14">
        <f t="shared" si="0"/>
        <v>344</v>
      </c>
      <c r="J25" s="15">
        <f t="shared" si="1"/>
        <v>-13.339999999967404</v>
      </c>
      <c r="K25" s="14">
        <f t="shared" si="2"/>
        <v>2840.81</v>
      </c>
      <c r="L25" s="15">
        <f t="shared" si="3"/>
        <v>919.19</v>
      </c>
      <c r="M25" s="15" t="b">
        <f>L25='[1]Nal. dot styczeń'!F24</f>
        <v>0</v>
      </c>
      <c r="N25" s="16"/>
      <c r="O25" s="17"/>
      <c r="P25" s="14">
        <f t="shared" si="8"/>
        <v>202055</v>
      </c>
      <c r="Q25" s="15">
        <f t="shared" si="4"/>
        <v>344</v>
      </c>
      <c r="R25" s="14">
        <f t="shared" si="5"/>
        <v>357.3399999999674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  <c r="S26" s="18"/>
    </row>
    <row r="27" spans="1:19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46082.86</v>
      </c>
      <c r="F27" s="15">
        <v>2869</v>
      </c>
      <c r="G27" s="14">
        <f t="shared" si="7"/>
        <v>180747</v>
      </c>
      <c r="H27" s="15">
        <v>179168</v>
      </c>
      <c r="I27" s="14">
        <f t="shared" si="0"/>
        <v>-1579</v>
      </c>
      <c r="J27" s="15">
        <f t="shared" si="1"/>
        <v>-29.85999999998603</v>
      </c>
      <c r="K27" s="14">
        <f t="shared" si="2"/>
        <v>2868.5299999999997</v>
      </c>
      <c r="L27" s="15">
        <f t="shared" si="3"/>
        <v>731.47</v>
      </c>
      <c r="M27" s="15" t="b">
        <f>L27='[1]Nal. dot styczeń'!F26</f>
        <v>0</v>
      </c>
      <c r="N27" s="16"/>
      <c r="O27" s="17"/>
      <c r="P27" s="14">
        <f t="shared" si="8"/>
        <v>179168</v>
      </c>
      <c r="Q27" s="15">
        <f t="shared" si="4"/>
        <v>-1579</v>
      </c>
      <c r="R27" s="14">
        <f t="shared" si="5"/>
        <v>-1549.140000000014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27937</v>
      </c>
      <c r="I28" s="14">
        <f t="shared" si="0"/>
        <v>1898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27937</v>
      </c>
      <c r="Q28" s="15">
        <f t="shared" si="4"/>
        <v>1898</v>
      </c>
      <c r="R28" s="14">
        <f t="shared" si="5"/>
        <v>1896.8099999999977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17182.71</v>
      </c>
      <c r="F29" s="15">
        <v>2967</v>
      </c>
      <c r="G29" s="14">
        <f t="shared" si="7"/>
        <v>57856.5</v>
      </c>
      <c r="H29" s="15">
        <v>55419</v>
      </c>
      <c r="I29" s="14">
        <f t="shared" si="0"/>
        <v>-2437.5</v>
      </c>
      <c r="J29" s="15">
        <f t="shared" si="1"/>
        <v>-3.209999999991851</v>
      </c>
      <c r="K29" s="14">
        <f t="shared" si="2"/>
        <v>2966.84</v>
      </c>
      <c r="L29" s="15">
        <f t="shared" si="3"/>
        <v>881.16</v>
      </c>
      <c r="M29" s="15" t="b">
        <f>L29='[1]Nal. dot styczeń'!F28</f>
        <v>0</v>
      </c>
      <c r="N29" s="16"/>
      <c r="O29" s="17"/>
      <c r="P29" s="14">
        <f t="shared" si="8"/>
        <v>55419</v>
      </c>
      <c r="Q29" s="15">
        <f t="shared" si="4"/>
        <v>-2437.5</v>
      </c>
      <c r="R29" s="14">
        <f t="shared" si="5"/>
        <v>-2434.290000000008</v>
      </c>
      <c r="S29" s="18"/>
    </row>
    <row r="30" spans="1:19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5049.45</v>
      </c>
      <c r="F30" s="15">
        <v>2035</v>
      </c>
      <c r="G30" s="14">
        <f t="shared" si="7"/>
        <v>12210</v>
      </c>
      <c r="H30" s="15">
        <v>13008</v>
      </c>
      <c r="I30" s="14">
        <f t="shared" si="0"/>
        <v>798</v>
      </c>
      <c r="J30" s="15">
        <f t="shared" si="1"/>
        <v>2.5499999999992724</v>
      </c>
      <c r="K30" s="14">
        <f t="shared" si="2"/>
        <v>2035.42</v>
      </c>
      <c r="L30" s="15">
        <f t="shared" si="3"/>
        <v>841.58</v>
      </c>
      <c r="M30" s="15" t="b">
        <f>L30='[1]Nal. dot styczeń'!F29</f>
        <v>0</v>
      </c>
      <c r="N30" s="16"/>
      <c r="O30" s="17"/>
      <c r="P30" s="14">
        <f t="shared" si="8"/>
        <v>13008</v>
      </c>
      <c r="Q30" s="15">
        <f t="shared" si="4"/>
        <v>798</v>
      </c>
      <c r="R30" s="14">
        <f t="shared" si="5"/>
        <v>795.4500000000007</v>
      </c>
      <c r="S30" s="18"/>
    </row>
    <row r="31" spans="1:19" ht="18">
      <c r="A31" s="12" t="s">
        <v>40</v>
      </c>
      <c r="B31" s="13">
        <v>10</v>
      </c>
      <c r="C31" s="14">
        <v>3350</v>
      </c>
      <c r="D31" s="15">
        <f t="shared" si="6"/>
        <v>33500</v>
      </c>
      <c r="E31" s="14">
        <v>6375.76</v>
      </c>
      <c r="F31" s="15">
        <v>2712</v>
      </c>
      <c r="G31" s="14">
        <f t="shared" si="7"/>
        <v>27120</v>
      </c>
      <c r="H31" s="15">
        <v>26800</v>
      </c>
      <c r="I31" s="14">
        <f t="shared" si="0"/>
        <v>-320</v>
      </c>
      <c r="J31" s="15">
        <f t="shared" si="1"/>
        <v>4.239999999997963</v>
      </c>
      <c r="K31" s="14">
        <f t="shared" si="2"/>
        <v>2712.42</v>
      </c>
      <c r="L31" s="15">
        <f t="shared" si="3"/>
        <v>637.58</v>
      </c>
      <c r="M31" s="15" t="b">
        <f>L31='[1]Nal. dot styczeń'!F30</f>
        <v>0</v>
      </c>
      <c r="N31" s="16"/>
      <c r="O31" s="17"/>
      <c r="P31" s="14">
        <f t="shared" si="8"/>
        <v>26800</v>
      </c>
      <c r="Q31" s="15">
        <f t="shared" si="4"/>
        <v>-320</v>
      </c>
      <c r="R31" s="14">
        <f t="shared" si="5"/>
        <v>-324.23999999999796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37604</v>
      </c>
      <c r="I32" s="14">
        <f t="shared" si="0"/>
        <v>0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0</v>
      </c>
      <c r="R32" s="14">
        <f t="shared" si="5"/>
        <v>6.7299999999959255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43559.62</v>
      </c>
      <c r="F33" s="15">
        <v>2709</v>
      </c>
      <c r="G33" s="14">
        <f t="shared" si="7"/>
        <v>157122</v>
      </c>
      <c r="H33" s="15">
        <v>151902</v>
      </c>
      <c r="I33" s="14">
        <f t="shared" si="0"/>
        <v>-5220</v>
      </c>
      <c r="J33" s="15">
        <f t="shared" si="1"/>
        <v>-1.6199999999953434</v>
      </c>
      <c r="K33" s="14">
        <f t="shared" si="2"/>
        <v>2708.9700000000003</v>
      </c>
      <c r="L33" s="15">
        <f t="shared" si="3"/>
        <v>751.03</v>
      </c>
      <c r="M33" s="15" t="b">
        <f>L33='[1]Nal. dot styczeń'!F32</f>
        <v>0</v>
      </c>
      <c r="N33" s="16"/>
      <c r="O33" s="17"/>
      <c r="P33" s="14">
        <f t="shared" si="8"/>
        <v>151902</v>
      </c>
      <c r="Q33" s="15">
        <f t="shared" si="4"/>
        <v>-5220</v>
      </c>
      <c r="R33" s="14">
        <f t="shared" si="5"/>
        <v>-5218.380000000005</v>
      </c>
      <c r="S33" s="18"/>
    </row>
    <row r="34" spans="1:19" ht="18">
      <c r="A34" s="12" t="s">
        <v>43</v>
      </c>
      <c r="B34" s="13">
        <v>96.5</v>
      </c>
      <c r="C34" s="14">
        <v>3078</v>
      </c>
      <c r="D34" s="15">
        <f t="shared" si="6"/>
        <v>297027</v>
      </c>
      <c r="E34" s="14">
        <v>90950.06</v>
      </c>
      <c r="F34" s="15">
        <v>2136</v>
      </c>
      <c r="G34" s="14">
        <f t="shared" si="7"/>
        <v>206124</v>
      </c>
      <c r="H34" s="15">
        <v>209229</v>
      </c>
      <c r="I34" s="14">
        <f t="shared" si="0"/>
        <v>3105</v>
      </c>
      <c r="J34" s="15">
        <f t="shared" si="1"/>
        <v>-47.05999999999767</v>
      </c>
      <c r="K34" s="14">
        <f t="shared" si="2"/>
        <v>2135.51</v>
      </c>
      <c r="L34" s="15">
        <f t="shared" si="3"/>
        <v>942.49</v>
      </c>
      <c r="M34" s="15" t="b">
        <f>L34='[1]Nal. dot styczeń'!F33</f>
        <v>0</v>
      </c>
      <c r="N34" s="16"/>
      <c r="O34" s="17"/>
      <c r="P34" s="14">
        <f t="shared" si="8"/>
        <v>209229</v>
      </c>
      <c r="Q34" s="15">
        <f t="shared" si="4"/>
        <v>3105</v>
      </c>
      <c r="R34" s="14">
        <f t="shared" si="5"/>
        <v>3152.0599999999977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  <c r="S35" s="18"/>
    </row>
    <row r="36" spans="1:19" ht="18">
      <c r="A36" s="12" t="s">
        <v>45</v>
      </c>
      <c r="B36" s="13">
        <v>94.5</v>
      </c>
      <c r="C36" s="14">
        <v>3024</v>
      </c>
      <c r="D36" s="15">
        <f t="shared" si="6"/>
        <v>285768</v>
      </c>
      <c r="E36" s="14">
        <v>69925.8</v>
      </c>
      <c r="F36" s="15">
        <v>2284</v>
      </c>
      <c r="G36" s="14">
        <f t="shared" si="7"/>
        <v>215838</v>
      </c>
      <c r="H36" s="15">
        <v>215933</v>
      </c>
      <c r="I36" s="14">
        <f t="shared" si="0"/>
        <v>95</v>
      </c>
      <c r="J36" s="15">
        <f t="shared" si="1"/>
        <v>4.2000000000116415</v>
      </c>
      <c r="K36" s="14">
        <f t="shared" si="2"/>
        <v>2284.04</v>
      </c>
      <c r="L36" s="15">
        <f t="shared" si="3"/>
        <v>739.96</v>
      </c>
      <c r="M36" s="15" t="b">
        <f>L36='[1]Nal. dot styczeń'!F35</f>
        <v>0</v>
      </c>
      <c r="N36" s="16"/>
      <c r="O36" s="17"/>
      <c r="P36" s="14">
        <f t="shared" si="8"/>
        <v>215933</v>
      </c>
      <c r="Q36" s="15">
        <f t="shared" si="4"/>
        <v>95</v>
      </c>
      <c r="R36" s="14">
        <f t="shared" si="5"/>
        <v>90.79999999998836</v>
      </c>
      <c r="S36" s="18"/>
    </row>
    <row r="37" spans="1:19" ht="18">
      <c r="A37" s="12" t="s">
        <v>46</v>
      </c>
      <c r="B37" s="13">
        <v>15.5</v>
      </c>
      <c r="C37" s="14">
        <v>3843</v>
      </c>
      <c r="D37" s="15">
        <f t="shared" si="6"/>
        <v>59566.5</v>
      </c>
      <c r="E37" s="14">
        <v>16969</v>
      </c>
      <c r="F37" s="15">
        <v>2748</v>
      </c>
      <c r="G37" s="14">
        <f t="shared" si="7"/>
        <v>42594</v>
      </c>
      <c r="H37" s="15">
        <v>36671</v>
      </c>
      <c r="I37" s="14">
        <f t="shared" si="0"/>
        <v>-5923</v>
      </c>
      <c r="J37" s="15">
        <f t="shared" si="1"/>
        <v>3.5</v>
      </c>
      <c r="K37" s="14">
        <f t="shared" si="2"/>
        <v>2748.23</v>
      </c>
      <c r="L37" s="15">
        <f t="shared" si="3"/>
        <v>1094.77</v>
      </c>
      <c r="M37" s="15" t="b">
        <f>L37='[1]Nal. dot styczeń'!F36</f>
        <v>0</v>
      </c>
      <c r="N37" s="16"/>
      <c r="O37" s="17"/>
      <c r="P37" s="14">
        <f t="shared" si="8"/>
        <v>36671</v>
      </c>
      <c r="Q37" s="15">
        <f t="shared" si="4"/>
        <v>-5923</v>
      </c>
      <c r="R37" s="14">
        <f t="shared" si="5"/>
        <v>-5926.5</v>
      </c>
      <c r="S37" s="18"/>
    </row>
    <row r="38" spans="1:19" ht="18">
      <c r="A38" s="12" t="s">
        <v>47</v>
      </c>
      <c r="B38" s="13">
        <v>2.5</v>
      </c>
      <c r="C38" s="14">
        <v>3555</v>
      </c>
      <c r="D38" s="15">
        <f t="shared" si="6"/>
        <v>8887.5</v>
      </c>
      <c r="E38" s="14">
        <v>3925.34</v>
      </c>
      <c r="F38" s="15">
        <v>1985</v>
      </c>
      <c r="G38" s="14">
        <f t="shared" si="7"/>
        <v>4962.5</v>
      </c>
      <c r="H38" s="15">
        <v>5724</v>
      </c>
      <c r="I38" s="14">
        <f t="shared" si="0"/>
        <v>761.5</v>
      </c>
      <c r="J38" s="15">
        <f t="shared" si="1"/>
        <v>-0.3400000000001455</v>
      </c>
      <c r="K38" s="14">
        <f t="shared" si="2"/>
        <v>1984.86</v>
      </c>
      <c r="L38" s="15">
        <f t="shared" si="3"/>
        <v>1570.14</v>
      </c>
      <c r="M38" s="15" t="b">
        <f>L38='[1]Nal. dot styczeń'!F37</f>
        <v>0</v>
      </c>
      <c r="N38" s="16"/>
      <c r="O38" s="17"/>
      <c r="P38" s="14">
        <f t="shared" si="8"/>
        <v>5724</v>
      </c>
      <c r="Q38" s="15">
        <f t="shared" si="4"/>
        <v>761.5</v>
      </c>
      <c r="R38" s="14">
        <f t="shared" si="5"/>
        <v>761.8400000000001</v>
      </c>
      <c r="S38" s="18"/>
    </row>
    <row r="39" spans="1:19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12823.15</v>
      </c>
      <c r="F39" s="15">
        <v>2301</v>
      </c>
      <c r="G39" s="14">
        <f t="shared" si="7"/>
        <v>23010</v>
      </c>
      <c r="H39" s="15">
        <v>19433</v>
      </c>
      <c r="I39" s="14">
        <f t="shared" si="0"/>
        <v>-3577</v>
      </c>
      <c r="J39" s="15">
        <f t="shared" si="1"/>
        <v>-3.150000000001455</v>
      </c>
      <c r="K39" s="14">
        <f t="shared" si="2"/>
        <v>2300.6800000000003</v>
      </c>
      <c r="L39" s="15">
        <f t="shared" si="3"/>
        <v>1282.32</v>
      </c>
      <c r="M39" s="15" t="b">
        <f>L39='[1]Nal. dot styczeń'!F38</f>
        <v>0</v>
      </c>
      <c r="N39" s="16"/>
      <c r="O39" s="17"/>
      <c r="P39" s="14">
        <f t="shared" si="8"/>
        <v>19433</v>
      </c>
      <c r="Q39" s="15">
        <f t="shared" si="4"/>
        <v>-3577</v>
      </c>
      <c r="R39" s="14">
        <f t="shared" si="5"/>
        <v>-3573.8499999999985</v>
      </c>
      <c r="S39" s="18"/>
    </row>
    <row r="40" spans="1:19" ht="18">
      <c r="A40" s="12" t="s">
        <v>49</v>
      </c>
      <c r="B40" s="13">
        <v>11</v>
      </c>
      <c r="C40" s="14">
        <v>3791</v>
      </c>
      <c r="D40" s="15">
        <f t="shared" si="6"/>
        <v>41701</v>
      </c>
      <c r="E40" s="14">
        <v>13031.67</v>
      </c>
      <c r="F40" s="15">
        <v>2606</v>
      </c>
      <c r="G40" s="14">
        <f t="shared" si="7"/>
        <v>28666</v>
      </c>
      <c r="H40" s="15">
        <v>28567</v>
      </c>
      <c r="I40" s="14">
        <f t="shared" si="0"/>
        <v>-99</v>
      </c>
      <c r="J40" s="15">
        <f t="shared" si="1"/>
        <v>3.3300000000017462</v>
      </c>
      <c r="K40" s="14">
        <f t="shared" si="2"/>
        <v>2606.3</v>
      </c>
      <c r="L40" s="15">
        <f t="shared" si="3"/>
        <v>1184.7</v>
      </c>
      <c r="M40" s="15" t="b">
        <f>L40='[1]Nal. dot styczeń'!F39</f>
        <v>0</v>
      </c>
      <c r="N40" s="16"/>
      <c r="O40" s="17"/>
      <c r="P40" s="14">
        <f t="shared" si="8"/>
        <v>28567</v>
      </c>
      <c r="Q40" s="15">
        <f t="shared" si="4"/>
        <v>-99</v>
      </c>
      <c r="R40" s="14">
        <f t="shared" si="5"/>
        <v>-102.33000000000175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33634.87</v>
      </c>
      <c r="F41" s="15">
        <v>2176</v>
      </c>
      <c r="G41" s="14">
        <f t="shared" si="7"/>
        <v>97920</v>
      </c>
      <c r="H41" s="15">
        <v>95400</v>
      </c>
      <c r="I41" s="14">
        <f t="shared" si="0"/>
        <v>-2520</v>
      </c>
      <c r="J41" s="15">
        <f t="shared" si="1"/>
        <v>-19.869999999995343</v>
      </c>
      <c r="K41" s="14">
        <f t="shared" si="2"/>
        <v>2175.56</v>
      </c>
      <c r="L41" s="15">
        <f t="shared" si="3"/>
        <v>747.44</v>
      </c>
      <c r="M41" s="15" t="b">
        <f>L41='[1]Nal. dot styczeń'!F40</f>
        <v>0</v>
      </c>
      <c r="N41" s="16"/>
      <c r="O41" s="17"/>
      <c r="P41" s="14">
        <f t="shared" si="8"/>
        <v>95400</v>
      </c>
      <c r="Q41" s="15">
        <f t="shared" si="4"/>
        <v>-2520</v>
      </c>
      <c r="R41" s="14">
        <f t="shared" si="5"/>
        <v>-2500.1300000000047</v>
      </c>
      <c r="S41" s="18"/>
    </row>
    <row r="42" spans="1:19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5252</v>
      </c>
      <c r="I42" s="14">
        <f t="shared" si="0"/>
        <v>-2434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5252</v>
      </c>
      <c r="Q42" s="15">
        <f t="shared" si="4"/>
        <v>-2434</v>
      </c>
      <c r="R42" s="14">
        <f t="shared" si="5"/>
        <v>-2434.090000000002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/>
    </row>
    <row r="44" spans="1:19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47020.15</v>
      </c>
      <c r="F44" s="15">
        <v>2722</v>
      </c>
      <c r="G44" s="14">
        <f t="shared" si="7"/>
        <v>185096</v>
      </c>
      <c r="H44" s="15">
        <v>173652</v>
      </c>
      <c r="I44" s="14">
        <f t="shared" si="0"/>
        <v>-11444</v>
      </c>
      <c r="J44" s="15">
        <f t="shared" si="1"/>
        <v>-1.5500000000174623</v>
      </c>
      <c r="K44" s="14">
        <f t="shared" si="2"/>
        <v>2721.9799999999996</v>
      </c>
      <c r="L44" s="15">
        <f t="shared" si="3"/>
        <v>691.47</v>
      </c>
      <c r="M44" s="15" t="b">
        <f>L44='[1]Nal. dot styczeń'!F43</f>
        <v>0</v>
      </c>
      <c r="N44" s="16"/>
      <c r="O44" s="17"/>
      <c r="P44" s="14">
        <f t="shared" si="8"/>
        <v>173652</v>
      </c>
      <c r="Q44" s="15">
        <f t="shared" si="4"/>
        <v>-11444</v>
      </c>
      <c r="R44" s="14">
        <f t="shared" si="5"/>
        <v>-11442.449999999983</v>
      </c>
      <c r="S44" s="18"/>
    </row>
    <row r="45" spans="1:19" ht="18">
      <c r="A45" s="12" t="s">
        <v>54</v>
      </c>
      <c r="B45" s="13">
        <v>187</v>
      </c>
      <c r="C45" s="14">
        <v>3460.88</v>
      </c>
      <c r="D45" s="15">
        <f t="shared" si="6"/>
        <v>647184.56</v>
      </c>
      <c r="E45" s="14">
        <v>163402.87</v>
      </c>
      <c r="F45" s="15">
        <v>2587</v>
      </c>
      <c r="G45" s="14">
        <f t="shared" si="7"/>
        <v>483769</v>
      </c>
      <c r="H45" s="15">
        <v>480018</v>
      </c>
      <c r="I45" s="14">
        <f t="shared" si="0"/>
        <v>-3751</v>
      </c>
      <c r="J45" s="15">
        <f t="shared" si="1"/>
        <v>12.690000000060536</v>
      </c>
      <c r="K45" s="14">
        <f t="shared" si="2"/>
        <v>2587.07</v>
      </c>
      <c r="L45" s="15">
        <f t="shared" si="3"/>
        <v>873.81</v>
      </c>
      <c r="M45" s="15" t="b">
        <f>L45='[1]Nal. dot styczeń'!F44</f>
        <v>0</v>
      </c>
      <c r="N45" s="16"/>
      <c r="O45" s="17"/>
      <c r="P45" s="14">
        <f t="shared" si="8"/>
        <v>480018</v>
      </c>
      <c r="Q45" s="15">
        <f t="shared" si="4"/>
        <v>-3751</v>
      </c>
      <c r="R45" s="14">
        <f t="shared" si="5"/>
        <v>-3763.6900000000605</v>
      </c>
      <c r="S45" s="18"/>
    </row>
    <row r="46" spans="2:18" s="19" customFormat="1" ht="24.75" customHeight="1">
      <c r="B46" s="21">
        <f>SUM(B8:B45)</f>
        <v>1323.5</v>
      </c>
      <c r="C46" s="21">
        <f aca="true" t="shared" si="9" ref="C46:R46">SUM(C8:C45)</f>
        <v>130907.56</v>
      </c>
      <c r="D46" s="21">
        <f t="shared" si="9"/>
        <v>4573888.35</v>
      </c>
      <c r="E46" s="21">
        <f t="shared" si="9"/>
        <v>1086192.4000000001</v>
      </c>
      <c r="F46" s="21">
        <f t="shared" si="9"/>
        <v>99581</v>
      </c>
      <c r="G46" s="21">
        <f t="shared" si="9"/>
        <v>3487864.5</v>
      </c>
      <c r="H46" s="21">
        <f t="shared" si="9"/>
        <v>3451001</v>
      </c>
      <c r="I46" s="21">
        <f t="shared" si="9"/>
        <v>-36863.5</v>
      </c>
      <c r="J46" s="21">
        <f t="shared" si="9"/>
        <v>-168.54999999989013</v>
      </c>
      <c r="K46" s="21">
        <f t="shared" si="9"/>
        <v>99579.46</v>
      </c>
      <c r="L46" s="21">
        <f t="shared" si="9"/>
        <v>31328.100000000006</v>
      </c>
      <c r="M46" s="21"/>
      <c r="N46" s="21">
        <f t="shared" si="9"/>
        <v>0</v>
      </c>
      <c r="O46" s="21">
        <f t="shared" si="9"/>
        <v>0</v>
      </c>
      <c r="P46" s="21">
        <f t="shared" si="9"/>
        <v>3451001</v>
      </c>
      <c r="Q46" s="21">
        <f t="shared" si="9"/>
        <v>-36863.5</v>
      </c>
      <c r="R46" s="21">
        <f t="shared" si="9"/>
        <v>-36694.950000000106</v>
      </c>
    </row>
    <row r="48" spans="7:8" ht="14.25">
      <c r="G48" s="2" t="s">
        <v>68</v>
      </c>
      <c r="H48" s="2">
        <v>3451001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zoomScalePageLayoutView="0" workbookViewId="0" topLeftCell="A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19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18872</v>
      </c>
      <c r="I8" s="14">
        <f aca="true" t="shared" si="0" ref="I8:I45">H8-G8</f>
        <v>0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18872</v>
      </c>
      <c r="Q8" s="15">
        <f aca="true" t="shared" si="4" ref="Q8:Q45">P8-G8</f>
        <v>0</v>
      </c>
      <c r="R8" s="14">
        <f aca="true" t="shared" si="5" ref="R8:R45">(E8+H8)-D8</f>
        <v>-1.360000000000582</v>
      </c>
      <c r="S8" s="18" t="s">
        <v>55</v>
      </c>
    </row>
    <row r="9" spans="1:19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185590</v>
      </c>
      <c r="I9" s="14">
        <f t="shared" si="0"/>
        <v>0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0</v>
      </c>
      <c r="R9" s="14">
        <f t="shared" si="5"/>
        <v>31.60000000000582</v>
      </c>
      <c r="S9" s="18"/>
    </row>
    <row r="10" spans="1:19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/>
    </row>
    <row r="11" spans="1:19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/>
    </row>
    <row r="12" spans="1:19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23811.62</v>
      </c>
      <c r="F12" s="15">
        <v>2869</v>
      </c>
      <c r="G12" s="14">
        <f t="shared" si="7"/>
        <v>106153</v>
      </c>
      <c r="H12" s="15">
        <v>104835</v>
      </c>
      <c r="I12" s="14">
        <f t="shared" si="0"/>
        <v>-1318</v>
      </c>
      <c r="J12" s="15">
        <f t="shared" si="1"/>
        <v>16.380000000004657</v>
      </c>
      <c r="K12" s="14">
        <f t="shared" si="2"/>
        <v>2869.44</v>
      </c>
      <c r="L12" s="15">
        <f t="shared" si="3"/>
        <v>643.56</v>
      </c>
      <c r="M12" s="15" t="b">
        <f>L12='[1]Nal. dot styczeń'!F11</f>
        <v>0</v>
      </c>
      <c r="N12" s="16"/>
      <c r="O12" s="17"/>
      <c r="P12" s="14">
        <f t="shared" si="8"/>
        <v>104835</v>
      </c>
      <c r="Q12" s="15">
        <f t="shared" si="4"/>
        <v>-1318</v>
      </c>
      <c r="R12" s="14">
        <f t="shared" si="5"/>
        <v>-1334.3800000000047</v>
      </c>
      <c r="S12" s="18"/>
    </row>
    <row r="13" spans="1:19" ht="18">
      <c r="A13" s="12" t="s">
        <v>22</v>
      </c>
      <c r="B13" s="13">
        <v>35</v>
      </c>
      <c r="C13" s="14">
        <v>3098</v>
      </c>
      <c r="D13" s="15">
        <f t="shared" si="6"/>
        <v>108430</v>
      </c>
      <c r="E13" s="14">
        <v>27662.87</v>
      </c>
      <c r="F13" s="15">
        <v>2308</v>
      </c>
      <c r="G13" s="14">
        <f t="shared" si="7"/>
        <v>80780</v>
      </c>
      <c r="H13" s="34">
        <v>80089</v>
      </c>
      <c r="I13" s="14">
        <f t="shared" si="0"/>
        <v>-691</v>
      </c>
      <c r="J13" s="15">
        <f t="shared" si="1"/>
        <v>-12.869999999995343</v>
      </c>
      <c r="K13" s="14">
        <f t="shared" si="2"/>
        <v>2307.63</v>
      </c>
      <c r="L13" s="15">
        <f t="shared" si="3"/>
        <v>790.37</v>
      </c>
      <c r="M13" s="15" t="b">
        <f>L13='[1]Nal. dot styczeń'!F12</f>
        <v>0</v>
      </c>
      <c r="N13" s="16"/>
      <c r="O13" s="17"/>
      <c r="P13" s="14">
        <f t="shared" si="8"/>
        <v>80089</v>
      </c>
      <c r="Q13" s="15">
        <f t="shared" si="4"/>
        <v>-691</v>
      </c>
      <c r="R13" s="14">
        <f t="shared" si="5"/>
        <v>-678.1300000000047</v>
      </c>
      <c r="S13" s="18"/>
    </row>
    <row r="14" spans="1:19" ht="18">
      <c r="A14" s="12" t="s">
        <v>23</v>
      </c>
      <c r="B14" s="13">
        <v>17.5</v>
      </c>
      <c r="C14" s="14">
        <v>3332</v>
      </c>
      <c r="D14" s="15">
        <f t="shared" si="6"/>
        <v>58310</v>
      </c>
      <c r="E14" s="14">
        <v>14159.69</v>
      </c>
      <c r="F14" s="15">
        <v>2523</v>
      </c>
      <c r="G14" s="14">
        <f t="shared" si="7"/>
        <v>44152.5</v>
      </c>
      <c r="H14" s="15">
        <v>46041</v>
      </c>
      <c r="I14" s="14">
        <f t="shared" si="0"/>
        <v>1888.5</v>
      </c>
      <c r="J14" s="15">
        <f t="shared" si="1"/>
        <v>-2.1900000000023283</v>
      </c>
      <c r="K14" s="14">
        <f t="shared" si="2"/>
        <v>2522.87</v>
      </c>
      <c r="L14" s="15">
        <f t="shared" si="3"/>
        <v>809.13</v>
      </c>
      <c r="M14" s="15" t="b">
        <f>L14='[1]Nal. dot styczeń'!F13</f>
        <v>0</v>
      </c>
      <c r="N14" s="16"/>
      <c r="O14" s="17"/>
      <c r="P14" s="14">
        <f t="shared" si="8"/>
        <v>46041</v>
      </c>
      <c r="Q14" s="15">
        <f t="shared" si="4"/>
        <v>1888.5</v>
      </c>
      <c r="R14" s="14">
        <f t="shared" si="5"/>
        <v>1890.6900000000023</v>
      </c>
      <c r="S14" s="18"/>
    </row>
    <row r="15" spans="1:19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3965.5</v>
      </c>
      <c r="F15" s="15">
        <v>2637</v>
      </c>
      <c r="G15" s="14">
        <f t="shared" si="7"/>
        <v>13185</v>
      </c>
      <c r="H15" s="15">
        <v>13450</v>
      </c>
      <c r="I15" s="14">
        <f t="shared" si="0"/>
        <v>265</v>
      </c>
      <c r="J15" s="15">
        <f t="shared" si="1"/>
        <v>-0.5</v>
      </c>
      <c r="K15" s="14">
        <f t="shared" si="2"/>
        <v>2636.9</v>
      </c>
      <c r="L15" s="15">
        <f t="shared" si="3"/>
        <v>793.1</v>
      </c>
      <c r="M15" s="15" t="b">
        <f>L15='[1]Nal. dot styczeń'!F14</f>
        <v>0</v>
      </c>
      <c r="N15" s="16"/>
      <c r="O15" s="17"/>
      <c r="P15" s="14">
        <f t="shared" si="8"/>
        <v>13450</v>
      </c>
      <c r="Q15" s="15">
        <f t="shared" si="4"/>
        <v>265</v>
      </c>
      <c r="R15" s="14">
        <f t="shared" si="5"/>
        <v>265.5</v>
      </c>
      <c r="S15" s="18"/>
    </row>
    <row r="16" spans="1:19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3043.62</v>
      </c>
      <c r="F16" s="15">
        <v>2808</v>
      </c>
      <c r="G16" s="14">
        <f t="shared" si="7"/>
        <v>19656</v>
      </c>
      <c r="H16" s="15">
        <v>19355</v>
      </c>
      <c r="I16" s="14">
        <f t="shared" si="0"/>
        <v>-301</v>
      </c>
      <c r="J16" s="15">
        <f t="shared" si="1"/>
        <v>1.3800000000010186</v>
      </c>
      <c r="K16" s="14">
        <f t="shared" si="2"/>
        <v>2808.2</v>
      </c>
      <c r="L16" s="15">
        <f t="shared" si="3"/>
        <v>434.8</v>
      </c>
      <c r="M16" s="15" t="b">
        <f>L16='[1]Nal. dot styczeń'!F15</f>
        <v>0</v>
      </c>
      <c r="N16" s="16"/>
      <c r="O16" s="17"/>
      <c r="P16" s="14">
        <f t="shared" si="8"/>
        <v>19355</v>
      </c>
      <c r="Q16" s="15">
        <f t="shared" si="4"/>
        <v>-301</v>
      </c>
      <c r="R16" s="14">
        <f t="shared" si="5"/>
        <v>-302.380000000001</v>
      </c>
      <c r="S16" s="18"/>
    </row>
    <row r="17" spans="1:19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12142.19</v>
      </c>
      <c r="F17" s="15">
        <v>2642</v>
      </c>
      <c r="G17" s="14">
        <f t="shared" si="7"/>
        <v>39630</v>
      </c>
      <c r="H17" s="15">
        <v>39405</v>
      </c>
      <c r="I17" s="14">
        <f t="shared" si="0"/>
        <v>-225</v>
      </c>
      <c r="J17" s="15">
        <f t="shared" si="1"/>
        <v>-7.190000000002328</v>
      </c>
      <c r="K17" s="14">
        <f t="shared" si="2"/>
        <v>2641.52</v>
      </c>
      <c r="L17" s="15">
        <f t="shared" si="3"/>
        <v>809.48</v>
      </c>
      <c r="M17" s="15" t="b">
        <f>L17='[1]Nal. dot styczeń'!F16</f>
        <v>0</v>
      </c>
      <c r="N17" s="16"/>
      <c r="O17" s="17"/>
      <c r="P17" s="14">
        <f t="shared" si="8"/>
        <v>39405</v>
      </c>
      <c r="Q17" s="15">
        <f t="shared" si="4"/>
        <v>-225</v>
      </c>
      <c r="R17" s="14">
        <f t="shared" si="5"/>
        <v>-217.80999999999767</v>
      </c>
      <c r="S17" s="18"/>
    </row>
    <row r="18" spans="1:19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23904.46</v>
      </c>
      <c r="F18" s="15">
        <v>2717</v>
      </c>
      <c r="G18" s="14">
        <f t="shared" si="7"/>
        <v>95095</v>
      </c>
      <c r="H18" s="15">
        <v>100590</v>
      </c>
      <c r="I18" s="14">
        <f t="shared" si="0"/>
        <v>5495</v>
      </c>
      <c r="J18" s="15">
        <f t="shared" si="1"/>
        <v>0.5400000000081491</v>
      </c>
      <c r="K18" s="14">
        <f t="shared" si="2"/>
        <v>2717.02</v>
      </c>
      <c r="L18" s="15">
        <f t="shared" si="3"/>
        <v>682.98</v>
      </c>
      <c r="M18" s="15" t="b">
        <f>L18='[1]Nal. dot styczeń'!F17</f>
        <v>0</v>
      </c>
      <c r="N18" s="16"/>
      <c r="O18" s="17"/>
      <c r="P18" s="14">
        <f t="shared" si="8"/>
        <v>100590</v>
      </c>
      <c r="Q18" s="15">
        <f t="shared" si="4"/>
        <v>5495</v>
      </c>
      <c r="R18" s="14">
        <f t="shared" si="5"/>
        <v>5494.459999999992</v>
      </c>
      <c r="S18" s="18"/>
    </row>
    <row r="19" spans="1:19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8083.27</v>
      </c>
      <c r="F19" s="15">
        <v>2318</v>
      </c>
      <c r="G19" s="14">
        <f t="shared" si="7"/>
        <v>23180</v>
      </c>
      <c r="H19" s="15">
        <v>24020</v>
      </c>
      <c r="I19" s="14">
        <f t="shared" si="0"/>
        <v>840</v>
      </c>
      <c r="J19" s="15">
        <f t="shared" si="1"/>
        <v>-3.2700000000004366</v>
      </c>
      <c r="K19" s="14">
        <f t="shared" si="2"/>
        <v>2317.67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24020</v>
      </c>
      <c r="Q19" s="15">
        <f t="shared" si="4"/>
        <v>840</v>
      </c>
      <c r="R19" s="14">
        <f t="shared" si="5"/>
        <v>843.2700000000004</v>
      </c>
      <c r="S19" s="18"/>
    </row>
    <row r="20" spans="1:19" ht="18">
      <c r="A20" s="12" t="s">
        <v>29</v>
      </c>
      <c r="B20" s="13">
        <v>11.5</v>
      </c>
      <c r="C20" s="14">
        <v>3400</v>
      </c>
      <c r="D20" s="15">
        <f t="shared" si="6"/>
        <v>39100</v>
      </c>
      <c r="E20" s="14">
        <v>9834.24</v>
      </c>
      <c r="F20" s="15">
        <v>2545</v>
      </c>
      <c r="G20" s="14">
        <f t="shared" si="7"/>
        <v>29267.5</v>
      </c>
      <c r="H20" s="15">
        <v>30564</v>
      </c>
      <c r="I20" s="14">
        <f t="shared" si="0"/>
        <v>1296.5</v>
      </c>
      <c r="J20" s="15">
        <f t="shared" si="1"/>
        <v>-1.7399999999979627</v>
      </c>
      <c r="K20" s="14">
        <f t="shared" si="2"/>
        <v>2544.85</v>
      </c>
      <c r="L20" s="15">
        <f t="shared" si="3"/>
        <v>855.15</v>
      </c>
      <c r="M20" s="15" t="b">
        <f>L20='[1]Nal. dot styczeń'!F19</f>
        <v>0</v>
      </c>
      <c r="N20" s="16"/>
      <c r="O20" s="17"/>
      <c r="P20" s="14">
        <f t="shared" si="8"/>
        <v>30564</v>
      </c>
      <c r="Q20" s="15">
        <f t="shared" si="4"/>
        <v>1296.5</v>
      </c>
      <c r="R20" s="14">
        <f t="shared" si="5"/>
        <v>1298.239999999998</v>
      </c>
      <c r="S20" s="18"/>
    </row>
    <row r="21" spans="1:19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55111.68</v>
      </c>
      <c r="F21" s="15">
        <v>3565</v>
      </c>
      <c r="G21" s="14">
        <f t="shared" si="7"/>
        <v>235290</v>
      </c>
      <c r="H21" s="15">
        <v>237996</v>
      </c>
      <c r="I21" s="14">
        <f t="shared" si="0"/>
        <v>2706</v>
      </c>
      <c r="J21" s="15">
        <f t="shared" si="1"/>
        <v>-1.679999999993015</v>
      </c>
      <c r="K21" s="14">
        <f t="shared" si="2"/>
        <v>3564.9700000000003</v>
      </c>
      <c r="L21" s="15">
        <f t="shared" si="3"/>
        <v>835.03</v>
      </c>
      <c r="M21" s="15" t="b">
        <f>L21='[1]Nal. dot styczeń'!F20</f>
        <v>0</v>
      </c>
      <c r="N21" s="16"/>
      <c r="O21" s="17"/>
      <c r="P21" s="14">
        <f t="shared" si="8"/>
        <v>237996</v>
      </c>
      <c r="Q21" s="15">
        <f t="shared" si="4"/>
        <v>2706</v>
      </c>
      <c r="R21" s="14">
        <f t="shared" si="5"/>
        <v>2707.679999999993</v>
      </c>
      <c r="S21" s="18"/>
    </row>
    <row r="22" spans="1:19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112045.81</v>
      </c>
      <c r="F22" s="15">
        <v>2773</v>
      </c>
      <c r="G22" s="14">
        <f t="shared" si="7"/>
        <v>368809</v>
      </c>
      <c r="H22" s="15">
        <v>365617</v>
      </c>
      <c r="I22" s="14">
        <f t="shared" si="0"/>
        <v>-3192</v>
      </c>
      <c r="J22" s="15">
        <f t="shared" si="1"/>
        <v>-27.89000000001397</v>
      </c>
      <c r="K22" s="14">
        <f t="shared" si="2"/>
        <v>2772.79</v>
      </c>
      <c r="L22" s="15">
        <f t="shared" si="3"/>
        <v>842.45</v>
      </c>
      <c r="M22" s="15" t="b">
        <f>L22='[1]Nal. dot styczeń'!F21</f>
        <v>0</v>
      </c>
      <c r="N22" s="16"/>
      <c r="O22" s="17"/>
      <c r="P22" s="14">
        <f t="shared" si="8"/>
        <v>365617</v>
      </c>
      <c r="Q22" s="15">
        <f t="shared" si="4"/>
        <v>-3192</v>
      </c>
      <c r="R22" s="14">
        <f t="shared" si="5"/>
        <v>-3164.109999999986</v>
      </c>
      <c r="S22" s="18"/>
    </row>
    <row r="23" spans="1:19" ht="18">
      <c r="A23" s="12" t="s">
        <v>32</v>
      </c>
      <c r="B23" s="13">
        <v>21</v>
      </c>
      <c r="C23" s="14">
        <v>2881.71</v>
      </c>
      <c r="D23" s="15">
        <f t="shared" si="6"/>
        <v>60515.91</v>
      </c>
      <c r="E23" s="14">
        <v>13840.53</v>
      </c>
      <c r="F23" s="15">
        <v>2223</v>
      </c>
      <c r="G23" s="14">
        <f t="shared" si="7"/>
        <v>46683</v>
      </c>
      <c r="H23" s="15">
        <v>46746</v>
      </c>
      <c r="I23" s="14">
        <f t="shared" si="0"/>
        <v>63</v>
      </c>
      <c r="J23" s="15">
        <f t="shared" si="1"/>
        <v>-7.619999999995343</v>
      </c>
      <c r="K23" s="14">
        <f t="shared" si="2"/>
        <v>2222.64</v>
      </c>
      <c r="L23" s="15">
        <f t="shared" si="3"/>
        <v>659.07</v>
      </c>
      <c r="M23" s="15" t="b">
        <f>L23='[1]Nal. dot styczeń'!F22</f>
        <v>0</v>
      </c>
      <c r="N23" s="16"/>
      <c r="O23" s="17"/>
      <c r="P23" s="14">
        <f t="shared" si="8"/>
        <v>46746</v>
      </c>
      <c r="Q23" s="15">
        <f t="shared" si="4"/>
        <v>63</v>
      </c>
      <c r="R23" s="14">
        <f t="shared" si="5"/>
        <v>70.61999999999534</v>
      </c>
      <c r="S23" s="18"/>
    </row>
    <row r="24" spans="1:19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25064.86</v>
      </c>
      <c r="F24" s="15">
        <v>2821</v>
      </c>
      <c r="G24" s="14">
        <f t="shared" si="7"/>
        <v>95914</v>
      </c>
      <c r="H24" s="15">
        <v>97410</v>
      </c>
      <c r="I24" s="14">
        <f t="shared" si="0"/>
        <v>1496</v>
      </c>
      <c r="J24" s="15">
        <f t="shared" si="1"/>
        <v>-6.860000000000582</v>
      </c>
      <c r="K24" s="14">
        <f t="shared" si="2"/>
        <v>2820.8</v>
      </c>
      <c r="L24" s="15">
        <f t="shared" si="3"/>
        <v>737.2</v>
      </c>
      <c r="M24" s="15" t="b">
        <f>L24='[1]Nal. dot styczeń'!F23</f>
        <v>0</v>
      </c>
      <c r="N24" s="16"/>
      <c r="O24" s="17"/>
      <c r="P24" s="14">
        <f t="shared" si="8"/>
        <v>97410</v>
      </c>
      <c r="Q24" s="15">
        <f t="shared" si="4"/>
        <v>1496</v>
      </c>
      <c r="R24" s="14">
        <f t="shared" si="5"/>
        <v>1502.8600000000006</v>
      </c>
      <c r="S24" s="18"/>
    </row>
    <row r="25" spans="1:19" ht="18">
      <c r="A25" s="12" t="s">
        <v>34</v>
      </c>
      <c r="B25" s="13">
        <v>71</v>
      </c>
      <c r="C25" s="14">
        <v>3760</v>
      </c>
      <c r="D25" s="15">
        <f t="shared" si="6"/>
        <v>266960</v>
      </c>
      <c r="E25" s="14">
        <v>65262.34</v>
      </c>
      <c r="F25" s="15">
        <v>2841</v>
      </c>
      <c r="G25" s="14">
        <f t="shared" si="7"/>
        <v>201711</v>
      </c>
      <c r="H25" s="15">
        <v>200078</v>
      </c>
      <c r="I25" s="14">
        <f t="shared" si="0"/>
        <v>-1633</v>
      </c>
      <c r="J25" s="15">
        <f t="shared" si="1"/>
        <v>-13.339999999967404</v>
      </c>
      <c r="K25" s="14">
        <f t="shared" si="2"/>
        <v>2840.81</v>
      </c>
      <c r="L25" s="15">
        <f t="shared" si="3"/>
        <v>919.19</v>
      </c>
      <c r="M25" s="15" t="b">
        <f>L25='[1]Nal. dot styczeń'!F24</f>
        <v>0</v>
      </c>
      <c r="N25" s="16"/>
      <c r="O25" s="17"/>
      <c r="P25" s="14">
        <f t="shared" si="8"/>
        <v>200078</v>
      </c>
      <c r="Q25" s="15">
        <f t="shared" si="4"/>
        <v>-1633</v>
      </c>
      <c r="R25" s="14">
        <f t="shared" si="5"/>
        <v>-1619.6600000000326</v>
      </c>
      <c r="S25" s="18"/>
    </row>
    <row r="26" spans="1:19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  <c r="S26" s="18"/>
    </row>
    <row r="27" spans="1:19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51171.15</v>
      </c>
      <c r="F27" s="15">
        <v>2788</v>
      </c>
      <c r="G27" s="14">
        <f t="shared" si="7"/>
        <v>175644</v>
      </c>
      <c r="H27" s="15">
        <v>180646</v>
      </c>
      <c r="I27" s="14">
        <f t="shared" si="0"/>
        <v>5002</v>
      </c>
      <c r="J27" s="15">
        <f t="shared" si="1"/>
        <v>-15.14999999999418</v>
      </c>
      <c r="K27" s="14">
        <f t="shared" si="2"/>
        <v>2787.76</v>
      </c>
      <c r="L27" s="15">
        <f t="shared" si="3"/>
        <v>812.24</v>
      </c>
      <c r="M27" s="15" t="b">
        <f>L27='[1]Nal. dot styczeń'!F26</f>
        <v>0</v>
      </c>
      <c r="N27" s="16"/>
      <c r="O27" s="17"/>
      <c r="P27" s="14">
        <f t="shared" si="8"/>
        <v>180646</v>
      </c>
      <c r="Q27" s="15">
        <f t="shared" si="4"/>
        <v>5002</v>
      </c>
      <c r="R27" s="14">
        <f t="shared" si="5"/>
        <v>5017.149999999994</v>
      </c>
      <c r="S27" s="18"/>
    </row>
    <row r="28" spans="1:19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/>
    </row>
    <row r="29" spans="1:19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18301.35</v>
      </c>
      <c r="F29" s="15">
        <v>2909</v>
      </c>
      <c r="G29" s="14">
        <f t="shared" si="7"/>
        <v>56725.5</v>
      </c>
      <c r="H29" s="15">
        <v>59905</v>
      </c>
      <c r="I29" s="14">
        <f t="shared" si="0"/>
        <v>3179.5</v>
      </c>
      <c r="J29" s="15">
        <f t="shared" si="1"/>
        <v>9.14999999999418</v>
      </c>
      <c r="K29" s="14">
        <f t="shared" si="2"/>
        <v>2909.4700000000003</v>
      </c>
      <c r="L29" s="15">
        <f t="shared" si="3"/>
        <v>938.53</v>
      </c>
      <c r="M29" s="15" t="b">
        <f>L29='[1]Nal. dot styczeń'!F28</f>
        <v>0</v>
      </c>
      <c r="N29" s="16"/>
      <c r="O29" s="17"/>
      <c r="P29" s="14">
        <f t="shared" si="8"/>
        <v>59905</v>
      </c>
      <c r="Q29" s="15">
        <f t="shared" si="4"/>
        <v>3179.5</v>
      </c>
      <c r="R29" s="14">
        <f t="shared" si="5"/>
        <v>3170.350000000006</v>
      </c>
      <c r="S29" s="18"/>
    </row>
    <row r="30" spans="1:19" ht="18">
      <c r="A30" s="12" t="s">
        <v>39</v>
      </c>
      <c r="B30" s="13">
        <v>6</v>
      </c>
      <c r="C30" s="14">
        <v>2877</v>
      </c>
      <c r="D30" s="15">
        <f t="shared" si="6"/>
        <v>17262</v>
      </c>
      <c r="E30" s="14">
        <v>5049.45</v>
      </c>
      <c r="F30" s="15">
        <v>2035</v>
      </c>
      <c r="G30" s="14">
        <f t="shared" si="7"/>
        <v>12210</v>
      </c>
      <c r="H30" s="15">
        <v>11994</v>
      </c>
      <c r="I30" s="14">
        <f t="shared" si="0"/>
        <v>-216</v>
      </c>
      <c r="J30" s="15">
        <f t="shared" si="1"/>
        <v>2.5499999999992724</v>
      </c>
      <c r="K30" s="14">
        <f t="shared" si="2"/>
        <v>2035.42</v>
      </c>
      <c r="L30" s="15">
        <f t="shared" si="3"/>
        <v>841.58</v>
      </c>
      <c r="M30" s="15" t="b">
        <f>L30='[1]Nal. dot styczeń'!F29</f>
        <v>0</v>
      </c>
      <c r="N30" s="16"/>
      <c r="O30" s="17"/>
      <c r="P30" s="14">
        <f t="shared" si="8"/>
        <v>11994</v>
      </c>
      <c r="Q30" s="15">
        <f t="shared" si="4"/>
        <v>-216</v>
      </c>
      <c r="R30" s="14">
        <f t="shared" si="5"/>
        <v>-218.54999999999927</v>
      </c>
      <c r="S30" s="18"/>
    </row>
    <row r="31" spans="1:19" ht="18">
      <c r="A31" s="12" t="s">
        <v>40</v>
      </c>
      <c r="B31" s="13">
        <v>9</v>
      </c>
      <c r="C31" s="14">
        <v>3350</v>
      </c>
      <c r="D31" s="15">
        <f t="shared" si="6"/>
        <v>30150</v>
      </c>
      <c r="E31" s="14">
        <v>5287.17</v>
      </c>
      <c r="F31" s="15">
        <v>2763</v>
      </c>
      <c r="G31" s="14">
        <f t="shared" si="7"/>
        <v>24867</v>
      </c>
      <c r="H31" s="15">
        <v>27480</v>
      </c>
      <c r="I31" s="14">
        <f t="shared" si="0"/>
        <v>2613</v>
      </c>
      <c r="J31" s="15">
        <f t="shared" si="1"/>
        <v>-4.169999999998254</v>
      </c>
      <c r="K31" s="14">
        <f t="shared" si="2"/>
        <v>2762.54</v>
      </c>
      <c r="L31" s="15">
        <f t="shared" si="3"/>
        <v>587.46</v>
      </c>
      <c r="M31" s="15" t="b">
        <f>L31='[1]Nal. dot styczeń'!F30</f>
        <v>0</v>
      </c>
      <c r="N31" s="16"/>
      <c r="O31" s="17"/>
      <c r="P31" s="14">
        <f t="shared" si="8"/>
        <v>27480</v>
      </c>
      <c r="Q31" s="15">
        <f t="shared" si="4"/>
        <v>2613</v>
      </c>
      <c r="R31" s="14">
        <f t="shared" si="5"/>
        <v>2617.1699999999983</v>
      </c>
      <c r="S31" s="18"/>
    </row>
    <row r="32" spans="1:19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15731.73</v>
      </c>
      <c r="F32" s="15">
        <v>2212</v>
      </c>
      <c r="G32" s="14">
        <f t="shared" si="7"/>
        <v>37604</v>
      </c>
      <c r="H32" s="15">
        <v>37604</v>
      </c>
      <c r="I32" s="14">
        <f t="shared" si="0"/>
        <v>0</v>
      </c>
      <c r="J32" s="15">
        <f t="shared" si="1"/>
        <v>-6.7299999999959255</v>
      </c>
      <c r="K32" s="14">
        <f t="shared" si="2"/>
        <v>2211.6</v>
      </c>
      <c r="L32" s="15">
        <f t="shared" si="3"/>
        <v>925.4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0</v>
      </c>
      <c r="R32" s="14">
        <f t="shared" si="5"/>
        <v>6.7299999999959255</v>
      </c>
      <c r="S32" s="18"/>
    </row>
    <row r="33" spans="1:19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45472.06</v>
      </c>
      <c r="F33" s="15">
        <v>2676</v>
      </c>
      <c r="G33" s="14">
        <f t="shared" si="7"/>
        <v>155208</v>
      </c>
      <c r="H33" s="15">
        <v>159036</v>
      </c>
      <c r="I33" s="14">
        <f t="shared" si="0"/>
        <v>3828</v>
      </c>
      <c r="J33" s="15">
        <f t="shared" si="1"/>
        <v>-0.059999999997671694</v>
      </c>
      <c r="K33" s="14">
        <f t="shared" si="2"/>
        <v>2676</v>
      </c>
      <c r="L33" s="15">
        <f t="shared" si="3"/>
        <v>784</v>
      </c>
      <c r="M33" s="15" t="b">
        <f>L33='[1]Nal. dot styczeń'!F32</f>
        <v>0</v>
      </c>
      <c r="N33" s="16"/>
      <c r="O33" s="17"/>
      <c r="P33" s="14">
        <f t="shared" si="8"/>
        <v>159036</v>
      </c>
      <c r="Q33" s="15">
        <f t="shared" si="4"/>
        <v>3828</v>
      </c>
      <c r="R33" s="14">
        <f t="shared" si="5"/>
        <v>3828.0599999999977</v>
      </c>
      <c r="S33" s="18"/>
    </row>
    <row r="34" spans="1:19" ht="18">
      <c r="A34" s="12" t="s">
        <v>43</v>
      </c>
      <c r="B34" s="13">
        <v>96</v>
      </c>
      <c r="C34" s="14">
        <v>3078</v>
      </c>
      <c r="D34" s="15">
        <f t="shared" si="6"/>
        <v>295488</v>
      </c>
      <c r="E34" s="14">
        <v>89754.06</v>
      </c>
      <c r="F34" s="15">
        <v>2143</v>
      </c>
      <c r="G34" s="14">
        <f t="shared" si="7"/>
        <v>205728</v>
      </c>
      <c r="H34" s="15">
        <v>202534</v>
      </c>
      <c r="I34" s="14">
        <f t="shared" si="0"/>
        <v>-3194</v>
      </c>
      <c r="J34" s="15">
        <f t="shared" si="1"/>
        <v>5.940000000002328</v>
      </c>
      <c r="K34" s="14">
        <f t="shared" si="2"/>
        <v>2143.06</v>
      </c>
      <c r="L34" s="15">
        <f t="shared" si="3"/>
        <v>934.94</v>
      </c>
      <c r="M34" s="15" t="b">
        <f>L34='[1]Nal. dot styczeń'!F33</f>
        <v>0</v>
      </c>
      <c r="N34" s="16"/>
      <c r="O34" s="17"/>
      <c r="P34" s="14">
        <f t="shared" si="8"/>
        <v>202534</v>
      </c>
      <c r="Q34" s="15">
        <f t="shared" si="4"/>
        <v>-3194</v>
      </c>
      <c r="R34" s="14">
        <f t="shared" si="5"/>
        <v>-3199.9400000000023</v>
      </c>
      <c r="S34" s="18"/>
    </row>
    <row r="35" spans="1:19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  <c r="S35" s="18"/>
    </row>
    <row r="36" spans="1:19" ht="18">
      <c r="A36" s="12" t="s">
        <v>45</v>
      </c>
      <c r="B36" s="13">
        <v>94</v>
      </c>
      <c r="C36" s="14">
        <v>3024</v>
      </c>
      <c r="D36" s="15">
        <f t="shared" si="6"/>
        <v>284256</v>
      </c>
      <c r="E36" s="14">
        <v>68615.36</v>
      </c>
      <c r="F36" s="15">
        <v>2294</v>
      </c>
      <c r="G36" s="14">
        <f t="shared" si="7"/>
        <v>215636</v>
      </c>
      <c r="H36" s="15">
        <v>214696</v>
      </c>
      <c r="I36" s="14">
        <f t="shared" si="0"/>
        <v>-940</v>
      </c>
      <c r="J36" s="15">
        <f t="shared" si="1"/>
        <v>4.64000000001397</v>
      </c>
      <c r="K36" s="14">
        <f t="shared" si="2"/>
        <v>2294.05</v>
      </c>
      <c r="L36" s="15">
        <f t="shared" si="3"/>
        <v>729.95</v>
      </c>
      <c r="M36" s="15" t="b">
        <f>L36='[1]Nal. dot styczeń'!F35</f>
        <v>0</v>
      </c>
      <c r="N36" s="16"/>
      <c r="O36" s="17"/>
      <c r="P36" s="14">
        <f t="shared" si="8"/>
        <v>214696</v>
      </c>
      <c r="Q36" s="15">
        <f t="shared" si="4"/>
        <v>-940</v>
      </c>
      <c r="R36" s="14">
        <f t="shared" si="5"/>
        <v>-944.640000000014</v>
      </c>
      <c r="S36" s="18"/>
    </row>
    <row r="37" spans="1:19" ht="18">
      <c r="A37" s="12" t="s">
        <v>46</v>
      </c>
      <c r="B37" s="13">
        <v>14.5</v>
      </c>
      <c r="C37" s="14">
        <v>3843</v>
      </c>
      <c r="D37" s="15">
        <f t="shared" si="6"/>
        <v>55723.5</v>
      </c>
      <c r="E37" s="14">
        <v>15781.65</v>
      </c>
      <c r="F37" s="15">
        <v>2755</v>
      </c>
      <c r="G37" s="14">
        <f t="shared" si="7"/>
        <v>39947.5</v>
      </c>
      <c r="H37" s="15">
        <v>41140</v>
      </c>
      <c r="I37" s="14">
        <f t="shared" si="0"/>
        <v>1192.5</v>
      </c>
      <c r="J37" s="15">
        <f t="shared" si="1"/>
        <v>-5.650000000001455</v>
      </c>
      <c r="K37" s="14">
        <f t="shared" si="2"/>
        <v>2754.6099999999997</v>
      </c>
      <c r="L37" s="15">
        <f t="shared" si="3"/>
        <v>1088.39</v>
      </c>
      <c r="M37" s="15" t="b">
        <f>L37='[1]Nal. dot styczeń'!F36</f>
        <v>0</v>
      </c>
      <c r="N37" s="16"/>
      <c r="O37" s="17"/>
      <c r="P37" s="14">
        <f t="shared" si="8"/>
        <v>41140</v>
      </c>
      <c r="Q37" s="15">
        <f t="shared" si="4"/>
        <v>1192.5</v>
      </c>
      <c r="R37" s="14">
        <f t="shared" si="5"/>
        <v>1198.1500000000015</v>
      </c>
      <c r="S37" s="18"/>
    </row>
    <row r="38" spans="1:19" ht="18">
      <c r="A38" s="12" t="s">
        <v>47</v>
      </c>
      <c r="B38" s="13">
        <v>2</v>
      </c>
      <c r="C38" s="14">
        <v>3555</v>
      </c>
      <c r="D38" s="15">
        <f t="shared" si="6"/>
        <v>7110</v>
      </c>
      <c r="E38" s="14">
        <v>3843.8</v>
      </c>
      <c r="F38" s="15">
        <v>1633</v>
      </c>
      <c r="G38" s="14">
        <f t="shared" si="7"/>
        <v>3266</v>
      </c>
      <c r="H38" s="15">
        <v>3836</v>
      </c>
      <c r="I38" s="14">
        <f t="shared" si="0"/>
        <v>570</v>
      </c>
      <c r="J38" s="15">
        <f t="shared" si="1"/>
        <v>0.1999999999998181</v>
      </c>
      <c r="K38" s="14">
        <f t="shared" si="2"/>
        <v>1633.1</v>
      </c>
      <c r="L38" s="15">
        <f t="shared" si="3"/>
        <v>1921.9</v>
      </c>
      <c r="M38" s="15" t="b">
        <f>L38='[1]Nal. dot styczeń'!F37</f>
        <v>0</v>
      </c>
      <c r="N38" s="16"/>
      <c r="O38" s="17"/>
      <c r="P38" s="14">
        <f t="shared" si="8"/>
        <v>3836</v>
      </c>
      <c r="Q38" s="15">
        <f t="shared" si="4"/>
        <v>570</v>
      </c>
      <c r="R38" s="14">
        <f t="shared" si="5"/>
        <v>569.8000000000002</v>
      </c>
      <c r="S38" s="18"/>
    </row>
    <row r="39" spans="1:19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12176.98</v>
      </c>
      <c r="F39" s="15">
        <v>2365</v>
      </c>
      <c r="G39" s="14">
        <f t="shared" si="7"/>
        <v>23650</v>
      </c>
      <c r="H39" s="15">
        <v>23010</v>
      </c>
      <c r="I39" s="14">
        <f t="shared" si="0"/>
        <v>-640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23010</v>
      </c>
      <c r="Q39" s="15">
        <f t="shared" si="4"/>
        <v>-640</v>
      </c>
      <c r="R39" s="14">
        <f t="shared" si="5"/>
        <v>-643.0200000000041</v>
      </c>
      <c r="S39" s="18"/>
    </row>
    <row r="40" spans="1:19" ht="18">
      <c r="A40" s="12" t="s">
        <v>49</v>
      </c>
      <c r="B40" s="13">
        <v>10</v>
      </c>
      <c r="C40" s="14">
        <v>3791</v>
      </c>
      <c r="D40" s="15">
        <f t="shared" si="6"/>
        <v>37910</v>
      </c>
      <c r="E40" s="14">
        <v>12694.73</v>
      </c>
      <c r="F40" s="15">
        <v>2522</v>
      </c>
      <c r="G40" s="14">
        <f t="shared" si="7"/>
        <v>25220</v>
      </c>
      <c r="H40" s="15">
        <v>28941</v>
      </c>
      <c r="I40" s="14">
        <f t="shared" si="0"/>
        <v>3721</v>
      </c>
      <c r="J40" s="15">
        <f t="shared" si="1"/>
        <v>-4.7299999999959255</v>
      </c>
      <c r="K40" s="14">
        <f t="shared" si="2"/>
        <v>2521.5299999999997</v>
      </c>
      <c r="L40" s="15">
        <f t="shared" si="3"/>
        <v>1269.47</v>
      </c>
      <c r="M40" s="15" t="b">
        <f>L40='[1]Nal. dot styczeń'!F39</f>
        <v>0</v>
      </c>
      <c r="N40" s="16"/>
      <c r="O40" s="17"/>
      <c r="P40" s="14">
        <f t="shared" si="8"/>
        <v>28941</v>
      </c>
      <c r="Q40" s="15">
        <f t="shared" si="4"/>
        <v>3721</v>
      </c>
      <c r="R40" s="14">
        <f t="shared" si="5"/>
        <v>3725.729999999996</v>
      </c>
      <c r="S40" s="18"/>
    </row>
    <row r="41" spans="1:19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33623.56</v>
      </c>
      <c r="F41" s="15">
        <v>2176</v>
      </c>
      <c r="G41" s="14">
        <f t="shared" si="7"/>
        <v>97920</v>
      </c>
      <c r="H41" s="15">
        <v>98325</v>
      </c>
      <c r="I41" s="14">
        <f t="shared" si="0"/>
        <v>405</v>
      </c>
      <c r="J41" s="15">
        <f t="shared" si="1"/>
        <v>-8.559999999997672</v>
      </c>
      <c r="K41" s="14">
        <f t="shared" si="2"/>
        <v>2175.81</v>
      </c>
      <c r="L41" s="15">
        <f t="shared" si="3"/>
        <v>747.19</v>
      </c>
      <c r="M41" s="15" t="b">
        <f>L41='[1]Nal. dot styczeń'!F40</f>
        <v>0</v>
      </c>
      <c r="N41" s="16"/>
      <c r="O41" s="17"/>
      <c r="P41" s="14">
        <f t="shared" si="8"/>
        <v>98325</v>
      </c>
      <c r="Q41" s="15">
        <f t="shared" si="4"/>
        <v>405</v>
      </c>
      <c r="R41" s="14">
        <f t="shared" si="5"/>
        <v>413.5599999999977</v>
      </c>
      <c r="S41" s="18"/>
    </row>
    <row r="42" spans="1:19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/>
    </row>
    <row r="43" spans="1:19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/>
    </row>
    <row r="44" spans="1:19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46180.21</v>
      </c>
      <c r="F44" s="15">
        <v>2734</v>
      </c>
      <c r="G44" s="14">
        <f t="shared" si="7"/>
        <v>185912</v>
      </c>
      <c r="H44" s="15">
        <v>184960</v>
      </c>
      <c r="I44" s="14">
        <f t="shared" si="0"/>
        <v>-952</v>
      </c>
      <c r="J44" s="15">
        <f t="shared" si="1"/>
        <v>22.389999999984866</v>
      </c>
      <c r="K44" s="14">
        <f t="shared" si="2"/>
        <v>2734.33</v>
      </c>
      <c r="L44" s="15">
        <f t="shared" si="3"/>
        <v>679.12</v>
      </c>
      <c r="M44" s="15" t="b">
        <f>L44='[1]Nal. dot styczeń'!F43</f>
        <v>0</v>
      </c>
      <c r="N44" s="16"/>
      <c r="O44" s="17"/>
      <c r="P44" s="14">
        <f t="shared" si="8"/>
        <v>184960</v>
      </c>
      <c r="Q44" s="15">
        <f t="shared" si="4"/>
        <v>-952</v>
      </c>
      <c r="R44" s="14">
        <f t="shared" si="5"/>
        <v>-974.3899999999849</v>
      </c>
      <c r="S44" s="18"/>
    </row>
    <row r="45" spans="1:19" ht="18">
      <c r="A45" s="12" t="s">
        <v>54</v>
      </c>
      <c r="B45" s="13">
        <v>186</v>
      </c>
      <c r="C45" s="14">
        <v>3460.88</v>
      </c>
      <c r="D45" s="15">
        <f t="shared" si="6"/>
        <v>643723.68</v>
      </c>
      <c r="E45" s="14">
        <v>161057.49</v>
      </c>
      <c r="F45" s="15">
        <v>2595</v>
      </c>
      <c r="G45" s="14">
        <f t="shared" si="7"/>
        <v>482670</v>
      </c>
      <c r="H45" s="15">
        <v>480403</v>
      </c>
      <c r="I45" s="14">
        <f t="shared" si="0"/>
        <v>-2267</v>
      </c>
      <c r="J45" s="15">
        <f t="shared" si="1"/>
        <v>-3.809999999939464</v>
      </c>
      <c r="K45" s="14">
        <f t="shared" si="2"/>
        <v>2594.98</v>
      </c>
      <c r="L45" s="15">
        <f t="shared" si="3"/>
        <v>865.9</v>
      </c>
      <c r="M45" s="15" t="b">
        <f>L45='[1]Nal. dot styczeń'!F44</f>
        <v>0</v>
      </c>
      <c r="N45" s="16"/>
      <c r="O45" s="17"/>
      <c r="P45" s="14">
        <f t="shared" si="8"/>
        <v>480403</v>
      </c>
      <c r="Q45" s="15">
        <f t="shared" si="4"/>
        <v>-2267</v>
      </c>
      <c r="R45" s="14">
        <f t="shared" si="5"/>
        <v>-2263.1900000000605</v>
      </c>
      <c r="S45" s="18"/>
    </row>
    <row r="46" spans="2:18" s="19" customFormat="1" ht="24.75" customHeight="1">
      <c r="B46" s="21">
        <f>SUM(B8:B45)</f>
        <v>1316</v>
      </c>
      <c r="C46" s="21">
        <f aca="true" t="shared" si="9" ref="C46:R46">SUM(C8:C45)</f>
        <v>130907.56</v>
      </c>
      <c r="D46" s="21">
        <f t="shared" si="9"/>
        <v>4548033.97</v>
      </c>
      <c r="E46" s="21">
        <f t="shared" si="9"/>
        <v>1083356.1</v>
      </c>
      <c r="F46" s="21">
        <f t="shared" si="9"/>
        <v>99022</v>
      </c>
      <c r="G46" s="21">
        <f t="shared" si="9"/>
        <v>3464777</v>
      </c>
      <c r="H46" s="26">
        <f t="shared" si="9"/>
        <v>3483769</v>
      </c>
      <c r="I46" s="21">
        <f t="shared" si="9"/>
        <v>18992</v>
      </c>
      <c r="J46" s="21">
        <f t="shared" si="9"/>
        <v>-99.12999999987824</v>
      </c>
      <c r="K46" s="21">
        <f t="shared" si="9"/>
        <v>99019.29000000002</v>
      </c>
      <c r="L46" s="21">
        <f t="shared" si="9"/>
        <v>31888.270000000004</v>
      </c>
      <c r="M46" s="21"/>
      <c r="N46" s="21">
        <f t="shared" si="9"/>
        <v>0</v>
      </c>
      <c r="O46" s="21">
        <f t="shared" si="9"/>
        <v>0</v>
      </c>
      <c r="P46" s="21">
        <f t="shared" si="9"/>
        <v>3483769</v>
      </c>
      <c r="Q46" s="21">
        <f t="shared" si="9"/>
        <v>18992</v>
      </c>
      <c r="R46" s="21">
        <f t="shared" si="9"/>
        <v>19091.12999999988</v>
      </c>
    </row>
    <row r="48" spans="7:8" ht="14.25">
      <c r="G48" s="2" t="s">
        <v>68</v>
      </c>
      <c r="H48" s="2">
        <v>3483769</v>
      </c>
    </row>
    <row r="49" ht="14.25">
      <c r="H49" s="23">
        <f>H46-H48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5" zoomScaleNormal="85" zoomScalePageLayoutView="0" workbookViewId="0" topLeftCell="B1">
      <selection activeCell="H8" sqref="H8:H45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9.421875" style="2" customWidth="1"/>
    <col min="8" max="12" width="15.57421875" style="2" customWidth="1"/>
    <col min="13" max="13" width="15.57421875" style="2" hidden="1" customWidth="1"/>
    <col min="14" max="15" width="15.57421875" style="3" customWidth="1"/>
    <col min="16" max="18" width="15.57421875" style="2" customWidth="1"/>
    <col min="19" max="19" width="9.8515625" style="2" customWidth="1"/>
    <col min="20" max="20" width="10.28125" style="2" bestFit="1" customWidth="1"/>
    <col min="21" max="16384" width="9.8515625" style="2" customWidth="1"/>
  </cols>
  <sheetData>
    <row r="1" ht="14.25">
      <c r="A1" s="1"/>
    </row>
    <row r="4" spans="1:7" ht="15">
      <c r="A4" s="4" t="s">
        <v>0</v>
      </c>
      <c r="G4" s="5"/>
    </row>
    <row r="6" spans="1:18" ht="148.5" customHeight="1">
      <c r="A6" s="25" t="s">
        <v>64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/>
      <c r="N6" s="7" t="s">
        <v>12</v>
      </c>
      <c r="O6" s="7" t="s">
        <v>13</v>
      </c>
      <c r="P6" s="6" t="s">
        <v>14</v>
      </c>
      <c r="Q6" s="6" t="s">
        <v>15</v>
      </c>
      <c r="R6" s="6" t="s">
        <v>16</v>
      </c>
    </row>
    <row r="7" spans="1:18" ht="14.25">
      <c r="A7" s="20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8"/>
      <c r="N7" s="10">
        <v>12</v>
      </c>
      <c r="O7" s="11">
        <v>13</v>
      </c>
      <c r="P7" s="9">
        <v>14</v>
      </c>
      <c r="Q7" s="8">
        <v>15</v>
      </c>
      <c r="R7" s="9">
        <v>16</v>
      </c>
    </row>
    <row r="8" spans="1:20" ht="18">
      <c r="A8" s="12" t="s">
        <v>17</v>
      </c>
      <c r="B8" s="13">
        <v>7</v>
      </c>
      <c r="C8" s="14">
        <v>3342</v>
      </c>
      <c r="D8" s="15">
        <f>C8*B8</f>
        <v>23394</v>
      </c>
      <c r="E8" s="14">
        <v>4520.64</v>
      </c>
      <c r="F8" s="15">
        <v>2696</v>
      </c>
      <c r="G8" s="14">
        <f>F8*B8</f>
        <v>18872</v>
      </c>
      <c r="H8" s="15">
        <v>18872</v>
      </c>
      <c r="I8" s="14">
        <f aca="true" t="shared" si="0" ref="I8:I45">H8-G8</f>
        <v>0</v>
      </c>
      <c r="J8" s="15">
        <f aca="true" t="shared" si="1" ref="J8:J45">D8-(E8+G8)</f>
        <v>1.360000000000582</v>
      </c>
      <c r="K8" s="14">
        <f aca="true" t="shared" si="2" ref="K8:K45">C8-L8</f>
        <v>2696.19</v>
      </c>
      <c r="L8" s="15">
        <f aca="true" t="shared" si="3" ref="L8:L45">ROUND(E8/B8,2)</f>
        <v>645.81</v>
      </c>
      <c r="M8" s="15" t="b">
        <f>L8='[1]Nal. dot styczeń'!F7</f>
        <v>0</v>
      </c>
      <c r="N8" s="16"/>
      <c r="O8" s="17"/>
      <c r="P8" s="14">
        <f>H8</f>
        <v>18872</v>
      </c>
      <c r="Q8" s="15">
        <f aca="true" t="shared" si="4" ref="Q8:Q45">P8-G8</f>
        <v>0</v>
      </c>
      <c r="R8" s="14">
        <f aca="true" t="shared" si="5" ref="R8:R45">(E8+H8)-D8</f>
        <v>-1.360000000000582</v>
      </c>
      <c r="S8" s="18">
        <v>3342</v>
      </c>
      <c r="T8" s="2" t="b">
        <f>C8=S8</f>
        <v>1</v>
      </c>
    </row>
    <row r="9" spans="1:20" ht="18">
      <c r="A9" s="12" t="s">
        <v>18</v>
      </c>
      <c r="B9" s="13">
        <v>67</v>
      </c>
      <c r="C9" s="14">
        <v>3647</v>
      </c>
      <c r="D9" s="15">
        <f aca="true" t="shared" si="6" ref="D9:D45">C9*B9</f>
        <v>244349</v>
      </c>
      <c r="E9" s="14">
        <v>58790.6</v>
      </c>
      <c r="F9" s="15">
        <v>2770</v>
      </c>
      <c r="G9" s="14">
        <f aca="true" t="shared" si="7" ref="G9:G45">F9*B9</f>
        <v>185590</v>
      </c>
      <c r="H9" s="15">
        <v>185590</v>
      </c>
      <c r="I9" s="14">
        <f t="shared" si="0"/>
        <v>0</v>
      </c>
      <c r="J9" s="15">
        <f t="shared" si="1"/>
        <v>-31.60000000000582</v>
      </c>
      <c r="K9" s="14">
        <f t="shared" si="2"/>
        <v>2769.5299999999997</v>
      </c>
      <c r="L9" s="15">
        <f t="shared" si="3"/>
        <v>877.47</v>
      </c>
      <c r="M9" s="15" t="b">
        <f>L9='[1]Nal. dot styczeń'!F8</f>
        <v>0</v>
      </c>
      <c r="N9" s="16"/>
      <c r="O9" s="17"/>
      <c r="P9" s="14">
        <f aca="true" t="shared" si="8" ref="P9:P45">H9</f>
        <v>185590</v>
      </c>
      <c r="Q9" s="15">
        <f t="shared" si="4"/>
        <v>0</v>
      </c>
      <c r="R9" s="14">
        <f t="shared" si="5"/>
        <v>31.60000000000582</v>
      </c>
      <c r="S9" s="18">
        <v>3647</v>
      </c>
      <c r="T9" s="2" t="b">
        <f aca="true" t="shared" si="9" ref="T9:T45">C9=S9</f>
        <v>1</v>
      </c>
    </row>
    <row r="10" spans="1:20" ht="18">
      <c r="A10" s="12" t="s">
        <v>19</v>
      </c>
      <c r="B10" s="13">
        <v>4</v>
      </c>
      <c r="C10" s="14">
        <v>3583</v>
      </c>
      <c r="D10" s="15">
        <f t="shared" si="6"/>
        <v>14332</v>
      </c>
      <c r="E10" s="14">
        <v>2884.52</v>
      </c>
      <c r="F10" s="15">
        <v>2862</v>
      </c>
      <c r="G10" s="14">
        <f t="shared" si="7"/>
        <v>11448</v>
      </c>
      <c r="H10" s="15">
        <v>11448</v>
      </c>
      <c r="I10" s="14">
        <f t="shared" si="0"/>
        <v>0</v>
      </c>
      <c r="J10" s="15">
        <f t="shared" si="1"/>
        <v>-0.5200000000004366</v>
      </c>
      <c r="K10" s="14">
        <f t="shared" si="2"/>
        <v>2861.87</v>
      </c>
      <c r="L10" s="15">
        <f t="shared" si="3"/>
        <v>721.13</v>
      </c>
      <c r="M10" s="15" t="b">
        <f>L10='[1]Nal. dot styczeń'!F9</f>
        <v>1</v>
      </c>
      <c r="N10" s="16"/>
      <c r="O10" s="17"/>
      <c r="P10" s="14">
        <f t="shared" si="8"/>
        <v>11448</v>
      </c>
      <c r="Q10" s="15">
        <f t="shared" si="4"/>
        <v>0</v>
      </c>
      <c r="R10" s="14">
        <f t="shared" si="5"/>
        <v>0.5200000000004366</v>
      </c>
      <c r="S10" s="18">
        <v>3583</v>
      </c>
      <c r="T10" s="2" t="b">
        <f t="shared" si="9"/>
        <v>1</v>
      </c>
    </row>
    <row r="11" spans="1:20" ht="18">
      <c r="A11" s="12" t="s">
        <v>20</v>
      </c>
      <c r="B11" s="13">
        <v>3</v>
      </c>
      <c r="C11" s="14">
        <v>4194</v>
      </c>
      <c r="D11" s="15">
        <f t="shared" si="6"/>
        <v>12582</v>
      </c>
      <c r="E11" s="14">
        <v>2012.68</v>
      </c>
      <c r="F11" s="15">
        <v>3523</v>
      </c>
      <c r="G11" s="14">
        <f t="shared" si="7"/>
        <v>10569</v>
      </c>
      <c r="H11" s="15">
        <v>10569</v>
      </c>
      <c r="I11" s="14">
        <f t="shared" si="0"/>
        <v>0</v>
      </c>
      <c r="J11" s="15">
        <f t="shared" si="1"/>
        <v>0.31999999999970896</v>
      </c>
      <c r="K11" s="14">
        <f t="shared" si="2"/>
        <v>3523.11</v>
      </c>
      <c r="L11" s="15">
        <f t="shared" si="3"/>
        <v>670.89</v>
      </c>
      <c r="M11" s="15" t="b">
        <f>L11='[1]Nal. dot styczeń'!F10</f>
        <v>0</v>
      </c>
      <c r="N11" s="16"/>
      <c r="O11" s="17"/>
      <c r="P11" s="14">
        <f t="shared" si="8"/>
        <v>10569</v>
      </c>
      <c r="Q11" s="15">
        <f t="shared" si="4"/>
        <v>0</v>
      </c>
      <c r="R11" s="14">
        <f t="shared" si="5"/>
        <v>-0.31999999999970896</v>
      </c>
      <c r="S11" s="18">
        <v>4194</v>
      </c>
      <c r="T11" s="2" t="b">
        <f t="shared" si="9"/>
        <v>1</v>
      </c>
    </row>
    <row r="12" spans="1:20" ht="18">
      <c r="A12" s="12" t="s">
        <v>21</v>
      </c>
      <c r="B12" s="13">
        <v>37</v>
      </c>
      <c r="C12" s="14">
        <v>3513</v>
      </c>
      <c r="D12" s="15">
        <f t="shared" si="6"/>
        <v>129981</v>
      </c>
      <c r="E12" s="14">
        <v>24219.89</v>
      </c>
      <c r="F12" s="15">
        <v>2858</v>
      </c>
      <c r="G12" s="14">
        <f t="shared" si="7"/>
        <v>105746</v>
      </c>
      <c r="H12" s="15">
        <v>106301</v>
      </c>
      <c r="I12" s="14">
        <f t="shared" si="0"/>
        <v>555</v>
      </c>
      <c r="J12" s="15">
        <f t="shared" si="1"/>
        <v>15.110000000000582</v>
      </c>
      <c r="K12" s="14">
        <f t="shared" si="2"/>
        <v>2858.41</v>
      </c>
      <c r="L12" s="15">
        <f t="shared" si="3"/>
        <v>654.59</v>
      </c>
      <c r="M12" s="15" t="b">
        <f>L12='[1]Nal. dot styczeń'!F11</f>
        <v>0</v>
      </c>
      <c r="N12" s="16"/>
      <c r="O12" s="17"/>
      <c r="P12" s="14">
        <f t="shared" si="8"/>
        <v>106301</v>
      </c>
      <c r="Q12" s="15">
        <f t="shared" si="4"/>
        <v>555</v>
      </c>
      <c r="R12" s="14">
        <f t="shared" si="5"/>
        <v>539.8899999999994</v>
      </c>
      <c r="S12" s="18">
        <v>3513</v>
      </c>
      <c r="T12" s="2" t="b">
        <f t="shared" si="9"/>
        <v>1</v>
      </c>
    </row>
    <row r="13" spans="1:20" ht="18">
      <c r="A13" s="12" t="s">
        <v>22</v>
      </c>
      <c r="B13" s="13">
        <v>35</v>
      </c>
      <c r="C13" s="14">
        <v>3098</v>
      </c>
      <c r="D13" s="15">
        <f t="shared" si="6"/>
        <v>108430</v>
      </c>
      <c r="E13" s="14">
        <v>29305.62</v>
      </c>
      <c r="F13" s="15">
        <v>2261</v>
      </c>
      <c r="G13" s="14">
        <f t="shared" si="7"/>
        <v>79135</v>
      </c>
      <c r="H13" s="15">
        <v>79413</v>
      </c>
      <c r="I13" s="14">
        <f t="shared" si="0"/>
        <v>278</v>
      </c>
      <c r="J13" s="15">
        <f t="shared" si="1"/>
        <v>-10.619999999995343</v>
      </c>
      <c r="K13" s="14">
        <f t="shared" si="2"/>
        <v>2260.7</v>
      </c>
      <c r="L13" s="15">
        <f t="shared" si="3"/>
        <v>837.3</v>
      </c>
      <c r="M13" s="15" t="b">
        <f>L13='[1]Nal. dot styczeń'!F12</f>
        <v>0</v>
      </c>
      <c r="N13" s="16"/>
      <c r="O13" s="17"/>
      <c r="P13" s="14">
        <f t="shared" si="8"/>
        <v>79413</v>
      </c>
      <c r="Q13" s="15">
        <f t="shared" si="4"/>
        <v>278</v>
      </c>
      <c r="R13" s="14">
        <f t="shared" si="5"/>
        <v>288.61999999999534</v>
      </c>
      <c r="S13" s="18">
        <v>3098</v>
      </c>
      <c r="T13" s="2" t="b">
        <f t="shared" si="9"/>
        <v>1</v>
      </c>
    </row>
    <row r="14" spans="1:20" ht="18">
      <c r="A14" s="12" t="s">
        <v>23</v>
      </c>
      <c r="B14" s="13">
        <v>17</v>
      </c>
      <c r="C14" s="14">
        <v>3332</v>
      </c>
      <c r="D14" s="15">
        <f t="shared" si="6"/>
        <v>56644</v>
      </c>
      <c r="E14" s="14">
        <v>13863.4</v>
      </c>
      <c r="F14" s="15">
        <v>2517</v>
      </c>
      <c r="G14" s="14">
        <f t="shared" si="7"/>
        <v>42789</v>
      </c>
      <c r="H14" s="15">
        <v>41260</v>
      </c>
      <c r="I14" s="14">
        <f t="shared" si="0"/>
        <v>-1529</v>
      </c>
      <c r="J14" s="15">
        <f t="shared" si="1"/>
        <v>-8.400000000001455</v>
      </c>
      <c r="K14" s="14">
        <f t="shared" si="2"/>
        <v>2516.51</v>
      </c>
      <c r="L14" s="15">
        <f t="shared" si="3"/>
        <v>815.49</v>
      </c>
      <c r="M14" s="15" t="b">
        <f>L14='[1]Nal. dot styczeń'!F13</f>
        <v>0</v>
      </c>
      <c r="N14" s="16"/>
      <c r="O14" s="17"/>
      <c r="P14" s="14">
        <f t="shared" si="8"/>
        <v>41260</v>
      </c>
      <c r="Q14" s="15">
        <f t="shared" si="4"/>
        <v>-1529</v>
      </c>
      <c r="R14" s="14">
        <f t="shared" si="5"/>
        <v>-1520.5999999999985</v>
      </c>
      <c r="S14" s="18">
        <v>3332</v>
      </c>
      <c r="T14" s="2" t="b">
        <f t="shared" si="9"/>
        <v>1</v>
      </c>
    </row>
    <row r="15" spans="1:20" ht="18">
      <c r="A15" s="12" t="s">
        <v>24</v>
      </c>
      <c r="B15" s="13">
        <v>5</v>
      </c>
      <c r="C15" s="14">
        <v>3430</v>
      </c>
      <c r="D15" s="15">
        <f t="shared" si="6"/>
        <v>17150</v>
      </c>
      <c r="E15" s="14">
        <v>3211.14</v>
      </c>
      <c r="F15" s="15">
        <v>2788</v>
      </c>
      <c r="G15" s="14">
        <f t="shared" si="7"/>
        <v>13940</v>
      </c>
      <c r="H15" s="15">
        <v>12915</v>
      </c>
      <c r="I15" s="14">
        <f t="shared" si="0"/>
        <v>-1025</v>
      </c>
      <c r="J15" s="15">
        <f t="shared" si="1"/>
        <v>-1.139999999999418</v>
      </c>
      <c r="K15" s="14">
        <f t="shared" si="2"/>
        <v>2787.77</v>
      </c>
      <c r="L15" s="15">
        <f t="shared" si="3"/>
        <v>642.23</v>
      </c>
      <c r="M15" s="15" t="b">
        <f>L15='[1]Nal. dot styczeń'!F14</f>
        <v>0</v>
      </c>
      <c r="N15" s="16"/>
      <c r="O15" s="17"/>
      <c r="P15" s="14">
        <f t="shared" si="8"/>
        <v>12915</v>
      </c>
      <c r="Q15" s="15">
        <f t="shared" si="4"/>
        <v>-1025</v>
      </c>
      <c r="R15" s="14">
        <f t="shared" si="5"/>
        <v>-1023.8600000000006</v>
      </c>
      <c r="S15" s="18">
        <v>3430</v>
      </c>
      <c r="T15" s="2" t="b">
        <f t="shared" si="9"/>
        <v>1</v>
      </c>
    </row>
    <row r="16" spans="1:20" ht="18">
      <c r="A16" s="12" t="s">
        <v>25</v>
      </c>
      <c r="B16" s="13">
        <v>7</v>
      </c>
      <c r="C16" s="14">
        <v>3243</v>
      </c>
      <c r="D16" s="15">
        <f t="shared" si="6"/>
        <v>22701</v>
      </c>
      <c r="E16" s="14">
        <v>3344.34</v>
      </c>
      <c r="F16" s="15">
        <v>2765</v>
      </c>
      <c r="G16" s="14">
        <f t="shared" si="7"/>
        <v>19355</v>
      </c>
      <c r="H16" s="15">
        <v>19957</v>
      </c>
      <c r="I16" s="14">
        <f t="shared" si="0"/>
        <v>602</v>
      </c>
      <c r="J16" s="15">
        <f t="shared" si="1"/>
        <v>1.6599999999998545</v>
      </c>
      <c r="K16" s="14">
        <f t="shared" si="2"/>
        <v>2765.24</v>
      </c>
      <c r="L16" s="15">
        <f t="shared" si="3"/>
        <v>477.76</v>
      </c>
      <c r="M16" s="15" t="b">
        <f>L16='[1]Nal. dot styczeń'!F15</f>
        <v>1</v>
      </c>
      <c r="N16" s="16"/>
      <c r="O16" s="17"/>
      <c r="P16" s="14">
        <f t="shared" si="8"/>
        <v>19957</v>
      </c>
      <c r="Q16" s="15">
        <f t="shared" si="4"/>
        <v>602</v>
      </c>
      <c r="R16" s="14">
        <f t="shared" si="5"/>
        <v>600.3400000000001</v>
      </c>
      <c r="S16" s="18">
        <v>3243</v>
      </c>
      <c r="T16" s="2" t="b">
        <f t="shared" si="9"/>
        <v>1</v>
      </c>
    </row>
    <row r="17" spans="1:20" ht="18">
      <c r="A17" s="12" t="s">
        <v>26</v>
      </c>
      <c r="B17" s="13">
        <v>15</v>
      </c>
      <c r="C17" s="14">
        <v>3451</v>
      </c>
      <c r="D17" s="15">
        <f t="shared" si="6"/>
        <v>51765</v>
      </c>
      <c r="E17" s="14">
        <v>12253.39</v>
      </c>
      <c r="F17" s="15">
        <v>2634</v>
      </c>
      <c r="G17" s="14">
        <f t="shared" si="7"/>
        <v>39510</v>
      </c>
      <c r="H17" s="15">
        <v>39750</v>
      </c>
      <c r="I17" s="14">
        <f t="shared" si="0"/>
        <v>240</v>
      </c>
      <c r="J17" s="15">
        <f t="shared" si="1"/>
        <v>1.610000000000582</v>
      </c>
      <c r="K17" s="14">
        <f t="shared" si="2"/>
        <v>2634.11</v>
      </c>
      <c r="L17" s="15">
        <f t="shared" si="3"/>
        <v>816.89</v>
      </c>
      <c r="M17" s="15" t="b">
        <f>L17='[1]Nal. dot styczeń'!F16</f>
        <v>0</v>
      </c>
      <c r="N17" s="16"/>
      <c r="O17" s="17"/>
      <c r="P17" s="14">
        <f t="shared" si="8"/>
        <v>39750</v>
      </c>
      <c r="Q17" s="15">
        <f t="shared" si="4"/>
        <v>240</v>
      </c>
      <c r="R17" s="14">
        <f t="shared" si="5"/>
        <v>238.38999999999942</v>
      </c>
      <c r="S17" s="18">
        <v>3451</v>
      </c>
      <c r="T17" s="2" t="b">
        <f t="shared" si="9"/>
        <v>1</v>
      </c>
    </row>
    <row r="18" spans="1:20" ht="18">
      <c r="A18" s="12" t="s">
        <v>27</v>
      </c>
      <c r="B18" s="13">
        <v>35</v>
      </c>
      <c r="C18" s="14">
        <v>3400</v>
      </c>
      <c r="D18" s="15">
        <f t="shared" si="6"/>
        <v>119000</v>
      </c>
      <c r="E18" s="14">
        <v>25876.08</v>
      </c>
      <c r="F18" s="15">
        <v>2661</v>
      </c>
      <c r="G18" s="14">
        <f t="shared" si="7"/>
        <v>93135</v>
      </c>
      <c r="H18" s="15">
        <v>93660</v>
      </c>
      <c r="I18" s="14">
        <f t="shared" si="0"/>
        <v>525</v>
      </c>
      <c r="J18" s="15">
        <f t="shared" si="1"/>
        <v>-11.080000000001746</v>
      </c>
      <c r="K18" s="14">
        <f t="shared" si="2"/>
        <v>2660.68</v>
      </c>
      <c r="L18" s="15">
        <f t="shared" si="3"/>
        <v>739.32</v>
      </c>
      <c r="M18" s="15" t="b">
        <f>L18='[1]Nal. dot styczeń'!F17</f>
        <v>0</v>
      </c>
      <c r="N18" s="16"/>
      <c r="O18" s="17"/>
      <c r="P18" s="14">
        <f t="shared" si="8"/>
        <v>93660</v>
      </c>
      <c r="Q18" s="15">
        <f t="shared" si="4"/>
        <v>525</v>
      </c>
      <c r="R18" s="14">
        <f t="shared" si="5"/>
        <v>536.0800000000017</v>
      </c>
      <c r="S18" s="18">
        <v>3400</v>
      </c>
      <c r="T18" s="2" t="b">
        <f t="shared" si="9"/>
        <v>1</v>
      </c>
    </row>
    <row r="19" spans="1:20" ht="18">
      <c r="A19" s="12" t="s">
        <v>28</v>
      </c>
      <c r="B19" s="13">
        <v>10</v>
      </c>
      <c r="C19" s="14">
        <v>3126</v>
      </c>
      <c r="D19" s="15">
        <f t="shared" si="6"/>
        <v>31260</v>
      </c>
      <c r="E19" s="14">
        <v>8083.27</v>
      </c>
      <c r="F19" s="15">
        <v>2318</v>
      </c>
      <c r="G19" s="14">
        <f t="shared" si="7"/>
        <v>23180</v>
      </c>
      <c r="H19" s="15">
        <v>22700</v>
      </c>
      <c r="I19" s="14">
        <f t="shared" si="0"/>
        <v>-480</v>
      </c>
      <c r="J19" s="15">
        <f t="shared" si="1"/>
        <v>-3.2700000000004366</v>
      </c>
      <c r="K19" s="14">
        <f t="shared" si="2"/>
        <v>2317.67</v>
      </c>
      <c r="L19" s="15">
        <f t="shared" si="3"/>
        <v>808.33</v>
      </c>
      <c r="M19" s="15" t="b">
        <f>L19='[1]Nal. dot styczeń'!F18</f>
        <v>0</v>
      </c>
      <c r="N19" s="16"/>
      <c r="O19" s="17"/>
      <c r="P19" s="14">
        <f t="shared" si="8"/>
        <v>22700</v>
      </c>
      <c r="Q19" s="15">
        <f t="shared" si="4"/>
        <v>-480</v>
      </c>
      <c r="R19" s="14">
        <f t="shared" si="5"/>
        <v>-476.72999999999956</v>
      </c>
      <c r="S19" s="18">
        <v>3126</v>
      </c>
      <c r="T19" s="2" t="b">
        <f t="shared" si="9"/>
        <v>1</v>
      </c>
    </row>
    <row r="20" spans="1:20" ht="18">
      <c r="A20" s="12" t="s">
        <v>29</v>
      </c>
      <c r="B20" s="13">
        <v>11</v>
      </c>
      <c r="C20" s="14">
        <v>3400</v>
      </c>
      <c r="D20" s="15">
        <f t="shared" si="6"/>
        <v>37400</v>
      </c>
      <c r="E20" s="14">
        <v>9616.31</v>
      </c>
      <c r="F20" s="15">
        <v>2526</v>
      </c>
      <c r="G20" s="14">
        <f t="shared" si="7"/>
        <v>27786</v>
      </c>
      <c r="H20" s="15">
        <v>27972</v>
      </c>
      <c r="I20" s="14">
        <f t="shared" si="0"/>
        <v>186</v>
      </c>
      <c r="J20" s="15">
        <f t="shared" si="1"/>
        <v>-2.3099999999976717</v>
      </c>
      <c r="K20" s="14">
        <f t="shared" si="2"/>
        <v>2525.79</v>
      </c>
      <c r="L20" s="15">
        <f t="shared" si="3"/>
        <v>874.21</v>
      </c>
      <c r="M20" s="15" t="b">
        <f>L20='[1]Nal. dot styczeń'!F19</f>
        <v>0</v>
      </c>
      <c r="N20" s="16"/>
      <c r="O20" s="17"/>
      <c r="P20" s="14">
        <f t="shared" si="8"/>
        <v>27972</v>
      </c>
      <c r="Q20" s="15">
        <f t="shared" si="4"/>
        <v>186</v>
      </c>
      <c r="R20" s="14">
        <f t="shared" si="5"/>
        <v>188.30999999999767</v>
      </c>
      <c r="S20" s="18">
        <v>3400</v>
      </c>
      <c r="T20" s="2" t="b">
        <f t="shared" si="9"/>
        <v>1</v>
      </c>
    </row>
    <row r="21" spans="1:20" ht="18">
      <c r="A21" s="12" t="s">
        <v>30</v>
      </c>
      <c r="B21" s="13">
        <v>66</v>
      </c>
      <c r="C21" s="14">
        <v>4400</v>
      </c>
      <c r="D21" s="15">
        <f t="shared" si="6"/>
        <v>290400</v>
      </c>
      <c r="E21" s="14">
        <v>54965.85</v>
      </c>
      <c r="F21" s="15">
        <v>3567</v>
      </c>
      <c r="G21" s="14">
        <f t="shared" si="7"/>
        <v>235422</v>
      </c>
      <c r="H21" s="15">
        <v>235158</v>
      </c>
      <c r="I21" s="14">
        <f t="shared" si="0"/>
        <v>-264</v>
      </c>
      <c r="J21" s="15">
        <f t="shared" si="1"/>
        <v>12.150000000023283</v>
      </c>
      <c r="K21" s="14">
        <f t="shared" si="2"/>
        <v>3567.18</v>
      </c>
      <c r="L21" s="15">
        <f t="shared" si="3"/>
        <v>832.82</v>
      </c>
      <c r="M21" s="15" t="b">
        <f>L21='[1]Nal. dot styczeń'!F20</f>
        <v>0</v>
      </c>
      <c r="N21" s="16"/>
      <c r="O21" s="17"/>
      <c r="P21" s="14">
        <f t="shared" si="8"/>
        <v>235158</v>
      </c>
      <c r="Q21" s="15">
        <f t="shared" si="4"/>
        <v>-264</v>
      </c>
      <c r="R21" s="14">
        <f t="shared" si="5"/>
        <v>-276.1500000000233</v>
      </c>
      <c r="S21" s="18">
        <v>4400</v>
      </c>
      <c r="T21" s="2" t="b">
        <f t="shared" si="9"/>
        <v>1</v>
      </c>
    </row>
    <row r="22" spans="1:20" ht="18">
      <c r="A22" s="12" t="s">
        <v>31</v>
      </c>
      <c r="B22" s="13">
        <v>133</v>
      </c>
      <c r="C22" s="14">
        <v>3615.24</v>
      </c>
      <c r="D22" s="15">
        <f t="shared" si="6"/>
        <v>480826.92</v>
      </c>
      <c r="E22" s="14">
        <v>111871.05</v>
      </c>
      <c r="F22" s="15">
        <v>2774</v>
      </c>
      <c r="G22" s="14">
        <f t="shared" si="7"/>
        <v>368942</v>
      </c>
      <c r="H22" s="15">
        <v>372001</v>
      </c>
      <c r="I22" s="14">
        <f t="shared" si="0"/>
        <v>3059</v>
      </c>
      <c r="J22" s="15">
        <f t="shared" si="1"/>
        <v>13.869999999995343</v>
      </c>
      <c r="K22" s="14">
        <f t="shared" si="2"/>
        <v>2774.1</v>
      </c>
      <c r="L22" s="15">
        <f t="shared" si="3"/>
        <v>841.14</v>
      </c>
      <c r="M22" s="15" t="b">
        <f>L22='[1]Nal. dot styczeń'!F21</f>
        <v>0</v>
      </c>
      <c r="N22" s="16"/>
      <c r="O22" s="17"/>
      <c r="P22" s="14">
        <f t="shared" si="8"/>
        <v>372001</v>
      </c>
      <c r="Q22" s="15">
        <f t="shared" si="4"/>
        <v>3059</v>
      </c>
      <c r="R22" s="14">
        <f t="shared" si="5"/>
        <v>3045.1300000000047</v>
      </c>
      <c r="S22" s="18">
        <v>3615.24</v>
      </c>
      <c r="T22" s="2" t="b">
        <f t="shared" si="9"/>
        <v>1</v>
      </c>
    </row>
    <row r="23" spans="1:20" ht="18">
      <c r="A23" s="12" t="s">
        <v>32</v>
      </c>
      <c r="B23" s="13">
        <v>20.5</v>
      </c>
      <c r="C23" s="14">
        <v>2881.71</v>
      </c>
      <c r="D23" s="15">
        <f t="shared" si="6"/>
        <v>59075.055</v>
      </c>
      <c r="E23" s="14">
        <v>13499.81</v>
      </c>
      <c r="F23" s="15">
        <v>2223</v>
      </c>
      <c r="G23" s="14">
        <f t="shared" si="7"/>
        <v>45571.5</v>
      </c>
      <c r="H23" s="15">
        <v>46683</v>
      </c>
      <c r="I23" s="14">
        <f t="shared" si="0"/>
        <v>1111.5</v>
      </c>
      <c r="J23" s="15">
        <f t="shared" si="1"/>
        <v>3.7450000000026193</v>
      </c>
      <c r="K23" s="14">
        <f t="shared" si="2"/>
        <v>2223.1800000000003</v>
      </c>
      <c r="L23" s="15">
        <f t="shared" si="3"/>
        <v>658.53</v>
      </c>
      <c r="M23" s="15" t="b">
        <f>L23='[1]Nal. dot styczeń'!F22</f>
        <v>0</v>
      </c>
      <c r="N23" s="16"/>
      <c r="O23" s="17"/>
      <c r="P23" s="14">
        <f t="shared" si="8"/>
        <v>46683</v>
      </c>
      <c r="Q23" s="15">
        <f t="shared" si="4"/>
        <v>1111.5</v>
      </c>
      <c r="R23" s="14">
        <f t="shared" si="5"/>
        <v>1107.7549999999974</v>
      </c>
      <c r="S23" s="18">
        <v>2881.71</v>
      </c>
      <c r="T23" s="2" t="b">
        <f t="shared" si="9"/>
        <v>1</v>
      </c>
    </row>
    <row r="24" spans="1:20" ht="18">
      <c r="A24" s="12" t="s">
        <v>33</v>
      </c>
      <c r="B24" s="13">
        <v>34</v>
      </c>
      <c r="C24" s="14">
        <v>3558</v>
      </c>
      <c r="D24" s="15">
        <f t="shared" si="6"/>
        <v>120972</v>
      </c>
      <c r="E24" s="14">
        <v>25538.56</v>
      </c>
      <c r="F24" s="15">
        <v>2807</v>
      </c>
      <c r="G24" s="14">
        <f t="shared" si="7"/>
        <v>95438</v>
      </c>
      <c r="H24" s="15">
        <v>95370</v>
      </c>
      <c r="I24" s="14">
        <f t="shared" si="0"/>
        <v>-68</v>
      </c>
      <c r="J24" s="15">
        <f t="shared" si="1"/>
        <v>-4.559999999997672</v>
      </c>
      <c r="K24" s="14">
        <f t="shared" si="2"/>
        <v>2806.87</v>
      </c>
      <c r="L24" s="15">
        <f t="shared" si="3"/>
        <v>751.13</v>
      </c>
      <c r="M24" s="15" t="b">
        <f>L24='[1]Nal. dot styczeń'!F23</f>
        <v>0</v>
      </c>
      <c r="N24" s="16"/>
      <c r="O24" s="17"/>
      <c r="P24" s="14">
        <f t="shared" si="8"/>
        <v>95370</v>
      </c>
      <c r="Q24" s="15">
        <f t="shared" si="4"/>
        <v>-68</v>
      </c>
      <c r="R24" s="14">
        <f t="shared" si="5"/>
        <v>-63.44000000000233</v>
      </c>
      <c r="S24" s="18">
        <v>3558</v>
      </c>
      <c r="T24" s="2" t="b">
        <f t="shared" si="9"/>
        <v>1</v>
      </c>
    </row>
    <row r="25" spans="1:20" ht="18">
      <c r="A25" s="12" t="s">
        <v>34</v>
      </c>
      <c r="B25" s="13">
        <v>70.5</v>
      </c>
      <c r="C25" s="14">
        <v>3760</v>
      </c>
      <c r="D25" s="15">
        <f t="shared" si="6"/>
        <v>265080</v>
      </c>
      <c r="E25" s="14">
        <v>64730.08</v>
      </c>
      <c r="F25" s="15">
        <v>2842</v>
      </c>
      <c r="G25" s="14">
        <f t="shared" si="7"/>
        <v>200361</v>
      </c>
      <c r="H25" s="15">
        <v>201711</v>
      </c>
      <c r="I25" s="14">
        <f t="shared" si="0"/>
        <v>1350</v>
      </c>
      <c r="J25" s="15">
        <f t="shared" si="1"/>
        <v>-11.080000000016298</v>
      </c>
      <c r="K25" s="14">
        <f t="shared" si="2"/>
        <v>2841.84</v>
      </c>
      <c r="L25" s="15">
        <f t="shared" si="3"/>
        <v>918.16</v>
      </c>
      <c r="M25" s="15" t="b">
        <f>L25='[1]Nal. dot styczeń'!F24</f>
        <v>0</v>
      </c>
      <c r="N25" s="16"/>
      <c r="O25" s="17"/>
      <c r="P25" s="14">
        <f t="shared" si="8"/>
        <v>201711</v>
      </c>
      <c r="Q25" s="15">
        <f t="shared" si="4"/>
        <v>1350</v>
      </c>
      <c r="R25" s="14">
        <f t="shared" si="5"/>
        <v>1361.0800000000163</v>
      </c>
      <c r="S25" s="18">
        <v>3760</v>
      </c>
      <c r="T25" s="2" t="b">
        <f t="shared" si="9"/>
        <v>1</v>
      </c>
    </row>
    <row r="26" spans="1:20" ht="18">
      <c r="A26" s="12" t="s">
        <v>35</v>
      </c>
      <c r="B26" s="13">
        <v>10</v>
      </c>
      <c r="C26" s="14">
        <v>3500</v>
      </c>
      <c r="D26" s="15">
        <f t="shared" si="6"/>
        <v>35000</v>
      </c>
      <c r="E26" s="14">
        <v>7377.29</v>
      </c>
      <c r="F26" s="15">
        <v>2762</v>
      </c>
      <c r="G26" s="14">
        <f t="shared" si="7"/>
        <v>27620</v>
      </c>
      <c r="H26" s="15">
        <v>27620</v>
      </c>
      <c r="I26" s="14">
        <f t="shared" si="0"/>
        <v>0</v>
      </c>
      <c r="J26" s="15">
        <f t="shared" si="1"/>
        <v>2.709999999999127</v>
      </c>
      <c r="K26" s="14">
        <f t="shared" si="2"/>
        <v>2762.27</v>
      </c>
      <c r="L26" s="15">
        <f t="shared" si="3"/>
        <v>737.73</v>
      </c>
      <c r="M26" s="15" t="b">
        <f>L26='[1]Nal. dot styczeń'!F25</f>
        <v>0</v>
      </c>
      <c r="N26" s="16"/>
      <c r="O26" s="17"/>
      <c r="P26" s="14">
        <f t="shared" si="8"/>
        <v>27620</v>
      </c>
      <c r="Q26" s="15">
        <f t="shared" si="4"/>
        <v>0</v>
      </c>
      <c r="R26" s="14">
        <f t="shared" si="5"/>
        <v>-2.709999999999127</v>
      </c>
      <c r="S26" s="18">
        <v>3500</v>
      </c>
      <c r="T26" s="2" t="b">
        <f t="shared" si="9"/>
        <v>1</v>
      </c>
    </row>
    <row r="27" spans="1:20" ht="18">
      <c r="A27" s="12" t="s">
        <v>36</v>
      </c>
      <c r="B27" s="13">
        <v>63</v>
      </c>
      <c r="C27" s="14">
        <v>3600</v>
      </c>
      <c r="D27" s="15">
        <f t="shared" si="6"/>
        <v>226800</v>
      </c>
      <c r="E27" s="14">
        <v>49058.24</v>
      </c>
      <c r="F27" s="15">
        <v>2821</v>
      </c>
      <c r="G27" s="14">
        <f t="shared" si="7"/>
        <v>177723</v>
      </c>
      <c r="H27" s="15">
        <v>170541</v>
      </c>
      <c r="I27" s="14">
        <f t="shared" si="0"/>
        <v>-7182</v>
      </c>
      <c r="J27" s="15">
        <f t="shared" si="1"/>
        <v>18.760000000009313</v>
      </c>
      <c r="K27" s="14">
        <f t="shared" si="2"/>
        <v>2821.3</v>
      </c>
      <c r="L27" s="15">
        <f t="shared" si="3"/>
        <v>778.7</v>
      </c>
      <c r="M27" s="15" t="b">
        <f>L27='[1]Nal. dot styczeń'!F26</f>
        <v>0</v>
      </c>
      <c r="N27" s="16"/>
      <c r="O27" s="17"/>
      <c r="P27" s="14">
        <f t="shared" si="8"/>
        <v>170541</v>
      </c>
      <c r="Q27" s="15">
        <f t="shared" si="4"/>
        <v>-7182</v>
      </c>
      <c r="R27" s="14">
        <f t="shared" si="5"/>
        <v>-7200.760000000009</v>
      </c>
      <c r="S27" s="18">
        <v>3600</v>
      </c>
      <c r="T27" s="2" t="b">
        <f t="shared" si="9"/>
        <v>1</v>
      </c>
    </row>
    <row r="28" spans="1:20" ht="18">
      <c r="A28" s="12" t="s">
        <v>37</v>
      </c>
      <c r="B28" s="13">
        <v>13</v>
      </c>
      <c r="C28" s="14">
        <v>2940</v>
      </c>
      <c r="D28" s="15">
        <f t="shared" si="6"/>
        <v>38220</v>
      </c>
      <c r="E28" s="14">
        <v>12179.81</v>
      </c>
      <c r="F28" s="15">
        <v>2003</v>
      </c>
      <c r="G28" s="14">
        <f t="shared" si="7"/>
        <v>26039</v>
      </c>
      <c r="H28" s="15">
        <v>26039</v>
      </c>
      <c r="I28" s="14">
        <f t="shared" si="0"/>
        <v>0</v>
      </c>
      <c r="J28" s="15">
        <f t="shared" si="1"/>
        <v>1.1900000000023283</v>
      </c>
      <c r="K28" s="14">
        <f t="shared" si="2"/>
        <v>2003.0900000000001</v>
      </c>
      <c r="L28" s="15">
        <f t="shared" si="3"/>
        <v>936.91</v>
      </c>
      <c r="M28" s="15" t="b">
        <f>L28='[1]Nal. dot styczeń'!F27</f>
        <v>0</v>
      </c>
      <c r="N28" s="16"/>
      <c r="O28" s="17"/>
      <c r="P28" s="14">
        <f t="shared" si="8"/>
        <v>26039</v>
      </c>
      <c r="Q28" s="15">
        <f t="shared" si="4"/>
        <v>0</v>
      </c>
      <c r="R28" s="14">
        <f t="shared" si="5"/>
        <v>-1.1900000000023283</v>
      </c>
      <c r="S28" s="18">
        <v>2940</v>
      </c>
      <c r="T28" s="2" t="b">
        <f t="shared" si="9"/>
        <v>1</v>
      </c>
    </row>
    <row r="29" spans="1:20" ht="18">
      <c r="A29" s="12" t="s">
        <v>38</v>
      </c>
      <c r="B29" s="13">
        <v>19.5</v>
      </c>
      <c r="C29" s="14">
        <v>3848</v>
      </c>
      <c r="D29" s="15">
        <f t="shared" si="6"/>
        <v>75036</v>
      </c>
      <c r="E29" s="14">
        <v>18881.61</v>
      </c>
      <c r="F29" s="15">
        <v>2880</v>
      </c>
      <c r="G29" s="14">
        <f t="shared" si="7"/>
        <v>56160</v>
      </c>
      <c r="H29" s="15">
        <v>55595</v>
      </c>
      <c r="I29" s="14">
        <f t="shared" si="0"/>
        <v>-565</v>
      </c>
      <c r="J29" s="15">
        <f t="shared" si="1"/>
        <v>-5.610000000000582</v>
      </c>
      <c r="K29" s="14">
        <f t="shared" si="2"/>
        <v>2879.71</v>
      </c>
      <c r="L29" s="15">
        <f t="shared" si="3"/>
        <v>968.29</v>
      </c>
      <c r="M29" s="15" t="b">
        <f>L29='[1]Nal. dot styczeń'!F28</f>
        <v>0</v>
      </c>
      <c r="N29" s="16"/>
      <c r="O29" s="17"/>
      <c r="P29" s="14">
        <f t="shared" si="8"/>
        <v>55595</v>
      </c>
      <c r="Q29" s="15">
        <f t="shared" si="4"/>
        <v>-565</v>
      </c>
      <c r="R29" s="14">
        <f t="shared" si="5"/>
        <v>-559.3899999999994</v>
      </c>
      <c r="S29" s="18">
        <v>3848</v>
      </c>
      <c r="T29" s="2" t="b">
        <f t="shared" si="9"/>
        <v>1</v>
      </c>
    </row>
    <row r="30" spans="1:20" ht="18">
      <c r="A30" s="12" t="s">
        <v>39</v>
      </c>
      <c r="B30" s="13">
        <v>5.5</v>
      </c>
      <c r="C30" s="14">
        <v>2877</v>
      </c>
      <c r="D30" s="15">
        <f t="shared" si="6"/>
        <v>15823.5</v>
      </c>
      <c r="E30" s="14">
        <v>4626.65</v>
      </c>
      <c r="F30" s="15">
        <v>2036</v>
      </c>
      <c r="G30" s="14">
        <f t="shared" si="7"/>
        <v>11198</v>
      </c>
      <c r="H30" s="15">
        <v>12210</v>
      </c>
      <c r="I30" s="14">
        <f t="shared" si="0"/>
        <v>1012</v>
      </c>
      <c r="J30" s="15">
        <f t="shared" si="1"/>
        <v>-1.1499999999996362</v>
      </c>
      <c r="K30" s="14">
        <f t="shared" si="2"/>
        <v>2035.79</v>
      </c>
      <c r="L30" s="15">
        <f t="shared" si="3"/>
        <v>841.21</v>
      </c>
      <c r="M30" s="15" t="b">
        <f>L30='[1]Nal. dot styczeń'!F29</f>
        <v>0</v>
      </c>
      <c r="N30" s="16"/>
      <c r="O30" s="17"/>
      <c r="P30" s="14">
        <f t="shared" si="8"/>
        <v>12210</v>
      </c>
      <c r="Q30" s="15">
        <f t="shared" si="4"/>
        <v>1012</v>
      </c>
      <c r="R30" s="14">
        <f t="shared" si="5"/>
        <v>1013.1500000000015</v>
      </c>
      <c r="S30" s="18">
        <v>2877</v>
      </c>
      <c r="T30" s="2" t="b">
        <f t="shared" si="9"/>
        <v>1</v>
      </c>
    </row>
    <row r="31" spans="1:20" ht="18">
      <c r="A31" s="12" t="s">
        <v>40</v>
      </c>
      <c r="B31" s="13">
        <v>9</v>
      </c>
      <c r="C31" s="14">
        <v>3350</v>
      </c>
      <c r="D31" s="15">
        <f t="shared" si="6"/>
        <v>30150</v>
      </c>
      <c r="E31" s="14">
        <v>5711.78</v>
      </c>
      <c r="F31" s="15">
        <v>2715</v>
      </c>
      <c r="G31" s="14">
        <f t="shared" si="7"/>
        <v>24435</v>
      </c>
      <c r="H31" s="15">
        <v>22614</v>
      </c>
      <c r="I31" s="14">
        <f t="shared" si="0"/>
        <v>-1821</v>
      </c>
      <c r="J31" s="15">
        <f t="shared" si="1"/>
        <v>3.220000000001164</v>
      </c>
      <c r="K31" s="14">
        <f t="shared" si="2"/>
        <v>2715.36</v>
      </c>
      <c r="L31" s="15">
        <f t="shared" si="3"/>
        <v>634.64</v>
      </c>
      <c r="M31" s="15" t="b">
        <f>L31='[1]Nal. dot styczeń'!F30</f>
        <v>0</v>
      </c>
      <c r="N31" s="16"/>
      <c r="O31" s="17"/>
      <c r="P31" s="14">
        <f t="shared" si="8"/>
        <v>22614</v>
      </c>
      <c r="Q31" s="15">
        <f t="shared" si="4"/>
        <v>-1821</v>
      </c>
      <c r="R31" s="14">
        <f t="shared" si="5"/>
        <v>-1824.2200000000012</v>
      </c>
      <c r="S31" s="18">
        <v>3350</v>
      </c>
      <c r="T31" s="2" t="b">
        <f t="shared" si="9"/>
        <v>1</v>
      </c>
    </row>
    <row r="32" spans="1:20" ht="18">
      <c r="A32" s="12" t="s">
        <v>41</v>
      </c>
      <c r="B32" s="13">
        <v>17</v>
      </c>
      <c r="C32" s="14">
        <v>3137</v>
      </c>
      <c r="D32" s="15">
        <f t="shared" si="6"/>
        <v>53329</v>
      </c>
      <c r="E32" s="14">
        <v>15670.31</v>
      </c>
      <c r="F32" s="15">
        <v>2215</v>
      </c>
      <c r="G32" s="14">
        <f t="shared" si="7"/>
        <v>37655</v>
      </c>
      <c r="H32" s="15">
        <v>37604</v>
      </c>
      <c r="I32" s="14">
        <f t="shared" si="0"/>
        <v>-51</v>
      </c>
      <c r="J32" s="15">
        <f t="shared" si="1"/>
        <v>3.6900000000023283</v>
      </c>
      <c r="K32" s="14">
        <f t="shared" si="2"/>
        <v>2215.2200000000003</v>
      </c>
      <c r="L32" s="15">
        <f t="shared" si="3"/>
        <v>921.78</v>
      </c>
      <c r="M32" s="15" t="b">
        <f>L32='[1]Nal. dot styczeń'!F31</f>
        <v>0</v>
      </c>
      <c r="N32" s="16"/>
      <c r="O32" s="17"/>
      <c r="P32" s="14">
        <f t="shared" si="8"/>
        <v>37604</v>
      </c>
      <c r="Q32" s="15">
        <f t="shared" si="4"/>
        <v>-51</v>
      </c>
      <c r="R32" s="14">
        <f t="shared" si="5"/>
        <v>-54.69000000000233</v>
      </c>
      <c r="S32" s="18">
        <v>3137</v>
      </c>
      <c r="T32" s="2" t="b">
        <f t="shared" si="9"/>
        <v>1</v>
      </c>
    </row>
    <row r="33" spans="1:20" ht="18">
      <c r="A33" s="12" t="s">
        <v>42</v>
      </c>
      <c r="B33" s="13">
        <v>58</v>
      </c>
      <c r="C33" s="14">
        <v>3460</v>
      </c>
      <c r="D33" s="15">
        <f t="shared" si="6"/>
        <v>200680</v>
      </c>
      <c r="E33" s="14">
        <v>45472.06</v>
      </c>
      <c r="F33" s="15">
        <v>2676</v>
      </c>
      <c r="G33" s="14">
        <f t="shared" si="7"/>
        <v>155208</v>
      </c>
      <c r="H33" s="15">
        <v>153294</v>
      </c>
      <c r="I33" s="14">
        <f t="shared" si="0"/>
        <v>-1914</v>
      </c>
      <c r="J33" s="15">
        <f t="shared" si="1"/>
        <v>-0.059999999997671694</v>
      </c>
      <c r="K33" s="14">
        <f t="shared" si="2"/>
        <v>2676</v>
      </c>
      <c r="L33" s="15">
        <f t="shared" si="3"/>
        <v>784</v>
      </c>
      <c r="M33" s="15" t="b">
        <f>L33='[1]Nal. dot styczeń'!F32</f>
        <v>0</v>
      </c>
      <c r="N33" s="16"/>
      <c r="O33" s="17"/>
      <c r="P33" s="14">
        <f t="shared" si="8"/>
        <v>153294</v>
      </c>
      <c r="Q33" s="15">
        <f t="shared" si="4"/>
        <v>-1914</v>
      </c>
      <c r="R33" s="14">
        <f t="shared" si="5"/>
        <v>-1913.9400000000023</v>
      </c>
      <c r="S33" s="18">
        <v>3460</v>
      </c>
      <c r="T33" s="2" t="b">
        <f t="shared" si="9"/>
        <v>1</v>
      </c>
    </row>
    <row r="34" spans="1:20" ht="18">
      <c r="A34" s="12" t="s">
        <v>43</v>
      </c>
      <c r="B34" s="13">
        <v>96</v>
      </c>
      <c r="C34" s="14">
        <v>3078</v>
      </c>
      <c r="D34" s="15">
        <f t="shared" si="6"/>
        <v>295488</v>
      </c>
      <c r="E34" s="14">
        <v>87166.3</v>
      </c>
      <c r="F34" s="15">
        <v>2170</v>
      </c>
      <c r="G34" s="14">
        <f t="shared" si="7"/>
        <v>208320</v>
      </c>
      <c r="H34" s="15">
        <v>205332</v>
      </c>
      <c r="I34" s="14">
        <f t="shared" si="0"/>
        <v>-2988</v>
      </c>
      <c r="J34" s="15">
        <f t="shared" si="1"/>
        <v>1.7000000000116415</v>
      </c>
      <c r="K34" s="14">
        <f t="shared" si="2"/>
        <v>2170.02</v>
      </c>
      <c r="L34" s="15">
        <f t="shared" si="3"/>
        <v>907.98</v>
      </c>
      <c r="M34" s="15" t="b">
        <f>L34='[1]Nal. dot styczeń'!F33</f>
        <v>0</v>
      </c>
      <c r="N34" s="16"/>
      <c r="O34" s="17"/>
      <c r="P34" s="14">
        <f t="shared" si="8"/>
        <v>205332</v>
      </c>
      <c r="Q34" s="15">
        <f t="shared" si="4"/>
        <v>-2988</v>
      </c>
      <c r="R34" s="14">
        <f t="shared" si="5"/>
        <v>-2989.7000000000116</v>
      </c>
      <c r="S34" s="18">
        <v>3078</v>
      </c>
      <c r="T34" s="2" t="b">
        <f t="shared" si="9"/>
        <v>1</v>
      </c>
    </row>
    <row r="35" spans="1:20" ht="18">
      <c r="A35" s="12" t="s">
        <v>44</v>
      </c>
      <c r="B35" s="13">
        <v>11</v>
      </c>
      <c r="C35" s="14">
        <v>3498</v>
      </c>
      <c r="D35" s="15">
        <f t="shared" si="6"/>
        <v>38478</v>
      </c>
      <c r="E35" s="14">
        <v>9233.78</v>
      </c>
      <c r="F35" s="15">
        <v>2659</v>
      </c>
      <c r="G35" s="14">
        <f t="shared" si="7"/>
        <v>29249</v>
      </c>
      <c r="H35" s="15">
        <v>29249</v>
      </c>
      <c r="I35" s="14">
        <f t="shared" si="0"/>
        <v>0</v>
      </c>
      <c r="J35" s="15">
        <f t="shared" si="1"/>
        <v>-4.779999999998836</v>
      </c>
      <c r="K35" s="14">
        <f t="shared" si="2"/>
        <v>2658.57</v>
      </c>
      <c r="L35" s="15">
        <f t="shared" si="3"/>
        <v>839.43</v>
      </c>
      <c r="M35" s="15" t="b">
        <f>L35='[1]Nal. dot styczeń'!F34</f>
        <v>0</v>
      </c>
      <c r="N35" s="16"/>
      <c r="O35" s="17"/>
      <c r="P35" s="14">
        <f t="shared" si="8"/>
        <v>29249</v>
      </c>
      <c r="Q35" s="15">
        <f t="shared" si="4"/>
        <v>0</v>
      </c>
      <c r="R35" s="14">
        <f t="shared" si="5"/>
        <v>4.779999999998836</v>
      </c>
      <c r="S35" s="18">
        <v>3498</v>
      </c>
      <c r="T35" s="2" t="b">
        <f t="shared" si="9"/>
        <v>1</v>
      </c>
    </row>
    <row r="36" spans="1:20" ht="18">
      <c r="A36" s="12" t="s">
        <v>45</v>
      </c>
      <c r="B36" s="13">
        <v>94</v>
      </c>
      <c r="C36" s="14">
        <v>3024</v>
      </c>
      <c r="D36" s="15">
        <f t="shared" si="6"/>
        <v>284256</v>
      </c>
      <c r="E36" s="14">
        <v>70805.52</v>
      </c>
      <c r="F36" s="15">
        <v>2271</v>
      </c>
      <c r="G36" s="14">
        <f t="shared" si="7"/>
        <v>213474</v>
      </c>
      <c r="H36" s="15">
        <v>215434</v>
      </c>
      <c r="I36" s="14">
        <f t="shared" si="0"/>
        <v>1960</v>
      </c>
      <c r="J36" s="15">
        <f t="shared" si="1"/>
        <v>-23.520000000018626</v>
      </c>
      <c r="K36" s="14">
        <f t="shared" si="2"/>
        <v>2270.75</v>
      </c>
      <c r="L36" s="15">
        <f t="shared" si="3"/>
        <v>753.25</v>
      </c>
      <c r="M36" s="15" t="b">
        <f>L36='[1]Nal. dot styczeń'!F35</f>
        <v>0</v>
      </c>
      <c r="N36" s="16"/>
      <c r="O36" s="17"/>
      <c r="P36" s="14">
        <f t="shared" si="8"/>
        <v>215434</v>
      </c>
      <c r="Q36" s="15">
        <f t="shared" si="4"/>
        <v>1960</v>
      </c>
      <c r="R36" s="14">
        <f t="shared" si="5"/>
        <v>1983.5200000000186</v>
      </c>
      <c r="S36" s="18">
        <v>3024</v>
      </c>
      <c r="T36" s="2" t="b">
        <f t="shared" si="9"/>
        <v>1</v>
      </c>
    </row>
    <row r="37" spans="1:20" ht="18">
      <c r="A37" s="12" t="s">
        <v>46</v>
      </c>
      <c r="B37" s="13">
        <v>14</v>
      </c>
      <c r="C37" s="14">
        <v>3843</v>
      </c>
      <c r="D37" s="15">
        <f t="shared" si="6"/>
        <v>53802</v>
      </c>
      <c r="E37" s="14">
        <v>17369.78</v>
      </c>
      <c r="F37" s="15">
        <v>2602</v>
      </c>
      <c r="G37" s="14">
        <f t="shared" si="7"/>
        <v>36428</v>
      </c>
      <c r="H37" s="15">
        <v>37302</v>
      </c>
      <c r="I37" s="14">
        <f t="shared" si="0"/>
        <v>874</v>
      </c>
      <c r="J37" s="15">
        <f t="shared" si="1"/>
        <v>4.220000000001164</v>
      </c>
      <c r="K37" s="14">
        <f t="shared" si="2"/>
        <v>2602.3</v>
      </c>
      <c r="L37" s="15">
        <f t="shared" si="3"/>
        <v>1240.7</v>
      </c>
      <c r="M37" s="15" t="b">
        <f>L37='[1]Nal. dot styczeń'!F36</f>
        <v>0</v>
      </c>
      <c r="N37" s="16"/>
      <c r="O37" s="17"/>
      <c r="P37" s="14">
        <f t="shared" si="8"/>
        <v>37302</v>
      </c>
      <c r="Q37" s="15">
        <f t="shared" si="4"/>
        <v>874</v>
      </c>
      <c r="R37" s="14">
        <f t="shared" si="5"/>
        <v>869.7799999999988</v>
      </c>
      <c r="S37" s="18">
        <v>3843</v>
      </c>
      <c r="T37" s="2" t="b">
        <f t="shared" si="9"/>
        <v>1</v>
      </c>
    </row>
    <row r="38" spans="1:20" ht="18">
      <c r="A38" s="12" t="s">
        <v>47</v>
      </c>
      <c r="B38" s="13">
        <v>2</v>
      </c>
      <c r="C38" s="14">
        <v>3555</v>
      </c>
      <c r="D38" s="15">
        <f t="shared" si="6"/>
        <v>7110</v>
      </c>
      <c r="E38" s="14">
        <v>3843.8</v>
      </c>
      <c r="F38" s="15">
        <v>1633</v>
      </c>
      <c r="G38" s="14">
        <f t="shared" si="7"/>
        <v>3266</v>
      </c>
      <c r="H38" s="15">
        <v>1569</v>
      </c>
      <c r="I38" s="14">
        <f t="shared" si="0"/>
        <v>-1697</v>
      </c>
      <c r="J38" s="15">
        <f t="shared" si="1"/>
        <v>0.1999999999998181</v>
      </c>
      <c r="K38" s="14">
        <f t="shared" si="2"/>
        <v>1633.1</v>
      </c>
      <c r="L38" s="15">
        <f t="shared" si="3"/>
        <v>1921.9</v>
      </c>
      <c r="M38" s="15" t="b">
        <f>L38='[1]Nal. dot styczeń'!F37</f>
        <v>0</v>
      </c>
      <c r="N38" s="16"/>
      <c r="O38" s="17"/>
      <c r="P38" s="14">
        <f t="shared" si="8"/>
        <v>1569</v>
      </c>
      <c r="Q38" s="15">
        <f t="shared" si="4"/>
        <v>-1697</v>
      </c>
      <c r="R38" s="14">
        <f t="shared" si="5"/>
        <v>-1697.1999999999998</v>
      </c>
      <c r="S38" s="18">
        <v>3555</v>
      </c>
      <c r="T38" s="2" t="b">
        <f t="shared" si="9"/>
        <v>1</v>
      </c>
    </row>
    <row r="39" spans="1:20" ht="18">
      <c r="A39" s="12" t="s">
        <v>48</v>
      </c>
      <c r="B39" s="13">
        <v>10</v>
      </c>
      <c r="C39" s="14">
        <v>3583</v>
      </c>
      <c r="D39" s="15">
        <f t="shared" si="6"/>
        <v>35830</v>
      </c>
      <c r="E39" s="14">
        <v>12176.98</v>
      </c>
      <c r="F39" s="15">
        <v>2365</v>
      </c>
      <c r="G39" s="14">
        <f t="shared" si="7"/>
        <v>23650</v>
      </c>
      <c r="H39" s="15">
        <v>24290</v>
      </c>
      <c r="I39" s="14">
        <f t="shared" si="0"/>
        <v>640</v>
      </c>
      <c r="J39" s="15">
        <f t="shared" si="1"/>
        <v>3.0200000000040745</v>
      </c>
      <c r="K39" s="14">
        <f t="shared" si="2"/>
        <v>2365.3</v>
      </c>
      <c r="L39" s="15">
        <f t="shared" si="3"/>
        <v>1217.7</v>
      </c>
      <c r="M39" s="15" t="b">
        <f>L39='[1]Nal. dot styczeń'!F38</f>
        <v>0</v>
      </c>
      <c r="N39" s="16"/>
      <c r="O39" s="17"/>
      <c r="P39" s="14">
        <f t="shared" si="8"/>
        <v>24290</v>
      </c>
      <c r="Q39" s="15">
        <f t="shared" si="4"/>
        <v>640</v>
      </c>
      <c r="R39" s="14">
        <f t="shared" si="5"/>
        <v>636.9799999999959</v>
      </c>
      <c r="S39" s="18">
        <v>3583</v>
      </c>
      <c r="T39" s="2" t="b">
        <f t="shared" si="9"/>
        <v>1</v>
      </c>
    </row>
    <row r="40" spans="1:20" ht="18">
      <c r="A40" s="12" t="s">
        <v>49</v>
      </c>
      <c r="B40" s="13">
        <v>10</v>
      </c>
      <c r="C40" s="14">
        <v>3791</v>
      </c>
      <c r="D40" s="15">
        <f t="shared" si="6"/>
        <v>37910</v>
      </c>
      <c r="E40" s="14">
        <v>12694.73</v>
      </c>
      <c r="F40" s="15">
        <v>2522</v>
      </c>
      <c r="G40" s="14">
        <f t="shared" si="7"/>
        <v>25220</v>
      </c>
      <c r="H40" s="15">
        <v>21774</v>
      </c>
      <c r="I40" s="14">
        <f t="shared" si="0"/>
        <v>-3446</v>
      </c>
      <c r="J40" s="15">
        <f t="shared" si="1"/>
        <v>-4.7299999999959255</v>
      </c>
      <c r="K40" s="14">
        <f t="shared" si="2"/>
        <v>2521.5299999999997</v>
      </c>
      <c r="L40" s="15">
        <f t="shared" si="3"/>
        <v>1269.47</v>
      </c>
      <c r="M40" s="15" t="b">
        <f>L40='[1]Nal. dot styczeń'!F39</f>
        <v>0</v>
      </c>
      <c r="N40" s="16"/>
      <c r="O40" s="17"/>
      <c r="P40" s="14">
        <f t="shared" si="8"/>
        <v>21774</v>
      </c>
      <c r="Q40" s="15">
        <f t="shared" si="4"/>
        <v>-3446</v>
      </c>
      <c r="R40" s="14">
        <f t="shared" si="5"/>
        <v>-3441.270000000004</v>
      </c>
      <c r="S40" s="18">
        <v>3791</v>
      </c>
      <c r="T40" s="2" t="b">
        <f t="shared" si="9"/>
        <v>1</v>
      </c>
    </row>
    <row r="41" spans="1:20" ht="18">
      <c r="A41" s="12" t="s">
        <v>50</v>
      </c>
      <c r="B41" s="13">
        <v>45</v>
      </c>
      <c r="C41" s="14">
        <v>2923</v>
      </c>
      <c r="D41" s="15">
        <f t="shared" si="6"/>
        <v>131535</v>
      </c>
      <c r="E41" s="14">
        <v>33831.4</v>
      </c>
      <c r="F41" s="15">
        <v>2171</v>
      </c>
      <c r="G41" s="14">
        <f t="shared" si="7"/>
        <v>97695</v>
      </c>
      <c r="H41" s="15">
        <v>97920</v>
      </c>
      <c r="I41" s="14">
        <f t="shared" si="0"/>
        <v>225</v>
      </c>
      <c r="J41" s="15">
        <f t="shared" si="1"/>
        <v>8.60000000000582</v>
      </c>
      <c r="K41" s="14">
        <f t="shared" si="2"/>
        <v>2171.19</v>
      </c>
      <c r="L41" s="15">
        <f t="shared" si="3"/>
        <v>751.81</v>
      </c>
      <c r="M41" s="15" t="b">
        <f>L41='[1]Nal. dot styczeń'!F40</f>
        <v>0</v>
      </c>
      <c r="N41" s="16"/>
      <c r="O41" s="17"/>
      <c r="P41" s="14">
        <f t="shared" si="8"/>
        <v>97920</v>
      </c>
      <c r="Q41" s="15">
        <f t="shared" si="4"/>
        <v>225</v>
      </c>
      <c r="R41" s="14">
        <f t="shared" si="5"/>
        <v>216.39999999999418</v>
      </c>
      <c r="S41" s="18">
        <v>2923</v>
      </c>
      <c r="T41" s="2" t="b">
        <f t="shared" si="9"/>
        <v>1</v>
      </c>
    </row>
    <row r="42" spans="1:20" ht="18">
      <c r="A42" s="12" t="s">
        <v>51</v>
      </c>
      <c r="B42" s="13">
        <v>3</v>
      </c>
      <c r="C42" s="14">
        <v>3254.8</v>
      </c>
      <c r="D42" s="15">
        <f t="shared" si="6"/>
        <v>9764.400000000001</v>
      </c>
      <c r="E42" s="14">
        <v>2078.31</v>
      </c>
      <c r="F42" s="15">
        <v>2562</v>
      </c>
      <c r="G42" s="14">
        <f t="shared" si="7"/>
        <v>7686</v>
      </c>
      <c r="H42" s="15">
        <v>7686</v>
      </c>
      <c r="I42" s="14">
        <f t="shared" si="0"/>
        <v>0</v>
      </c>
      <c r="J42" s="15">
        <f t="shared" si="1"/>
        <v>0.09000000000196451</v>
      </c>
      <c r="K42" s="14">
        <f t="shared" si="2"/>
        <v>2562.03</v>
      </c>
      <c r="L42" s="15">
        <f t="shared" si="3"/>
        <v>692.77</v>
      </c>
      <c r="M42" s="15" t="b">
        <f>L42='[1]Nal. dot styczeń'!F41</f>
        <v>0</v>
      </c>
      <c r="N42" s="16"/>
      <c r="O42" s="17"/>
      <c r="P42" s="14">
        <f t="shared" si="8"/>
        <v>7686</v>
      </c>
      <c r="Q42" s="15">
        <f t="shared" si="4"/>
        <v>0</v>
      </c>
      <c r="R42" s="14">
        <f t="shared" si="5"/>
        <v>-0.09000000000196451</v>
      </c>
      <c r="S42" s="18">
        <v>3254.8</v>
      </c>
      <c r="T42" s="2" t="b">
        <f t="shared" si="9"/>
        <v>1</v>
      </c>
    </row>
    <row r="43" spans="1:20" ht="18">
      <c r="A43" s="12" t="s">
        <v>52</v>
      </c>
      <c r="B43" s="13">
        <v>2</v>
      </c>
      <c r="C43" s="14">
        <v>3797.48</v>
      </c>
      <c r="D43" s="15">
        <f t="shared" si="6"/>
        <v>7594.96</v>
      </c>
      <c r="E43" s="14">
        <v>1605.04</v>
      </c>
      <c r="F43" s="15">
        <v>2995</v>
      </c>
      <c r="G43" s="14">
        <f t="shared" si="7"/>
        <v>5990</v>
      </c>
      <c r="H43" s="15">
        <v>5990</v>
      </c>
      <c r="I43" s="14">
        <f t="shared" si="0"/>
        <v>0</v>
      </c>
      <c r="J43" s="15">
        <f t="shared" si="1"/>
        <v>-0.07999999999992724</v>
      </c>
      <c r="K43" s="14">
        <f t="shared" si="2"/>
        <v>2994.96</v>
      </c>
      <c r="L43" s="15">
        <f t="shared" si="3"/>
        <v>802.52</v>
      </c>
      <c r="M43" s="15" t="b">
        <f>L43='[1]Nal. dot styczeń'!F42</f>
        <v>0</v>
      </c>
      <c r="N43" s="16"/>
      <c r="O43" s="17"/>
      <c r="P43" s="14">
        <f t="shared" si="8"/>
        <v>5990</v>
      </c>
      <c r="Q43" s="15">
        <f t="shared" si="4"/>
        <v>0</v>
      </c>
      <c r="R43" s="14">
        <f t="shared" si="5"/>
        <v>0.07999999999992724</v>
      </c>
      <c r="S43" s="18">
        <v>3797.48</v>
      </c>
      <c r="T43" s="2" t="b">
        <f t="shared" si="9"/>
        <v>1</v>
      </c>
    </row>
    <row r="44" spans="1:20" ht="18">
      <c r="A44" s="12" t="s">
        <v>53</v>
      </c>
      <c r="B44" s="13">
        <v>68</v>
      </c>
      <c r="C44" s="14">
        <v>3413.45</v>
      </c>
      <c r="D44" s="15">
        <f t="shared" si="6"/>
        <v>232114.59999999998</v>
      </c>
      <c r="E44" s="14">
        <v>46080.52</v>
      </c>
      <c r="F44" s="15">
        <v>2736</v>
      </c>
      <c r="G44" s="14">
        <f t="shared" si="7"/>
        <v>186048</v>
      </c>
      <c r="H44" s="15">
        <v>186728</v>
      </c>
      <c r="I44" s="14">
        <f t="shared" si="0"/>
        <v>680</v>
      </c>
      <c r="J44" s="15">
        <f t="shared" si="1"/>
        <v>-13.920000000012806</v>
      </c>
      <c r="K44" s="14">
        <f t="shared" si="2"/>
        <v>2735.7999999999997</v>
      </c>
      <c r="L44" s="15">
        <f t="shared" si="3"/>
        <v>677.65</v>
      </c>
      <c r="M44" s="15" t="b">
        <f>L44='[1]Nal. dot styczeń'!F43</f>
        <v>0</v>
      </c>
      <c r="N44" s="16"/>
      <c r="O44" s="17"/>
      <c r="P44" s="14">
        <f t="shared" si="8"/>
        <v>186728</v>
      </c>
      <c r="Q44" s="15">
        <f t="shared" si="4"/>
        <v>680</v>
      </c>
      <c r="R44" s="14">
        <f t="shared" si="5"/>
        <v>693.9200000000128</v>
      </c>
      <c r="S44" s="18">
        <v>3413.45</v>
      </c>
      <c r="T44" s="2" t="b">
        <f t="shared" si="9"/>
        <v>1</v>
      </c>
    </row>
    <row r="45" spans="1:20" ht="18">
      <c r="A45" s="12" t="s">
        <v>54</v>
      </c>
      <c r="B45" s="13">
        <v>186</v>
      </c>
      <c r="C45" s="14">
        <v>3460.88</v>
      </c>
      <c r="D45" s="15">
        <f t="shared" si="6"/>
        <v>643723.68</v>
      </c>
      <c r="E45" s="14">
        <v>160710.54</v>
      </c>
      <c r="F45" s="15">
        <v>2597</v>
      </c>
      <c r="G45" s="14">
        <f t="shared" si="7"/>
        <v>483042</v>
      </c>
      <c r="H45" s="15">
        <v>481571</v>
      </c>
      <c r="I45" s="14">
        <f t="shared" si="0"/>
        <v>-1471</v>
      </c>
      <c r="J45" s="15">
        <f t="shared" si="1"/>
        <v>-28.85999999998603</v>
      </c>
      <c r="K45" s="14">
        <f t="shared" si="2"/>
        <v>2596.84</v>
      </c>
      <c r="L45" s="15">
        <f t="shared" si="3"/>
        <v>864.04</v>
      </c>
      <c r="M45" s="15" t="b">
        <f>L45='[1]Nal. dot styczeń'!F44</f>
        <v>0</v>
      </c>
      <c r="N45" s="16"/>
      <c r="O45" s="17"/>
      <c r="P45" s="14">
        <f t="shared" si="8"/>
        <v>481571</v>
      </c>
      <c r="Q45" s="15">
        <f t="shared" si="4"/>
        <v>-1471</v>
      </c>
      <c r="R45" s="14">
        <f t="shared" si="5"/>
        <v>-1442.140000000014</v>
      </c>
      <c r="S45" s="18">
        <v>3460.88</v>
      </c>
      <c r="T45" s="2" t="b">
        <f t="shared" si="9"/>
        <v>1</v>
      </c>
    </row>
    <row r="46" spans="2:18" s="19" customFormat="1" ht="24.75" customHeight="1">
      <c r="B46" s="21">
        <f>SUM(B8:B45)</f>
        <v>1313</v>
      </c>
      <c r="C46" s="21">
        <f aca="true" t="shared" si="10" ref="C46:R46">SUM(C8:C45)</f>
        <v>130907.56</v>
      </c>
      <c r="D46" s="21">
        <f t="shared" si="10"/>
        <v>4537987.114999999</v>
      </c>
      <c r="E46" s="21">
        <f t="shared" si="10"/>
        <v>1085161.6800000004</v>
      </c>
      <c r="F46" s="21">
        <f t="shared" si="10"/>
        <v>98783</v>
      </c>
      <c r="G46" s="21">
        <f t="shared" si="10"/>
        <v>3452895.5</v>
      </c>
      <c r="H46" s="21">
        <f t="shared" si="10"/>
        <v>3441692</v>
      </c>
      <c r="I46" s="21">
        <f t="shared" si="10"/>
        <v>-11203.5</v>
      </c>
      <c r="J46" s="21">
        <f t="shared" si="10"/>
        <v>-70.06499999996504</v>
      </c>
      <c r="K46" s="21">
        <f t="shared" si="10"/>
        <v>98781.88000000003</v>
      </c>
      <c r="L46" s="21">
        <f t="shared" si="10"/>
        <v>32125.680000000008</v>
      </c>
      <c r="M46" s="21"/>
      <c r="N46" s="21">
        <f t="shared" si="10"/>
        <v>0</v>
      </c>
      <c r="O46" s="21">
        <f t="shared" si="10"/>
        <v>0</v>
      </c>
      <c r="P46" s="21">
        <f t="shared" si="10"/>
        <v>3441692</v>
      </c>
      <c r="Q46" s="21">
        <f t="shared" si="10"/>
        <v>-11203.5</v>
      </c>
      <c r="R46" s="21">
        <f t="shared" si="10"/>
        <v>-11133.435000000034</v>
      </c>
    </row>
    <row r="49" ht="14.25">
      <c r="H49" s="23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Pieniak</dc:creator>
  <cp:keywords/>
  <dc:description/>
  <cp:lastModifiedBy>Joanna Pieniak</cp:lastModifiedBy>
  <dcterms:created xsi:type="dcterms:W3CDTF">2019-03-07T13:05:15Z</dcterms:created>
  <dcterms:modified xsi:type="dcterms:W3CDTF">2019-03-14T11:21:57Z</dcterms:modified>
  <cp:category/>
  <cp:version/>
  <cp:contentType/>
  <cp:contentStatus/>
</cp:coreProperties>
</file>