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xr:revisionPtr revIDLastSave="0" documentId="13_ncr:1_{E0A3B837-1BF1-43DE-B658-292D79DFE905}" xr6:coauthVersionLast="36" xr6:coauthVersionMax="47" xr10:uidLastSave="{00000000-0000-0000-0000-000000000000}"/>
  <bookViews>
    <workbookView xWindow="0" yWindow="0" windowWidth="19200" windowHeight="6930" activeTab="2" xr2:uid="{00000000-000D-0000-FFFF-FFFF00000000}"/>
  </bookViews>
  <sheets>
    <sheet name="słownik" sheetId="2" r:id="rId1"/>
    <sheet name="wizyt" sheetId="3" r:id="rId2"/>
    <sheet name="zestaw" sheetId="4" r:id="rId3"/>
    <sheet name="Kalendarz" sheetId="6" r:id="rId4"/>
    <sheet name="kal.harm.szc." sheetId="7" r:id="rId5"/>
    <sheet name="pedag" sheetId="8" r:id="rId6"/>
    <sheet name="adm.i obs." sheetId="9" r:id="rId7"/>
    <sheet name="liczba ucz." sheetId="10" r:id="rId8"/>
    <sheet name="absolwenci" sheetId="11" r:id="rId9"/>
    <sheet name="Grupy om" sheetId="12" r:id="rId10"/>
    <sheet name="Grupy op" sheetId="13" r:id="rId11"/>
    <sheet name="Grupy ob" sheetId="14" r:id="rId12"/>
    <sheet name="SPN ob" sheetId="15" r:id="rId13"/>
    <sheet name="SPN om" sheetId="16" r:id="rId14"/>
    <sheet name="SPN op" sheetId="17" r:id="rId15"/>
  </sheets>
  <externalReferences>
    <externalReference r:id="rId16"/>
  </externalReferences>
  <definedNames>
    <definedName name="_xlnm._FilterDatabase" localSheetId="11" hidden="1">'Grupy ob'!$D$22:$L$23</definedName>
    <definedName name="_xlnm._FilterDatabase" localSheetId="9" hidden="1">'Grupy om'!$D$22:$L$23</definedName>
    <definedName name="_xlnm._FilterDatabase" localSheetId="10" hidden="1">'Grupy op'!$D$23:$D$24</definedName>
    <definedName name="_xlnm.Print_Area" localSheetId="8">absolwenci!$B$1:$R$9</definedName>
    <definedName name="_xlnm.Print_Area" localSheetId="6">'adm.i obs.'!$A$1:$N$25</definedName>
    <definedName name="_xlnm.Print_Area" localSheetId="11">'Grupy ob'!$B$1:$AK$19</definedName>
    <definedName name="_xlnm.Print_Area" localSheetId="9">'Grupy om'!$B$1:$AL$19</definedName>
    <definedName name="_xlnm.Print_Area" localSheetId="10">'Grupy op'!$B$1:$R$20</definedName>
    <definedName name="_xlnm.Print_Area" localSheetId="4">kal.harm.szc.!$A$1:$H$12</definedName>
    <definedName name="_xlnm.Print_Area" localSheetId="3">Kalendarz!$A$1:$G$55</definedName>
    <definedName name="_xlnm.Print_Area" localSheetId="7">'liczba ucz.'!$B$1:$M$30</definedName>
    <definedName name="_xlnm.Print_Area" localSheetId="5">pedag!$A$1:$AA$546</definedName>
    <definedName name="_xlnm.Print_Area" localSheetId="0">słownik!$A$1:$K$49</definedName>
    <definedName name="_xlnm.Print_Area" localSheetId="12">'SPN ob'!$B$1:$P$18</definedName>
    <definedName name="_xlnm.Print_Area" localSheetId="13">'SPN om'!$B$1:$P$17</definedName>
    <definedName name="_xlnm.Print_Area" localSheetId="14">'SPN op'!$B$1:$L$17</definedName>
    <definedName name="_xlnm.Print_Area" localSheetId="1">wizyt!$A$1:$J$42</definedName>
    <definedName name="_xlnm.Print_Area" localSheetId="2">zestaw!$A$1:$J$40</definedName>
    <definedName name="SSLink0" localSheetId="11">[1]Kalendarz!#REF!</definedName>
    <definedName name="SSLink0" localSheetId="10">[1]Kalendarz!#REF!</definedName>
    <definedName name="SSLink0" localSheetId="4">#REF!</definedName>
    <definedName name="SSLink0" localSheetId="3">Kalendarz!#REF!</definedName>
    <definedName name="SSLink0" localSheetId="12">[1]Kalendarz!#REF!</definedName>
    <definedName name="SSLink0" localSheetId="14">[1]Kalendarz!#REF!</definedName>
    <definedName name="SSLink0">[1]Kalendarz!#REF!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 i="17" l="1"/>
  <c r="J1" i="17"/>
  <c r="O2" i="16"/>
  <c r="N2" i="16"/>
  <c r="O2" i="15"/>
  <c r="N2" i="15"/>
  <c r="AI1" i="14"/>
  <c r="AH1" i="14"/>
  <c r="Q1" i="13"/>
  <c r="P1" i="13"/>
  <c r="AK1" i="12"/>
  <c r="AJ1" i="12"/>
  <c r="Q1" i="11"/>
  <c r="P1" i="11"/>
  <c r="L1" i="10"/>
  <c r="K1" i="10"/>
  <c r="C1" i="6"/>
  <c r="I15" i="17" l="1"/>
  <c r="F15" i="17"/>
  <c r="J15" i="17" s="1"/>
  <c r="I14" i="17"/>
  <c r="F14" i="17"/>
  <c r="J14" i="17" s="1"/>
  <c r="I13" i="17"/>
  <c r="F13" i="17"/>
  <c r="J13" i="17" s="1"/>
  <c r="I12" i="17"/>
  <c r="F12" i="17"/>
  <c r="J12" i="17" s="1"/>
  <c r="I11" i="17"/>
  <c r="F11" i="17"/>
  <c r="J11" i="17" s="1"/>
  <c r="H10" i="17"/>
  <c r="G10" i="17"/>
  <c r="I10" i="17" s="1"/>
  <c r="E10" i="17"/>
  <c r="D10" i="17"/>
  <c r="F10" i="17" s="1"/>
  <c r="J10" i="17" s="1"/>
  <c r="H2" i="17"/>
  <c r="C1" i="17"/>
  <c r="M16" i="16"/>
  <c r="H16" i="16"/>
  <c r="N16" i="16" s="1"/>
  <c r="M15" i="16"/>
  <c r="H15" i="16"/>
  <c r="N15" i="16" s="1"/>
  <c r="M14" i="16"/>
  <c r="H14" i="16"/>
  <c r="N14" i="16" s="1"/>
  <c r="M13" i="16"/>
  <c r="H13" i="16"/>
  <c r="N13" i="16" s="1"/>
  <c r="M12" i="16"/>
  <c r="N12" i="16" s="1"/>
  <c r="M11" i="16"/>
  <c r="H11" i="16"/>
  <c r="N11" i="16" s="1"/>
  <c r="L10" i="16"/>
  <c r="K10" i="16"/>
  <c r="J10" i="16"/>
  <c r="I10" i="16"/>
  <c r="G10" i="16"/>
  <c r="F10" i="16"/>
  <c r="E10" i="16"/>
  <c r="D10" i="16"/>
  <c r="J2" i="16"/>
  <c r="C1" i="16"/>
  <c r="M17" i="15"/>
  <c r="H17" i="15"/>
  <c r="M16" i="15"/>
  <c r="H16" i="15"/>
  <c r="M15" i="15"/>
  <c r="H15" i="15"/>
  <c r="M14" i="15"/>
  <c r="H14" i="15"/>
  <c r="N14" i="15" s="1"/>
  <c r="M13" i="15"/>
  <c r="H13" i="15"/>
  <c r="M12" i="15"/>
  <c r="H12" i="15"/>
  <c r="M11" i="15"/>
  <c r="H11" i="15"/>
  <c r="L10" i="15"/>
  <c r="K10" i="15"/>
  <c r="J10" i="15"/>
  <c r="I10" i="15"/>
  <c r="M10" i="15" s="1"/>
  <c r="G10" i="15"/>
  <c r="F10" i="15"/>
  <c r="E10" i="15"/>
  <c r="D10" i="15"/>
  <c r="H10" i="15" s="1"/>
  <c r="N10" i="15" s="1"/>
  <c r="J2" i="15"/>
  <c r="C1" i="15"/>
  <c r="AK19" i="14"/>
  <c r="AK18" i="14"/>
  <c r="AK17" i="14"/>
  <c r="AK16" i="14"/>
  <c r="AK15" i="14"/>
  <c r="AK14" i="14"/>
  <c r="AK13" i="14"/>
  <c r="AK12" i="14"/>
  <c r="AK11" i="14"/>
  <c r="AK6" i="14" s="1"/>
  <c r="AK10" i="14"/>
  <c r="AK9" i="14"/>
  <c r="AK8" i="14"/>
  <c r="AJ6" i="14"/>
  <c r="AF6" i="14"/>
  <c r="AB6" i="14"/>
  <c r="X6" i="14"/>
  <c r="T6" i="14"/>
  <c r="P6" i="14"/>
  <c r="L6" i="14"/>
  <c r="H6" i="14"/>
  <c r="D6" i="14"/>
  <c r="R1" i="14"/>
  <c r="C1" i="14"/>
  <c r="R20" i="13"/>
  <c r="R19" i="13"/>
  <c r="R18" i="13"/>
  <c r="R17" i="13"/>
  <c r="R16" i="13"/>
  <c r="R15" i="13"/>
  <c r="R14" i="13"/>
  <c r="R13" i="13"/>
  <c r="R12" i="13"/>
  <c r="R11" i="13"/>
  <c r="R10" i="13"/>
  <c r="R9" i="13"/>
  <c r="R7" i="13"/>
  <c r="P7" i="13"/>
  <c r="M7" i="13"/>
  <c r="J7" i="13"/>
  <c r="G7" i="13"/>
  <c r="D7" i="13"/>
  <c r="N2" i="13"/>
  <c r="C2" i="13"/>
  <c r="AL19" i="12"/>
  <c r="AL18" i="12"/>
  <c r="AL17" i="12"/>
  <c r="AL16" i="12"/>
  <c r="AL15" i="12"/>
  <c r="AL14" i="12"/>
  <c r="AL13" i="12"/>
  <c r="AL12" i="12"/>
  <c r="AL11" i="12"/>
  <c r="AL10" i="12"/>
  <c r="AL9" i="12"/>
  <c r="AL8" i="12"/>
  <c r="AL6" i="12"/>
  <c r="AJ6" i="12"/>
  <c r="AF6" i="12"/>
  <c r="AB6" i="12"/>
  <c r="X6" i="12"/>
  <c r="T6" i="12"/>
  <c r="P6" i="12"/>
  <c r="L6" i="12"/>
  <c r="H6" i="12"/>
  <c r="D6" i="12"/>
  <c r="S1" i="12"/>
  <c r="C1" i="12"/>
  <c r="Q9" i="11"/>
  <c r="P9" i="11"/>
  <c r="Q8" i="11"/>
  <c r="P8" i="11"/>
  <c r="Q7" i="11"/>
  <c r="P7" i="11"/>
  <c r="O6" i="11"/>
  <c r="N6" i="11"/>
  <c r="M6" i="11"/>
  <c r="L6" i="11"/>
  <c r="K6" i="11"/>
  <c r="J6" i="11"/>
  <c r="I6" i="11"/>
  <c r="H6" i="11"/>
  <c r="G6" i="11"/>
  <c r="F6" i="11"/>
  <c r="E6" i="11"/>
  <c r="D6" i="11"/>
  <c r="L1" i="11"/>
  <c r="B1" i="11"/>
  <c r="F28" i="10"/>
  <c r="E28" i="10"/>
  <c r="F23" i="10" s="1"/>
  <c r="D28" i="10"/>
  <c r="C28" i="10"/>
  <c r="G27" i="10"/>
  <c r="G26" i="10"/>
  <c r="G28" i="10" s="1"/>
  <c r="G25" i="10"/>
  <c r="J18" i="10"/>
  <c r="I18" i="10"/>
  <c r="H18" i="10"/>
  <c r="G18" i="10"/>
  <c r="F18" i="10"/>
  <c r="E18" i="10"/>
  <c r="D18" i="10"/>
  <c r="C18" i="10"/>
  <c r="K17" i="10"/>
  <c r="K16" i="10"/>
  <c r="K18" i="10" s="1"/>
  <c r="K15" i="10"/>
  <c r="J8" i="10"/>
  <c r="J10" i="10" s="1"/>
  <c r="I8" i="10"/>
  <c r="AB5" i="14" s="1"/>
  <c r="H8" i="10"/>
  <c r="G8" i="10"/>
  <c r="T5" i="12" s="1"/>
  <c r="F8" i="10"/>
  <c r="F10" i="10" s="1"/>
  <c r="E8" i="10"/>
  <c r="E10" i="10" s="1"/>
  <c r="D8" i="10"/>
  <c r="C8" i="10"/>
  <c r="C10" i="10" s="1"/>
  <c r="K7" i="10"/>
  <c r="K6" i="10"/>
  <c r="K5" i="10"/>
  <c r="M5" i="10" s="1"/>
  <c r="G1" i="10"/>
  <c r="B1" i="10"/>
  <c r="L25" i="9"/>
  <c r="M25" i="9" s="1"/>
  <c r="K25" i="9"/>
  <c r="L24" i="9"/>
  <c r="M24" i="9" s="1"/>
  <c r="K24" i="9"/>
  <c r="L23" i="9"/>
  <c r="K23" i="9"/>
  <c r="K22" i="9"/>
  <c r="J22" i="9"/>
  <c r="L21" i="9"/>
  <c r="M21" i="9" s="1"/>
  <c r="K21" i="9"/>
  <c r="L20" i="9"/>
  <c r="M20" i="9" s="1"/>
  <c r="K20" i="9"/>
  <c r="L19" i="9"/>
  <c r="M19" i="9" s="1"/>
  <c r="K19" i="9"/>
  <c r="L18" i="9"/>
  <c r="M18" i="9" s="1"/>
  <c r="K18" i="9"/>
  <c r="L17" i="9"/>
  <c r="M17" i="9" s="1"/>
  <c r="K17" i="9"/>
  <c r="L16" i="9"/>
  <c r="M16" i="9" s="1"/>
  <c r="K16" i="9"/>
  <c r="L15" i="9"/>
  <c r="M15" i="9" s="1"/>
  <c r="K15" i="9"/>
  <c r="L14" i="9"/>
  <c r="K14" i="9"/>
  <c r="J13" i="9"/>
  <c r="L12" i="9"/>
  <c r="M12" i="9" s="1"/>
  <c r="K12" i="9"/>
  <c r="L11" i="9"/>
  <c r="M11" i="9" s="1"/>
  <c r="K11" i="9"/>
  <c r="L10" i="9"/>
  <c r="M10" i="9" s="1"/>
  <c r="K10" i="9"/>
  <c r="L9" i="9"/>
  <c r="M9" i="9" s="1"/>
  <c r="K9" i="9"/>
  <c r="L8" i="9"/>
  <c r="M8" i="9" s="1"/>
  <c r="K8" i="9"/>
  <c r="L7" i="9"/>
  <c r="M7" i="9" s="1"/>
  <c r="K7" i="9"/>
  <c r="L6" i="9"/>
  <c r="K6" i="9"/>
  <c r="J5" i="9"/>
  <c r="K2" i="9"/>
  <c r="M1" i="9"/>
  <c r="L1" i="9"/>
  <c r="C1" i="9"/>
  <c r="AF546" i="8"/>
  <c r="Z546" i="8"/>
  <c r="AF545" i="8"/>
  <c r="Z545" i="8"/>
  <c r="AF544" i="8"/>
  <c r="Z544" i="8"/>
  <c r="Y543" i="8"/>
  <c r="AF542" i="8"/>
  <c r="Z542" i="8"/>
  <c r="AF541" i="8"/>
  <c r="Z541" i="8"/>
  <c r="AF540" i="8"/>
  <c r="Z540" i="8"/>
  <c r="Y539" i="8"/>
  <c r="AF538" i="8"/>
  <c r="V538" i="8"/>
  <c r="AF537" i="8"/>
  <c r="V537" i="8"/>
  <c r="V536" i="8" s="1"/>
  <c r="AF535" i="8"/>
  <c r="V535" i="8"/>
  <c r="AF534" i="8"/>
  <c r="V534" i="8"/>
  <c r="X534" i="8" s="1"/>
  <c r="AE532" i="8"/>
  <c r="AB532" i="8"/>
  <c r="AE531" i="8"/>
  <c r="AB531" i="8"/>
  <c r="AE530" i="8"/>
  <c r="AB530" i="8"/>
  <c r="AE529" i="8"/>
  <c r="AB529" i="8"/>
  <c r="AE528" i="8"/>
  <c r="AB528" i="8"/>
  <c r="AE527" i="8"/>
  <c r="AB527" i="8"/>
  <c r="AE526" i="8"/>
  <c r="AB526" i="8"/>
  <c r="AF525" i="8"/>
  <c r="AF526" i="8" s="1"/>
  <c r="AF527" i="8" s="1"/>
  <c r="AF528" i="8" s="1"/>
  <c r="AF529" i="8" s="1"/>
  <c r="AF530" i="8" s="1"/>
  <c r="AF531" i="8" s="1"/>
  <c r="AF532" i="8" s="1"/>
  <c r="V525" i="8"/>
  <c r="AE524" i="8"/>
  <c r="AB524" i="8"/>
  <c r="AE523" i="8"/>
  <c r="AB523" i="8"/>
  <c r="AE522" i="8"/>
  <c r="AB522" i="8"/>
  <c r="AE521" i="8"/>
  <c r="AB521" i="8"/>
  <c r="AE520" i="8"/>
  <c r="AB520" i="8"/>
  <c r="AE519" i="8"/>
  <c r="AB519" i="8"/>
  <c r="AE518" i="8"/>
  <c r="AB518" i="8"/>
  <c r="AF517" i="8"/>
  <c r="AF518" i="8" s="1"/>
  <c r="AF519" i="8" s="1"/>
  <c r="AF520" i="8" s="1"/>
  <c r="AF521" i="8" s="1"/>
  <c r="AF522" i="8" s="1"/>
  <c r="AF523" i="8" s="1"/>
  <c r="AF524" i="8" s="1"/>
  <c r="V517" i="8"/>
  <c r="V516" i="8"/>
  <c r="AF515" i="8"/>
  <c r="V515" i="8"/>
  <c r="AF514" i="8"/>
  <c r="V514" i="8"/>
  <c r="AF513" i="8"/>
  <c r="V513" i="8"/>
  <c r="X513" i="8" s="1"/>
  <c r="AF512" i="8"/>
  <c r="V512" i="8"/>
  <c r="X512" i="8" s="1"/>
  <c r="AE510" i="8"/>
  <c r="AB510" i="8"/>
  <c r="AE509" i="8"/>
  <c r="AB509" i="8"/>
  <c r="AE508" i="8"/>
  <c r="AB508" i="8"/>
  <c r="AE507" i="8"/>
  <c r="AB507" i="8"/>
  <c r="AE506" i="8"/>
  <c r="AB506" i="8"/>
  <c r="AE505" i="8"/>
  <c r="AB505" i="8"/>
  <c r="AE504" i="8"/>
  <c r="AB504" i="8"/>
  <c r="AE503" i="8"/>
  <c r="AB503" i="8"/>
  <c r="AE502" i="8"/>
  <c r="AB502" i="8"/>
  <c r="AF501" i="8"/>
  <c r="AF502" i="8" s="1"/>
  <c r="AF503" i="8" s="1"/>
  <c r="AF504" i="8" s="1"/>
  <c r="AF505" i="8" s="1"/>
  <c r="AF506" i="8" s="1"/>
  <c r="AF507" i="8" s="1"/>
  <c r="AF508" i="8" s="1"/>
  <c r="AF509" i="8" s="1"/>
  <c r="AF510" i="8" s="1"/>
  <c r="V501" i="8"/>
  <c r="W501" i="8" s="1"/>
  <c r="Y501" i="8" s="1"/>
  <c r="Z501" i="8" s="1"/>
  <c r="AE500" i="8"/>
  <c r="AB500" i="8"/>
  <c r="AE499" i="8"/>
  <c r="AB499" i="8"/>
  <c r="AE498" i="8"/>
  <c r="AB498" i="8"/>
  <c r="AE497" i="8"/>
  <c r="AB497" i="8"/>
  <c r="AE496" i="8"/>
  <c r="AB496" i="8"/>
  <c r="AE495" i="8"/>
  <c r="AB495" i="8"/>
  <c r="AE494" i="8"/>
  <c r="AB494" i="8"/>
  <c r="AE493" i="8"/>
  <c r="AB493" i="8"/>
  <c r="AE492" i="8"/>
  <c r="AB492" i="8"/>
  <c r="AF491" i="8"/>
  <c r="AF492" i="8" s="1"/>
  <c r="AF493" i="8" s="1"/>
  <c r="AF494" i="8" s="1"/>
  <c r="AF495" i="8" s="1"/>
  <c r="AF496" i="8" s="1"/>
  <c r="AF497" i="8" s="1"/>
  <c r="AF498" i="8" s="1"/>
  <c r="AF499" i="8" s="1"/>
  <c r="AF500" i="8" s="1"/>
  <c r="V491" i="8"/>
  <c r="AE490" i="8"/>
  <c r="AB490" i="8"/>
  <c r="AE489" i="8"/>
  <c r="AB489" i="8"/>
  <c r="AE488" i="8"/>
  <c r="AB488" i="8"/>
  <c r="AE487" i="8"/>
  <c r="AB487" i="8"/>
  <c r="AE486" i="8"/>
  <c r="AB486" i="8"/>
  <c r="AE485" i="8"/>
  <c r="AB485" i="8"/>
  <c r="AE484" i="8"/>
  <c r="AB484" i="8"/>
  <c r="AE483" i="8"/>
  <c r="AB483" i="8"/>
  <c r="AE482" i="8"/>
  <c r="AB482" i="8"/>
  <c r="AF481" i="8"/>
  <c r="AF482" i="8" s="1"/>
  <c r="AF483" i="8" s="1"/>
  <c r="AF484" i="8" s="1"/>
  <c r="AF485" i="8" s="1"/>
  <c r="AF486" i="8" s="1"/>
  <c r="AF487" i="8" s="1"/>
  <c r="AF488" i="8" s="1"/>
  <c r="AF489" i="8" s="1"/>
  <c r="AF490" i="8" s="1"/>
  <c r="V481" i="8"/>
  <c r="AE480" i="8"/>
  <c r="AB480" i="8"/>
  <c r="AE479" i="8"/>
  <c r="AB479" i="8"/>
  <c r="AE478" i="8"/>
  <c r="AB478" i="8"/>
  <c r="AE477" i="8"/>
  <c r="AB477" i="8"/>
  <c r="AE476" i="8"/>
  <c r="AB476" i="8"/>
  <c r="AE475" i="8"/>
  <c r="AB475" i="8"/>
  <c r="AE474" i="8"/>
  <c r="AB474" i="8"/>
  <c r="AE473" i="8"/>
  <c r="AB473" i="8"/>
  <c r="AE472" i="8"/>
  <c r="AB472" i="8"/>
  <c r="AF471" i="8"/>
  <c r="AF472" i="8" s="1"/>
  <c r="AF473" i="8" s="1"/>
  <c r="AF474" i="8" s="1"/>
  <c r="AF475" i="8" s="1"/>
  <c r="AF476" i="8" s="1"/>
  <c r="AF477" i="8" s="1"/>
  <c r="AF478" i="8" s="1"/>
  <c r="AF479" i="8" s="1"/>
  <c r="AF480" i="8" s="1"/>
  <c r="V471" i="8"/>
  <c r="AE470" i="8"/>
  <c r="AB470" i="8"/>
  <c r="AE469" i="8"/>
  <c r="AB469" i="8"/>
  <c r="AE468" i="8"/>
  <c r="AB468" i="8"/>
  <c r="AE467" i="8"/>
  <c r="AB467" i="8"/>
  <c r="AE466" i="8"/>
  <c r="AB466" i="8"/>
  <c r="AE465" i="8"/>
  <c r="AB465" i="8"/>
  <c r="AE464" i="8"/>
  <c r="AB464" i="8"/>
  <c r="AE463" i="8"/>
  <c r="AB463" i="8"/>
  <c r="AE462" i="8"/>
  <c r="AB462" i="8"/>
  <c r="AF461" i="8"/>
  <c r="AF462" i="8" s="1"/>
  <c r="AF463" i="8" s="1"/>
  <c r="AF464" i="8" s="1"/>
  <c r="AF465" i="8" s="1"/>
  <c r="AF466" i="8" s="1"/>
  <c r="AF467" i="8" s="1"/>
  <c r="AF468" i="8" s="1"/>
  <c r="AF469" i="8" s="1"/>
  <c r="AF470" i="8" s="1"/>
  <c r="V461" i="8"/>
  <c r="AE460" i="8"/>
  <c r="AB460" i="8"/>
  <c r="AE459" i="8"/>
  <c r="AB459" i="8"/>
  <c r="AE458" i="8"/>
  <c r="AB458" i="8"/>
  <c r="AE457" i="8"/>
  <c r="AB457" i="8"/>
  <c r="AE456" i="8"/>
  <c r="AB456" i="8"/>
  <c r="AE455" i="8"/>
  <c r="AB455" i="8"/>
  <c r="AE454" i="8"/>
  <c r="AB454" i="8"/>
  <c r="AE453" i="8"/>
  <c r="AB453" i="8"/>
  <c r="AE452" i="8"/>
  <c r="AB452" i="8"/>
  <c r="AF451" i="8"/>
  <c r="AF452" i="8" s="1"/>
  <c r="AF453" i="8" s="1"/>
  <c r="AF454" i="8" s="1"/>
  <c r="AF455" i="8" s="1"/>
  <c r="AF456" i="8" s="1"/>
  <c r="AF457" i="8" s="1"/>
  <c r="AF458" i="8" s="1"/>
  <c r="AF459" i="8" s="1"/>
  <c r="AF460" i="8" s="1"/>
  <c r="V451" i="8"/>
  <c r="AE450" i="8"/>
  <c r="AB450" i="8"/>
  <c r="AE449" i="8"/>
  <c r="AB449" i="8"/>
  <c r="AE448" i="8"/>
  <c r="AB448" i="8"/>
  <c r="AE447" i="8"/>
  <c r="AB447" i="8"/>
  <c r="AE446" i="8"/>
  <c r="AB446" i="8"/>
  <c r="AE445" i="8"/>
  <c r="AB445" i="8"/>
  <c r="AE444" i="8"/>
  <c r="AB444" i="8"/>
  <c r="AE443" i="8"/>
  <c r="AB443" i="8"/>
  <c r="AE442" i="8"/>
  <c r="AB442" i="8"/>
  <c r="AF441" i="8"/>
  <c r="AF442" i="8" s="1"/>
  <c r="AF443" i="8" s="1"/>
  <c r="AF444" i="8" s="1"/>
  <c r="AF445" i="8" s="1"/>
  <c r="AF446" i="8" s="1"/>
  <c r="AF447" i="8" s="1"/>
  <c r="AF448" i="8" s="1"/>
  <c r="AF449" i="8" s="1"/>
  <c r="AF450" i="8" s="1"/>
  <c r="V441" i="8"/>
  <c r="AE440" i="8"/>
  <c r="AB440" i="8"/>
  <c r="AE439" i="8"/>
  <c r="AB439" i="8"/>
  <c r="AE438" i="8"/>
  <c r="AB438" i="8"/>
  <c r="AE437" i="8"/>
  <c r="AB437" i="8"/>
  <c r="AE436" i="8"/>
  <c r="AB436" i="8"/>
  <c r="AE435" i="8"/>
  <c r="AB435" i="8"/>
  <c r="AE434" i="8"/>
  <c r="AB434" i="8"/>
  <c r="AE433" i="8"/>
  <c r="AB433" i="8"/>
  <c r="AE432" i="8"/>
  <c r="AB432" i="8"/>
  <c r="AF431" i="8"/>
  <c r="AF432" i="8" s="1"/>
  <c r="AF433" i="8" s="1"/>
  <c r="AF434" i="8" s="1"/>
  <c r="AF435" i="8" s="1"/>
  <c r="AF436" i="8" s="1"/>
  <c r="AF437" i="8" s="1"/>
  <c r="AF438" i="8" s="1"/>
  <c r="AF439" i="8" s="1"/>
  <c r="AF440" i="8" s="1"/>
  <c r="V431" i="8"/>
  <c r="AE430" i="8"/>
  <c r="AB430" i="8"/>
  <c r="AE429" i="8"/>
  <c r="AB429" i="8"/>
  <c r="AE428" i="8"/>
  <c r="AB428" i="8"/>
  <c r="AE427" i="8"/>
  <c r="AB427" i="8"/>
  <c r="AE426" i="8"/>
  <c r="AB426" i="8"/>
  <c r="AE425" i="8"/>
  <c r="AB425" i="8"/>
  <c r="AE424" i="8"/>
  <c r="AB424" i="8"/>
  <c r="AE423" i="8"/>
  <c r="AB423" i="8"/>
  <c r="AE422" i="8"/>
  <c r="AB422" i="8"/>
  <c r="AF421" i="8"/>
  <c r="AF422" i="8" s="1"/>
  <c r="AF423" i="8" s="1"/>
  <c r="AF424" i="8" s="1"/>
  <c r="AF425" i="8" s="1"/>
  <c r="AF426" i="8" s="1"/>
  <c r="AF427" i="8" s="1"/>
  <c r="AF428" i="8" s="1"/>
  <c r="AF429" i="8" s="1"/>
  <c r="AF430" i="8" s="1"/>
  <c r="V421" i="8"/>
  <c r="AE420" i="8"/>
  <c r="AB420" i="8"/>
  <c r="AE419" i="8"/>
  <c r="AB419" i="8"/>
  <c r="AE418" i="8"/>
  <c r="AB418" i="8"/>
  <c r="AE417" i="8"/>
  <c r="AB417" i="8"/>
  <c r="AE416" i="8"/>
  <c r="AB416" i="8"/>
  <c r="AE415" i="8"/>
  <c r="AB415" i="8"/>
  <c r="AE414" i="8"/>
  <c r="AB414" i="8"/>
  <c r="AE413" i="8"/>
  <c r="AB413" i="8"/>
  <c r="AE412" i="8"/>
  <c r="AB412" i="8"/>
  <c r="AF411" i="8"/>
  <c r="AF412" i="8" s="1"/>
  <c r="AF413" i="8" s="1"/>
  <c r="AF414" i="8" s="1"/>
  <c r="AF415" i="8" s="1"/>
  <c r="AF416" i="8" s="1"/>
  <c r="AF417" i="8" s="1"/>
  <c r="AF418" i="8" s="1"/>
  <c r="AF419" i="8" s="1"/>
  <c r="AF420" i="8" s="1"/>
  <c r="V411" i="8"/>
  <c r="AE410" i="8"/>
  <c r="AB410" i="8"/>
  <c r="AE409" i="8"/>
  <c r="AB409" i="8"/>
  <c r="AE408" i="8"/>
  <c r="AB408" i="8"/>
  <c r="AE407" i="8"/>
  <c r="AB407" i="8"/>
  <c r="AE406" i="8"/>
  <c r="AB406" i="8"/>
  <c r="AE405" i="8"/>
  <c r="AB405" i="8"/>
  <c r="AE404" i="8"/>
  <c r="AB404" i="8"/>
  <c r="AE403" i="8"/>
  <c r="AB403" i="8"/>
  <c r="AE402" i="8"/>
  <c r="AB402" i="8"/>
  <c r="AF401" i="8"/>
  <c r="AF402" i="8" s="1"/>
  <c r="AF403" i="8" s="1"/>
  <c r="AF404" i="8" s="1"/>
  <c r="AF405" i="8" s="1"/>
  <c r="AF406" i="8" s="1"/>
  <c r="AF407" i="8" s="1"/>
  <c r="AF408" i="8" s="1"/>
  <c r="AF409" i="8" s="1"/>
  <c r="AF410" i="8" s="1"/>
  <c r="V401" i="8"/>
  <c r="AE400" i="8"/>
  <c r="AB400" i="8"/>
  <c r="AE399" i="8"/>
  <c r="AB399" i="8"/>
  <c r="AE398" i="8"/>
  <c r="AB398" i="8"/>
  <c r="AE397" i="8"/>
  <c r="AB397" i="8"/>
  <c r="AE396" i="8"/>
  <c r="AB396" i="8"/>
  <c r="AE395" i="8"/>
  <c r="AB395" i="8"/>
  <c r="AE394" i="8"/>
  <c r="AB394" i="8"/>
  <c r="AE393" i="8"/>
  <c r="AB393" i="8"/>
  <c r="AE392" i="8"/>
  <c r="AB392" i="8"/>
  <c r="AF391" i="8"/>
  <c r="AF392" i="8" s="1"/>
  <c r="AF393" i="8" s="1"/>
  <c r="AF394" i="8" s="1"/>
  <c r="AF395" i="8" s="1"/>
  <c r="AF396" i="8" s="1"/>
  <c r="AF397" i="8" s="1"/>
  <c r="AF398" i="8" s="1"/>
  <c r="AF399" i="8" s="1"/>
  <c r="AF400" i="8" s="1"/>
  <c r="V391" i="8"/>
  <c r="AE390" i="8"/>
  <c r="AB390" i="8"/>
  <c r="AE389" i="8"/>
  <c r="AB389" i="8"/>
  <c r="AE388" i="8"/>
  <c r="AB388" i="8"/>
  <c r="AE387" i="8"/>
  <c r="AB387" i="8"/>
  <c r="AE386" i="8"/>
  <c r="AB386" i="8"/>
  <c r="AE385" i="8"/>
  <c r="AB385" i="8"/>
  <c r="AE384" i="8"/>
  <c r="AB384" i="8"/>
  <c r="AE383" i="8"/>
  <c r="AB383" i="8"/>
  <c r="AE382" i="8"/>
  <c r="AB382" i="8"/>
  <c r="AF381" i="8"/>
  <c r="AF382" i="8" s="1"/>
  <c r="AF383" i="8" s="1"/>
  <c r="AF384" i="8" s="1"/>
  <c r="AF385" i="8" s="1"/>
  <c r="AF386" i="8" s="1"/>
  <c r="AF387" i="8" s="1"/>
  <c r="AF388" i="8" s="1"/>
  <c r="AF389" i="8" s="1"/>
  <c r="AF390" i="8" s="1"/>
  <c r="V381" i="8"/>
  <c r="AE380" i="8"/>
  <c r="AB380" i="8"/>
  <c r="AE379" i="8"/>
  <c r="AB379" i="8"/>
  <c r="AE378" i="8"/>
  <c r="AB378" i="8"/>
  <c r="AE377" i="8"/>
  <c r="AB377" i="8"/>
  <c r="AE376" i="8"/>
  <c r="AB376" i="8"/>
  <c r="AE375" i="8"/>
  <c r="AB375" i="8"/>
  <c r="AE374" i="8"/>
  <c r="AB374" i="8"/>
  <c r="AE373" i="8"/>
  <c r="AB373" i="8"/>
  <c r="AE372" i="8"/>
  <c r="AB372" i="8"/>
  <c r="AF371" i="8"/>
  <c r="AF372" i="8" s="1"/>
  <c r="AF373" i="8" s="1"/>
  <c r="AF374" i="8" s="1"/>
  <c r="AF375" i="8" s="1"/>
  <c r="AF376" i="8" s="1"/>
  <c r="AF377" i="8" s="1"/>
  <c r="AF378" i="8" s="1"/>
  <c r="AF379" i="8" s="1"/>
  <c r="AF380" i="8" s="1"/>
  <c r="V371" i="8"/>
  <c r="AE370" i="8"/>
  <c r="AB370" i="8"/>
  <c r="AE369" i="8"/>
  <c r="AB369" i="8"/>
  <c r="AE368" i="8"/>
  <c r="AB368" i="8"/>
  <c r="AE367" i="8"/>
  <c r="AB367" i="8"/>
  <c r="AE366" i="8"/>
  <c r="AB366" i="8"/>
  <c r="AE365" i="8"/>
  <c r="AB365" i="8"/>
  <c r="AE364" i="8"/>
  <c r="AB364" i="8"/>
  <c r="AE363" i="8"/>
  <c r="AB363" i="8"/>
  <c r="AE362" i="8"/>
  <c r="AB362" i="8"/>
  <c r="AF361" i="8"/>
  <c r="AF362" i="8" s="1"/>
  <c r="AF363" i="8" s="1"/>
  <c r="AF364" i="8" s="1"/>
  <c r="AF365" i="8" s="1"/>
  <c r="AF366" i="8" s="1"/>
  <c r="AF367" i="8" s="1"/>
  <c r="AF368" i="8" s="1"/>
  <c r="AF369" i="8" s="1"/>
  <c r="AF370" i="8" s="1"/>
  <c r="V361" i="8"/>
  <c r="AE360" i="8"/>
  <c r="AB360" i="8"/>
  <c r="AE359" i="8"/>
  <c r="AB359" i="8"/>
  <c r="AE358" i="8"/>
  <c r="AB358" i="8"/>
  <c r="AE357" i="8"/>
  <c r="AB357" i="8"/>
  <c r="AE356" i="8"/>
  <c r="AB356" i="8"/>
  <c r="AE355" i="8"/>
  <c r="AB355" i="8"/>
  <c r="AE354" i="8"/>
  <c r="AB354" i="8"/>
  <c r="AE353" i="8"/>
  <c r="AB353" i="8"/>
  <c r="AE352" i="8"/>
  <c r="AB352" i="8"/>
  <c r="AF351" i="8"/>
  <c r="AF352" i="8" s="1"/>
  <c r="AF353" i="8" s="1"/>
  <c r="AF354" i="8" s="1"/>
  <c r="AF355" i="8" s="1"/>
  <c r="AF356" i="8" s="1"/>
  <c r="AF357" i="8" s="1"/>
  <c r="AF358" i="8" s="1"/>
  <c r="AF359" i="8" s="1"/>
  <c r="AF360" i="8" s="1"/>
  <c r="V351" i="8"/>
  <c r="W351" i="8" s="1"/>
  <c r="AE350" i="8"/>
  <c r="AB350" i="8"/>
  <c r="AE349" i="8"/>
  <c r="AB349" i="8"/>
  <c r="AE348" i="8"/>
  <c r="AB348" i="8"/>
  <c r="AE347" i="8"/>
  <c r="AB347" i="8"/>
  <c r="AE346" i="8"/>
  <c r="AB346" i="8"/>
  <c r="AE345" i="8"/>
  <c r="AB345" i="8"/>
  <c r="AE344" i="8"/>
  <c r="AB344" i="8"/>
  <c r="AE343" i="8"/>
  <c r="AB343" i="8"/>
  <c r="AE342" i="8"/>
  <c r="AB342" i="8"/>
  <c r="AF341" i="8"/>
  <c r="AF342" i="8" s="1"/>
  <c r="AF343" i="8" s="1"/>
  <c r="AF344" i="8" s="1"/>
  <c r="AF345" i="8" s="1"/>
  <c r="AF346" i="8" s="1"/>
  <c r="AF347" i="8" s="1"/>
  <c r="AF348" i="8" s="1"/>
  <c r="AF349" i="8" s="1"/>
  <c r="AF350" i="8" s="1"/>
  <c r="V341" i="8"/>
  <c r="AE340" i="8"/>
  <c r="AB340" i="8"/>
  <c r="AE339" i="8"/>
  <c r="AB339" i="8"/>
  <c r="AE338" i="8"/>
  <c r="AB338" i="8"/>
  <c r="AE337" i="8"/>
  <c r="AB337" i="8"/>
  <c r="AE336" i="8"/>
  <c r="AB336" i="8"/>
  <c r="AE335" i="8"/>
  <c r="AB335" i="8"/>
  <c r="AE334" i="8"/>
  <c r="AB334" i="8"/>
  <c r="AE333" i="8"/>
  <c r="AB333" i="8"/>
  <c r="AE332" i="8"/>
  <c r="AB332" i="8"/>
  <c r="AF331" i="8"/>
  <c r="AF332" i="8" s="1"/>
  <c r="AF333" i="8" s="1"/>
  <c r="AF334" i="8" s="1"/>
  <c r="AF335" i="8" s="1"/>
  <c r="AF336" i="8" s="1"/>
  <c r="AF337" i="8" s="1"/>
  <c r="AF338" i="8" s="1"/>
  <c r="AF339" i="8" s="1"/>
  <c r="AF340" i="8" s="1"/>
  <c r="V331" i="8"/>
  <c r="AE330" i="8"/>
  <c r="AB330" i="8"/>
  <c r="AE329" i="8"/>
  <c r="AB329" i="8"/>
  <c r="AE328" i="8"/>
  <c r="AB328" i="8"/>
  <c r="AE327" i="8"/>
  <c r="AB327" i="8"/>
  <c r="AE326" i="8"/>
  <c r="AB326" i="8"/>
  <c r="AE325" i="8"/>
  <c r="AB325" i="8"/>
  <c r="AE324" i="8"/>
  <c r="AB324" i="8"/>
  <c r="AE323" i="8"/>
  <c r="AB323" i="8"/>
  <c r="AE322" i="8"/>
  <c r="AB322" i="8"/>
  <c r="AF321" i="8"/>
  <c r="AF322" i="8" s="1"/>
  <c r="AF323" i="8" s="1"/>
  <c r="AF324" i="8" s="1"/>
  <c r="AF325" i="8" s="1"/>
  <c r="AF326" i="8" s="1"/>
  <c r="AF327" i="8" s="1"/>
  <c r="AF328" i="8" s="1"/>
  <c r="AF329" i="8" s="1"/>
  <c r="AF330" i="8" s="1"/>
  <c r="V321" i="8"/>
  <c r="W321" i="8" s="1"/>
  <c r="Y321" i="8" s="1"/>
  <c r="Z321" i="8" s="1"/>
  <c r="AE320" i="8"/>
  <c r="AB320" i="8"/>
  <c r="AE319" i="8"/>
  <c r="AB319" i="8"/>
  <c r="AE318" i="8"/>
  <c r="AB318" i="8"/>
  <c r="AE317" i="8"/>
  <c r="AB317" i="8"/>
  <c r="AE316" i="8"/>
  <c r="AB316" i="8"/>
  <c r="AE315" i="8"/>
  <c r="AB315" i="8"/>
  <c r="AE314" i="8"/>
  <c r="AB314" i="8"/>
  <c r="AE313" i="8"/>
  <c r="AB313" i="8"/>
  <c r="AE312" i="8"/>
  <c r="AB312" i="8"/>
  <c r="AF311" i="8"/>
  <c r="AF312" i="8" s="1"/>
  <c r="AF313" i="8" s="1"/>
  <c r="AF314" i="8" s="1"/>
  <c r="AF315" i="8" s="1"/>
  <c r="AF316" i="8" s="1"/>
  <c r="AF317" i="8" s="1"/>
  <c r="AF318" i="8" s="1"/>
  <c r="AF319" i="8" s="1"/>
  <c r="AF320" i="8" s="1"/>
  <c r="V311" i="8"/>
  <c r="W311" i="8" s="1"/>
  <c r="Y311" i="8" s="1"/>
  <c r="Z311" i="8" s="1"/>
  <c r="AE310" i="8"/>
  <c r="AB310" i="8"/>
  <c r="AE309" i="8"/>
  <c r="AB309" i="8"/>
  <c r="AE308" i="8"/>
  <c r="AB308" i="8"/>
  <c r="AE307" i="8"/>
  <c r="AB307" i="8"/>
  <c r="AE306" i="8"/>
  <c r="AB306" i="8"/>
  <c r="AE305" i="8"/>
  <c r="AB305" i="8"/>
  <c r="AE304" i="8"/>
  <c r="AB304" i="8"/>
  <c r="AE303" i="8"/>
  <c r="AB303" i="8"/>
  <c r="AE302" i="8"/>
  <c r="AB302" i="8"/>
  <c r="AF301" i="8"/>
  <c r="AF302" i="8" s="1"/>
  <c r="AF303" i="8" s="1"/>
  <c r="AF304" i="8" s="1"/>
  <c r="AF305" i="8" s="1"/>
  <c r="AF306" i="8" s="1"/>
  <c r="AF307" i="8" s="1"/>
  <c r="AF308" i="8" s="1"/>
  <c r="AF309" i="8" s="1"/>
  <c r="AF310" i="8" s="1"/>
  <c r="V301" i="8"/>
  <c r="W301" i="8" s="1"/>
  <c r="Y301" i="8" s="1"/>
  <c r="Z301" i="8" s="1"/>
  <c r="AE300" i="8"/>
  <c r="AB300" i="8"/>
  <c r="AE299" i="8"/>
  <c r="AB299" i="8"/>
  <c r="AE298" i="8"/>
  <c r="AB298" i="8"/>
  <c r="AE297" i="8"/>
  <c r="AB297" i="8"/>
  <c r="AE296" i="8"/>
  <c r="AB296" i="8"/>
  <c r="AE295" i="8"/>
  <c r="AB295" i="8"/>
  <c r="AE294" i="8"/>
  <c r="AB294" i="8"/>
  <c r="AE293" i="8"/>
  <c r="AB293" i="8"/>
  <c r="AE292" i="8"/>
  <c r="AB292" i="8"/>
  <c r="AF291" i="8"/>
  <c r="AF292" i="8" s="1"/>
  <c r="AF293" i="8" s="1"/>
  <c r="AF294" i="8" s="1"/>
  <c r="AF295" i="8" s="1"/>
  <c r="AF296" i="8" s="1"/>
  <c r="AF297" i="8" s="1"/>
  <c r="AF298" i="8" s="1"/>
  <c r="AF299" i="8" s="1"/>
  <c r="AF300" i="8" s="1"/>
  <c r="V291" i="8"/>
  <c r="AE290" i="8"/>
  <c r="AB290" i="8"/>
  <c r="AE289" i="8"/>
  <c r="AB289" i="8"/>
  <c r="AE288" i="8"/>
  <c r="AB288" i="8"/>
  <c r="AE287" i="8"/>
  <c r="AB287" i="8"/>
  <c r="AE286" i="8"/>
  <c r="AB286" i="8"/>
  <c r="AE285" i="8"/>
  <c r="AB285" i="8"/>
  <c r="AE284" i="8"/>
  <c r="AB284" i="8"/>
  <c r="AE283" i="8"/>
  <c r="AB283" i="8"/>
  <c r="AE282" i="8"/>
  <c r="AB282" i="8"/>
  <c r="AF281" i="8"/>
  <c r="AF282" i="8" s="1"/>
  <c r="AF283" i="8" s="1"/>
  <c r="AF284" i="8" s="1"/>
  <c r="AF285" i="8" s="1"/>
  <c r="AF286" i="8" s="1"/>
  <c r="AF287" i="8" s="1"/>
  <c r="AF288" i="8" s="1"/>
  <c r="AF289" i="8" s="1"/>
  <c r="AF290" i="8" s="1"/>
  <c r="V281" i="8"/>
  <c r="W281" i="8" s="1"/>
  <c r="Y281" i="8" s="1"/>
  <c r="Z281" i="8" s="1"/>
  <c r="AE280" i="8"/>
  <c r="AB280" i="8"/>
  <c r="AE279" i="8"/>
  <c r="AB279" i="8"/>
  <c r="AE278" i="8"/>
  <c r="AB278" i="8"/>
  <c r="AE277" i="8"/>
  <c r="AB277" i="8"/>
  <c r="AE276" i="8"/>
  <c r="AB276" i="8"/>
  <c r="AE275" i="8"/>
  <c r="AB275" i="8"/>
  <c r="AE274" i="8"/>
  <c r="AB274" i="8"/>
  <c r="AE273" i="8"/>
  <c r="AB273" i="8"/>
  <c r="AE272" i="8"/>
  <c r="AB272" i="8"/>
  <c r="AF271" i="8"/>
  <c r="AF272" i="8" s="1"/>
  <c r="AF273" i="8" s="1"/>
  <c r="AF274" i="8" s="1"/>
  <c r="AF275" i="8" s="1"/>
  <c r="AF276" i="8" s="1"/>
  <c r="AF277" i="8" s="1"/>
  <c r="AF278" i="8" s="1"/>
  <c r="AF279" i="8" s="1"/>
  <c r="AF280" i="8" s="1"/>
  <c r="V271" i="8"/>
  <c r="AE270" i="8"/>
  <c r="AB270" i="8"/>
  <c r="AE269" i="8"/>
  <c r="AB269" i="8"/>
  <c r="AE268" i="8"/>
  <c r="AB268" i="8"/>
  <c r="AE267" i="8"/>
  <c r="AB267" i="8"/>
  <c r="AE266" i="8"/>
  <c r="AB266" i="8"/>
  <c r="AE265" i="8"/>
  <c r="AB265" i="8"/>
  <c r="AE264" i="8"/>
  <c r="AB264" i="8"/>
  <c r="AE263" i="8"/>
  <c r="AB263" i="8"/>
  <c r="AE262" i="8"/>
  <c r="AB262" i="8"/>
  <c r="AF261" i="8"/>
  <c r="AF262" i="8" s="1"/>
  <c r="AF263" i="8" s="1"/>
  <c r="AF264" i="8" s="1"/>
  <c r="AF265" i="8" s="1"/>
  <c r="AF266" i="8" s="1"/>
  <c r="AF267" i="8" s="1"/>
  <c r="AF268" i="8" s="1"/>
  <c r="AF269" i="8" s="1"/>
  <c r="AF270" i="8" s="1"/>
  <c r="V261" i="8"/>
  <c r="AE260" i="8"/>
  <c r="AB260" i="8"/>
  <c r="AE259" i="8"/>
  <c r="AB259" i="8"/>
  <c r="AE258" i="8"/>
  <c r="AB258" i="8"/>
  <c r="AE257" i="8"/>
  <c r="AB257" i="8"/>
  <c r="AE256" i="8"/>
  <c r="AB256" i="8"/>
  <c r="AE255" i="8"/>
  <c r="AB255" i="8"/>
  <c r="AE254" i="8"/>
  <c r="AB254" i="8"/>
  <c r="AE253" i="8"/>
  <c r="AB253" i="8"/>
  <c r="AE252" i="8"/>
  <c r="AB252" i="8"/>
  <c r="AF251" i="8"/>
  <c r="AF252" i="8" s="1"/>
  <c r="AF253" i="8" s="1"/>
  <c r="AF254" i="8" s="1"/>
  <c r="AF255" i="8" s="1"/>
  <c r="AF256" i="8" s="1"/>
  <c r="AF257" i="8" s="1"/>
  <c r="AF258" i="8" s="1"/>
  <c r="AF259" i="8" s="1"/>
  <c r="AF260" i="8" s="1"/>
  <c r="V251" i="8"/>
  <c r="W251" i="8" s="1"/>
  <c r="Y251" i="8" s="1"/>
  <c r="Z251" i="8" s="1"/>
  <c r="AE250" i="8"/>
  <c r="AB250" i="8"/>
  <c r="AE249" i="8"/>
  <c r="AB249" i="8"/>
  <c r="AE248" i="8"/>
  <c r="AB248" i="8"/>
  <c r="AE247" i="8"/>
  <c r="AB247" i="8"/>
  <c r="AE246" i="8"/>
  <c r="AB246" i="8"/>
  <c r="AE245" i="8"/>
  <c r="AB245" i="8"/>
  <c r="AE244" i="8"/>
  <c r="AB244" i="8"/>
  <c r="AE243" i="8"/>
  <c r="AB243" i="8"/>
  <c r="AE242" i="8"/>
  <c r="AB242" i="8"/>
  <c r="AF241" i="8"/>
  <c r="AF242" i="8" s="1"/>
  <c r="AF243" i="8" s="1"/>
  <c r="AF244" i="8" s="1"/>
  <c r="AF245" i="8" s="1"/>
  <c r="AF246" i="8" s="1"/>
  <c r="AF247" i="8" s="1"/>
  <c r="AF248" i="8" s="1"/>
  <c r="AF249" i="8" s="1"/>
  <c r="AF250" i="8" s="1"/>
  <c r="V241" i="8"/>
  <c r="AE240" i="8"/>
  <c r="AB240" i="8"/>
  <c r="AE239" i="8"/>
  <c r="AB239" i="8"/>
  <c r="AE238" i="8"/>
  <c r="AB238" i="8"/>
  <c r="AE237" i="8"/>
  <c r="AB237" i="8"/>
  <c r="AE236" i="8"/>
  <c r="AB236" i="8"/>
  <c r="AE235" i="8"/>
  <c r="AB235" i="8"/>
  <c r="AE234" i="8"/>
  <c r="AB234" i="8"/>
  <c r="AE233" i="8"/>
  <c r="AB233" i="8"/>
  <c r="AE232" i="8"/>
  <c r="AB232" i="8"/>
  <c r="AF231" i="8"/>
  <c r="AF232" i="8" s="1"/>
  <c r="AF233" i="8" s="1"/>
  <c r="AF234" i="8" s="1"/>
  <c r="AF235" i="8" s="1"/>
  <c r="AF236" i="8" s="1"/>
  <c r="AF237" i="8" s="1"/>
  <c r="AF238" i="8" s="1"/>
  <c r="AF239" i="8" s="1"/>
  <c r="AF240" i="8" s="1"/>
  <c r="V231" i="8"/>
  <c r="AE230" i="8"/>
  <c r="AB230" i="8"/>
  <c r="AE229" i="8"/>
  <c r="AB229" i="8"/>
  <c r="AE228" i="8"/>
  <c r="AB228" i="8"/>
  <c r="AE227" i="8"/>
  <c r="AB227" i="8"/>
  <c r="AE226" i="8"/>
  <c r="AB226" i="8"/>
  <c r="AE225" i="8"/>
  <c r="AB225" i="8"/>
  <c r="AE224" i="8"/>
  <c r="AB224" i="8"/>
  <c r="AE223" i="8"/>
  <c r="AB223" i="8"/>
  <c r="AE222" i="8"/>
  <c r="AB222" i="8"/>
  <c r="AF221" i="8"/>
  <c r="AF222" i="8" s="1"/>
  <c r="AF223" i="8" s="1"/>
  <c r="AF224" i="8" s="1"/>
  <c r="AF225" i="8" s="1"/>
  <c r="AF226" i="8" s="1"/>
  <c r="AF227" i="8" s="1"/>
  <c r="AF228" i="8" s="1"/>
  <c r="AF229" i="8" s="1"/>
  <c r="AF230" i="8" s="1"/>
  <c r="V221" i="8"/>
  <c r="AE220" i="8"/>
  <c r="AB220" i="8"/>
  <c r="AE219" i="8"/>
  <c r="AB219" i="8"/>
  <c r="AE218" i="8"/>
  <c r="AB218" i="8"/>
  <c r="AE217" i="8"/>
  <c r="AB217" i="8"/>
  <c r="AE216" i="8"/>
  <c r="AB216" i="8"/>
  <c r="AE215" i="8"/>
  <c r="AB215" i="8"/>
  <c r="AE214" i="8"/>
  <c r="AB214" i="8"/>
  <c r="AE213" i="8"/>
  <c r="AB213" i="8"/>
  <c r="AE212" i="8"/>
  <c r="AB212" i="8"/>
  <c r="AF211" i="8"/>
  <c r="AF212" i="8" s="1"/>
  <c r="AF213" i="8" s="1"/>
  <c r="AF214" i="8" s="1"/>
  <c r="AF215" i="8" s="1"/>
  <c r="AF216" i="8" s="1"/>
  <c r="AF217" i="8" s="1"/>
  <c r="AF218" i="8" s="1"/>
  <c r="AF219" i="8" s="1"/>
  <c r="AF220" i="8" s="1"/>
  <c r="V211" i="8"/>
  <c r="W211" i="8" s="1"/>
  <c r="Y211" i="8" s="1"/>
  <c r="Z211" i="8" s="1"/>
  <c r="AE210" i="8"/>
  <c r="AB210" i="8"/>
  <c r="AE209" i="8"/>
  <c r="AB209" i="8"/>
  <c r="AE208" i="8"/>
  <c r="AB208" i="8"/>
  <c r="AE207" i="8"/>
  <c r="AB207" i="8"/>
  <c r="AE206" i="8"/>
  <c r="AB206" i="8"/>
  <c r="AE205" i="8"/>
  <c r="AB205" i="8"/>
  <c r="AE204" i="8"/>
  <c r="AB204" i="8"/>
  <c r="AE203" i="8"/>
  <c r="AB203" i="8"/>
  <c r="AE202" i="8"/>
  <c r="AB202" i="8"/>
  <c r="AF201" i="8"/>
  <c r="AF202" i="8" s="1"/>
  <c r="AF203" i="8" s="1"/>
  <c r="AF204" i="8" s="1"/>
  <c r="AF205" i="8" s="1"/>
  <c r="AF206" i="8" s="1"/>
  <c r="AF207" i="8" s="1"/>
  <c r="AF208" i="8" s="1"/>
  <c r="AF209" i="8" s="1"/>
  <c r="AF210" i="8" s="1"/>
  <c r="V201" i="8"/>
  <c r="AE200" i="8"/>
  <c r="AB200" i="8"/>
  <c r="AE199" i="8"/>
  <c r="AB199" i="8"/>
  <c r="AE198" i="8"/>
  <c r="AB198" i="8"/>
  <c r="AE197" i="8"/>
  <c r="AB197" i="8"/>
  <c r="AE196" i="8"/>
  <c r="AB196" i="8"/>
  <c r="AE195" i="8"/>
  <c r="AB195" i="8"/>
  <c r="AE194" i="8"/>
  <c r="AB194" i="8"/>
  <c r="AE193" i="8"/>
  <c r="AB193" i="8"/>
  <c r="AE192" i="8"/>
  <c r="AB192" i="8"/>
  <c r="AF191" i="8"/>
  <c r="AF192" i="8" s="1"/>
  <c r="AF193" i="8" s="1"/>
  <c r="AF194" i="8" s="1"/>
  <c r="AF195" i="8" s="1"/>
  <c r="AF196" i="8" s="1"/>
  <c r="AF197" i="8" s="1"/>
  <c r="AF198" i="8" s="1"/>
  <c r="AF199" i="8" s="1"/>
  <c r="AF200" i="8" s="1"/>
  <c r="V191" i="8"/>
  <c r="AE190" i="8"/>
  <c r="AB190" i="8"/>
  <c r="AE189" i="8"/>
  <c r="AB189" i="8"/>
  <c r="AE188" i="8"/>
  <c r="AB188" i="8"/>
  <c r="AE187" i="8"/>
  <c r="AB187" i="8"/>
  <c r="AE186" i="8"/>
  <c r="AB186" i="8"/>
  <c r="AE185" i="8"/>
  <c r="AB185" i="8"/>
  <c r="AE184" i="8"/>
  <c r="AB184" i="8"/>
  <c r="AE183" i="8"/>
  <c r="AB183" i="8"/>
  <c r="AE182" i="8"/>
  <c r="AB182" i="8"/>
  <c r="AF181" i="8"/>
  <c r="AF182" i="8" s="1"/>
  <c r="AF183" i="8" s="1"/>
  <c r="AF184" i="8" s="1"/>
  <c r="AF185" i="8" s="1"/>
  <c r="AF186" i="8" s="1"/>
  <c r="AF187" i="8" s="1"/>
  <c r="AF188" i="8" s="1"/>
  <c r="AF189" i="8" s="1"/>
  <c r="AF190" i="8" s="1"/>
  <c r="V181" i="8"/>
  <c r="AE180" i="8"/>
  <c r="AB180" i="8"/>
  <c r="AE179" i="8"/>
  <c r="AB179" i="8"/>
  <c r="AE178" i="8"/>
  <c r="AB178" i="8"/>
  <c r="AE177" i="8"/>
  <c r="AB177" i="8"/>
  <c r="AE176" i="8"/>
  <c r="AB176" i="8"/>
  <c r="AE175" i="8"/>
  <c r="AB175" i="8"/>
  <c r="AE174" i="8"/>
  <c r="AB174" i="8"/>
  <c r="AE173" i="8"/>
  <c r="AB173" i="8"/>
  <c r="AE172" i="8"/>
  <c r="AB172" i="8"/>
  <c r="AF171" i="8"/>
  <c r="AF172" i="8" s="1"/>
  <c r="AF173" i="8" s="1"/>
  <c r="AF174" i="8" s="1"/>
  <c r="AF175" i="8" s="1"/>
  <c r="AF176" i="8" s="1"/>
  <c r="AF177" i="8" s="1"/>
  <c r="AF178" i="8" s="1"/>
  <c r="AF179" i="8" s="1"/>
  <c r="AF180" i="8" s="1"/>
  <c r="V171" i="8"/>
  <c r="W171" i="8" s="1"/>
  <c r="Y171" i="8" s="1"/>
  <c r="Z171" i="8" s="1"/>
  <c r="AE170" i="8"/>
  <c r="AB170" i="8"/>
  <c r="AE169" i="8"/>
  <c r="AB169" i="8"/>
  <c r="AE168" i="8"/>
  <c r="AB168" i="8"/>
  <c r="AE167" i="8"/>
  <c r="AB167" i="8"/>
  <c r="AE166" i="8"/>
  <c r="AB166" i="8"/>
  <c r="AE165" i="8"/>
  <c r="AB165" i="8"/>
  <c r="AE164" i="8"/>
  <c r="AB164" i="8"/>
  <c r="AE163" i="8"/>
  <c r="AB163" i="8"/>
  <c r="AE162" i="8"/>
  <c r="AB162" i="8"/>
  <c r="AF161" i="8"/>
  <c r="AF162" i="8" s="1"/>
  <c r="AF163" i="8" s="1"/>
  <c r="AF164" i="8" s="1"/>
  <c r="AF165" i="8" s="1"/>
  <c r="AF166" i="8" s="1"/>
  <c r="AF167" i="8" s="1"/>
  <c r="AF168" i="8" s="1"/>
  <c r="AF169" i="8" s="1"/>
  <c r="AF170" i="8" s="1"/>
  <c r="V161" i="8"/>
  <c r="AE160" i="8"/>
  <c r="AB160" i="8"/>
  <c r="AE159" i="8"/>
  <c r="AB159" i="8"/>
  <c r="AE158" i="8"/>
  <c r="AB158" i="8"/>
  <c r="AE157" i="8"/>
  <c r="AB157" i="8"/>
  <c r="AE156" i="8"/>
  <c r="AB156" i="8"/>
  <c r="AE155" i="8"/>
  <c r="AB155" i="8"/>
  <c r="AE154" i="8"/>
  <c r="AB154" i="8"/>
  <c r="AE153" i="8"/>
  <c r="AB153" i="8"/>
  <c r="AE152" i="8"/>
  <c r="AB152" i="8"/>
  <c r="AF151" i="8"/>
  <c r="AF152" i="8" s="1"/>
  <c r="AF153" i="8" s="1"/>
  <c r="AF154" i="8" s="1"/>
  <c r="AF155" i="8" s="1"/>
  <c r="AF156" i="8" s="1"/>
  <c r="AF157" i="8" s="1"/>
  <c r="AF158" i="8" s="1"/>
  <c r="AF159" i="8" s="1"/>
  <c r="AF160" i="8" s="1"/>
  <c r="V151" i="8"/>
  <c r="AE150" i="8"/>
  <c r="AB150" i="8"/>
  <c r="AE149" i="8"/>
  <c r="AB149" i="8"/>
  <c r="AE148" i="8"/>
  <c r="AB148" i="8"/>
  <c r="AE147" i="8"/>
  <c r="AB147" i="8"/>
  <c r="AE146" i="8"/>
  <c r="AB146" i="8"/>
  <c r="AE145" i="8"/>
  <c r="AB145" i="8"/>
  <c r="AE144" i="8"/>
  <c r="AB144" i="8"/>
  <c r="AE143" i="8"/>
  <c r="AB143" i="8"/>
  <c r="AE142" i="8"/>
  <c r="AB142" i="8"/>
  <c r="AF141" i="8"/>
  <c r="AF142" i="8" s="1"/>
  <c r="AF143" i="8" s="1"/>
  <c r="AF144" i="8" s="1"/>
  <c r="AF145" i="8" s="1"/>
  <c r="AF146" i="8" s="1"/>
  <c r="AF147" i="8" s="1"/>
  <c r="AF148" i="8" s="1"/>
  <c r="AF149" i="8" s="1"/>
  <c r="AF150" i="8" s="1"/>
  <c r="V141" i="8"/>
  <c r="AE140" i="8"/>
  <c r="AB140" i="8"/>
  <c r="AE139" i="8"/>
  <c r="AB139" i="8"/>
  <c r="AE138" i="8"/>
  <c r="AB138" i="8"/>
  <c r="AE137" i="8"/>
  <c r="AB137" i="8"/>
  <c r="AE136" i="8"/>
  <c r="AB136" i="8"/>
  <c r="AE135" i="8"/>
  <c r="AB135" i="8"/>
  <c r="AE134" i="8"/>
  <c r="AB134" i="8"/>
  <c r="AE133" i="8"/>
  <c r="AB133" i="8"/>
  <c r="AE132" i="8"/>
  <c r="AB132" i="8"/>
  <c r="AF131" i="8"/>
  <c r="AF132" i="8" s="1"/>
  <c r="AF133" i="8" s="1"/>
  <c r="AF134" i="8" s="1"/>
  <c r="AF135" i="8" s="1"/>
  <c r="AF136" i="8" s="1"/>
  <c r="AF137" i="8" s="1"/>
  <c r="AF138" i="8" s="1"/>
  <c r="AF139" i="8" s="1"/>
  <c r="AF140" i="8" s="1"/>
  <c r="V131" i="8"/>
  <c r="W131" i="8" s="1"/>
  <c r="AE130" i="8"/>
  <c r="AB130" i="8"/>
  <c r="AE129" i="8"/>
  <c r="AB129" i="8"/>
  <c r="AE128" i="8"/>
  <c r="AB128" i="8"/>
  <c r="AE127" i="8"/>
  <c r="AB127" i="8"/>
  <c r="AE126" i="8"/>
  <c r="AB126" i="8"/>
  <c r="AE125" i="8"/>
  <c r="AB125" i="8"/>
  <c r="AE124" i="8"/>
  <c r="AB124" i="8"/>
  <c r="AE123" i="8"/>
  <c r="AB123" i="8"/>
  <c r="AE122" i="8"/>
  <c r="AB122" i="8"/>
  <c r="AF121" i="8"/>
  <c r="AF122" i="8" s="1"/>
  <c r="AF123" i="8" s="1"/>
  <c r="AF124" i="8" s="1"/>
  <c r="AF125" i="8" s="1"/>
  <c r="AF126" i="8" s="1"/>
  <c r="AF127" i="8" s="1"/>
  <c r="AF128" i="8" s="1"/>
  <c r="AF129" i="8" s="1"/>
  <c r="AF130" i="8" s="1"/>
  <c r="V121" i="8"/>
  <c r="AE120" i="8"/>
  <c r="AB120" i="8"/>
  <c r="AE119" i="8"/>
  <c r="AB119" i="8"/>
  <c r="AE118" i="8"/>
  <c r="AB118" i="8"/>
  <c r="AE117" i="8"/>
  <c r="AB117" i="8"/>
  <c r="AE116" i="8"/>
  <c r="AB116" i="8"/>
  <c r="AE115" i="8"/>
  <c r="AB115" i="8"/>
  <c r="AE114" i="8"/>
  <c r="AB114" i="8"/>
  <c r="AE113" i="8"/>
  <c r="AB113" i="8"/>
  <c r="AE112" i="8"/>
  <c r="AB112" i="8"/>
  <c r="AF111" i="8"/>
  <c r="AF112" i="8" s="1"/>
  <c r="AF113" i="8" s="1"/>
  <c r="AF114" i="8" s="1"/>
  <c r="AF115" i="8" s="1"/>
  <c r="AF116" i="8" s="1"/>
  <c r="AF117" i="8" s="1"/>
  <c r="AF118" i="8" s="1"/>
  <c r="AF119" i="8" s="1"/>
  <c r="AF120" i="8" s="1"/>
  <c r="V111" i="8"/>
  <c r="W111" i="8" s="1"/>
  <c r="AE110" i="8"/>
  <c r="AB110" i="8"/>
  <c r="AE109" i="8"/>
  <c r="AB109" i="8"/>
  <c r="AE108" i="8"/>
  <c r="AB108" i="8"/>
  <c r="AE107" i="8"/>
  <c r="AB107" i="8"/>
  <c r="AE106" i="8"/>
  <c r="AB106" i="8"/>
  <c r="AE105" i="8"/>
  <c r="AB105" i="8"/>
  <c r="AE104" i="8"/>
  <c r="AB104" i="8"/>
  <c r="AE103" i="8"/>
  <c r="AB103" i="8"/>
  <c r="AE102" i="8"/>
  <c r="AB102" i="8"/>
  <c r="AF101" i="8"/>
  <c r="AF102" i="8" s="1"/>
  <c r="AF103" i="8" s="1"/>
  <c r="AF104" i="8" s="1"/>
  <c r="AF105" i="8" s="1"/>
  <c r="AF106" i="8" s="1"/>
  <c r="AF107" i="8" s="1"/>
  <c r="AF108" i="8" s="1"/>
  <c r="AF109" i="8" s="1"/>
  <c r="AF110" i="8" s="1"/>
  <c r="V101" i="8"/>
  <c r="AE100" i="8"/>
  <c r="AB100" i="8"/>
  <c r="AE99" i="8"/>
  <c r="AB99" i="8"/>
  <c r="AE98" i="8"/>
  <c r="AB98" i="8"/>
  <c r="AE97" i="8"/>
  <c r="AB97" i="8"/>
  <c r="AE96" i="8"/>
  <c r="AB96" i="8"/>
  <c r="AE95" i="8"/>
  <c r="AB95" i="8"/>
  <c r="AE94" i="8"/>
  <c r="AB94" i="8"/>
  <c r="AE93" i="8"/>
  <c r="AB93" i="8"/>
  <c r="AE92" i="8"/>
  <c r="AB92" i="8"/>
  <c r="AF91" i="8"/>
  <c r="AF92" i="8" s="1"/>
  <c r="AF93" i="8" s="1"/>
  <c r="AF94" i="8" s="1"/>
  <c r="AF95" i="8" s="1"/>
  <c r="AF96" i="8" s="1"/>
  <c r="AF97" i="8" s="1"/>
  <c r="AF98" i="8" s="1"/>
  <c r="AF99" i="8" s="1"/>
  <c r="AF100" i="8" s="1"/>
  <c r="V91" i="8"/>
  <c r="W91" i="8" s="1"/>
  <c r="AE90" i="8"/>
  <c r="AB90" i="8"/>
  <c r="AE89" i="8"/>
  <c r="AB89" i="8"/>
  <c r="AE88" i="8"/>
  <c r="AB88" i="8"/>
  <c r="AE87" i="8"/>
  <c r="AB87" i="8"/>
  <c r="AE86" i="8"/>
  <c r="AB86" i="8"/>
  <c r="AE85" i="8"/>
  <c r="AB85" i="8"/>
  <c r="AE84" i="8"/>
  <c r="AB84" i="8"/>
  <c r="AE83" i="8"/>
  <c r="AB83" i="8"/>
  <c r="AE82" i="8"/>
  <c r="AB82" i="8"/>
  <c r="AF81" i="8"/>
  <c r="AF82" i="8" s="1"/>
  <c r="AF83" i="8" s="1"/>
  <c r="AF84" i="8" s="1"/>
  <c r="AF85" i="8" s="1"/>
  <c r="AF86" i="8" s="1"/>
  <c r="AF87" i="8" s="1"/>
  <c r="AF88" i="8" s="1"/>
  <c r="AF89" i="8" s="1"/>
  <c r="AF90" i="8" s="1"/>
  <c r="V81" i="8"/>
  <c r="AE80" i="8"/>
  <c r="AB80" i="8"/>
  <c r="AE79" i="8"/>
  <c r="AB79" i="8"/>
  <c r="AE78" i="8"/>
  <c r="AB78" i="8"/>
  <c r="AE77" i="8"/>
  <c r="AB77" i="8"/>
  <c r="AE76" i="8"/>
  <c r="AB76" i="8"/>
  <c r="AE75" i="8"/>
  <c r="AB75" i="8"/>
  <c r="AE74" i="8"/>
  <c r="AB74" i="8"/>
  <c r="AE73" i="8"/>
  <c r="AB73" i="8"/>
  <c r="AE72" i="8"/>
  <c r="AB72" i="8"/>
  <c r="AF71" i="8"/>
  <c r="AF72" i="8" s="1"/>
  <c r="AF73" i="8" s="1"/>
  <c r="AF74" i="8" s="1"/>
  <c r="AF75" i="8" s="1"/>
  <c r="AF76" i="8" s="1"/>
  <c r="AF77" i="8" s="1"/>
  <c r="AF78" i="8" s="1"/>
  <c r="AF79" i="8" s="1"/>
  <c r="AF80" i="8" s="1"/>
  <c r="V71" i="8"/>
  <c r="W71" i="8" s="1"/>
  <c r="AE70" i="8"/>
  <c r="AB70" i="8"/>
  <c r="AE69" i="8"/>
  <c r="AB69" i="8"/>
  <c r="AE68" i="8"/>
  <c r="AB68" i="8"/>
  <c r="AE67" i="8"/>
  <c r="AB67" i="8"/>
  <c r="AE66" i="8"/>
  <c r="AB66" i="8"/>
  <c r="AE65" i="8"/>
  <c r="AB65" i="8"/>
  <c r="AE64" i="8"/>
  <c r="AB64" i="8"/>
  <c r="AE63" i="8"/>
  <c r="AB63" i="8"/>
  <c r="AE62" i="8"/>
  <c r="AB62" i="8"/>
  <c r="AF61" i="8"/>
  <c r="AF62" i="8" s="1"/>
  <c r="AF63" i="8" s="1"/>
  <c r="AF64" i="8" s="1"/>
  <c r="AF65" i="8" s="1"/>
  <c r="AF66" i="8" s="1"/>
  <c r="AF67" i="8" s="1"/>
  <c r="AF68" i="8" s="1"/>
  <c r="AF69" i="8" s="1"/>
  <c r="AF70" i="8" s="1"/>
  <c r="V61" i="8"/>
  <c r="AE60" i="8"/>
  <c r="AB60" i="8"/>
  <c r="AE59" i="8"/>
  <c r="AB59" i="8"/>
  <c r="AE58" i="8"/>
  <c r="AB58" i="8"/>
  <c r="AE57" i="8"/>
  <c r="AB57" i="8"/>
  <c r="AE56" i="8"/>
  <c r="AB56" i="8"/>
  <c r="AE55" i="8"/>
  <c r="AB55" i="8"/>
  <c r="AE54" i="8"/>
  <c r="AB54" i="8"/>
  <c r="AE53" i="8"/>
  <c r="AB53" i="8"/>
  <c r="AE52" i="8"/>
  <c r="AB52" i="8"/>
  <c r="AF51" i="8"/>
  <c r="AF52" i="8" s="1"/>
  <c r="AF53" i="8" s="1"/>
  <c r="AF54" i="8" s="1"/>
  <c r="AF55" i="8" s="1"/>
  <c r="AF56" i="8" s="1"/>
  <c r="AF57" i="8" s="1"/>
  <c r="AF58" i="8" s="1"/>
  <c r="AF59" i="8" s="1"/>
  <c r="AF60" i="8" s="1"/>
  <c r="V51" i="8"/>
  <c r="W51" i="8" s="1"/>
  <c r="V50" i="8"/>
  <c r="AE49" i="8"/>
  <c r="AB49" i="8"/>
  <c r="AE48" i="8"/>
  <c r="AB48" i="8"/>
  <c r="AE47" i="8"/>
  <c r="AB47" i="8"/>
  <c r="AE46" i="8"/>
  <c r="AB46" i="8"/>
  <c r="AE45" i="8"/>
  <c r="AB45" i="8"/>
  <c r="AE44" i="8"/>
  <c r="AB44" i="8"/>
  <c r="AE43" i="8"/>
  <c r="AB43" i="8"/>
  <c r="AF42" i="8"/>
  <c r="AF43" i="8" s="1"/>
  <c r="AF44" i="8" s="1"/>
  <c r="AF45" i="8" s="1"/>
  <c r="AF46" i="8" s="1"/>
  <c r="AF47" i="8" s="1"/>
  <c r="AF48" i="8" s="1"/>
  <c r="AF49" i="8" s="1"/>
  <c r="V42" i="8"/>
  <c r="AE41" i="8"/>
  <c r="AB41" i="8"/>
  <c r="AE40" i="8"/>
  <c r="AB40" i="8"/>
  <c r="AE39" i="8"/>
  <c r="AB39" i="8"/>
  <c r="AE38" i="8"/>
  <c r="AB38" i="8"/>
  <c r="AE37" i="8"/>
  <c r="AB37" i="8"/>
  <c r="AE36" i="8"/>
  <c r="AB36" i="8"/>
  <c r="AE35" i="8"/>
  <c r="AB35" i="8"/>
  <c r="AE34" i="8"/>
  <c r="AB34" i="8"/>
  <c r="AE33" i="8"/>
  <c r="AB33" i="8"/>
  <c r="AF32" i="8"/>
  <c r="AF33" i="8" s="1"/>
  <c r="AF34" i="8" s="1"/>
  <c r="AF35" i="8" s="1"/>
  <c r="AF36" i="8" s="1"/>
  <c r="AF37" i="8" s="1"/>
  <c r="AF38" i="8" s="1"/>
  <c r="AF39" i="8" s="1"/>
  <c r="AF40" i="8" s="1"/>
  <c r="AF41" i="8" s="1"/>
  <c r="V32" i="8"/>
  <c r="V31" i="8"/>
  <c r="AE30" i="8"/>
  <c r="AB30" i="8"/>
  <c r="AE29" i="8"/>
  <c r="AB29" i="8"/>
  <c r="AE28" i="8"/>
  <c r="AB28" i="8"/>
  <c r="AE27" i="8"/>
  <c r="AB27" i="8"/>
  <c r="AE26" i="8"/>
  <c r="AB26" i="8"/>
  <c r="AE25" i="8"/>
  <c r="AB25" i="8"/>
  <c r="AE24" i="8"/>
  <c r="AB24" i="8"/>
  <c r="AF23" i="8"/>
  <c r="AF24" i="8" s="1"/>
  <c r="AF25" i="8" s="1"/>
  <c r="AF26" i="8" s="1"/>
  <c r="AF27" i="8" s="1"/>
  <c r="AF28" i="8" s="1"/>
  <c r="AF29" i="8" s="1"/>
  <c r="AF30" i="8" s="1"/>
  <c r="V23" i="8"/>
  <c r="AE22" i="8"/>
  <c r="AB22" i="8"/>
  <c r="AE21" i="8"/>
  <c r="AB21" i="8"/>
  <c r="AE20" i="8"/>
  <c r="AB20" i="8"/>
  <c r="AE19" i="8"/>
  <c r="AB19" i="8"/>
  <c r="AE18" i="8"/>
  <c r="AB18" i="8"/>
  <c r="AE17" i="8"/>
  <c r="AB17" i="8"/>
  <c r="AE16" i="8"/>
  <c r="AB16" i="8"/>
  <c r="AF15" i="8"/>
  <c r="AF16" i="8" s="1"/>
  <c r="AF17" i="8" s="1"/>
  <c r="AF18" i="8" s="1"/>
  <c r="AF19" i="8" s="1"/>
  <c r="AF20" i="8" s="1"/>
  <c r="AF21" i="8" s="1"/>
  <c r="AF22" i="8" s="1"/>
  <c r="V15" i="8"/>
  <c r="AE13" i="8"/>
  <c r="AB13" i="8"/>
  <c r="AE12" i="8"/>
  <c r="AB12" i="8"/>
  <c r="AE11" i="8"/>
  <c r="AB11" i="8"/>
  <c r="AE10" i="8"/>
  <c r="AB10" i="8"/>
  <c r="AE9" i="8"/>
  <c r="AB9" i="8"/>
  <c r="AE8" i="8"/>
  <c r="AB8" i="8"/>
  <c r="AE7" i="8"/>
  <c r="AB7" i="8"/>
  <c r="AF6" i="8"/>
  <c r="AF7" i="8" s="1"/>
  <c r="AF8" i="8" s="1"/>
  <c r="AF9" i="8" s="1"/>
  <c r="AF10" i="8" s="1"/>
  <c r="AF11" i="8" s="1"/>
  <c r="AF12" i="8" s="1"/>
  <c r="AF13" i="8" s="1"/>
  <c r="V6" i="8"/>
  <c r="V5" i="8"/>
  <c r="X2" i="8"/>
  <c r="C2" i="8"/>
  <c r="Y1" i="8"/>
  <c r="X1" i="8"/>
  <c r="H3" i="7"/>
  <c r="B2" i="7"/>
  <c r="H1" i="7"/>
  <c r="G1" i="7"/>
  <c r="F55" i="6"/>
  <c r="F24" i="6"/>
  <c r="F20" i="6"/>
  <c r="D4" i="6"/>
  <c r="C4" i="6"/>
  <c r="G3" i="6"/>
  <c r="B2" i="6"/>
  <c r="B36" i="4"/>
  <c r="I29" i="4"/>
  <c r="H29" i="4"/>
  <c r="G29" i="4"/>
  <c r="F29" i="4"/>
  <c r="E29" i="4"/>
  <c r="C29" i="4"/>
  <c r="I28" i="4"/>
  <c r="H28" i="4"/>
  <c r="G28" i="4"/>
  <c r="F28" i="4"/>
  <c r="E28" i="4"/>
  <c r="C28" i="4"/>
  <c r="J23" i="4"/>
  <c r="J22" i="4"/>
  <c r="G22" i="4"/>
  <c r="F22" i="4"/>
  <c r="E22" i="4"/>
  <c r="D22" i="4"/>
  <c r="C22" i="4"/>
  <c r="G21" i="4"/>
  <c r="D21" i="4"/>
  <c r="C21" i="4"/>
  <c r="G20" i="4"/>
  <c r="G23" i="4" s="1"/>
  <c r="D20" i="4"/>
  <c r="D23" i="4" s="1"/>
  <c r="C20" i="4"/>
  <c r="C23" i="4" s="1"/>
  <c r="J19" i="4"/>
  <c r="J15" i="4"/>
  <c r="I15" i="4"/>
  <c r="G15" i="4"/>
  <c r="F15" i="4"/>
  <c r="E15" i="4"/>
  <c r="H15" i="4" s="1"/>
  <c r="D15" i="4"/>
  <c r="C15" i="4"/>
  <c r="J14" i="4"/>
  <c r="I14" i="4"/>
  <c r="G14" i="4"/>
  <c r="F14" i="4"/>
  <c r="E14" i="4"/>
  <c r="D14" i="4"/>
  <c r="C14" i="4"/>
  <c r="G3" i="4"/>
  <c r="I1" i="4"/>
  <c r="H1" i="4"/>
  <c r="C1" i="4"/>
  <c r="J13" i="10" l="1"/>
  <c r="P6" i="11"/>
  <c r="M6" i="10"/>
  <c r="F32" i="6"/>
  <c r="F33" i="6"/>
  <c r="AD544" i="8"/>
  <c r="AD356" i="8"/>
  <c r="AD354" i="8"/>
  <c r="AD320" i="8"/>
  <c r="AD307" i="8"/>
  <c r="AD269" i="8"/>
  <c r="AD267" i="8"/>
  <c r="AD258" i="8"/>
  <c r="AD241" i="8"/>
  <c r="AD229" i="8"/>
  <c r="AD227" i="8"/>
  <c r="AD218" i="8"/>
  <c r="AD201" i="8"/>
  <c r="AD200" i="8"/>
  <c r="AD189" i="8"/>
  <c r="AD187" i="8"/>
  <c r="AD178" i="8"/>
  <c r="AD161" i="8"/>
  <c r="AD160" i="8"/>
  <c r="AD149" i="8"/>
  <c r="AD147" i="8"/>
  <c r="AD141" i="8"/>
  <c r="AD137" i="8"/>
  <c r="AD133" i="8"/>
  <c r="AD131" i="8"/>
  <c r="AD130" i="8"/>
  <c r="AD128" i="8"/>
  <c r="AD126" i="8"/>
  <c r="AD124" i="8"/>
  <c r="AD122" i="8"/>
  <c r="AD119" i="8"/>
  <c r="AD117" i="8"/>
  <c r="AD115" i="8"/>
  <c r="AD113" i="8"/>
  <c r="AD111" i="8"/>
  <c r="AD110" i="8"/>
  <c r="AD108" i="8"/>
  <c r="AD106" i="8"/>
  <c r="AD104" i="8"/>
  <c r="AD102" i="8"/>
  <c r="AD99" i="8"/>
  <c r="AD97" i="8"/>
  <c r="AD95" i="8"/>
  <c r="AD93" i="8"/>
  <c r="AD91" i="8"/>
  <c r="AD90" i="8"/>
  <c r="AD88" i="8"/>
  <c r="AD86" i="8"/>
  <c r="AD84" i="8"/>
  <c r="AD82" i="8"/>
  <c r="AD79" i="8"/>
  <c r="AD77" i="8"/>
  <c r="AD75" i="8"/>
  <c r="AD73" i="8"/>
  <c r="AD71" i="8"/>
  <c r="AD70" i="8"/>
  <c r="AD68" i="8"/>
  <c r="AD66" i="8"/>
  <c r="AD64" i="8"/>
  <c r="AD62" i="8"/>
  <c r="AD59" i="8"/>
  <c r="AD57" i="8"/>
  <c r="AD55" i="8"/>
  <c r="AD53" i="8"/>
  <c r="AD51" i="8"/>
  <c r="AD48" i="8"/>
  <c r="AD46" i="8"/>
  <c r="AD44" i="8"/>
  <c r="AD42" i="8"/>
  <c r="AD40" i="8"/>
  <c r="AD38" i="8"/>
  <c r="AD37" i="8"/>
  <c r="AD35" i="8"/>
  <c r="AD33" i="8"/>
  <c r="AD32" i="8"/>
  <c r="AD31" i="8"/>
  <c r="AD29" i="8"/>
  <c r="AD27" i="8"/>
  <c r="AD25" i="8"/>
  <c r="AD23" i="8"/>
  <c r="AD22" i="8"/>
  <c r="AD21" i="8"/>
  <c r="AD20" i="8"/>
  <c r="AD18" i="8"/>
  <c r="AD16" i="8"/>
  <c r="AD15" i="8"/>
  <c r="AD14" i="8"/>
  <c r="AD13" i="8"/>
  <c r="AD11" i="8"/>
  <c r="AD9" i="8"/>
  <c r="AD7" i="8"/>
  <c r="AD6" i="8"/>
  <c r="Y6" i="8"/>
  <c r="X6" i="8"/>
  <c r="X5" i="8" s="1"/>
  <c r="V14" i="8"/>
  <c r="X15" i="8"/>
  <c r="X20" i="8" s="1"/>
  <c r="Y23" i="8"/>
  <c r="Z23" i="8" s="1"/>
  <c r="X23" i="8"/>
  <c r="X28" i="8" s="1"/>
  <c r="Y32" i="8"/>
  <c r="X32" i="8"/>
  <c r="X38" i="8" s="1"/>
  <c r="Y42" i="8"/>
  <c r="Z42" i="8" s="1"/>
  <c r="X42" i="8"/>
  <c r="X47" i="8" s="1"/>
  <c r="X31" i="8" s="1"/>
  <c r="W61" i="8"/>
  <c r="Y61" i="8" s="1"/>
  <c r="Z61" i="8" s="1"/>
  <c r="W81" i="8"/>
  <c r="Y81" i="8" s="1"/>
  <c r="Z81" i="8" s="1"/>
  <c r="W101" i="8"/>
  <c r="Y101" i="8" s="1"/>
  <c r="Z101" i="8" s="1"/>
  <c r="W121" i="8"/>
  <c r="Y121" i="8" s="1"/>
  <c r="Z121" i="8" s="1"/>
  <c r="W141" i="8"/>
  <c r="W151" i="8"/>
  <c r="W161" i="8"/>
  <c r="W181" i="8"/>
  <c r="W191" i="8"/>
  <c r="W201" i="8"/>
  <c r="W221" i="8"/>
  <c r="W231" i="8"/>
  <c r="W241" i="8"/>
  <c r="W261" i="8"/>
  <c r="W271" i="8"/>
  <c r="W291" i="8"/>
  <c r="W331" i="8"/>
  <c r="Y331" i="8"/>
  <c r="Z331" i="8" s="1"/>
  <c r="X331" i="8"/>
  <c r="X337" i="8" s="1"/>
  <c r="W341" i="8"/>
  <c r="X341" i="8"/>
  <c r="X347" i="8" s="1"/>
  <c r="W441" i="8"/>
  <c r="Y441" i="8" s="1"/>
  <c r="Z441" i="8" s="1"/>
  <c r="X441" i="8"/>
  <c r="X447" i="8" s="1"/>
  <c r="W461" i="8"/>
  <c r="Y461" i="8" s="1"/>
  <c r="Z461" i="8" s="1"/>
  <c r="X461" i="8"/>
  <c r="X467" i="8" s="1"/>
  <c r="W481" i="8"/>
  <c r="Y481" i="8" s="1"/>
  <c r="Z481" i="8" s="1"/>
  <c r="X481" i="8"/>
  <c r="X487" i="8" s="1"/>
  <c r="X515" i="8"/>
  <c r="W515" i="8"/>
  <c r="Y515" i="8" s="1"/>
  <c r="Z515" i="8" s="1"/>
  <c r="X535" i="8"/>
  <c r="W535" i="8"/>
  <c r="Y535" i="8" s="1"/>
  <c r="Z535" i="8" s="1"/>
  <c r="X538" i="8"/>
  <c r="W538" i="8"/>
  <c r="Y538" i="8" s="1"/>
  <c r="Z538" i="8" s="1"/>
  <c r="K13" i="9"/>
  <c r="L22" i="9"/>
  <c r="M23" i="9"/>
  <c r="K8" i="10"/>
  <c r="J21" i="4" s="1"/>
  <c r="J24" i="4" s="1"/>
  <c r="M7" i="10"/>
  <c r="H5" i="14"/>
  <c r="D10" i="10"/>
  <c r="D9" i="10"/>
  <c r="G10" i="10"/>
  <c r="G9" i="10"/>
  <c r="H10" i="10"/>
  <c r="X5" i="14"/>
  <c r="H9" i="10"/>
  <c r="D20" i="10"/>
  <c r="H5" i="12"/>
  <c r="D19" i="10"/>
  <c r="E19" i="10"/>
  <c r="E20" i="10"/>
  <c r="F20" i="10"/>
  <c r="P5" i="12"/>
  <c r="F19" i="10"/>
  <c r="H20" i="10"/>
  <c r="X5" i="12"/>
  <c r="AB5" i="12"/>
  <c r="I20" i="10"/>
  <c r="J20" i="10"/>
  <c r="J19" i="10"/>
  <c r="D30" i="10"/>
  <c r="G6" i="13"/>
  <c r="J6" i="13"/>
  <c r="E30" i="10"/>
  <c r="F30" i="10"/>
  <c r="M6" i="13"/>
  <c r="F29" i="10"/>
  <c r="N11" i="15"/>
  <c r="N13" i="15"/>
  <c r="N15" i="15"/>
  <c r="N17" i="15"/>
  <c r="M10" i="16"/>
  <c r="I8" i="16"/>
  <c r="K8" i="15"/>
  <c r="F8" i="16"/>
  <c r="I8" i="15"/>
  <c r="E8" i="16"/>
  <c r="G8" i="15"/>
  <c r="H8" i="17"/>
  <c r="D8" i="16"/>
  <c r="F8" i="15"/>
  <c r="E8" i="17"/>
  <c r="K8" i="16"/>
  <c r="D8" i="15"/>
  <c r="D8" i="17"/>
  <c r="J8" i="16"/>
  <c r="L8" i="15"/>
  <c r="G8" i="16"/>
  <c r="G8" i="17"/>
  <c r="L8" i="16"/>
  <c r="E38" i="6"/>
  <c r="E43" i="6"/>
  <c r="J8" i="15"/>
  <c r="E42" i="6"/>
  <c r="E8" i="15"/>
  <c r="E41" i="6"/>
  <c r="E40" i="6"/>
  <c r="E39" i="6"/>
  <c r="E37" i="6"/>
  <c r="Y51" i="8"/>
  <c r="X51" i="8"/>
  <c r="Y91" i="8"/>
  <c r="Z91" i="8" s="1"/>
  <c r="X91" i="8"/>
  <c r="X97" i="8" s="1"/>
  <c r="Y131" i="8"/>
  <c r="Z131" i="8" s="1"/>
  <c r="X131" i="8"/>
  <c r="X137" i="8" s="1"/>
  <c r="H14" i="4"/>
  <c r="Y71" i="8"/>
  <c r="Z71" i="8" s="1"/>
  <c r="X71" i="8"/>
  <c r="X77" i="8" s="1"/>
  <c r="Y111" i="8"/>
  <c r="Z111" i="8" s="1"/>
  <c r="X111" i="8"/>
  <c r="X117" i="8" s="1"/>
  <c r="Y15" i="8"/>
  <c r="AD24" i="8"/>
  <c r="AD26" i="8"/>
  <c r="AD39" i="8"/>
  <c r="AD41" i="8"/>
  <c r="X61" i="8"/>
  <c r="X67" i="8" s="1"/>
  <c r="X81" i="8"/>
  <c r="X87" i="8" s="1"/>
  <c r="X101" i="8"/>
  <c r="X107" i="8" s="1"/>
  <c r="X121" i="8"/>
  <c r="X127" i="8" s="1"/>
  <c r="AD136" i="8"/>
  <c r="AD140" i="8"/>
  <c r="AD158" i="8"/>
  <c r="X171" i="8"/>
  <c r="X177" i="8" s="1"/>
  <c r="AD181" i="8"/>
  <c r="AD198" i="8"/>
  <c r="X211" i="8"/>
  <c r="X217" i="8" s="1"/>
  <c r="AD221" i="8"/>
  <c r="AD238" i="8"/>
  <c r="X251" i="8"/>
  <c r="X257" i="8" s="1"/>
  <c r="AD261" i="8"/>
  <c r="AD278" i="8"/>
  <c r="AD289" i="8"/>
  <c r="X311" i="8"/>
  <c r="X317" i="8" s="1"/>
  <c r="AD335" i="8"/>
  <c r="AD372" i="8"/>
  <c r="AD385" i="8"/>
  <c r="AD396" i="8"/>
  <c r="W411" i="8"/>
  <c r="X411" i="8" s="1"/>
  <c r="X417" i="8" s="1"/>
  <c r="AD17" i="8"/>
  <c r="AD19" i="8"/>
  <c r="AD28" i="8"/>
  <c r="AD30" i="8"/>
  <c r="AD50" i="8"/>
  <c r="AD138" i="8"/>
  <c r="AD169" i="8"/>
  <c r="AD209" i="8"/>
  <c r="AD249" i="8"/>
  <c r="AD300" i="8"/>
  <c r="AD352" i="8"/>
  <c r="W514" i="8"/>
  <c r="Y514" i="8" s="1"/>
  <c r="Z514" i="8" s="1"/>
  <c r="V511" i="8"/>
  <c r="X514" i="8"/>
  <c r="C8" i="4"/>
  <c r="AD43" i="8"/>
  <c r="AD45" i="8"/>
  <c r="AD52" i="8"/>
  <c r="AD54" i="8"/>
  <c r="AD56" i="8"/>
  <c r="AD63" i="8"/>
  <c r="AD65" i="8"/>
  <c r="AD72" i="8"/>
  <c r="AD74" i="8"/>
  <c r="AD76" i="8"/>
  <c r="AD83" i="8"/>
  <c r="AD85" i="8"/>
  <c r="AD92" i="8"/>
  <c r="AD94" i="8"/>
  <c r="AD96" i="8"/>
  <c r="AD103" i="8"/>
  <c r="AD105" i="8"/>
  <c r="AD112" i="8"/>
  <c r="AD114" i="8"/>
  <c r="AD116" i="8"/>
  <c r="AD123" i="8"/>
  <c r="AD125" i="8"/>
  <c r="AD132" i="8"/>
  <c r="AD134" i="8"/>
  <c r="AD180" i="8"/>
  <c r="AD220" i="8"/>
  <c r="AD260" i="8"/>
  <c r="AD287" i="8"/>
  <c r="AD309" i="8"/>
  <c r="AD318" i="8"/>
  <c r="AD327" i="8"/>
  <c r="G19" i="10"/>
  <c r="G20" i="10"/>
  <c r="D8" i="4"/>
  <c r="AD540" i="8"/>
  <c r="AD516" i="8"/>
  <c r="AD511" i="8"/>
  <c r="AD545" i="8"/>
  <c r="AD542" i="8"/>
  <c r="AD539" i="8"/>
  <c r="AD536" i="8"/>
  <c r="AD532" i="8"/>
  <c r="AD530" i="8"/>
  <c r="AD523" i="8"/>
  <c r="AD517" i="8"/>
  <c r="AD512" i="8"/>
  <c r="AD509" i="8"/>
  <c r="AD507" i="8"/>
  <c r="AD501" i="8"/>
  <c r="AD500" i="8"/>
  <c r="AD498" i="8"/>
  <c r="AD489" i="8"/>
  <c r="AD487" i="8"/>
  <c r="AD481" i="8"/>
  <c r="AD480" i="8"/>
  <c r="AD478" i="8"/>
  <c r="AD469" i="8"/>
  <c r="AD467" i="8"/>
  <c r="AD461" i="8"/>
  <c r="AD460" i="8"/>
  <c r="AD458" i="8"/>
  <c r="AD449" i="8"/>
  <c r="AD447" i="8"/>
  <c r="AD441" i="8"/>
  <c r="AD440" i="8"/>
  <c r="AD438" i="8"/>
  <c r="AD429" i="8"/>
  <c r="AD427" i="8"/>
  <c r="AD421" i="8"/>
  <c r="AD420" i="8"/>
  <c r="AD418" i="8"/>
  <c r="AD409" i="8"/>
  <c r="AD407" i="8"/>
  <c r="AD401" i="8"/>
  <c r="AD400" i="8"/>
  <c r="AD398" i="8"/>
  <c r="AD389" i="8"/>
  <c r="AD387" i="8"/>
  <c r="AD381" i="8"/>
  <c r="AD380" i="8"/>
  <c r="AD378" i="8"/>
  <c r="AD369" i="8"/>
  <c r="AD367" i="8"/>
  <c r="AD361" i="8"/>
  <c r="AD360" i="8"/>
  <c r="AD358" i="8"/>
  <c r="AD349" i="8"/>
  <c r="AD347" i="8"/>
  <c r="AD341" i="8"/>
  <c r="AD340" i="8"/>
  <c r="AD338" i="8"/>
  <c r="AD329" i="8"/>
  <c r="AD528" i="8"/>
  <c r="AD526" i="8"/>
  <c r="AD521" i="8"/>
  <c r="AD519" i="8"/>
  <c r="AD513" i="8"/>
  <c r="AD505" i="8"/>
  <c r="AD503" i="8"/>
  <c r="AD496" i="8"/>
  <c r="AD494" i="8"/>
  <c r="AD492" i="8"/>
  <c r="AD485" i="8"/>
  <c r="AD483" i="8"/>
  <c r="AD476" i="8"/>
  <c r="AD474" i="8"/>
  <c r="AD472" i="8"/>
  <c r="AD465" i="8"/>
  <c r="AD463" i="8"/>
  <c r="AD456" i="8"/>
  <c r="AD454" i="8"/>
  <c r="AD452" i="8"/>
  <c r="AD445" i="8"/>
  <c r="AD443" i="8"/>
  <c r="AD436" i="8"/>
  <c r="AD434" i="8"/>
  <c r="AD432" i="8"/>
  <c r="AD537" i="8"/>
  <c r="AD533" i="8"/>
  <c r="AD514" i="8"/>
  <c r="AD534" i="8"/>
  <c r="AD531" i="8"/>
  <c r="AD525" i="8"/>
  <c r="AD524" i="8"/>
  <c r="AD522" i="8"/>
  <c r="AD510" i="8"/>
  <c r="AD508" i="8"/>
  <c r="AD499" i="8"/>
  <c r="AD497" i="8"/>
  <c r="AD491" i="8"/>
  <c r="AD490" i="8"/>
  <c r="AD488" i="8"/>
  <c r="AD479" i="8"/>
  <c r="AD477" i="8"/>
  <c r="AD471" i="8"/>
  <c r="AD470" i="8"/>
  <c r="AD468" i="8"/>
  <c r="AD459" i="8"/>
  <c r="AD457" i="8"/>
  <c r="AD451" i="8"/>
  <c r="AD450" i="8"/>
  <c r="AD448" i="8"/>
  <c r="AD439" i="8"/>
  <c r="AD437" i="8"/>
  <c r="AD431" i="8"/>
  <c r="AD430" i="8"/>
  <c r="AD428" i="8"/>
  <c r="AD419" i="8"/>
  <c r="AD417" i="8"/>
  <c r="AD411" i="8"/>
  <c r="AD410" i="8"/>
  <c r="AD408" i="8"/>
  <c r="AD399" i="8"/>
  <c r="AD397" i="8"/>
  <c r="AD391" i="8"/>
  <c r="AD390" i="8"/>
  <c r="AD388" i="8"/>
  <c r="AD379" i="8"/>
  <c r="AD377" i="8"/>
  <c r="AD371" i="8"/>
  <c r="AD370" i="8"/>
  <c r="AD368" i="8"/>
  <c r="AD359" i="8"/>
  <c r="AD357" i="8"/>
  <c r="AD351" i="8"/>
  <c r="AD350" i="8"/>
  <c r="AD348" i="8"/>
  <c r="AD339" i="8"/>
  <c r="AD337" i="8"/>
  <c r="AD331" i="8"/>
  <c r="AD546" i="8"/>
  <c r="AD543" i="8"/>
  <c r="AD535" i="8"/>
  <c r="AD529" i="8"/>
  <c r="AD527" i="8"/>
  <c r="AD520" i="8"/>
  <c r="AD518" i="8"/>
  <c r="AD506" i="8"/>
  <c r="AD504" i="8"/>
  <c r="AD502" i="8"/>
  <c r="AD495" i="8"/>
  <c r="AD493" i="8"/>
  <c r="AD486" i="8"/>
  <c r="AD484" i="8"/>
  <c r="AD482" i="8"/>
  <c r="AD475" i="8"/>
  <c r="AD473" i="8"/>
  <c r="AD466" i="8"/>
  <c r="AD464" i="8"/>
  <c r="AD462" i="8"/>
  <c r="AD455" i="8"/>
  <c r="AD453" i="8"/>
  <c r="AD446" i="8"/>
  <c r="AD444" i="8"/>
  <c r="AD442" i="8"/>
  <c r="AD435" i="8"/>
  <c r="AD433" i="8"/>
  <c r="AD426" i="8"/>
  <c r="AD424" i="8"/>
  <c r="AD422" i="8"/>
  <c r="AD415" i="8"/>
  <c r="AD413" i="8"/>
  <c r="AD406" i="8"/>
  <c r="AD404" i="8"/>
  <c r="AD402" i="8"/>
  <c r="AD395" i="8"/>
  <c r="AD393" i="8"/>
  <c r="AD386" i="8"/>
  <c r="AD384" i="8"/>
  <c r="AD382" i="8"/>
  <c r="AD375" i="8"/>
  <c r="AD373" i="8"/>
  <c r="AD366" i="8"/>
  <c r="AD414" i="8"/>
  <c r="AD403" i="8"/>
  <c r="AD330" i="8"/>
  <c r="AD326" i="8"/>
  <c r="AD324" i="8"/>
  <c r="AD322" i="8"/>
  <c r="AD315" i="8"/>
  <c r="AD313" i="8"/>
  <c r="AD306" i="8"/>
  <c r="AD304" i="8"/>
  <c r="AD302" i="8"/>
  <c r="AD295" i="8"/>
  <c r="AD293" i="8"/>
  <c r="AD286" i="8"/>
  <c r="AD284" i="8"/>
  <c r="AD282" i="8"/>
  <c r="AD275" i="8"/>
  <c r="AD273" i="8"/>
  <c r="AD266" i="8"/>
  <c r="AD264" i="8"/>
  <c r="AD262" i="8"/>
  <c r="AD255" i="8"/>
  <c r="AD253" i="8"/>
  <c r="AD246" i="8"/>
  <c r="AD244" i="8"/>
  <c r="AD242" i="8"/>
  <c r="AD235" i="8"/>
  <c r="AD233" i="8"/>
  <c r="AD226" i="8"/>
  <c r="AD224" i="8"/>
  <c r="AD222" i="8"/>
  <c r="AD215" i="8"/>
  <c r="AD213" i="8"/>
  <c r="AD206" i="8"/>
  <c r="AD204" i="8"/>
  <c r="AD202" i="8"/>
  <c r="AD195" i="8"/>
  <c r="AD193" i="8"/>
  <c r="AD186" i="8"/>
  <c r="AD184" i="8"/>
  <c r="AD182" i="8"/>
  <c r="AD175" i="8"/>
  <c r="AD173" i="8"/>
  <c r="AD166" i="8"/>
  <c r="AD164" i="8"/>
  <c r="AD162" i="8"/>
  <c r="AD155" i="8"/>
  <c r="AD153" i="8"/>
  <c r="AD146" i="8"/>
  <c r="AD144" i="8"/>
  <c r="AD142" i="8"/>
  <c r="AD135" i="8"/>
  <c r="AD541" i="8"/>
  <c r="AD416" i="8"/>
  <c r="AD405" i="8"/>
  <c r="AD392" i="8"/>
  <c r="AD364" i="8"/>
  <c r="AD362" i="8"/>
  <c r="AD346" i="8"/>
  <c r="AD344" i="8"/>
  <c r="AD342" i="8"/>
  <c r="AD515" i="8"/>
  <c r="AD374" i="8"/>
  <c r="AD325" i="8"/>
  <c r="AD323" i="8"/>
  <c r="AD316" i="8"/>
  <c r="AD314" i="8"/>
  <c r="AD312" i="8"/>
  <c r="AD305" i="8"/>
  <c r="AD303" i="8"/>
  <c r="AD296" i="8"/>
  <c r="AD294" i="8"/>
  <c r="AD292" i="8"/>
  <c r="AD285" i="8"/>
  <c r="AD283" i="8"/>
  <c r="AD276" i="8"/>
  <c r="AD274" i="8"/>
  <c r="AD272" i="8"/>
  <c r="AD265" i="8"/>
  <c r="AD263" i="8"/>
  <c r="AD256" i="8"/>
  <c r="AD254" i="8"/>
  <c r="AD252" i="8"/>
  <c r="AD245" i="8"/>
  <c r="AD243" i="8"/>
  <c r="AD236" i="8"/>
  <c r="AD234" i="8"/>
  <c r="AD232" i="8"/>
  <c r="AD225" i="8"/>
  <c r="AD223" i="8"/>
  <c r="AD216" i="8"/>
  <c r="AD214" i="8"/>
  <c r="AD212" i="8"/>
  <c r="AD205" i="8"/>
  <c r="AD203" i="8"/>
  <c r="AD196" i="8"/>
  <c r="AD194" i="8"/>
  <c r="AD192" i="8"/>
  <c r="AD185" i="8"/>
  <c r="AD183" i="8"/>
  <c r="AD176" i="8"/>
  <c r="AD174" i="8"/>
  <c r="AD172" i="8"/>
  <c r="AD165" i="8"/>
  <c r="AD163" i="8"/>
  <c r="AD156" i="8"/>
  <c r="AD154" i="8"/>
  <c r="AD152" i="8"/>
  <c r="AD145" i="8"/>
  <c r="AD143" i="8"/>
  <c r="AD376" i="8"/>
  <c r="AD365" i="8"/>
  <c r="AD363" i="8"/>
  <c r="AD345" i="8"/>
  <c r="AD343" i="8"/>
  <c r="AD423" i="8"/>
  <c r="AD538" i="8"/>
  <c r="AD425" i="8"/>
  <c r="AD412" i="8"/>
  <c r="AD355" i="8"/>
  <c r="AD353" i="8"/>
  <c r="AD336" i="8"/>
  <c r="AD334" i="8"/>
  <c r="AD332" i="8"/>
  <c r="AD328" i="8"/>
  <c r="AD319" i="8"/>
  <c r="AD317" i="8"/>
  <c r="AD311" i="8"/>
  <c r="AD310" i="8"/>
  <c r="AD308" i="8"/>
  <c r="AD299" i="8"/>
  <c r="AD297" i="8"/>
  <c r="AD291" i="8"/>
  <c r="AD290" i="8"/>
  <c r="AD288" i="8"/>
  <c r="AD279" i="8"/>
  <c r="AD277" i="8"/>
  <c r="AD271" i="8"/>
  <c r="AD270" i="8"/>
  <c r="AD268" i="8"/>
  <c r="AD259" i="8"/>
  <c r="AD257" i="8"/>
  <c r="AD251" i="8"/>
  <c r="AD250" i="8"/>
  <c r="AD248" i="8"/>
  <c r="AD239" i="8"/>
  <c r="AD237" i="8"/>
  <c r="AD231" i="8"/>
  <c r="AD230" i="8"/>
  <c r="AD228" i="8"/>
  <c r="AD219" i="8"/>
  <c r="AD217" i="8"/>
  <c r="AD211" i="8"/>
  <c r="AD210" i="8"/>
  <c r="AD208" i="8"/>
  <c r="AD199" i="8"/>
  <c r="AD197" i="8"/>
  <c r="AD191" i="8"/>
  <c r="AD190" i="8"/>
  <c r="AD188" i="8"/>
  <c r="AD179" i="8"/>
  <c r="AD177" i="8"/>
  <c r="AD171" i="8"/>
  <c r="AD170" i="8"/>
  <c r="AD168" i="8"/>
  <c r="AD159" i="8"/>
  <c r="AD157" i="8"/>
  <c r="AD151" i="8"/>
  <c r="AD150" i="8"/>
  <c r="AD148" i="8"/>
  <c r="AD139" i="8"/>
  <c r="AD8" i="8"/>
  <c r="AD10" i="8"/>
  <c r="AD12" i="8"/>
  <c r="X14" i="8"/>
  <c r="AD34" i="8"/>
  <c r="AD36" i="8"/>
  <c r="AD47" i="8"/>
  <c r="AD49" i="8"/>
  <c r="AD58" i="8"/>
  <c r="AD60" i="8"/>
  <c r="AD61" i="8"/>
  <c r="AD67" i="8"/>
  <c r="AD69" i="8"/>
  <c r="AD78" i="8"/>
  <c r="AD80" i="8"/>
  <c r="AD81" i="8"/>
  <c r="AD87" i="8"/>
  <c r="AD89" i="8"/>
  <c r="AD98" i="8"/>
  <c r="AD100" i="8"/>
  <c r="AD101" i="8"/>
  <c r="AD107" i="8"/>
  <c r="AD109" i="8"/>
  <c r="AD118" i="8"/>
  <c r="AD120" i="8"/>
  <c r="AD121" i="8"/>
  <c r="AD127" i="8"/>
  <c r="AD129" i="8"/>
  <c r="AD167" i="8"/>
  <c r="AD207" i="8"/>
  <c r="AD247" i="8"/>
  <c r="AD281" i="8"/>
  <c r="AD298" i="8"/>
  <c r="AD321" i="8"/>
  <c r="AD333" i="8"/>
  <c r="AD383" i="8"/>
  <c r="AD394" i="8"/>
  <c r="AF5" i="14"/>
  <c r="J9" i="10"/>
  <c r="G8" i="4"/>
  <c r="Y31" i="8"/>
  <c r="AD240" i="8"/>
  <c r="AD280" i="8"/>
  <c r="AD301" i="8"/>
  <c r="X501" i="8"/>
  <c r="X507" i="8" s="1"/>
  <c r="Y351" i="8"/>
  <c r="Z351" i="8" s="1"/>
  <c r="W371" i="8"/>
  <c r="X371" i="8" s="1"/>
  <c r="X377" i="8" s="1"/>
  <c r="X511" i="8"/>
  <c r="M6" i="9"/>
  <c r="L5" i="9"/>
  <c r="X281" i="8"/>
  <c r="X287" i="8" s="1"/>
  <c r="X301" i="8"/>
  <c r="X307" i="8" s="1"/>
  <c r="X321" i="8"/>
  <c r="X327" i="8" s="1"/>
  <c r="W361" i="8"/>
  <c r="Y361" i="8" s="1"/>
  <c r="Z361" i="8" s="1"/>
  <c r="F3" i="10"/>
  <c r="P5" i="14"/>
  <c r="F9" i="10"/>
  <c r="F13" i="10"/>
  <c r="C20" i="10"/>
  <c r="C19" i="10"/>
  <c r="D5" i="12"/>
  <c r="K20" i="10"/>
  <c r="K19" i="10"/>
  <c r="Q6" i="11"/>
  <c r="N12" i="15"/>
  <c r="N16" i="15"/>
  <c r="Y341" i="8"/>
  <c r="Z341" i="8" s="1"/>
  <c r="W391" i="8"/>
  <c r="W537" i="8"/>
  <c r="Y537" i="8"/>
  <c r="X537" i="8"/>
  <c r="X536" i="8" s="1"/>
  <c r="M14" i="9"/>
  <c r="L13" i="9"/>
  <c r="H10" i="16"/>
  <c r="N10" i="16" s="1"/>
  <c r="X533" i="8"/>
  <c r="C29" i="10"/>
  <c r="D23" i="10"/>
  <c r="C30" i="10"/>
  <c r="D6" i="13"/>
  <c r="X351" i="8"/>
  <c r="X357" i="8" s="1"/>
  <c r="K5" i="9"/>
  <c r="G29" i="10"/>
  <c r="G30" i="10"/>
  <c r="W513" i="8"/>
  <c r="Y513" i="8" s="1"/>
  <c r="Z513" i="8" s="1"/>
  <c r="V533" i="8"/>
  <c r="J3" i="10"/>
  <c r="H19" i="10"/>
  <c r="D29" i="10"/>
  <c r="AF5" i="12"/>
  <c r="W381" i="8"/>
  <c r="W401" i="8"/>
  <c r="X401" i="8" s="1"/>
  <c r="X407" i="8" s="1"/>
  <c r="W421" i="8"/>
  <c r="W512" i="8"/>
  <c r="Y512" i="8" s="1"/>
  <c r="W517" i="8"/>
  <c r="C9" i="10"/>
  <c r="I10" i="10"/>
  <c r="I19" i="10"/>
  <c r="E29" i="10"/>
  <c r="D5" i="14"/>
  <c r="E9" i="10"/>
  <c r="L5" i="12"/>
  <c r="L5" i="14"/>
  <c r="W431" i="8"/>
  <c r="X431" i="8" s="1"/>
  <c r="X437" i="8" s="1"/>
  <c r="W451" i="8"/>
  <c r="X451" i="8" s="1"/>
  <c r="X457" i="8" s="1"/>
  <c r="W471" i="8"/>
  <c r="X471" i="8" s="1"/>
  <c r="X477" i="8" s="1"/>
  <c r="W491" i="8"/>
  <c r="X491" i="8" s="1"/>
  <c r="X497" i="8" s="1"/>
  <c r="W525" i="8"/>
  <c r="X525" i="8" s="1"/>
  <c r="X530" i="8" s="1"/>
  <c r="W534" i="8"/>
  <c r="Y534" i="8" s="1"/>
  <c r="T5" i="14"/>
  <c r="I9" i="10"/>
  <c r="K10" i="17" l="1"/>
  <c r="M8" i="10"/>
  <c r="M9" i="10" s="1"/>
  <c r="K9" i="10"/>
  <c r="K10" i="10"/>
  <c r="X517" i="8"/>
  <c r="Y517" i="8"/>
  <c r="X421" i="8"/>
  <c r="X427" i="8" s="1"/>
  <c r="Y421" i="8"/>
  <c r="Z421" i="8" s="1"/>
  <c r="X381" i="8"/>
  <c r="X387" i="8" s="1"/>
  <c r="Y381" i="8"/>
  <c r="Z381" i="8" s="1"/>
  <c r="X391" i="8"/>
  <c r="X397" i="8" s="1"/>
  <c r="Y391" i="8"/>
  <c r="Z391" i="8" s="1"/>
  <c r="F21" i="4"/>
  <c r="E21" i="4"/>
  <c r="Y291" i="8"/>
  <c r="Z291" i="8" s="1"/>
  <c r="X291" i="8"/>
  <c r="X297" i="8" s="1"/>
  <c r="Y271" i="8"/>
  <c r="Z271" i="8" s="1"/>
  <c r="X271" i="8"/>
  <c r="X277" i="8" s="1"/>
  <c r="X261" i="8"/>
  <c r="X267" i="8" s="1"/>
  <c r="Y261" i="8"/>
  <c r="Z261" i="8" s="1"/>
  <c r="X241" i="8"/>
  <c r="X247" i="8" s="1"/>
  <c r="Y241" i="8"/>
  <c r="Z241" i="8" s="1"/>
  <c r="Y231" i="8"/>
  <c r="Z231" i="8" s="1"/>
  <c r="X231" i="8"/>
  <c r="X237" i="8" s="1"/>
  <c r="X221" i="8"/>
  <c r="X227" i="8" s="1"/>
  <c r="Y221" i="8"/>
  <c r="Z221" i="8" s="1"/>
  <c r="X201" i="8"/>
  <c r="X207" i="8" s="1"/>
  <c r="Y201" i="8"/>
  <c r="Z201" i="8" s="1"/>
  <c r="Y191" i="8"/>
  <c r="Z191" i="8" s="1"/>
  <c r="X191" i="8"/>
  <c r="X197" i="8" s="1"/>
  <c r="X181" i="8"/>
  <c r="X187" i="8" s="1"/>
  <c r="Y181" i="8"/>
  <c r="Z181" i="8" s="1"/>
  <c r="X161" i="8"/>
  <c r="X167" i="8" s="1"/>
  <c r="Y161" i="8"/>
  <c r="Z161" i="8" s="1"/>
  <c r="Y151" i="8"/>
  <c r="Z151" i="8" s="1"/>
  <c r="X151" i="8"/>
  <c r="X157" i="8" s="1"/>
  <c r="X141" i="8"/>
  <c r="X147" i="8" s="1"/>
  <c r="Y141" i="8"/>
  <c r="Z141" i="8" s="1"/>
  <c r="Z32" i="8"/>
  <c r="F8" i="4"/>
  <c r="E8" i="4"/>
  <c r="H8" i="4" s="1"/>
  <c r="Z6" i="8"/>
  <c r="Y5" i="8"/>
  <c r="G6" i="4"/>
  <c r="F6" i="4"/>
  <c r="E6" i="4"/>
  <c r="H6" i="4" s="1"/>
  <c r="C6" i="4"/>
  <c r="Y525" i="8"/>
  <c r="Z525" i="8" s="1"/>
  <c r="X57" i="8"/>
  <c r="X361" i="8"/>
  <c r="X367" i="8" s="1"/>
  <c r="Z512" i="8"/>
  <c r="Y511" i="8"/>
  <c r="D10" i="4"/>
  <c r="C10" i="4"/>
  <c r="Z534" i="8"/>
  <c r="Y533" i="8"/>
  <c r="D12" i="4"/>
  <c r="C12" i="4"/>
  <c r="Y471" i="8"/>
  <c r="Z471" i="8" s="1"/>
  <c r="Y491" i="8"/>
  <c r="Z491" i="8" s="1"/>
  <c r="Y411" i="8"/>
  <c r="Z411" i="8" s="1"/>
  <c r="Z51" i="8"/>
  <c r="Z517" i="8"/>
  <c r="Y516" i="8"/>
  <c r="C11" i="4"/>
  <c r="Y431" i="8"/>
  <c r="Z431" i="8" s="1"/>
  <c r="Y451" i="8"/>
  <c r="Z451" i="8" s="1"/>
  <c r="O16" i="16"/>
  <c r="O14" i="16"/>
  <c r="O12" i="16"/>
  <c r="O15" i="16"/>
  <c r="O13" i="16"/>
  <c r="O10" i="16"/>
  <c r="O11" i="16"/>
  <c r="K15" i="17"/>
  <c r="K13" i="17"/>
  <c r="K11" i="17"/>
  <c r="K14" i="17"/>
  <c r="K12" i="17"/>
  <c r="E20" i="4"/>
  <c r="E23" i="4" s="1"/>
  <c r="F20" i="4"/>
  <c r="F23" i="4" s="1"/>
  <c r="G7" i="4"/>
  <c r="Y14" i="8"/>
  <c r="D7" i="4"/>
  <c r="C7" i="4"/>
  <c r="Z15" i="8"/>
  <c r="E7" i="4"/>
  <c r="F7" i="4"/>
  <c r="O16" i="15"/>
  <c r="O14" i="15"/>
  <c r="O12" i="15"/>
  <c r="O10" i="15"/>
  <c r="O17" i="15"/>
  <c r="O15" i="15"/>
  <c r="O13" i="15"/>
  <c r="O11" i="15"/>
  <c r="Y371" i="8"/>
  <c r="Y536" i="8"/>
  <c r="Z537" i="8"/>
  <c r="D13" i="4"/>
  <c r="C13" i="4"/>
  <c r="X522" i="8"/>
  <c r="X516" i="8"/>
  <c r="Y401" i="8"/>
  <c r="Z401" i="8" s="1"/>
  <c r="M10" i="10" l="1"/>
  <c r="Z371" i="8"/>
  <c r="E9" i="4"/>
  <c r="X50" i="8"/>
  <c r="D6" i="4"/>
  <c r="I6" i="4"/>
  <c r="J6" i="4"/>
  <c r="J8" i="4"/>
  <c r="I8" i="4"/>
  <c r="Y50" i="8"/>
  <c r="C9" i="4"/>
  <c r="C16" i="4" s="1"/>
  <c r="G10" i="4"/>
  <c r="J10" i="4"/>
  <c r="I10" i="4"/>
  <c r="F10" i="4"/>
  <c r="E10" i="4"/>
  <c r="H10" i="4" s="1"/>
  <c r="H7" i="4"/>
  <c r="D9" i="4"/>
  <c r="J7" i="4"/>
  <c r="I7" i="4"/>
  <c r="D11" i="4"/>
  <c r="G9" i="4"/>
  <c r="J9" i="4"/>
  <c r="I9" i="4"/>
  <c r="G12" i="4"/>
  <c r="J12" i="4"/>
  <c r="I12" i="4"/>
  <c r="F12" i="4"/>
  <c r="E12" i="4"/>
  <c r="G11" i="4"/>
  <c r="J11" i="4"/>
  <c r="I11" i="4"/>
  <c r="F11" i="4"/>
  <c r="E11" i="4"/>
  <c r="G13" i="4"/>
  <c r="J13" i="4"/>
  <c r="I13" i="4"/>
  <c r="E13" i="4"/>
  <c r="F13" i="4"/>
  <c r="F9" i="4"/>
  <c r="F16" i="4" s="1"/>
  <c r="E16" i="4" l="1"/>
  <c r="G16" i="4"/>
  <c r="D16" i="4"/>
  <c r="C17" i="4"/>
  <c r="J28" i="4"/>
  <c r="C24" i="4"/>
  <c r="I16" i="4"/>
  <c r="H12" i="4"/>
  <c r="H9" i="4"/>
  <c r="H11" i="4"/>
  <c r="J16" i="4"/>
  <c r="H13" i="4"/>
  <c r="H16" i="4" l="1"/>
  <c r="I17" i="4"/>
  <c r="G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C48D01FF-95ED-4B7A-B23D-79280FF34CCA}">
      <text>
        <r>
          <rPr>
            <sz val="12"/>
            <color indexed="81"/>
            <rFont val="Tahoma"/>
            <family val="2"/>
            <charset val="238"/>
          </rPr>
          <t>wpisz nazwę szkoły</t>
        </r>
      </text>
    </comment>
    <comment ref="B8" authorId="0" shapeId="0" xr:uid="{E7FD8414-7697-46BD-A709-B119CC1FEE1D}">
      <text>
        <r>
          <rPr>
            <sz val="9"/>
            <color indexed="81"/>
            <rFont val="Tahoma"/>
            <family val="2"/>
            <charset val="238"/>
          </rPr>
          <t xml:space="preserve">wpisz patrona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W6" authorId="0" shapeId="0" xr:uid="{F4F863B1-426E-4961-A437-BB454833B606}">
      <text>
        <r>
          <rPr>
            <b/>
            <sz val="10"/>
            <color indexed="81"/>
            <rFont val="Tahoma"/>
            <family val="2"/>
            <charset val="238"/>
          </rPr>
          <t>wpisz ilość godz. etatowych</t>
        </r>
        <r>
          <rPr>
            <sz val="8"/>
            <color indexed="81"/>
            <rFont val="Tahoma"/>
            <family val="2"/>
            <charset val="238"/>
          </rPr>
          <t xml:space="preserve">
</t>
        </r>
      </text>
    </comment>
    <comment ref="W15" authorId="0" shapeId="0" xr:uid="{EF6D1065-D42C-44CA-B3EE-6D2DCCA96ECA}">
      <text>
        <r>
          <rPr>
            <b/>
            <sz val="10"/>
            <color indexed="81"/>
            <rFont val="Tahoma"/>
            <family val="2"/>
            <charset val="238"/>
          </rPr>
          <t>wpisz ilość godz. etatowych</t>
        </r>
      </text>
    </comment>
    <comment ref="W23" authorId="0" shapeId="0" xr:uid="{071D8806-77C4-45B2-BFD9-E9FA904545AB}">
      <text>
        <r>
          <rPr>
            <b/>
            <sz val="10"/>
            <color indexed="81"/>
            <rFont val="Tahoma"/>
            <family val="2"/>
            <charset val="238"/>
          </rPr>
          <t>wpisz ilość godz. etatowych</t>
        </r>
      </text>
    </comment>
    <comment ref="W32" authorId="0" shapeId="0" xr:uid="{78CB8383-7DA8-4C86-B97C-CE386EFE8A2A}">
      <text>
        <r>
          <rPr>
            <b/>
            <sz val="10"/>
            <color indexed="81"/>
            <rFont val="Tahoma"/>
            <family val="2"/>
            <charset val="238"/>
          </rPr>
          <t>wpisz ilość godz. etatowych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6" authorId="0" shapeId="0" xr:uid="{3AA4C474-E86B-4860-95BF-91B727044CAA}">
      <text>
        <r>
          <rPr>
            <b/>
            <sz val="9"/>
            <color indexed="81"/>
            <rFont val="Tahoma"/>
            <family val="2"/>
            <charset val="238"/>
          </rPr>
          <t>wpisz liczbę dziewcząt itd</t>
        </r>
      </text>
    </comment>
    <comment ref="C16" authorId="0" shapeId="0" xr:uid="{EE1238C6-F1AC-467E-92CF-25DF255B5F92}">
      <text>
        <r>
          <rPr>
            <b/>
            <sz val="9"/>
            <color indexed="81"/>
            <rFont val="Tahoma"/>
            <family val="2"/>
            <charset val="238"/>
          </rPr>
          <t>wpisz liczbę dziewcząt itd</t>
        </r>
      </text>
    </comment>
    <comment ref="C27" authorId="0" shapeId="0" xr:uid="{38AD567B-0325-4DF1-8238-5700173AF45E}">
      <text>
        <r>
          <rPr>
            <b/>
            <sz val="9"/>
            <color indexed="81"/>
            <rFont val="Tahoma"/>
            <family val="2"/>
            <charset val="238"/>
          </rPr>
          <t>wpisz liczbę dziewcząt itd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8" authorId="0" shapeId="0" xr:uid="{9F4F422B-55FD-44F0-9125-B12DAAB45556}">
      <text>
        <r>
          <rPr>
            <b/>
            <sz val="9"/>
            <color indexed="81"/>
            <rFont val="Tahoma"/>
            <family val="2"/>
            <charset val="238"/>
          </rPr>
          <t>liczba uczniów w grupie:</t>
        </r>
        <r>
          <rPr>
            <sz val="9"/>
            <color indexed="81"/>
            <rFont val="Tahoma"/>
            <family val="2"/>
            <charset val="23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9" authorId="0" shapeId="0" xr:uid="{B9F8F66E-2CE6-45E8-86D5-36F80C93CEC2}">
      <text>
        <r>
          <rPr>
            <b/>
            <sz val="9"/>
            <color indexed="81"/>
            <rFont val="Tahoma"/>
            <family val="2"/>
            <charset val="238"/>
          </rPr>
          <t>wpisz liczbę uczniów w grupie</t>
        </r>
        <r>
          <rPr>
            <sz val="9"/>
            <color indexed="81"/>
            <rFont val="Tahoma"/>
            <family val="2"/>
            <charset val="238"/>
          </rPr>
          <t xml:space="preserve">
</t>
        </r>
      </text>
    </comment>
  </commentList>
</comments>
</file>

<file path=xl/sharedStrings.xml><?xml version="1.0" encoding="utf-8"?>
<sst xmlns="http://schemas.openxmlformats.org/spreadsheetml/2006/main" count="1396" uniqueCount="461">
  <si>
    <t>Instrumenty lub rytmika, śpiew, lutn.</t>
  </si>
  <si>
    <t>Zajęcia edukacyjne</t>
  </si>
  <si>
    <t>Regiony</t>
  </si>
  <si>
    <t>akompaniament</t>
  </si>
  <si>
    <t>akordeon</t>
  </si>
  <si>
    <t>zajęcia obowiązkowe</t>
  </si>
  <si>
    <t>ob.</t>
  </si>
  <si>
    <t>biblioteka</t>
  </si>
  <si>
    <t>akordeon jazz.</t>
  </si>
  <si>
    <t>godziny niedydaktyczne</t>
  </si>
  <si>
    <t>gn</t>
  </si>
  <si>
    <t>Region I - Zachodniopomorski</t>
  </si>
  <si>
    <t>chór</t>
  </si>
  <si>
    <t>altówka</t>
  </si>
  <si>
    <t>zajęcia indywidualne</t>
  </si>
  <si>
    <t>zi</t>
  </si>
  <si>
    <t>Region III - Pomorski</t>
  </si>
  <si>
    <t>fakultety artystyczne</t>
  </si>
  <si>
    <t>fagot</t>
  </si>
  <si>
    <t>Region IV - Kujawsko - Pomorski</t>
  </si>
  <si>
    <t>instrument główny</t>
  </si>
  <si>
    <t>flet</t>
  </si>
  <si>
    <t>Region V - Wielkopolski</t>
  </si>
  <si>
    <t>modelowanie</t>
  </si>
  <si>
    <t>flet  jazz.</t>
  </si>
  <si>
    <t>Region VI - Lubuski</t>
  </si>
  <si>
    <t>rysunek i ćw.kolorystyczne</t>
  </si>
  <si>
    <t>flet podłużny</t>
  </si>
  <si>
    <t>Region VII - Dolnośląski</t>
  </si>
  <si>
    <t>rysunek i malarstwo</t>
  </si>
  <si>
    <t>flet traverso</t>
  </si>
  <si>
    <t>Płeć</t>
  </si>
  <si>
    <t>Region VIII-IX - Opolski i Śląski</t>
  </si>
  <si>
    <t>rytmika</t>
  </si>
  <si>
    <t>fortepian</t>
  </si>
  <si>
    <t>Region X - Małopolski, Świętokrzyski</t>
  </si>
  <si>
    <t>rytmika z kształceniem słuchu</t>
  </si>
  <si>
    <t>fortepian jazz.</t>
  </si>
  <si>
    <t>kobieta</t>
  </si>
  <si>
    <t>K</t>
  </si>
  <si>
    <t>Region XI - Podkarpacki</t>
  </si>
  <si>
    <t>śpiew</t>
  </si>
  <si>
    <t>gitara</t>
  </si>
  <si>
    <t>mężczyzna</t>
  </si>
  <si>
    <t>M</t>
  </si>
  <si>
    <t>Region XII - Lubelski</t>
  </si>
  <si>
    <t>taniec ludowy</t>
  </si>
  <si>
    <t>gitara bas.jazz.</t>
  </si>
  <si>
    <t>Region XIII - Łódzki</t>
  </si>
  <si>
    <t>taniec ludowy i charakter.</t>
  </si>
  <si>
    <t>gitara jazz.</t>
  </si>
  <si>
    <t xml:space="preserve">Ognisko </t>
  </si>
  <si>
    <t>Region XIV - XV - Warmińsko-Mazurski i Podlaski</t>
  </si>
  <si>
    <t>technika taneczna</t>
  </si>
  <si>
    <t>harfa</t>
  </si>
  <si>
    <t>Region XVI - Mazowiecki</t>
  </si>
  <si>
    <t>umuzykalnienie</t>
  </si>
  <si>
    <t>inne</t>
  </si>
  <si>
    <t>wiadomości o tańcu</t>
  </si>
  <si>
    <t>klarnet</t>
  </si>
  <si>
    <t>publiczne</t>
  </si>
  <si>
    <t>wiedza o sztuce</t>
  </si>
  <si>
    <t>klarnet jazz.</t>
  </si>
  <si>
    <t>niepubliczne</t>
  </si>
  <si>
    <t>zabawy ruchowe</t>
  </si>
  <si>
    <t>klawesyn</t>
  </si>
  <si>
    <t>Specjalność</t>
  </si>
  <si>
    <t>Forma zatrudnienia</t>
  </si>
  <si>
    <t>zajęcia idywidualne</t>
  </si>
  <si>
    <t>klawikord</t>
  </si>
  <si>
    <t>zespół</t>
  </si>
  <si>
    <t>kontrabas</t>
  </si>
  <si>
    <t>kontrabas jazz.</t>
  </si>
  <si>
    <t>baletowa</t>
  </si>
  <si>
    <t>bal</t>
  </si>
  <si>
    <t>mianowanie</t>
  </si>
  <si>
    <t>m</t>
  </si>
  <si>
    <t>lutnia</t>
  </si>
  <si>
    <t>muzyczna</t>
  </si>
  <si>
    <t>muz</t>
  </si>
  <si>
    <t>umowa na czas nieokreślony</t>
  </si>
  <si>
    <t>un</t>
  </si>
  <si>
    <t>lutnictwo</t>
  </si>
  <si>
    <t>plastyczna</t>
  </si>
  <si>
    <t>pla</t>
  </si>
  <si>
    <t>umowa na czas określony</t>
  </si>
  <si>
    <t>uo</t>
  </si>
  <si>
    <t>obój</t>
  </si>
  <si>
    <t>zlecenie</t>
  </si>
  <si>
    <t>zl</t>
  </si>
  <si>
    <t>obój bar.</t>
  </si>
  <si>
    <t>organy</t>
  </si>
  <si>
    <t>Aneks, na dzień:</t>
  </si>
  <si>
    <t>perkusja</t>
  </si>
  <si>
    <t>perkusja jazz.</t>
  </si>
  <si>
    <t>Zajęcia inne niż w systemie lekcyjno-klasowym</t>
  </si>
  <si>
    <t>Tytuł naukowy</t>
  </si>
  <si>
    <t>puzon</t>
  </si>
  <si>
    <t>puzon jazz.</t>
  </si>
  <si>
    <t>plener artystyczny*</t>
  </si>
  <si>
    <t>licencjat</t>
  </si>
  <si>
    <t>lic.</t>
  </si>
  <si>
    <t>sakshorn</t>
  </si>
  <si>
    <t>zielona szkoła*</t>
  </si>
  <si>
    <t>inżynier</t>
  </si>
  <si>
    <t>inż.</t>
  </si>
  <si>
    <t>saksofon</t>
  </si>
  <si>
    <t>obóz naukowy*</t>
  </si>
  <si>
    <t>magister</t>
  </si>
  <si>
    <t>mgr</t>
  </si>
  <si>
    <t>saksofon jazz</t>
  </si>
  <si>
    <t>obóz artystyczny*</t>
  </si>
  <si>
    <t>mgr inż.</t>
  </si>
  <si>
    <t>mgri</t>
  </si>
  <si>
    <t>skrzypce</t>
  </si>
  <si>
    <t>realizacja spekt/przedstaw*</t>
  </si>
  <si>
    <t>doktor</t>
  </si>
  <si>
    <t>dr</t>
  </si>
  <si>
    <t>skrzypce bar.</t>
  </si>
  <si>
    <t>realizacja koncertów*</t>
  </si>
  <si>
    <t>doktor hab.</t>
  </si>
  <si>
    <t>drh</t>
  </si>
  <si>
    <t>skrzypce jazz.</t>
  </si>
  <si>
    <t>realizacja wystaw*</t>
  </si>
  <si>
    <t>profesor</t>
  </si>
  <si>
    <t>prof.</t>
  </si>
  <si>
    <t>*</t>
  </si>
  <si>
    <t>trąbka</t>
  </si>
  <si>
    <t>trąbka jazz.</t>
  </si>
  <si>
    <t>trąbka naturalna</t>
  </si>
  <si>
    <t>Organ prow.</t>
  </si>
  <si>
    <t>Przygot. Pedag</t>
  </si>
  <si>
    <t>tuba</t>
  </si>
  <si>
    <t>viola da gamba</t>
  </si>
  <si>
    <t>nie</t>
  </si>
  <si>
    <t>NIE</t>
  </si>
  <si>
    <t>waltornia</t>
  </si>
  <si>
    <t>MKiDN</t>
  </si>
  <si>
    <t>tak</t>
  </si>
  <si>
    <t>TAK</t>
  </si>
  <si>
    <t>wibrafon jazz.</t>
  </si>
  <si>
    <t>JST</t>
  </si>
  <si>
    <t>wiolonczela</t>
  </si>
  <si>
    <t>osoba fizyczna</t>
  </si>
  <si>
    <t>wiolonczela bar.</t>
  </si>
  <si>
    <t>inny</t>
  </si>
  <si>
    <t>Ognisko</t>
  </si>
  <si>
    <t>Stopień awansu</t>
  </si>
  <si>
    <t>Specjalność/dział</t>
  </si>
  <si>
    <t>ognisko baletowe</t>
  </si>
  <si>
    <t>OB.</t>
  </si>
  <si>
    <t>dyplomowany</t>
  </si>
  <si>
    <t>D</t>
  </si>
  <si>
    <t>ognisko muzyczne</t>
  </si>
  <si>
    <t>OM</t>
  </si>
  <si>
    <t>mian. plan. przyst. do post. kwalif.</t>
  </si>
  <si>
    <t>M1</t>
  </si>
  <si>
    <t>baletowa/dziecięcy</t>
  </si>
  <si>
    <t>bd</t>
  </si>
  <si>
    <t>ognisko plastyczne</t>
  </si>
  <si>
    <t>OP</t>
  </si>
  <si>
    <t>mianowany</t>
  </si>
  <si>
    <t>baletowa/młodzieżowy</t>
  </si>
  <si>
    <t>bm</t>
  </si>
  <si>
    <t>naucz. plan. przyst. do post. egz.</t>
  </si>
  <si>
    <t>NP1</t>
  </si>
  <si>
    <t>muzyczna/dziecięcy</t>
  </si>
  <si>
    <t>md</t>
  </si>
  <si>
    <t>muzyczna/młodzieżowy</t>
  </si>
  <si>
    <t>mm</t>
  </si>
  <si>
    <t>Nauczyciel początkujący</t>
  </si>
  <si>
    <t>plastyczna/dziecięcy</t>
  </si>
  <si>
    <t>pd</t>
  </si>
  <si>
    <t>plastyczna/młodzieżowy</t>
  </si>
  <si>
    <t>pm</t>
  </si>
  <si>
    <t>nauczyciel początkujący</t>
  </si>
  <si>
    <t>NP.</t>
  </si>
  <si>
    <t>Wpisz aneks i datę</t>
  </si>
  <si>
    <t>logo szkoły- wstaw przez obiekt clipart albo pozostaw obecny</t>
  </si>
  <si>
    <t>??</t>
  </si>
  <si>
    <t>Numer teczki:</t>
  </si>
  <si>
    <t>?</t>
  </si>
  <si>
    <t>Nazwa skrócona:</t>
  </si>
  <si>
    <t>Rok szkolny:</t>
  </si>
  <si>
    <t>2023/2024</t>
  </si>
  <si>
    <t>ARKUSZ ORGANIZACYJNY OGNISKA  ARTYSTYCZNEGO</t>
  </si>
  <si>
    <t>\</t>
  </si>
  <si>
    <t>Dane adresowe</t>
  </si>
  <si>
    <t>REGON</t>
  </si>
  <si>
    <t>Region</t>
  </si>
  <si>
    <t>Rok założenia</t>
  </si>
  <si>
    <t>Kod:</t>
  </si>
  <si>
    <t>Miejscowość:</t>
  </si>
  <si>
    <t>Ulica, nr:</t>
  </si>
  <si>
    <t>Fax:</t>
  </si>
  <si>
    <t>Nr tel:</t>
  </si>
  <si>
    <t>Nr tel. komórkowego:</t>
  </si>
  <si>
    <t>E-mail:</t>
  </si>
  <si>
    <t>Strona www:</t>
  </si>
  <si>
    <r>
      <rPr>
        <b/>
        <sz val="12"/>
        <rFont val="Arial CE"/>
        <charset val="238"/>
      </rPr>
      <t>Zespoł ognisk</t>
    </r>
    <r>
      <rPr>
        <b/>
        <sz val="8"/>
        <rFont val="Arial CE"/>
        <charset val="238"/>
      </rPr>
      <t xml:space="preserve"> </t>
    </r>
    <r>
      <rPr>
        <sz val="8"/>
        <rFont val="Arial CE"/>
        <charset val="238"/>
      </rPr>
      <t>(wypełniają tylko zespoły)</t>
    </r>
  </si>
  <si>
    <t xml:space="preserve"> Nazwa:</t>
  </si>
  <si>
    <t>Nazwa skrócona</t>
  </si>
  <si>
    <t>REGON:</t>
  </si>
  <si>
    <t>1.</t>
  </si>
  <si>
    <t>3.</t>
  </si>
  <si>
    <t>4.</t>
  </si>
  <si>
    <t>Dane organu prowadzącego ognisko:</t>
  </si>
  <si>
    <t>Organ prow.:</t>
  </si>
  <si>
    <t>Nazwa (nazwisko)</t>
  </si>
  <si>
    <t>KOD</t>
  </si>
  <si>
    <t>Ulica nr:</t>
  </si>
  <si>
    <t>Tel:</t>
  </si>
  <si>
    <t>Związki zawodowe:</t>
  </si>
  <si>
    <t>Czy działają:</t>
  </si>
  <si>
    <t>Rada Rodziców</t>
  </si>
  <si>
    <t>2.</t>
  </si>
  <si>
    <t>Samorząd Ucz.</t>
  </si>
  <si>
    <t>Arkusz został zaopiniowany przez:</t>
  </si>
  <si>
    <t>data</t>
  </si>
  <si>
    <t>Radę Pedagogiczną</t>
  </si>
  <si>
    <t xml:space="preserve">ZESTAWIENIE  LICZBOWE PERSONELU I GODZIN </t>
  </si>
  <si>
    <t xml:space="preserve">Charakter służby pracownika </t>
  </si>
  <si>
    <t>Liczba osób</t>
  </si>
  <si>
    <t>Pełnozatrudnieni</t>
  </si>
  <si>
    <t>Niepełno-zatrudnieni</t>
  </si>
  <si>
    <t>Ogółem godz. tygodn.</t>
  </si>
  <si>
    <t>Etaty</t>
  </si>
  <si>
    <t>Niepełno- zatrudnieni</t>
  </si>
  <si>
    <t>godziny obowiązkowe</t>
  </si>
  <si>
    <t>godziny ponadwymiarowe</t>
  </si>
  <si>
    <t>DYREKTOR</t>
  </si>
  <si>
    <t xml:space="preserve">WICEDYREKTORZY </t>
  </si>
  <si>
    <t xml:space="preserve">NAUCZYCIELE  PEŁNIĄCY  INNE  FUNKCJE  KIEROWNICZE                                                                                                                                                                                 </t>
  </si>
  <si>
    <t xml:space="preserve">NAUCZYCIELE REALIZUJĄCY OBOWIĄZKOWY WYMIAR 18 GODZIN TYGODNIOWO                                                                                                                                                   </t>
  </si>
  <si>
    <t>NAUCZYCIELE  REALIZUJĄCY OBOWIĄZKOWY WYMIAR 20 GODZIN TYGODNIOWO (psycholog, pedagog szkolny)</t>
  </si>
  <si>
    <t>NAUCZYCIELE ZAWODU REALIZUJĄCY OBOWIĄZKOWY WYMIAR 22 GODZIN TYGODNIOWO</t>
  </si>
  <si>
    <t>WYCHOWAWCY ŚWIETLICY REALIZUJĄCY OBOWIĄZKOWO WYMIAR 26 GODZIN TYGODNIOWO</t>
  </si>
  <si>
    <t>NAUCZYCIELE REALIZUJĄCY OBOWIĄZKOWY WYMIAR 30 GODZ. TYG. (bibliotekarz, wychowawca internatu - bursy)</t>
  </si>
  <si>
    <r>
      <t>NAUCZYCIELE NA URLOPACH PŁATNYCH</t>
    </r>
    <r>
      <rPr>
        <b/>
        <sz val="8"/>
        <rFont val="Arial CE"/>
        <charset val="238"/>
      </rPr>
      <t xml:space="preserve"> (urlopy zdrowotne, stan nieczynny, inne)</t>
    </r>
  </si>
  <si>
    <r>
      <t xml:space="preserve">NAUCZYCIELE NA URLOPACH BEZPŁATNYCH </t>
    </r>
    <r>
      <rPr>
        <b/>
        <sz val="8"/>
        <rFont val="Arial CE"/>
        <charset val="238"/>
      </rPr>
      <t>(urlopy bezpłatne,macierzyńskie, urlopy wychowawcze, i inne)</t>
    </r>
  </si>
  <si>
    <t xml:space="preserve">OGÓŁEM   </t>
  </si>
  <si>
    <t>Charakter służbowy pracownika</t>
  </si>
  <si>
    <t>Pełno-           zatrudnieni</t>
  </si>
  <si>
    <t>Niepełno-     zatrudnieni</t>
  </si>
  <si>
    <t>godziny w wymiarze obowiązującym</t>
  </si>
  <si>
    <t>Liczba etatów</t>
  </si>
  <si>
    <t>Liczba oddziałów</t>
  </si>
  <si>
    <t xml:space="preserve">PRACOWNICY ADMINISTRACYJNO-BIUROWI </t>
  </si>
  <si>
    <t>Liczba uczniów</t>
  </si>
  <si>
    <t>PRACOWNICY GOSPODARCZY I OBSŁUGI</t>
  </si>
  <si>
    <t>Specjalność baletowa</t>
  </si>
  <si>
    <t xml:space="preserve">PRACOWNICY SEZONOWI </t>
  </si>
  <si>
    <t>Specjalność muzyczna</t>
  </si>
  <si>
    <t>Specjalność plastyczna</t>
  </si>
  <si>
    <t xml:space="preserve">Liczba zatrudnionych w szkole ogółem: </t>
  </si>
  <si>
    <t xml:space="preserve">Razem etatów: </t>
  </si>
  <si>
    <t>RAZEM</t>
  </si>
  <si>
    <t>Stopnie awansu zawodowego</t>
  </si>
  <si>
    <t>Nauczyciel nieposiadający st. awansu zawodowego (nauczyciel początkujący)</t>
  </si>
  <si>
    <t>Naucz. plan. przystąpienie do postęp. egz. w br. szk.</t>
  </si>
  <si>
    <t>Mianowany</t>
  </si>
  <si>
    <t>Mian. plan. przystąpienie do postęp. kwal. w br. szk.</t>
  </si>
  <si>
    <t>Dyplomowany</t>
  </si>
  <si>
    <t>Liczba nauczycieli</t>
  </si>
  <si>
    <t>Liczba  etatów</t>
  </si>
  <si>
    <t xml:space="preserve">     Arkusz zatwierdzam:</t>
  </si>
  <si>
    <t xml:space="preserve">   Nazwa organu prowadzącego szkołę</t>
  </si>
  <si>
    <t xml:space="preserve"> Pieczęć i podpis dyrektora</t>
  </si>
  <si>
    <t xml:space="preserve">   ………………………………..., dnia</t>
  </si>
  <si>
    <t>Pieczęć i podpis osoby zatwierdzającej</t>
  </si>
  <si>
    <t>druk:</t>
  </si>
  <si>
    <t>Opinia wizytatora CEA*:</t>
  </si>
  <si>
    <t>w przypadku szkół prowadzonych przez inny organ niż  MKiDN</t>
  </si>
  <si>
    <t>Pieczęć i podpis wizytatora</t>
  </si>
  <si>
    <t>* w przypadku opinIi negatywnwj, wizytator dołączy szczegółowe uzasadnienie</t>
  </si>
  <si>
    <t xml:space="preserve">Ramowy kalendarz  roku  szkolnego </t>
  </si>
  <si>
    <t>terminy</t>
  </si>
  <si>
    <t>rok szkolny</t>
  </si>
  <si>
    <t>zajęcia dydaktyczne</t>
  </si>
  <si>
    <t>przerwy świąteczne:</t>
  </si>
  <si>
    <t>zimowa</t>
  </si>
  <si>
    <t>wiosenna</t>
  </si>
  <si>
    <t>wakacje :</t>
  </si>
  <si>
    <t>zimowe</t>
  </si>
  <si>
    <t>letnie</t>
  </si>
  <si>
    <t>Liczba tygodni pracy dydaktycznej</t>
  </si>
  <si>
    <t>Terminy</t>
  </si>
  <si>
    <t>Liczba tygodni</t>
  </si>
  <si>
    <t>Uwagi</t>
  </si>
  <si>
    <t>I  o k r e s :</t>
  </si>
  <si>
    <t>w tym</t>
  </si>
  <si>
    <t>zajęcia dydakt. w cyklu k-l</t>
  </si>
  <si>
    <t>realiozacja koncertów*</t>
  </si>
  <si>
    <t>II  o k r e s :</t>
  </si>
  <si>
    <t xml:space="preserve">w tym </t>
  </si>
  <si>
    <t>pozostałe zajęcia dydakt. w cyklu k-l</t>
  </si>
  <si>
    <t>początek maja 2018</t>
  </si>
  <si>
    <t xml:space="preserve">Razem tyg. pracy dydaktycznej w roku szkolnym= </t>
  </si>
  <si>
    <t>tyg</t>
  </si>
  <si>
    <t>W tym zajęcia w klasach dyplomowych</t>
  </si>
  <si>
    <t>w załączeniu szczegółowy harmonogram planowanych zajęć</t>
  </si>
  <si>
    <t>Obowiązująca liczba godzin dydaktycznych nauczycieli w roku szkolnym</t>
  </si>
  <si>
    <t>Liczb godz. obowiązkowych tyg.</t>
  </si>
  <si>
    <t>Liczb godz. obow. rocznie</t>
  </si>
  <si>
    <t>przy 3 godz. tygodniowo=</t>
  </si>
  <si>
    <t>przy 7 godz. tygodniowo=</t>
  </si>
  <si>
    <t>przy 14 godz. tygodniowo=</t>
  </si>
  <si>
    <t>przy 18 godz. tygodniowo=</t>
  </si>
  <si>
    <t>przy 20 godz. tygodniowo=</t>
  </si>
  <si>
    <t>przy 22 godz. tygodniowo=</t>
  </si>
  <si>
    <t>przy 30 godz. tygodniowo=</t>
  </si>
  <si>
    <t xml:space="preserve">Dodatkowe dni wolne od nauk*: </t>
  </si>
  <si>
    <t>Nazwa</t>
  </si>
  <si>
    <t>Liczba dni</t>
  </si>
  <si>
    <t>Termin</t>
  </si>
  <si>
    <t>bez tzw wolnych dni "kalendarzowych"</t>
  </si>
  <si>
    <t>dni</t>
  </si>
  <si>
    <t>Kalendarz B</t>
  </si>
  <si>
    <t xml:space="preserve">Szczegółowy harmonogram zajęć realizowanych w formie innej niż lekcyjno-klasowej </t>
  </si>
  <si>
    <t>Lp.</t>
  </si>
  <si>
    <t>Forma zajęć</t>
  </si>
  <si>
    <t>Cel i założenia programowe</t>
  </si>
  <si>
    <t>Liczba uczestn.</t>
  </si>
  <si>
    <t>Klasy /oddziały</t>
  </si>
  <si>
    <t>Prowadzący zajęcia</t>
  </si>
  <si>
    <t xml:space="preserve">     PRZYDZIAŁ GODZIN NAUCZYCIELOM NA ROK SZKOLNY </t>
  </si>
  <si>
    <t>Nazwisko i imię</t>
  </si>
  <si>
    <t>Rok ur.</t>
  </si>
  <si>
    <t>Staz pracy ogółem</t>
  </si>
  <si>
    <t>Staż pracy pedagogicznej</t>
  </si>
  <si>
    <t>Wykształcenie kierunkowe -uczelnia, wydział, kierunek, specjalność; ew.średnie- szkoła zawód</t>
  </si>
  <si>
    <t>Przygot. pedagog.-uczelnia, instytucja</t>
  </si>
  <si>
    <t xml:space="preserve">Nauczyciel początkujący </t>
  </si>
  <si>
    <t>Specjalność / Dział</t>
  </si>
  <si>
    <t xml:space="preserve">Przedmiot </t>
  </si>
  <si>
    <t>Charakter zajęć</t>
  </si>
  <si>
    <t>I</t>
  </si>
  <si>
    <t>II</t>
  </si>
  <si>
    <t>III</t>
  </si>
  <si>
    <t>IV</t>
  </si>
  <si>
    <t>Zajęcia międzyklasowe</t>
  </si>
  <si>
    <t>Suma godzin</t>
  </si>
  <si>
    <t>Wymiar obowiązk.</t>
  </si>
  <si>
    <t>Godziny  ponadwymiarowe</t>
  </si>
  <si>
    <t>Wymiar etatu</t>
  </si>
  <si>
    <t>Kod etatu</t>
  </si>
  <si>
    <t>U W A G I</t>
  </si>
  <si>
    <t>przedm</t>
  </si>
  <si>
    <t>instr</t>
  </si>
  <si>
    <t>imie nazwisko</t>
  </si>
  <si>
    <t>Suma</t>
  </si>
  <si>
    <t>dyr.</t>
  </si>
  <si>
    <t>WICEDYREKTORZY</t>
  </si>
  <si>
    <t>wice</t>
  </si>
  <si>
    <t>Nauczyciele pełniący inne funkcje kierownicze</t>
  </si>
  <si>
    <t>nau_kier</t>
  </si>
  <si>
    <t>Nauczyciele realizujący obowiązkowo wymiar 18 godzin tygodniowo</t>
  </si>
  <si>
    <t>Nauczyciele realizujący obowiązkowo wymiar 20 godzin tygodniowo</t>
  </si>
  <si>
    <t>nau_20h</t>
  </si>
  <si>
    <t>Nauczyciele zawodu realizujący obowiązkowo wymiar 22 godzin tygodniowo</t>
  </si>
  <si>
    <t>nau_22h</t>
  </si>
  <si>
    <t>Wychowawcy świetlic realizujący obowiązkowy wymiar 26 godzin tygodniowo</t>
  </si>
  <si>
    <t>wychow</t>
  </si>
  <si>
    <t>Nauczyciele (bibliotekarz, wychowawca internatu, bursy) realizujący obowiązkowo wymiar 30 godzin tygodniowo</t>
  </si>
  <si>
    <t>nau_30h</t>
  </si>
  <si>
    <t>Nauczyciele na urlopach płatnych</t>
  </si>
  <si>
    <t>x</t>
  </si>
  <si>
    <t>nau_ur_pl</t>
  </si>
  <si>
    <t>Nauczyciele na urlopach bezpłatnych</t>
  </si>
  <si>
    <t>nau_ur_bezpl</t>
  </si>
  <si>
    <t xml:space="preserve">Pracownicy administracji i obsługi w roku szkolnym </t>
  </si>
  <si>
    <t>Staż pracy</t>
  </si>
  <si>
    <t>Wykształcenie, zawód- specjalność</t>
  </si>
  <si>
    <t>Stanowisko, funkcja</t>
  </si>
  <si>
    <t>Przydział godzin</t>
  </si>
  <si>
    <t>Godziny  nadliczb.</t>
  </si>
  <si>
    <t>Pracownicy administracyji</t>
  </si>
  <si>
    <t>Pracownicy obsługi</t>
  </si>
  <si>
    <t xml:space="preserve">Pracownicy sezonowi </t>
  </si>
  <si>
    <t xml:space="preserve">Liczba uczniów w  </t>
  </si>
  <si>
    <t>Ognisko baletowe</t>
  </si>
  <si>
    <t>Dział:</t>
  </si>
  <si>
    <t>dziecięcy</t>
  </si>
  <si>
    <t>młodzieżowy</t>
  </si>
  <si>
    <t>Razem uczniów</t>
  </si>
  <si>
    <t>Ogółem uczniów</t>
  </si>
  <si>
    <t>Klasa:</t>
  </si>
  <si>
    <t>Liczba grup</t>
  </si>
  <si>
    <t>Liczba dziewcząt:</t>
  </si>
  <si>
    <t>Liczba chłopców:</t>
  </si>
  <si>
    <t>Razem uczniów w klasie:</t>
  </si>
  <si>
    <t>% dziewcząt</t>
  </si>
  <si>
    <t>% chłpców</t>
  </si>
  <si>
    <t>Ognisko muzyczne</t>
  </si>
  <si>
    <t xml:space="preserve"> dziecięcy</t>
  </si>
  <si>
    <t>Ognisko plastyczne</t>
  </si>
  <si>
    <t>dziec.</t>
  </si>
  <si>
    <t>młod.</t>
  </si>
  <si>
    <t xml:space="preserve">Absolwenci w roku szkolnym  </t>
  </si>
  <si>
    <t>Razem</t>
  </si>
  <si>
    <t>Dział dziecięcy</t>
  </si>
  <si>
    <t>Dział młodzioeżowy</t>
  </si>
  <si>
    <t>przyjętych w roku</t>
  </si>
  <si>
    <t>ukończyli szkołę</t>
  </si>
  <si>
    <t>przyjętych</t>
  </si>
  <si>
    <t xml:space="preserve">P o d z i a ł  n a  g r u p y   w  </t>
  </si>
  <si>
    <t xml:space="preserve">Liczba grup </t>
  </si>
  <si>
    <t>Dział</t>
  </si>
  <si>
    <t>Dział młodzieżowy</t>
  </si>
  <si>
    <t>miedzyklasowe</t>
  </si>
  <si>
    <t>Suma grup przedmiot.</t>
  </si>
  <si>
    <t>Klasa</t>
  </si>
  <si>
    <t>Liczba uczniów w klasie</t>
  </si>
  <si>
    <t>Liczba grup w klasach</t>
  </si>
  <si>
    <t>Lp</t>
  </si>
  <si>
    <t>Przedmiot                                    grupy</t>
  </si>
  <si>
    <t>a</t>
  </si>
  <si>
    <t>b</t>
  </si>
  <si>
    <t>c</t>
  </si>
  <si>
    <t>d</t>
  </si>
  <si>
    <t>Rytmika z kształceniem słuchu</t>
  </si>
  <si>
    <t>Kształcenie słuchu z audycjami muzycznymi</t>
  </si>
  <si>
    <t xml:space="preserve">Chór lub zespół </t>
  </si>
  <si>
    <t>Przedmiot                                grupy</t>
  </si>
  <si>
    <t>Rysunek i ćwiczenia kolorystyczne</t>
  </si>
  <si>
    <t>Modelowanie</t>
  </si>
  <si>
    <t>Rysunek i malarstwo</t>
  </si>
  <si>
    <t>Fakultety artystyczne</t>
  </si>
  <si>
    <t>Wiedza o sztuce</t>
  </si>
  <si>
    <t>specjalność baletowa</t>
  </si>
  <si>
    <t>międzyklasowe</t>
  </si>
  <si>
    <t>VI</t>
  </si>
  <si>
    <t>liczba grup w klasach</t>
  </si>
  <si>
    <t>Przedmiot</t>
  </si>
  <si>
    <t>Taniec ludowy</t>
  </si>
  <si>
    <t>Zabawy ruchowe</t>
  </si>
  <si>
    <t>Umuzykalnienie</t>
  </si>
  <si>
    <t>Technika taneczna</t>
  </si>
  <si>
    <t>Taniec ludowy i charakterystytczny</t>
  </si>
  <si>
    <t>Rytmika</t>
  </si>
  <si>
    <t>Wiadomości o tańcu</t>
  </si>
  <si>
    <t xml:space="preserve">P L A N    N A U C Z A N I A  O G N I S K A -  </t>
  </si>
  <si>
    <t>OBOWIĄZKOWE ZAJĘCIA EDUKACYJNE</t>
  </si>
  <si>
    <t>Dział dzięcięcy</t>
  </si>
  <si>
    <t xml:space="preserve">Razem </t>
  </si>
  <si>
    <t xml:space="preserve">Razem godzin tyg. </t>
  </si>
  <si>
    <t>Suma godzin w cyklu</t>
  </si>
  <si>
    <t>UWAGI</t>
  </si>
  <si>
    <t>Liczba tyg.nauki</t>
  </si>
  <si>
    <t>Liczba lekcji w tygodniu</t>
  </si>
  <si>
    <t xml:space="preserve">Instrument główny </t>
  </si>
  <si>
    <t>Instrument główny lub śpiew</t>
  </si>
  <si>
    <t>Zajęcia indywidualne</t>
  </si>
  <si>
    <t>01.09.20…. - 31.08.20….</t>
  </si>
  <si>
    <t>03.09.20….. - ??</t>
  </si>
  <si>
    <t xml:space="preserve"> </t>
  </si>
  <si>
    <t>nauczyciel realizujący wymiar zatr. pon. 1/2 etatu</t>
  </si>
  <si>
    <t>NP 1/2</t>
  </si>
  <si>
    <t>ognisko artystyczne</t>
  </si>
  <si>
    <t>OA</t>
  </si>
  <si>
    <t>Nauczyciel realizujący wymiar zatr. pon. 1/2 etatu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</si>
</sst>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164" formatCode="00\-000"/>
    <numFmt numFmtId="165" formatCode="[&lt;=9999999]###\-##\-##;\(###\)\ ###\-##\-##"/>
    <numFmt numFmtId="166" formatCode="[$-415]d\ mmmm\ yyyy;@"/>
    <numFmt numFmtId="167" formatCode="0.0"/>
    <numFmt numFmtId="168" formatCode="0.0%"/>
    <numFmt numFmtId="169" formatCode="mmmm\,\ yyyy"/>
    <numFmt numFmtId="170" formatCode="[$-F800]dddd\,\ mmmm\ dd\,\ yyyy"/>
  </numFmts>
  <fonts count="121" x14ac:knownFonts="1">
    <font>
      <sz val="11"/>
      <color theme="1"/>
      <name val="Calibri"/>
      <family val="2"/>
      <scheme val="minor"/>
    </font>
    <font>
      <sz val="10"/>
      <name val="Arial CE"/>
      <charset val="238"/>
    </font>
    <font>
      <b/>
      <sz val="12"/>
      <name val="Arial CE"/>
      <charset val="238"/>
    </font>
    <font>
      <sz val="12"/>
      <name val="Arial CE"/>
      <charset val="238"/>
    </font>
    <font>
      <b/>
      <sz val="16"/>
      <name val="Arial CE"/>
      <charset val="238"/>
    </font>
    <font>
      <b/>
      <sz val="10"/>
      <name val="Arial CE"/>
      <charset val="238"/>
    </font>
    <font>
      <sz val="10"/>
      <name val="Arial"/>
      <family val="2"/>
      <charset val="238"/>
    </font>
    <font>
      <sz val="10"/>
      <color theme="1"/>
      <name val="Arial"/>
      <family val="2"/>
      <charset val="238"/>
    </font>
    <font>
      <sz val="8"/>
      <color rgb="FFFF0000"/>
      <name val="Arial CE"/>
      <charset val="238"/>
    </font>
    <font>
      <sz val="10"/>
      <color rgb="FFFF0000"/>
      <name val="Arial CE"/>
      <charset val="238"/>
    </font>
    <font>
      <sz val="12"/>
      <color rgb="FFFF0000"/>
      <name val="Arial CE"/>
      <charset val="238"/>
    </font>
    <font>
      <b/>
      <sz val="12"/>
      <color rgb="FFFF0000"/>
      <name val="Arial CE"/>
      <charset val="238"/>
    </font>
    <font>
      <sz val="9"/>
      <name val="Arial CE"/>
      <charset val="238"/>
    </font>
    <font>
      <b/>
      <i/>
      <sz val="16"/>
      <color rgb="FFFF0000"/>
      <name val="Arial CE"/>
      <charset val="238"/>
    </font>
    <font>
      <b/>
      <sz val="16"/>
      <color rgb="FFFF0000"/>
      <name val="Arial CE"/>
      <charset val="238"/>
    </font>
    <font>
      <i/>
      <sz val="8"/>
      <name val="Arial CE"/>
      <charset val="238"/>
    </font>
    <font>
      <b/>
      <sz val="22"/>
      <color rgb="FFC00000"/>
      <name val="Arial CE"/>
      <charset val="238"/>
    </font>
    <font>
      <sz val="10"/>
      <name val="Arial CE"/>
      <family val="2"/>
      <charset val="238"/>
    </font>
    <font>
      <b/>
      <sz val="18"/>
      <color rgb="FFC00000"/>
      <name val="Arial"/>
      <family val="2"/>
    </font>
    <font>
      <b/>
      <sz val="20"/>
      <color rgb="FF0066FF"/>
      <name val="Arial CE"/>
      <charset val="238"/>
    </font>
    <font>
      <b/>
      <sz val="22"/>
      <name val="Arial CE"/>
      <charset val="238"/>
    </font>
    <font>
      <sz val="9"/>
      <name val="Arial CE"/>
      <family val="2"/>
      <charset val="238"/>
    </font>
    <font>
      <b/>
      <sz val="60"/>
      <name val="Times New Roman CE"/>
      <family val="1"/>
      <charset val="238"/>
    </font>
    <font>
      <sz val="22"/>
      <name val="Arial CE"/>
      <charset val="238"/>
    </font>
    <font>
      <b/>
      <sz val="22"/>
      <color rgb="FF0066FF"/>
      <name val="Arial CE"/>
      <family val="2"/>
      <charset val="238"/>
    </font>
    <font>
      <sz val="22"/>
      <color rgb="FF0066FF"/>
      <name val="Arial CE"/>
      <family val="2"/>
      <charset val="238"/>
    </font>
    <font>
      <b/>
      <i/>
      <sz val="14"/>
      <color rgb="FF0066FF"/>
      <name val="Arial"/>
      <family val="2"/>
      <charset val="238"/>
    </font>
    <font>
      <i/>
      <sz val="10"/>
      <name val="Arial CE"/>
      <charset val="238"/>
    </font>
    <font>
      <sz val="11"/>
      <name val="Arial CE"/>
      <charset val="238"/>
    </font>
    <font>
      <i/>
      <sz val="11"/>
      <name val="Arial CE"/>
      <charset val="238"/>
    </font>
    <font>
      <b/>
      <sz val="8"/>
      <name val="Arial CE"/>
      <charset val="238"/>
    </font>
    <font>
      <sz val="8"/>
      <name val="Arial CE"/>
      <charset val="238"/>
    </font>
    <font>
      <u/>
      <sz val="10"/>
      <color theme="10"/>
      <name val="Arial CE"/>
      <charset val="238"/>
    </font>
    <font>
      <b/>
      <sz val="14"/>
      <name val="Arial CE"/>
      <charset val="238"/>
    </font>
    <font>
      <sz val="12"/>
      <color indexed="81"/>
      <name val="Tahoma"/>
      <family val="2"/>
      <charset val="238"/>
    </font>
    <font>
      <sz val="9"/>
      <color indexed="81"/>
      <name val="Tahoma"/>
      <family val="2"/>
      <charset val="238"/>
    </font>
    <font>
      <sz val="12"/>
      <name val="Arial CE"/>
      <family val="2"/>
      <charset val="238"/>
    </font>
    <font>
      <b/>
      <sz val="15"/>
      <color rgb="FFC00000"/>
      <name val="Arial"/>
      <family val="2"/>
    </font>
    <font>
      <b/>
      <sz val="15"/>
      <name val="Arial CE"/>
      <family val="2"/>
      <charset val="238"/>
    </font>
    <font>
      <b/>
      <sz val="18"/>
      <name val="Arial CE"/>
      <charset val="238"/>
    </font>
    <font>
      <b/>
      <sz val="7"/>
      <name val="Arial CE"/>
      <charset val="238"/>
    </font>
    <font>
      <b/>
      <sz val="9"/>
      <name val="Arial CE"/>
      <charset val="238"/>
    </font>
    <font>
      <sz val="7"/>
      <name val="Arial Narrow"/>
      <family val="2"/>
      <charset val="238"/>
    </font>
    <font>
      <b/>
      <sz val="9"/>
      <name val="Arial CE"/>
      <family val="2"/>
      <charset val="238"/>
    </font>
    <font>
      <b/>
      <sz val="12"/>
      <name val="Arial CE"/>
      <family val="2"/>
      <charset val="238"/>
    </font>
    <font>
      <b/>
      <sz val="8"/>
      <name val="Arial CE"/>
      <family val="2"/>
      <charset val="238"/>
    </font>
    <font>
      <b/>
      <sz val="11"/>
      <name val="Arial CE"/>
      <family val="2"/>
      <charset val="238"/>
    </font>
    <font>
      <sz val="28"/>
      <name val="Arial CE"/>
      <family val="2"/>
      <charset val="238"/>
    </font>
    <font>
      <sz val="7"/>
      <name val="Arial CE"/>
      <family val="2"/>
      <charset val="238"/>
    </font>
    <font>
      <b/>
      <sz val="11"/>
      <color rgb="FF0000FF"/>
      <name val="Arial CE"/>
      <charset val="238"/>
    </font>
    <font>
      <sz val="11"/>
      <name val="Arial CE"/>
      <family val="2"/>
      <charset val="238"/>
    </font>
    <font>
      <b/>
      <sz val="12"/>
      <color indexed="12"/>
      <name val="Arial CE"/>
      <charset val="238"/>
    </font>
    <font>
      <b/>
      <sz val="11"/>
      <color indexed="12"/>
      <name val="Arial CE"/>
      <charset val="238"/>
    </font>
    <font>
      <b/>
      <sz val="10"/>
      <color indexed="30"/>
      <name val="Arial CE"/>
      <charset val="238"/>
    </font>
    <font>
      <b/>
      <sz val="11"/>
      <name val="Arial CE"/>
      <charset val="238"/>
    </font>
    <font>
      <b/>
      <sz val="8"/>
      <name val="Arial Narrow"/>
      <family val="2"/>
      <charset val="238"/>
    </font>
    <font>
      <sz val="12"/>
      <color indexed="10"/>
      <name val="Arial CE"/>
      <charset val="238"/>
    </font>
    <font>
      <i/>
      <sz val="9"/>
      <name val="Arial CE"/>
      <charset val="238"/>
    </font>
    <font>
      <b/>
      <sz val="12"/>
      <color indexed="10"/>
      <name val="Arial CE"/>
      <charset val="238"/>
    </font>
    <font>
      <b/>
      <sz val="10"/>
      <color rgb="FFFF0000"/>
      <name val="Arial CE"/>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b/>
      <sz val="11"/>
      <name val="Arial"/>
      <family val="2"/>
      <charset val="238"/>
    </font>
    <font>
      <sz val="11"/>
      <name val="Arial"/>
      <family val="2"/>
      <charset val="238"/>
    </font>
    <font>
      <sz val="10"/>
      <color rgb="FF7030A0"/>
      <name val="Arial CE"/>
      <charset val="238"/>
    </font>
    <font>
      <b/>
      <sz val="16"/>
      <color rgb="FF7030A0"/>
      <name val="Arial CE"/>
      <charset val="238"/>
    </font>
    <font>
      <b/>
      <sz val="18"/>
      <color rgb="FF7030A0"/>
      <name val="Arial CE"/>
      <charset val="238"/>
    </font>
    <font>
      <b/>
      <sz val="12"/>
      <color rgb="FF7030A0"/>
      <name val="Arial CE"/>
      <charset val="238"/>
    </font>
    <font>
      <sz val="12"/>
      <color indexed="12"/>
      <name val="Arial CE"/>
      <charset val="238"/>
    </font>
    <font>
      <sz val="9"/>
      <color rgb="FF7030A0"/>
      <name val="Arial CE"/>
      <charset val="238"/>
    </font>
    <font>
      <b/>
      <i/>
      <sz val="10"/>
      <name val="Arial CE"/>
      <charset val="238"/>
    </font>
    <font>
      <b/>
      <sz val="11"/>
      <color rgb="FFFF0000"/>
      <name val="Arial CE"/>
      <charset val="238"/>
    </font>
    <font>
      <sz val="11"/>
      <color rgb="FFFF0000"/>
      <name val="Arial CE"/>
      <charset val="238"/>
    </font>
    <font>
      <sz val="11"/>
      <color indexed="10"/>
      <name val="Arial CE"/>
      <charset val="238"/>
    </font>
    <font>
      <sz val="20"/>
      <name val="Arial CE"/>
      <charset val="238"/>
    </font>
    <font>
      <sz val="10"/>
      <color indexed="10"/>
      <name val="Arial CE"/>
      <charset val="238"/>
    </font>
    <font>
      <b/>
      <sz val="14"/>
      <color indexed="10"/>
      <name val="Arial CE"/>
      <charset val="238"/>
    </font>
    <font>
      <b/>
      <sz val="11"/>
      <color indexed="10"/>
      <name val="Arial CE"/>
      <charset val="238"/>
    </font>
    <font>
      <sz val="20"/>
      <color rgb="FFFF0000"/>
      <name val="Arial CE"/>
      <charset val="238"/>
    </font>
    <font>
      <b/>
      <sz val="10"/>
      <color indexed="12"/>
      <name val="Arial CE"/>
      <charset val="238"/>
    </font>
    <font>
      <b/>
      <sz val="13"/>
      <color rgb="FF7030A0"/>
      <name val="Arial CE"/>
      <charset val="238"/>
    </font>
    <font>
      <sz val="9"/>
      <color rgb="FFFF0000"/>
      <name val="Arial CE"/>
      <charset val="238"/>
    </font>
    <font>
      <b/>
      <sz val="18"/>
      <color indexed="10"/>
      <name val="Arial"/>
      <family val="2"/>
      <charset val="238"/>
    </font>
    <font>
      <b/>
      <sz val="24"/>
      <color indexed="10"/>
      <name val="Arial"/>
      <family val="2"/>
      <charset val="238"/>
    </font>
    <font>
      <b/>
      <sz val="16"/>
      <name val="Arial"/>
      <family val="2"/>
      <charset val="238"/>
    </font>
    <font>
      <b/>
      <sz val="20"/>
      <color rgb="FFFF0000"/>
      <name val="Arial"/>
      <family val="2"/>
      <charset val="238"/>
    </font>
    <font>
      <b/>
      <sz val="20"/>
      <name val="Arial"/>
      <family val="2"/>
      <charset val="238"/>
    </font>
    <font>
      <b/>
      <sz val="12"/>
      <name val="Arial"/>
      <family val="2"/>
      <charset val="238"/>
    </font>
    <font>
      <b/>
      <sz val="14"/>
      <name val="Arial"/>
      <family val="2"/>
      <charset val="238"/>
    </font>
    <font>
      <b/>
      <i/>
      <sz val="11"/>
      <name val="Arial Narrow"/>
      <family val="2"/>
      <charset val="238"/>
    </font>
    <font>
      <b/>
      <i/>
      <sz val="11"/>
      <name val="Arial"/>
      <family val="2"/>
      <charset val="238"/>
    </font>
    <font>
      <sz val="8"/>
      <name val="Arial Narrow"/>
      <family val="2"/>
      <charset val="238"/>
    </font>
    <font>
      <b/>
      <sz val="12"/>
      <color rgb="FFFF0000"/>
      <name val="Arial"/>
      <family val="2"/>
      <charset val="238"/>
    </font>
    <font>
      <b/>
      <sz val="10"/>
      <color indexed="81"/>
      <name val="Tahoma"/>
      <family val="2"/>
      <charset val="238"/>
    </font>
    <font>
      <sz val="8"/>
      <color indexed="81"/>
      <name val="Tahoma"/>
      <family val="2"/>
      <charset val="238"/>
    </font>
    <font>
      <b/>
      <sz val="16"/>
      <color indexed="10"/>
      <name val="Arial CE"/>
      <charset val="238"/>
    </font>
    <font>
      <b/>
      <sz val="20"/>
      <name val="Arial CE"/>
      <charset val="238"/>
    </font>
    <font>
      <i/>
      <sz val="11"/>
      <name val="Arial"/>
      <family val="2"/>
      <charset val="238"/>
    </font>
    <font>
      <b/>
      <sz val="20"/>
      <color indexed="10"/>
      <name val="Arial CE"/>
      <charset val="238"/>
    </font>
    <font>
      <b/>
      <sz val="9"/>
      <color indexed="81"/>
      <name val="Tahoma"/>
      <family val="2"/>
      <charset val="238"/>
    </font>
    <font>
      <b/>
      <sz val="16"/>
      <color indexed="10"/>
      <name val="Arial CE"/>
      <family val="2"/>
      <charset val="238"/>
    </font>
    <font>
      <b/>
      <sz val="14"/>
      <color indexed="10"/>
      <name val="Arial CE"/>
      <family val="2"/>
      <charset val="238"/>
    </font>
    <font>
      <b/>
      <sz val="14"/>
      <name val="Arial CE"/>
      <family val="2"/>
      <charset val="238"/>
    </font>
    <font>
      <b/>
      <sz val="12"/>
      <color rgb="FF0000FF"/>
      <name val="Arial CE"/>
      <charset val="238"/>
    </font>
    <font>
      <i/>
      <sz val="9"/>
      <name val="Arial"/>
      <family val="2"/>
      <charset val="238"/>
    </font>
    <font>
      <i/>
      <sz val="10"/>
      <name val="Arial"/>
      <family val="2"/>
      <charset val="238"/>
    </font>
    <font>
      <sz val="10"/>
      <name val="Arial Narrow"/>
      <family val="2"/>
      <charset val="238"/>
    </font>
    <font>
      <b/>
      <sz val="14"/>
      <color indexed="10"/>
      <name val="Arial"/>
      <family val="2"/>
      <charset val="238"/>
    </font>
    <font>
      <sz val="10"/>
      <name val="Times New Roman"/>
      <family val="1"/>
    </font>
    <font>
      <b/>
      <sz val="14"/>
      <color indexed="12"/>
      <name val="Arial"/>
      <family val="2"/>
      <charset val="238"/>
    </font>
    <font>
      <b/>
      <sz val="14"/>
      <color rgb="FF0000FF"/>
      <name val="Arial"/>
      <family val="2"/>
      <charset val="238"/>
    </font>
    <font>
      <b/>
      <sz val="12"/>
      <color indexed="10"/>
      <name val="Arial"/>
      <family val="2"/>
      <charset val="238"/>
    </font>
    <font>
      <b/>
      <sz val="10"/>
      <color indexed="30"/>
      <name val="Arial"/>
      <family val="2"/>
      <charset val="238"/>
    </font>
    <font>
      <b/>
      <i/>
      <sz val="10"/>
      <name val="Arial"/>
      <family val="2"/>
      <charset val="238"/>
    </font>
    <font>
      <sz val="10"/>
      <color rgb="FFFF0000"/>
      <name val="Arial"/>
      <family val="2"/>
      <charset val="238"/>
    </font>
    <font>
      <b/>
      <sz val="8"/>
      <color rgb="FFFF0000"/>
      <name val="Arial"/>
      <family val="2"/>
      <charset val="238"/>
    </font>
    <font>
      <b/>
      <sz val="10"/>
      <color rgb="FFFF0000"/>
      <name val="Arial"/>
      <family val="2"/>
      <charset val="238"/>
    </font>
    <font>
      <b/>
      <sz val="11"/>
      <color rgb="FFFF0000"/>
      <name val="Arial CE"/>
      <family val="2"/>
      <charset val="238"/>
    </font>
  </fonts>
  <fills count="18">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FFCC99"/>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rgb="FFCCFFFF"/>
        <bgColor indexed="64"/>
      </patternFill>
    </fill>
    <fill>
      <patternFill patternType="solid">
        <fgColor indexed="65"/>
        <bgColor indexed="64"/>
      </patternFill>
    </fill>
    <fill>
      <patternFill patternType="solid">
        <fgColor indexed="26"/>
        <bgColor indexed="64"/>
      </patternFill>
    </fill>
    <fill>
      <patternFill patternType="solid">
        <fgColor rgb="FFFFFFCC"/>
        <bgColor indexed="64"/>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theme="6" tint="0.39997558519241921"/>
        <bgColor indexed="64"/>
      </patternFill>
    </fill>
    <fill>
      <patternFill patternType="solid">
        <fgColor rgb="FF92D050"/>
        <bgColor indexed="64"/>
      </patternFill>
    </fill>
  </fills>
  <borders count="17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rgb="FF0066FF"/>
      </left>
      <right/>
      <top style="medium">
        <color rgb="FF0066FF"/>
      </top>
      <bottom/>
      <diagonal/>
    </border>
    <border>
      <left/>
      <right/>
      <top style="medium">
        <color rgb="FF0066FF"/>
      </top>
      <bottom/>
      <diagonal/>
    </border>
    <border>
      <left/>
      <right style="medium">
        <color rgb="FF0066FF"/>
      </right>
      <top style="medium">
        <color rgb="FF0066FF"/>
      </top>
      <bottom/>
      <diagonal/>
    </border>
    <border>
      <left style="medium">
        <color rgb="FF0066FF"/>
      </left>
      <right/>
      <top/>
      <bottom/>
      <diagonal/>
    </border>
    <border>
      <left/>
      <right style="medium">
        <color rgb="FF0066FF"/>
      </right>
      <top/>
      <bottom style="dotted">
        <color indexed="64"/>
      </bottom>
      <diagonal/>
    </border>
    <border>
      <left style="medium">
        <color rgb="FF0066FF"/>
      </left>
      <right/>
      <top/>
      <bottom style="medium">
        <color rgb="FF0066FF"/>
      </bottom>
      <diagonal/>
    </border>
    <border>
      <left/>
      <right/>
      <top/>
      <bottom style="medium">
        <color rgb="FF0066FF"/>
      </bottom>
      <diagonal/>
    </border>
    <border>
      <left/>
      <right style="medium">
        <color rgb="FF0066FF"/>
      </right>
      <top/>
      <bottom style="medium">
        <color rgb="FF0066FF"/>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FF"/>
      </right>
      <top/>
      <bottom/>
      <diagonal/>
    </border>
    <border>
      <left/>
      <right style="medium">
        <color rgb="FF0000FF"/>
      </right>
      <top style="medium">
        <color rgb="FF0000FF"/>
      </top>
      <bottom style="medium">
        <color rgb="FF0000FF"/>
      </bottom>
      <diagonal/>
    </border>
    <border>
      <left/>
      <right/>
      <top/>
      <bottom style="medium">
        <color indexed="12"/>
      </bottom>
      <diagonal/>
    </border>
    <border>
      <left style="medium">
        <color indexed="64"/>
      </left>
      <right/>
      <top/>
      <bottom/>
      <diagonal/>
    </border>
    <border>
      <left style="medium">
        <color indexed="12"/>
      </left>
      <right style="thin">
        <color indexed="12"/>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thin">
        <color indexed="64"/>
      </left>
      <right style="medium">
        <color indexed="64"/>
      </right>
      <top style="thin">
        <color indexed="64"/>
      </top>
      <bottom/>
      <diagonal/>
    </border>
    <border>
      <left style="medium">
        <color indexed="12"/>
      </left>
      <right style="thin">
        <color indexed="12"/>
      </right>
      <top style="thin">
        <color indexed="12"/>
      </top>
      <bottom style="medium">
        <color indexed="12"/>
      </bottom>
      <diagonal/>
    </border>
    <border>
      <left style="thin">
        <color indexed="12"/>
      </left>
      <right style="medium">
        <color indexed="12"/>
      </right>
      <top style="thin">
        <color indexed="12"/>
      </top>
      <bottom style="medium">
        <color indexed="12"/>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18"/>
      </left>
      <right/>
      <top/>
      <bottom/>
      <diagonal/>
    </border>
    <border>
      <left/>
      <right style="medium">
        <color indexed="64"/>
      </right>
      <top/>
      <bottom/>
      <diagonal/>
    </border>
    <border>
      <left style="medium">
        <color indexed="18"/>
      </left>
      <right/>
      <top/>
      <bottom style="thin">
        <color indexed="64"/>
      </bottom>
      <diagonal/>
    </border>
    <border>
      <left style="medium">
        <color indexed="18"/>
      </left>
      <right/>
      <top/>
      <bottom style="medium">
        <color indexed="18"/>
      </bottom>
      <diagonal/>
    </border>
    <border>
      <left/>
      <right style="thin">
        <color indexed="64"/>
      </right>
      <top/>
      <bottom style="medium">
        <color indexed="18"/>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top/>
      <bottom style="medium">
        <color auto="1"/>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diagonal/>
    </border>
    <border>
      <left style="double">
        <color indexed="64"/>
      </left>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double">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double">
        <color indexed="64"/>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double">
        <color indexed="64"/>
      </left>
      <right style="thin">
        <color indexed="64"/>
      </right>
      <top style="dotted">
        <color indexed="64"/>
      </top>
      <bottom style="dotted">
        <color indexed="64"/>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double">
        <color indexed="64"/>
      </left>
      <right style="double">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bottom style="dotted">
        <color indexed="64"/>
      </bottom>
      <diagonal/>
    </border>
    <border>
      <left style="double">
        <color indexed="64"/>
      </left>
      <right style="double">
        <color indexed="64"/>
      </right>
      <top/>
      <bottom/>
      <diagonal/>
    </border>
    <border>
      <left style="medium">
        <color indexed="64"/>
      </left>
      <right/>
      <top style="thin">
        <color indexed="64"/>
      </top>
      <bottom/>
      <diagonal/>
    </border>
    <border>
      <left style="medium">
        <color auto="1"/>
      </left>
      <right style="thin">
        <color auto="1"/>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18"/>
      </left>
      <right/>
      <top style="thin">
        <color indexed="64"/>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indexed="64"/>
      </left>
      <right style="thin">
        <color indexed="64"/>
      </right>
      <top style="medium">
        <color indexed="64"/>
      </top>
      <bottom/>
      <diagonal/>
    </border>
    <border>
      <left style="medium">
        <color indexed="12"/>
      </left>
      <right style="thin">
        <color indexed="12"/>
      </right>
      <top style="medium">
        <color indexed="12"/>
      </top>
      <bottom style="thin">
        <color indexed="12"/>
      </bottom>
      <diagonal/>
    </border>
    <border>
      <left style="thin">
        <color indexed="12"/>
      </left>
      <right style="medium">
        <color indexed="12"/>
      </right>
      <top style="medium">
        <color indexed="12"/>
      </top>
      <bottom style="thin">
        <color indexed="12"/>
      </bottom>
      <diagonal/>
    </border>
    <border>
      <left style="medium">
        <color indexed="12"/>
      </left>
      <right style="medium">
        <color indexed="12"/>
      </right>
      <top style="medium">
        <color indexed="12"/>
      </top>
      <bottom style="medium">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12"/>
      </left>
      <right style="medium">
        <color indexed="64"/>
      </right>
      <top style="medium">
        <color indexed="12"/>
      </top>
      <bottom style="medium">
        <color indexed="12"/>
      </bottom>
      <diagonal/>
    </border>
    <border>
      <left/>
      <right style="thin">
        <color auto="1"/>
      </right>
      <top style="medium">
        <color auto="1"/>
      </top>
      <bottom style="thin">
        <color auto="1"/>
      </bottom>
      <diagonal/>
    </border>
    <border>
      <left style="medium">
        <color indexed="18"/>
      </left>
      <right/>
      <top style="medium">
        <color indexed="18"/>
      </top>
      <bottom/>
      <diagonal/>
    </border>
    <border>
      <left/>
      <right style="thin">
        <color indexed="64"/>
      </right>
      <top style="medium">
        <color indexed="18"/>
      </top>
      <bottom/>
      <diagonal/>
    </border>
    <border>
      <left/>
      <right/>
      <top style="medium">
        <color indexed="18"/>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auto="1"/>
      </right>
      <top/>
      <bottom style="medium">
        <color auto="1"/>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auto="1"/>
      </top>
      <bottom style="thin">
        <color auto="1"/>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s>
  <cellStyleXfs count="7">
    <xf numFmtId="0" fontId="0" fillId="0" borderId="0"/>
    <xf numFmtId="0" fontId="1" fillId="0" borderId="0"/>
    <xf numFmtId="0" fontId="32"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6" fillId="0" borderId="0"/>
    <xf numFmtId="0" fontId="6" fillId="0" borderId="0"/>
  </cellStyleXfs>
  <cellXfs count="1211">
    <xf numFmtId="0" fontId="0" fillId="0" borderId="0" xfId="0"/>
    <xf numFmtId="0" fontId="2" fillId="2" borderId="1" xfId="1" applyFont="1" applyFill="1" applyBorder="1" applyAlignment="1" applyProtection="1">
      <alignment horizontal="center" vertical="center" wrapText="1"/>
      <protection hidden="1"/>
    </xf>
    <xf numFmtId="0" fontId="3" fillId="2" borderId="0" xfId="1" applyFont="1" applyFill="1" applyAlignment="1" applyProtection="1">
      <alignment vertical="center" wrapText="1"/>
      <protection hidden="1"/>
    </xf>
    <xf numFmtId="0" fontId="3" fillId="2" borderId="2" xfId="1" applyFont="1" applyFill="1" applyBorder="1" applyAlignment="1" applyProtection="1">
      <alignment vertical="center" wrapText="1"/>
      <protection hidden="1"/>
    </xf>
    <xf numFmtId="0" fontId="3" fillId="3" borderId="0" xfId="1" applyFont="1" applyFill="1" applyAlignment="1" applyProtection="1">
      <alignment vertical="center" wrapText="1"/>
      <protection hidden="1"/>
    </xf>
    <xf numFmtId="0" fontId="1" fillId="0" borderId="0" xfId="1" applyAlignment="1">
      <alignment vertical="center" wrapText="1"/>
    </xf>
    <xf numFmtId="0" fontId="4" fillId="0" borderId="4" xfId="1" applyFont="1" applyBorder="1" applyProtection="1">
      <protection hidden="1"/>
    </xf>
    <xf numFmtId="0" fontId="1" fillId="0" borderId="0" xfId="1" applyProtection="1">
      <protection hidden="1"/>
    </xf>
    <xf numFmtId="0" fontId="1" fillId="0" borderId="5" xfId="1" applyBorder="1" applyProtection="1">
      <protection hidden="1"/>
    </xf>
    <xf numFmtId="0" fontId="1" fillId="0" borderId="6" xfId="1" applyBorder="1" applyProtection="1">
      <protection hidden="1"/>
    </xf>
    <xf numFmtId="0" fontId="1" fillId="0" borderId="4" xfId="1" applyBorder="1" applyProtection="1">
      <protection hidden="1"/>
    </xf>
    <xf numFmtId="0" fontId="1" fillId="3" borderId="0" xfId="1" applyFill="1" applyProtection="1">
      <protection hidden="1"/>
    </xf>
    <xf numFmtId="0" fontId="1" fillId="0" borderId="0" xfId="1"/>
    <xf numFmtId="0" fontId="1" fillId="0" borderId="5" xfId="1" applyBorder="1" applyAlignment="1" applyProtection="1">
      <alignment horizontal="left" vertical="center" indent="1"/>
      <protection hidden="1"/>
    </xf>
    <xf numFmtId="0" fontId="1" fillId="0" borderId="4" xfId="1" applyBorder="1" applyAlignment="1" applyProtection="1">
      <alignment horizontal="center" vertical="center"/>
      <protection hidden="1"/>
    </xf>
    <xf numFmtId="0" fontId="1" fillId="0" borderId="6" xfId="1" applyBorder="1"/>
    <xf numFmtId="0" fontId="1" fillId="0" borderId="4" xfId="1" applyBorder="1"/>
    <xf numFmtId="0" fontId="5" fillId="0" borderId="0" xfId="1" applyFont="1" applyAlignment="1" applyProtection="1">
      <alignment horizontal="center" vertical="center"/>
      <protection hidden="1"/>
    </xf>
    <xf numFmtId="0" fontId="6" fillId="0" borderId="4" xfId="1" applyFont="1" applyBorder="1" applyAlignment="1" applyProtection="1">
      <alignment vertical="center"/>
      <protection hidden="1"/>
    </xf>
    <xf numFmtId="0" fontId="7" fillId="0" borderId="6" xfId="1" applyFont="1" applyBorder="1" applyAlignment="1">
      <alignment vertical="center"/>
    </xf>
    <xf numFmtId="0" fontId="1" fillId="5" borderId="7" xfId="1" applyFill="1" applyBorder="1" applyProtection="1">
      <protection locked="0" hidden="1"/>
    </xf>
    <xf numFmtId="0" fontId="1" fillId="5" borderId="8" xfId="1" applyFill="1" applyBorder="1" applyAlignment="1" applyProtection="1">
      <alignment horizontal="center" vertical="center"/>
      <protection locked="0" hidden="1"/>
    </xf>
    <xf numFmtId="0" fontId="1" fillId="5" borderId="9" xfId="1" applyFill="1" applyBorder="1" applyProtection="1">
      <protection hidden="1"/>
    </xf>
    <xf numFmtId="0" fontId="1" fillId="5" borderId="8" xfId="1" applyFill="1" applyBorder="1" applyProtection="1">
      <protection hidden="1"/>
    </xf>
    <xf numFmtId="0" fontId="2" fillId="0" borderId="0" xfId="1" applyFont="1" applyAlignment="1" applyProtection="1">
      <alignment vertical="center"/>
      <protection hidden="1"/>
    </xf>
    <xf numFmtId="0" fontId="1" fillId="0" borderId="9" xfId="1" applyBorder="1" applyProtection="1">
      <protection hidden="1"/>
    </xf>
    <xf numFmtId="0" fontId="1" fillId="0" borderId="10" xfId="1" applyBorder="1" applyProtection="1">
      <protection hidden="1"/>
    </xf>
    <xf numFmtId="0" fontId="1" fillId="0" borderId="9" xfId="1" applyBorder="1"/>
    <xf numFmtId="0" fontId="1" fillId="0" borderId="10" xfId="1" applyBorder="1"/>
    <xf numFmtId="0" fontId="1" fillId="0" borderId="11" xfId="1" applyBorder="1" applyProtection="1">
      <protection hidden="1"/>
    </xf>
    <xf numFmtId="0" fontId="1" fillId="0" borderId="5" xfId="1" applyBorder="1" applyAlignment="1" applyProtection="1">
      <alignment horizontal="left" indent="1"/>
      <protection hidden="1"/>
    </xf>
    <xf numFmtId="0" fontId="2" fillId="0" borderId="4" xfId="1" applyFont="1" applyBorder="1" applyAlignment="1" applyProtection="1">
      <alignment vertical="center"/>
      <protection hidden="1"/>
    </xf>
    <xf numFmtId="0" fontId="6" fillId="5" borderId="8" xfId="1" applyFont="1" applyFill="1" applyBorder="1" applyAlignment="1" applyProtection="1">
      <alignment vertical="center"/>
      <protection locked="0" hidden="1"/>
    </xf>
    <xf numFmtId="0" fontId="1" fillId="0" borderId="4" xfId="1" applyBorder="1" applyAlignment="1" applyProtection="1">
      <alignment vertical="center"/>
      <protection hidden="1"/>
    </xf>
    <xf numFmtId="0" fontId="5" fillId="0" borderId="4" xfId="1" applyFont="1" applyBorder="1" applyAlignment="1" applyProtection="1">
      <alignment horizontal="center" vertical="center"/>
      <protection hidden="1"/>
    </xf>
    <xf numFmtId="0" fontId="1" fillId="0" borderId="0" xfId="1" applyAlignment="1">
      <alignment vertical="center"/>
    </xf>
    <xf numFmtId="0" fontId="1" fillId="0" borderId="8" xfId="1" quotePrefix="1" applyBorder="1" applyProtection="1">
      <protection hidden="1"/>
    </xf>
    <xf numFmtId="0" fontId="1" fillId="0" borderId="8" xfId="1" applyBorder="1"/>
    <xf numFmtId="49" fontId="8" fillId="0" borderId="0" xfId="1" applyNumberFormat="1" applyFont="1" applyProtection="1">
      <protection hidden="1"/>
    </xf>
    <xf numFmtId="0" fontId="1" fillId="5" borderId="8" xfId="1" applyFill="1" applyBorder="1" applyAlignment="1" applyProtection="1">
      <alignment horizontal="left" vertical="center"/>
      <protection locked="0"/>
    </xf>
    <xf numFmtId="0" fontId="1" fillId="0" borderId="5" xfId="1" applyBorder="1" applyAlignment="1" applyProtection="1">
      <alignment vertical="center"/>
      <protection hidden="1"/>
    </xf>
    <xf numFmtId="0" fontId="1" fillId="0" borderId="5" xfId="1" applyBorder="1" applyAlignment="1">
      <alignment vertical="center"/>
    </xf>
    <xf numFmtId="0" fontId="1" fillId="0" borderId="5" xfId="1" applyBorder="1"/>
    <xf numFmtId="0" fontId="1" fillId="5" borderId="5" xfId="1" applyFill="1" applyBorder="1" applyProtection="1">
      <protection locked="0"/>
    </xf>
    <xf numFmtId="0" fontId="1" fillId="5" borderId="11" xfId="1" applyFill="1" applyBorder="1" applyProtection="1">
      <protection locked="0"/>
    </xf>
    <xf numFmtId="0" fontId="5" fillId="0" borderId="4" xfId="1" applyFont="1" applyBorder="1" applyProtection="1">
      <protection hidden="1"/>
    </xf>
    <xf numFmtId="0" fontId="1" fillId="0" borderId="11" xfId="1" applyBorder="1" applyAlignment="1" applyProtection="1">
      <alignment horizontal="left" vertical="center" indent="1"/>
      <protection hidden="1"/>
    </xf>
    <xf numFmtId="0" fontId="1" fillId="0" borderId="11" xfId="1" applyBorder="1"/>
    <xf numFmtId="0" fontId="1" fillId="0" borderId="0" xfId="1" applyAlignment="1">
      <alignment horizontal="left" vertical="center"/>
    </xf>
    <xf numFmtId="0" fontId="1" fillId="0" borderId="0" xfId="1" applyAlignment="1" applyProtection="1">
      <alignment vertical="center"/>
      <protection hidden="1"/>
    </xf>
    <xf numFmtId="0" fontId="1" fillId="5" borderId="9" xfId="1" applyFill="1" applyBorder="1" applyProtection="1">
      <protection locked="0" hidden="1"/>
    </xf>
    <xf numFmtId="0" fontId="1" fillId="5" borderId="8" xfId="1" applyFill="1" applyBorder="1" applyProtection="1">
      <protection locked="0" hidden="1"/>
    </xf>
    <xf numFmtId="0" fontId="1" fillId="0" borderId="13" xfId="1" applyBorder="1"/>
    <xf numFmtId="0" fontId="5" fillId="0" borderId="10" xfId="1" applyFont="1" applyBorder="1" applyAlignment="1" applyProtection="1">
      <alignment horizontal="center" vertical="center"/>
      <protection hidden="1"/>
    </xf>
    <xf numFmtId="0" fontId="1" fillId="0" borderId="12" xfId="1" applyBorder="1" applyProtection="1">
      <protection hidden="1"/>
    </xf>
    <xf numFmtId="0" fontId="1" fillId="3" borderId="0" xfId="1" applyFill="1" applyProtection="1">
      <protection locked="0" hidden="1"/>
    </xf>
    <xf numFmtId="0" fontId="2" fillId="0" borderId="0" xfId="1" applyFont="1" applyAlignment="1">
      <alignment vertical="center"/>
    </xf>
    <xf numFmtId="0" fontId="10" fillId="0" borderId="0" xfId="1" applyFont="1" applyAlignment="1">
      <alignment vertical="center" textRotation="90" wrapText="1"/>
    </xf>
    <xf numFmtId="0" fontId="11" fillId="0" borderId="0" xfId="1" applyFont="1" applyAlignment="1">
      <alignment textRotation="90"/>
    </xf>
    <xf numFmtId="0" fontId="12" fillId="7" borderId="0" xfId="1" applyFont="1" applyFill="1" applyAlignment="1">
      <alignment vertical="center" textRotation="90"/>
    </xf>
    <xf numFmtId="0" fontId="15" fillId="0" borderId="0" xfId="1" applyFont="1" applyAlignment="1">
      <alignment horizontal="left" vertical="top"/>
    </xf>
    <xf numFmtId="0" fontId="1" fillId="0" borderId="0" xfId="1" applyAlignment="1">
      <alignment horizontal="left" vertical="top"/>
    </xf>
    <xf numFmtId="0" fontId="16" fillId="0" borderId="0" xfId="1" applyFont="1" applyAlignment="1">
      <alignment horizontal="right"/>
    </xf>
    <xf numFmtId="0" fontId="16" fillId="0" borderId="13" xfId="1" applyFont="1" applyBorder="1" applyProtection="1">
      <protection locked="0"/>
    </xf>
    <xf numFmtId="0" fontId="1" fillId="0" borderId="13" xfId="1" applyBorder="1" applyAlignment="1">
      <alignment vertical="center"/>
    </xf>
    <xf numFmtId="0" fontId="1" fillId="8" borderId="0" xfId="1" applyFill="1" applyProtection="1">
      <protection hidden="1"/>
    </xf>
    <xf numFmtId="0" fontId="17" fillId="8" borderId="0" xfId="1" applyFont="1" applyFill="1" applyAlignment="1" applyProtection="1">
      <alignment horizontal="right"/>
      <protection hidden="1"/>
    </xf>
    <xf numFmtId="49" fontId="18" fillId="0" borderId="0" xfId="1" applyNumberFormat="1" applyFont="1" applyProtection="1">
      <protection locked="0"/>
    </xf>
    <xf numFmtId="0" fontId="17" fillId="0" borderId="0" xfId="1" applyFont="1" applyProtection="1">
      <protection hidden="1"/>
    </xf>
    <xf numFmtId="49" fontId="6" fillId="0" borderId="0" xfId="1" applyNumberFormat="1" applyFont="1" applyAlignment="1">
      <alignment horizontal="right"/>
    </xf>
    <xf numFmtId="0" fontId="20" fillId="0" borderId="0" xfId="1" applyFont="1" applyAlignment="1" applyProtection="1">
      <alignment horizontal="left" indent="1"/>
      <protection locked="0"/>
    </xf>
    <xf numFmtId="0" fontId="21" fillId="0" borderId="0" xfId="1" applyFont="1" applyAlignment="1" applyProtection="1">
      <alignment vertical="center" wrapText="1"/>
      <protection locked="0" hidden="1"/>
    </xf>
    <xf numFmtId="0" fontId="1" fillId="8" borderId="0" xfId="1" applyFill="1"/>
    <xf numFmtId="1" fontId="15" fillId="0" borderId="0" xfId="1" applyNumberFormat="1" applyFont="1" applyAlignment="1">
      <alignment horizontal="left" vertical="center"/>
    </xf>
    <xf numFmtId="1" fontId="24" fillId="0" borderId="0" xfId="1" applyNumberFormat="1" applyFont="1" applyAlignment="1">
      <alignment horizontal="center" vertical="center"/>
    </xf>
    <xf numFmtId="0" fontId="25" fillId="0" borderId="0" xfId="1" applyFont="1"/>
    <xf numFmtId="1" fontId="1" fillId="0" borderId="0" xfId="1" applyNumberFormat="1" applyAlignment="1" applyProtection="1">
      <alignment horizontal="center" vertical="center"/>
      <protection locked="0"/>
    </xf>
    <xf numFmtId="0" fontId="1" fillId="0" borderId="0" xfId="1" applyProtection="1">
      <protection locked="0"/>
    </xf>
    <xf numFmtId="0" fontId="27" fillId="0" borderId="0" xfId="1" applyFont="1" applyProtection="1">
      <protection hidden="1"/>
    </xf>
    <xf numFmtId="1" fontId="15" fillId="0" borderId="3" xfId="1" applyNumberFormat="1" applyFont="1" applyBorder="1" applyAlignment="1">
      <alignment horizontal="left" vertical="top"/>
    </xf>
    <xf numFmtId="1" fontId="15" fillId="0" borderId="1" xfId="1" applyNumberFormat="1" applyFont="1" applyBorder="1" applyAlignment="1">
      <alignment horizontal="left" vertical="top"/>
    </xf>
    <xf numFmtId="1" fontId="15" fillId="0" borderId="12" xfId="1" applyNumberFormat="1" applyFont="1" applyBorder="1" applyAlignment="1">
      <alignment horizontal="center" vertical="center"/>
    </xf>
    <xf numFmtId="0" fontId="15" fillId="0" borderId="2" xfId="1" applyFont="1" applyBorder="1"/>
    <xf numFmtId="0" fontId="27" fillId="0" borderId="0" xfId="1" applyFont="1"/>
    <xf numFmtId="0" fontId="28" fillId="0" borderId="0" xfId="1" applyFont="1" applyProtection="1">
      <protection hidden="1"/>
    </xf>
    <xf numFmtId="1" fontId="2" fillId="0" borderId="11" xfId="1" applyNumberFormat="1" applyFont="1" applyBorder="1" applyAlignment="1" applyProtection="1">
      <alignment horizontal="center" vertical="center"/>
      <protection locked="0"/>
    </xf>
    <xf numFmtId="0" fontId="28" fillId="0" borderId="0" xfId="1" applyFont="1"/>
    <xf numFmtId="0" fontId="15" fillId="0" borderId="2" xfId="1" applyFont="1" applyBorder="1" applyAlignment="1" applyProtection="1">
      <alignment horizontal="left" vertical="top"/>
      <protection hidden="1"/>
    </xf>
    <xf numFmtId="0" fontId="15" fillId="0" borderId="3" xfId="1" applyFont="1" applyBorder="1" applyAlignment="1" applyProtection="1">
      <alignment horizontal="left" vertical="top"/>
      <protection hidden="1"/>
    </xf>
    <xf numFmtId="1" fontId="15" fillId="0" borderId="1" xfId="1" applyNumberFormat="1" applyFont="1" applyBorder="1" applyAlignment="1">
      <alignment horizontal="center" vertical="center"/>
    </xf>
    <xf numFmtId="0" fontId="15" fillId="0" borderId="1" xfId="1" applyFont="1" applyBorder="1"/>
    <xf numFmtId="164" fontId="3" fillId="0" borderId="11" xfId="1" applyNumberFormat="1" applyFont="1" applyBorder="1" applyAlignment="1" applyProtection="1">
      <alignment horizontal="center" vertical="center"/>
      <protection locked="0"/>
    </xf>
    <xf numFmtId="0" fontId="15" fillId="0" borderId="0" xfId="1" applyFont="1" applyProtection="1">
      <protection hidden="1"/>
    </xf>
    <xf numFmtId="0" fontId="15" fillId="0" borderId="3" xfId="1" applyFont="1" applyBorder="1"/>
    <xf numFmtId="0" fontId="15" fillId="0" borderId="1" xfId="1" applyFont="1" applyBorder="1" applyAlignment="1">
      <alignment vertical="center"/>
    </xf>
    <xf numFmtId="0" fontId="15" fillId="0" borderId="12" xfId="1" applyFont="1" applyBorder="1" applyAlignment="1">
      <alignment vertical="center"/>
    </xf>
    <xf numFmtId="0" fontId="15" fillId="0" borderId="12" xfId="1" applyFont="1" applyBorder="1"/>
    <xf numFmtId="0" fontId="15" fillId="0" borderId="0" xfId="1" applyFont="1"/>
    <xf numFmtId="0" fontId="15" fillId="8" borderId="0" xfId="1" applyFont="1" applyFill="1" applyProtection="1">
      <protection hidden="1"/>
    </xf>
    <xf numFmtId="0" fontId="15" fillId="0" borderId="3" xfId="1" applyFont="1" applyBorder="1" applyAlignment="1" applyProtection="1">
      <alignment vertical="top"/>
      <protection hidden="1"/>
    </xf>
    <xf numFmtId="0" fontId="15" fillId="0" borderId="12" xfId="1" applyFont="1" applyBorder="1" applyAlignment="1" applyProtection="1">
      <alignment vertical="top"/>
      <protection hidden="1"/>
    </xf>
    <xf numFmtId="0" fontId="15" fillId="0" borderId="1" xfId="1" applyFont="1" applyBorder="1" applyAlignment="1" applyProtection="1">
      <alignment vertical="top"/>
      <protection hidden="1"/>
    </xf>
    <xf numFmtId="0" fontId="15" fillId="0" borderId="0" xfId="1" applyFont="1" applyAlignment="1" applyProtection="1">
      <alignment horizontal="left" vertical="top"/>
      <protection hidden="1"/>
    </xf>
    <xf numFmtId="0" fontId="15" fillId="8" borderId="0" xfId="1" applyFont="1" applyFill="1" applyAlignment="1" applyProtection="1">
      <alignment horizontal="center" vertical="center"/>
      <protection hidden="1"/>
    </xf>
    <xf numFmtId="0" fontId="15" fillId="8" borderId="4" xfId="1" applyFont="1" applyFill="1" applyBorder="1" applyProtection="1">
      <protection hidden="1"/>
    </xf>
    <xf numFmtId="0" fontId="15" fillId="8" borderId="0" xfId="1" applyFont="1" applyFill="1"/>
    <xf numFmtId="0" fontId="28" fillId="8" borderId="0" xfId="1" applyFont="1" applyFill="1" applyProtection="1">
      <protection hidden="1"/>
    </xf>
    <xf numFmtId="0" fontId="1" fillId="8" borderId="0" xfId="1" applyFill="1" applyAlignment="1" applyProtection="1">
      <alignment vertical="center"/>
      <protection hidden="1"/>
    </xf>
    <xf numFmtId="0" fontId="31" fillId="8" borderId="0" xfId="1" applyFont="1" applyFill="1" applyProtection="1">
      <protection hidden="1"/>
    </xf>
    <xf numFmtId="0" fontId="15" fillId="0" borderId="6" xfId="1" applyFont="1" applyBorder="1" applyAlignment="1">
      <alignment vertical="center"/>
    </xf>
    <xf numFmtId="0" fontId="15" fillId="0" borderId="0" xfId="1" applyFont="1" applyAlignment="1">
      <alignment vertical="center"/>
    </xf>
    <xf numFmtId="0" fontId="15" fillId="0" borderId="4" xfId="1" applyFont="1" applyBorder="1" applyAlignment="1">
      <alignment vertical="center"/>
    </xf>
    <xf numFmtId="0" fontId="31" fillId="0" borderId="0" xfId="1" applyFont="1"/>
    <xf numFmtId="0" fontId="3" fillId="8" borderId="0" xfId="1" applyFont="1" applyFill="1" applyProtection="1">
      <protection hidden="1"/>
    </xf>
    <xf numFmtId="0" fontId="3" fillId="0" borderId="16" xfId="1" applyFont="1" applyBorder="1" applyProtection="1">
      <protection locked="0"/>
    </xf>
    <xf numFmtId="0" fontId="3" fillId="0" borderId="0" xfId="1" applyFont="1"/>
    <xf numFmtId="0" fontId="3" fillId="0" borderId="17" xfId="1" applyFont="1" applyBorder="1" applyProtection="1">
      <protection locked="0"/>
    </xf>
    <xf numFmtId="0" fontId="3" fillId="0" borderId="18" xfId="1" applyFont="1" applyBorder="1" applyProtection="1">
      <protection locked="0"/>
    </xf>
    <xf numFmtId="0" fontId="1" fillId="0" borderId="12" xfId="1" applyBorder="1"/>
    <xf numFmtId="0" fontId="1" fillId="0" borderId="1" xfId="1" applyBorder="1"/>
    <xf numFmtId="0" fontId="1" fillId="0" borderId="11" xfId="1" applyBorder="1" applyAlignment="1" applyProtection="1">
      <alignment horizontal="center" vertical="center"/>
      <protection locked="0"/>
    </xf>
    <xf numFmtId="164" fontId="28" fillId="0" borderId="11" xfId="1" applyNumberFormat="1" applyFont="1" applyBorder="1" applyAlignment="1" applyProtection="1">
      <alignment horizontal="center" vertical="center"/>
      <protection locked="0"/>
    </xf>
    <xf numFmtId="165" fontId="28" fillId="0" borderId="11" xfId="1" applyNumberFormat="1" applyFont="1" applyBorder="1" applyAlignment="1" applyProtection="1">
      <alignment horizontal="center" vertical="center"/>
      <protection locked="0"/>
    </xf>
    <xf numFmtId="0" fontId="1" fillId="0" borderId="6" xfId="1" applyBorder="1" applyAlignment="1">
      <alignment horizontal="left" indent="1"/>
    </xf>
    <xf numFmtId="0" fontId="5" fillId="0" borderId="21" xfId="1" applyFont="1" applyBorder="1" applyAlignment="1" applyProtection="1">
      <alignment horizontal="center" vertical="center"/>
      <protection locked="0"/>
    </xf>
    <xf numFmtId="0" fontId="1" fillId="0" borderId="9" xfId="1" applyBorder="1" applyAlignment="1">
      <alignment horizontal="left" indent="1"/>
    </xf>
    <xf numFmtId="0" fontId="5" fillId="0" borderId="24" xfId="1" applyFont="1" applyBorder="1" applyAlignment="1" applyProtection="1">
      <alignment horizontal="center" vertical="center"/>
      <protection locked="0"/>
    </xf>
    <xf numFmtId="0" fontId="1" fillId="0" borderId="12" xfId="1" applyBorder="1" applyAlignment="1">
      <alignment horizontal="left" indent="1"/>
    </xf>
    <xf numFmtId="0" fontId="5" fillId="0" borderId="12" xfId="1" applyFont="1" applyBorder="1" applyAlignment="1" applyProtection="1">
      <alignment horizontal="center" vertical="center"/>
      <protection locked="0"/>
    </xf>
    <xf numFmtId="0" fontId="1" fillId="0" borderId="25" xfId="1" applyBorder="1" applyAlignment="1">
      <alignment vertical="top"/>
    </xf>
    <xf numFmtId="0" fontId="1" fillId="0" borderId="26" xfId="1" applyBorder="1"/>
    <xf numFmtId="22" fontId="1" fillId="8" borderId="0" xfId="1" applyNumberFormat="1" applyFill="1" applyProtection="1">
      <protection hidden="1"/>
    </xf>
    <xf numFmtId="0" fontId="1" fillId="0" borderId="0" xfId="1" applyAlignment="1">
      <alignment horizontal="left" indent="3"/>
    </xf>
    <xf numFmtId="0" fontId="36" fillId="8" borderId="0" xfId="1" applyFont="1" applyFill="1" applyAlignment="1" applyProtection="1">
      <alignment horizontal="right"/>
      <protection hidden="1"/>
    </xf>
    <xf numFmtId="0" fontId="11" fillId="0" borderId="0" xfId="1" applyFont="1" applyAlignment="1" applyProtection="1">
      <alignment horizontal="center" vertical="center" wrapText="1"/>
      <protection locked="0" hidden="1"/>
    </xf>
    <xf numFmtId="0" fontId="10" fillId="0" borderId="0" xfId="1" applyFont="1" applyAlignment="1" applyProtection="1">
      <alignment horizontal="right"/>
      <protection hidden="1"/>
    </xf>
    <xf numFmtId="14" fontId="11" fillId="0" borderId="0" xfId="1" applyNumberFormat="1" applyFont="1" applyAlignment="1" applyProtection="1">
      <alignment horizontal="left" wrapText="1"/>
      <protection locked="0" hidden="1"/>
    </xf>
    <xf numFmtId="14" fontId="11" fillId="0" borderId="0" xfId="1" applyNumberFormat="1" applyFont="1" applyAlignment="1" applyProtection="1">
      <alignment wrapText="1"/>
      <protection locked="0" hidden="1"/>
    </xf>
    <xf numFmtId="0" fontId="31" fillId="8" borderId="0" xfId="1" applyFont="1" applyFill="1" applyAlignment="1" applyProtection="1">
      <alignment horizontal="center" vertical="center"/>
      <protection hidden="1"/>
    </xf>
    <xf numFmtId="0" fontId="42" fillId="8" borderId="8" xfId="1" applyFont="1" applyFill="1" applyBorder="1" applyAlignment="1" applyProtection="1">
      <alignment horizontal="center" vertical="center" wrapText="1"/>
      <protection hidden="1"/>
    </xf>
    <xf numFmtId="1" fontId="42" fillId="8" borderId="8" xfId="1" applyNumberFormat="1" applyFont="1" applyFill="1" applyBorder="1" applyAlignment="1" applyProtection="1">
      <alignment horizontal="center" vertical="center" wrapText="1"/>
      <protection hidden="1"/>
    </xf>
    <xf numFmtId="167" fontId="42" fillId="8" borderId="8" xfId="1" applyNumberFormat="1" applyFont="1" applyFill="1" applyBorder="1" applyAlignment="1" applyProtection="1">
      <alignment horizontal="center" vertical="center" wrapText="1"/>
      <protection hidden="1"/>
    </xf>
    <xf numFmtId="0" fontId="31" fillId="8" borderId="9" xfId="1" applyFont="1" applyFill="1" applyBorder="1" applyAlignment="1" applyProtection="1">
      <alignment horizontal="center" vertical="center" wrapText="1"/>
      <protection hidden="1"/>
    </xf>
    <xf numFmtId="167" fontId="31" fillId="8" borderId="36" xfId="1" applyNumberFormat="1" applyFont="1" applyFill="1" applyBorder="1" applyAlignment="1" applyProtection="1">
      <alignment horizontal="center" vertical="center" wrapText="1"/>
      <protection hidden="1"/>
    </xf>
    <xf numFmtId="0" fontId="43" fillId="8" borderId="35" xfId="1" applyFont="1" applyFill="1" applyBorder="1" applyAlignment="1" applyProtection="1">
      <alignment horizontal="left" vertical="center" wrapText="1" indent="1"/>
      <protection hidden="1"/>
    </xf>
    <xf numFmtId="1" fontId="36" fillId="8" borderId="8" xfId="1" applyNumberFormat="1" applyFont="1" applyFill="1" applyBorder="1" applyAlignment="1" applyProtection="1">
      <alignment horizontal="center" vertical="center"/>
      <protection hidden="1"/>
    </xf>
    <xf numFmtId="2" fontId="36" fillId="8" borderId="8" xfId="1" applyNumberFormat="1" applyFont="1" applyFill="1" applyBorder="1" applyAlignment="1" applyProtection="1">
      <alignment horizontal="right" vertical="center"/>
      <protection hidden="1"/>
    </xf>
    <xf numFmtId="2" fontId="44" fillId="8" borderId="7" xfId="1" applyNumberFormat="1" applyFont="1" applyFill="1" applyBorder="1" applyAlignment="1" applyProtection="1">
      <alignment horizontal="right" vertical="center"/>
      <protection hidden="1"/>
    </xf>
    <xf numFmtId="2" fontId="36" fillId="8" borderId="37" xfId="1" applyNumberFormat="1" applyFont="1" applyFill="1" applyBorder="1" applyAlignment="1" applyProtection="1">
      <alignment horizontal="right" vertical="center"/>
      <protection hidden="1"/>
    </xf>
    <xf numFmtId="49" fontId="1" fillId="8" borderId="0" xfId="1" applyNumberFormat="1" applyFill="1"/>
    <xf numFmtId="0" fontId="45" fillId="8" borderId="35" xfId="1" applyFont="1" applyFill="1" applyBorder="1" applyAlignment="1" applyProtection="1">
      <alignment horizontal="left" vertical="center" wrapText="1" indent="1"/>
      <protection hidden="1"/>
    </xf>
    <xf numFmtId="1" fontId="36" fillId="8" borderId="2" xfId="1" applyNumberFormat="1" applyFont="1" applyFill="1" applyBorder="1" applyAlignment="1" applyProtection="1">
      <alignment horizontal="center" vertical="center"/>
      <protection hidden="1"/>
    </xf>
    <xf numFmtId="2" fontId="36" fillId="8" borderId="2" xfId="1" applyNumberFormat="1" applyFont="1" applyFill="1" applyBorder="1" applyAlignment="1" applyProtection="1">
      <alignment horizontal="right" vertical="center"/>
      <protection hidden="1"/>
    </xf>
    <xf numFmtId="2" fontId="44" fillId="8" borderId="3" xfId="1" applyNumberFormat="1" applyFont="1" applyFill="1" applyBorder="1" applyAlignment="1" applyProtection="1">
      <alignment horizontal="right" vertical="center"/>
      <protection hidden="1"/>
    </xf>
    <xf numFmtId="2" fontId="36" fillId="8" borderId="38" xfId="1" applyNumberFormat="1" applyFont="1" applyFill="1" applyBorder="1" applyAlignment="1" applyProtection="1">
      <alignment horizontal="right" vertical="center"/>
      <protection hidden="1"/>
    </xf>
    <xf numFmtId="12" fontId="44" fillId="8" borderId="39" xfId="1" applyNumberFormat="1" applyFont="1" applyFill="1" applyBorder="1" applyAlignment="1" applyProtection="1">
      <alignment horizontal="right" vertical="center"/>
      <protection hidden="1"/>
    </xf>
    <xf numFmtId="2" fontId="46" fillId="8" borderId="40" xfId="1" applyNumberFormat="1" applyFont="1" applyFill="1" applyBorder="1" applyAlignment="1" applyProtection="1">
      <alignment horizontal="right" vertical="center"/>
      <protection hidden="1"/>
    </xf>
    <xf numFmtId="2" fontId="46" fillId="8" borderId="41" xfId="1" applyNumberFormat="1" applyFont="1" applyFill="1" applyBorder="1" applyAlignment="1" applyProtection="1">
      <alignment horizontal="right" vertical="center" wrapText="1"/>
      <protection hidden="1"/>
    </xf>
    <xf numFmtId="0" fontId="47" fillId="8" borderId="0" xfId="1" applyFont="1" applyFill="1" applyProtection="1">
      <protection hidden="1"/>
    </xf>
    <xf numFmtId="0" fontId="17" fillId="8" borderId="0" xfId="1" applyFont="1" applyFill="1" applyAlignment="1" applyProtection="1">
      <alignment vertical="center"/>
      <protection hidden="1"/>
    </xf>
    <xf numFmtId="1" fontId="17" fillId="8" borderId="0" xfId="1" applyNumberFormat="1" applyFont="1" applyFill="1" applyAlignment="1" applyProtection="1">
      <alignment vertical="center"/>
      <protection hidden="1"/>
    </xf>
    <xf numFmtId="0" fontId="36" fillId="8" borderId="0" xfId="1" applyFont="1" applyFill="1" applyAlignment="1" applyProtection="1">
      <alignment vertical="center"/>
      <protection hidden="1"/>
    </xf>
    <xf numFmtId="1" fontId="17" fillId="8" borderId="0" xfId="1" applyNumberFormat="1" applyFont="1" applyFill="1" applyProtection="1">
      <protection hidden="1"/>
    </xf>
    <xf numFmtId="0" fontId="17" fillId="8" borderId="0" xfId="1" applyFont="1" applyFill="1" applyProtection="1">
      <protection hidden="1"/>
    </xf>
    <xf numFmtId="0" fontId="2" fillId="8" borderId="34" xfId="1" applyFont="1" applyFill="1" applyBorder="1" applyAlignment="1" applyProtection="1">
      <alignment horizontal="center" vertical="center" wrapText="1"/>
      <protection hidden="1"/>
    </xf>
    <xf numFmtId="0" fontId="49" fillId="8" borderId="44" xfId="1" applyFont="1" applyFill="1" applyBorder="1" applyAlignment="1" applyProtection="1">
      <alignment horizontal="right" vertical="center" wrapText="1" indent="1"/>
      <protection hidden="1"/>
    </xf>
    <xf numFmtId="0" fontId="2" fillId="8" borderId="45" xfId="1" applyFont="1" applyFill="1" applyBorder="1" applyAlignment="1" applyProtection="1">
      <alignment horizontal="center" vertical="center"/>
      <protection hidden="1"/>
    </xf>
    <xf numFmtId="0" fontId="50" fillId="8" borderId="8" xfId="1" applyFont="1" applyFill="1" applyBorder="1" applyAlignment="1" applyProtection="1">
      <alignment horizontal="center" vertical="center"/>
      <protection hidden="1"/>
    </xf>
    <xf numFmtId="1" fontId="50" fillId="8" borderId="8" xfId="1" applyNumberFormat="1" applyFont="1" applyFill="1" applyBorder="1" applyAlignment="1" applyProtection="1">
      <alignment horizontal="center" vertical="center"/>
      <protection hidden="1"/>
    </xf>
    <xf numFmtId="2" fontId="50" fillId="8" borderId="8" xfId="1" applyNumberFormat="1" applyFont="1" applyFill="1" applyBorder="1" applyAlignment="1" applyProtection="1">
      <alignment horizontal="right" vertical="center"/>
      <protection hidden="1"/>
    </xf>
    <xf numFmtId="2" fontId="50" fillId="10" borderId="37" xfId="1" applyNumberFormat="1" applyFont="1" applyFill="1" applyBorder="1" applyAlignment="1" applyProtection="1">
      <alignment horizontal="right" vertical="center"/>
      <protection hidden="1"/>
    </xf>
    <xf numFmtId="2" fontId="4" fillId="8" borderId="0" xfId="1" applyNumberFormat="1" applyFont="1" applyFill="1" applyAlignment="1" applyProtection="1">
      <alignment vertical="center"/>
      <protection hidden="1"/>
    </xf>
    <xf numFmtId="2" fontId="2" fillId="8" borderId="47" xfId="1" applyNumberFormat="1" applyFont="1" applyFill="1" applyBorder="1" applyAlignment="1" applyProtection="1">
      <alignment horizontal="center" vertical="center"/>
      <protection hidden="1"/>
    </xf>
    <xf numFmtId="2" fontId="41" fillId="8" borderId="48" xfId="1" applyNumberFormat="1" applyFont="1" applyFill="1" applyBorder="1" applyAlignment="1" applyProtection="1">
      <alignment horizontal="right" vertical="center" wrapText="1" indent="1"/>
      <protection hidden="1"/>
    </xf>
    <xf numFmtId="0" fontId="3" fillId="0" borderId="49" xfId="1" applyFont="1" applyBorder="1" applyAlignment="1" applyProtection="1">
      <alignment horizontal="center" vertical="center"/>
      <protection hidden="1"/>
    </xf>
    <xf numFmtId="0" fontId="46" fillId="8" borderId="2" xfId="1" applyFont="1" applyFill="1" applyBorder="1" applyAlignment="1" applyProtection="1">
      <alignment horizontal="center" vertical="center"/>
      <protection hidden="1"/>
    </xf>
    <xf numFmtId="2" fontId="46" fillId="8" borderId="2" xfId="1" applyNumberFormat="1" applyFont="1" applyFill="1" applyBorder="1" applyAlignment="1" applyProtection="1">
      <alignment horizontal="right" vertical="center"/>
      <protection hidden="1"/>
    </xf>
    <xf numFmtId="2" fontId="46" fillId="8" borderId="3" xfId="1" applyNumberFormat="1" applyFont="1" applyFill="1" applyBorder="1" applyAlignment="1" applyProtection="1">
      <alignment horizontal="right" vertical="center"/>
      <protection hidden="1"/>
    </xf>
    <xf numFmtId="2" fontId="46" fillId="8" borderId="50" xfId="1" applyNumberFormat="1" applyFont="1" applyFill="1" applyBorder="1" applyAlignment="1" applyProtection="1">
      <alignment horizontal="right" vertical="center"/>
      <protection hidden="1"/>
    </xf>
    <xf numFmtId="2" fontId="41" fillId="8" borderId="51" xfId="1" applyNumberFormat="1" applyFont="1" applyFill="1" applyBorder="1" applyAlignment="1" applyProtection="1">
      <alignment horizontal="right" vertical="center" wrapText="1" indent="1"/>
      <protection hidden="1"/>
    </xf>
    <xf numFmtId="0" fontId="3" fillId="8" borderId="52" xfId="1" applyFont="1" applyFill="1" applyBorder="1" applyAlignment="1" applyProtection="1">
      <alignment horizontal="center" vertical="center"/>
      <protection hidden="1"/>
    </xf>
    <xf numFmtId="0" fontId="5" fillId="8" borderId="0" xfId="1" applyFont="1" applyFill="1" applyAlignment="1" applyProtection="1">
      <alignment horizontal="right" vertical="center"/>
      <protection hidden="1"/>
    </xf>
    <xf numFmtId="0" fontId="53" fillId="8" borderId="0" xfId="1" applyFont="1" applyFill="1" applyAlignment="1" applyProtection="1">
      <alignment horizontal="right" vertical="top"/>
      <protection hidden="1"/>
    </xf>
    <xf numFmtId="168" fontId="53" fillId="8" borderId="0" xfId="1" applyNumberFormat="1" applyFont="1" applyFill="1" applyAlignment="1" applyProtection="1">
      <alignment horizontal="center" vertical="top"/>
      <protection hidden="1"/>
    </xf>
    <xf numFmtId="0" fontId="53" fillId="8" borderId="0" xfId="1" applyFont="1" applyFill="1" applyAlignment="1" applyProtection="1">
      <alignment vertical="top"/>
      <protection hidden="1"/>
    </xf>
    <xf numFmtId="0" fontId="52" fillId="8" borderId="0" xfId="1" applyFont="1" applyFill="1" applyAlignment="1" applyProtection="1">
      <alignment horizontal="right" vertical="center"/>
      <protection hidden="1"/>
    </xf>
    <xf numFmtId="0" fontId="51" fillId="8" borderId="0" xfId="1" applyFont="1" applyFill="1" applyAlignment="1" applyProtection="1">
      <alignment horizontal="right" vertical="center"/>
      <protection hidden="1"/>
    </xf>
    <xf numFmtId="0" fontId="54" fillId="8" borderId="0" xfId="1" applyFont="1" applyFill="1" applyAlignment="1" applyProtection="1">
      <alignment horizontal="center" vertical="center"/>
      <protection hidden="1"/>
    </xf>
    <xf numFmtId="12" fontId="4" fillId="8" borderId="0" xfId="1" applyNumberFormat="1" applyFont="1" applyFill="1" applyAlignment="1" applyProtection="1">
      <alignment vertical="center"/>
      <protection hidden="1"/>
    </xf>
    <xf numFmtId="0" fontId="4" fillId="8" borderId="0" xfId="1" applyFont="1" applyFill="1" applyAlignment="1" applyProtection="1">
      <alignment vertical="center"/>
      <protection hidden="1"/>
    </xf>
    <xf numFmtId="0" fontId="50" fillId="8" borderId="0" xfId="1" applyFont="1" applyFill="1" applyAlignment="1" applyProtection="1">
      <alignment horizontal="right" vertical="center"/>
      <protection hidden="1"/>
    </xf>
    <xf numFmtId="0" fontId="54" fillId="8" borderId="0" xfId="1" applyFont="1" applyFill="1" applyAlignment="1" applyProtection="1">
      <alignment horizontal="right" vertical="center"/>
      <protection hidden="1"/>
    </xf>
    <xf numFmtId="2" fontId="2" fillId="8" borderId="0" xfId="1" applyNumberFormat="1" applyFont="1" applyFill="1" applyAlignment="1" applyProtection="1">
      <alignment horizontal="center" vertical="center"/>
      <protection hidden="1"/>
    </xf>
    <xf numFmtId="0" fontId="2" fillId="0" borderId="0" xfId="1" applyFont="1" applyAlignment="1" applyProtection="1">
      <alignment horizontal="center" vertical="center"/>
      <protection hidden="1"/>
    </xf>
    <xf numFmtId="0" fontId="2" fillId="8" borderId="34" xfId="1" applyFont="1" applyFill="1" applyBorder="1" applyAlignment="1" applyProtection="1">
      <alignment horizontal="center" vertical="center"/>
      <protection hidden="1"/>
    </xf>
    <xf numFmtId="0" fontId="1" fillId="0" borderId="0" xfId="1" applyAlignment="1" applyProtection="1">
      <alignment horizontal="center" vertical="center" wrapText="1"/>
      <protection locked="0" hidden="1"/>
    </xf>
    <xf numFmtId="0" fontId="5" fillId="8" borderId="35" xfId="1" applyFont="1" applyFill="1" applyBorder="1" applyAlignment="1" applyProtection="1">
      <alignment horizontal="left" vertical="center" indent="1"/>
      <protection hidden="1"/>
    </xf>
    <xf numFmtId="0" fontId="3" fillId="8" borderId="8" xfId="1" applyFont="1" applyFill="1" applyBorder="1" applyAlignment="1" applyProtection="1">
      <alignment horizontal="center" vertical="center"/>
      <protection hidden="1"/>
    </xf>
    <xf numFmtId="0" fontId="3" fillId="8" borderId="15" xfId="1" applyFont="1" applyFill="1" applyBorder="1" applyAlignment="1" applyProtection="1">
      <alignment horizontal="center" vertical="center"/>
      <protection hidden="1"/>
    </xf>
    <xf numFmtId="0" fontId="3" fillId="8" borderId="7" xfId="1" applyFont="1" applyFill="1" applyBorder="1" applyAlignment="1" applyProtection="1">
      <alignment horizontal="center" vertical="center"/>
      <protection hidden="1"/>
    </xf>
    <xf numFmtId="0" fontId="3" fillId="8" borderId="37" xfId="1" applyFont="1" applyFill="1" applyBorder="1" applyAlignment="1" applyProtection="1">
      <alignment horizontal="center" vertical="center"/>
      <protection hidden="1"/>
    </xf>
    <xf numFmtId="0" fontId="56" fillId="0" borderId="0" xfId="1" applyFont="1" applyAlignment="1" applyProtection="1">
      <alignment vertical="center"/>
      <protection hidden="1"/>
    </xf>
    <xf numFmtId="0" fontId="5" fillId="8" borderId="53" xfId="1" applyFont="1" applyFill="1" applyBorder="1" applyAlignment="1" applyProtection="1">
      <alignment horizontal="left" vertical="center" indent="1"/>
      <protection hidden="1"/>
    </xf>
    <xf numFmtId="2" fontId="3" fillId="8" borderId="56" xfId="1" applyNumberFormat="1" applyFont="1" applyFill="1" applyBorder="1" applyAlignment="1" applyProtection="1">
      <alignment horizontal="center" vertical="center"/>
      <protection hidden="1"/>
    </xf>
    <xf numFmtId="2" fontId="3" fillId="8" borderId="55" xfId="1" applyNumberFormat="1" applyFont="1" applyFill="1" applyBorder="1" applyAlignment="1" applyProtection="1">
      <alignment horizontal="center" vertical="center"/>
      <protection hidden="1"/>
    </xf>
    <xf numFmtId="2" fontId="3" fillId="8" borderId="54" xfId="1" applyNumberFormat="1" applyFont="1" applyFill="1" applyBorder="1" applyAlignment="1" applyProtection="1">
      <alignment horizontal="center" vertical="center"/>
      <protection hidden="1"/>
    </xf>
    <xf numFmtId="2" fontId="3" fillId="8" borderId="38" xfId="1" applyNumberFormat="1" applyFont="1" applyFill="1" applyBorder="1" applyAlignment="1" applyProtection="1">
      <alignment horizontal="center" vertical="center"/>
      <protection hidden="1"/>
    </xf>
    <xf numFmtId="0" fontId="2" fillId="8" borderId="0" xfId="1" applyFont="1" applyFill="1" applyProtection="1">
      <protection hidden="1"/>
    </xf>
    <xf numFmtId="0" fontId="1" fillId="8" borderId="58" xfId="1" applyFill="1" applyBorder="1" applyProtection="1">
      <protection hidden="1"/>
    </xf>
    <xf numFmtId="0" fontId="12" fillId="8" borderId="0" xfId="1" applyFont="1" applyFill="1" applyAlignment="1" applyProtection="1">
      <alignment horizontal="left" indent="2"/>
      <protection hidden="1"/>
    </xf>
    <xf numFmtId="0" fontId="1" fillId="8" borderId="6" xfId="1" applyFill="1" applyBorder="1" applyAlignment="1" applyProtection="1">
      <alignment horizontal="left"/>
      <protection hidden="1"/>
    </xf>
    <xf numFmtId="166" fontId="57" fillId="8" borderId="60" xfId="1" applyNumberFormat="1" applyFont="1" applyFill="1" applyBorder="1" applyAlignment="1" applyProtection="1">
      <alignment horizontal="left" vertical="center" indent="1"/>
      <protection hidden="1"/>
    </xf>
    <xf numFmtId="0" fontId="15" fillId="8" borderId="61" xfId="1" applyFont="1" applyFill="1" applyBorder="1" applyAlignment="1" applyProtection="1">
      <alignment horizontal="right"/>
      <protection hidden="1"/>
    </xf>
    <xf numFmtId="0" fontId="15" fillId="8" borderId="0" xfId="1" applyFont="1" applyFill="1" applyAlignment="1" applyProtection="1">
      <alignment vertical="top"/>
      <protection hidden="1"/>
    </xf>
    <xf numFmtId="0" fontId="15" fillId="8" borderId="0" xfId="1" applyFont="1" applyFill="1" applyAlignment="1" applyProtection="1">
      <alignment horizontal="center" vertical="top"/>
      <protection hidden="1"/>
    </xf>
    <xf numFmtId="0" fontId="1" fillId="0" borderId="0" xfId="1" applyAlignment="1">
      <alignment horizontal="right" vertical="top"/>
    </xf>
    <xf numFmtId="22" fontId="12" fillId="0" borderId="0" xfId="1" applyNumberFormat="1" applyFont="1" applyAlignment="1">
      <alignment horizontal="left" vertical="top"/>
    </xf>
    <xf numFmtId="0" fontId="1" fillId="0" borderId="47" xfId="1" applyBorder="1" applyAlignment="1">
      <alignment horizontal="left" indent="2"/>
    </xf>
    <xf numFmtId="0" fontId="1" fillId="0" borderId="58" xfId="1" applyBorder="1"/>
    <xf numFmtId="0" fontId="1" fillId="0" borderId="47" xfId="1" applyBorder="1"/>
    <xf numFmtId="0" fontId="15" fillId="8" borderId="62" xfId="1" applyFont="1" applyFill="1" applyBorder="1" applyProtection="1">
      <protection hidden="1"/>
    </xf>
    <xf numFmtId="0" fontId="1" fillId="8" borderId="33" xfId="1" applyFill="1" applyBorder="1" applyProtection="1">
      <protection hidden="1"/>
    </xf>
    <xf numFmtId="0" fontId="15" fillId="8" borderId="33" xfId="1" applyFont="1" applyFill="1" applyBorder="1" applyProtection="1">
      <protection hidden="1"/>
    </xf>
    <xf numFmtId="0" fontId="15" fillId="8" borderId="33" xfId="1" applyFont="1" applyFill="1" applyBorder="1" applyAlignment="1" applyProtection="1">
      <alignment vertical="top"/>
      <protection hidden="1"/>
    </xf>
    <xf numFmtId="0" fontId="15" fillId="8" borderId="33" xfId="1" applyFont="1" applyFill="1" applyBorder="1" applyAlignment="1" applyProtection="1">
      <alignment horizontal="center" vertical="center"/>
      <protection hidden="1"/>
    </xf>
    <xf numFmtId="0" fontId="9" fillId="0" borderId="0" xfId="1" applyFont="1" applyAlignment="1" applyProtection="1">
      <alignment horizontal="right"/>
      <protection hidden="1"/>
    </xf>
    <xf numFmtId="14" fontId="59" fillId="0" borderId="0" xfId="1" applyNumberFormat="1" applyFont="1" applyAlignment="1" applyProtection="1">
      <alignment horizontal="left" wrapText="1"/>
      <protection locked="0" hidden="1"/>
    </xf>
    <xf numFmtId="0" fontId="1" fillId="0" borderId="0" xfId="5" applyFont="1" applyAlignment="1">
      <alignment vertical="center"/>
    </xf>
    <xf numFmtId="0" fontId="1" fillId="0" borderId="0" xfId="5" applyFont="1" applyAlignment="1" applyProtection="1">
      <alignment vertical="center"/>
      <protection locked="0"/>
    </xf>
    <xf numFmtId="0" fontId="28" fillId="0" borderId="0" xfId="5" applyFont="1" applyAlignment="1">
      <alignment vertical="center"/>
    </xf>
    <xf numFmtId="0" fontId="69" fillId="0" borderId="0" xfId="5" applyFont="1" applyAlignment="1">
      <alignment vertical="center" wrapText="1"/>
    </xf>
    <xf numFmtId="0" fontId="28" fillId="0" borderId="0" xfId="5" applyFont="1" applyAlignment="1" applyProtection="1">
      <alignment vertical="center"/>
      <protection locked="0"/>
    </xf>
    <xf numFmtId="0" fontId="54" fillId="0" borderId="13" xfId="5" applyFont="1" applyBorder="1" applyAlignment="1" applyProtection="1">
      <alignment vertical="center"/>
      <protection locked="0"/>
    </xf>
    <xf numFmtId="0" fontId="54" fillId="0" borderId="10" xfId="5" applyFont="1" applyBorder="1" applyAlignment="1" applyProtection="1">
      <alignment vertical="center"/>
      <protection locked="0"/>
    </xf>
    <xf numFmtId="0" fontId="1" fillId="0" borderId="8" xfId="5" applyFont="1" applyBorder="1" applyAlignment="1">
      <alignment horizontal="center" vertical="center"/>
    </xf>
    <xf numFmtId="0" fontId="1" fillId="0" borderId="8" xfId="5" applyFont="1" applyBorder="1" applyAlignment="1">
      <alignment horizontal="left" vertical="center" indent="1"/>
    </xf>
    <xf numFmtId="0" fontId="1" fillId="0" borderId="7" xfId="5" applyFont="1" applyBorder="1" applyAlignment="1">
      <alignment horizontal="left" vertical="center" indent="1"/>
    </xf>
    <xf numFmtId="0" fontId="1" fillId="0" borderId="15" xfId="5" applyFont="1" applyBorder="1" applyAlignment="1">
      <alignment vertical="center"/>
    </xf>
    <xf numFmtId="0" fontId="27" fillId="0" borderId="15" xfId="5" applyFont="1" applyBorder="1" applyAlignment="1">
      <alignment vertical="center"/>
    </xf>
    <xf numFmtId="0" fontId="28" fillId="0" borderId="0" xfId="5" applyFont="1" applyAlignment="1" applyProtection="1">
      <alignment horizontal="centerContinuous" vertical="center"/>
      <protection locked="0"/>
    </xf>
    <xf numFmtId="0" fontId="1" fillId="0" borderId="8" xfId="5" applyFont="1" applyBorder="1" applyAlignment="1" applyProtection="1">
      <alignment horizontal="center" vertical="center"/>
      <protection locked="0"/>
    </xf>
    <xf numFmtId="0" fontId="3" fillId="0" borderId="0" xfId="5" applyFont="1" applyAlignment="1" applyProtection="1">
      <alignment vertical="center"/>
      <protection locked="0"/>
    </xf>
    <xf numFmtId="0" fontId="71" fillId="0" borderId="0" xfId="5" applyFont="1" applyAlignment="1" applyProtection="1">
      <alignment vertical="center"/>
      <protection locked="0"/>
    </xf>
    <xf numFmtId="0" fontId="72" fillId="0" borderId="7" xfId="5" applyFont="1" applyBorder="1" applyAlignment="1">
      <alignment horizontal="center" vertical="center" wrapText="1"/>
    </xf>
    <xf numFmtId="0" fontId="67" fillId="0" borderId="8" xfId="5" applyFont="1" applyBorder="1" applyAlignment="1">
      <alignment horizontal="center" vertical="center" wrapText="1"/>
    </xf>
    <xf numFmtId="0" fontId="5" fillId="12" borderId="8" xfId="6" applyFont="1" applyFill="1" applyBorder="1" applyAlignment="1" applyProtection="1">
      <alignment horizontal="center" vertical="center"/>
      <protection locked="0"/>
    </xf>
    <xf numFmtId="167" fontId="74" fillId="0" borderId="7" xfId="5" applyNumberFormat="1" applyFont="1" applyBorder="1" applyAlignment="1">
      <alignment vertical="center"/>
    </xf>
    <xf numFmtId="0" fontId="8" fillId="0" borderId="8" xfId="5" applyFont="1" applyBorder="1" applyAlignment="1" applyProtection="1">
      <alignment horizontal="left" vertical="center" indent="1"/>
      <protection locked="0"/>
    </xf>
    <xf numFmtId="0" fontId="31" fillId="12" borderId="8" xfId="6" applyFont="1" applyFill="1" applyBorder="1" applyAlignment="1" applyProtection="1">
      <alignment horizontal="center" vertical="center"/>
      <protection locked="0"/>
    </xf>
    <xf numFmtId="167" fontId="9" fillId="12" borderId="7" xfId="5" applyNumberFormat="1" applyFont="1" applyFill="1" applyBorder="1" applyAlignment="1" applyProtection="1">
      <alignment vertical="center"/>
      <protection locked="0"/>
    </xf>
    <xf numFmtId="0" fontId="30" fillId="12" borderId="8" xfId="6" applyFont="1" applyFill="1" applyBorder="1" applyAlignment="1" applyProtection="1">
      <alignment horizontal="center" vertical="center"/>
      <protection locked="0"/>
    </xf>
    <xf numFmtId="167" fontId="75" fillId="12" borderId="7" xfId="5" applyNumberFormat="1" applyFont="1" applyFill="1" applyBorder="1" applyAlignment="1" applyProtection="1">
      <alignment vertical="center"/>
      <protection locked="0"/>
    </xf>
    <xf numFmtId="167" fontId="74" fillId="12" borderId="7" xfId="5" applyNumberFormat="1" applyFont="1" applyFill="1" applyBorder="1" applyAlignment="1" applyProtection="1">
      <alignment vertical="center"/>
      <protection locked="0"/>
    </xf>
    <xf numFmtId="167" fontId="76" fillId="12" borderId="7" xfId="5" quotePrefix="1" applyNumberFormat="1" applyFont="1" applyFill="1" applyBorder="1" applyAlignment="1" applyProtection="1">
      <alignment vertical="center"/>
      <protection locked="0"/>
    </xf>
    <xf numFmtId="167" fontId="76" fillId="12" borderId="7" xfId="5" applyNumberFormat="1" applyFont="1" applyFill="1" applyBorder="1" applyAlignment="1" applyProtection="1">
      <alignment vertical="center"/>
      <protection locked="0"/>
    </xf>
    <xf numFmtId="0" fontId="31" fillId="12" borderId="8" xfId="5" applyFont="1" applyFill="1" applyBorder="1" applyAlignment="1" applyProtection="1">
      <alignment horizontal="center" vertical="center"/>
      <protection locked="0"/>
    </xf>
    <xf numFmtId="0" fontId="77" fillId="0" borderId="0" xfId="5" applyFont="1" applyAlignment="1" applyProtection="1">
      <alignment horizontal="right" vertical="center"/>
      <protection locked="0"/>
    </xf>
    <xf numFmtId="0" fontId="78" fillId="0" borderId="0" xfId="5" applyFont="1" applyAlignment="1">
      <alignment vertical="center"/>
    </xf>
    <xf numFmtId="0" fontId="76" fillId="0" borderId="0" xfId="5" applyFont="1" applyAlignment="1">
      <alignment vertical="center"/>
    </xf>
    <xf numFmtId="0" fontId="73" fillId="0" borderId="0" xfId="5" applyFont="1" applyAlignment="1">
      <alignment horizontal="right" vertical="center"/>
    </xf>
    <xf numFmtId="167" fontId="58" fillId="0" borderId="12" xfId="5" applyNumberFormat="1" applyFont="1" applyBorder="1" applyAlignment="1">
      <alignment horizontal="right" vertical="center"/>
    </xf>
    <xf numFmtId="0" fontId="79" fillId="0" borderId="0" xfId="5" applyFont="1" applyAlignment="1" applyProtection="1">
      <alignment horizontal="left" vertical="center"/>
      <protection locked="0"/>
    </xf>
    <xf numFmtId="167" fontId="80" fillId="0" borderId="0" xfId="5" quotePrefix="1" applyNumberFormat="1" applyFont="1" applyAlignment="1">
      <alignment vertical="center"/>
    </xf>
    <xf numFmtId="0" fontId="58" fillId="0" borderId="0" xfId="5" applyFont="1" applyAlignment="1" applyProtection="1">
      <alignment horizontal="left" vertical="center"/>
      <protection locked="0"/>
    </xf>
    <xf numFmtId="0" fontId="81" fillId="0" borderId="0" xfId="5" applyFont="1" applyAlignment="1" applyProtection="1">
      <alignment horizontal="right" vertical="center"/>
      <protection locked="0"/>
    </xf>
    <xf numFmtId="0" fontId="9" fillId="0" borderId="0" xfId="5" applyFont="1" applyAlignment="1">
      <alignment vertical="center"/>
    </xf>
    <xf numFmtId="0" fontId="76" fillId="0" borderId="0" xfId="5" quotePrefix="1" applyFont="1" applyAlignment="1" applyProtection="1">
      <alignment horizontal="left" vertical="center"/>
      <protection locked="0"/>
    </xf>
    <xf numFmtId="0" fontId="28" fillId="0" borderId="0" xfId="5" applyFont="1" applyAlignment="1" applyProtection="1">
      <alignment horizontal="left" vertical="center"/>
      <protection locked="0"/>
    </xf>
    <xf numFmtId="0" fontId="82" fillId="0" borderId="0" xfId="5" applyFont="1" applyAlignment="1" applyProtection="1">
      <alignment vertical="center" wrapText="1"/>
      <protection locked="0"/>
    </xf>
    <xf numFmtId="0" fontId="72" fillId="0" borderId="8" xfId="5" applyFont="1" applyBorder="1" applyAlignment="1" applyProtection="1">
      <alignment horizontal="center" vertical="center" wrapText="1"/>
      <protection locked="0"/>
    </xf>
    <xf numFmtId="0" fontId="72" fillId="0" borderId="0" xfId="5" applyFont="1" applyAlignment="1">
      <alignment wrapText="1"/>
    </xf>
    <xf numFmtId="0" fontId="12" fillId="0" borderId="7" xfId="5" quotePrefix="1" applyFont="1" applyBorder="1" applyAlignment="1" applyProtection="1">
      <alignment horizontal="center" vertical="center"/>
      <protection locked="0"/>
    </xf>
    <xf numFmtId="170" fontId="12" fillId="0" borderId="8" xfId="5" applyNumberFormat="1" applyFont="1" applyBorder="1" applyAlignment="1">
      <alignment horizontal="center" vertical="center" wrapText="1"/>
    </xf>
    <xf numFmtId="0" fontId="1" fillId="0" borderId="8" xfId="5" applyFont="1" applyBorder="1" applyAlignment="1">
      <alignment horizontal="center" vertical="center" wrapText="1"/>
    </xf>
    <xf numFmtId="0" fontId="0" fillId="12" borderId="7" xfId="5" applyFont="1" applyFill="1" applyBorder="1" applyAlignment="1" applyProtection="1">
      <alignment horizontal="center" vertical="center"/>
      <protection locked="0"/>
    </xf>
    <xf numFmtId="0" fontId="1" fillId="12" borderId="8" xfId="5" applyFont="1" applyFill="1" applyBorder="1" applyAlignment="1" applyProtection="1">
      <alignment horizontal="center" vertical="center"/>
      <protection locked="0"/>
    </xf>
    <xf numFmtId="14" fontId="1" fillId="12" borderId="8" xfId="5" applyNumberFormat="1" applyFont="1" applyFill="1" applyBorder="1" applyAlignment="1" applyProtection="1">
      <alignment horizontal="center" vertical="center" wrapText="1" shrinkToFit="1"/>
      <protection locked="0"/>
    </xf>
    <xf numFmtId="14" fontId="1" fillId="12" borderId="8" xfId="5" applyNumberFormat="1" applyFont="1" applyFill="1" applyBorder="1" applyAlignment="1" applyProtection="1">
      <alignment horizontal="center" vertical="center"/>
      <protection locked="0"/>
    </xf>
    <xf numFmtId="0" fontId="0" fillId="12" borderId="8" xfId="5" applyFont="1" applyFill="1" applyBorder="1" applyAlignment="1" applyProtection="1">
      <alignment horizontal="center" vertical="center" wrapText="1" shrinkToFit="1"/>
      <protection locked="0"/>
    </xf>
    <xf numFmtId="0" fontId="1" fillId="12" borderId="8" xfId="5" applyFont="1" applyFill="1" applyBorder="1" applyAlignment="1" applyProtection="1">
      <alignment horizontal="center" vertical="center" wrapText="1"/>
      <protection locked="0"/>
    </xf>
    <xf numFmtId="0" fontId="0" fillId="12" borderId="8" xfId="5" applyFont="1" applyFill="1" applyBorder="1" applyAlignment="1" applyProtection="1">
      <alignment horizontal="center" vertical="center"/>
      <protection locked="0"/>
    </xf>
    <xf numFmtId="0" fontId="3" fillId="0" borderId="0" xfId="5" applyFont="1" applyAlignment="1">
      <alignment horizontal="right"/>
    </xf>
    <xf numFmtId="0" fontId="31" fillId="0" borderId="0" xfId="5" applyFont="1" applyAlignment="1">
      <alignment vertical="center"/>
    </xf>
    <xf numFmtId="0" fontId="80" fillId="0" borderId="0" xfId="5" applyFont="1" applyAlignment="1">
      <alignment horizontal="center" vertical="center"/>
    </xf>
    <xf numFmtId="0" fontId="15" fillId="0" borderId="0" xfId="5" applyFont="1" applyAlignment="1">
      <alignment vertical="center"/>
    </xf>
    <xf numFmtId="0" fontId="9" fillId="0" borderId="0" xfId="1" applyFont="1" applyAlignment="1">
      <alignment horizontal="right" vertical="center"/>
    </xf>
    <xf numFmtId="166" fontId="84" fillId="0" borderId="0" xfId="1" applyNumberFormat="1" applyFont="1" applyAlignment="1">
      <alignment horizontal="left"/>
    </xf>
    <xf numFmtId="0" fontId="2" fillId="0" borderId="0" xfId="1" applyFont="1" applyAlignment="1">
      <alignment horizontal="center" vertical="center"/>
    </xf>
    <xf numFmtId="0" fontId="2" fillId="0" borderId="0" xfId="1" applyFont="1"/>
    <xf numFmtId="0" fontId="5" fillId="0" borderId="8" xfId="1" applyFont="1" applyBorder="1" applyAlignment="1">
      <alignment horizontal="center" vertical="center" wrapText="1"/>
    </xf>
    <xf numFmtId="0" fontId="12" fillId="0" borderId="8" xfId="1" applyFont="1" applyBorder="1" applyAlignment="1" applyProtection="1">
      <alignment horizontal="center" vertical="center"/>
      <protection locked="0"/>
    </xf>
    <xf numFmtId="0" fontId="12" fillId="0" borderId="8" xfId="1" applyFont="1" applyBorder="1" applyAlignment="1" applyProtection="1">
      <alignment horizontal="center" vertical="center" wrapText="1"/>
      <protection locked="0"/>
    </xf>
    <xf numFmtId="0" fontId="12" fillId="5" borderId="8" xfId="1" applyFont="1" applyFill="1" applyBorder="1" applyAlignment="1" applyProtection="1">
      <alignment horizontal="left" vertical="center" wrapText="1"/>
      <protection locked="0"/>
    </xf>
    <xf numFmtId="0" fontId="12" fillId="0" borderId="8" xfId="1" applyFont="1" applyBorder="1" applyAlignment="1" applyProtection="1">
      <alignment horizontal="left" vertical="center" wrapText="1" indent="1"/>
      <protection locked="0"/>
    </xf>
    <xf numFmtId="0" fontId="6" fillId="0" borderId="0" xfId="1" applyFont="1" applyProtection="1">
      <protection hidden="1"/>
    </xf>
    <xf numFmtId="0" fontId="65" fillId="0" borderId="0" xfId="1" applyFont="1" applyProtection="1">
      <protection hidden="1"/>
    </xf>
    <xf numFmtId="0" fontId="6" fillId="0" borderId="0" xfId="1" applyFont="1" applyAlignment="1" applyProtection="1">
      <alignment horizontal="center"/>
      <protection hidden="1"/>
    </xf>
    <xf numFmtId="0" fontId="6" fillId="0" borderId="0" xfId="1" applyFont="1" applyAlignment="1" applyProtection="1">
      <alignment horizontal="right"/>
      <protection hidden="1"/>
    </xf>
    <xf numFmtId="0" fontId="11" fillId="0" borderId="0" xfId="1" applyFont="1" applyAlignment="1" applyProtection="1">
      <alignment horizontal="right"/>
      <protection hidden="1"/>
    </xf>
    <xf numFmtId="0" fontId="6" fillId="8" borderId="0" xfId="1" applyFont="1" applyFill="1" applyProtection="1">
      <protection hidden="1"/>
    </xf>
    <xf numFmtId="0" fontId="6" fillId="8" borderId="0" xfId="1" applyFont="1" applyFill="1" applyAlignment="1" applyProtection="1">
      <alignment horizontal="left" textRotation="180"/>
      <protection hidden="1"/>
    </xf>
    <xf numFmtId="0" fontId="85" fillId="8" borderId="0" xfId="1" applyFont="1" applyFill="1" applyAlignment="1" applyProtection="1">
      <alignment horizontal="center" vertical="center"/>
      <protection hidden="1"/>
    </xf>
    <xf numFmtId="0" fontId="86" fillId="8" borderId="0" xfId="1" applyFont="1" applyFill="1" applyAlignment="1" applyProtection="1">
      <alignment horizontal="center"/>
      <protection hidden="1"/>
    </xf>
    <xf numFmtId="0" fontId="87" fillId="8" borderId="0" xfId="1" applyFont="1" applyFill="1" applyAlignment="1" applyProtection="1">
      <alignment horizontal="center"/>
      <protection hidden="1"/>
    </xf>
    <xf numFmtId="49" fontId="88" fillId="8" borderId="33" xfId="1" applyNumberFormat="1" applyFont="1" applyFill="1" applyBorder="1" applyAlignment="1" applyProtection="1">
      <alignment vertical="center"/>
      <protection hidden="1"/>
    </xf>
    <xf numFmtId="0" fontId="89" fillId="8" borderId="33" xfId="1" applyFont="1" applyFill="1" applyBorder="1" applyAlignment="1" applyProtection="1">
      <alignment vertical="center"/>
      <protection hidden="1"/>
    </xf>
    <xf numFmtId="0" fontId="89" fillId="8" borderId="33" xfId="1" applyFont="1" applyFill="1" applyBorder="1" applyAlignment="1" applyProtection="1">
      <alignment horizontal="center"/>
      <protection hidden="1"/>
    </xf>
    <xf numFmtId="0" fontId="89" fillId="8" borderId="33" xfId="1" applyFont="1" applyFill="1" applyBorder="1" applyAlignment="1" applyProtection="1">
      <alignment horizontal="left" vertical="center"/>
      <protection hidden="1"/>
    </xf>
    <xf numFmtId="0" fontId="89" fillId="8" borderId="33" xfId="1" applyFont="1" applyFill="1" applyBorder="1" applyAlignment="1" applyProtection="1">
      <alignment horizontal="right" vertical="center"/>
      <protection hidden="1"/>
    </xf>
    <xf numFmtId="1" fontId="89" fillId="8" borderId="33" xfId="1" applyNumberFormat="1" applyFont="1" applyFill="1" applyBorder="1" applyAlignment="1" applyProtection="1">
      <alignment horizontal="left" vertical="center"/>
      <protection hidden="1"/>
    </xf>
    <xf numFmtId="2" fontId="66" fillId="8" borderId="0" xfId="1" applyNumberFormat="1" applyFont="1" applyFill="1" applyAlignment="1" applyProtection="1">
      <alignment horizontal="center" vertical="top"/>
      <protection hidden="1"/>
    </xf>
    <xf numFmtId="0" fontId="61" fillId="8" borderId="0" xfId="1" applyFont="1" applyFill="1" applyProtection="1">
      <protection hidden="1"/>
    </xf>
    <xf numFmtId="0" fontId="63" fillId="11" borderId="67" xfId="1" applyFont="1" applyFill="1" applyBorder="1" applyAlignment="1" applyProtection="1">
      <alignment horizontal="center" vertical="center" wrapText="1"/>
      <protection hidden="1"/>
    </xf>
    <xf numFmtId="0" fontId="63" fillId="11" borderId="68" xfId="1" applyFont="1" applyFill="1" applyBorder="1" applyAlignment="1" applyProtection="1">
      <alignment horizontal="center" vertical="center" wrapText="1"/>
      <protection hidden="1"/>
    </xf>
    <xf numFmtId="0" fontId="6" fillId="8" borderId="0" xfId="1" applyFont="1" applyFill="1" applyAlignment="1" applyProtection="1">
      <alignment horizontal="right" vertical="center"/>
      <protection hidden="1"/>
    </xf>
    <xf numFmtId="0" fontId="6" fillId="8" borderId="0" xfId="1" applyFont="1" applyFill="1" applyAlignment="1" applyProtection="1">
      <alignment vertical="center"/>
      <protection hidden="1"/>
    </xf>
    <xf numFmtId="0" fontId="6" fillId="0" borderId="0" xfId="1" applyFont="1" applyAlignment="1" applyProtection="1">
      <alignment horizontal="right" vertical="center"/>
      <protection hidden="1"/>
    </xf>
    <xf numFmtId="0" fontId="6" fillId="0" borderId="0" xfId="1" applyFont="1" applyAlignment="1" applyProtection="1">
      <alignment vertical="center"/>
      <protection hidden="1"/>
    </xf>
    <xf numFmtId="12" fontId="65" fillId="11" borderId="69" xfId="1" applyNumberFormat="1" applyFont="1" applyFill="1" applyBorder="1" applyAlignment="1" applyProtection="1">
      <alignment horizontal="left" vertical="center" wrapText="1"/>
      <protection hidden="1"/>
    </xf>
    <xf numFmtId="12" fontId="65" fillId="11" borderId="70" xfId="1" applyNumberFormat="1" applyFont="1" applyFill="1" applyBorder="1" applyAlignment="1" applyProtection="1">
      <alignment horizontal="left" vertical="center" wrapText="1"/>
      <protection hidden="1"/>
    </xf>
    <xf numFmtId="0" fontId="54" fillId="11" borderId="70" xfId="1" applyFont="1" applyFill="1" applyBorder="1" applyAlignment="1" applyProtection="1">
      <alignment horizontal="left" vertical="center" indent="1"/>
      <protection hidden="1"/>
    </xf>
    <xf numFmtId="0" fontId="1" fillId="11" borderId="70" xfId="1" applyFill="1" applyBorder="1" applyAlignment="1" applyProtection="1">
      <alignment horizontal="center" vertical="center" wrapText="1"/>
      <protection hidden="1"/>
    </xf>
    <xf numFmtId="0" fontId="1" fillId="11" borderId="71" xfId="1" applyFill="1" applyBorder="1" applyAlignment="1" applyProtection="1">
      <alignment horizontal="center" wrapText="1"/>
      <protection hidden="1"/>
    </xf>
    <xf numFmtId="2" fontId="65" fillId="13" borderId="72" xfId="1" applyNumberFormat="1" applyFont="1" applyFill="1" applyBorder="1" applyAlignment="1" applyProtection="1">
      <alignment horizontal="right"/>
      <protection hidden="1"/>
    </xf>
    <xf numFmtId="2" fontId="65" fillId="13" borderId="72" xfId="1" applyNumberFormat="1" applyFont="1" applyFill="1" applyBorder="1" applyProtection="1">
      <protection hidden="1"/>
    </xf>
    <xf numFmtId="2" fontId="65" fillId="13" borderId="72" xfId="1" applyNumberFormat="1" applyFont="1" applyFill="1" applyBorder="1" applyAlignment="1" applyProtection="1">
      <alignment horizontal="center" vertical="top"/>
      <protection hidden="1"/>
    </xf>
    <xf numFmtId="49" fontId="92" fillId="14" borderId="73" xfId="1" applyNumberFormat="1" applyFont="1" applyFill="1" applyBorder="1" applyAlignment="1" applyProtection="1">
      <alignment horizontal="center"/>
      <protection hidden="1"/>
    </xf>
    <xf numFmtId="0" fontId="6" fillId="0" borderId="5" xfId="1" applyFont="1" applyBorder="1" applyAlignment="1" applyProtection="1">
      <alignment horizontal="center" vertical="center" wrapText="1"/>
      <protection locked="0"/>
    </xf>
    <xf numFmtId="12" fontId="60" fillId="0" borderId="77" xfId="1" applyNumberFormat="1" applyFont="1" applyBorder="1" applyAlignment="1" applyProtection="1">
      <alignment horizontal="center" vertical="center"/>
      <protection locked="0"/>
    </xf>
    <xf numFmtId="2" fontId="60" fillId="0" borderId="77" xfId="1" applyNumberFormat="1" applyFont="1" applyBorder="1" applyAlignment="1" applyProtection="1">
      <alignment horizontal="center" vertical="center" wrapText="1"/>
      <protection locked="0"/>
    </xf>
    <xf numFmtId="2" fontId="60" fillId="0" borderId="77" xfId="1" applyNumberFormat="1" applyFont="1" applyBorder="1" applyAlignment="1" applyProtection="1">
      <alignment horizontal="left" vertical="center" wrapText="1"/>
      <protection locked="0"/>
    </xf>
    <xf numFmtId="2" fontId="60" fillId="0" borderId="78" xfId="1" applyNumberFormat="1" applyFont="1" applyBorder="1" applyAlignment="1" applyProtection="1">
      <alignment vertical="center" wrapText="1"/>
      <protection locked="0"/>
    </xf>
    <xf numFmtId="2" fontId="60" fillId="0" borderId="77" xfId="1" applyNumberFormat="1" applyFont="1" applyBorder="1" applyAlignment="1" applyProtection="1">
      <alignment vertical="center" wrapText="1"/>
      <protection locked="0"/>
    </xf>
    <xf numFmtId="12" fontId="6" fillId="0" borderId="0" xfId="1" applyNumberFormat="1" applyFont="1" applyProtection="1">
      <protection hidden="1"/>
    </xf>
    <xf numFmtId="12" fontId="60" fillId="0" borderId="8" xfId="1" applyNumberFormat="1" applyFont="1" applyBorder="1" applyAlignment="1" applyProtection="1">
      <alignment horizontal="center" vertical="center"/>
      <protection locked="0"/>
    </xf>
    <xf numFmtId="2" fontId="60" fillId="0" borderId="8" xfId="1" applyNumberFormat="1" applyFont="1" applyBorder="1" applyAlignment="1" applyProtection="1">
      <alignment horizontal="center" vertical="center" wrapText="1"/>
      <protection locked="0"/>
    </xf>
    <xf numFmtId="2" fontId="60" fillId="0" borderId="8" xfId="1" applyNumberFormat="1" applyFont="1" applyBorder="1" applyAlignment="1" applyProtection="1">
      <alignment horizontal="left" vertical="center" wrapText="1"/>
      <protection locked="0"/>
    </xf>
    <xf numFmtId="2" fontId="60" fillId="0" borderId="15" xfId="1" applyNumberFormat="1" applyFont="1" applyBorder="1" applyAlignment="1" applyProtection="1">
      <alignment vertical="center" wrapText="1"/>
      <protection locked="0"/>
    </xf>
    <xf numFmtId="2" fontId="60" fillId="0" borderId="8" xfId="1" applyNumberFormat="1" applyFont="1" applyBorder="1" applyAlignment="1" applyProtection="1">
      <alignment vertical="center" wrapText="1"/>
      <protection locked="0"/>
    </xf>
    <xf numFmtId="12" fontId="60" fillId="0" borderId="68" xfId="1" applyNumberFormat="1" applyFont="1" applyBorder="1" applyAlignment="1" applyProtection="1">
      <alignment horizontal="center" vertical="center"/>
      <protection locked="0"/>
    </xf>
    <xf numFmtId="2" fontId="60" fillId="0" borderId="68" xfId="1" applyNumberFormat="1" applyFont="1" applyBorder="1" applyAlignment="1" applyProtection="1">
      <alignment horizontal="center" vertical="center" wrapText="1"/>
      <protection locked="0"/>
    </xf>
    <xf numFmtId="2" fontId="60" fillId="0" borderId="68" xfId="1" applyNumberFormat="1" applyFont="1" applyBorder="1" applyAlignment="1" applyProtection="1">
      <alignment horizontal="left" vertical="center" wrapText="1"/>
      <protection locked="0"/>
    </xf>
    <xf numFmtId="2" fontId="60" fillId="0" borderId="84" xfId="1" applyNumberFormat="1" applyFont="1" applyBorder="1" applyAlignment="1" applyProtection="1">
      <alignment vertical="center" wrapText="1"/>
      <protection locked="0"/>
    </xf>
    <xf numFmtId="2" fontId="60" fillId="0" borderId="68" xfId="1" applyNumberFormat="1" applyFont="1" applyBorder="1" applyAlignment="1" applyProtection="1">
      <alignment vertical="center" wrapText="1"/>
      <protection locked="0"/>
    </xf>
    <xf numFmtId="0" fontId="65" fillId="11" borderId="69" xfId="1" applyFont="1" applyFill="1" applyBorder="1" applyAlignment="1" applyProtection="1">
      <alignment horizontal="center" vertical="center"/>
      <protection hidden="1"/>
    </xf>
    <xf numFmtId="0" fontId="65" fillId="11" borderId="70" xfId="1" applyFont="1" applyFill="1" applyBorder="1" applyAlignment="1" applyProtection="1">
      <alignment horizontal="center" vertical="center"/>
      <protection hidden="1"/>
    </xf>
    <xf numFmtId="0" fontId="65" fillId="11" borderId="70" xfId="1" applyFont="1" applyFill="1" applyBorder="1" applyAlignment="1" applyProtection="1">
      <alignment horizontal="left" vertical="center" indent="1"/>
      <protection hidden="1"/>
    </xf>
    <xf numFmtId="0" fontId="62" fillId="11" borderId="70" xfId="1" applyFont="1" applyFill="1" applyBorder="1" applyAlignment="1" applyProtection="1">
      <alignment horizontal="center"/>
      <protection hidden="1"/>
    </xf>
    <xf numFmtId="0" fontId="65" fillId="11" borderId="70" xfId="1" applyFont="1" applyFill="1" applyBorder="1" applyAlignment="1" applyProtection="1">
      <alignment horizontal="center"/>
      <protection hidden="1"/>
    </xf>
    <xf numFmtId="0" fontId="63" fillId="11" borderId="86" xfId="1" applyFont="1" applyFill="1" applyBorder="1" applyAlignment="1" applyProtection="1">
      <alignment horizontal="center"/>
      <protection hidden="1"/>
    </xf>
    <xf numFmtId="0" fontId="65" fillId="11" borderId="86" xfId="1" applyFont="1" applyFill="1" applyBorder="1" applyAlignment="1" applyProtection="1">
      <alignment horizontal="center" vertical="center"/>
      <protection hidden="1"/>
    </xf>
    <xf numFmtId="0" fontId="65" fillId="11" borderId="86" xfId="1" applyFont="1" applyFill="1" applyBorder="1" applyAlignment="1" applyProtection="1">
      <alignment horizontal="center"/>
      <protection hidden="1"/>
    </xf>
    <xf numFmtId="2" fontId="65" fillId="14" borderId="72" xfId="1" applyNumberFormat="1" applyFont="1" applyFill="1" applyBorder="1" applyAlignment="1" applyProtection="1">
      <alignment horizontal="right"/>
      <protection hidden="1"/>
    </xf>
    <xf numFmtId="2" fontId="65" fillId="14" borderId="72" xfId="1" applyNumberFormat="1" applyFont="1" applyFill="1" applyBorder="1" applyProtection="1">
      <protection hidden="1"/>
    </xf>
    <xf numFmtId="2" fontId="65" fillId="14" borderId="83" xfId="1" applyNumberFormat="1" applyFont="1" applyFill="1" applyBorder="1" applyAlignment="1" applyProtection="1">
      <alignment horizontal="center" vertical="top"/>
      <protection hidden="1"/>
    </xf>
    <xf numFmtId="49" fontId="92" fillId="14" borderId="85" xfId="1" applyNumberFormat="1" applyFont="1" applyFill="1" applyBorder="1" applyAlignment="1" applyProtection="1">
      <alignment horizontal="center"/>
      <protection hidden="1"/>
    </xf>
    <xf numFmtId="0" fontId="62" fillId="11" borderId="70" xfId="1" applyFont="1" applyFill="1" applyBorder="1" applyAlignment="1" applyProtection="1">
      <alignment horizontal="center" vertical="center"/>
      <protection hidden="1"/>
    </xf>
    <xf numFmtId="0" fontId="63" fillId="11" borderId="70" xfId="1" applyFont="1" applyFill="1" applyBorder="1" applyAlignment="1" applyProtection="1">
      <alignment horizontal="center" vertical="center"/>
      <protection hidden="1"/>
    </xf>
    <xf numFmtId="0" fontId="65" fillId="11" borderId="87" xfId="1" applyFont="1" applyFill="1" applyBorder="1" applyAlignment="1" applyProtection="1">
      <alignment horizontal="center" vertical="center"/>
      <protection hidden="1"/>
    </xf>
    <xf numFmtId="2" fontId="65" fillId="14" borderId="72" xfId="1" applyNumberFormat="1" applyFont="1" applyFill="1" applyBorder="1" applyAlignment="1" applyProtection="1">
      <alignment horizontal="center" vertical="top"/>
      <protection hidden="1"/>
    </xf>
    <xf numFmtId="2" fontId="65" fillId="14" borderId="88" xfId="1" applyNumberFormat="1" applyFont="1" applyFill="1" applyBorder="1" applyAlignment="1" applyProtection="1">
      <alignment horizontal="right"/>
      <protection hidden="1"/>
    </xf>
    <xf numFmtId="2" fontId="65" fillId="14" borderId="88" xfId="1" applyNumberFormat="1" applyFont="1" applyFill="1" applyBorder="1" applyProtection="1">
      <protection hidden="1"/>
    </xf>
    <xf numFmtId="0" fontId="65" fillId="11" borderId="70" xfId="1" applyFont="1" applyFill="1" applyBorder="1" applyAlignment="1" applyProtection="1">
      <alignment horizontal="left" vertical="center" indent="4"/>
      <protection hidden="1"/>
    </xf>
    <xf numFmtId="0" fontId="62" fillId="11" borderId="70" xfId="1" applyFont="1" applyFill="1" applyBorder="1" applyAlignment="1" applyProtection="1">
      <alignment horizontal="left" vertical="center" indent="3"/>
      <protection hidden="1"/>
    </xf>
    <xf numFmtId="0" fontId="65" fillId="11" borderId="70" xfId="1" applyFont="1" applyFill="1" applyBorder="1" applyAlignment="1" applyProtection="1">
      <alignment horizontal="left" vertical="center" indent="3"/>
      <protection hidden="1"/>
    </xf>
    <xf numFmtId="0" fontId="63" fillId="11" borderId="70" xfId="1" applyFont="1" applyFill="1" applyBorder="1" applyAlignment="1" applyProtection="1">
      <alignment horizontal="left" vertical="center" indent="3"/>
      <protection hidden="1"/>
    </xf>
    <xf numFmtId="0" fontId="65" fillId="11" borderId="70" xfId="1" applyFont="1" applyFill="1" applyBorder="1" applyAlignment="1" applyProtection="1">
      <alignment horizontal="left" vertical="center"/>
      <protection hidden="1"/>
    </xf>
    <xf numFmtId="2" fontId="5" fillId="14" borderId="72" xfId="1" applyNumberFormat="1" applyFont="1" applyFill="1" applyBorder="1" applyAlignment="1" applyProtection="1">
      <alignment horizontal="right" vertical="center"/>
      <protection hidden="1"/>
    </xf>
    <xf numFmtId="2" fontId="5" fillId="14" borderId="72" xfId="1" applyNumberFormat="1" applyFont="1" applyFill="1" applyBorder="1" applyAlignment="1" applyProtection="1">
      <alignment vertical="center"/>
      <protection hidden="1"/>
    </xf>
    <xf numFmtId="2" fontId="5" fillId="14" borderId="72" xfId="1" applyNumberFormat="1" applyFont="1" applyFill="1" applyBorder="1" applyAlignment="1" applyProtection="1">
      <alignment horizontal="center" vertical="top"/>
      <protection hidden="1"/>
    </xf>
    <xf numFmtId="0" fontId="90" fillId="0" borderId="89" xfId="1" applyFont="1" applyBorder="1" applyAlignment="1" applyProtection="1">
      <alignment horizontal="center" vertical="center" wrapText="1"/>
      <protection locked="0"/>
    </xf>
    <xf numFmtId="0" fontId="6" fillId="0" borderId="77" xfId="1" applyFont="1" applyBorder="1" applyAlignment="1" applyProtection="1">
      <alignment vertical="center" wrapText="1"/>
      <protection locked="0"/>
    </xf>
    <xf numFmtId="12" fontId="65" fillId="0" borderId="77" xfId="1" applyNumberFormat="1" applyFont="1" applyBorder="1" applyAlignment="1" applyProtection="1">
      <alignment horizontal="left" vertical="center" wrapText="1" indent="1"/>
      <protection locked="0"/>
    </xf>
    <xf numFmtId="0" fontId="6" fillId="0" borderId="77" xfId="1" applyFont="1" applyBorder="1" applyAlignment="1" applyProtection="1">
      <alignment horizontal="center" vertical="center" wrapText="1"/>
      <protection locked="0"/>
    </xf>
    <xf numFmtId="0" fontId="6" fillId="0" borderId="77" xfId="1" applyFont="1" applyBorder="1" applyAlignment="1" applyProtection="1">
      <alignment horizontal="center" vertical="center"/>
      <protection locked="0"/>
    </xf>
    <xf numFmtId="0" fontId="61" fillId="0" borderId="77" xfId="1" applyFont="1" applyBorder="1" applyAlignment="1" applyProtection="1">
      <alignment vertical="center" wrapText="1"/>
      <protection locked="0"/>
    </xf>
    <xf numFmtId="2" fontId="60" fillId="11" borderId="75" xfId="1" applyNumberFormat="1" applyFont="1" applyFill="1" applyBorder="1" applyAlignment="1" applyProtection="1">
      <alignment vertical="center" wrapText="1"/>
      <protection hidden="1"/>
    </xf>
    <xf numFmtId="2" fontId="60" fillId="0" borderId="75" xfId="1" applyNumberFormat="1" applyFont="1" applyBorder="1" applyAlignment="1" applyProtection="1">
      <alignment horizontal="center" vertical="center" wrapText="1"/>
      <protection locked="0"/>
    </xf>
    <xf numFmtId="2" fontId="65" fillId="11" borderId="75" xfId="1" applyNumberFormat="1" applyFont="1" applyFill="1" applyBorder="1" applyAlignment="1" applyProtection="1">
      <alignment horizontal="right" vertical="center" wrapText="1"/>
      <protection hidden="1"/>
    </xf>
    <xf numFmtId="2" fontId="65" fillId="11" borderId="75" xfId="1" applyNumberFormat="1" applyFont="1" applyFill="1" applyBorder="1" applyAlignment="1" applyProtection="1">
      <alignment vertical="center" wrapText="1"/>
      <protection hidden="1"/>
    </xf>
    <xf numFmtId="2" fontId="93" fillId="11" borderId="75" xfId="1" applyNumberFormat="1" applyFont="1" applyFill="1" applyBorder="1" applyAlignment="1" applyProtection="1">
      <alignment horizontal="right" vertical="center"/>
      <protection hidden="1"/>
    </xf>
    <xf numFmtId="2" fontId="93" fillId="11" borderId="75" xfId="1" applyNumberFormat="1" applyFont="1" applyFill="1" applyBorder="1" applyAlignment="1" applyProtection="1">
      <alignment horizontal="center" vertical="center"/>
      <protection hidden="1"/>
    </xf>
    <xf numFmtId="49" fontId="94" fillId="0" borderId="79" xfId="1" applyNumberFormat="1" applyFont="1" applyBorder="1" applyAlignment="1" applyProtection="1">
      <alignment horizontal="right" vertical="center" wrapText="1"/>
      <protection locked="0"/>
    </xf>
    <xf numFmtId="0" fontId="90" fillId="0" borderId="35" xfId="1" applyFont="1" applyBorder="1" applyAlignment="1" applyProtection="1">
      <alignment horizontal="center" vertical="center" wrapText="1"/>
      <protection locked="0"/>
    </xf>
    <xf numFmtId="0" fontId="6" fillId="0" borderId="8" xfId="1" applyFont="1" applyBorder="1" applyAlignment="1" applyProtection="1">
      <alignment vertical="center" wrapText="1"/>
      <protection locked="0"/>
    </xf>
    <xf numFmtId="12" fontId="65" fillId="0" borderId="8" xfId="1" applyNumberFormat="1" applyFont="1" applyBorder="1" applyAlignment="1" applyProtection="1">
      <alignment horizontal="left" vertical="center" wrapText="1" indent="1"/>
      <protection locked="0"/>
    </xf>
    <xf numFmtId="0" fontId="6" fillId="0" borderId="8" xfId="1" applyFont="1" applyBorder="1" applyAlignment="1" applyProtection="1">
      <alignment horizontal="center" vertical="center" wrapText="1"/>
      <protection locked="0"/>
    </xf>
    <xf numFmtId="0" fontId="6" fillId="0" borderId="8" xfId="1" applyFont="1" applyBorder="1" applyAlignment="1" applyProtection="1">
      <alignment horizontal="center" vertical="center"/>
      <protection locked="0"/>
    </xf>
    <xf numFmtId="0" fontId="61" fillId="0" borderId="8" xfId="1" applyFont="1" applyBorder="1" applyAlignment="1" applyProtection="1">
      <alignment vertical="center" wrapText="1"/>
      <protection locked="0"/>
    </xf>
    <xf numFmtId="2" fontId="60" fillId="11" borderId="8" xfId="1" applyNumberFormat="1" applyFont="1" applyFill="1" applyBorder="1" applyAlignment="1" applyProtection="1">
      <alignment vertical="center" wrapText="1"/>
      <protection hidden="1"/>
    </xf>
    <xf numFmtId="2" fontId="65" fillId="11" borderId="8" xfId="1" applyNumberFormat="1" applyFont="1" applyFill="1" applyBorder="1" applyAlignment="1" applyProtection="1">
      <alignment horizontal="right" vertical="center" wrapText="1"/>
      <protection hidden="1"/>
    </xf>
    <xf numFmtId="2" fontId="65" fillId="11" borderId="8" xfId="1" applyNumberFormat="1" applyFont="1" applyFill="1" applyBorder="1" applyAlignment="1" applyProtection="1">
      <alignment vertical="center" wrapText="1"/>
      <protection hidden="1"/>
    </xf>
    <xf numFmtId="2" fontId="93" fillId="11" borderId="8" xfId="1" applyNumberFormat="1" applyFont="1" applyFill="1" applyBorder="1" applyAlignment="1" applyProtection="1">
      <alignment horizontal="right" vertical="center"/>
      <protection hidden="1"/>
    </xf>
    <xf numFmtId="2" fontId="93" fillId="11" borderId="8" xfId="1" applyNumberFormat="1" applyFont="1" applyFill="1" applyBorder="1" applyAlignment="1" applyProtection="1">
      <alignment horizontal="center" vertical="center"/>
      <protection hidden="1"/>
    </xf>
    <xf numFmtId="49" fontId="94" fillId="0" borderId="37" xfId="1" applyNumberFormat="1" applyFont="1" applyBorder="1" applyAlignment="1" applyProtection="1">
      <alignment vertical="center" wrapText="1"/>
      <protection locked="0"/>
    </xf>
    <xf numFmtId="12" fontId="60" fillId="11" borderId="8" xfId="1" applyNumberFormat="1" applyFont="1" applyFill="1" applyBorder="1" applyAlignment="1" applyProtection="1">
      <alignment vertical="center" wrapText="1"/>
      <protection hidden="1"/>
    </xf>
    <xf numFmtId="12" fontId="60" fillId="0" borderId="8" xfId="1" applyNumberFormat="1" applyFont="1" applyBorder="1" applyAlignment="1" applyProtection="1">
      <alignment horizontal="center" vertical="center" wrapText="1"/>
      <protection locked="0"/>
    </xf>
    <xf numFmtId="0" fontId="90" fillId="0" borderId="67" xfId="1" applyFont="1" applyBorder="1" applyAlignment="1" applyProtection="1">
      <alignment horizontal="center" vertical="center" wrapText="1"/>
      <protection locked="0"/>
    </xf>
    <xf numFmtId="0" fontId="6" fillId="0" borderId="68" xfId="1" applyFont="1" applyBorder="1" applyAlignment="1" applyProtection="1">
      <alignment vertical="center" wrapText="1"/>
      <protection locked="0"/>
    </xf>
    <xf numFmtId="12" fontId="65" fillId="0" borderId="68" xfId="1" applyNumberFormat="1" applyFont="1" applyBorder="1" applyAlignment="1" applyProtection="1">
      <alignment horizontal="left" vertical="center" wrapText="1" indent="1"/>
      <protection locked="0"/>
    </xf>
    <xf numFmtId="0" fontId="6" fillId="0" borderId="68" xfId="1" applyFont="1" applyBorder="1" applyAlignment="1" applyProtection="1">
      <alignment horizontal="center" vertical="center" wrapText="1"/>
      <protection locked="0"/>
    </xf>
    <xf numFmtId="0" fontId="6" fillId="0" borderId="68" xfId="1" applyFont="1" applyBorder="1" applyAlignment="1" applyProtection="1">
      <alignment horizontal="center" vertical="center"/>
      <protection locked="0"/>
    </xf>
    <xf numFmtId="0" fontId="61" fillId="0" borderId="68" xfId="1" applyFont="1" applyBorder="1" applyAlignment="1" applyProtection="1">
      <alignment vertical="center" wrapText="1"/>
      <protection locked="0"/>
    </xf>
    <xf numFmtId="12" fontId="60" fillId="11" borderId="82" xfId="1" applyNumberFormat="1" applyFont="1" applyFill="1" applyBorder="1" applyAlignment="1" applyProtection="1">
      <alignment vertical="center" wrapText="1"/>
      <protection hidden="1"/>
    </xf>
    <xf numFmtId="12" fontId="60" fillId="0" borderId="82" xfId="1" applyNumberFormat="1" applyFont="1" applyBorder="1" applyAlignment="1" applyProtection="1">
      <alignment horizontal="center" vertical="center" wrapText="1"/>
      <protection locked="0"/>
    </xf>
    <xf numFmtId="2" fontId="65" fillId="11" borderId="82" xfId="1" applyNumberFormat="1" applyFont="1" applyFill="1" applyBorder="1" applyAlignment="1" applyProtection="1">
      <alignment horizontal="right" vertical="center" wrapText="1"/>
      <protection hidden="1"/>
    </xf>
    <xf numFmtId="2" fontId="65" fillId="11" borderId="82" xfId="1" applyNumberFormat="1" applyFont="1" applyFill="1" applyBorder="1" applyAlignment="1" applyProtection="1">
      <alignment vertical="center" wrapText="1"/>
      <protection hidden="1"/>
    </xf>
    <xf numFmtId="2" fontId="93" fillId="11" borderId="82" xfId="1" applyNumberFormat="1" applyFont="1" applyFill="1" applyBorder="1" applyAlignment="1" applyProtection="1">
      <alignment horizontal="right" vertical="center"/>
      <protection hidden="1"/>
    </xf>
    <xf numFmtId="2" fontId="93" fillId="11" borderId="82" xfId="1" applyNumberFormat="1" applyFont="1" applyFill="1" applyBorder="1" applyAlignment="1" applyProtection="1">
      <alignment horizontal="center" vertical="center"/>
      <protection hidden="1"/>
    </xf>
    <xf numFmtId="49" fontId="94" fillId="0" borderId="85" xfId="1" applyNumberFormat="1" applyFont="1" applyBorder="1" applyAlignment="1" applyProtection="1">
      <alignment vertical="center" wrapText="1"/>
      <protection locked="0"/>
    </xf>
    <xf numFmtId="2" fontId="65" fillId="14" borderId="72" xfId="1" applyNumberFormat="1" applyFont="1" applyFill="1" applyBorder="1" applyAlignment="1" applyProtection="1">
      <alignment horizontal="right" vertical="center"/>
      <protection hidden="1"/>
    </xf>
    <xf numFmtId="2" fontId="65" fillId="14" borderId="72" xfId="1" applyNumberFormat="1" applyFont="1" applyFill="1" applyBorder="1" applyAlignment="1" applyProtection="1">
      <alignment vertical="center"/>
      <protection hidden="1"/>
    </xf>
    <xf numFmtId="2" fontId="65" fillId="13" borderId="72" xfId="1" applyNumberFormat="1" applyFont="1" applyFill="1" applyBorder="1" applyAlignment="1" applyProtection="1">
      <alignment horizontal="right" vertical="center"/>
      <protection hidden="1"/>
    </xf>
    <xf numFmtId="2" fontId="65" fillId="13" borderId="72" xfId="1" applyNumberFormat="1" applyFont="1" applyFill="1" applyBorder="1" applyAlignment="1" applyProtection="1">
      <alignment vertical="center"/>
      <protection hidden="1"/>
    </xf>
    <xf numFmtId="12" fontId="60" fillId="11" borderId="75" xfId="1" applyNumberFormat="1" applyFont="1" applyFill="1" applyBorder="1" applyAlignment="1" applyProtection="1">
      <alignment vertical="center" wrapText="1"/>
      <protection hidden="1"/>
    </xf>
    <xf numFmtId="12" fontId="60" fillId="0" borderId="77" xfId="1" applyNumberFormat="1" applyFont="1" applyBorder="1" applyAlignment="1" applyProtection="1">
      <alignment horizontal="center" vertical="center" wrapText="1"/>
      <protection locked="0" hidden="1"/>
    </xf>
    <xf numFmtId="49" fontId="94" fillId="0" borderId="79" xfId="1" applyNumberFormat="1" applyFont="1" applyBorder="1" applyAlignment="1" applyProtection="1">
      <alignment vertical="center" wrapText="1"/>
      <protection locked="0" hidden="1"/>
    </xf>
    <xf numFmtId="12" fontId="6" fillId="0" borderId="0" xfId="1" applyNumberFormat="1" applyFont="1" applyAlignment="1" applyProtection="1">
      <alignment vertical="center"/>
      <protection hidden="1"/>
    </xf>
    <xf numFmtId="12" fontId="60" fillId="0" borderId="82" xfId="1" applyNumberFormat="1" applyFont="1" applyBorder="1" applyAlignment="1" applyProtection="1">
      <alignment horizontal="center" vertical="center" wrapText="1"/>
      <protection locked="0" hidden="1"/>
    </xf>
    <xf numFmtId="49" fontId="94" fillId="0" borderId="85" xfId="1" applyNumberFormat="1" applyFont="1" applyBorder="1" applyAlignment="1" applyProtection="1">
      <alignment vertical="center" wrapText="1"/>
      <protection locked="0" hidden="1"/>
    </xf>
    <xf numFmtId="12" fontId="60" fillId="12" borderId="75" xfId="1" applyNumberFormat="1" applyFont="1" applyFill="1" applyBorder="1" applyAlignment="1" applyProtection="1">
      <alignment vertical="center" wrapText="1"/>
      <protection hidden="1"/>
    </xf>
    <xf numFmtId="0" fontId="65" fillId="14" borderId="70" xfId="1" applyFont="1" applyFill="1" applyBorder="1" applyAlignment="1" applyProtection="1">
      <alignment horizontal="right" vertical="center"/>
      <protection hidden="1"/>
    </xf>
    <xf numFmtId="0" fontId="65" fillId="14" borderId="70" xfId="1" applyFont="1" applyFill="1" applyBorder="1" applyAlignment="1" applyProtection="1">
      <alignment horizontal="center" vertical="center"/>
      <protection hidden="1"/>
    </xf>
    <xf numFmtId="2" fontId="65" fillId="14" borderId="88" xfId="1" applyNumberFormat="1" applyFont="1" applyFill="1" applyBorder="1" applyAlignment="1" applyProtection="1">
      <alignment horizontal="center" vertical="top"/>
      <protection hidden="1"/>
    </xf>
    <xf numFmtId="12" fontId="60" fillId="11" borderId="75" xfId="1" applyNumberFormat="1" applyFont="1" applyFill="1" applyBorder="1" applyAlignment="1" applyProtection="1">
      <alignment horizontal="center" vertical="center" wrapText="1"/>
      <protection hidden="1"/>
    </xf>
    <xf numFmtId="12" fontId="65" fillId="11" borderId="75" xfId="1" applyNumberFormat="1" applyFont="1" applyFill="1" applyBorder="1" applyAlignment="1" applyProtection="1">
      <alignment horizontal="right" vertical="center" wrapText="1"/>
      <protection hidden="1"/>
    </xf>
    <xf numFmtId="12" fontId="62" fillId="11" borderId="75" xfId="1" applyNumberFormat="1" applyFont="1" applyFill="1" applyBorder="1" applyAlignment="1" applyProtection="1">
      <alignment horizontal="center" vertical="center" wrapText="1"/>
      <protection hidden="1"/>
    </xf>
    <xf numFmtId="2" fontId="65" fillId="0" borderId="76" xfId="1" applyNumberFormat="1" applyFont="1" applyBorder="1" applyAlignment="1" applyProtection="1">
      <alignment horizontal="right" vertical="center"/>
      <protection locked="0"/>
    </xf>
    <xf numFmtId="2" fontId="93" fillId="11" borderId="77" xfId="1" applyNumberFormat="1" applyFont="1" applyFill="1" applyBorder="1" applyAlignment="1" applyProtection="1">
      <alignment horizontal="center" vertical="center"/>
      <protection hidden="1"/>
    </xf>
    <xf numFmtId="49" fontId="94" fillId="0" borderId="79" xfId="1" applyNumberFormat="1" applyFont="1" applyBorder="1" applyAlignment="1" applyProtection="1">
      <alignment wrapText="1"/>
      <protection locked="0"/>
    </xf>
    <xf numFmtId="12" fontId="60" fillId="11" borderId="8" xfId="1" applyNumberFormat="1" applyFont="1" applyFill="1" applyBorder="1" applyAlignment="1" applyProtection="1">
      <alignment horizontal="center" vertical="center" wrapText="1"/>
      <protection hidden="1"/>
    </xf>
    <xf numFmtId="12" fontId="65" fillId="11" borderId="8" xfId="1" applyNumberFormat="1" applyFont="1" applyFill="1" applyBorder="1" applyAlignment="1" applyProtection="1">
      <alignment horizontal="right" vertical="center" wrapText="1"/>
      <protection hidden="1"/>
    </xf>
    <xf numFmtId="12" fontId="62" fillId="11" borderId="8" xfId="1" applyNumberFormat="1" applyFont="1" applyFill="1" applyBorder="1" applyAlignment="1" applyProtection="1">
      <alignment horizontal="center" vertical="center" wrapText="1"/>
      <protection hidden="1"/>
    </xf>
    <xf numFmtId="2" fontId="65" fillId="0" borderId="7" xfId="1" applyNumberFormat="1" applyFont="1" applyBorder="1" applyAlignment="1" applyProtection="1">
      <alignment horizontal="right" vertical="center"/>
      <protection locked="0"/>
    </xf>
    <xf numFmtId="49" fontId="94" fillId="0" borderId="37" xfId="1" applyNumberFormat="1" applyFont="1" applyBorder="1" applyAlignment="1" applyProtection="1">
      <alignment wrapText="1"/>
      <protection locked="0"/>
    </xf>
    <xf numFmtId="12" fontId="60" fillId="11" borderId="11" xfId="1" applyNumberFormat="1" applyFont="1" applyFill="1" applyBorder="1" applyAlignment="1" applyProtection="1">
      <alignment vertical="center" wrapText="1"/>
      <protection hidden="1"/>
    </xf>
    <xf numFmtId="12" fontId="60" fillId="11" borderId="11" xfId="1" applyNumberFormat="1" applyFont="1" applyFill="1" applyBorder="1" applyAlignment="1" applyProtection="1">
      <alignment horizontal="center" vertical="center" wrapText="1"/>
      <protection hidden="1"/>
    </xf>
    <xf numFmtId="12" fontId="65" fillId="11" borderId="5" xfId="1" applyNumberFormat="1" applyFont="1" applyFill="1" applyBorder="1" applyAlignment="1" applyProtection="1">
      <alignment horizontal="right" vertical="center" wrapText="1"/>
      <protection hidden="1"/>
    </xf>
    <xf numFmtId="12" fontId="62" fillId="11" borderId="5" xfId="1" applyNumberFormat="1" applyFont="1" applyFill="1" applyBorder="1" applyAlignment="1" applyProtection="1">
      <alignment horizontal="center" vertical="center" wrapText="1"/>
      <protection hidden="1"/>
    </xf>
    <xf numFmtId="2" fontId="65" fillId="0" borderId="6" xfId="1" applyNumberFormat="1" applyFont="1" applyBorder="1" applyAlignment="1" applyProtection="1">
      <alignment horizontal="right" vertical="center"/>
      <protection locked="0"/>
    </xf>
    <xf numFmtId="49" fontId="94" fillId="0" borderId="65" xfId="1" applyNumberFormat="1" applyFont="1" applyBorder="1" applyAlignment="1" applyProtection="1">
      <alignment wrapText="1"/>
      <protection locked="0"/>
    </xf>
    <xf numFmtId="0" fontId="62" fillId="11" borderId="70" xfId="1" applyFont="1" applyFill="1" applyBorder="1" applyAlignment="1" applyProtection="1">
      <alignment horizontal="left" vertical="center"/>
      <protection hidden="1"/>
    </xf>
    <xf numFmtId="0" fontId="63" fillId="11" borderId="70" xfId="1" applyFont="1" applyFill="1" applyBorder="1" applyAlignment="1" applyProtection="1">
      <alignment horizontal="left" vertical="center"/>
      <protection hidden="1"/>
    </xf>
    <xf numFmtId="2" fontId="65" fillId="14" borderId="72" xfId="1" applyNumberFormat="1" applyFont="1" applyFill="1" applyBorder="1" applyAlignment="1" applyProtection="1">
      <alignment horizontal="center" vertical="center"/>
      <protection hidden="1"/>
    </xf>
    <xf numFmtId="49" fontId="92" fillId="14" borderId="73" xfId="1" applyNumberFormat="1" applyFont="1" applyFill="1" applyBorder="1" applyAlignment="1" applyProtection="1">
      <alignment horizontal="center" vertical="center"/>
      <protection hidden="1"/>
    </xf>
    <xf numFmtId="12" fontId="60" fillId="11" borderId="90" xfId="1" applyNumberFormat="1" applyFont="1" applyFill="1" applyBorder="1" applyAlignment="1" applyProtection="1">
      <alignment vertical="center" wrapText="1"/>
      <protection hidden="1"/>
    </xf>
    <xf numFmtId="12" fontId="60" fillId="11" borderId="90" xfId="1" applyNumberFormat="1" applyFont="1" applyFill="1" applyBorder="1" applyAlignment="1" applyProtection="1">
      <alignment horizontal="center" vertical="center" wrapText="1"/>
      <protection hidden="1"/>
    </xf>
    <xf numFmtId="12" fontId="65" fillId="11" borderId="90" xfId="1" applyNumberFormat="1" applyFont="1" applyFill="1" applyBorder="1" applyAlignment="1" applyProtection="1">
      <alignment horizontal="right" vertical="center" wrapText="1"/>
      <protection hidden="1"/>
    </xf>
    <xf numFmtId="12" fontId="62" fillId="11" borderId="90" xfId="1" applyNumberFormat="1" applyFont="1" applyFill="1" applyBorder="1" applyAlignment="1" applyProtection="1">
      <alignment horizontal="center" vertical="center" wrapText="1"/>
      <protection hidden="1"/>
    </xf>
    <xf numFmtId="2" fontId="65" fillId="0" borderId="90" xfId="1" applyNumberFormat="1" applyFont="1" applyBorder="1" applyAlignment="1" applyProtection="1">
      <alignment horizontal="right" vertical="center"/>
      <protection locked="0"/>
    </xf>
    <xf numFmtId="2" fontId="93" fillId="11" borderId="56" xfId="1" applyNumberFormat="1" applyFont="1" applyFill="1" applyBorder="1" applyAlignment="1" applyProtection="1">
      <alignment horizontal="center" vertical="center"/>
      <protection hidden="1"/>
    </xf>
    <xf numFmtId="49" fontId="94" fillId="0" borderId="91" xfId="1" applyNumberFormat="1" applyFont="1" applyBorder="1" applyAlignment="1" applyProtection="1">
      <alignment wrapText="1"/>
      <protection locked="0"/>
    </xf>
    <xf numFmtId="0" fontId="65" fillId="8" borderId="0" xfId="1" applyFont="1" applyFill="1" applyProtection="1">
      <protection hidden="1"/>
    </xf>
    <xf numFmtId="0" fontId="6" fillId="8" borderId="0" xfId="1" applyFont="1" applyFill="1" applyAlignment="1" applyProtection="1">
      <alignment horizontal="center"/>
      <protection hidden="1"/>
    </xf>
    <xf numFmtId="0" fontId="6" fillId="8" borderId="0" xfId="1" applyFont="1" applyFill="1" applyAlignment="1" applyProtection="1">
      <alignment horizontal="right"/>
      <protection hidden="1"/>
    </xf>
    <xf numFmtId="2" fontId="66" fillId="8" borderId="0" xfId="1" applyNumberFormat="1" applyFont="1" applyFill="1" applyAlignment="1" applyProtection="1">
      <alignment horizontal="right"/>
      <protection hidden="1"/>
    </xf>
    <xf numFmtId="2" fontId="66" fillId="0" borderId="0" xfId="1" applyNumberFormat="1" applyFont="1" applyAlignment="1" applyProtection="1">
      <alignment horizontal="right"/>
      <protection hidden="1"/>
    </xf>
    <xf numFmtId="2" fontId="66" fillId="0" borderId="0" xfId="1" applyNumberFormat="1" applyFont="1" applyAlignment="1" applyProtection="1">
      <alignment horizontal="center" vertical="top"/>
      <protection hidden="1"/>
    </xf>
    <xf numFmtId="0" fontId="61" fillId="0" borderId="0" xfId="1" applyFont="1" applyProtection="1">
      <protection hidden="1"/>
    </xf>
    <xf numFmtId="49" fontId="98" fillId="0" borderId="0" xfId="1" applyNumberFormat="1" applyFont="1" applyAlignment="1" applyProtection="1">
      <alignment vertical="center"/>
      <protection hidden="1"/>
    </xf>
    <xf numFmtId="49" fontId="79" fillId="0" borderId="0" xfId="1" applyNumberFormat="1" applyFont="1" applyAlignment="1" applyProtection="1">
      <alignment vertical="center"/>
      <protection hidden="1"/>
    </xf>
    <xf numFmtId="0" fontId="10" fillId="0" borderId="0" xfId="1" applyFont="1" applyAlignment="1" applyProtection="1">
      <alignment horizontal="right" vertical="center"/>
      <protection hidden="1"/>
    </xf>
    <xf numFmtId="0" fontId="99" fillId="0" borderId="33" xfId="1" applyFont="1" applyBorder="1" applyProtection="1">
      <protection hidden="1"/>
    </xf>
    <xf numFmtId="0" fontId="99" fillId="0" borderId="33" xfId="1" applyFont="1" applyBorder="1" applyAlignment="1" applyProtection="1">
      <alignment horizontal="right"/>
      <protection hidden="1"/>
    </xf>
    <xf numFmtId="0" fontId="99" fillId="0" borderId="0" xfId="1" applyFont="1" applyProtection="1">
      <protection hidden="1"/>
    </xf>
    <xf numFmtId="0" fontId="1" fillId="0" borderId="0" xfId="1" applyAlignment="1" applyProtection="1">
      <alignment horizontal="center" vertical="center"/>
      <protection hidden="1"/>
    </xf>
    <xf numFmtId="0" fontId="6" fillId="13" borderId="39" xfId="1" applyFont="1" applyFill="1" applyBorder="1" applyAlignment="1" applyProtection="1">
      <alignment horizontal="center" vertical="center" wrapText="1"/>
      <protection hidden="1"/>
    </xf>
    <xf numFmtId="0" fontId="60" fillId="11" borderId="92" xfId="1" applyFont="1" applyFill="1" applyBorder="1" applyAlignment="1" applyProtection="1">
      <alignment horizontal="center" vertical="center" wrapText="1"/>
      <protection hidden="1"/>
    </xf>
    <xf numFmtId="0" fontId="65" fillId="11" borderId="69" xfId="1" applyFont="1" applyFill="1" applyBorder="1" applyAlignment="1" applyProtection="1">
      <alignment horizontal="left" vertical="center" indent="3"/>
      <protection hidden="1"/>
    </xf>
    <xf numFmtId="0" fontId="6" fillId="0" borderId="89" xfId="1" applyFont="1" applyBorder="1" applyAlignment="1" applyProtection="1">
      <alignment horizontal="center" vertical="center" wrapText="1"/>
      <protection locked="0"/>
    </xf>
    <xf numFmtId="0" fontId="6" fillId="0" borderId="15" xfId="1" applyFont="1" applyBorder="1" applyAlignment="1" applyProtection="1">
      <alignment horizontal="center" vertical="center" wrapText="1"/>
      <protection locked="0"/>
    </xf>
    <xf numFmtId="12" fontId="62" fillId="0" borderId="77" xfId="1" applyNumberFormat="1" applyFont="1" applyBorder="1" applyAlignment="1" applyProtection="1">
      <alignment horizontal="left" vertical="center" wrapText="1" indent="1"/>
      <protection locked="0"/>
    </xf>
    <xf numFmtId="0" fontId="61" fillId="0" borderId="77" xfId="1" applyFont="1" applyBorder="1" applyAlignment="1" applyProtection="1">
      <alignment horizontal="center" vertical="center" wrapText="1"/>
      <protection locked="0"/>
    </xf>
    <xf numFmtId="0" fontId="61" fillId="0" borderId="77" xfId="1" applyFont="1" applyBorder="1" applyAlignment="1" applyProtection="1">
      <alignment horizontal="left" vertical="center" wrapText="1"/>
      <protection locked="0"/>
    </xf>
    <xf numFmtId="0" fontId="61" fillId="0" borderId="75" xfId="1" applyFont="1" applyBorder="1" applyAlignment="1" applyProtection="1">
      <alignment horizontal="center" vertical="center" wrapText="1"/>
      <protection locked="0"/>
    </xf>
    <xf numFmtId="2" fontId="66" fillId="0" borderId="77" xfId="1" applyNumberFormat="1" applyFont="1" applyBorder="1" applyAlignment="1" applyProtection="1">
      <alignment vertical="center" wrapText="1"/>
      <protection locked="0"/>
    </xf>
    <xf numFmtId="2" fontId="66" fillId="11" borderId="75" xfId="1" applyNumberFormat="1" applyFont="1" applyFill="1" applyBorder="1" applyAlignment="1" applyProtection="1">
      <alignment vertical="center" wrapText="1"/>
      <protection hidden="1"/>
    </xf>
    <xf numFmtId="2" fontId="100" fillId="11" borderId="75" xfId="1" applyNumberFormat="1" applyFont="1" applyFill="1" applyBorder="1" applyAlignment="1" applyProtection="1">
      <alignment vertical="center"/>
      <protection hidden="1"/>
    </xf>
    <xf numFmtId="2" fontId="100" fillId="11" borderId="75" xfId="1" applyNumberFormat="1" applyFont="1" applyFill="1" applyBorder="1" applyAlignment="1" applyProtection="1">
      <alignment horizontal="center" vertical="center"/>
      <protection hidden="1"/>
    </xf>
    <xf numFmtId="49" fontId="94" fillId="0" borderId="93" xfId="1" applyNumberFormat="1" applyFont="1" applyBorder="1" applyAlignment="1" applyProtection="1">
      <alignment vertical="center" wrapText="1"/>
      <protection locked="0"/>
    </xf>
    <xf numFmtId="49" fontId="1" fillId="0" borderId="0" xfId="1" applyNumberFormat="1" applyAlignment="1">
      <alignment vertical="center"/>
    </xf>
    <xf numFmtId="0" fontId="6" fillId="0" borderId="35" xfId="1" applyFont="1" applyBorder="1" applyAlignment="1" applyProtection="1">
      <alignment horizontal="center" vertical="center" wrapText="1"/>
      <protection locked="0"/>
    </xf>
    <xf numFmtId="12" fontId="62" fillId="0" borderId="8" xfId="1" applyNumberFormat="1" applyFont="1" applyBorder="1" applyAlignment="1" applyProtection="1">
      <alignment horizontal="left" vertical="center" wrapText="1" indent="1"/>
      <protection locked="0"/>
    </xf>
    <xf numFmtId="0" fontId="61" fillId="0" borderId="8" xfId="1" applyFont="1" applyBorder="1" applyAlignment="1" applyProtection="1">
      <alignment horizontal="center" vertical="center" wrapText="1"/>
      <protection locked="0"/>
    </xf>
    <xf numFmtId="0" fontId="61" fillId="0" borderId="8" xfId="1" applyFont="1" applyBorder="1" applyAlignment="1" applyProtection="1">
      <alignment horizontal="left" vertical="center" wrapText="1"/>
      <protection locked="0"/>
    </xf>
    <xf numFmtId="2" fontId="66" fillId="0" borderId="8" xfId="1" applyNumberFormat="1" applyFont="1" applyBorder="1" applyAlignment="1" applyProtection="1">
      <alignment vertical="center" wrapText="1"/>
      <protection locked="0"/>
    </xf>
    <xf numFmtId="2" fontId="66" fillId="11" borderId="8" xfId="1" applyNumberFormat="1" applyFont="1" applyFill="1" applyBorder="1" applyAlignment="1" applyProtection="1">
      <alignment vertical="center" wrapText="1"/>
      <protection hidden="1"/>
    </xf>
    <xf numFmtId="2" fontId="100" fillId="11" borderId="8" xfId="1" applyNumberFormat="1" applyFont="1" applyFill="1" applyBorder="1" applyAlignment="1" applyProtection="1">
      <alignment vertical="center"/>
      <protection hidden="1"/>
    </xf>
    <xf numFmtId="2" fontId="100" fillId="11" borderId="8" xfId="1" applyNumberFormat="1" applyFont="1" applyFill="1" applyBorder="1" applyAlignment="1" applyProtection="1">
      <alignment horizontal="center" vertical="center"/>
      <protection hidden="1"/>
    </xf>
    <xf numFmtId="12" fontId="62" fillId="0" borderId="11" xfId="1" applyNumberFormat="1" applyFont="1" applyBorder="1" applyAlignment="1" applyProtection="1">
      <alignment horizontal="left" vertical="center" wrapText="1" indent="1"/>
      <protection locked="0"/>
    </xf>
    <xf numFmtId="0" fontId="61" fillId="0" borderId="11" xfId="1" applyFont="1" applyBorder="1" applyAlignment="1" applyProtection="1">
      <alignment vertical="center" wrapText="1"/>
      <protection locked="0"/>
    </xf>
    <xf numFmtId="0" fontId="61" fillId="0" borderId="11" xfId="1" applyFont="1" applyBorder="1" applyAlignment="1" applyProtection="1">
      <alignment horizontal="left" vertical="center" wrapText="1"/>
      <protection locked="0"/>
    </xf>
    <xf numFmtId="2" fontId="66" fillId="8" borderId="11" xfId="1" applyNumberFormat="1" applyFont="1" applyFill="1" applyBorder="1" applyAlignment="1" applyProtection="1">
      <alignment vertical="center" wrapText="1"/>
      <protection locked="0"/>
    </xf>
    <xf numFmtId="0" fontId="6" fillId="0" borderId="67" xfId="1" applyFont="1" applyBorder="1" applyAlignment="1" applyProtection="1">
      <alignment horizontal="center" vertical="center" wrapText="1"/>
      <protection locked="0"/>
    </xf>
    <xf numFmtId="12" fontId="62" fillId="0" borderId="68" xfId="1" applyNumberFormat="1" applyFont="1" applyBorder="1" applyAlignment="1" applyProtection="1">
      <alignment horizontal="left" vertical="center" wrapText="1" indent="1"/>
      <protection locked="0"/>
    </xf>
    <xf numFmtId="0" fontId="61" fillId="0" borderId="68" xfId="1" applyFont="1" applyBorder="1" applyAlignment="1" applyProtection="1">
      <alignment horizontal="center" vertical="center" wrapText="1"/>
      <protection locked="0"/>
    </xf>
    <xf numFmtId="0" fontId="61" fillId="0" borderId="68" xfId="1" applyFont="1" applyBorder="1" applyAlignment="1" applyProtection="1">
      <alignment horizontal="left" vertical="center" wrapText="1"/>
      <protection locked="0"/>
    </xf>
    <xf numFmtId="0" fontId="61" fillId="0" borderId="11" xfId="1" applyFont="1" applyBorder="1" applyAlignment="1" applyProtection="1">
      <alignment horizontal="center" vertical="center" wrapText="1"/>
      <protection locked="0"/>
    </xf>
    <xf numFmtId="2" fontId="66" fillId="8" borderId="68" xfId="1" applyNumberFormat="1" applyFont="1" applyFill="1" applyBorder="1" applyAlignment="1" applyProtection="1">
      <alignment vertical="center" wrapText="1"/>
      <protection locked="0"/>
    </xf>
    <xf numFmtId="2" fontId="66" fillId="11" borderId="11" xfId="1" applyNumberFormat="1" applyFont="1" applyFill="1" applyBorder="1" applyAlignment="1" applyProtection="1">
      <alignment vertical="center" wrapText="1"/>
      <protection hidden="1"/>
    </xf>
    <xf numFmtId="2" fontId="100" fillId="11" borderId="5" xfId="1" applyNumberFormat="1" applyFont="1" applyFill="1" applyBorder="1" applyAlignment="1" applyProtection="1">
      <alignment vertical="center"/>
      <protection hidden="1"/>
    </xf>
    <xf numFmtId="2" fontId="100" fillId="11" borderId="5" xfId="1" applyNumberFormat="1" applyFont="1" applyFill="1" applyBorder="1" applyAlignment="1" applyProtection="1">
      <alignment horizontal="center" vertical="center"/>
      <protection hidden="1"/>
    </xf>
    <xf numFmtId="49" fontId="94" fillId="0" borderId="94" xfId="1" applyNumberFormat="1" applyFont="1" applyBorder="1" applyAlignment="1" applyProtection="1">
      <alignment vertical="center" wrapText="1"/>
      <protection locked="0"/>
    </xf>
    <xf numFmtId="2" fontId="66" fillId="0" borderId="68" xfId="1" applyNumberFormat="1" applyFont="1" applyBorder="1" applyAlignment="1" applyProtection="1">
      <alignment vertical="center" wrapText="1"/>
      <protection locked="0"/>
    </xf>
    <xf numFmtId="2" fontId="66" fillId="11" borderId="5" xfId="1" applyNumberFormat="1" applyFont="1" applyFill="1" applyBorder="1" applyAlignment="1" applyProtection="1">
      <alignment vertical="center" wrapText="1"/>
      <protection hidden="1"/>
    </xf>
    <xf numFmtId="2" fontId="65" fillId="13" borderId="72" xfId="1" applyNumberFormat="1" applyFont="1" applyFill="1" applyBorder="1" applyAlignment="1" applyProtection="1">
      <alignment horizontal="center" vertical="center"/>
      <protection hidden="1"/>
    </xf>
    <xf numFmtId="0" fontId="61" fillId="0" borderId="77" xfId="1" applyFont="1" applyBorder="1" applyAlignment="1" applyProtection="1">
      <alignment horizontal="left" vertical="center" wrapText="1" indent="1"/>
      <protection locked="0"/>
    </xf>
    <xf numFmtId="0" fontId="6" fillId="0" borderId="95" xfId="1" applyFont="1" applyBorder="1" applyAlignment="1" applyProtection="1">
      <alignment horizontal="center" vertical="center" wrapText="1"/>
      <protection locked="0"/>
    </xf>
    <xf numFmtId="0" fontId="61" fillId="0" borderId="8" xfId="1" applyFont="1" applyBorder="1" applyAlignment="1" applyProtection="1">
      <alignment horizontal="left" vertical="center" wrapText="1" indent="1"/>
      <protection locked="0"/>
    </xf>
    <xf numFmtId="2" fontId="66" fillId="8" borderId="8" xfId="1" applyNumberFormat="1" applyFont="1" applyFill="1" applyBorder="1" applyAlignment="1" applyProtection="1">
      <alignment vertical="center" wrapText="1"/>
      <protection locked="0"/>
    </xf>
    <xf numFmtId="0" fontId="6" fillId="0" borderId="53" xfId="1" applyFont="1" applyBorder="1" applyAlignment="1" applyProtection="1">
      <alignment horizontal="center" vertical="center" wrapText="1"/>
      <protection locked="0"/>
    </xf>
    <xf numFmtId="12" fontId="62" fillId="0" borderId="56" xfId="1" applyNumberFormat="1" applyFont="1" applyBorder="1" applyAlignment="1" applyProtection="1">
      <alignment horizontal="left" vertical="center" wrapText="1" indent="1"/>
      <protection locked="0"/>
    </xf>
    <xf numFmtId="0" fontId="61" fillId="0" borderId="56" xfId="1" applyFont="1" applyBorder="1" applyAlignment="1" applyProtection="1">
      <alignment horizontal="center" vertical="center" wrapText="1"/>
      <protection locked="0"/>
    </xf>
    <xf numFmtId="0" fontId="61" fillId="0" borderId="56" xfId="1" applyFont="1" applyBorder="1" applyAlignment="1" applyProtection="1">
      <alignment horizontal="left" vertical="center" wrapText="1" indent="1"/>
      <protection locked="0"/>
    </xf>
    <xf numFmtId="0" fontId="61" fillId="0" borderId="56" xfId="1" applyFont="1" applyBorder="1" applyAlignment="1" applyProtection="1">
      <alignment horizontal="left" vertical="center" wrapText="1"/>
      <protection locked="0"/>
    </xf>
    <xf numFmtId="2" fontId="66" fillId="8" borderId="56" xfId="1" applyNumberFormat="1" applyFont="1" applyFill="1" applyBorder="1" applyAlignment="1" applyProtection="1">
      <alignment vertical="center" wrapText="1"/>
      <protection locked="0"/>
    </xf>
    <xf numFmtId="2" fontId="66" fillId="11" borderId="56" xfId="1" applyNumberFormat="1" applyFont="1" applyFill="1" applyBorder="1" applyAlignment="1" applyProtection="1">
      <alignment vertical="center" wrapText="1"/>
      <protection hidden="1"/>
    </xf>
    <xf numFmtId="2" fontId="100" fillId="11" borderId="56" xfId="1" applyNumberFormat="1" applyFont="1" applyFill="1" applyBorder="1" applyAlignment="1" applyProtection="1">
      <alignment vertical="center"/>
      <protection hidden="1"/>
    </xf>
    <xf numFmtId="2" fontId="100" fillId="11" borderId="56" xfId="1" applyNumberFormat="1" applyFont="1" applyFill="1" applyBorder="1" applyAlignment="1" applyProtection="1">
      <alignment horizontal="center" vertical="center"/>
      <protection hidden="1"/>
    </xf>
    <xf numFmtId="49" fontId="94" fillId="0" borderId="38" xfId="1" applyNumberFormat="1" applyFont="1" applyBorder="1" applyAlignment="1" applyProtection="1">
      <alignment vertical="center" wrapText="1"/>
      <protection locked="0"/>
    </xf>
    <xf numFmtId="0" fontId="1" fillId="0" borderId="0" xfId="1" applyAlignment="1">
      <alignment horizontal="center" vertical="center"/>
    </xf>
    <xf numFmtId="49" fontId="79" fillId="0" borderId="0" xfId="1" applyNumberFormat="1" applyFont="1" applyAlignment="1" applyProtection="1">
      <alignment horizontal="left" vertical="top"/>
      <protection hidden="1"/>
    </xf>
    <xf numFmtId="0" fontId="4" fillId="0" borderId="0" xfId="1" applyFont="1" applyAlignment="1" applyProtection="1">
      <alignment vertical="center"/>
      <protection hidden="1"/>
    </xf>
    <xf numFmtId="49" fontId="101" fillId="0" borderId="0" xfId="1" applyNumberFormat="1" applyFont="1" applyAlignment="1" applyProtection="1">
      <alignment horizontal="center" vertical="center"/>
      <protection hidden="1"/>
    </xf>
    <xf numFmtId="0" fontId="4" fillId="0" borderId="47" xfId="1" applyFont="1" applyBorder="1" applyAlignment="1" applyProtection="1">
      <alignment vertical="center"/>
      <protection hidden="1"/>
    </xf>
    <xf numFmtId="1" fontId="2" fillId="15" borderId="13" xfId="1" applyNumberFormat="1" applyFont="1" applyFill="1" applyBorder="1" applyAlignment="1" applyProtection="1">
      <alignment horizontal="center" vertical="center"/>
      <protection hidden="1"/>
    </xf>
    <xf numFmtId="1" fontId="2" fillId="12" borderId="14" xfId="1" applyNumberFormat="1" applyFont="1" applyFill="1" applyBorder="1" applyAlignment="1" applyProtection="1">
      <alignment horizontal="center" vertical="center"/>
      <protection hidden="1"/>
    </xf>
    <xf numFmtId="0" fontId="54" fillId="11" borderId="35" xfId="1" applyFont="1" applyFill="1" applyBorder="1" applyAlignment="1" applyProtection="1">
      <alignment horizontal="right" vertical="center"/>
      <protection hidden="1"/>
    </xf>
    <xf numFmtId="49" fontId="2" fillId="15" borderId="15" xfId="1" applyNumberFormat="1" applyFont="1" applyFill="1" applyBorder="1" applyAlignment="1" applyProtection="1">
      <alignment horizontal="center" vertical="center"/>
      <protection hidden="1"/>
    </xf>
    <xf numFmtId="49" fontId="2" fillId="15" borderId="8" xfId="1" applyNumberFormat="1" applyFont="1" applyFill="1" applyBorder="1" applyAlignment="1" applyProtection="1">
      <alignment horizontal="center" vertical="center"/>
      <protection hidden="1"/>
    </xf>
    <xf numFmtId="49" fontId="2" fillId="15" borderId="7" xfId="1" applyNumberFormat="1" applyFont="1" applyFill="1" applyBorder="1" applyAlignment="1" applyProtection="1">
      <alignment horizontal="center" vertical="center"/>
      <protection hidden="1"/>
    </xf>
    <xf numFmtId="49" fontId="2" fillId="11" borderId="98" xfId="1" applyNumberFormat="1" applyFont="1" applyFill="1" applyBorder="1" applyAlignment="1" applyProtection="1">
      <alignment horizontal="center" vertical="center"/>
      <protection hidden="1"/>
    </xf>
    <xf numFmtId="49" fontId="2" fillId="11" borderId="8" xfId="1" applyNumberFormat="1" applyFont="1" applyFill="1" applyBorder="1" applyAlignment="1" applyProtection="1">
      <alignment horizontal="center" vertical="center"/>
      <protection hidden="1"/>
    </xf>
    <xf numFmtId="49" fontId="2" fillId="12" borderId="7" xfId="1" applyNumberFormat="1" applyFont="1" applyFill="1" applyBorder="1" applyAlignment="1" applyProtection="1">
      <alignment horizontal="center" vertical="center"/>
      <protection hidden="1"/>
    </xf>
    <xf numFmtId="0" fontId="2" fillId="0" borderId="10" xfId="1" applyFont="1" applyBorder="1" applyAlignment="1" applyProtection="1">
      <alignment horizontal="center" vertical="center"/>
      <protection locked="0" hidden="1"/>
    </xf>
    <xf numFmtId="0" fontId="2" fillId="0" borderId="11" xfId="1" applyFont="1" applyBorder="1" applyAlignment="1" applyProtection="1">
      <alignment horizontal="center" vertical="center"/>
      <protection locked="0" hidden="1"/>
    </xf>
    <xf numFmtId="0" fontId="2" fillId="0" borderId="9" xfId="1" applyFont="1" applyBorder="1" applyAlignment="1" applyProtection="1">
      <alignment horizontal="center" vertical="center"/>
      <protection locked="0" hidden="1"/>
    </xf>
    <xf numFmtId="0" fontId="2" fillId="0" borderId="101" xfId="1" applyFont="1" applyBorder="1" applyAlignment="1" applyProtection="1">
      <alignment horizontal="center" vertical="center"/>
      <protection locked="0" hidden="1"/>
    </xf>
    <xf numFmtId="0" fontId="2" fillId="14" borderId="102" xfId="1" applyFont="1" applyFill="1" applyBorder="1" applyAlignment="1" applyProtection="1">
      <alignment horizontal="center" vertical="center"/>
      <protection hidden="1"/>
    </xf>
    <xf numFmtId="0" fontId="2" fillId="5" borderId="103" xfId="1" applyFont="1" applyFill="1" applyBorder="1" applyAlignment="1" applyProtection="1">
      <alignment horizontal="center" vertical="center"/>
      <protection hidden="1"/>
    </xf>
    <xf numFmtId="0" fontId="3" fillId="0" borderId="11" xfId="1" applyFont="1" applyBorder="1" applyAlignment="1" applyProtection="1">
      <alignment horizontal="center" vertical="center"/>
      <protection locked="0"/>
    </xf>
    <xf numFmtId="0" fontId="3" fillId="0" borderId="9" xfId="1" applyFont="1" applyBorder="1" applyAlignment="1" applyProtection="1">
      <alignment horizontal="center" vertical="center"/>
      <protection locked="0"/>
    </xf>
    <xf numFmtId="0" fontId="3" fillId="0" borderId="101" xfId="1" applyFont="1" applyBorder="1" applyAlignment="1" applyProtection="1">
      <alignment horizontal="center" vertical="center"/>
      <protection locked="0"/>
    </xf>
    <xf numFmtId="49" fontId="1" fillId="0" borderId="0" xfId="1" applyNumberFormat="1"/>
    <xf numFmtId="0" fontId="3" fillId="0" borderId="15" xfId="1" applyFont="1" applyBorder="1" applyAlignment="1" applyProtection="1">
      <alignment horizontal="center" vertical="center"/>
      <protection locked="0"/>
    </xf>
    <xf numFmtId="0" fontId="3" fillId="0" borderId="14" xfId="1" applyFont="1" applyBorder="1" applyAlignment="1" applyProtection="1">
      <alignment horizontal="center" vertical="center"/>
      <protection locked="0"/>
    </xf>
    <xf numFmtId="0" fontId="3" fillId="0" borderId="98" xfId="1" applyFont="1" applyBorder="1" applyAlignment="1" applyProtection="1">
      <alignment horizontal="center" vertical="center"/>
      <protection locked="0"/>
    </xf>
    <xf numFmtId="0" fontId="54" fillId="11" borderId="80" xfId="1" applyFont="1" applyFill="1" applyBorder="1" applyAlignment="1" applyProtection="1">
      <alignment horizontal="right" vertical="center"/>
      <protection hidden="1"/>
    </xf>
    <xf numFmtId="0" fontId="3" fillId="14" borderId="1" xfId="1" applyFont="1" applyFill="1" applyBorder="1" applyAlignment="1" applyProtection="1">
      <alignment horizontal="center" vertical="center"/>
      <protection hidden="1"/>
    </xf>
    <xf numFmtId="0" fontId="3" fillId="14" borderId="2" xfId="1" applyFont="1" applyFill="1" applyBorder="1" applyAlignment="1" applyProtection="1">
      <alignment horizontal="center" vertical="center"/>
      <protection hidden="1"/>
    </xf>
    <xf numFmtId="0" fontId="3" fillId="14" borderId="3" xfId="1" applyFont="1" applyFill="1" applyBorder="1" applyAlignment="1" applyProtection="1">
      <alignment horizontal="center" vertical="center"/>
      <protection hidden="1"/>
    </xf>
    <xf numFmtId="0" fontId="3" fillId="14" borderId="104" xfId="1" applyFont="1" applyFill="1" applyBorder="1" applyAlignment="1" applyProtection="1">
      <alignment horizontal="center" vertical="center"/>
      <protection hidden="1"/>
    </xf>
    <xf numFmtId="0" fontId="2" fillId="13" borderId="102" xfId="1" applyFont="1" applyFill="1" applyBorder="1" applyAlignment="1" applyProtection="1">
      <alignment horizontal="center" vertical="center"/>
      <protection hidden="1"/>
    </xf>
    <xf numFmtId="0" fontId="33" fillId="5" borderId="103" xfId="1" applyFont="1" applyFill="1" applyBorder="1" applyAlignment="1" applyProtection="1">
      <alignment horizontal="center" vertical="center"/>
      <protection hidden="1"/>
    </xf>
    <xf numFmtId="168" fontId="1" fillId="15" borderId="8" xfId="1" applyNumberFormat="1" applyFill="1" applyBorder="1" applyAlignment="1" applyProtection="1">
      <alignment horizontal="center" vertical="center"/>
      <protection hidden="1"/>
    </xf>
    <xf numFmtId="168" fontId="1" fillId="15" borderId="7" xfId="1" applyNumberFormat="1" applyFill="1" applyBorder="1" applyAlignment="1" applyProtection="1">
      <alignment horizontal="center" vertical="center"/>
      <protection hidden="1"/>
    </xf>
    <xf numFmtId="168" fontId="1" fillId="11" borderId="98" xfId="1" applyNumberFormat="1" applyFill="1" applyBorder="1" applyAlignment="1" applyProtection="1">
      <alignment horizontal="center" vertical="center"/>
      <protection hidden="1"/>
    </xf>
    <xf numFmtId="168" fontId="1" fillId="11" borderId="8" xfId="1" applyNumberFormat="1" applyFill="1" applyBorder="1" applyAlignment="1" applyProtection="1">
      <alignment horizontal="center" vertical="center"/>
      <protection hidden="1"/>
    </xf>
    <xf numFmtId="168" fontId="54" fillId="13" borderId="102" xfId="1" applyNumberFormat="1" applyFont="1" applyFill="1" applyBorder="1" applyAlignment="1" applyProtection="1">
      <alignment horizontal="center" vertical="center"/>
      <protection hidden="1"/>
    </xf>
    <xf numFmtId="168" fontId="54" fillId="5" borderId="103" xfId="1" applyNumberFormat="1" applyFont="1" applyFill="1" applyBorder="1" applyAlignment="1" applyProtection="1">
      <alignment horizontal="center" vertical="center"/>
      <protection hidden="1"/>
    </xf>
    <xf numFmtId="0" fontId="54" fillId="11" borderId="53" xfId="1" applyFont="1" applyFill="1" applyBorder="1" applyAlignment="1" applyProtection="1">
      <alignment horizontal="right" vertical="center"/>
      <protection hidden="1"/>
    </xf>
    <xf numFmtId="168" fontId="1" fillId="15" borderId="56" xfId="1" applyNumberFormat="1" applyFill="1" applyBorder="1" applyAlignment="1" applyProtection="1">
      <alignment horizontal="center" vertical="center"/>
      <protection hidden="1"/>
    </xf>
    <xf numFmtId="168" fontId="1" fillId="15" borderId="54" xfId="1" applyNumberFormat="1" applyFill="1" applyBorder="1" applyAlignment="1" applyProtection="1">
      <alignment horizontal="center" vertical="center"/>
      <protection hidden="1"/>
    </xf>
    <xf numFmtId="168" fontId="1" fillId="11" borderId="105" xfId="1" applyNumberFormat="1" applyFill="1" applyBorder="1" applyAlignment="1" applyProtection="1">
      <alignment horizontal="center" vertical="center"/>
      <protection hidden="1"/>
    </xf>
    <xf numFmtId="168" fontId="1" fillId="11" borderId="56" xfId="1" applyNumberFormat="1" applyFill="1" applyBorder="1" applyAlignment="1" applyProtection="1">
      <alignment horizontal="center" vertical="center"/>
      <protection hidden="1"/>
    </xf>
    <xf numFmtId="168" fontId="54" fillId="13" borderId="106" xfId="1" applyNumberFormat="1" applyFont="1" applyFill="1" applyBorder="1" applyAlignment="1" applyProtection="1">
      <alignment horizontal="center" vertical="center"/>
      <protection hidden="1"/>
    </xf>
    <xf numFmtId="168" fontId="54" fillId="5" borderId="107" xfId="1" applyNumberFormat="1" applyFont="1" applyFill="1" applyBorder="1" applyAlignment="1" applyProtection="1">
      <alignment horizontal="center" vertical="center"/>
      <protection hidden="1"/>
    </xf>
    <xf numFmtId="49" fontId="80" fillId="0" borderId="0" xfId="1" applyNumberFormat="1" applyFont="1" applyAlignment="1" applyProtection="1">
      <alignment horizontal="center" vertical="center"/>
      <protection hidden="1"/>
    </xf>
    <xf numFmtId="0" fontId="54" fillId="0" borderId="0" xfId="1" applyFont="1" applyAlignment="1" applyProtection="1">
      <alignment horizontal="center" vertical="center"/>
      <protection hidden="1"/>
    </xf>
    <xf numFmtId="49" fontId="2" fillId="15" borderId="98" xfId="1" applyNumberFormat="1" applyFont="1" applyFill="1" applyBorder="1" applyAlignment="1" applyProtection="1">
      <alignment horizontal="center" vertical="center"/>
      <protection hidden="1"/>
    </xf>
    <xf numFmtId="0" fontId="33" fillId="13" borderId="109" xfId="1" applyFont="1" applyFill="1" applyBorder="1" applyAlignment="1" applyProtection="1">
      <alignment horizontal="center" vertical="center"/>
      <protection hidden="1"/>
    </xf>
    <xf numFmtId="168" fontId="1" fillId="15" borderId="98" xfId="1" applyNumberFormat="1" applyFill="1" applyBorder="1" applyAlignment="1" applyProtection="1">
      <alignment horizontal="center" vertical="center"/>
      <protection hidden="1"/>
    </xf>
    <xf numFmtId="168" fontId="1" fillId="15" borderId="105" xfId="1" applyNumberFormat="1" applyFill="1" applyBorder="1" applyAlignment="1" applyProtection="1">
      <alignment horizontal="center" vertical="center"/>
      <protection hidden="1"/>
    </xf>
    <xf numFmtId="49" fontId="2" fillId="15" borderId="7" xfId="1" applyNumberFormat="1" applyFont="1" applyFill="1" applyBorder="1" applyAlignment="1" applyProtection="1">
      <alignment horizontal="right" vertical="center"/>
      <protection hidden="1"/>
    </xf>
    <xf numFmtId="49" fontId="2" fillId="11" borderId="97" xfId="1" applyNumberFormat="1" applyFont="1" applyFill="1" applyBorder="1" applyAlignment="1" applyProtection="1">
      <alignment horizontal="right" vertical="center"/>
      <protection hidden="1"/>
    </xf>
    <xf numFmtId="49" fontId="103" fillId="0" borderId="0" xfId="1" applyNumberFormat="1" applyFont="1" applyProtection="1">
      <protection hidden="1"/>
    </xf>
    <xf numFmtId="0" fontId="104" fillId="0" borderId="0" xfId="1" applyFont="1" applyProtection="1">
      <protection hidden="1"/>
    </xf>
    <xf numFmtId="0" fontId="105" fillId="0" borderId="0" xfId="1" applyFont="1" applyAlignment="1" applyProtection="1">
      <alignment vertical="center"/>
      <protection hidden="1"/>
    </xf>
    <xf numFmtId="0" fontId="1" fillId="0" borderId="0" xfId="1" applyAlignment="1">
      <alignment horizontal="left"/>
    </xf>
    <xf numFmtId="0" fontId="1" fillId="0" borderId="58" xfId="1" applyBorder="1" applyProtection="1">
      <protection hidden="1"/>
    </xf>
    <xf numFmtId="0" fontId="2" fillId="0" borderId="0" xfId="1" applyFont="1" applyAlignment="1" applyProtection="1">
      <alignment vertical="center" wrapText="1"/>
      <protection hidden="1"/>
    </xf>
    <xf numFmtId="0" fontId="2" fillId="0" borderId="58" xfId="1" applyFont="1" applyBorder="1" applyAlignment="1" applyProtection="1">
      <alignment horizontal="right" vertical="center" wrapText="1"/>
      <protection hidden="1"/>
    </xf>
    <xf numFmtId="0" fontId="31" fillId="11" borderId="1" xfId="1" applyFont="1" applyFill="1" applyBorder="1" applyAlignment="1" applyProtection="1">
      <alignment horizontal="center" vertical="center" wrapText="1"/>
      <protection hidden="1"/>
    </xf>
    <xf numFmtId="0" fontId="31" fillId="11" borderId="104" xfId="1" applyFont="1" applyFill="1" applyBorder="1" applyAlignment="1" applyProtection="1">
      <alignment horizontal="center" vertical="center" wrapText="1"/>
      <protection hidden="1"/>
    </xf>
    <xf numFmtId="0" fontId="31" fillId="11" borderId="2" xfId="1" applyFont="1" applyFill="1" applyBorder="1" applyAlignment="1" applyProtection="1">
      <alignment horizontal="center" vertical="center" wrapText="1"/>
      <protection hidden="1"/>
    </xf>
    <xf numFmtId="0" fontId="31" fillId="0" borderId="10" xfId="1" applyFont="1" applyBorder="1" applyAlignment="1" applyProtection="1">
      <alignment horizontal="center" vertical="center" wrapText="1"/>
      <protection locked="0" hidden="1"/>
    </xf>
    <xf numFmtId="0" fontId="31" fillId="0" borderId="101" xfId="1" applyFont="1" applyBorder="1" applyAlignment="1" applyProtection="1">
      <alignment horizontal="center" vertical="center" wrapText="1"/>
      <protection locked="0" hidden="1"/>
    </xf>
    <xf numFmtId="0" fontId="31" fillId="0" borderId="95" xfId="1" applyFont="1" applyBorder="1" applyAlignment="1" applyProtection="1">
      <alignment horizontal="center" vertical="center" wrapText="1"/>
      <protection locked="0" hidden="1"/>
    </xf>
    <xf numFmtId="0" fontId="31" fillId="0" borderId="11" xfId="1" applyFont="1" applyBorder="1" applyAlignment="1" applyProtection="1">
      <alignment horizontal="center" vertical="center" wrapText="1"/>
      <protection locked="0" hidden="1"/>
    </xf>
    <xf numFmtId="0" fontId="54" fillId="11" borderId="63" xfId="1" applyFont="1" applyFill="1" applyBorder="1" applyAlignment="1" applyProtection="1">
      <alignment wrapText="1"/>
      <protection hidden="1"/>
    </xf>
    <xf numFmtId="0" fontId="54" fillId="11" borderId="4" xfId="1" applyFont="1" applyFill="1" applyBorder="1" applyAlignment="1" applyProtection="1">
      <alignment horizontal="right" vertical="center" wrapText="1" indent="1"/>
      <protection hidden="1"/>
    </xf>
    <xf numFmtId="0" fontId="44" fillId="13" borderId="8" xfId="1" applyFont="1" applyFill="1" applyBorder="1" applyAlignment="1" applyProtection="1">
      <alignment horizontal="center" vertical="center"/>
      <protection hidden="1"/>
    </xf>
    <xf numFmtId="0" fontId="44" fillId="13" borderId="7" xfId="1" applyFont="1" applyFill="1" applyBorder="1" applyAlignment="1" applyProtection="1">
      <alignment horizontal="center" vertical="center"/>
      <protection hidden="1"/>
    </xf>
    <xf numFmtId="0" fontId="44" fillId="13" borderId="98" xfId="1" applyFont="1" applyFill="1" applyBorder="1" applyAlignment="1" applyProtection="1">
      <alignment horizontal="center" vertical="center"/>
      <protection hidden="1"/>
    </xf>
    <xf numFmtId="0" fontId="44" fillId="13" borderId="35" xfId="1" applyFont="1" applyFill="1" applyBorder="1" applyAlignment="1" applyProtection="1">
      <alignment horizontal="center" vertical="center"/>
      <protection hidden="1"/>
    </xf>
    <xf numFmtId="0" fontId="44" fillId="13" borderId="37" xfId="1" applyFont="1" applyFill="1" applyBorder="1" applyAlignment="1" applyProtection="1">
      <alignment horizontal="center" vertical="center"/>
      <protection hidden="1"/>
    </xf>
    <xf numFmtId="0" fontId="1" fillId="0" borderId="0" xfId="1" applyAlignment="1" applyProtection="1">
      <alignment horizontal="left" vertical="center"/>
      <protection hidden="1"/>
    </xf>
    <xf numFmtId="0" fontId="2" fillId="0" borderId="8" xfId="1" applyFont="1" applyBorder="1" applyAlignment="1" applyProtection="1">
      <alignment horizontal="center" vertical="center"/>
      <protection locked="0" hidden="1"/>
    </xf>
    <xf numFmtId="0" fontId="2" fillId="0" borderId="7" xfId="1" applyFont="1" applyBorder="1" applyAlignment="1" applyProtection="1">
      <alignment horizontal="center" vertical="center"/>
      <protection locked="0" hidden="1"/>
    </xf>
    <xf numFmtId="0" fontId="2" fillId="0" borderId="98" xfId="1" applyFont="1" applyBorder="1" applyAlignment="1" applyProtection="1">
      <alignment horizontal="center" vertical="center"/>
      <protection locked="0" hidden="1"/>
    </xf>
    <xf numFmtId="0" fontId="2" fillId="0" borderId="35" xfId="1" applyFont="1" applyBorder="1" applyAlignment="1" applyProtection="1">
      <alignment horizontal="center" vertical="center"/>
      <protection locked="0" hidden="1"/>
    </xf>
    <xf numFmtId="0" fontId="2" fillId="0" borderId="37" xfId="1" applyFont="1" applyBorder="1" applyAlignment="1" applyProtection="1">
      <alignment horizontal="center" vertical="center"/>
      <protection locked="0" hidden="1"/>
    </xf>
    <xf numFmtId="0" fontId="2" fillId="11" borderId="35" xfId="1" applyFont="1" applyFill="1" applyBorder="1" applyAlignment="1" applyProtection="1">
      <alignment horizontal="center" vertical="center"/>
      <protection hidden="1"/>
    </xf>
    <xf numFmtId="0" fontId="2" fillId="11" borderId="37" xfId="1" applyFont="1" applyFill="1" applyBorder="1" applyAlignment="1" applyProtection="1">
      <alignment horizontal="center" vertical="center"/>
      <protection hidden="1"/>
    </xf>
    <xf numFmtId="0" fontId="2" fillId="0" borderId="56" xfId="1" applyFont="1" applyBorder="1" applyAlignment="1" applyProtection="1">
      <alignment horizontal="center" vertical="center"/>
      <protection locked="0" hidden="1"/>
    </xf>
    <xf numFmtId="0" fontId="2" fillId="0" borderId="118" xfId="1" applyFont="1" applyBorder="1" applyAlignment="1" applyProtection="1">
      <alignment horizontal="center" vertical="center"/>
      <protection locked="0" hidden="1"/>
    </xf>
    <xf numFmtId="0" fontId="2" fillId="0" borderId="55" xfId="1" applyFont="1" applyBorder="1" applyAlignment="1" applyProtection="1">
      <alignment horizontal="center" vertical="center"/>
      <protection locked="0" hidden="1"/>
    </xf>
    <xf numFmtId="0" fontId="2" fillId="0" borderId="54" xfId="1" applyFont="1" applyBorder="1" applyAlignment="1" applyProtection="1">
      <alignment horizontal="center" vertical="center"/>
      <protection locked="0" hidden="1"/>
    </xf>
    <xf numFmtId="0" fontId="2" fillId="0" borderId="53" xfId="1" applyFont="1" applyBorder="1" applyAlignment="1" applyProtection="1">
      <alignment horizontal="center" vertical="center"/>
      <protection locked="0" hidden="1"/>
    </xf>
    <xf numFmtId="0" fontId="2" fillId="0" borderId="38" xfId="1" applyFont="1" applyBorder="1" applyAlignment="1" applyProtection="1">
      <alignment horizontal="center" vertical="center"/>
      <protection locked="0" hidden="1"/>
    </xf>
    <xf numFmtId="0" fontId="2" fillId="11" borderId="53" xfId="1" applyFont="1" applyFill="1" applyBorder="1" applyAlignment="1" applyProtection="1">
      <alignment horizontal="center" vertical="center"/>
      <protection hidden="1"/>
    </xf>
    <xf numFmtId="0" fontId="2" fillId="11" borderId="38" xfId="1" applyFont="1" applyFill="1" applyBorder="1" applyAlignment="1" applyProtection="1">
      <alignment horizontal="center" vertical="center"/>
      <protection hidden="1"/>
    </xf>
    <xf numFmtId="49" fontId="58" fillId="0" borderId="0" xfId="1" applyNumberFormat="1" applyFont="1" applyAlignment="1" applyProtection="1">
      <alignment horizontal="left"/>
      <protection hidden="1"/>
    </xf>
    <xf numFmtId="0" fontId="33" fillId="0" borderId="0" xfId="1" applyFont="1" applyAlignment="1" applyProtection="1">
      <alignment vertical="center"/>
      <protection hidden="1"/>
    </xf>
    <xf numFmtId="0" fontId="5" fillId="11" borderId="63" xfId="1" applyFont="1" applyFill="1" applyBorder="1" applyAlignment="1" applyProtection="1">
      <alignment vertical="center"/>
      <protection hidden="1"/>
    </xf>
    <xf numFmtId="0" fontId="1" fillId="11" borderId="64" xfId="1" applyFill="1" applyBorder="1" applyAlignment="1" applyProtection="1">
      <alignment vertical="center"/>
      <protection hidden="1"/>
    </xf>
    <xf numFmtId="0" fontId="5" fillId="11" borderId="15" xfId="1" applyFont="1" applyFill="1" applyBorder="1" applyAlignment="1" applyProtection="1">
      <alignment horizontal="right" vertical="center" indent="1"/>
      <protection hidden="1"/>
    </xf>
    <xf numFmtId="0" fontId="62" fillId="11" borderId="15" xfId="1" applyFont="1" applyFill="1" applyBorder="1" applyAlignment="1" applyProtection="1">
      <alignment horizontal="right" vertical="center" indent="1"/>
      <protection hidden="1"/>
    </xf>
    <xf numFmtId="0" fontId="1" fillId="11" borderId="95" xfId="1" applyFill="1" applyBorder="1" applyAlignment="1" applyProtection="1">
      <alignment vertical="center"/>
      <protection hidden="1"/>
    </xf>
    <xf numFmtId="0" fontId="5" fillId="12" borderId="11" xfId="1" applyFont="1" applyFill="1" applyBorder="1" applyAlignment="1" applyProtection="1">
      <alignment horizontal="left" vertical="center" indent="1"/>
      <protection hidden="1"/>
    </xf>
    <xf numFmtId="1" fontId="5" fillId="12" borderId="8" xfId="1" applyNumberFormat="1" applyFont="1" applyFill="1" applyBorder="1" applyAlignment="1" applyProtection="1">
      <alignment horizontal="center" vertical="center"/>
      <protection hidden="1"/>
    </xf>
    <xf numFmtId="1" fontId="5" fillId="12" borderId="7" xfId="1" applyNumberFormat="1" applyFont="1" applyFill="1" applyBorder="1" applyAlignment="1" applyProtection="1">
      <alignment horizontal="center" vertical="center"/>
      <protection hidden="1"/>
    </xf>
    <xf numFmtId="1" fontId="5" fillId="12" borderId="35" xfId="1" applyNumberFormat="1" applyFont="1" applyFill="1" applyBorder="1" applyAlignment="1" applyProtection="1">
      <alignment horizontal="center" vertical="center"/>
      <protection hidden="1"/>
    </xf>
    <xf numFmtId="1" fontId="5" fillId="12" borderId="37" xfId="1" applyNumberFormat="1" applyFont="1" applyFill="1" applyBorder="1" applyAlignment="1" applyProtection="1">
      <alignment horizontal="center" vertical="center"/>
      <protection hidden="1"/>
    </xf>
    <xf numFmtId="1" fontId="5" fillId="12" borderId="15" xfId="1" applyNumberFormat="1" applyFont="1" applyFill="1" applyBorder="1" applyAlignment="1" applyProtection="1">
      <alignment horizontal="center" vertical="center"/>
      <protection hidden="1"/>
    </xf>
    <xf numFmtId="0" fontId="1" fillId="11" borderId="35" xfId="1" applyFill="1" applyBorder="1" applyAlignment="1" applyProtection="1">
      <alignment horizontal="center"/>
      <protection hidden="1"/>
    </xf>
    <xf numFmtId="0" fontId="107" fillId="11" borderId="8" xfId="1" applyFont="1" applyFill="1" applyBorder="1" applyAlignment="1" applyProtection="1">
      <alignment horizontal="left" vertical="center" indent="1"/>
      <protection hidden="1"/>
    </xf>
    <xf numFmtId="1" fontId="1" fillId="0" borderId="8" xfId="1" applyNumberFormat="1" applyBorder="1" applyProtection="1">
      <protection locked="0"/>
    </xf>
    <xf numFmtId="1" fontId="1" fillId="0" borderId="7" xfId="1" applyNumberFormat="1" applyBorder="1" applyProtection="1">
      <protection locked="0"/>
    </xf>
    <xf numFmtId="1" fontId="1" fillId="0" borderId="35" xfId="1" applyNumberFormat="1" applyBorder="1" applyProtection="1">
      <protection locked="0"/>
    </xf>
    <xf numFmtId="1" fontId="1" fillId="0" borderId="37" xfId="1" applyNumberFormat="1" applyBorder="1" applyProtection="1">
      <protection locked="0"/>
    </xf>
    <xf numFmtId="1" fontId="1" fillId="0" borderId="14" xfId="1" applyNumberFormat="1" applyBorder="1" applyProtection="1">
      <protection locked="0"/>
    </xf>
    <xf numFmtId="1" fontId="5" fillId="13" borderId="37" xfId="1" applyNumberFormat="1" applyFont="1" applyFill="1" applyBorder="1" applyAlignment="1" applyProtection="1">
      <alignment horizontal="right" indent="1"/>
      <protection hidden="1"/>
    </xf>
    <xf numFmtId="0" fontId="108" fillId="0" borderId="3" xfId="1" applyFont="1" applyBorder="1" applyAlignment="1" applyProtection="1">
      <alignment horizontal="left" vertical="center" indent="1"/>
      <protection locked="0" hidden="1"/>
    </xf>
    <xf numFmtId="1" fontId="1" fillId="0" borderId="2" xfId="1" applyNumberFormat="1" applyBorder="1" applyProtection="1">
      <protection locked="0"/>
    </xf>
    <xf numFmtId="1" fontId="1" fillId="0" borderId="3" xfId="1" applyNumberFormat="1" applyBorder="1" applyProtection="1">
      <protection locked="0"/>
    </xf>
    <xf numFmtId="1" fontId="1" fillId="0" borderId="50" xfId="1" applyNumberFormat="1" applyBorder="1" applyProtection="1">
      <protection locked="0"/>
    </xf>
    <xf numFmtId="1" fontId="1" fillId="0" borderId="12" xfId="1" applyNumberFormat="1" applyBorder="1" applyProtection="1">
      <protection locked="0"/>
    </xf>
    <xf numFmtId="0" fontId="1" fillId="11" borderId="53" xfId="1" applyFill="1" applyBorder="1" applyAlignment="1" applyProtection="1">
      <alignment horizontal="center"/>
      <protection hidden="1"/>
    </xf>
    <xf numFmtId="0" fontId="108" fillId="0" borderId="68" xfId="1" applyFont="1" applyBorder="1" applyAlignment="1" applyProtection="1">
      <alignment horizontal="left" vertical="center" indent="1"/>
      <protection locked="0" hidden="1"/>
    </xf>
    <xf numFmtId="1" fontId="1" fillId="0" borderId="56" xfId="1" applyNumberFormat="1" applyBorder="1" applyProtection="1">
      <protection locked="0"/>
    </xf>
    <xf numFmtId="1" fontId="1" fillId="0" borderId="54" xfId="1" applyNumberFormat="1" applyBorder="1" applyProtection="1">
      <protection locked="0"/>
    </xf>
    <xf numFmtId="1" fontId="1" fillId="0" borderId="53" xfId="1" applyNumberFormat="1" applyBorder="1" applyProtection="1">
      <protection locked="0"/>
    </xf>
    <xf numFmtId="1" fontId="1" fillId="0" borderId="38" xfId="1" applyNumberFormat="1" applyBorder="1" applyProtection="1">
      <protection locked="0"/>
    </xf>
    <xf numFmtId="1" fontId="1" fillId="0" borderId="66" xfId="1" applyNumberFormat="1" applyBorder="1" applyProtection="1">
      <protection locked="0"/>
    </xf>
    <xf numFmtId="1" fontId="5" fillId="13" borderId="38" xfId="1" applyNumberFormat="1" applyFont="1" applyFill="1" applyBorder="1" applyAlignment="1" applyProtection="1">
      <alignment horizontal="right" indent="1"/>
      <protection hidden="1"/>
    </xf>
    <xf numFmtId="0" fontId="30" fillId="0" borderId="0" xfId="1" applyFont="1"/>
    <xf numFmtId="0" fontId="5" fillId="11" borderId="14" xfId="1" applyFont="1" applyFill="1" applyBorder="1" applyAlignment="1" applyProtection="1">
      <alignment horizontal="right" vertical="center" indent="1"/>
      <protection hidden="1"/>
    </xf>
    <xf numFmtId="0" fontId="62" fillId="11" borderId="14" xfId="1" applyFont="1" applyFill="1" applyBorder="1" applyAlignment="1" applyProtection="1">
      <alignment horizontal="right" vertical="center" indent="1"/>
      <protection hidden="1"/>
    </xf>
    <xf numFmtId="0" fontId="5" fillId="11" borderId="9" xfId="1" applyFont="1" applyFill="1" applyBorder="1" applyAlignment="1" applyProtection="1">
      <alignment horizontal="left" vertical="center" indent="1"/>
      <protection hidden="1"/>
    </xf>
    <xf numFmtId="0" fontId="107" fillId="11" borderId="7" xfId="1" applyFont="1" applyFill="1" applyBorder="1" applyAlignment="1" applyProtection="1">
      <alignment horizontal="left" vertical="center" indent="1"/>
      <protection hidden="1"/>
    </xf>
    <xf numFmtId="1" fontId="109" fillId="0" borderId="35" xfId="1" applyNumberFormat="1" applyFont="1" applyBorder="1" applyProtection="1">
      <protection locked="0"/>
    </xf>
    <xf numFmtId="1" fontId="109" fillId="0" borderId="8" xfId="1" applyNumberFormat="1" applyFont="1" applyBorder="1" applyProtection="1">
      <protection locked="0"/>
    </xf>
    <xf numFmtId="1" fontId="109" fillId="0" borderId="37" xfId="1" applyNumberFormat="1" applyFont="1" applyBorder="1" applyProtection="1">
      <protection locked="0"/>
    </xf>
    <xf numFmtId="1" fontId="109" fillId="0" borderId="15" xfId="1" applyNumberFormat="1" applyFont="1" applyBorder="1" applyProtection="1">
      <protection locked="0"/>
    </xf>
    <xf numFmtId="1" fontId="109" fillId="0" borderId="55" xfId="1" applyNumberFormat="1" applyFont="1" applyBorder="1" applyProtection="1">
      <protection locked="0"/>
    </xf>
    <xf numFmtId="1" fontId="109" fillId="0" borderId="56" xfId="1" applyNumberFormat="1" applyFont="1" applyBorder="1" applyProtection="1">
      <protection locked="0"/>
    </xf>
    <xf numFmtId="1" fontId="109" fillId="0" borderId="38" xfId="1" applyNumberFormat="1" applyFont="1" applyBorder="1" applyProtection="1">
      <protection locked="0"/>
    </xf>
    <xf numFmtId="1" fontId="109" fillId="0" borderId="53" xfId="1" applyNumberFormat="1" applyFont="1" applyBorder="1" applyProtection="1">
      <protection locked="0"/>
    </xf>
    <xf numFmtId="0" fontId="5" fillId="11" borderId="13" xfId="1" applyFont="1" applyFill="1" applyBorder="1" applyAlignment="1" applyProtection="1">
      <alignment horizontal="right" vertical="center" indent="1"/>
      <protection hidden="1"/>
    </xf>
    <xf numFmtId="0" fontId="108" fillId="12" borderId="3" xfId="1" applyFont="1" applyFill="1" applyBorder="1" applyAlignment="1" applyProtection="1">
      <alignment horizontal="left" vertical="center" indent="1"/>
      <protection hidden="1"/>
    </xf>
    <xf numFmtId="1" fontId="1" fillId="0" borderId="55" xfId="1" applyNumberFormat="1" applyBorder="1" applyProtection="1">
      <protection locked="0"/>
    </xf>
    <xf numFmtId="0" fontId="6" fillId="0" borderId="0" xfId="1" applyFont="1" applyAlignment="1" applyProtection="1">
      <alignment horizontal="centerContinuous"/>
      <protection hidden="1"/>
    </xf>
    <xf numFmtId="49" fontId="110" fillId="0" borderId="0" xfId="1" applyNumberFormat="1" applyFont="1" applyAlignment="1" applyProtection="1">
      <alignment vertical="center"/>
      <protection hidden="1"/>
    </xf>
    <xf numFmtId="0" fontId="6" fillId="0" borderId="0" xfId="1" applyFont="1" applyAlignment="1" applyProtection="1">
      <alignment horizontal="centerContinuous" vertical="center"/>
      <protection hidden="1"/>
    </xf>
    <xf numFmtId="0" fontId="111" fillId="0" borderId="0" xfId="1" applyFont="1"/>
    <xf numFmtId="0" fontId="111" fillId="0" borderId="0" xfId="1" applyFont="1" applyProtection="1">
      <protection hidden="1"/>
    </xf>
    <xf numFmtId="0" fontId="87" fillId="0" borderId="0" xfId="1" applyFont="1" applyAlignment="1" applyProtection="1">
      <alignment vertical="center"/>
      <protection hidden="1"/>
    </xf>
    <xf numFmtId="0" fontId="87" fillId="0" borderId="0" xfId="1" applyFont="1" applyAlignment="1" applyProtection="1">
      <alignment horizontal="left" vertical="center"/>
      <protection hidden="1"/>
    </xf>
    <xf numFmtId="0" fontId="112" fillId="0" borderId="0" xfId="1" applyFont="1" applyAlignment="1" applyProtection="1">
      <alignment horizontal="centerContinuous" vertical="center"/>
      <protection hidden="1"/>
    </xf>
    <xf numFmtId="0" fontId="114" fillId="0" borderId="0" xfId="1" applyFont="1" applyAlignment="1" applyProtection="1">
      <alignment vertical="top"/>
      <protection hidden="1"/>
    </xf>
    <xf numFmtId="0" fontId="6" fillId="0" borderId="0" xfId="1" applyFont="1" applyAlignment="1" applyProtection="1">
      <alignment horizontal="center" vertical="center"/>
      <protection hidden="1"/>
    </xf>
    <xf numFmtId="0" fontId="63" fillId="11" borderId="8" xfId="1" applyFont="1" applyFill="1" applyBorder="1" applyAlignment="1" applyProtection="1">
      <alignment horizontal="center" vertical="center" wrapText="1"/>
      <protection hidden="1"/>
    </xf>
    <xf numFmtId="0" fontId="63" fillId="11" borderId="8" xfId="1" applyFont="1" applyFill="1" applyBorder="1" applyAlignment="1" applyProtection="1">
      <alignment horizontal="center" vertical="center"/>
      <protection hidden="1"/>
    </xf>
    <xf numFmtId="0" fontId="63" fillId="11" borderId="7" xfId="1" applyFont="1" applyFill="1" applyBorder="1" applyAlignment="1" applyProtection="1">
      <alignment horizontal="center" vertical="center"/>
      <protection hidden="1"/>
    </xf>
    <xf numFmtId="0" fontId="63" fillId="11" borderId="15" xfId="1" applyFont="1" applyFill="1" applyBorder="1" applyAlignment="1" applyProtection="1">
      <alignment horizontal="center" vertical="center" wrapText="1"/>
      <protection hidden="1"/>
    </xf>
    <xf numFmtId="0" fontId="6" fillId="12" borderId="11" xfId="1" applyFont="1" applyFill="1" applyBorder="1" applyAlignment="1">
      <alignment horizontal="center" vertical="center"/>
    </xf>
    <xf numFmtId="0" fontId="111" fillId="0" borderId="0" xfId="1" applyFont="1" applyAlignment="1">
      <alignment vertical="center"/>
    </xf>
    <xf numFmtId="167" fontId="62" fillId="12" borderId="7" xfId="1" applyNumberFormat="1" applyFont="1" applyFill="1" applyBorder="1" applyAlignment="1" applyProtection="1">
      <alignment horizontal="right" vertical="center"/>
      <protection hidden="1"/>
    </xf>
    <xf numFmtId="167" fontId="62" fillId="12" borderId="122" xfId="1" applyNumberFormat="1" applyFont="1" applyFill="1" applyBorder="1" applyAlignment="1" applyProtection="1">
      <alignment horizontal="right" vertical="center"/>
      <protection hidden="1"/>
    </xf>
    <xf numFmtId="167" fontId="115" fillId="12" borderId="114" xfId="1" applyNumberFormat="1" applyFont="1" applyFill="1" applyBorder="1" applyAlignment="1" applyProtection="1">
      <alignment horizontal="right" vertical="center"/>
      <protection hidden="1"/>
    </xf>
    <xf numFmtId="167" fontId="116" fillId="12" borderId="98" xfId="1" applyNumberFormat="1" applyFont="1" applyFill="1" applyBorder="1" applyAlignment="1" applyProtection="1">
      <alignment horizontal="right" vertical="center"/>
      <protection hidden="1"/>
    </xf>
    <xf numFmtId="167" fontId="108" fillId="13" borderId="8" xfId="1" applyNumberFormat="1" applyFont="1" applyFill="1" applyBorder="1" applyAlignment="1" applyProtection="1">
      <alignment horizontal="right" vertical="center"/>
      <protection hidden="1"/>
    </xf>
    <xf numFmtId="0" fontId="117" fillId="11" borderId="37" xfId="1" applyFont="1" applyFill="1" applyBorder="1" applyAlignment="1" applyProtection="1">
      <alignment horizontal="center" vertical="center"/>
      <protection hidden="1"/>
    </xf>
    <xf numFmtId="49" fontId="6" fillId="0" borderId="0" xfId="1" applyNumberFormat="1" applyFont="1" applyAlignment="1">
      <alignment vertical="center"/>
    </xf>
    <xf numFmtId="0" fontId="6" fillId="11" borderId="123" xfId="1" applyFont="1" applyFill="1" applyBorder="1" applyAlignment="1" applyProtection="1">
      <alignment horizontal="center" vertical="center"/>
      <protection hidden="1"/>
    </xf>
    <xf numFmtId="0" fontId="108" fillId="12" borderId="16" xfId="1" applyFont="1" applyFill="1" applyBorder="1" applyAlignment="1">
      <alignment horizontal="left" vertical="center" wrapText="1" indent="1"/>
    </xf>
    <xf numFmtId="167" fontId="6" fillId="0" borderId="124" xfId="1" applyNumberFormat="1" applyFont="1" applyBorder="1" applyAlignment="1" applyProtection="1">
      <alignment horizontal="right" vertical="center"/>
      <protection locked="0" hidden="1"/>
    </xf>
    <xf numFmtId="167" fontId="6" fillId="0" borderId="125" xfId="1" applyNumberFormat="1" applyFont="1" applyBorder="1" applyAlignment="1" applyProtection="1">
      <alignment horizontal="right" vertical="center"/>
      <protection locked="0" hidden="1"/>
    </xf>
    <xf numFmtId="167" fontId="6" fillId="0" borderId="125" xfId="1" applyNumberFormat="1" applyFont="1" applyBorder="1" applyAlignment="1" applyProtection="1">
      <alignment horizontal="right" vertical="center"/>
      <protection locked="0"/>
    </xf>
    <xf numFmtId="167" fontId="6" fillId="0" borderId="16" xfId="1" applyNumberFormat="1" applyFont="1" applyBorder="1" applyAlignment="1" applyProtection="1">
      <alignment horizontal="right" vertical="center"/>
      <protection locked="0"/>
    </xf>
    <xf numFmtId="167" fontId="115" fillId="12" borderId="126" xfId="1" applyNumberFormat="1" applyFont="1" applyFill="1" applyBorder="1" applyAlignment="1" applyProtection="1">
      <alignment horizontal="right" vertical="center"/>
      <protection locked="0" hidden="1"/>
    </xf>
    <xf numFmtId="167" fontId="6" fillId="12" borderId="16" xfId="1" applyNumberFormat="1" applyFont="1" applyFill="1" applyBorder="1" applyAlignment="1">
      <alignment horizontal="right" vertical="center"/>
    </xf>
    <xf numFmtId="167" fontId="6" fillId="12" borderId="127" xfId="1" applyNumberFormat="1" applyFont="1" applyFill="1" applyBorder="1" applyAlignment="1">
      <alignment horizontal="right" vertical="center"/>
    </xf>
    <xf numFmtId="167" fontId="115" fillId="11" borderId="126" xfId="1" applyNumberFormat="1" applyFont="1" applyFill="1" applyBorder="1" applyAlignment="1" applyProtection="1">
      <alignment horizontal="right" vertical="center"/>
      <protection hidden="1"/>
    </xf>
    <xf numFmtId="167" fontId="116" fillId="11" borderId="104" xfId="1" applyNumberFormat="1" applyFont="1" applyFill="1" applyBorder="1" applyAlignment="1" applyProtection="1">
      <alignment horizontal="right" vertical="center"/>
      <protection hidden="1"/>
    </xf>
    <xf numFmtId="167" fontId="108" fillId="13" borderId="16" xfId="1" applyNumberFormat="1" applyFont="1" applyFill="1" applyBorder="1" applyAlignment="1" applyProtection="1">
      <alignment horizontal="right" vertical="center"/>
      <protection hidden="1"/>
    </xf>
    <xf numFmtId="0" fontId="111" fillId="0" borderId="128" xfId="1" applyFont="1" applyBorder="1" applyAlignment="1" applyProtection="1">
      <alignment vertical="center"/>
      <protection locked="0"/>
    </xf>
    <xf numFmtId="0" fontId="118" fillId="0" borderId="0" xfId="1" applyFont="1" applyAlignment="1">
      <alignment horizontal="left" vertical="center" wrapText="1"/>
    </xf>
    <xf numFmtId="0" fontId="6" fillId="11" borderId="129" xfId="1" applyFont="1" applyFill="1" applyBorder="1" applyAlignment="1" applyProtection="1">
      <alignment horizontal="center" vertical="center"/>
      <protection hidden="1"/>
    </xf>
    <xf numFmtId="0" fontId="108" fillId="12" borderId="17" xfId="1" applyFont="1" applyFill="1" applyBorder="1" applyAlignment="1">
      <alignment horizontal="left" vertical="center" wrapText="1" indent="1"/>
    </xf>
    <xf numFmtId="167" fontId="6" fillId="0" borderId="20" xfId="1" applyNumberFormat="1" applyFont="1" applyBorder="1" applyAlignment="1" applyProtection="1">
      <alignment horizontal="right" vertical="center"/>
      <protection locked="0" hidden="1"/>
    </xf>
    <xf numFmtId="167" fontId="6" fillId="0" borderId="19" xfId="1" applyNumberFormat="1" applyFont="1" applyBorder="1" applyAlignment="1" applyProtection="1">
      <alignment horizontal="right" vertical="center"/>
      <protection locked="0" hidden="1"/>
    </xf>
    <xf numFmtId="167" fontId="6" fillId="0" borderId="19" xfId="1" applyNumberFormat="1" applyFont="1" applyBorder="1" applyAlignment="1" applyProtection="1">
      <alignment horizontal="right" vertical="center"/>
      <protection locked="0"/>
    </xf>
    <xf numFmtId="167" fontId="6" fillId="0" borderId="130" xfId="1" applyNumberFormat="1" applyFont="1" applyBorder="1" applyAlignment="1" applyProtection="1">
      <alignment horizontal="right" vertical="center"/>
      <protection locked="0"/>
    </xf>
    <xf numFmtId="167" fontId="115" fillId="12" borderId="131" xfId="1" applyNumberFormat="1" applyFont="1" applyFill="1" applyBorder="1" applyAlignment="1" applyProtection="1">
      <alignment horizontal="right" vertical="center"/>
      <protection hidden="1"/>
    </xf>
    <xf numFmtId="167" fontId="6" fillId="12" borderId="130" xfId="1" applyNumberFormat="1" applyFont="1" applyFill="1" applyBorder="1" applyAlignment="1">
      <alignment horizontal="right" vertical="center"/>
    </xf>
    <xf numFmtId="167" fontId="6" fillId="12" borderId="132" xfId="1" applyNumberFormat="1" applyFont="1" applyFill="1" applyBorder="1" applyAlignment="1">
      <alignment horizontal="right" vertical="center"/>
    </xf>
    <xf numFmtId="167" fontId="115" fillId="11" borderId="131" xfId="1" applyNumberFormat="1" applyFont="1" applyFill="1" applyBorder="1" applyAlignment="1" applyProtection="1">
      <alignment horizontal="right" vertical="center"/>
      <protection hidden="1"/>
    </xf>
    <xf numFmtId="167" fontId="116" fillId="11" borderId="133" xfId="1" applyNumberFormat="1" applyFont="1" applyFill="1" applyBorder="1" applyAlignment="1" applyProtection="1">
      <alignment horizontal="right" vertical="center"/>
      <protection hidden="1"/>
    </xf>
    <xf numFmtId="167" fontId="108" fillId="13" borderId="17" xfId="1" applyNumberFormat="1" applyFont="1" applyFill="1" applyBorder="1" applyAlignment="1" applyProtection="1">
      <alignment horizontal="right" vertical="center"/>
      <protection hidden="1"/>
    </xf>
    <xf numFmtId="49" fontId="111" fillId="0" borderId="0" xfId="1" applyNumberFormat="1" applyFont="1"/>
    <xf numFmtId="0" fontId="119" fillId="0" borderId="0" xfId="1" applyFont="1" applyAlignment="1">
      <alignment vertical="center" wrapText="1"/>
    </xf>
    <xf numFmtId="167" fontId="6" fillId="12" borderId="20" xfId="1" applyNumberFormat="1" applyFont="1" applyFill="1" applyBorder="1" applyAlignment="1" applyProtection="1">
      <alignment horizontal="right" vertical="center"/>
      <protection hidden="1"/>
    </xf>
    <xf numFmtId="167" fontId="6" fillId="12" borderId="19" xfId="1" applyNumberFormat="1" applyFont="1" applyFill="1" applyBorder="1" applyAlignment="1" applyProtection="1">
      <alignment horizontal="right" vertical="center"/>
      <protection hidden="1"/>
    </xf>
    <xf numFmtId="167" fontId="6" fillId="12" borderId="19" xfId="1" applyNumberFormat="1" applyFont="1" applyFill="1" applyBorder="1" applyAlignment="1">
      <alignment horizontal="right" vertical="center"/>
    </xf>
    <xf numFmtId="167" fontId="6" fillId="0" borderId="132" xfId="1" applyNumberFormat="1" applyFont="1" applyBorder="1" applyAlignment="1" applyProtection="1">
      <alignment horizontal="right" vertical="center"/>
      <protection locked="0"/>
    </xf>
    <xf numFmtId="0" fontId="6" fillId="11" borderId="134" xfId="1" applyFont="1" applyFill="1" applyBorder="1" applyAlignment="1" applyProtection="1">
      <alignment horizontal="center" vertical="center"/>
      <protection hidden="1"/>
    </xf>
    <xf numFmtId="0" fontId="108" fillId="12" borderId="135" xfId="1" applyFont="1" applyFill="1" applyBorder="1" applyAlignment="1">
      <alignment horizontal="left" vertical="center" wrapText="1" indent="1"/>
    </xf>
    <xf numFmtId="167" fontId="6" fillId="12" borderId="136" xfId="1" applyNumberFormat="1" applyFont="1" applyFill="1" applyBorder="1" applyAlignment="1" applyProtection="1">
      <alignment horizontal="right" vertical="center"/>
      <protection hidden="1"/>
    </xf>
    <xf numFmtId="167" fontId="6" fillId="12" borderId="137" xfId="1" applyNumberFormat="1" applyFont="1" applyFill="1" applyBorder="1" applyAlignment="1" applyProtection="1">
      <alignment horizontal="right" vertical="center"/>
      <protection hidden="1"/>
    </xf>
    <xf numFmtId="167" fontId="6" fillId="12" borderId="137" xfId="1" applyNumberFormat="1" applyFont="1" applyFill="1" applyBorder="1" applyAlignment="1">
      <alignment horizontal="right" vertical="center"/>
    </xf>
    <xf numFmtId="167" fontId="115" fillId="11" borderId="138" xfId="1" applyNumberFormat="1" applyFont="1" applyFill="1" applyBorder="1" applyAlignment="1" applyProtection="1">
      <alignment horizontal="right" vertical="center"/>
      <protection hidden="1"/>
    </xf>
    <xf numFmtId="167" fontId="6" fillId="0" borderId="139" xfId="1" applyNumberFormat="1" applyFont="1" applyBorder="1" applyAlignment="1" applyProtection="1">
      <alignment horizontal="right" vertical="center"/>
      <protection locked="0"/>
    </xf>
    <xf numFmtId="167" fontId="6" fillId="0" borderId="135" xfId="1" applyNumberFormat="1" applyFont="1" applyBorder="1" applyAlignment="1" applyProtection="1">
      <alignment horizontal="right" vertical="center"/>
      <protection locked="0"/>
    </xf>
    <xf numFmtId="167" fontId="6" fillId="0" borderId="140" xfId="1" applyNumberFormat="1" applyFont="1" applyBorder="1" applyAlignment="1" applyProtection="1">
      <alignment horizontal="right" vertical="center"/>
      <protection locked="0"/>
    </xf>
    <xf numFmtId="167" fontId="116" fillId="11" borderId="141" xfId="1" applyNumberFormat="1" applyFont="1" applyFill="1" applyBorder="1" applyAlignment="1" applyProtection="1">
      <alignment horizontal="right" vertical="center"/>
      <protection hidden="1"/>
    </xf>
    <xf numFmtId="167" fontId="108" fillId="13" borderId="135" xfId="1" applyNumberFormat="1" applyFont="1" applyFill="1" applyBorder="1" applyAlignment="1" applyProtection="1">
      <alignment horizontal="right" vertical="center"/>
      <protection hidden="1"/>
    </xf>
    <xf numFmtId="0" fontId="111" fillId="0" borderId="142" xfId="1" applyFont="1" applyBorder="1" applyAlignment="1" applyProtection="1">
      <alignment vertical="center"/>
      <protection locked="0"/>
    </xf>
    <xf numFmtId="0" fontId="90" fillId="17" borderId="0" xfId="1" applyFont="1" applyFill="1" applyAlignment="1">
      <alignment vertical="center"/>
    </xf>
    <xf numFmtId="167" fontId="6" fillId="12" borderId="16" xfId="1" applyNumberFormat="1" applyFont="1" applyFill="1" applyBorder="1" applyAlignment="1" applyProtection="1">
      <alignment horizontal="right" vertical="center"/>
      <protection locked="0"/>
    </xf>
    <xf numFmtId="167" fontId="6" fillId="12" borderId="127" xfId="1" applyNumberFormat="1" applyFont="1" applyFill="1" applyBorder="1" applyAlignment="1" applyProtection="1">
      <alignment horizontal="right" vertical="center"/>
      <protection locked="0"/>
    </xf>
    <xf numFmtId="0" fontId="6" fillId="11" borderId="143" xfId="1" applyFont="1" applyFill="1" applyBorder="1" applyAlignment="1" applyProtection="1">
      <alignment horizontal="center" vertical="center"/>
      <protection hidden="1"/>
    </xf>
    <xf numFmtId="167" fontId="6" fillId="12" borderId="20" xfId="1" applyNumberFormat="1" applyFont="1" applyFill="1" applyBorder="1" applyAlignment="1" applyProtection="1">
      <alignment horizontal="right" vertical="center"/>
      <protection locked="0" hidden="1"/>
    </xf>
    <xf numFmtId="167" fontId="6" fillId="12" borderId="19" xfId="1" applyNumberFormat="1" applyFont="1" applyFill="1" applyBorder="1" applyAlignment="1" applyProtection="1">
      <alignment horizontal="right" vertical="center"/>
      <protection locked="0" hidden="1"/>
    </xf>
    <xf numFmtId="167" fontId="6" fillId="12" borderId="19" xfId="1" applyNumberFormat="1" applyFont="1" applyFill="1" applyBorder="1" applyAlignment="1" applyProtection="1">
      <alignment horizontal="right" vertical="center"/>
      <protection locked="0"/>
    </xf>
    <xf numFmtId="167" fontId="6" fillId="12" borderId="130" xfId="1" applyNumberFormat="1" applyFont="1" applyFill="1" applyBorder="1" applyAlignment="1" applyProtection="1">
      <alignment horizontal="right" vertical="center"/>
      <protection locked="0"/>
    </xf>
    <xf numFmtId="167" fontId="115" fillId="12" borderId="144" xfId="1" applyNumberFormat="1" applyFont="1" applyFill="1" applyBorder="1" applyAlignment="1" applyProtection="1">
      <alignment horizontal="right" vertical="center"/>
      <protection locked="0" hidden="1"/>
    </xf>
    <xf numFmtId="167" fontId="6" fillId="0" borderId="136" xfId="1" applyNumberFormat="1" applyFont="1" applyBorder="1" applyAlignment="1" applyProtection="1">
      <alignment horizontal="right" vertical="center"/>
      <protection locked="0" hidden="1"/>
    </xf>
    <xf numFmtId="167" fontId="6" fillId="0" borderId="137" xfId="1" applyNumberFormat="1" applyFont="1" applyBorder="1" applyAlignment="1" applyProtection="1">
      <alignment horizontal="right" vertical="center"/>
      <protection locked="0" hidden="1"/>
    </xf>
    <xf numFmtId="167" fontId="6" fillId="0" borderId="137" xfId="1" applyNumberFormat="1" applyFont="1" applyBorder="1" applyAlignment="1" applyProtection="1">
      <alignment horizontal="right" vertical="center"/>
      <protection locked="0"/>
    </xf>
    <xf numFmtId="1" fontId="38" fillId="8" borderId="96" xfId="1" applyNumberFormat="1" applyFont="1" applyFill="1" applyBorder="1" applyAlignment="1" applyProtection="1">
      <alignment vertical="center"/>
      <protection hidden="1"/>
    </xf>
    <xf numFmtId="0" fontId="4" fillId="0" borderId="33" xfId="1" applyFont="1" applyBorder="1" applyAlignment="1" applyProtection="1">
      <alignment horizontal="center" vertical="center"/>
      <protection hidden="1"/>
    </xf>
    <xf numFmtId="0" fontId="2" fillId="0" borderId="33" xfId="1" applyFont="1" applyBorder="1" applyAlignment="1" applyProtection="1">
      <alignment vertical="center" wrapText="1"/>
      <protection hidden="1"/>
    </xf>
    <xf numFmtId="0" fontId="1" fillId="0" borderId="33" xfId="1" applyBorder="1" applyProtection="1">
      <protection hidden="1"/>
    </xf>
    <xf numFmtId="0" fontId="106" fillId="0" borderId="33" xfId="1" applyFont="1" applyBorder="1" applyAlignment="1" applyProtection="1">
      <alignment vertical="top"/>
      <protection hidden="1"/>
    </xf>
    <xf numFmtId="0" fontId="106" fillId="0" borderId="33" xfId="1" applyFont="1" applyBorder="1" applyAlignment="1" applyProtection="1">
      <alignment horizontal="center" vertical="top"/>
      <protection hidden="1"/>
    </xf>
    <xf numFmtId="0" fontId="31" fillId="11" borderId="146" xfId="1" applyFont="1" applyFill="1" applyBorder="1" applyAlignment="1" applyProtection="1">
      <alignment horizontal="center" vertical="center" wrapText="1"/>
      <protection hidden="1"/>
    </xf>
    <xf numFmtId="1" fontId="1" fillId="0" borderId="146" xfId="1" applyNumberFormat="1" applyBorder="1" applyProtection="1">
      <protection locked="0"/>
    </xf>
    <xf numFmtId="167" fontId="40" fillId="8" borderId="147" xfId="1" applyNumberFormat="1" applyFont="1" applyFill="1" applyBorder="1" applyAlignment="1" applyProtection="1">
      <alignment horizontal="center" vertical="center" wrapText="1"/>
      <protection hidden="1"/>
    </xf>
    <xf numFmtId="0" fontId="43" fillId="8" borderId="146" xfId="1" applyFont="1" applyFill="1" applyBorder="1" applyAlignment="1" applyProtection="1">
      <alignment horizontal="left" vertical="center" wrapText="1" indent="1"/>
      <protection hidden="1"/>
    </xf>
    <xf numFmtId="2" fontId="46" fillId="8" borderId="148" xfId="1" applyNumberFormat="1" applyFont="1" applyFill="1" applyBorder="1" applyAlignment="1" applyProtection="1">
      <alignment horizontal="right" vertical="center" wrapText="1"/>
      <protection hidden="1"/>
    </xf>
    <xf numFmtId="2" fontId="46" fillId="8" borderId="150" xfId="1" applyNumberFormat="1" applyFont="1" applyFill="1" applyBorder="1" applyAlignment="1" applyProtection="1">
      <alignment horizontal="right" vertical="center" wrapText="1"/>
      <protection hidden="1"/>
    </xf>
    <xf numFmtId="0" fontId="48" fillId="8" borderId="147" xfId="1" applyFont="1" applyFill="1" applyBorder="1" applyAlignment="1" applyProtection="1">
      <alignment horizontal="center" vertical="center" wrapText="1"/>
      <protection hidden="1"/>
    </xf>
    <xf numFmtId="0" fontId="48" fillId="8" borderId="148" xfId="1" applyFont="1" applyFill="1" applyBorder="1" applyAlignment="1" applyProtection="1">
      <alignment horizontal="center" vertical="center" wrapText="1"/>
      <protection hidden="1"/>
    </xf>
    <xf numFmtId="0" fontId="1" fillId="8" borderId="150" xfId="1" applyFill="1" applyBorder="1" applyAlignment="1" applyProtection="1">
      <alignment horizontal="center" vertical="center" wrapText="1"/>
      <protection hidden="1"/>
    </xf>
    <xf numFmtId="12" fontId="44" fillId="8" borderId="146" xfId="1" applyNumberFormat="1" applyFont="1" applyFill="1" applyBorder="1" applyAlignment="1" applyProtection="1">
      <alignment horizontal="right" vertical="center"/>
      <protection hidden="1"/>
    </xf>
    <xf numFmtId="1" fontId="55" fillId="8" borderId="147" xfId="1" applyNumberFormat="1" applyFont="1" applyFill="1" applyBorder="1" applyAlignment="1" applyProtection="1">
      <alignment horizontal="center" vertical="center" wrapText="1"/>
      <protection hidden="1"/>
    </xf>
    <xf numFmtId="0" fontId="55" fillId="0" borderId="147" xfId="1" applyFont="1" applyBorder="1" applyAlignment="1">
      <alignment horizontal="center" vertical="center" wrapText="1"/>
    </xf>
    <xf numFmtId="1" fontId="55" fillId="8" borderId="147" xfId="1" applyNumberFormat="1" applyFont="1" applyFill="1" applyBorder="1" applyAlignment="1" applyProtection="1">
      <alignment horizontal="center" vertical="center"/>
      <protection hidden="1"/>
    </xf>
    <xf numFmtId="1" fontId="55" fillId="8" borderId="148" xfId="1" applyNumberFormat="1" applyFont="1" applyFill="1" applyBorder="1" applyAlignment="1" applyProtection="1">
      <alignment horizontal="center" vertical="center" wrapText="1"/>
      <protection hidden="1"/>
    </xf>
    <xf numFmtId="1" fontId="55" fillId="8" borderId="150" xfId="1" applyNumberFormat="1" applyFont="1" applyFill="1" applyBorder="1" applyAlignment="1" applyProtection="1">
      <alignment horizontal="center" vertical="center" wrapText="1"/>
      <protection hidden="1"/>
    </xf>
    <xf numFmtId="0" fontId="46" fillId="8" borderId="154" xfId="1" applyFont="1" applyFill="1" applyBorder="1" applyAlignment="1" applyProtection="1">
      <alignment horizontal="center" vertical="center"/>
      <protection hidden="1"/>
    </xf>
    <xf numFmtId="2" fontId="41" fillId="8" borderId="155" xfId="1" applyNumberFormat="1" applyFont="1" applyFill="1" applyBorder="1" applyAlignment="1" applyProtection="1">
      <alignment horizontal="right" vertical="center" wrapText="1" indent="1"/>
      <protection hidden="1"/>
    </xf>
    <xf numFmtId="0" fontId="3" fillId="0" borderId="156" xfId="1" applyFont="1" applyBorder="1" applyAlignment="1" applyProtection="1">
      <alignment horizontal="center" vertical="center"/>
      <protection hidden="1"/>
    </xf>
    <xf numFmtId="0" fontId="52" fillId="8" borderId="157" xfId="1" applyFont="1" applyFill="1" applyBorder="1" applyAlignment="1" applyProtection="1">
      <alignment horizontal="right" vertical="center"/>
      <protection hidden="1"/>
    </xf>
    <xf numFmtId="0" fontId="50" fillId="8" borderId="157" xfId="1" applyFont="1" applyFill="1" applyBorder="1" applyAlignment="1" applyProtection="1">
      <alignment horizontal="right" vertical="center"/>
      <protection hidden="1"/>
    </xf>
    <xf numFmtId="2" fontId="51" fillId="8" borderId="160" xfId="1" applyNumberFormat="1" applyFont="1" applyFill="1" applyBorder="1" applyAlignment="1" applyProtection="1">
      <alignment vertical="center"/>
      <protection hidden="1"/>
    </xf>
    <xf numFmtId="2" fontId="2" fillId="8" borderId="158" xfId="1" applyNumberFormat="1" applyFont="1" applyFill="1" applyBorder="1" applyAlignment="1" applyProtection="1">
      <alignment horizontal="right" vertical="center" indent="1"/>
      <protection hidden="1"/>
    </xf>
    <xf numFmtId="0" fontId="2" fillId="8" borderId="159" xfId="1" applyFont="1" applyFill="1" applyBorder="1" applyAlignment="1" applyProtection="1">
      <alignment horizontal="center" vertical="center"/>
      <protection hidden="1"/>
    </xf>
    <xf numFmtId="0" fontId="1" fillId="8" borderId="164" xfId="1" applyFill="1" applyBorder="1" applyProtection="1">
      <protection hidden="1"/>
    </xf>
    <xf numFmtId="0" fontId="1" fillId="8" borderId="165" xfId="1" applyFill="1" applyBorder="1" applyProtection="1">
      <protection hidden="1"/>
    </xf>
    <xf numFmtId="0" fontId="1" fillId="8" borderId="166" xfId="1" applyFill="1" applyBorder="1" applyProtection="1">
      <protection hidden="1"/>
    </xf>
    <xf numFmtId="0" fontId="2" fillId="0" borderId="167" xfId="1" applyFont="1" applyBorder="1" applyAlignment="1">
      <alignment horizontal="left" indent="2"/>
    </xf>
    <xf numFmtId="0" fontId="1" fillId="0" borderId="165" xfId="1" applyBorder="1"/>
    <xf numFmtId="0" fontId="1" fillId="0" borderId="166" xfId="1" applyBorder="1"/>
    <xf numFmtId="0" fontId="1" fillId="8" borderId="168" xfId="1" applyFill="1" applyBorder="1" applyProtection="1">
      <protection hidden="1"/>
    </xf>
    <xf numFmtId="0" fontId="90" fillId="13" borderId="169" xfId="1" applyFont="1" applyFill="1" applyBorder="1" applyAlignment="1" applyProtection="1">
      <alignment horizontal="center" vertical="center" wrapText="1"/>
      <protection hidden="1"/>
    </xf>
    <xf numFmtId="0" fontId="65" fillId="13" borderId="170" xfId="1" applyFont="1" applyFill="1" applyBorder="1" applyAlignment="1" applyProtection="1">
      <alignment horizontal="center" vertical="center" textRotation="90" wrapText="1"/>
      <protection hidden="1"/>
    </xf>
    <xf numFmtId="12" fontId="65" fillId="13" borderId="154" xfId="1" applyNumberFormat="1" applyFont="1" applyFill="1" applyBorder="1" applyAlignment="1" applyProtection="1">
      <alignment horizontal="center" vertical="center" wrapText="1"/>
      <protection hidden="1"/>
    </xf>
    <xf numFmtId="0" fontId="62" fillId="13" borderId="154" xfId="1" applyFont="1" applyFill="1" applyBorder="1" applyAlignment="1" applyProtection="1">
      <alignment horizontal="center" vertical="center" textRotation="90" wrapText="1"/>
      <protection hidden="1"/>
    </xf>
    <xf numFmtId="0" fontId="62" fillId="13" borderId="154" xfId="1" applyFont="1" applyFill="1" applyBorder="1" applyAlignment="1" applyProtection="1">
      <alignment horizontal="center" vertical="center" wrapText="1"/>
      <protection hidden="1"/>
    </xf>
    <xf numFmtId="0" fontId="63" fillId="13" borderId="154" xfId="1" applyFont="1" applyFill="1" applyBorder="1" applyAlignment="1" applyProtection="1">
      <alignment horizontal="center" vertical="center" textRotation="90" wrapText="1"/>
      <protection hidden="1"/>
    </xf>
    <xf numFmtId="12" fontId="62" fillId="13" borderId="154" xfId="1" applyNumberFormat="1" applyFont="1" applyFill="1" applyBorder="1" applyAlignment="1" applyProtection="1">
      <alignment horizontal="center" vertical="center" textRotation="90"/>
      <protection hidden="1"/>
    </xf>
    <xf numFmtId="12" fontId="62" fillId="13" borderId="154" xfId="1" applyNumberFormat="1" applyFont="1" applyFill="1" applyBorder="1" applyAlignment="1" applyProtection="1">
      <alignment horizontal="center" vertical="center" textRotation="90" wrapText="1"/>
      <protection hidden="1"/>
    </xf>
    <xf numFmtId="12" fontId="62" fillId="13" borderId="154" xfId="1" applyNumberFormat="1" applyFont="1" applyFill="1" applyBorder="1" applyAlignment="1" applyProtection="1">
      <alignment horizontal="center" vertical="center" wrapText="1"/>
      <protection hidden="1"/>
    </xf>
    <xf numFmtId="12" fontId="91" fillId="13" borderId="154" xfId="1" applyNumberFormat="1" applyFont="1" applyFill="1" applyBorder="1" applyAlignment="1" applyProtection="1">
      <alignment horizontal="center" vertical="center" wrapText="1"/>
      <protection hidden="1"/>
    </xf>
    <xf numFmtId="2" fontId="62" fillId="13" borderId="171" xfId="1" applyNumberFormat="1" applyFont="1" applyFill="1" applyBorder="1" applyAlignment="1" applyProtection="1">
      <alignment horizontal="center" vertical="center" textRotation="90" wrapText="1"/>
      <protection hidden="1"/>
    </xf>
    <xf numFmtId="0" fontId="62" fillId="13" borderId="172" xfId="1" applyFont="1" applyFill="1" applyBorder="1" applyAlignment="1" applyProtection="1">
      <alignment horizontal="center" vertical="center"/>
      <protection hidden="1"/>
    </xf>
    <xf numFmtId="0" fontId="63" fillId="13" borderId="170" xfId="1" applyFont="1" applyFill="1" applyBorder="1" applyAlignment="1" applyProtection="1">
      <alignment horizontal="center" vertical="center" textRotation="90" wrapText="1"/>
      <protection hidden="1"/>
    </xf>
    <xf numFmtId="12" fontId="66" fillId="13" borderId="154" xfId="1" applyNumberFormat="1" applyFont="1" applyFill="1" applyBorder="1" applyAlignment="1" applyProtection="1">
      <alignment horizontal="center" vertical="center" wrapText="1"/>
      <protection hidden="1"/>
    </xf>
    <xf numFmtId="0" fontId="6" fillId="13" borderId="154" xfId="1" applyFont="1" applyFill="1" applyBorder="1" applyAlignment="1" applyProtection="1">
      <alignment horizontal="center" vertical="center" wrapText="1"/>
      <protection hidden="1"/>
    </xf>
    <xf numFmtId="0" fontId="6" fillId="13" borderId="154" xfId="1" applyFont="1" applyFill="1" applyBorder="1" applyAlignment="1" applyProtection="1">
      <alignment horizontal="center" vertical="center" textRotation="90" wrapText="1"/>
      <protection hidden="1"/>
    </xf>
    <xf numFmtId="12" fontId="6" fillId="13" borderId="154" xfId="1" applyNumberFormat="1" applyFont="1" applyFill="1" applyBorder="1" applyAlignment="1" applyProtection="1">
      <alignment horizontal="center" vertical="center" textRotation="90" wrapText="1"/>
      <protection hidden="1"/>
    </xf>
    <xf numFmtId="2" fontId="6" fillId="13" borderId="171" xfId="1" applyNumberFormat="1" applyFont="1" applyFill="1" applyBorder="1" applyAlignment="1" applyProtection="1">
      <alignment horizontal="center" vertical="center" textRotation="90" wrapText="1"/>
      <protection hidden="1"/>
    </xf>
    <xf numFmtId="0" fontId="6" fillId="13" borderId="172" xfId="1" applyFont="1" applyFill="1" applyBorder="1" applyAlignment="1" applyProtection="1">
      <alignment horizontal="center" vertical="center"/>
      <protection hidden="1"/>
    </xf>
    <xf numFmtId="0" fontId="54" fillId="11" borderId="169" xfId="1" applyFont="1" applyFill="1" applyBorder="1" applyAlignment="1" applyProtection="1">
      <alignment horizontal="right" vertical="center"/>
      <protection hidden="1"/>
    </xf>
    <xf numFmtId="0" fontId="2" fillId="0" borderId="168" xfId="1" applyFont="1" applyBorder="1" applyAlignment="1" applyProtection="1">
      <alignment horizontal="right" vertical="center" wrapText="1"/>
      <protection hidden="1"/>
    </xf>
    <xf numFmtId="0" fontId="5" fillId="11" borderId="153" xfId="1" applyFont="1" applyFill="1" applyBorder="1" applyAlignment="1" applyProtection="1">
      <alignment horizontal="right" vertical="center" indent="1"/>
      <protection hidden="1"/>
    </xf>
    <xf numFmtId="0" fontId="5" fillId="11" borderId="173" xfId="1" applyFont="1" applyFill="1" applyBorder="1" applyAlignment="1" applyProtection="1">
      <alignment horizontal="right" vertical="center" indent="1"/>
      <protection hidden="1"/>
    </xf>
    <xf numFmtId="49" fontId="28" fillId="0" borderId="0" xfId="5" applyNumberFormat="1" applyFont="1" applyAlignment="1" applyProtection="1">
      <alignment vertical="center"/>
      <protection locked="0"/>
    </xf>
    <xf numFmtId="0" fontId="74" fillId="0" borderId="0" xfId="1" applyFont="1" applyAlignment="1" applyProtection="1">
      <alignment horizontal="right" vertical="center"/>
      <protection hidden="1"/>
    </xf>
    <xf numFmtId="14" fontId="74" fillId="0" borderId="0" xfId="1" applyNumberFormat="1" applyFont="1" applyAlignment="1" applyProtection="1">
      <alignment vertical="center"/>
      <protection hidden="1"/>
    </xf>
    <xf numFmtId="0" fontId="120" fillId="0" borderId="0" xfId="1" applyFont="1" applyAlignment="1" applyProtection="1">
      <alignment horizontal="right" vertical="center"/>
      <protection hidden="1"/>
    </xf>
    <xf numFmtId="14" fontId="120" fillId="0" borderId="0" xfId="1" applyNumberFormat="1" applyFont="1" applyAlignment="1" applyProtection="1">
      <alignment vertical="center"/>
      <protection hidden="1"/>
    </xf>
    <xf numFmtId="0" fontId="2" fillId="4" borderId="3" xfId="1" applyFont="1" applyFill="1" applyBorder="1" applyAlignment="1" applyProtection="1">
      <alignment horizontal="center" vertical="center"/>
      <protection hidden="1"/>
    </xf>
    <xf numFmtId="0" fontId="2" fillId="4" borderId="1" xfId="1" applyFont="1" applyFill="1" applyBorder="1" applyAlignment="1" applyProtection="1">
      <alignment horizontal="center" vertical="center"/>
      <protection hidden="1"/>
    </xf>
    <xf numFmtId="0" fontId="2" fillId="4" borderId="6" xfId="1" applyFont="1" applyFill="1" applyBorder="1" applyAlignment="1" applyProtection="1">
      <alignment horizontal="center" vertical="center"/>
      <protection hidden="1"/>
    </xf>
    <xf numFmtId="0" fontId="2" fillId="4" borderId="4" xfId="1" applyFont="1" applyFill="1" applyBorder="1" applyAlignment="1" applyProtection="1">
      <alignment horizontal="center" vertical="center"/>
      <protection hidden="1"/>
    </xf>
    <xf numFmtId="0" fontId="2" fillId="6" borderId="3" xfId="1" applyFont="1" applyFill="1" applyBorder="1" applyAlignment="1" applyProtection="1">
      <alignment horizontal="center" vertical="center" wrapText="1"/>
      <protection hidden="1"/>
    </xf>
    <xf numFmtId="0" fontId="2" fillId="6" borderId="1" xfId="1" applyFont="1" applyFill="1" applyBorder="1" applyAlignment="1" applyProtection="1">
      <alignment horizontal="center" vertical="center" wrapText="1"/>
      <protection hidden="1"/>
    </xf>
    <xf numFmtId="0" fontId="2" fillId="6" borderId="6" xfId="1" applyFont="1" applyFill="1" applyBorder="1" applyAlignment="1" applyProtection="1">
      <alignment horizontal="center" vertical="center" wrapText="1"/>
      <protection hidden="1"/>
    </xf>
    <xf numFmtId="0" fontId="2" fillId="6" borderId="4" xfId="1" applyFont="1" applyFill="1" applyBorder="1" applyAlignment="1" applyProtection="1">
      <alignment horizontal="center" vertical="center" wrapText="1"/>
      <protection hidden="1"/>
    </xf>
    <xf numFmtId="0" fontId="2" fillId="2" borderId="3" xfId="1" applyFont="1" applyFill="1" applyBorder="1" applyAlignment="1" applyProtection="1">
      <alignment horizontal="center" vertical="center" wrapText="1"/>
      <protection hidden="1"/>
    </xf>
    <xf numFmtId="0" fontId="2" fillId="2" borderId="1" xfId="1" applyFont="1" applyFill="1" applyBorder="1" applyAlignment="1" applyProtection="1">
      <alignment horizontal="center" vertical="center" wrapText="1"/>
      <protection hidden="1"/>
    </xf>
    <xf numFmtId="0" fontId="2" fillId="4" borderId="3" xfId="1" applyFont="1" applyFill="1" applyBorder="1" applyAlignment="1">
      <alignment horizontal="center" vertical="center"/>
    </xf>
    <xf numFmtId="0" fontId="2" fillId="4" borderId="1" xfId="1" applyFont="1" applyFill="1" applyBorder="1" applyAlignment="1">
      <alignment horizontal="center" vertical="center"/>
    </xf>
    <xf numFmtId="0" fontId="2" fillId="4" borderId="6" xfId="1" applyFont="1" applyFill="1" applyBorder="1" applyAlignment="1">
      <alignment horizontal="center" vertical="center"/>
    </xf>
    <xf numFmtId="0" fontId="2" fillId="4" borderId="4" xfId="1" applyFont="1" applyFill="1" applyBorder="1" applyAlignment="1">
      <alignment horizontal="center" vertical="center"/>
    </xf>
    <xf numFmtId="0" fontId="2" fillId="3" borderId="0" xfId="1" applyFont="1" applyFill="1" applyAlignment="1" applyProtection="1">
      <alignment horizontal="center" vertical="center" wrapText="1"/>
      <protection hidden="1"/>
    </xf>
    <xf numFmtId="0" fontId="5" fillId="2" borderId="3" xfId="1" applyFont="1" applyFill="1" applyBorder="1" applyAlignment="1" applyProtection="1">
      <alignment horizontal="center"/>
      <protection hidden="1"/>
    </xf>
    <xf numFmtId="0" fontId="5" fillId="2" borderId="1" xfId="1" applyFont="1" applyFill="1" applyBorder="1" applyAlignment="1" applyProtection="1">
      <alignment horizontal="center"/>
      <protection hidden="1"/>
    </xf>
    <xf numFmtId="0" fontId="5" fillId="4" borderId="2" xfId="1" applyFont="1" applyFill="1" applyBorder="1" applyAlignment="1" applyProtection="1">
      <alignment horizontal="center" vertical="center"/>
      <protection hidden="1"/>
    </xf>
    <xf numFmtId="0" fontId="5" fillId="4" borderId="5" xfId="1" applyFont="1" applyFill="1" applyBorder="1" applyAlignment="1" applyProtection="1">
      <alignment horizontal="center" vertical="center"/>
      <protection hidden="1"/>
    </xf>
    <xf numFmtId="0" fontId="5" fillId="2" borderId="3" xfId="1" applyFont="1" applyFill="1" applyBorder="1" applyAlignment="1" applyProtection="1">
      <alignment horizontal="center" vertical="center" wrapText="1"/>
      <protection hidden="1"/>
    </xf>
    <xf numFmtId="0" fontId="5" fillId="2" borderId="12" xfId="1" applyFont="1" applyFill="1" applyBorder="1" applyAlignment="1" applyProtection="1">
      <alignment horizontal="center" vertical="center" wrapText="1"/>
      <protection hidden="1"/>
    </xf>
    <xf numFmtId="0" fontId="5" fillId="2" borderId="1" xfId="1" applyFont="1" applyFill="1" applyBorder="1" applyAlignment="1" applyProtection="1">
      <alignment horizontal="center" vertical="center" wrapText="1"/>
      <protection hidden="1"/>
    </xf>
    <xf numFmtId="0" fontId="9" fillId="3" borderId="0" xfId="1" applyFont="1" applyFill="1" applyAlignment="1" applyProtection="1">
      <alignment horizontal="left" vertical="center" textRotation="90" wrapText="1"/>
      <protection hidden="1"/>
    </xf>
    <xf numFmtId="0" fontId="5" fillId="4" borderId="2" xfId="1" applyFont="1" applyFill="1" applyBorder="1" applyAlignment="1" applyProtection="1">
      <alignment horizontal="center" vertical="center" wrapText="1"/>
      <protection hidden="1"/>
    </xf>
    <xf numFmtId="0" fontId="5" fillId="4" borderId="5" xfId="1" applyFont="1" applyFill="1" applyBorder="1" applyAlignment="1" applyProtection="1">
      <alignment horizontal="center" vertical="center" wrapText="1"/>
      <protection hidden="1"/>
    </xf>
    <xf numFmtId="0" fontId="2" fillId="6" borderId="3" xfId="1" applyFont="1" applyFill="1" applyBorder="1" applyAlignment="1" applyProtection="1">
      <alignment horizontal="center" vertical="center"/>
      <protection hidden="1"/>
    </xf>
    <xf numFmtId="0" fontId="2" fillId="6" borderId="1" xfId="1" applyFont="1" applyFill="1" applyBorder="1" applyAlignment="1" applyProtection="1">
      <alignment horizontal="center" vertical="center"/>
      <protection hidden="1"/>
    </xf>
    <xf numFmtId="0" fontId="2" fillId="6" borderId="6" xfId="1" applyFont="1" applyFill="1" applyBorder="1" applyAlignment="1" applyProtection="1">
      <alignment horizontal="center" vertical="center"/>
      <protection hidden="1"/>
    </xf>
    <xf numFmtId="0" fontId="2" fillId="6" borderId="4" xfId="1" applyFont="1" applyFill="1" applyBorder="1" applyAlignment="1" applyProtection="1">
      <alignment horizontal="center" vertical="center"/>
      <protection hidden="1"/>
    </xf>
    <xf numFmtId="0" fontId="9" fillId="0" borderId="12" xfId="1" applyFont="1" applyBorder="1" applyAlignment="1">
      <alignment horizontal="center" vertical="top" wrapText="1"/>
    </xf>
    <xf numFmtId="0" fontId="9" fillId="0" borderId="0" xfId="1" applyFont="1" applyAlignment="1">
      <alignment horizontal="center" vertical="top" wrapText="1"/>
    </xf>
    <xf numFmtId="0" fontId="2" fillId="4" borderId="2" xfId="1" applyFont="1" applyFill="1" applyBorder="1" applyAlignment="1">
      <alignment horizontal="center" vertical="center"/>
    </xf>
    <xf numFmtId="0" fontId="2" fillId="4" borderId="5" xfId="1" applyFont="1" applyFill="1" applyBorder="1" applyAlignment="1">
      <alignment horizontal="center" vertical="center"/>
    </xf>
    <xf numFmtId="0" fontId="2" fillId="2" borderId="12" xfId="1" applyFont="1" applyFill="1" applyBorder="1" applyAlignment="1" applyProtection="1">
      <alignment horizontal="center" vertical="center" wrapText="1"/>
      <protection hidden="1"/>
    </xf>
    <xf numFmtId="0" fontId="1" fillId="6" borderId="3" xfId="1" applyFill="1" applyBorder="1" applyAlignment="1" applyProtection="1">
      <alignment horizontal="center" vertical="center"/>
      <protection hidden="1"/>
    </xf>
    <xf numFmtId="0" fontId="1" fillId="6" borderId="1" xfId="1" applyFill="1" applyBorder="1" applyAlignment="1" applyProtection="1">
      <alignment horizontal="center" vertical="center"/>
      <protection hidden="1"/>
    </xf>
    <xf numFmtId="0" fontId="1" fillId="6" borderId="6" xfId="1" applyFill="1" applyBorder="1" applyAlignment="1" applyProtection="1">
      <alignment horizontal="center" vertical="center"/>
      <protection hidden="1"/>
    </xf>
    <xf numFmtId="0" fontId="1" fillId="6" borderId="4" xfId="1" applyFill="1" applyBorder="1" applyAlignment="1" applyProtection="1">
      <alignment horizontal="center" vertical="center"/>
      <protection hidden="1"/>
    </xf>
    <xf numFmtId="49" fontId="3" fillId="0" borderId="9" xfId="1" applyNumberFormat="1" applyFont="1" applyBorder="1" applyAlignment="1" applyProtection="1">
      <alignment horizontal="left" vertical="center" indent="1"/>
      <protection locked="0"/>
    </xf>
    <xf numFmtId="49" fontId="3" fillId="0" borderId="13" xfId="1" applyNumberFormat="1" applyFont="1" applyBorder="1" applyAlignment="1" applyProtection="1">
      <alignment horizontal="left" vertical="center" indent="1"/>
      <protection locked="0"/>
    </xf>
    <xf numFmtId="49" fontId="3" fillId="0" borderId="10" xfId="1" applyNumberFormat="1" applyFont="1" applyBorder="1" applyAlignment="1" applyProtection="1">
      <alignment horizontal="left" vertical="center" indent="1"/>
      <protection locked="0"/>
    </xf>
    <xf numFmtId="0" fontId="13" fillId="0" borderId="0" xfId="1" applyFont="1" applyAlignment="1" applyProtection="1">
      <alignment horizontal="right" vertical="center"/>
      <protection locked="0"/>
    </xf>
    <xf numFmtId="0" fontId="14" fillId="0" borderId="0" xfId="1" applyFont="1" applyAlignment="1" applyProtection="1">
      <alignment horizontal="right" vertical="center"/>
      <protection locked="0"/>
    </xf>
    <xf numFmtId="14" fontId="13" fillId="0" borderId="0" xfId="1" quotePrefix="1" applyNumberFormat="1" applyFont="1" applyAlignment="1" applyProtection="1">
      <alignment horizontal="left" vertical="center"/>
      <protection locked="0"/>
    </xf>
    <xf numFmtId="0" fontId="13" fillId="0" borderId="0" xfId="1" applyFont="1" applyAlignment="1" applyProtection="1">
      <alignment horizontal="left" vertical="center"/>
      <protection locked="0"/>
    </xf>
    <xf numFmtId="0" fontId="15" fillId="0" borderId="0" xfId="1" applyFont="1" applyAlignment="1" applyProtection="1">
      <alignment horizontal="left" vertical="top" wrapText="1"/>
      <protection locked="0"/>
    </xf>
    <xf numFmtId="0" fontId="1" fillId="0" borderId="0" xfId="1" applyAlignment="1" applyProtection="1">
      <alignment horizontal="left" vertical="top" wrapText="1"/>
      <protection locked="0"/>
    </xf>
    <xf numFmtId="14" fontId="19" fillId="0" borderId="0" xfId="1" applyNumberFormat="1" applyFont="1" applyAlignment="1" applyProtection="1">
      <alignment horizontal="left"/>
      <protection locked="0" hidden="1"/>
    </xf>
    <xf numFmtId="1" fontId="22" fillId="8" borderId="0" xfId="1" applyNumberFormat="1" applyFont="1" applyFill="1" applyAlignment="1" applyProtection="1">
      <alignment horizontal="center" vertical="center" wrapText="1"/>
      <protection hidden="1"/>
    </xf>
    <xf numFmtId="1" fontId="23" fillId="8" borderId="0" xfId="1" applyNumberFormat="1" applyFont="1" applyFill="1" applyAlignment="1" applyProtection="1">
      <alignment horizontal="center" vertical="center"/>
      <protection hidden="1"/>
    </xf>
    <xf numFmtId="1" fontId="24" fillId="0" borderId="0" xfId="1" applyNumberFormat="1" applyFont="1" applyAlignment="1" applyProtection="1">
      <alignment horizontal="center" vertical="center"/>
      <protection locked="0"/>
    </xf>
    <xf numFmtId="0" fontId="25" fillId="0" borderId="0" xfId="1" applyFont="1" applyAlignment="1" applyProtection="1">
      <protection locked="0"/>
    </xf>
    <xf numFmtId="49" fontId="26" fillId="0" borderId="13" xfId="1" applyNumberFormat="1" applyFont="1" applyBorder="1" applyAlignment="1" applyProtection="1">
      <alignment horizontal="center" vertical="center"/>
      <protection locked="0"/>
    </xf>
    <xf numFmtId="1" fontId="2" fillId="9" borderId="7" xfId="1" applyNumberFormat="1" applyFont="1" applyFill="1" applyBorder="1" applyAlignment="1">
      <alignment horizontal="left" vertical="center" indent="1"/>
    </xf>
    <xf numFmtId="1" fontId="2" fillId="9" borderId="14" xfId="1" applyNumberFormat="1" applyFont="1" applyFill="1" applyBorder="1" applyAlignment="1">
      <alignment horizontal="left" vertical="center" indent="1"/>
    </xf>
    <xf numFmtId="1" fontId="2" fillId="9" borderId="15" xfId="1" applyNumberFormat="1" applyFont="1" applyFill="1" applyBorder="1" applyAlignment="1">
      <alignment horizontal="left" vertical="center" indent="1"/>
    </xf>
    <xf numFmtId="1" fontId="2" fillId="0" borderId="9" xfId="1" applyNumberFormat="1" applyFont="1" applyBorder="1" applyAlignment="1" applyProtection="1">
      <alignment horizontal="center" vertical="center"/>
      <protection locked="0"/>
    </xf>
    <xf numFmtId="1" fontId="2" fillId="0" borderId="10" xfId="1" applyNumberFormat="1" applyFont="1" applyBorder="1" applyAlignment="1" applyProtection="1">
      <alignment horizontal="center" vertical="center"/>
      <protection locked="0"/>
    </xf>
    <xf numFmtId="1" fontId="2" fillId="0" borderId="9" xfId="1" applyNumberFormat="1" applyFont="1" applyBorder="1" applyAlignment="1" applyProtection="1">
      <alignment horizontal="left" vertical="center" indent="2"/>
      <protection locked="0"/>
    </xf>
    <xf numFmtId="1" fontId="2" fillId="0" borderId="13" xfId="1" applyNumberFormat="1" applyFont="1" applyBorder="1" applyAlignment="1" applyProtection="1">
      <alignment horizontal="left" vertical="center" indent="2"/>
      <protection locked="0"/>
    </xf>
    <xf numFmtId="165" fontId="3" fillId="0" borderId="9" xfId="1" applyNumberFormat="1" applyFont="1" applyBorder="1" applyAlignment="1" applyProtection="1">
      <alignment horizontal="center" vertical="center"/>
      <protection locked="0"/>
    </xf>
    <xf numFmtId="165" fontId="3" fillId="0" borderId="10" xfId="1" applyNumberFormat="1" applyFont="1" applyBorder="1" applyAlignment="1" applyProtection="1">
      <alignment horizontal="center" vertical="center"/>
      <protection locked="0"/>
    </xf>
    <xf numFmtId="3" fontId="3" fillId="0" borderId="13" xfId="1" applyNumberFormat="1" applyFont="1" applyBorder="1" applyAlignment="1" applyProtection="1">
      <alignment horizontal="center" vertical="center"/>
      <protection locked="0"/>
    </xf>
    <xf numFmtId="3" fontId="3" fillId="0" borderId="10" xfId="1" applyNumberFormat="1" applyFont="1" applyBorder="1" applyAlignment="1" applyProtection="1">
      <alignment horizontal="center" vertical="center"/>
      <protection locked="0"/>
    </xf>
    <xf numFmtId="0" fontId="29" fillId="0" borderId="9" xfId="1" applyFont="1" applyBorder="1" applyAlignment="1" applyProtection="1">
      <protection locked="0" hidden="1"/>
    </xf>
    <xf numFmtId="0" fontId="29" fillId="0" borderId="13" xfId="1" applyFont="1" applyBorder="1" applyAlignment="1" applyProtection="1">
      <protection locked="0" hidden="1"/>
    </xf>
    <xf numFmtId="0" fontId="29" fillId="0" borderId="10" xfId="1" applyFont="1" applyBorder="1" applyAlignment="1" applyProtection="1">
      <protection locked="0" hidden="1"/>
    </xf>
    <xf numFmtId="0" fontId="28" fillId="0" borderId="9" xfId="1" applyFont="1" applyBorder="1" applyAlignment="1" applyProtection="1">
      <alignment horizontal="left" indent="1"/>
      <protection locked="0"/>
    </xf>
    <xf numFmtId="0" fontId="28" fillId="0" borderId="13" xfId="1" applyFont="1" applyBorder="1" applyAlignment="1" applyProtection="1">
      <alignment horizontal="left" indent="1"/>
      <protection locked="0"/>
    </xf>
    <xf numFmtId="0" fontId="28" fillId="0" borderId="10" xfId="1" applyFont="1" applyBorder="1" applyAlignment="1" applyProtection="1">
      <alignment horizontal="left" indent="1"/>
      <protection locked="0"/>
    </xf>
    <xf numFmtId="0" fontId="28" fillId="0" borderId="9" xfId="1" applyFont="1" applyBorder="1" applyAlignment="1" applyProtection="1">
      <alignment horizontal="left" vertical="center"/>
      <protection locked="0"/>
    </xf>
    <xf numFmtId="0" fontId="28" fillId="0" borderId="13" xfId="1" applyFont="1" applyBorder="1" applyAlignment="1" applyProtection="1">
      <alignment horizontal="left" vertical="center"/>
      <protection locked="0"/>
    </xf>
    <xf numFmtId="0" fontId="28" fillId="0" borderId="10" xfId="1" applyFont="1" applyBorder="1" applyAlignment="1" applyProtection="1">
      <alignment horizontal="left" vertical="center"/>
      <protection locked="0"/>
    </xf>
    <xf numFmtId="0" fontId="1" fillId="9" borderId="8" xfId="1" applyFill="1" applyBorder="1" applyAlignment="1">
      <alignment horizontal="left" vertical="center" indent="1"/>
    </xf>
    <xf numFmtId="0" fontId="15" fillId="0" borderId="0" xfId="1" applyFont="1" applyAlignment="1">
      <alignment horizontal="center" vertical="center"/>
    </xf>
    <xf numFmtId="0" fontId="1" fillId="0" borderId="16" xfId="1" applyBorder="1" applyAlignment="1" applyProtection="1">
      <alignment horizontal="left" vertical="center" indent="1"/>
      <protection locked="0"/>
    </xf>
    <xf numFmtId="49" fontId="3" fillId="0" borderId="16" xfId="1" applyNumberFormat="1" applyFont="1" applyBorder="1" applyAlignment="1" applyProtection="1">
      <alignment horizontal="center" vertical="center"/>
      <protection locked="0"/>
    </xf>
    <xf numFmtId="0" fontId="1" fillId="0" borderId="17" xfId="1" applyBorder="1" applyAlignment="1" applyProtection="1">
      <alignment horizontal="left" vertical="center" indent="1"/>
      <protection locked="0"/>
    </xf>
    <xf numFmtId="49" fontId="3" fillId="0" borderId="17" xfId="1" applyNumberFormat="1" applyFont="1" applyBorder="1" applyAlignment="1" applyProtection="1">
      <alignment horizontal="center" vertical="center"/>
      <protection locked="0"/>
    </xf>
    <xf numFmtId="0" fontId="1" fillId="0" borderId="18" xfId="1" applyBorder="1" applyAlignment="1" applyProtection="1">
      <alignment horizontal="left" vertical="center" indent="1"/>
      <protection locked="0"/>
    </xf>
    <xf numFmtId="49" fontId="3" fillId="0" borderId="18" xfId="1" applyNumberFormat="1" applyFont="1" applyBorder="1" applyAlignment="1" applyProtection="1">
      <alignment horizontal="center" vertical="center"/>
      <protection locked="0"/>
    </xf>
    <xf numFmtId="0" fontId="2" fillId="9" borderId="7" xfId="1" applyFont="1" applyFill="1" applyBorder="1" applyAlignment="1">
      <alignment horizontal="left" vertical="center"/>
    </xf>
    <xf numFmtId="0" fontId="2" fillId="9" borderId="14" xfId="1" applyFont="1" applyFill="1" applyBorder="1" applyAlignment="1">
      <alignment horizontal="left" vertical="center"/>
    </xf>
    <xf numFmtId="0" fontId="2" fillId="9" borderId="15" xfId="1" applyFont="1" applyFill="1" applyBorder="1" applyAlignment="1">
      <alignment horizontal="left" vertical="center"/>
    </xf>
    <xf numFmtId="0" fontId="32" fillId="0" borderId="9" xfId="2" applyBorder="1" applyAlignment="1" applyProtection="1">
      <alignment horizontal="left" vertical="center"/>
      <protection locked="0"/>
    </xf>
    <xf numFmtId="0" fontId="1" fillId="0" borderId="10" xfId="1" applyBorder="1" applyAlignment="1" applyProtection="1">
      <alignment horizontal="left" vertical="center"/>
      <protection locked="0"/>
    </xf>
    <xf numFmtId="0" fontId="15" fillId="0" borderId="3" xfId="1" applyFont="1" applyBorder="1" applyAlignment="1">
      <alignment horizontal="left" vertical="center"/>
    </xf>
    <xf numFmtId="0" fontId="15" fillId="0" borderId="12" xfId="1" applyFont="1" applyBorder="1" applyAlignment="1">
      <alignment horizontal="left" vertical="center"/>
    </xf>
    <xf numFmtId="0" fontId="15" fillId="0" borderId="1" xfId="1" applyFont="1" applyBorder="1" applyAlignment="1">
      <alignment horizontal="left" vertical="center"/>
    </xf>
    <xf numFmtId="0" fontId="15" fillId="0" borderId="0" xfId="1" applyFont="1" applyAlignment="1">
      <alignment horizontal="left" vertical="center"/>
    </xf>
    <xf numFmtId="0" fontId="3" fillId="0" borderId="30" xfId="1" applyFont="1" applyBorder="1" applyAlignment="1">
      <alignment horizontal="right" vertical="center" indent="1"/>
    </xf>
    <xf numFmtId="0" fontId="3" fillId="0" borderId="31" xfId="1" applyFont="1" applyBorder="1" applyAlignment="1">
      <alignment horizontal="right" vertical="center" indent="1"/>
    </xf>
    <xf numFmtId="166" fontId="3" fillId="0" borderId="31" xfId="1" applyNumberFormat="1" applyFont="1" applyBorder="1" applyAlignment="1" applyProtection="1">
      <alignment horizontal="left" vertical="center"/>
      <protection locked="0"/>
    </xf>
    <xf numFmtId="166" fontId="3" fillId="0" borderId="32" xfId="1" applyNumberFormat="1" applyFont="1" applyBorder="1" applyAlignment="1" applyProtection="1">
      <alignment horizontal="left" vertical="center"/>
      <protection locked="0"/>
    </xf>
    <xf numFmtId="0" fontId="1" fillId="0" borderId="19" xfId="1" applyBorder="1" applyAlignment="1" applyProtection="1">
      <alignment horizontal="left" vertical="center" indent="1"/>
      <protection locked="0"/>
    </xf>
    <xf numFmtId="0" fontId="1" fillId="0" borderId="20" xfId="1" applyBorder="1" applyAlignment="1" applyProtection="1">
      <alignment horizontal="left" vertical="center" indent="1"/>
      <protection locked="0"/>
    </xf>
    <xf numFmtId="0" fontId="1" fillId="0" borderId="21" xfId="1" applyBorder="1" applyAlignment="1" applyProtection="1">
      <alignment horizontal="left" vertical="center" indent="1"/>
      <protection locked="0"/>
    </xf>
    <xf numFmtId="0" fontId="33" fillId="0" borderId="0" xfId="1" applyFont="1" applyAlignment="1" applyProtection="1">
      <alignment horizontal="center" vertical="center"/>
      <protection locked="0"/>
    </xf>
    <xf numFmtId="0" fontId="1" fillId="0" borderId="22" xfId="1" applyBorder="1" applyAlignment="1" applyProtection="1">
      <alignment horizontal="left" vertical="center" indent="1"/>
      <protection locked="0"/>
    </xf>
    <xf numFmtId="0" fontId="1" fillId="0" borderId="23" xfId="1" applyBorder="1" applyAlignment="1" applyProtection="1">
      <alignment horizontal="left" vertical="center" indent="1"/>
      <protection locked="0"/>
    </xf>
    <xf numFmtId="0" fontId="1" fillId="0" borderId="24" xfId="1" applyBorder="1" applyAlignment="1" applyProtection="1">
      <alignment horizontal="left" vertical="center" indent="1"/>
      <protection locked="0"/>
    </xf>
    <xf numFmtId="0" fontId="1" fillId="0" borderId="0" xfId="1" applyAlignment="1" applyProtection="1">
      <alignment horizontal="left" vertical="center" indent="1"/>
      <protection locked="0"/>
    </xf>
    <xf numFmtId="0" fontId="15" fillId="0" borderId="26" xfId="1" applyFont="1" applyBorder="1" applyAlignment="1">
      <alignment horizontal="center" vertical="top"/>
    </xf>
    <xf numFmtId="0" fontId="15" fillId="0" borderId="27" xfId="1" applyFont="1" applyBorder="1" applyAlignment="1">
      <alignment horizontal="center" vertical="top"/>
    </xf>
    <xf numFmtId="0" fontId="3" fillId="0" borderId="28" xfId="1" applyFont="1" applyBorder="1" applyAlignment="1">
      <alignment horizontal="right" vertical="center" indent="1"/>
    </xf>
    <xf numFmtId="0" fontId="3" fillId="0" borderId="0" xfId="1" applyFont="1" applyAlignment="1">
      <alignment horizontal="right" vertical="center" indent="1"/>
    </xf>
    <xf numFmtId="166" fontId="3" fillId="0" borderId="20" xfId="1" applyNumberFormat="1" applyFont="1" applyBorder="1" applyAlignment="1" applyProtection="1">
      <alignment horizontal="left" vertical="center"/>
      <protection locked="0"/>
    </xf>
    <xf numFmtId="166" fontId="3" fillId="0" borderId="29" xfId="1" applyNumberFormat="1" applyFont="1" applyBorder="1" applyAlignment="1" applyProtection="1">
      <alignment horizontal="left" vertical="center"/>
      <protection locked="0"/>
    </xf>
    <xf numFmtId="1" fontId="55" fillId="8" borderId="148" xfId="1" applyNumberFormat="1" applyFont="1" applyFill="1" applyBorder="1" applyAlignment="1" applyProtection="1">
      <alignment horizontal="center" vertical="center" wrapText="1"/>
      <protection hidden="1"/>
    </xf>
    <xf numFmtId="1" fontId="55" fillId="8" borderId="161" xfId="1" applyNumberFormat="1" applyFont="1" applyFill="1" applyBorder="1" applyAlignment="1" applyProtection="1">
      <alignment horizontal="center" vertical="center" wrapText="1"/>
      <protection hidden="1"/>
    </xf>
    <xf numFmtId="49" fontId="37" fillId="0" borderId="0" xfId="1" applyNumberFormat="1" applyFont="1" applyAlignment="1" applyProtection="1">
      <alignment horizontal="left"/>
      <protection locked="0"/>
    </xf>
    <xf numFmtId="0" fontId="21" fillId="0" borderId="0" xfId="1" applyFont="1" applyAlignment="1" applyProtection="1">
      <alignment horizontal="right" wrapText="1"/>
      <protection hidden="1"/>
    </xf>
    <xf numFmtId="1" fontId="38" fillId="8" borderId="96" xfId="1" applyNumberFormat="1" applyFont="1" applyFill="1" applyBorder="1" applyAlignment="1" applyProtection="1">
      <alignment horizontal="right" vertical="center"/>
      <protection hidden="1"/>
    </xf>
    <xf numFmtId="0" fontId="39" fillId="0" borderId="0" xfId="1" applyFont="1" applyAlignment="1" applyProtection="1">
      <alignment horizontal="left" vertical="center" wrapText="1"/>
      <protection locked="0" hidden="1"/>
    </xf>
    <xf numFmtId="0" fontId="2" fillId="8" borderId="34" xfId="1" applyFont="1" applyFill="1" applyBorder="1" applyAlignment="1" applyProtection="1">
      <alignment horizontal="left" vertical="center" wrapText="1" indent="2"/>
      <protection hidden="1"/>
    </xf>
    <xf numFmtId="0" fontId="2" fillId="8" borderId="35" xfId="1" applyFont="1" applyFill="1" applyBorder="1" applyAlignment="1" applyProtection="1">
      <alignment horizontal="left" indent="2"/>
      <protection hidden="1"/>
    </xf>
    <xf numFmtId="0" fontId="5" fillId="8" borderId="147" xfId="1" applyFont="1" applyFill="1" applyBorder="1" applyAlignment="1" applyProtection="1">
      <alignment horizontal="center" vertical="center" wrapText="1"/>
      <protection hidden="1"/>
    </xf>
    <xf numFmtId="167" fontId="30" fillId="8" borderId="148" xfId="1" applyNumberFormat="1" applyFont="1" applyFill="1" applyBorder="1" applyAlignment="1" applyProtection="1">
      <alignment horizontal="center" vertical="center" wrapText="1"/>
      <protection hidden="1"/>
    </xf>
    <xf numFmtId="167" fontId="30" fillId="8" borderId="7" xfId="1" applyNumberFormat="1" applyFont="1" applyFill="1" applyBorder="1" applyAlignment="1" applyProtection="1">
      <alignment horizontal="center" vertical="center" wrapText="1"/>
      <protection hidden="1"/>
    </xf>
    <xf numFmtId="0" fontId="41" fillId="0" borderId="148" xfId="1" applyFont="1" applyBorder="1" applyAlignment="1" applyProtection="1">
      <alignment horizontal="center" vertical="center" wrapText="1"/>
      <protection hidden="1"/>
    </xf>
    <xf numFmtId="0" fontId="41" fillId="0" borderId="149" xfId="1" applyFont="1" applyBorder="1" applyAlignment="1" applyProtection="1">
      <alignment horizontal="center" vertical="center" wrapText="1"/>
      <protection hidden="1"/>
    </xf>
    <xf numFmtId="0" fontId="2" fillId="8" borderId="42" xfId="1" applyFont="1" applyFill="1" applyBorder="1" applyAlignment="1" applyProtection="1">
      <alignment horizontal="center" vertical="center"/>
      <protection hidden="1"/>
    </xf>
    <xf numFmtId="0" fontId="2" fillId="8" borderId="43" xfId="1" applyFont="1" applyFill="1" applyBorder="1" applyAlignment="1" applyProtection="1">
      <alignment horizontal="center" vertical="center"/>
      <protection hidden="1"/>
    </xf>
    <xf numFmtId="2" fontId="2" fillId="0" borderId="42" xfId="1" applyNumberFormat="1" applyFont="1" applyBorder="1" applyAlignment="1" applyProtection="1">
      <alignment horizontal="center" vertical="center"/>
      <protection hidden="1"/>
    </xf>
    <xf numFmtId="0" fontId="2" fillId="0" borderId="43" xfId="1" applyFont="1" applyBorder="1" applyAlignment="1" applyProtection="1">
      <alignment horizontal="center" vertical="center"/>
      <protection hidden="1"/>
    </xf>
    <xf numFmtId="0" fontId="51" fillId="8" borderId="46" xfId="1" applyFont="1" applyFill="1" applyBorder="1" applyAlignment="1" applyProtection="1">
      <alignment horizontal="center" vertical="center" wrapText="1"/>
      <protection hidden="1"/>
    </xf>
    <xf numFmtId="0" fontId="51" fillId="8" borderId="158" xfId="1" applyFont="1" applyFill="1" applyBorder="1" applyAlignment="1" applyProtection="1">
      <alignment horizontal="center" vertical="center"/>
      <protection hidden="1"/>
    </xf>
    <xf numFmtId="0" fontId="51" fillId="8" borderId="159" xfId="1" applyFont="1" applyFill="1" applyBorder="1" applyAlignment="1" applyProtection="1">
      <alignment horizontal="center" vertical="center"/>
      <protection hidden="1"/>
    </xf>
    <xf numFmtId="0" fontId="3" fillId="8" borderId="7" xfId="1" applyFont="1" applyFill="1" applyBorder="1" applyAlignment="1" applyProtection="1">
      <alignment horizontal="center" vertical="center"/>
      <protection hidden="1"/>
    </xf>
    <xf numFmtId="0" fontId="3" fillId="8" borderId="15" xfId="1" applyFont="1" applyFill="1" applyBorder="1" applyAlignment="1" applyProtection="1">
      <alignment horizontal="center" vertical="center"/>
      <protection hidden="1"/>
    </xf>
    <xf numFmtId="2" fontId="3" fillId="8" borderId="54" xfId="1" applyNumberFormat="1" applyFont="1" applyFill="1" applyBorder="1" applyAlignment="1" applyProtection="1">
      <alignment horizontal="center" vertical="center"/>
      <protection hidden="1"/>
    </xf>
    <xf numFmtId="2" fontId="3" fillId="8" borderId="55" xfId="1" applyNumberFormat="1" applyFont="1" applyFill="1" applyBorder="1" applyAlignment="1" applyProtection="1">
      <alignment horizontal="center" vertical="center"/>
      <protection hidden="1"/>
    </xf>
    <xf numFmtId="0" fontId="5" fillId="11" borderId="162" xfId="1" applyFont="1" applyFill="1" applyBorder="1" applyAlignment="1" applyProtection="1">
      <alignment horizontal="left" vertical="top" indent="2"/>
      <protection locked="0" hidden="1"/>
    </xf>
    <xf numFmtId="0" fontId="1" fillId="0" borderId="163" xfId="1" applyBorder="1" applyAlignment="1" applyProtection="1">
      <protection locked="0" hidden="1"/>
    </xf>
    <xf numFmtId="0" fontId="1" fillId="0" borderId="57" xfId="1" applyBorder="1" applyAlignment="1" applyProtection="1">
      <protection locked="0" hidden="1"/>
    </xf>
    <xf numFmtId="0" fontId="1" fillId="0" borderId="4" xfId="1" applyBorder="1" applyAlignment="1" applyProtection="1">
      <protection locked="0" hidden="1"/>
    </xf>
    <xf numFmtId="0" fontId="15" fillId="11" borderId="59" xfId="1" applyFont="1" applyFill="1" applyBorder="1" applyAlignment="1" applyProtection="1">
      <alignment horizontal="left" vertical="top"/>
      <protection hidden="1"/>
    </xf>
    <xf numFmtId="0" fontId="1" fillId="0" borderId="10" xfId="1" applyBorder="1" applyAlignment="1" applyProtection="1">
      <protection hidden="1"/>
    </xf>
    <xf numFmtId="0" fontId="15" fillId="8" borderId="151" xfId="1" applyFont="1" applyFill="1" applyBorder="1" applyAlignment="1" applyProtection="1">
      <alignment horizontal="right"/>
      <protection hidden="1"/>
    </xf>
    <xf numFmtId="0" fontId="1" fillId="0" borderId="1" xfId="1" applyBorder="1" applyAlignment="1" applyProtection="1">
      <protection hidden="1"/>
    </xf>
    <xf numFmtId="0" fontId="1" fillId="0" borderId="7" xfId="5" applyFont="1" applyBorder="1" applyAlignment="1" applyProtection="1">
      <alignment horizontal="left" vertical="center" indent="1"/>
      <protection locked="0"/>
    </xf>
    <xf numFmtId="0" fontId="1" fillId="0" borderId="14" xfId="5" applyFont="1" applyBorder="1" applyAlignment="1" applyProtection="1">
      <alignment horizontal="left" vertical="center" indent="1"/>
      <protection locked="0"/>
    </xf>
    <xf numFmtId="0" fontId="1" fillId="0" borderId="15" xfId="5" applyFont="1" applyBorder="1" applyAlignment="1" applyProtection="1">
      <alignment horizontal="left" vertical="center" indent="1"/>
      <protection locked="0"/>
    </xf>
    <xf numFmtId="0" fontId="0" fillId="12" borderId="8" xfId="6" applyFont="1" applyFill="1" applyBorder="1" applyAlignment="1" applyProtection="1">
      <alignment horizontal="left" vertical="center" indent="1"/>
      <protection locked="0"/>
    </xf>
    <xf numFmtId="0" fontId="1" fillId="12" borderId="8" xfId="6" applyFont="1" applyFill="1" applyBorder="1" applyAlignment="1" applyProtection="1">
      <alignment horizontal="left" vertical="center" indent="1"/>
      <protection locked="0"/>
    </xf>
    <xf numFmtId="1" fontId="67" fillId="0" borderId="0" xfId="5" applyNumberFormat="1" applyFont="1" applyAlignment="1">
      <alignment horizontal="center"/>
    </xf>
    <xf numFmtId="0" fontId="68" fillId="0" borderId="0" xfId="5" applyFont="1" applyAlignment="1">
      <alignment horizontal="right" vertical="center"/>
    </xf>
    <xf numFmtId="0" fontId="5" fillId="0" borderId="8" xfId="5" applyFont="1" applyBorder="1" applyAlignment="1" applyProtection="1">
      <alignment horizontal="center" vertical="center"/>
      <protection locked="0"/>
    </xf>
    <xf numFmtId="0" fontId="1" fillId="0" borderId="2" xfId="5" applyFont="1" applyBorder="1" applyAlignment="1">
      <alignment horizontal="center" vertical="center"/>
    </xf>
    <xf numFmtId="0" fontId="1" fillId="0" borderId="11" xfId="5" applyFont="1" applyBorder="1" applyAlignment="1">
      <alignment horizontal="center" vertical="center"/>
    </xf>
    <xf numFmtId="0" fontId="1" fillId="0" borderId="3" xfId="5" applyFont="1" applyBorder="1" applyAlignment="1">
      <alignment horizontal="left" vertical="center" indent="1"/>
    </xf>
    <xf numFmtId="0" fontId="1" fillId="0" borderId="12" xfId="5" applyFont="1" applyBorder="1" applyAlignment="1">
      <alignment horizontal="left" vertical="center" indent="1"/>
    </xf>
    <xf numFmtId="0" fontId="1" fillId="0" borderId="9" xfId="5" applyFont="1" applyBorder="1" applyAlignment="1">
      <alignment horizontal="left" vertical="center" indent="1"/>
    </xf>
    <xf numFmtId="0" fontId="1" fillId="0" borderId="13" xfId="5" applyFont="1" applyBorder="1" applyAlignment="1">
      <alignment horizontal="left" vertical="center" indent="1"/>
    </xf>
    <xf numFmtId="169" fontId="0" fillId="12" borderId="8" xfId="6" applyNumberFormat="1" applyFont="1" applyFill="1" applyBorder="1" applyAlignment="1" applyProtection="1">
      <alignment horizontal="left" vertical="center" indent="1"/>
      <protection locked="0"/>
    </xf>
    <xf numFmtId="169" fontId="1" fillId="12" borderId="8" xfId="6" applyNumberFormat="1" applyFont="1" applyFill="1" applyBorder="1" applyAlignment="1" applyProtection="1">
      <alignment horizontal="left" vertical="center" indent="1"/>
      <protection locked="0"/>
    </xf>
    <xf numFmtId="0" fontId="1" fillId="12" borderId="7" xfId="5" applyFont="1" applyFill="1" applyBorder="1" applyAlignment="1" applyProtection="1">
      <alignment horizontal="left" vertical="center" indent="1"/>
      <protection locked="0"/>
    </xf>
    <xf numFmtId="0" fontId="1" fillId="12" borderId="14" xfId="5" applyFont="1" applyFill="1" applyBorder="1" applyAlignment="1" applyProtection="1">
      <alignment horizontal="left" vertical="center" indent="1"/>
      <protection locked="0"/>
    </xf>
    <xf numFmtId="0" fontId="1" fillId="12" borderId="15" xfId="5" applyFont="1" applyFill="1" applyBorder="1" applyAlignment="1" applyProtection="1">
      <alignment horizontal="left" vertical="center" indent="1"/>
      <protection locked="0"/>
    </xf>
    <xf numFmtId="0" fontId="1" fillId="12" borderId="8" xfId="5" applyFont="1" applyFill="1" applyBorder="1" applyAlignment="1" applyProtection="1">
      <alignment horizontal="left" vertical="center" indent="1"/>
      <protection locked="0"/>
    </xf>
    <xf numFmtId="14" fontId="1" fillId="12" borderId="8" xfId="5" applyNumberFormat="1" applyFont="1" applyFill="1" applyBorder="1" applyAlignment="1" applyProtection="1">
      <alignment horizontal="left" vertical="center" indent="1"/>
      <protection locked="0"/>
    </xf>
    <xf numFmtId="0" fontId="1" fillId="0" borderId="2" xfId="5" applyFont="1" applyBorder="1" applyAlignment="1" applyProtection="1">
      <alignment horizontal="center" vertical="center" textRotation="90" wrapText="1"/>
      <protection locked="0"/>
    </xf>
    <xf numFmtId="0" fontId="1" fillId="0" borderId="5" xfId="5" applyFont="1" applyBorder="1" applyAlignment="1" applyProtection="1">
      <alignment horizontal="center" vertical="center" textRotation="90" wrapText="1"/>
      <protection locked="0"/>
    </xf>
    <xf numFmtId="0" fontId="1" fillId="0" borderId="11" xfId="5" applyFont="1" applyBorder="1" applyAlignment="1" applyProtection="1">
      <alignment horizontal="center" vertical="center" textRotation="90" wrapText="1"/>
      <protection locked="0"/>
    </xf>
    <xf numFmtId="0" fontId="31" fillId="12" borderId="7" xfId="5" applyFont="1" applyFill="1" applyBorder="1" applyAlignment="1" applyProtection="1">
      <alignment vertical="center"/>
      <protection locked="0"/>
    </xf>
    <xf numFmtId="0" fontId="31" fillId="12" borderId="15" xfId="5" applyFont="1" applyFill="1" applyBorder="1" applyAlignment="1" applyProtection="1">
      <alignment vertical="center"/>
      <protection locked="0"/>
    </xf>
    <xf numFmtId="0" fontId="31" fillId="12" borderId="7" xfId="5" applyFont="1" applyFill="1" applyBorder="1" applyAlignment="1">
      <alignment vertical="center"/>
    </xf>
    <xf numFmtId="0" fontId="31" fillId="12" borderId="15" xfId="5" applyFont="1" applyFill="1" applyBorder="1" applyAlignment="1">
      <alignment vertical="center"/>
    </xf>
    <xf numFmtId="0" fontId="0" fillId="12" borderId="7" xfId="5" applyFont="1" applyFill="1" applyBorder="1" applyAlignment="1" applyProtection="1">
      <alignment horizontal="left" vertical="center" indent="1"/>
      <protection locked="0"/>
    </xf>
    <xf numFmtId="0" fontId="70" fillId="0" borderId="0" xfId="5" applyFont="1" applyAlignment="1" applyProtection="1">
      <alignment horizontal="center" vertical="center"/>
      <protection locked="0"/>
    </xf>
    <xf numFmtId="0" fontId="67" fillId="0" borderId="7" xfId="5" applyFont="1" applyBorder="1" applyAlignment="1">
      <alignment horizontal="center" vertical="center"/>
    </xf>
    <xf numFmtId="0" fontId="67" fillId="0" borderId="14" xfId="5" applyFont="1" applyBorder="1" applyAlignment="1">
      <alignment horizontal="center" vertical="center"/>
    </xf>
    <xf numFmtId="0" fontId="67" fillId="0" borderId="15" xfId="5" applyFont="1" applyBorder="1" applyAlignment="1">
      <alignment horizontal="center" vertical="center"/>
    </xf>
    <xf numFmtId="0" fontId="73" fillId="0" borderId="7" xfId="5" applyFont="1" applyBorder="1" applyAlignment="1">
      <alignment horizontal="center" vertical="center"/>
    </xf>
    <xf numFmtId="0" fontId="73" fillId="0" borderId="14" xfId="5" applyFont="1" applyBorder="1" applyAlignment="1">
      <alignment horizontal="center" vertical="center"/>
    </xf>
    <xf numFmtId="0" fontId="73" fillId="0" borderId="15" xfId="5" applyFont="1" applyBorder="1" applyAlignment="1">
      <alignment horizontal="center" vertical="center"/>
    </xf>
    <xf numFmtId="0" fontId="12" fillId="0" borderId="7" xfId="5" applyFont="1" applyBorder="1" applyAlignment="1" applyProtection="1">
      <alignment horizontal="left" vertical="center" indent="1"/>
      <protection locked="0"/>
    </xf>
    <xf numFmtId="0" fontId="12" fillId="0" borderId="14" xfId="5" applyFont="1" applyBorder="1" applyAlignment="1" applyProtection="1">
      <alignment horizontal="left" vertical="center" indent="1"/>
      <protection locked="0"/>
    </xf>
    <xf numFmtId="0" fontId="12" fillId="0" borderId="15" xfId="5" applyFont="1" applyBorder="1" applyAlignment="1" applyProtection="1">
      <alignment horizontal="left" vertical="center" indent="1"/>
      <protection locked="0"/>
    </xf>
    <xf numFmtId="0" fontId="0" fillId="0" borderId="6" xfId="5" quotePrefix="1" applyFont="1" applyBorder="1" applyAlignment="1">
      <alignment horizontal="left" vertical="center"/>
    </xf>
    <xf numFmtId="0" fontId="1" fillId="0" borderId="0" xfId="5" quotePrefix="1" applyFont="1" applyAlignment="1">
      <alignment horizontal="left" vertical="center"/>
    </xf>
    <xf numFmtId="0" fontId="1" fillId="0" borderId="8" xfId="5" applyFont="1" applyBorder="1" applyAlignment="1" applyProtection="1">
      <alignment horizontal="center" vertical="center" textRotation="90" wrapText="1"/>
      <protection locked="0"/>
    </xf>
    <xf numFmtId="0" fontId="31" fillId="12" borderId="8" xfId="5" applyFont="1" applyFill="1" applyBorder="1" applyAlignment="1">
      <alignment vertical="center" wrapText="1"/>
    </xf>
    <xf numFmtId="0" fontId="0" fillId="0" borderId="0" xfId="5" applyFont="1" applyAlignment="1">
      <alignment horizontal="right" vertical="center"/>
    </xf>
    <xf numFmtId="0" fontId="1" fillId="0" borderId="0" xfId="5" applyFont="1" applyAlignment="1">
      <alignment horizontal="right" vertical="center"/>
    </xf>
    <xf numFmtId="0" fontId="70" fillId="0" borderId="0" xfId="5" applyFont="1" applyAlignment="1">
      <alignment horizontal="left" vertical="center" wrapText="1"/>
    </xf>
    <xf numFmtId="0" fontId="72" fillId="0" borderId="8" xfId="5" applyFont="1" applyBorder="1" applyAlignment="1" applyProtection="1">
      <alignment horizontal="center" vertical="center" wrapText="1"/>
      <protection locked="0"/>
    </xf>
    <xf numFmtId="0" fontId="1" fillId="0" borderId="6" xfId="5" quotePrefix="1" applyFont="1" applyBorder="1" applyAlignment="1">
      <alignment horizontal="left" vertical="center"/>
    </xf>
    <xf numFmtId="0" fontId="1" fillId="0" borderId="7" xfId="5" applyFont="1" applyBorder="1" applyAlignment="1">
      <alignment horizontal="center" vertical="center"/>
    </xf>
    <xf numFmtId="0" fontId="1" fillId="0" borderId="14" xfId="5" applyFont="1" applyBorder="1" applyAlignment="1">
      <alignment horizontal="center" vertical="center"/>
    </xf>
    <xf numFmtId="0" fontId="1" fillId="0" borderId="15" xfId="5" applyFont="1" applyBorder="1" applyAlignment="1">
      <alignment horizontal="center" vertical="center"/>
    </xf>
    <xf numFmtId="0" fontId="83" fillId="0" borderId="13" xfId="5" applyFont="1" applyBorder="1" applyAlignment="1">
      <alignment horizontal="center" vertical="center"/>
    </xf>
    <xf numFmtId="0" fontId="0" fillId="12" borderId="14" xfId="5" applyFont="1" applyFill="1" applyBorder="1" applyAlignment="1" applyProtection="1">
      <alignment horizontal="left" vertical="center" indent="1"/>
      <protection locked="0"/>
    </xf>
    <xf numFmtId="0" fontId="0" fillId="12" borderId="15" xfId="5" applyFont="1" applyFill="1" applyBorder="1" applyAlignment="1" applyProtection="1">
      <alignment horizontal="left" vertical="center" indent="1"/>
      <protection locked="0"/>
    </xf>
    <xf numFmtId="49" fontId="10" fillId="0" borderId="0" xfId="1" applyNumberFormat="1" applyFont="1" applyAlignment="1">
      <alignment horizontal="center"/>
    </xf>
    <xf numFmtId="0" fontId="10" fillId="0" borderId="0" xfId="1" applyFont="1" applyAlignment="1">
      <alignment horizontal="center"/>
    </xf>
    <xf numFmtId="0" fontId="2" fillId="0" borderId="0" xfId="1" applyFont="1" applyAlignment="1">
      <alignment horizontal="right"/>
    </xf>
    <xf numFmtId="0" fontId="90" fillId="0" borderId="74" xfId="1" applyFont="1" applyBorder="1" applyAlignment="1" applyProtection="1">
      <alignment horizontal="center" vertical="center" wrapText="1"/>
      <protection locked="0"/>
    </xf>
    <xf numFmtId="0" fontId="90" fillId="0" borderId="80" xfId="1" applyFont="1" applyBorder="1" applyAlignment="1" applyProtection="1">
      <alignment horizontal="center" vertical="center" wrapText="1"/>
      <protection locked="0"/>
    </xf>
    <xf numFmtId="0" fontId="90" fillId="0" borderId="81" xfId="1" applyFont="1" applyBorder="1" applyAlignment="1" applyProtection="1">
      <alignment horizontal="center" vertical="center" wrapText="1"/>
      <protection locked="0"/>
    </xf>
    <xf numFmtId="0" fontId="6" fillId="0" borderId="75" xfId="1" applyFont="1" applyBorder="1" applyAlignment="1" applyProtection="1">
      <alignment horizontal="center" vertical="center" wrapText="1"/>
      <protection locked="0"/>
    </xf>
    <xf numFmtId="0" fontId="6" fillId="0" borderId="5" xfId="1" applyFont="1" applyBorder="1" applyAlignment="1" applyProtection="1">
      <alignment horizontal="center" vertical="center" wrapText="1"/>
      <protection locked="0"/>
    </xf>
    <xf numFmtId="0" fontId="6" fillId="0" borderId="82" xfId="1" applyFont="1" applyBorder="1" applyAlignment="1" applyProtection="1">
      <alignment horizontal="center" vertical="center" wrapText="1"/>
      <protection locked="0"/>
    </xf>
    <xf numFmtId="12" fontId="90" fillId="0" borderId="75" xfId="1" applyNumberFormat="1" applyFont="1" applyBorder="1" applyAlignment="1" applyProtection="1">
      <alignment horizontal="left" vertical="center" wrapText="1" indent="1"/>
      <protection locked="0"/>
    </xf>
    <xf numFmtId="12" fontId="90" fillId="0" borderId="5" xfId="1" applyNumberFormat="1" applyFont="1" applyBorder="1" applyAlignment="1" applyProtection="1">
      <alignment horizontal="left" vertical="center" wrapText="1" indent="1"/>
      <protection locked="0"/>
    </xf>
    <xf numFmtId="12" fontId="90" fillId="0" borderId="82" xfId="1" applyNumberFormat="1" applyFont="1" applyBorder="1" applyAlignment="1" applyProtection="1">
      <alignment horizontal="left" vertical="center" wrapText="1" indent="1"/>
      <protection locked="0"/>
    </xf>
    <xf numFmtId="0" fontId="6" fillId="0" borderId="75" xfId="1" applyFont="1" applyBorder="1" applyAlignment="1" applyProtection="1">
      <alignment vertical="center" wrapText="1"/>
      <protection locked="0"/>
    </xf>
    <xf numFmtId="0" fontId="6" fillId="0" borderId="5" xfId="1" applyFont="1" applyBorder="1" applyAlignment="1" applyProtection="1">
      <alignment vertical="center" wrapText="1"/>
      <protection locked="0"/>
    </xf>
    <xf numFmtId="0" fontId="6" fillId="0" borderId="82" xfId="1" applyFont="1" applyBorder="1" applyAlignment="1" applyProtection="1">
      <alignment vertical="center" wrapText="1"/>
      <protection locked="0"/>
    </xf>
    <xf numFmtId="0" fontId="6" fillId="0" borderId="75" xfId="1" applyFont="1" applyBorder="1" applyAlignment="1" applyProtection="1">
      <alignment horizontal="center" vertical="center"/>
      <protection locked="0"/>
    </xf>
    <xf numFmtId="0" fontId="6" fillId="0" borderId="5" xfId="1" applyFont="1" applyBorder="1" applyAlignment="1" applyProtection="1">
      <alignment horizontal="center" vertical="center"/>
      <protection locked="0"/>
    </xf>
    <xf numFmtId="0" fontId="6" fillId="0" borderId="82" xfId="1" applyFont="1" applyBorder="1" applyAlignment="1" applyProtection="1">
      <alignment horizontal="center" vertical="center"/>
      <protection locked="0"/>
    </xf>
    <xf numFmtId="0" fontId="6" fillId="0" borderId="76" xfId="1" applyFont="1" applyBorder="1" applyAlignment="1" applyProtection="1">
      <alignment horizontal="center" vertical="center" wrapText="1"/>
      <protection locked="0"/>
    </xf>
    <xf numFmtId="0" fontId="6" fillId="0" borderId="6" xfId="1" applyFont="1" applyBorder="1" applyAlignment="1" applyProtection="1">
      <alignment horizontal="center" vertical="center" wrapText="1"/>
      <protection locked="0"/>
    </xf>
    <xf numFmtId="0" fontId="6" fillId="0" borderId="83" xfId="1" applyFont="1" applyBorder="1" applyAlignment="1" applyProtection="1">
      <alignment horizontal="center" vertical="center" wrapText="1"/>
      <protection locked="0"/>
    </xf>
    <xf numFmtId="2" fontId="65" fillId="11" borderId="75" xfId="1" applyNumberFormat="1" applyFont="1" applyFill="1" applyBorder="1" applyAlignment="1" applyProtection="1">
      <alignment horizontal="right" vertical="center" wrapText="1"/>
      <protection hidden="1"/>
    </xf>
    <xf numFmtId="2" fontId="65" fillId="11" borderId="5" xfId="1" applyNumberFormat="1" applyFont="1" applyFill="1" applyBorder="1" applyAlignment="1" applyProtection="1">
      <alignment horizontal="right" vertical="center" wrapText="1"/>
      <protection hidden="1"/>
    </xf>
    <xf numFmtId="2" fontId="65" fillId="11" borderId="82" xfId="1" applyNumberFormat="1" applyFont="1" applyFill="1" applyBorder="1" applyAlignment="1" applyProtection="1">
      <alignment horizontal="right" vertical="center" wrapText="1"/>
      <protection hidden="1"/>
    </xf>
    <xf numFmtId="2" fontId="65" fillId="0" borderId="75" xfId="1" applyNumberFormat="1" applyFont="1" applyBorder="1" applyAlignment="1" applyProtection="1">
      <alignment horizontal="right" vertical="center" wrapText="1"/>
      <protection locked="0"/>
    </xf>
    <xf numFmtId="2" fontId="65" fillId="0" borderId="5" xfId="1" applyNumberFormat="1" applyFont="1" applyBorder="1" applyAlignment="1" applyProtection="1">
      <alignment horizontal="right" vertical="center" wrapText="1"/>
      <protection locked="0"/>
    </xf>
    <xf numFmtId="2" fontId="65" fillId="0" borderId="82" xfId="1" applyNumberFormat="1" applyFont="1" applyBorder="1" applyAlignment="1" applyProtection="1">
      <alignment horizontal="right" vertical="center" wrapText="1"/>
      <protection locked="0"/>
    </xf>
    <xf numFmtId="2" fontId="65" fillId="11" borderId="75" xfId="1" applyNumberFormat="1" applyFont="1" applyFill="1" applyBorder="1" applyAlignment="1" applyProtection="1">
      <alignment horizontal="right" vertical="center"/>
      <protection hidden="1"/>
    </xf>
    <xf numFmtId="2" fontId="65" fillId="11" borderId="5" xfId="1" applyNumberFormat="1" applyFont="1" applyFill="1" applyBorder="1" applyAlignment="1" applyProtection="1">
      <alignment horizontal="right" vertical="center"/>
      <protection hidden="1"/>
    </xf>
    <xf numFmtId="2" fontId="65" fillId="11" borderId="82" xfId="1" applyNumberFormat="1" applyFont="1" applyFill="1" applyBorder="1" applyAlignment="1" applyProtection="1">
      <alignment horizontal="right" vertical="center"/>
      <protection hidden="1"/>
    </xf>
    <xf numFmtId="14" fontId="11" fillId="0" borderId="0" xfId="1" applyNumberFormat="1" applyFont="1" applyAlignment="1" applyProtection="1">
      <alignment horizontal="left"/>
      <protection locked="0" hidden="1"/>
    </xf>
    <xf numFmtId="49" fontId="85" fillId="8" borderId="33" xfId="1" applyNumberFormat="1" applyFont="1" applyFill="1" applyBorder="1" applyAlignment="1" applyProtection="1">
      <alignment horizontal="center" vertical="center"/>
      <protection hidden="1"/>
    </xf>
    <xf numFmtId="0" fontId="85" fillId="8" borderId="33" xfId="1" applyFont="1" applyFill="1" applyBorder="1" applyAlignment="1" applyProtection="1">
      <alignment horizontal="center" vertical="center"/>
      <protection hidden="1"/>
    </xf>
    <xf numFmtId="0" fontId="61" fillId="0" borderId="75" xfId="1" applyFont="1" applyBorder="1" applyAlignment="1" applyProtection="1">
      <alignment horizontal="left" vertical="center" wrapText="1"/>
      <protection locked="0"/>
    </xf>
    <xf numFmtId="0" fontId="61" fillId="0" borderId="5" xfId="1" applyFont="1" applyBorder="1" applyAlignment="1" applyProtection="1">
      <alignment horizontal="left" vertical="center" wrapText="1"/>
      <protection locked="0"/>
    </xf>
    <xf numFmtId="0" fontId="61" fillId="0" borderId="82" xfId="1" applyFont="1" applyBorder="1" applyAlignment="1" applyProtection="1">
      <alignment horizontal="left" vertical="center" wrapText="1"/>
      <protection locked="0"/>
    </xf>
    <xf numFmtId="2" fontId="65" fillId="11" borderId="75" xfId="1" applyNumberFormat="1" applyFont="1" applyFill="1" applyBorder="1" applyAlignment="1" applyProtection="1">
      <alignment horizontal="right"/>
      <protection hidden="1"/>
    </xf>
    <xf numFmtId="2" fontId="65" fillId="11" borderId="5" xfId="1" applyNumberFormat="1" applyFont="1" applyFill="1" applyBorder="1" applyAlignment="1" applyProtection="1">
      <alignment horizontal="right"/>
      <protection hidden="1"/>
    </xf>
    <xf numFmtId="2" fontId="93" fillId="11" borderId="72" xfId="1" applyNumberFormat="1" applyFont="1" applyFill="1" applyBorder="1" applyAlignment="1" applyProtection="1">
      <alignment horizontal="right" vertical="center"/>
      <protection hidden="1"/>
    </xf>
    <xf numFmtId="2" fontId="93" fillId="11" borderId="75" xfId="1" applyNumberFormat="1" applyFont="1" applyFill="1" applyBorder="1" applyAlignment="1" applyProtection="1">
      <alignment horizontal="center" vertical="center"/>
      <protection hidden="1"/>
    </xf>
    <xf numFmtId="2" fontId="93" fillId="11" borderId="5" xfId="1" applyNumberFormat="1" applyFont="1" applyFill="1" applyBorder="1" applyAlignment="1" applyProtection="1">
      <alignment horizontal="center" vertical="center"/>
      <protection hidden="1"/>
    </xf>
    <xf numFmtId="2" fontId="93" fillId="11" borderId="82" xfId="1" applyNumberFormat="1" applyFont="1" applyFill="1" applyBorder="1" applyAlignment="1" applyProtection="1">
      <alignment horizontal="center" vertical="center"/>
      <protection hidden="1"/>
    </xf>
    <xf numFmtId="49" fontId="94" fillId="0" borderId="73" xfId="1" applyNumberFormat="1" applyFont="1" applyBorder="1" applyAlignment="1" applyProtection="1">
      <alignment vertical="top" wrapText="1"/>
      <protection locked="0"/>
    </xf>
    <xf numFmtId="0" fontId="60" fillId="0" borderId="5" xfId="1" applyFont="1" applyBorder="1" applyAlignment="1" applyProtection="1">
      <alignment horizontal="center" vertical="center" textRotation="90" wrapText="1"/>
      <protection locked="0"/>
    </xf>
    <xf numFmtId="0" fontId="60" fillId="0" borderId="82" xfId="1" applyFont="1" applyBorder="1" applyAlignment="1" applyProtection="1">
      <alignment horizontal="center" vertical="center" textRotation="90" wrapText="1"/>
      <protection locked="0"/>
    </xf>
    <xf numFmtId="2" fontId="95" fillId="11" borderId="5" xfId="1" applyNumberFormat="1" applyFont="1" applyFill="1" applyBorder="1" applyAlignment="1" applyProtection="1">
      <alignment horizontal="right" vertical="top"/>
      <protection hidden="1"/>
    </xf>
    <xf numFmtId="2" fontId="95" fillId="11" borderId="82" xfId="1" applyNumberFormat="1" applyFont="1" applyFill="1" applyBorder="1" applyAlignment="1" applyProtection="1">
      <alignment horizontal="right" vertical="top"/>
      <protection hidden="1"/>
    </xf>
    <xf numFmtId="2" fontId="93" fillId="11" borderId="75" xfId="1" applyNumberFormat="1" applyFont="1" applyFill="1" applyBorder="1" applyAlignment="1" applyProtection="1">
      <alignment horizontal="right" vertical="center"/>
      <protection hidden="1"/>
    </xf>
    <xf numFmtId="2" fontId="93" fillId="11" borderId="5" xfId="1" applyNumberFormat="1" applyFont="1" applyFill="1" applyBorder="1" applyAlignment="1" applyProtection="1">
      <alignment horizontal="right" vertical="center"/>
      <protection hidden="1"/>
    </xf>
    <xf numFmtId="2" fontId="93" fillId="11" borderId="82" xfId="1" applyNumberFormat="1" applyFont="1" applyFill="1" applyBorder="1" applyAlignment="1" applyProtection="1">
      <alignment horizontal="right" vertical="center"/>
      <protection hidden="1"/>
    </xf>
    <xf numFmtId="49" fontId="94" fillId="0" borderId="79" xfId="1" applyNumberFormat="1" applyFont="1" applyBorder="1" applyAlignment="1" applyProtection="1">
      <alignment vertical="top" wrapText="1"/>
      <protection locked="0"/>
    </xf>
    <xf numFmtId="49" fontId="94" fillId="0" borderId="65" xfId="1" applyNumberFormat="1" applyFont="1" applyBorder="1" applyAlignment="1" applyProtection="1">
      <alignment vertical="top" wrapText="1"/>
      <protection locked="0"/>
    </xf>
    <xf numFmtId="49" fontId="94" fillId="0" borderId="85" xfId="1" applyNumberFormat="1" applyFont="1" applyBorder="1" applyAlignment="1" applyProtection="1">
      <alignment vertical="top" wrapText="1"/>
      <protection locked="0"/>
    </xf>
    <xf numFmtId="0" fontId="61" fillId="0" borderId="5" xfId="1" applyFont="1" applyBorder="1" applyAlignment="1" applyProtection="1">
      <alignment vertical="center" wrapText="1"/>
      <protection locked="0"/>
    </xf>
    <xf numFmtId="0" fontId="61" fillId="0" borderId="82" xfId="1" applyFont="1" applyBorder="1" applyAlignment="1" applyProtection="1">
      <alignment vertical="center" wrapText="1"/>
      <protection locked="0"/>
    </xf>
    <xf numFmtId="2" fontId="93" fillId="11" borderId="88" xfId="1" applyNumberFormat="1" applyFont="1" applyFill="1" applyBorder="1" applyAlignment="1" applyProtection="1">
      <alignment horizontal="right" vertical="center"/>
      <protection hidden="1"/>
    </xf>
    <xf numFmtId="14" fontId="11" fillId="0" borderId="0" xfId="1" applyNumberFormat="1" applyFont="1" applyAlignment="1" applyProtection="1">
      <alignment horizontal="left" vertical="center"/>
      <protection locked="0" hidden="1"/>
    </xf>
    <xf numFmtId="0" fontId="3" fillId="16" borderId="175" xfId="1" applyFont="1" applyFill="1" applyBorder="1" applyAlignment="1" applyProtection="1">
      <alignment horizontal="center" vertical="center" wrapText="1"/>
      <protection hidden="1"/>
    </xf>
    <xf numFmtId="0" fontId="3" fillId="16" borderId="100" xfId="1" applyFont="1" applyFill="1" applyBorder="1" applyAlignment="1" applyProtection="1">
      <alignment horizontal="center" vertical="center" wrapText="1"/>
      <protection hidden="1"/>
    </xf>
    <xf numFmtId="0" fontId="4" fillId="0" borderId="33" xfId="1" applyFont="1" applyBorder="1" applyAlignment="1" applyProtection="1">
      <alignment horizontal="right" vertical="center"/>
      <protection hidden="1"/>
    </xf>
    <xf numFmtId="0" fontId="33" fillId="12" borderId="152" xfId="1" applyFont="1" applyFill="1" applyBorder="1" applyAlignment="1" applyProtection="1">
      <alignment horizontal="center" vertical="center"/>
      <protection hidden="1"/>
    </xf>
    <xf numFmtId="0" fontId="33" fillId="12" borderId="173" xfId="1" applyFont="1" applyFill="1" applyBorder="1" applyAlignment="1" applyProtection="1">
      <alignment horizontal="center" vertical="center"/>
      <protection hidden="1"/>
    </xf>
    <xf numFmtId="0" fontId="33" fillId="12" borderId="149" xfId="1" applyFont="1" applyFill="1" applyBorder="1" applyAlignment="1" applyProtection="1">
      <alignment horizontal="center" vertical="center"/>
      <protection hidden="1"/>
    </xf>
    <xf numFmtId="49" fontId="2" fillId="15" borderId="7" xfId="1" applyNumberFormat="1" applyFont="1" applyFill="1" applyBorder="1" applyAlignment="1" applyProtection="1">
      <alignment horizontal="center" vertical="center"/>
      <protection hidden="1"/>
    </xf>
    <xf numFmtId="49" fontId="2" fillId="15" borderId="14" xfId="1" applyNumberFormat="1" applyFont="1" applyFill="1" applyBorder="1" applyAlignment="1" applyProtection="1">
      <alignment horizontal="center" vertical="center"/>
      <protection hidden="1"/>
    </xf>
    <xf numFmtId="49" fontId="2" fillId="11" borderId="97" xfId="1" applyNumberFormat="1" applyFont="1" applyFill="1" applyBorder="1" applyAlignment="1" applyProtection="1">
      <alignment horizontal="center" vertical="center"/>
      <protection hidden="1"/>
    </xf>
    <xf numFmtId="49" fontId="2" fillId="11" borderId="14" xfId="1" applyNumberFormat="1" applyFont="1" applyFill="1" applyBorder="1" applyAlignment="1" applyProtection="1">
      <alignment horizontal="center" vertical="center"/>
      <protection hidden="1"/>
    </xf>
    <xf numFmtId="0" fontId="3" fillId="11" borderId="174" xfId="1" applyFont="1" applyFill="1" applyBorder="1" applyAlignment="1" applyProtection="1">
      <alignment horizontal="center" vertical="center" wrapText="1"/>
      <protection hidden="1"/>
    </xf>
    <xf numFmtId="0" fontId="3" fillId="11" borderId="99" xfId="1" applyFont="1" applyFill="1" applyBorder="1" applyAlignment="1" applyProtection="1">
      <alignment horizontal="center" vertical="center" wrapText="1"/>
      <protection hidden="1"/>
    </xf>
    <xf numFmtId="168" fontId="54" fillId="13" borderId="112" xfId="1" applyNumberFormat="1" applyFont="1" applyFill="1" applyBorder="1" applyAlignment="1" applyProtection="1">
      <alignment horizontal="center" vertical="center"/>
      <protection hidden="1"/>
    </xf>
    <xf numFmtId="168" fontId="54" fillId="13" borderId="43" xfId="1" applyNumberFormat="1" applyFont="1" applyFill="1" applyBorder="1" applyAlignment="1" applyProtection="1">
      <alignment horizontal="center" vertical="center"/>
      <protection hidden="1"/>
    </xf>
    <xf numFmtId="0" fontId="3" fillId="11" borderId="108" xfId="1" applyFont="1" applyFill="1" applyBorder="1" applyAlignment="1" applyProtection="1">
      <alignment horizontal="center" vertical="center" wrapText="1"/>
      <protection hidden="1"/>
    </xf>
    <xf numFmtId="0" fontId="3" fillId="11" borderId="110" xfId="1" applyFont="1" applyFill="1" applyBorder="1" applyAlignment="1" applyProtection="1">
      <alignment horizontal="center" vertical="center" wrapText="1"/>
      <protection hidden="1"/>
    </xf>
    <xf numFmtId="0" fontId="3" fillId="11" borderId="149" xfId="1" applyFont="1" applyFill="1" applyBorder="1" applyAlignment="1" applyProtection="1">
      <alignment horizontal="center" vertical="center" wrapText="1"/>
      <protection hidden="1"/>
    </xf>
    <xf numFmtId="0" fontId="3" fillId="11" borderId="97" xfId="1" applyFont="1" applyFill="1" applyBorder="1" applyAlignment="1" applyProtection="1">
      <alignment horizontal="center" vertical="center" wrapText="1"/>
      <protection hidden="1"/>
    </xf>
    <xf numFmtId="0" fontId="3" fillId="11" borderId="111" xfId="1" applyFont="1" applyFill="1" applyBorder="1" applyAlignment="1" applyProtection="1">
      <alignment horizontal="center" vertical="center" wrapText="1"/>
      <protection hidden="1"/>
    </xf>
    <xf numFmtId="0" fontId="2" fillId="14" borderId="97" xfId="1" applyFont="1" applyFill="1" applyBorder="1" applyAlignment="1" applyProtection="1">
      <alignment horizontal="center" vertical="center"/>
      <protection hidden="1"/>
    </xf>
    <xf numFmtId="0" fontId="2" fillId="14" borderId="111" xfId="1" applyFont="1" applyFill="1" applyBorder="1" applyAlignment="1" applyProtection="1">
      <alignment horizontal="center" vertical="center"/>
      <protection hidden="1"/>
    </xf>
    <xf numFmtId="0" fontId="33" fillId="13" borderId="97" xfId="1" applyFont="1" applyFill="1" applyBorder="1" applyAlignment="1" applyProtection="1">
      <alignment horizontal="center" vertical="center"/>
      <protection hidden="1"/>
    </xf>
    <xf numFmtId="0" fontId="33" fillId="13" borderId="111" xfId="1" applyFont="1" applyFill="1" applyBorder="1" applyAlignment="1" applyProtection="1">
      <alignment horizontal="center" vertical="center"/>
      <protection hidden="1"/>
    </xf>
    <xf numFmtId="168" fontId="54" fillId="13" borderId="97" xfId="1" applyNumberFormat="1" applyFont="1" applyFill="1" applyBorder="1" applyAlignment="1" applyProtection="1">
      <alignment horizontal="center" vertical="center"/>
      <protection hidden="1"/>
    </xf>
    <xf numFmtId="168" fontId="54" fillId="13" borderId="111" xfId="1" applyNumberFormat="1" applyFont="1" applyFill="1" applyBorder="1" applyAlignment="1" applyProtection="1">
      <alignment horizontal="center" vertical="center"/>
      <protection hidden="1"/>
    </xf>
    <xf numFmtId="0" fontId="105" fillId="0" borderId="0" xfId="1" applyFont="1" applyAlignment="1" applyProtection="1">
      <alignment horizontal="right" vertical="center"/>
      <protection hidden="1"/>
    </xf>
    <xf numFmtId="0" fontId="2" fillId="13" borderId="152" xfId="1" applyFont="1" applyFill="1" applyBorder="1" applyAlignment="1" applyProtection="1">
      <alignment horizontal="center" vertical="center"/>
      <protection hidden="1"/>
    </xf>
    <xf numFmtId="0" fontId="2" fillId="13" borderId="173" xfId="1" applyFont="1" applyFill="1" applyBorder="1" applyAlignment="1" applyProtection="1">
      <alignment horizontal="center" vertical="center"/>
      <protection hidden="1"/>
    </xf>
    <xf numFmtId="0" fontId="2" fillId="13" borderId="34" xfId="1" applyFont="1" applyFill="1" applyBorder="1" applyAlignment="1" applyProtection="1">
      <alignment horizontal="center" vertical="center"/>
      <protection hidden="1"/>
    </xf>
    <xf numFmtId="0" fontId="2" fillId="13" borderId="147" xfId="1" applyFont="1" applyFill="1" applyBorder="1" applyAlignment="1" applyProtection="1">
      <alignment horizontal="center" vertical="center"/>
      <protection hidden="1"/>
    </xf>
    <xf numFmtId="0" fontId="2" fillId="13" borderId="150" xfId="1" applyFont="1" applyFill="1" applyBorder="1" applyAlignment="1" applyProtection="1">
      <alignment horizontal="center" vertical="center"/>
      <protection hidden="1"/>
    </xf>
    <xf numFmtId="0" fontId="2" fillId="13" borderId="167" xfId="1" applyFont="1" applyFill="1" applyBorder="1" applyAlignment="1" applyProtection="1">
      <alignment horizontal="center" vertical="center"/>
      <protection hidden="1"/>
    </xf>
    <xf numFmtId="0" fontId="2" fillId="13" borderId="166" xfId="1" applyFont="1" applyFill="1" applyBorder="1" applyAlignment="1" applyProtection="1">
      <alignment horizontal="center" vertical="center"/>
      <protection hidden="1"/>
    </xf>
    <xf numFmtId="0" fontId="2" fillId="13" borderId="63" xfId="1" applyFont="1" applyFill="1" applyBorder="1" applyAlignment="1" applyProtection="1">
      <alignment horizontal="center" vertical="center"/>
      <protection hidden="1"/>
    </xf>
    <xf numFmtId="0" fontId="2" fillId="13" borderId="115" xfId="1" applyFont="1" applyFill="1" applyBorder="1" applyAlignment="1" applyProtection="1">
      <alignment horizontal="center" vertical="center"/>
      <protection hidden="1"/>
    </xf>
    <xf numFmtId="0" fontId="5" fillId="13" borderId="113" xfId="1" applyFont="1" applyFill="1" applyBorder="1" applyAlignment="1" applyProtection="1">
      <alignment horizontal="center" vertical="center"/>
      <protection hidden="1"/>
    </xf>
    <xf numFmtId="0" fontId="5" fillId="13" borderId="114" xfId="1" applyFont="1" applyFill="1" applyBorder="1" applyAlignment="1" applyProtection="1">
      <alignment horizontal="center" vertical="center"/>
      <protection hidden="1"/>
    </xf>
    <xf numFmtId="0" fontId="5" fillId="13" borderId="97" xfId="1" applyFont="1" applyFill="1" applyBorder="1" applyAlignment="1" applyProtection="1">
      <alignment horizontal="center" vertical="center"/>
      <protection hidden="1"/>
    </xf>
    <xf numFmtId="0" fontId="5" fillId="13" borderId="35" xfId="1" applyFont="1" applyFill="1" applyBorder="1" applyAlignment="1" applyProtection="1">
      <alignment horizontal="center" vertical="center"/>
      <protection hidden="1"/>
    </xf>
    <xf numFmtId="0" fontId="5" fillId="13" borderId="8" xfId="1" applyFont="1" applyFill="1" applyBorder="1" applyAlignment="1" applyProtection="1">
      <alignment horizontal="center" vertical="center"/>
      <protection hidden="1"/>
    </xf>
    <xf numFmtId="0" fontId="5" fillId="13" borderId="37" xfId="1" applyFont="1" applyFill="1" applyBorder="1" applyAlignment="1" applyProtection="1">
      <alignment horizontal="center" vertical="center"/>
      <protection hidden="1"/>
    </xf>
    <xf numFmtId="0" fontId="54" fillId="11" borderId="42" xfId="1" applyFont="1" applyFill="1" applyBorder="1" applyAlignment="1" applyProtection="1">
      <alignment horizontal="right" vertical="center" wrapText="1" indent="1"/>
      <protection hidden="1"/>
    </xf>
    <xf numFmtId="0" fontId="54" fillId="11" borderId="55" xfId="1" applyFont="1" applyFill="1" applyBorder="1" applyAlignment="1" applyProtection="1">
      <alignment horizontal="right" vertical="center" wrapText="1" indent="1"/>
      <protection hidden="1"/>
    </xf>
    <xf numFmtId="0" fontId="31" fillId="11" borderId="50" xfId="1" applyFont="1" applyFill="1" applyBorder="1" applyAlignment="1" applyProtection="1">
      <alignment horizontal="center" vertical="center" wrapText="1"/>
      <protection hidden="1"/>
    </xf>
    <xf numFmtId="0" fontId="31" fillId="11" borderId="36" xfId="1" applyFont="1" applyFill="1" applyBorder="1" applyAlignment="1" applyProtection="1">
      <alignment horizontal="center" vertical="center" wrapText="1"/>
      <protection hidden="1"/>
    </xf>
    <xf numFmtId="0" fontId="31" fillId="11" borderId="146" xfId="1" applyFont="1" applyFill="1" applyBorder="1" applyAlignment="1" applyProtection="1">
      <alignment horizontal="center" vertical="center" wrapText="1"/>
      <protection hidden="1"/>
    </xf>
    <xf numFmtId="0" fontId="31" fillId="11" borderId="95" xfId="1" applyFont="1" applyFill="1" applyBorder="1" applyAlignment="1" applyProtection="1">
      <alignment horizontal="center" vertical="center" wrapText="1"/>
      <protection hidden="1"/>
    </xf>
    <xf numFmtId="0" fontId="54" fillId="11" borderId="64" xfId="1" applyFont="1" applyFill="1" applyBorder="1" applyAlignment="1" applyProtection="1">
      <alignment horizontal="right" vertical="center" wrapText="1" indent="1"/>
      <protection hidden="1"/>
    </xf>
    <xf numFmtId="0" fontId="54" fillId="11" borderId="15" xfId="1" applyFont="1" applyFill="1" applyBorder="1" applyAlignment="1" applyProtection="1">
      <alignment horizontal="right" vertical="center" wrapText="1" indent="1"/>
      <protection hidden="1"/>
    </xf>
    <xf numFmtId="0" fontId="31" fillId="11" borderId="116" xfId="1" applyFont="1" applyFill="1" applyBorder="1" applyAlignment="1" applyProtection="1">
      <alignment horizontal="center" vertical="center" wrapText="1"/>
      <protection hidden="1"/>
    </xf>
    <xf numFmtId="0" fontId="31" fillId="11" borderId="117" xfId="1" applyFont="1" applyFill="1" applyBorder="1" applyAlignment="1" applyProtection="1">
      <alignment horizontal="center" vertical="center" wrapText="1"/>
      <protection hidden="1"/>
    </xf>
    <xf numFmtId="0" fontId="31" fillId="11" borderId="3" xfId="1" applyFont="1" applyFill="1" applyBorder="1" applyAlignment="1" applyProtection="1">
      <alignment horizontal="center" vertical="center" wrapText="1"/>
      <protection hidden="1"/>
    </xf>
    <xf numFmtId="0" fontId="31" fillId="11" borderId="9" xfId="1" applyFont="1" applyFill="1" applyBorder="1" applyAlignment="1" applyProtection="1">
      <alignment horizontal="center" vertical="center" wrapText="1"/>
      <protection hidden="1"/>
    </xf>
    <xf numFmtId="0" fontId="31" fillId="11" borderId="2" xfId="1" applyFont="1" applyFill="1" applyBorder="1" applyAlignment="1" applyProtection="1">
      <alignment horizontal="center" vertical="center" wrapText="1"/>
      <protection hidden="1"/>
    </xf>
    <xf numFmtId="0" fontId="31" fillId="11" borderId="11" xfId="1" applyFont="1" applyFill="1" applyBorder="1" applyAlignment="1" applyProtection="1">
      <alignment horizontal="center" vertical="center" wrapText="1"/>
      <protection hidden="1"/>
    </xf>
    <xf numFmtId="14" fontId="120" fillId="0" borderId="96" xfId="1" applyNumberFormat="1" applyFont="1" applyBorder="1" applyAlignment="1" applyProtection="1">
      <alignment vertical="center"/>
      <protection hidden="1"/>
    </xf>
    <xf numFmtId="0" fontId="0" fillId="0" borderId="96" xfId="0" applyBorder="1" applyAlignment="1">
      <alignment vertical="center"/>
    </xf>
    <xf numFmtId="0" fontId="1" fillId="11" borderId="152" xfId="1" applyFill="1" applyBorder="1" applyAlignment="1" applyProtection="1">
      <alignment horizontal="center" vertical="center"/>
      <protection hidden="1"/>
    </xf>
    <xf numFmtId="0" fontId="1" fillId="11" borderId="173" xfId="1" applyFill="1" applyBorder="1" applyAlignment="1" applyProtection="1">
      <alignment horizontal="center" vertical="center"/>
      <protection hidden="1"/>
    </xf>
    <xf numFmtId="0" fontId="1" fillId="11" borderId="149" xfId="1" applyFill="1" applyBorder="1" applyAlignment="1" applyProtection="1">
      <alignment horizontal="center" vertical="center"/>
      <protection hidden="1"/>
    </xf>
    <xf numFmtId="1" fontId="5" fillId="11" borderId="7" xfId="1" applyNumberFormat="1" applyFont="1" applyFill="1" applyBorder="1" applyAlignment="1" applyProtection="1">
      <alignment horizontal="center" vertical="center"/>
      <protection hidden="1"/>
    </xf>
    <xf numFmtId="1" fontId="5" fillId="11" borderId="14" xfId="1" applyNumberFormat="1" applyFont="1" applyFill="1" applyBorder="1" applyAlignment="1" applyProtection="1">
      <alignment horizontal="center" vertical="center"/>
      <protection hidden="1"/>
    </xf>
    <xf numFmtId="1" fontId="5" fillId="11" borderId="145" xfId="1" applyNumberFormat="1" applyFont="1" applyFill="1" applyBorder="1" applyAlignment="1" applyProtection="1">
      <alignment horizontal="center" vertical="center"/>
      <protection hidden="1"/>
    </xf>
    <xf numFmtId="1" fontId="5" fillId="11" borderId="12" xfId="1" applyNumberFormat="1" applyFont="1" applyFill="1" applyBorder="1" applyAlignment="1" applyProtection="1">
      <alignment horizontal="center" vertical="center"/>
      <protection hidden="1"/>
    </xf>
    <xf numFmtId="1" fontId="5" fillId="11" borderId="1" xfId="1" applyNumberFormat="1" applyFont="1" applyFill="1" applyBorder="1" applyAlignment="1" applyProtection="1">
      <alignment horizontal="center" vertical="center"/>
      <protection hidden="1"/>
    </xf>
    <xf numFmtId="1" fontId="5" fillId="12" borderId="12" xfId="1" applyNumberFormat="1" applyFont="1" applyFill="1" applyBorder="1" applyAlignment="1" applyProtection="1">
      <alignment horizontal="center" vertical="center" wrapText="1"/>
      <protection hidden="1"/>
    </xf>
    <xf numFmtId="1" fontId="5" fillId="12" borderId="1" xfId="1" applyNumberFormat="1" applyFont="1" applyFill="1" applyBorder="1" applyAlignment="1" applyProtection="1">
      <alignment horizontal="center" vertical="center" wrapText="1"/>
      <protection hidden="1"/>
    </xf>
    <xf numFmtId="1" fontId="5" fillId="12" borderId="0" xfId="1" applyNumberFormat="1" applyFont="1" applyFill="1" applyAlignment="1" applyProtection="1">
      <alignment horizontal="center" vertical="center" wrapText="1"/>
      <protection hidden="1"/>
    </xf>
    <xf numFmtId="1" fontId="5" fillId="12" borderId="4" xfId="1" applyNumberFormat="1" applyFont="1" applyFill="1" applyBorder="1" applyAlignment="1" applyProtection="1">
      <alignment horizontal="center" vertical="center" wrapText="1"/>
      <protection hidden="1"/>
    </xf>
    <xf numFmtId="1" fontId="5" fillId="12" borderId="50" xfId="1" applyNumberFormat="1" applyFont="1" applyFill="1" applyBorder="1" applyAlignment="1" applyProtection="1">
      <alignment horizontal="center" vertical="center" wrapText="1"/>
      <protection hidden="1"/>
    </xf>
    <xf numFmtId="1" fontId="5" fillId="12" borderId="65" xfId="1" applyNumberFormat="1" applyFont="1" applyFill="1" applyBorder="1" applyAlignment="1" applyProtection="1">
      <alignment horizontal="center" vertical="center" wrapText="1"/>
      <protection hidden="1"/>
    </xf>
    <xf numFmtId="1" fontId="5" fillId="11" borderId="35" xfId="1" applyNumberFormat="1" applyFont="1" applyFill="1" applyBorder="1" applyAlignment="1" applyProtection="1">
      <alignment horizontal="center" vertical="center"/>
      <protection hidden="1"/>
    </xf>
    <xf numFmtId="1" fontId="5" fillId="11" borderId="8" xfId="1" applyNumberFormat="1" applyFont="1" applyFill="1" applyBorder="1" applyAlignment="1" applyProtection="1">
      <alignment horizontal="center" vertical="center"/>
      <protection hidden="1"/>
    </xf>
    <xf numFmtId="1" fontId="5" fillId="11" borderId="37" xfId="1" applyNumberFormat="1" applyFont="1" applyFill="1" applyBorder="1" applyAlignment="1" applyProtection="1">
      <alignment horizontal="center" vertical="center"/>
      <protection hidden="1"/>
    </xf>
    <xf numFmtId="1" fontId="1" fillId="11" borderId="7" xfId="1" applyNumberFormat="1" applyFill="1" applyBorder="1" applyAlignment="1" applyProtection="1">
      <alignment horizontal="center" vertical="center"/>
      <protection hidden="1"/>
    </xf>
    <xf numFmtId="1" fontId="1" fillId="11" borderId="14" xfId="1" applyNumberFormat="1" applyFill="1" applyBorder="1" applyAlignment="1" applyProtection="1">
      <alignment horizontal="center" vertical="center"/>
      <protection hidden="1"/>
    </xf>
    <xf numFmtId="1" fontId="1" fillId="11" borderId="35" xfId="1" applyNumberFormat="1" applyFill="1" applyBorder="1" applyAlignment="1" applyProtection="1">
      <alignment horizontal="center" vertical="center"/>
      <protection hidden="1"/>
    </xf>
    <xf numFmtId="1" fontId="1" fillId="11" borderId="8" xfId="1" applyNumberFormat="1" applyFill="1" applyBorder="1" applyAlignment="1" applyProtection="1">
      <alignment horizontal="center" vertical="center"/>
      <protection hidden="1"/>
    </xf>
    <xf numFmtId="1" fontId="1" fillId="11" borderId="37" xfId="1" applyNumberFormat="1" applyFill="1" applyBorder="1" applyAlignment="1" applyProtection="1">
      <alignment horizontal="center" vertical="center"/>
      <protection hidden="1"/>
    </xf>
    <xf numFmtId="1" fontId="2" fillId="13" borderId="65" xfId="1" applyNumberFormat="1" applyFont="1" applyFill="1" applyBorder="1" applyAlignment="1" applyProtection="1">
      <alignment horizontal="right" vertical="center" indent="1"/>
      <protection hidden="1"/>
    </xf>
    <xf numFmtId="1" fontId="2" fillId="13" borderId="36" xfId="1" applyNumberFormat="1" applyFont="1" applyFill="1" applyBorder="1" applyAlignment="1" applyProtection="1">
      <alignment horizontal="right" vertical="center" indent="1"/>
      <protection hidden="1"/>
    </xf>
    <xf numFmtId="1" fontId="5" fillId="14" borderId="7" xfId="1" applyNumberFormat="1" applyFont="1" applyFill="1" applyBorder="1" applyAlignment="1" applyProtection="1">
      <alignment horizontal="center" vertical="center"/>
      <protection hidden="1"/>
    </xf>
    <xf numFmtId="1" fontId="5" fillId="14" borderId="14" xfId="1" applyNumberFormat="1" applyFont="1" applyFill="1" applyBorder="1" applyAlignment="1" applyProtection="1">
      <alignment horizontal="center" vertical="center"/>
      <protection hidden="1"/>
    </xf>
    <xf numFmtId="1" fontId="5" fillId="14" borderId="145" xfId="1" applyNumberFormat="1" applyFont="1" applyFill="1" applyBorder="1" applyAlignment="1" applyProtection="1">
      <alignment horizontal="center" vertical="center"/>
      <protection hidden="1"/>
    </xf>
    <xf numFmtId="1" fontId="5" fillId="14" borderId="1" xfId="1" applyNumberFormat="1" applyFont="1" applyFill="1" applyBorder="1" applyAlignment="1" applyProtection="1">
      <alignment horizontal="center" vertical="center"/>
      <protection hidden="1"/>
    </xf>
    <xf numFmtId="1" fontId="5" fillId="14" borderId="47" xfId="1" applyNumberFormat="1" applyFont="1" applyFill="1" applyBorder="1" applyAlignment="1" applyProtection="1">
      <alignment horizontal="center" vertical="center"/>
      <protection hidden="1"/>
    </xf>
    <xf numFmtId="1" fontId="5" fillId="14" borderId="0" xfId="1" applyNumberFormat="1" applyFont="1" applyFill="1" applyAlignment="1" applyProtection="1">
      <alignment horizontal="center" vertical="center"/>
      <protection hidden="1"/>
    </xf>
    <xf numFmtId="1" fontId="5" fillId="14" borderId="4" xfId="1" applyNumberFormat="1" applyFont="1" applyFill="1" applyBorder="1" applyAlignment="1" applyProtection="1">
      <alignment horizontal="center" vertical="center"/>
      <protection hidden="1"/>
    </xf>
    <xf numFmtId="1" fontId="5" fillId="14" borderId="6" xfId="1" applyNumberFormat="1" applyFont="1" applyFill="1" applyBorder="1" applyAlignment="1" applyProtection="1">
      <alignment horizontal="center" vertical="center"/>
      <protection hidden="1"/>
    </xf>
    <xf numFmtId="1" fontId="5" fillId="14" borderId="58" xfId="1" applyNumberFormat="1" applyFont="1" applyFill="1" applyBorder="1" applyAlignment="1" applyProtection="1">
      <alignment horizontal="center" vertical="center"/>
      <protection hidden="1"/>
    </xf>
    <xf numFmtId="1" fontId="5" fillId="14" borderId="64" xfId="1" applyNumberFormat="1" applyFont="1" applyFill="1" applyBorder="1" applyAlignment="1" applyProtection="1">
      <alignment horizontal="center" vertical="center"/>
      <protection hidden="1"/>
    </xf>
    <xf numFmtId="1" fontId="5" fillId="14" borderId="15" xfId="1" applyNumberFormat="1" applyFont="1" applyFill="1" applyBorder="1" applyAlignment="1" applyProtection="1">
      <alignment horizontal="center" vertical="center"/>
      <protection hidden="1"/>
    </xf>
    <xf numFmtId="0" fontId="31" fillId="11" borderId="152" xfId="1" applyFont="1" applyFill="1" applyBorder="1" applyAlignment="1" applyProtection="1">
      <alignment horizontal="center" vertical="center"/>
      <protection hidden="1"/>
    </xf>
    <xf numFmtId="0" fontId="31" fillId="11" borderId="173" xfId="1" applyFont="1" applyFill="1" applyBorder="1" applyAlignment="1" applyProtection="1">
      <alignment horizontal="center" vertical="center"/>
      <protection hidden="1"/>
    </xf>
    <xf numFmtId="0" fontId="31" fillId="11" borderId="149" xfId="1" applyFont="1" applyFill="1" applyBorder="1" applyAlignment="1" applyProtection="1">
      <alignment horizontal="center" vertical="center"/>
      <protection hidden="1"/>
    </xf>
    <xf numFmtId="1" fontId="41" fillId="11" borderId="64" xfId="1" applyNumberFormat="1" applyFont="1" applyFill="1" applyBorder="1" applyAlignment="1" applyProtection="1">
      <alignment horizontal="center" vertical="center"/>
      <protection hidden="1"/>
    </xf>
    <xf numFmtId="1" fontId="41" fillId="11" borderId="14" xfId="1" applyNumberFormat="1" applyFont="1" applyFill="1" applyBorder="1" applyAlignment="1" applyProtection="1">
      <alignment horizontal="center" vertical="center"/>
      <protection hidden="1"/>
    </xf>
    <xf numFmtId="1" fontId="41" fillId="11" borderId="111" xfId="1" applyNumberFormat="1" applyFont="1" applyFill="1" applyBorder="1" applyAlignment="1" applyProtection="1">
      <alignment horizontal="center" vertical="center"/>
      <protection hidden="1"/>
    </xf>
    <xf numFmtId="1" fontId="41" fillId="11" borderId="145" xfId="1" applyNumberFormat="1" applyFont="1" applyFill="1" applyBorder="1" applyAlignment="1" applyProtection="1">
      <alignment horizontal="center" vertical="center"/>
      <protection hidden="1"/>
    </xf>
    <xf numFmtId="1" fontId="41" fillId="11" borderId="12" xfId="1" applyNumberFormat="1" applyFont="1" applyFill="1" applyBorder="1" applyAlignment="1" applyProtection="1">
      <alignment horizontal="center" vertical="center"/>
      <protection hidden="1"/>
    </xf>
    <xf numFmtId="1" fontId="5" fillId="12" borderId="145" xfId="1" applyNumberFormat="1" applyFont="1" applyFill="1" applyBorder="1" applyAlignment="1" applyProtection="1">
      <alignment horizontal="center" vertical="center" wrapText="1"/>
      <protection hidden="1"/>
    </xf>
    <xf numFmtId="1" fontId="5" fillId="12" borderId="47" xfId="1" applyNumberFormat="1" applyFont="1" applyFill="1" applyBorder="1" applyAlignment="1" applyProtection="1">
      <alignment horizontal="center" vertical="center" wrapText="1"/>
      <protection hidden="1"/>
    </xf>
    <xf numFmtId="1" fontId="5" fillId="11" borderId="64" xfId="1" applyNumberFormat="1" applyFont="1" applyFill="1" applyBorder="1" applyAlignment="1" applyProtection="1">
      <alignment horizontal="center" vertical="center"/>
      <protection hidden="1"/>
    </xf>
    <xf numFmtId="1" fontId="5" fillId="11" borderId="15" xfId="1" applyNumberFormat="1" applyFont="1" applyFill="1" applyBorder="1" applyAlignment="1" applyProtection="1">
      <alignment horizontal="center" vertical="center"/>
      <protection hidden="1"/>
    </xf>
    <xf numFmtId="1" fontId="5" fillId="11" borderId="111" xfId="1" applyNumberFormat="1" applyFont="1" applyFill="1" applyBorder="1" applyAlignment="1" applyProtection="1">
      <alignment horizontal="center" vertical="center"/>
      <protection hidden="1"/>
    </xf>
    <xf numFmtId="1" fontId="1" fillId="11" borderId="64" xfId="1" applyNumberFormat="1" applyFill="1" applyBorder="1" applyAlignment="1" applyProtection="1">
      <alignment horizontal="center" vertical="center"/>
      <protection hidden="1"/>
    </xf>
    <xf numFmtId="1" fontId="1" fillId="11" borderId="15" xfId="1" applyNumberFormat="1" applyFill="1" applyBorder="1" applyAlignment="1" applyProtection="1">
      <alignment horizontal="center" vertical="center"/>
      <protection hidden="1"/>
    </xf>
    <xf numFmtId="1" fontId="1" fillId="11" borderId="111" xfId="1" applyNumberFormat="1" applyFill="1" applyBorder="1" applyAlignment="1" applyProtection="1">
      <alignment horizontal="center" vertical="center"/>
      <protection hidden="1"/>
    </xf>
    <xf numFmtId="1" fontId="5" fillId="11" borderId="3" xfId="1" applyNumberFormat="1" applyFont="1" applyFill="1" applyBorder="1" applyAlignment="1" applyProtection="1">
      <alignment horizontal="center" vertical="center"/>
      <protection hidden="1"/>
    </xf>
    <xf numFmtId="1" fontId="5" fillId="12" borderId="2" xfId="1" applyNumberFormat="1" applyFont="1" applyFill="1" applyBorder="1" applyAlignment="1" applyProtection="1">
      <alignment horizontal="center" vertical="center" wrapText="1"/>
      <protection hidden="1"/>
    </xf>
    <xf numFmtId="1" fontId="2" fillId="13" borderId="79" xfId="1" applyNumberFormat="1" applyFont="1" applyFill="1" applyBorder="1" applyAlignment="1" applyProtection="1">
      <alignment horizontal="right" vertical="center" indent="1"/>
      <protection hidden="1"/>
    </xf>
    <xf numFmtId="1" fontId="5" fillId="14" borderId="111" xfId="1" applyNumberFormat="1" applyFont="1" applyFill="1" applyBorder="1" applyAlignment="1" applyProtection="1">
      <alignment horizontal="center" vertical="center"/>
      <protection hidden="1"/>
    </xf>
    <xf numFmtId="1" fontId="5" fillId="14" borderId="119" xfId="1" applyNumberFormat="1" applyFont="1" applyFill="1" applyBorder="1" applyAlignment="1" applyProtection="1">
      <alignment horizontal="center" vertical="center"/>
      <protection hidden="1"/>
    </xf>
    <xf numFmtId="1" fontId="5" fillId="14" borderId="10" xfId="1" applyNumberFormat="1" applyFont="1" applyFill="1" applyBorder="1" applyAlignment="1" applyProtection="1">
      <alignment horizontal="center" vertical="center"/>
      <protection hidden="1"/>
    </xf>
    <xf numFmtId="0" fontId="95" fillId="0" borderId="0" xfId="1" applyFont="1" applyAlignment="1" applyProtection="1">
      <alignment horizontal="center" vertical="center"/>
      <protection hidden="1"/>
    </xf>
    <xf numFmtId="0" fontId="87" fillId="0" borderId="0" xfId="1" applyFont="1" applyAlignment="1" applyProtection="1">
      <alignment horizontal="right" vertical="center"/>
      <protection hidden="1"/>
    </xf>
    <xf numFmtId="1" fontId="113" fillId="0" borderId="0" xfId="1" applyNumberFormat="1" applyFont="1" applyAlignment="1" applyProtection="1">
      <alignment horizontal="center" vertical="center"/>
      <protection hidden="1"/>
    </xf>
    <xf numFmtId="0" fontId="113" fillId="0" borderId="0" xfId="1" applyFont="1" applyAlignment="1" applyProtection="1">
      <alignment horizontal="center" vertical="center"/>
      <protection hidden="1"/>
    </xf>
    <xf numFmtId="0" fontId="65" fillId="11" borderId="167" xfId="1" applyFont="1" applyFill="1" applyBorder="1" applyAlignment="1" applyProtection="1">
      <alignment horizontal="center" vertical="center"/>
      <protection hidden="1"/>
    </xf>
    <xf numFmtId="0" fontId="65" fillId="11" borderId="170" xfId="1" applyFont="1" applyFill="1" applyBorder="1" applyAlignment="1" applyProtection="1">
      <alignment horizontal="center" vertical="center"/>
      <protection hidden="1"/>
    </xf>
    <xf numFmtId="0" fontId="65" fillId="11" borderId="47" xfId="1" applyFont="1" applyFill="1" applyBorder="1" applyAlignment="1" applyProtection="1">
      <alignment horizontal="center" vertical="center"/>
      <protection hidden="1"/>
    </xf>
    <xf numFmtId="0" fontId="65" fillId="11" borderId="4" xfId="1" applyFont="1" applyFill="1" applyBorder="1" applyAlignment="1" applyProtection="1">
      <alignment horizontal="center" vertical="center"/>
      <protection hidden="1"/>
    </xf>
    <xf numFmtId="0" fontId="65" fillId="11" borderId="63" xfId="1" applyFont="1" applyFill="1" applyBorder="1" applyAlignment="1" applyProtection="1">
      <alignment horizontal="center" vertical="center"/>
      <protection hidden="1"/>
    </xf>
    <xf numFmtId="0" fontId="65" fillId="11" borderId="10" xfId="1" applyFont="1" applyFill="1" applyBorder="1" applyAlignment="1" applyProtection="1">
      <alignment horizontal="center" vertical="center"/>
      <protection hidden="1"/>
    </xf>
    <xf numFmtId="0" fontId="63" fillId="11" borderId="148" xfId="1" applyFont="1" applyFill="1" applyBorder="1" applyAlignment="1" applyProtection="1">
      <alignment horizontal="center" vertical="center" wrapText="1"/>
      <protection hidden="1"/>
    </xf>
    <xf numFmtId="0" fontId="63" fillId="11" borderId="173" xfId="1" applyFont="1" applyFill="1" applyBorder="1" applyAlignment="1" applyProtection="1">
      <alignment horizontal="center" vertical="center" wrapText="1"/>
      <protection hidden="1"/>
    </xf>
    <xf numFmtId="0" fontId="63" fillId="13" borderId="154" xfId="1" applyFont="1" applyFill="1" applyBorder="1" applyAlignment="1" applyProtection="1">
      <alignment horizontal="center" vertical="center" textRotation="90" wrapText="1"/>
      <protection hidden="1"/>
    </xf>
    <xf numFmtId="0" fontId="63" fillId="13" borderId="5" xfId="1" applyFont="1" applyFill="1" applyBorder="1" applyAlignment="1" applyProtection="1">
      <alignment horizontal="center" vertical="center" textRotation="90" wrapText="1"/>
      <protection hidden="1"/>
    </xf>
    <xf numFmtId="0" fontId="63" fillId="13" borderId="11" xfId="1" applyFont="1" applyFill="1" applyBorder="1" applyAlignment="1" applyProtection="1">
      <alignment horizontal="center" vertical="center" textRotation="90" wrapText="1"/>
      <protection hidden="1"/>
    </xf>
    <xf numFmtId="0" fontId="63" fillId="11" borderId="173" xfId="1" applyFont="1" applyFill="1" applyBorder="1" applyAlignment="1" applyProtection="1">
      <alignment horizontal="center" vertical="center"/>
      <protection hidden="1"/>
    </xf>
    <xf numFmtId="0" fontId="63" fillId="13" borderId="176" xfId="1" applyFont="1" applyFill="1" applyBorder="1" applyAlignment="1" applyProtection="1">
      <alignment horizontal="center" vertical="center" textRotation="90" wrapText="1"/>
      <protection hidden="1"/>
    </xf>
    <xf numFmtId="0" fontId="63" fillId="13" borderId="120" xfId="1" applyFont="1" applyFill="1" applyBorder="1" applyAlignment="1" applyProtection="1">
      <alignment horizontal="center" vertical="center" textRotation="90" wrapText="1"/>
      <protection hidden="1"/>
    </xf>
    <xf numFmtId="0" fontId="63" fillId="13" borderId="117" xfId="1" applyFont="1" applyFill="1" applyBorder="1" applyAlignment="1" applyProtection="1">
      <alignment horizontal="center" vertical="center" textRotation="90" wrapText="1"/>
      <protection hidden="1"/>
    </xf>
    <xf numFmtId="0" fontId="64" fillId="11" borderId="177" xfId="1" applyFont="1" applyFill="1" applyBorder="1" applyAlignment="1" applyProtection="1">
      <alignment horizontal="center" vertical="center" textRotation="90" wrapText="1"/>
      <protection hidden="1"/>
    </xf>
    <xf numFmtId="0" fontId="64" fillId="11" borderId="121" xfId="1" applyFont="1" applyFill="1" applyBorder="1" applyAlignment="1" applyProtection="1">
      <alignment horizontal="center" vertical="center" textRotation="90" wrapText="1"/>
      <protection hidden="1"/>
    </xf>
    <xf numFmtId="0" fontId="64" fillId="11" borderId="101" xfId="1" applyFont="1" applyFill="1" applyBorder="1" applyAlignment="1" applyProtection="1">
      <alignment horizontal="center" vertical="center" textRotation="90" wrapText="1"/>
      <protection hidden="1"/>
    </xf>
    <xf numFmtId="0" fontId="64" fillId="11" borderId="154" xfId="1" applyFont="1" applyFill="1" applyBorder="1" applyAlignment="1" applyProtection="1">
      <alignment horizontal="center" vertical="center" textRotation="90" wrapText="1"/>
      <protection hidden="1"/>
    </xf>
    <xf numFmtId="0" fontId="64" fillId="11" borderId="5" xfId="1" applyFont="1" applyFill="1" applyBorder="1" applyAlignment="1" applyProtection="1">
      <alignment horizontal="center" vertical="center" textRotation="90" wrapText="1"/>
      <protection hidden="1"/>
    </xf>
    <xf numFmtId="0" fontId="64" fillId="11" borderId="11" xfId="1" applyFont="1" applyFill="1" applyBorder="1" applyAlignment="1" applyProtection="1">
      <alignment horizontal="center" vertical="center" textRotation="90" wrapText="1"/>
      <protection hidden="1"/>
    </xf>
    <xf numFmtId="0" fontId="64" fillId="11" borderId="172" xfId="1" applyFont="1" applyFill="1" applyBorder="1" applyAlignment="1" applyProtection="1">
      <alignment horizontal="center" vertical="center" textRotation="90"/>
      <protection hidden="1"/>
    </xf>
    <xf numFmtId="0" fontId="64" fillId="11" borderId="65" xfId="1" applyFont="1" applyFill="1" applyBorder="1" applyAlignment="1" applyProtection="1">
      <alignment horizontal="center" vertical="center" textRotation="90"/>
      <protection hidden="1"/>
    </xf>
    <xf numFmtId="0" fontId="64" fillId="11" borderId="36" xfId="1" applyFont="1" applyFill="1" applyBorder="1" applyAlignment="1" applyProtection="1">
      <alignment horizontal="center" vertical="center" textRotation="90"/>
      <protection hidden="1"/>
    </xf>
    <xf numFmtId="0" fontId="6" fillId="11" borderId="7" xfId="1" applyFont="1" applyFill="1" applyBorder="1" applyAlignment="1" applyProtection="1">
      <alignment horizontal="center" vertical="center"/>
      <protection hidden="1"/>
    </xf>
    <xf numFmtId="0" fontId="6" fillId="11" borderId="14" xfId="1" applyFont="1" applyFill="1" applyBorder="1" applyAlignment="1" applyProtection="1">
      <alignment horizontal="center" vertical="center"/>
      <protection hidden="1"/>
    </xf>
    <xf numFmtId="0" fontId="6" fillId="11" borderId="15" xfId="1" applyFont="1" applyFill="1" applyBorder="1" applyAlignment="1" applyProtection="1">
      <alignment horizontal="center" vertical="center"/>
      <protection hidden="1"/>
    </xf>
    <xf numFmtId="14" fontId="95" fillId="0" borderId="0" xfId="1" applyNumberFormat="1" applyFont="1" applyAlignment="1" applyProtection="1">
      <alignment horizontal="center" vertical="center"/>
      <protection hidden="1"/>
    </xf>
    <xf numFmtId="1" fontId="113" fillId="0" borderId="33" xfId="1" applyNumberFormat="1" applyFont="1" applyBorder="1" applyAlignment="1" applyProtection="1">
      <alignment horizontal="center" vertical="center"/>
      <protection hidden="1"/>
    </xf>
    <xf numFmtId="0" fontId="64" fillId="11" borderId="148" xfId="1" applyFont="1" applyFill="1" applyBorder="1" applyAlignment="1" applyProtection="1">
      <alignment horizontal="center" vertical="center" wrapText="1"/>
      <protection hidden="1"/>
    </xf>
    <xf numFmtId="0" fontId="64" fillId="11" borderId="173" xfId="1" applyFont="1" applyFill="1" applyBorder="1" applyAlignment="1" applyProtection="1">
      <alignment horizontal="center" vertical="center" wrapText="1"/>
      <protection hidden="1"/>
    </xf>
    <xf numFmtId="0" fontId="64" fillId="11" borderId="173" xfId="1" applyFont="1" applyFill="1" applyBorder="1" applyAlignment="1" applyProtection="1">
      <alignment horizontal="center" vertical="center"/>
      <protection hidden="1"/>
    </xf>
    <xf numFmtId="0" fontId="61" fillId="11" borderId="7" xfId="1" applyFont="1" applyFill="1" applyBorder="1" applyAlignment="1" applyProtection="1">
      <alignment horizontal="center" vertical="center"/>
      <protection hidden="1"/>
    </xf>
    <xf numFmtId="0" fontId="61" fillId="11" borderId="15" xfId="1" applyFont="1" applyFill="1" applyBorder="1" applyAlignment="1" applyProtection="1">
      <alignment horizontal="center" vertical="center"/>
      <protection hidden="1"/>
    </xf>
    <xf numFmtId="0" fontId="61" fillId="11" borderId="14" xfId="1" applyFont="1" applyFill="1" applyBorder="1" applyAlignment="1" applyProtection="1">
      <alignment horizontal="center" vertical="center"/>
      <protection hidden="1"/>
    </xf>
    <xf numFmtId="0" fontId="1" fillId="3" borderId="9" xfId="1" applyFill="1" applyBorder="1" applyProtection="1">
      <protection locked="0" hidden="1"/>
    </xf>
    <xf numFmtId="0" fontId="1" fillId="3" borderId="8" xfId="1" applyFill="1" applyBorder="1" applyProtection="1">
      <protection locked="0" hidden="1"/>
    </xf>
  </cellXfs>
  <cellStyles count="7">
    <cellStyle name="Hiperłącze" xfId="2" builtinId="8"/>
    <cellStyle name="Normalny" xfId="0" builtinId="0"/>
    <cellStyle name="Normalny 2" xfId="1" xr:uid="{95DD8826-688E-4A74-BEBB-C6EE5F7C2766}"/>
    <cellStyle name="Normalny 2 2" xfId="3" xr:uid="{5081CF47-BB02-49EF-82D0-E42E0979D626}"/>
    <cellStyle name="Normalny 8" xfId="5" xr:uid="{66480A6F-CF9C-4F52-AFD8-EA90D5BE6448}"/>
    <cellStyle name="Normalny 8 3" xfId="6" xr:uid="{4F98CF55-7A2F-4993-8674-81021573B5CD}"/>
    <cellStyle name="Walutowy 2 2" xfId="4" xr:uid="{0BC6EA0B-449D-4944-AA89-8A20E7C01E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25401</xdr:colOff>
      <xdr:row>0</xdr:row>
      <xdr:rowOff>265642</xdr:rowOff>
    </xdr:from>
    <xdr:to>
      <xdr:col>9</xdr:col>
      <xdr:colOff>61850</xdr:colOff>
      <xdr:row>1</xdr:row>
      <xdr:rowOff>48684</xdr:rowOff>
    </xdr:to>
    <xdr:pic>
      <xdr:nvPicPr>
        <xdr:cNvPr id="2" name="Obraz 1" descr="muzyka.jpg">
          <a:extLst>
            <a:ext uri="{FF2B5EF4-FFF2-40B4-BE49-F238E27FC236}">
              <a16:creationId xmlns:a16="http://schemas.microsoft.com/office/drawing/2014/main" id="{03B23219-2A67-45F5-B0AF-36C5DEC6685B}"/>
            </a:ext>
          </a:extLst>
        </xdr:cNvPr>
        <xdr:cNvPicPr>
          <a:picLocks noChangeAspect="1"/>
        </xdr:cNvPicPr>
      </xdr:nvPicPr>
      <xdr:blipFill>
        <a:blip xmlns:r="http://schemas.openxmlformats.org/officeDocument/2006/relationships" r:embed="rId1" cstate="print">
          <a:biLevel thresh="25000"/>
          <a:extLst>
            <a:ext uri="{BEBA8EAE-BF5A-486C-A8C5-ECC9F3942E4B}">
              <a14:imgProps xmlns:a14="http://schemas.microsoft.com/office/drawing/2010/main">
                <a14:imgLayer r:embed="rId2">
                  <a14:imgEffect>
                    <a14:brightnessContrast contrast="40000"/>
                  </a14:imgEffect>
                </a14:imgLayer>
              </a14:imgProps>
            </a:ext>
          </a:extLst>
        </a:blip>
        <a:stretch>
          <a:fillRect/>
        </a:stretch>
      </xdr:blipFill>
      <xdr:spPr>
        <a:xfrm>
          <a:off x="6626226" y="265642"/>
          <a:ext cx="2131949" cy="1402292"/>
        </a:xfrm>
        <a:prstGeom prst="rect">
          <a:avLst/>
        </a:prstGeom>
      </xdr:spPr>
    </xdr:pic>
    <xdr:clientData/>
  </xdr:twoCellAnchor>
  <xdr:twoCellAnchor editAs="oneCell">
    <xdr:from>
      <xdr:col>1</xdr:col>
      <xdr:colOff>110067</xdr:colOff>
      <xdr:row>0</xdr:row>
      <xdr:rowOff>1449541</xdr:rowOff>
    </xdr:from>
    <xdr:to>
      <xdr:col>2</xdr:col>
      <xdr:colOff>635000</xdr:colOff>
      <xdr:row>2</xdr:row>
      <xdr:rowOff>68693</xdr:rowOff>
    </xdr:to>
    <xdr:pic>
      <xdr:nvPicPr>
        <xdr:cNvPr id="3" name="Obraz 2">
          <a:extLst>
            <a:ext uri="{FF2B5EF4-FFF2-40B4-BE49-F238E27FC236}">
              <a16:creationId xmlns:a16="http://schemas.microsoft.com/office/drawing/2014/main" id="{323CA06A-CE9A-4A02-BC38-E7226B5D63D6}"/>
            </a:ext>
          </a:extLst>
        </xdr:cNvPr>
        <xdr:cNvPicPr>
          <a:picLocks noChangeAspect="1"/>
        </xdr:cNvPicPr>
      </xdr:nvPicPr>
      <xdr:blipFill>
        <a:blip xmlns:r="http://schemas.openxmlformats.org/officeDocument/2006/relationships" r:embed="rId3"/>
        <a:stretch>
          <a:fillRect/>
        </a:stretch>
      </xdr:blipFill>
      <xdr:spPr>
        <a:xfrm>
          <a:off x="424392" y="1449541"/>
          <a:ext cx="1572683" cy="9718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SP/Organizacja%20roku%20szkolnego/OrganizacjaZSP%202016-17/kal.terminarz%2020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arz"/>
      <sheetName val="Kalendarz (2)"/>
      <sheetName val="terminarz"/>
      <sheetName val="terminarz kl I"/>
      <sheetName val="term.gimnaz"/>
      <sheetName val="term matur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936A4-92E0-42FA-BCEE-4224836BB5FE}">
  <sheetPr>
    <pageSetUpPr fitToPage="1"/>
  </sheetPr>
  <dimension ref="A1:K178"/>
  <sheetViews>
    <sheetView showGridLines="0" topLeftCell="A40" zoomScale="91" zoomScaleNormal="91" workbookViewId="0">
      <selection activeCell="C56" sqref="C56"/>
    </sheetView>
  </sheetViews>
  <sheetFormatPr defaultColWidth="9.1796875" defaultRowHeight="12.5" x14ac:dyDescent="0.25"/>
  <cols>
    <col min="1" max="1" width="23.81640625" style="12" customWidth="1"/>
    <col min="2" max="2" width="8.7265625" style="12" customWidth="1"/>
    <col min="3" max="3" width="23.1796875" style="12" customWidth="1"/>
    <col min="4" max="4" width="5.453125" style="12" customWidth="1"/>
    <col min="5" max="5" width="26.81640625" style="12" customWidth="1"/>
    <col min="6" max="6" width="7.7265625" style="12" customWidth="1"/>
    <col min="7" max="7" width="7.453125" style="12" customWidth="1"/>
    <col min="8" max="8" width="15.1796875" style="12" customWidth="1"/>
    <col min="9" max="9" width="25.26953125" style="12" customWidth="1"/>
    <col min="10" max="10" width="7.453125" style="12" customWidth="1"/>
    <col min="11" max="11" width="4.26953125" style="12" customWidth="1"/>
    <col min="12" max="16384" width="9.1796875" style="12"/>
  </cols>
  <sheetData>
    <row r="1" spans="1:11" s="5" customFormat="1" ht="32.25" customHeight="1" x14ac:dyDescent="0.35">
      <c r="A1" s="1"/>
      <c r="B1" s="2"/>
      <c r="C1" s="3" t="s">
        <v>0</v>
      </c>
      <c r="D1" s="2"/>
      <c r="E1" s="813" t="s">
        <v>1</v>
      </c>
      <c r="F1" s="814"/>
      <c r="G1" s="4"/>
      <c r="H1" s="815" t="s">
        <v>2</v>
      </c>
      <c r="I1" s="816"/>
      <c r="J1" s="819"/>
      <c r="K1" s="819"/>
    </row>
    <row r="2" spans="1:11" ht="15.75" customHeight="1" x14ac:dyDescent="0.4">
      <c r="A2" s="6"/>
      <c r="B2" s="7"/>
      <c r="C2" s="8"/>
      <c r="D2" s="7"/>
      <c r="E2" s="9"/>
      <c r="F2" s="10"/>
      <c r="G2" s="7"/>
      <c r="H2" s="817"/>
      <c r="I2" s="818"/>
      <c r="J2" s="11"/>
      <c r="K2" s="11"/>
    </row>
    <row r="3" spans="1:11" ht="12.75" customHeight="1" x14ac:dyDescent="0.25">
      <c r="A3" s="10" t="s">
        <v>3</v>
      </c>
      <c r="B3" s="7"/>
      <c r="C3" s="13" t="s">
        <v>4</v>
      </c>
      <c r="D3" s="7"/>
      <c r="E3" s="9" t="s">
        <v>5</v>
      </c>
      <c r="F3" s="14" t="s">
        <v>6</v>
      </c>
      <c r="G3" s="7"/>
      <c r="H3" s="15"/>
      <c r="I3" s="16"/>
      <c r="J3" s="7"/>
      <c r="K3" s="17"/>
    </row>
    <row r="4" spans="1:11" ht="12.75" customHeight="1" x14ac:dyDescent="0.25">
      <c r="A4" s="18" t="s">
        <v>7</v>
      </c>
      <c r="B4" s="7"/>
      <c r="C4" s="13" t="s">
        <v>8</v>
      </c>
      <c r="D4" s="7"/>
      <c r="E4" s="9" t="s">
        <v>9</v>
      </c>
      <c r="F4" s="14" t="s">
        <v>10</v>
      </c>
      <c r="G4" s="7"/>
      <c r="H4" s="19" t="s">
        <v>11</v>
      </c>
      <c r="I4" s="16"/>
      <c r="J4" s="7"/>
      <c r="K4" s="17"/>
    </row>
    <row r="5" spans="1:11" ht="12.75" customHeight="1" x14ac:dyDescent="0.25">
      <c r="A5" s="18" t="s">
        <v>12</v>
      </c>
      <c r="B5" s="7"/>
      <c r="C5" s="13" t="s">
        <v>13</v>
      </c>
      <c r="D5" s="7"/>
      <c r="E5" s="9" t="s">
        <v>14</v>
      </c>
      <c r="F5" s="14" t="s">
        <v>15</v>
      </c>
      <c r="G5" s="7"/>
      <c r="H5" s="19" t="s">
        <v>16</v>
      </c>
      <c r="I5" s="16"/>
      <c r="J5" s="7"/>
      <c r="K5" s="17"/>
    </row>
    <row r="6" spans="1:11" ht="12.75" customHeight="1" x14ac:dyDescent="0.25">
      <c r="A6" s="18" t="s">
        <v>17</v>
      </c>
      <c r="B6" s="7"/>
      <c r="C6" s="13" t="s">
        <v>18</v>
      </c>
      <c r="D6" s="7"/>
      <c r="E6" s="20"/>
      <c r="F6" s="21"/>
      <c r="G6" s="7"/>
      <c r="H6" s="19" t="s">
        <v>19</v>
      </c>
      <c r="I6" s="16"/>
      <c r="J6" s="7"/>
      <c r="K6" s="17"/>
    </row>
    <row r="7" spans="1:11" ht="12.75" customHeight="1" x14ac:dyDescent="0.25">
      <c r="A7" s="16" t="s">
        <v>20</v>
      </c>
      <c r="B7" s="7"/>
      <c r="C7" s="13" t="s">
        <v>21</v>
      </c>
      <c r="D7" s="7"/>
      <c r="E7" s="20"/>
      <c r="F7" s="21"/>
      <c r="G7" s="7"/>
      <c r="H7" s="19" t="s">
        <v>22</v>
      </c>
      <c r="I7" s="16"/>
      <c r="J7" s="7"/>
      <c r="K7" s="17"/>
    </row>
    <row r="8" spans="1:11" ht="13" x14ac:dyDescent="0.25">
      <c r="A8" s="16" t="s">
        <v>23</v>
      </c>
      <c r="B8" s="7"/>
      <c r="C8" s="13" t="s">
        <v>24</v>
      </c>
      <c r="D8" s="7"/>
      <c r="E8" s="22"/>
      <c r="F8" s="23"/>
      <c r="G8" s="7"/>
      <c r="H8" s="19" t="s">
        <v>25</v>
      </c>
      <c r="I8" s="16"/>
      <c r="J8" s="7"/>
      <c r="K8" s="17"/>
    </row>
    <row r="9" spans="1:11" x14ac:dyDescent="0.25">
      <c r="A9" s="16" t="s">
        <v>26</v>
      </c>
      <c r="B9" s="7"/>
      <c r="C9" s="13" t="s">
        <v>27</v>
      </c>
      <c r="D9" s="7"/>
      <c r="E9" s="7"/>
      <c r="F9" s="7"/>
      <c r="G9" s="7"/>
      <c r="H9" s="19" t="s">
        <v>28</v>
      </c>
      <c r="I9" s="16"/>
      <c r="J9" s="7"/>
      <c r="K9" s="7"/>
    </row>
    <row r="10" spans="1:11" ht="12" customHeight="1" x14ac:dyDescent="0.3">
      <c r="A10" s="16" t="s">
        <v>29</v>
      </c>
      <c r="B10" s="7"/>
      <c r="C10" s="13" t="s">
        <v>30</v>
      </c>
      <c r="D10" s="7"/>
      <c r="E10" s="820" t="s">
        <v>31</v>
      </c>
      <c r="F10" s="821"/>
      <c r="G10" s="7"/>
      <c r="H10" s="19" t="s">
        <v>32</v>
      </c>
      <c r="I10" s="16"/>
      <c r="J10" s="24"/>
      <c r="K10" s="7"/>
    </row>
    <row r="11" spans="1:11" x14ac:dyDescent="0.25">
      <c r="A11" s="18" t="s">
        <v>33</v>
      </c>
      <c r="B11" s="7"/>
      <c r="C11" s="13" t="s">
        <v>34</v>
      </c>
      <c r="D11" s="7"/>
      <c r="E11" s="9"/>
      <c r="F11" s="10"/>
      <c r="G11" s="7"/>
      <c r="H11" s="19" t="s">
        <v>35</v>
      </c>
      <c r="I11" s="16"/>
    </row>
    <row r="12" spans="1:11" x14ac:dyDescent="0.25">
      <c r="A12" s="18" t="s">
        <v>36</v>
      </c>
      <c r="B12" s="7"/>
      <c r="C12" s="13" t="s">
        <v>37</v>
      </c>
      <c r="D12" s="7"/>
      <c r="E12" s="9" t="s">
        <v>38</v>
      </c>
      <c r="F12" s="10" t="s">
        <v>39</v>
      </c>
      <c r="G12" s="7"/>
      <c r="H12" s="19" t="s">
        <v>40</v>
      </c>
      <c r="I12" s="16"/>
    </row>
    <row r="13" spans="1:11" ht="13.5" customHeight="1" x14ac:dyDescent="0.25">
      <c r="A13" s="16" t="s">
        <v>41</v>
      </c>
      <c r="B13" s="7"/>
      <c r="C13" s="13" t="s">
        <v>42</v>
      </c>
      <c r="D13" s="7"/>
      <c r="E13" s="9" t="s">
        <v>43</v>
      </c>
      <c r="F13" s="10" t="s">
        <v>44</v>
      </c>
      <c r="G13" s="7"/>
      <c r="H13" s="19" t="s">
        <v>45</v>
      </c>
      <c r="I13" s="16"/>
    </row>
    <row r="14" spans="1:11" ht="12.75" customHeight="1" x14ac:dyDescent="0.25">
      <c r="A14" s="18" t="s">
        <v>46</v>
      </c>
      <c r="B14" s="7"/>
      <c r="C14" s="13" t="s">
        <v>47</v>
      </c>
      <c r="D14" s="7"/>
      <c r="E14" s="25"/>
      <c r="F14" s="26"/>
      <c r="G14" s="7"/>
      <c r="H14" s="19" t="s">
        <v>48</v>
      </c>
      <c r="I14" s="16"/>
    </row>
    <row r="15" spans="1:11" ht="12.75" customHeight="1" x14ac:dyDescent="0.25">
      <c r="A15" s="18" t="s">
        <v>49</v>
      </c>
      <c r="B15" s="7"/>
      <c r="C15" s="13" t="s">
        <v>50</v>
      </c>
      <c r="D15" s="7"/>
      <c r="E15" s="822" t="s">
        <v>51</v>
      </c>
      <c r="G15" s="7"/>
      <c r="H15" s="19" t="s">
        <v>52</v>
      </c>
      <c r="I15" s="16"/>
    </row>
    <row r="16" spans="1:11" ht="13.15" customHeight="1" x14ac:dyDescent="0.25">
      <c r="A16" s="18" t="s">
        <v>53</v>
      </c>
      <c r="B16" s="7"/>
      <c r="C16" s="13" t="s">
        <v>54</v>
      </c>
      <c r="D16" s="7"/>
      <c r="E16" s="823"/>
      <c r="G16" s="7"/>
      <c r="H16" s="15" t="s">
        <v>55</v>
      </c>
      <c r="I16" s="16"/>
    </row>
    <row r="17" spans="1:11" x14ac:dyDescent="0.25">
      <c r="A17" s="18" t="s">
        <v>56</v>
      </c>
      <c r="B17" s="7"/>
      <c r="C17" s="13" t="s">
        <v>57</v>
      </c>
      <c r="D17" s="7"/>
      <c r="E17" s="8"/>
      <c r="F17" s="7"/>
      <c r="G17" s="7"/>
      <c r="H17" s="27"/>
      <c r="I17" s="28"/>
    </row>
    <row r="18" spans="1:11" x14ac:dyDescent="0.25">
      <c r="A18" s="18" t="s">
        <v>58</v>
      </c>
      <c r="B18" s="7"/>
      <c r="C18" s="13" t="s">
        <v>59</v>
      </c>
      <c r="D18" s="7"/>
      <c r="E18" s="8" t="s">
        <v>60</v>
      </c>
      <c r="F18" s="7"/>
      <c r="G18" s="7"/>
    </row>
    <row r="19" spans="1:11" ht="12.75" customHeight="1" x14ac:dyDescent="0.25">
      <c r="A19" s="16" t="s">
        <v>61</v>
      </c>
      <c r="B19" s="7"/>
      <c r="C19" s="13" t="s">
        <v>62</v>
      </c>
      <c r="D19" s="7"/>
      <c r="E19" s="29" t="s">
        <v>63</v>
      </c>
      <c r="F19" s="9"/>
      <c r="G19" s="7"/>
    </row>
    <row r="20" spans="1:11" ht="15" customHeight="1" x14ac:dyDescent="0.25">
      <c r="A20" s="18" t="s">
        <v>64</v>
      </c>
      <c r="B20" s="7"/>
      <c r="C20" s="30" t="s">
        <v>65</v>
      </c>
      <c r="D20" s="7"/>
      <c r="E20" s="805" t="s">
        <v>66</v>
      </c>
      <c r="F20" s="806"/>
      <c r="G20" s="7"/>
      <c r="H20" s="809" t="s">
        <v>67</v>
      </c>
      <c r="I20" s="810"/>
    </row>
    <row r="21" spans="1:11" ht="15" customHeight="1" x14ac:dyDescent="0.25">
      <c r="A21" s="18" t="s">
        <v>68</v>
      </c>
      <c r="B21" s="7"/>
      <c r="C21" s="13" t="s">
        <v>69</v>
      </c>
      <c r="D21" s="7"/>
      <c r="E21" s="807"/>
      <c r="F21" s="808"/>
      <c r="G21" s="7"/>
      <c r="H21" s="811"/>
      <c r="I21" s="812"/>
    </row>
    <row r="22" spans="1:11" ht="14.25" customHeight="1" x14ac:dyDescent="0.25">
      <c r="A22" s="18" t="s">
        <v>70</v>
      </c>
      <c r="B22" s="7"/>
      <c r="C22" s="13" t="s">
        <v>71</v>
      </c>
      <c r="D22" s="7"/>
      <c r="E22" s="15"/>
      <c r="F22" s="31"/>
      <c r="G22" s="7"/>
      <c r="H22" s="15"/>
      <c r="I22" s="16"/>
    </row>
    <row r="23" spans="1:11" ht="13" x14ac:dyDescent="0.25">
      <c r="A23" s="32"/>
      <c r="B23" s="7"/>
      <c r="C23" s="13" t="s">
        <v>72</v>
      </c>
      <c r="D23" s="7"/>
      <c r="E23" s="15" t="s">
        <v>73</v>
      </c>
      <c r="F23" s="33" t="s">
        <v>74</v>
      </c>
      <c r="G23" s="7"/>
      <c r="H23" s="9" t="s">
        <v>75</v>
      </c>
      <c r="I23" s="34" t="s">
        <v>76</v>
      </c>
    </row>
    <row r="24" spans="1:11" ht="13" x14ac:dyDescent="0.25">
      <c r="A24" s="32"/>
      <c r="B24" s="7"/>
      <c r="C24" s="13" t="s">
        <v>77</v>
      </c>
      <c r="D24" s="7"/>
      <c r="E24" s="15" t="s">
        <v>78</v>
      </c>
      <c r="F24" s="33" t="s">
        <v>79</v>
      </c>
      <c r="G24" s="7"/>
      <c r="H24" s="9" t="s">
        <v>80</v>
      </c>
      <c r="I24" s="34" t="s">
        <v>81</v>
      </c>
    </row>
    <row r="25" spans="1:11" ht="13.15" customHeight="1" x14ac:dyDescent="0.25">
      <c r="A25" s="32"/>
      <c r="B25" s="7"/>
      <c r="C25" s="30" t="s">
        <v>82</v>
      </c>
      <c r="D25" s="7"/>
      <c r="E25" s="27" t="s">
        <v>83</v>
      </c>
      <c r="F25" s="28" t="s">
        <v>84</v>
      </c>
      <c r="G25" s="7"/>
      <c r="H25" s="9" t="s">
        <v>85</v>
      </c>
      <c r="I25" s="34" t="s">
        <v>86</v>
      </c>
    </row>
    <row r="26" spans="1:11" ht="13.15" customHeight="1" x14ac:dyDescent="0.25">
      <c r="A26" s="32"/>
      <c r="B26" s="7"/>
      <c r="C26" s="13" t="s">
        <v>87</v>
      </c>
      <c r="D26" s="7"/>
      <c r="G26" s="7"/>
      <c r="H26" s="9" t="s">
        <v>88</v>
      </c>
      <c r="I26" s="34" t="s">
        <v>89</v>
      </c>
      <c r="K26" s="35"/>
    </row>
    <row r="27" spans="1:11" x14ac:dyDescent="0.25">
      <c r="A27" s="32"/>
      <c r="B27" s="7"/>
      <c r="C27" s="13" t="s">
        <v>90</v>
      </c>
      <c r="D27" s="7"/>
      <c r="E27" s="36" t="s">
        <v>455</v>
      </c>
      <c r="G27" s="7"/>
      <c r="H27" s="27"/>
      <c r="I27" s="28"/>
      <c r="K27" s="35"/>
    </row>
    <row r="28" spans="1:11" x14ac:dyDescent="0.25">
      <c r="A28" s="32"/>
      <c r="B28" s="7"/>
      <c r="C28" s="13" t="s">
        <v>91</v>
      </c>
      <c r="D28" s="7"/>
      <c r="E28" s="37" t="s">
        <v>92</v>
      </c>
      <c r="G28" s="7"/>
      <c r="K28" s="35"/>
    </row>
    <row r="29" spans="1:11" ht="12.75" customHeight="1" x14ac:dyDescent="0.25">
      <c r="A29" s="32"/>
      <c r="B29" s="7"/>
      <c r="C29" s="13" t="s">
        <v>93</v>
      </c>
      <c r="G29" s="38"/>
      <c r="K29" s="35"/>
    </row>
    <row r="30" spans="1:11" ht="12.75" customHeight="1" x14ac:dyDescent="0.25">
      <c r="A30" s="32"/>
      <c r="B30" s="7"/>
      <c r="C30" s="13" t="s">
        <v>94</v>
      </c>
      <c r="E30" s="828" t="s">
        <v>95</v>
      </c>
      <c r="H30" s="830" t="s">
        <v>96</v>
      </c>
      <c r="I30" s="831"/>
      <c r="K30" s="35"/>
    </row>
    <row r="31" spans="1:11" ht="15.75" customHeight="1" x14ac:dyDescent="0.25">
      <c r="A31" s="32"/>
      <c r="B31" s="7"/>
      <c r="C31" s="13" t="s">
        <v>97</v>
      </c>
      <c r="E31" s="829"/>
      <c r="H31" s="832"/>
      <c r="I31" s="833"/>
      <c r="K31" s="7"/>
    </row>
    <row r="32" spans="1:11" x14ac:dyDescent="0.25">
      <c r="A32" s="32"/>
      <c r="B32" s="7"/>
      <c r="C32" s="13" t="s">
        <v>98</v>
      </c>
      <c r="E32" s="8"/>
      <c r="H32" s="15"/>
      <c r="I32" s="16"/>
      <c r="K32" s="7"/>
    </row>
    <row r="33" spans="1:9" ht="15.75" customHeight="1" x14ac:dyDescent="0.25">
      <c r="A33" s="39"/>
      <c r="B33" s="7"/>
      <c r="C33" s="30" t="s">
        <v>33</v>
      </c>
      <c r="E33" s="40" t="s">
        <v>99</v>
      </c>
      <c r="H33" s="9" t="s">
        <v>100</v>
      </c>
      <c r="I33" s="10" t="s">
        <v>101</v>
      </c>
    </row>
    <row r="34" spans="1:9" x14ac:dyDescent="0.25">
      <c r="A34" s="39"/>
      <c r="B34" s="7"/>
      <c r="C34" s="13" t="s">
        <v>102</v>
      </c>
      <c r="E34" s="41" t="s">
        <v>103</v>
      </c>
      <c r="H34" s="9" t="s">
        <v>104</v>
      </c>
      <c r="I34" s="10" t="s">
        <v>105</v>
      </c>
    </row>
    <row r="35" spans="1:9" ht="12.75" customHeight="1" x14ac:dyDescent="0.25">
      <c r="A35" s="39"/>
      <c r="C35" s="13" t="s">
        <v>106</v>
      </c>
      <c r="E35" s="41" t="s">
        <v>107</v>
      </c>
      <c r="H35" s="9" t="s">
        <v>108</v>
      </c>
      <c r="I35" s="10" t="s">
        <v>109</v>
      </c>
    </row>
    <row r="36" spans="1:9" ht="12.75" customHeight="1" x14ac:dyDescent="0.25">
      <c r="A36" s="39"/>
      <c r="C36" s="13" t="s">
        <v>110</v>
      </c>
      <c r="E36" s="42" t="s">
        <v>111</v>
      </c>
      <c r="H36" s="9" t="s">
        <v>112</v>
      </c>
      <c r="I36" s="10" t="s">
        <v>113</v>
      </c>
    </row>
    <row r="37" spans="1:9" ht="13.5" customHeight="1" x14ac:dyDescent="0.25">
      <c r="A37" s="834"/>
      <c r="C37" s="13" t="s">
        <v>114</v>
      </c>
      <c r="E37" s="42" t="s">
        <v>115</v>
      </c>
      <c r="H37" s="9" t="s">
        <v>116</v>
      </c>
      <c r="I37" s="10" t="s">
        <v>117</v>
      </c>
    </row>
    <row r="38" spans="1:9" x14ac:dyDescent="0.25">
      <c r="A38" s="835"/>
      <c r="C38" s="13" t="s">
        <v>118</v>
      </c>
      <c r="E38" s="42" t="s">
        <v>119</v>
      </c>
      <c r="H38" s="9" t="s">
        <v>120</v>
      </c>
      <c r="I38" s="10" t="s">
        <v>121</v>
      </c>
    </row>
    <row r="39" spans="1:9" x14ac:dyDescent="0.25">
      <c r="A39" s="835"/>
      <c r="C39" s="13" t="s">
        <v>122</v>
      </c>
      <c r="E39" s="42" t="s">
        <v>123</v>
      </c>
      <c r="H39" s="9" t="s">
        <v>124</v>
      </c>
      <c r="I39" s="10" t="s">
        <v>125</v>
      </c>
    </row>
    <row r="40" spans="1:9" ht="15.75" customHeight="1" x14ac:dyDescent="0.25">
      <c r="A40" s="835"/>
      <c r="C40" s="30" t="s">
        <v>41</v>
      </c>
      <c r="E40" s="43" t="s">
        <v>126</v>
      </c>
      <c r="H40" s="27"/>
      <c r="I40" s="28"/>
    </row>
    <row r="41" spans="1:9" ht="15.75" customHeight="1" x14ac:dyDescent="0.25">
      <c r="A41" s="835"/>
      <c r="C41" s="13" t="s">
        <v>127</v>
      </c>
      <c r="E41" s="43" t="s">
        <v>126</v>
      </c>
    </row>
    <row r="42" spans="1:9" x14ac:dyDescent="0.25">
      <c r="C42" s="13" t="s">
        <v>128</v>
      </c>
      <c r="E42" s="44" t="s">
        <v>126</v>
      </c>
    </row>
    <row r="43" spans="1:9" ht="13" x14ac:dyDescent="0.25">
      <c r="C43" s="13" t="s">
        <v>129</v>
      </c>
      <c r="E43" s="836" t="s">
        <v>130</v>
      </c>
      <c r="G43" s="7"/>
      <c r="H43" s="824" t="s">
        <v>131</v>
      </c>
      <c r="I43" s="826"/>
    </row>
    <row r="44" spans="1:9" x14ac:dyDescent="0.25">
      <c r="C44" s="13" t="s">
        <v>132</v>
      </c>
      <c r="E44" s="837"/>
      <c r="G44" s="7"/>
      <c r="H44" s="9"/>
      <c r="I44" s="10"/>
    </row>
    <row r="45" spans="1:9" ht="13" x14ac:dyDescent="0.3">
      <c r="C45" s="13" t="s">
        <v>133</v>
      </c>
      <c r="E45" s="42"/>
      <c r="G45" s="7"/>
      <c r="H45" s="9" t="s">
        <v>134</v>
      </c>
      <c r="I45" s="45" t="s">
        <v>135</v>
      </c>
    </row>
    <row r="46" spans="1:9" ht="13" x14ac:dyDescent="0.3">
      <c r="C46" s="13" t="s">
        <v>136</v>
      </c>
      <c r="E46" s="42" t="s">
        <v>137</v>
      </c>
      <c r="G46" s="7"/>
      <c r="H46" s="9" t="s">
        <v>138</v>
      </c>
      <c r="I46" s="45" t="s">
        <v>139</v>
      </c>
    </row>
    <row r="47" spans="1:9" ht="15.5" x14ac:dyDescent="0.25">
      <c r="C47" s="13" t="s">
        <v>140</v>
      </c>
      <c r="E47" s="42" t="s">
        <v>141</v>
      </c>
      <c r="F47" s="24"/>
      <c r="G47" s="7"/>
      <c r="H47" s="25"/>
      <c r="I47" s="26"/>
    </row>
    <row r="48" spans="1:9" ht="15.5" x14ac:dyDescent="0.25">
      <c r="C48" s="13" t="s">
        <v>142</v>
      </c>
      <c r="E48" s="42" t="s">
        <v>143</v>
      </c>
      <c r="F48" s="24"/>
    </row>
    <row r="49" spans="1:10" x14ac:dyDescent="0.25">
      <c r="C49" s="46" t="s">
        <v>144</v>
      </c>
      <c r="E49" s="47" t="s">
        <v>145</v>
      </c>
    </row>
    <row r="50" spans="1:10" ht="12.75" customHeight="1" x14ac:dyDescent="0.25">
      <c r="C50" s="7"/>
      <c r="D50" s="7"/>
    </row>
    <row r="51" spans="1:10" ht="12.75" customHeight="1" x14ac:dyDescent="0.25">
      <c r="A51" s="809" t="s">
        <v>146</v>
      </c>
      <c r="B51" s="810"/>
      <c r="C51" s="7"/>
      <c r="D51" s="7"/>
      <c r="E51" s="813" t="s">
        <v>147</v>
      </c>
      <c r="F51" s="838"/>
      <c r="G51" s="814"/>
      <c r="I51" s="839" t="s">
        <v>148</v>
      </c>
      <c r="J51" s="840"/>
    </row>
    <row r="52" spans="1:10" ht="15.75" customHeight="1" x14ac:dyDescent="0.25">
      <c r="A52" s="811"/>
      <c r="B52" s="812"/>
      <c r="C52" s="48"/>
      <c r="D52" s="24"/>
      <c r="E52" s="9"/>
      <c r="F52" s="7"/>
      <c r="G52" s="10"/>
      <c r="I52" s="841"/>
      <c r="J52" s="842"/>
    </row>
    <row r="53" spans="1:10" ht="15.75" customHeight="1" x14ac:dyDescent="0.25">
      <c r="A53" s="9" t="s">
        <v>149</v>
      </c>
      <c r="B53" s="10" t="s">
        <v>150</v>
      </c>
      <c r="D53" s="24"/>
      <c r="E53" s="9" t="s">
        <v>151</v>
      </c>
      <c r="G53" s="34" t="s">
        <v>152</v>
      </c>
      <c r="I53" s="15"/>
      <c r="J53" s="16"/>
    </row>
    <row r="54" spans="1:10" ht="15.75" customHeight="1" x14ac:dyDescent="0.25">
      <c r="A54" s="9" t="s">
        <v>153</v>
      </c>
      <c r="B54" s="10" t="s">
        <v>154</v>
      </c>
      <c r="D54" s="7"/>
      <c r="E54" s="9" t="s">
        <v>155</v>
      </c>
      <c r="G54" s="34" t="s">
        <v>156</v>
      </c>
      <c r="I54" s="9" t="s">
        <v>157</v>
      </c>
      <c r="J54" s="10" t="s">
        <v>158</v>
      </c>
    </row>
    <row r="55" spans="1:10" ht="13" x14ac:dyDescent="0.25">
      <c r="A55" s="25" t="s">
        <v>159</v>
      </c>
      <c r="B55" s="26" t="s">
        <v>160</v>
      </c>
      <c r="D55" s="49"/>
      <c r="E55" s="9" t="s">
        <v>161</v>
      </c>
      <c r="G55" s="34" t="s">
        <v>44</v>
      </c>
      <c r="I55" s="9" t="s">
        <v>162</v>
      </c>
      <c r="J55" s="10" t="s">
        <v>163</v>
      </c>
    </row>
    <row r="56" spans="1:10" ht="13" x14ac:dyDescent="0.25">
      <c r="A56" s="1209" t="s">
        <v>458</v>
      </c>
      <c r="B56" s="1210" t="s">
        <v>459</v>
      </c>
      <c r="D56" s="49"/>
      <c r="E56" s="9" t="s">
        <v>164</v>
      </c>
      <c r="G56" s="34" t="s">
        <v>165</v>
      </c>
      <c r="I56" s="9" t="s">
        <v>166</v>
      </c>
      <c r="J56" s="10" t="s">
        <v>167</v>
      </c>
    </row>
    <row r="57" spans="1:10" ht="13" x14ac:dyDescent="0.25">
      <c r="A57" s="50"/>
      <c r="B57" s="51"/>
      <c r="D57" s="49"/>
      <c r="E57" s="25"/>
      <c r="F57" s="52"/>
      <c r="G57" s="53"/>
      <c r="I57" s="9" t="s">
        <v>168</v>
      </c>
      <c r="J57" s="10" t="s">
        <v>169</v>
      </c>
    </row>
    <row r="58" spans="1:10" ht="13" x14ac:dyDescent="0.25">
      <c r="A58" s="50"/>
      <c r="B58" s="51"/>
      <c r="D58" s="49"/>
      <c r="E58" s="824" t="s">
        <v>170</v>
      </c>
      <c r="F58" s="825"/>
      <c r="G58" s="826"/>
      <c r="I58" s="9" t="s">
        <v>171</v>
      </c>
      <c r="J58" s="10" t="s">
        <v>172</v>
      </c>
    </row>
    <row r="59" spans="1:10" x14ac:dyDescent="0.25">
      <c r="A59" s="50"/>
      <c r="B59" s="51"/>
      <c r="D59" s="49"/>
      <c r="E59" s="9"/>
      <c r="F59" s="7"/>
      <c r="G59" s="10"/>
      <c r="I59" s="9" t="s">
        <v>173</v>
      </c>
      <c r="J59" s="10" t="s">
        <v>174</v>
      </c>
    </row>
    <row r="60" spans="1:10" ht="13" x14ac:dyDescent="0.25">
      <c r="A60" s="50"/>
      <c r="B60" s="51"/>
      <c r="D60" s="49"/>
      <c r="E60" s="9" t="s">
        <v>175</v>
      </c>
      <c r="G60" s="34" t="s">
        <v>176</v>
      </c>
      <c r="I60" s="15"/>
      <c r="J60" s="16"/>
    </row>
    <row r="61" spans="1:10" ht="13" x14ac:dyDescent="0.25">
      <c r="A61" s="50"/>
      <c r="B61" s="51"/>
      <c r="D61" s="49"/>
      <c r="E61" s="9" t="s">
        <v>456</v>
      </c>
      <c r="G61" s="34" t="s">
        <v>457</v>
      </c>
      <c r="I61" s="54"/>
      <c r="J61" s="54"/>
    </row>
    <row r="62" spans="1:10" x14ac:dyDescent="0.25">
      <c r="A62" s="50"/>
      <c r="B62" s="51"/>
      <c r="D62" s="49"/>
      <c r="E62" s="27"/>
      <c r="F62" s="52"/>
      <c r="G62" s="28"/>
      <c r="I62" s="7"/>
      <c r="J62" s="7"/>
    </row>
    <row r="63" spans="1:10" x14ac:dyDescent="0.25">
      <c r="A63" s="55"/>
      <c r="B63" s="827"/>
      <c r="D63" s="35"/>
    </row>
    <row r="64" spans="1:10" x14ac:dyDescent="0.25">
      <c r="A64" s="55"/>
      <c r="B64" s="827"/>
      <c r="D64" s="35"/>
    </row>
    <row r="65" spans="1:4" ht="12.75" customHeight="1" x14ac:dyDescent="0.25">
      <c r="A65" s="55"/>
      <c r="B65" s="827"/>
    </row>
    <row r="66" spans="1:4" ht="12.75" customHeight="1" x14ac:dyDescent="0.25">
      <c r="A66" s="55"/>
      <c r="B66" s="827"/>
      <c r="D66" s="56"/>
    </row>
    <row r="67" spans="1:4" x14ac:dyDescent="0.25">
      <c r="A67" s="55"/>
      <c r="B67" s="827"/>
    </row>
    <row r="68" spans="1:4" x14ac:dyDescent="0.25">
      <c r="A68" s="55"/>
      <c r="B68" s="827"/>
    </row>
    <row r="69" spans="1:4" x14ac:dyDescent="0.25">
      <c r="A69" s="55"/>
      <c r="B69" s="827"/>
    </row>
    <row r="112" spans="3:3" x14ac:dyDescent="0.25">
      <c r="C112" s="57"/>
    </row>
    <row r="113" spans="3:3" x14ac:dyDescent="0.25">
      <c r="C113" s="57"/>
    </row>
    <row r="114" spans="3:3" x14ac:dyDescent="0.25">
      <c r="C114" s="57"/>
    </row>
    <row r="115" spans="3:3" x14ac:dyDescent="0.25">
      <c r="C115" s="57"/>
    </row>
    <row r="116" spans="3:3" x14ac:dyDescent="0.25">
      <c r="C116" s="57"/>
    </row>
    <row r="117" spans="3:3" x14ac:dyDescent="0.25">
      <c r="C117" s="57"/>
    </row>
    <row r="118" spans="3:3" ht="12.75" customHeight="1" x14ac:dyDescent="0.25">
      <c r="C118" s="57"/>
    </row>
    <row r="119" spans="3:3" x14ac:dyDescent="0.25">
      <c r="C119" s="57"/>
    </row>
    <row r="120" spans="3:3" x14ac:dyDescent="0.25">
      <c r="C120" s="57"/>
    </row>
    <row r="121" spans="3:3" x14ac:dyDescent="0.25">
      <c r="C121" s="57"/>
    </row>
    <row r="122" spans="3:3" x14ac:dyDescent="0.25">
      <c r="C122" s="57"/>
    </row>
    <row r="123" spans="3:3" x14ac:dyDescent="0.25">
      <c r="C123" s="57"/>
    </row>
    <row r="124" spans="3:3" x14ac:dyDescent="0.25">
      <c r="C124" s="57"/>
    </row>
    <row r="125" spans="3:3" x14ac:dyDescent="0.25">
      <c r="C125" s="57"/>
    </row>
    <row r="126" spans="3:3" x14ac:dyDescent="0.25">
      <c r="C126" s="57"/>
    </row>
    <row r="127" spans="3:3" x14ac:dyDescent="0.25">
      <c r="C127" s="57"/>
    </row>
    <row r="128" spans="3:3" x14ac:dyDescent="0.25">
      <c r="C128" s="57"/>
    </row>
    <row r="129" spans="3:3" x14ac:dyDescent="0.25">
      <c r="C129" s="57"/>
    </row>
    <row r="130" spans="3:3" x14ac:dyDescent="0.25">
      <c r="C130" s="57"/>
    </row>
    <row r="131" spans="3:3" x14ac:dyDescent="0.25">
      <c r="C131" s="57"/>
    </row>
    <row r="132" spans="3:3" x14ac:dyDescent="0.25">
      <c r="C132" s="57"/>
    </row>
    <row r="133" spans="3:3" x14ac:dyDescent="0.25">
      <c r="C133" s="57"/>
    </row>
    <row r="134" spans="3:3" x14ac:dyDescent="0.25">
      <c r="C134" s="57"/>
    </row>
    <row r="135" spans="3:3" x14ac:dyDescent="0.25">
      <c r="C135" s="57"/>
    </row>
    <row r="136" spans="3:3" x14ac:dyDescent="0.25">
      <c r="C136" s="57"/>
    </row>
    <row r="137" spans="3:3" x14ac:dyDescent="0.25">
      <c r="C137" s="57"/>
    </row>
    <row r="138" spans="3:3" x14ac:dyDescent="0.25">
      <c r="C138" s="57"/>
    </row>
    <row r="139" spans="3:3" ht="12.75" customHeight="1" x14ac:dyDescent="0.25">
      <c r="C139" s="57"/>
    </row>
    <row r="140" spans="3:3" x14ac:dyDescent="0.25">
      <c r="C140" s="57"/>
    </row>
    <row r="141" spans="3:3" x14ac:dyDescent="0.25">
      <c r="C141" s="57"/>
    </row>
    <row r="142" spans="3:3" x14ac:dyDescent="0.25">
      <c r="C142" s="57"/>
    </row>
    <row r="143" spans="3:3" ht="12.75" customHeight="1" x14ac:dyDescent="0.25">
      <c r="C143" s="57"/>
    </row>
    <row r="144" spans="3:3" x14ac:dyDescent="0.25">
      <c r="C144" s="57"/>
    </row>
    <row r="145" spans="3:3" x14ac:dyDescent="0.25">
      <c r="C145" s="57"/>
    </row>
    <row r="146" spans="3:3" x14ac:dyDescent="0.25">
      <c r="C146" s="57"/>
    </row>
    <row r="147" spans="3:3" x14ac:dyDescent="0.25">
      <c r="C147" s="57"/>
    </row>
    <row r="148" spans="3:3" x14ac:dyDescent="0.25">
      <c r="C148" s="57"/>
    </row>
    <row r="149" spans="3:3" x14ac:dyDescent="0.25">
      <c r="C149" s="58"/>
    </row>
    <row r="150" spans="3:3" x14ac:dyDescent="0.25">
      <c r="C150" s="58"/>
    </row>
    <row r="151" spans="3:3" ht="12" customHeight="1" x14ac:dyDescent="0.25">
      <c r="C151" s="58"/>
    </row>
    <row r="152" spans="3:3" x14ac:dyDescent="0.25">
      <c r="C152" s="58"/>
    </row>
    <row r="153" spans="3:3" x14ac:dyDescent="0.25">
      <c r="C153" s="58"/>
    </row>
    <row r="154" spans="3:3" x14ac:dyDescent="0.25">
      <c r="C154" s="58"/>
    </row>
    <row r="155" spans="3:3" x14ac:dyDescent="0.25">
      <c r="C155" s="58"/>
    </row>
    <row r="156" spans="3:3" x14ac:dyDescent="0.25">
      <c r="C156" s="58"/>
    </row>
    <row r="157" spans="3:3" x14ac:dyDescent="0.25">
      <c r="C157" s="58"/>
    </row>
    <row r="158" spans="3:3" x14ac:dyDescent="0.25">
      <c r="C158" s="58"/>
    </row>
    <row r="159" spans="3:3" x14ac:dyDescent="0.25">
      <c r="C159" s="58"/>
    </row>
    <row r="160" spans="3:3" x14ac:dyDescent="0.25">
      <c r="C160" s="58"/>
    </row>
    <row r="161" spans="3:3" x14ac:dyDescent="0.25">
      <c r="C161" s="58"/>
    </row>
    <row r="162" spans="3:3" x14ac:dyDescent="0.25">
      <c r="C162" s="58"/>
    </row>
    <row r="163" spans="3:3" x14ac:dyDescent="0.25">
      <c r="C163" s="58"/>
    </row>
    <row r="164" spans="3:3" x14ac:dyDescent="0.25">
      <c r="C164" s="58"/>
    </row>
    <row r="165" spans="3:3" x14ac:dyDescent="0.25">
      <c r="C165" s="58"/>
    </row>
    <row r="166" spans="3:3" x14ac:dyDescent="0.25">
      <c r="C166" s="58"/>
    </row>
    <row r="167" spans="3:3" x14ac:dyDescent="0.25">
      <c r="C167" s="58"/>
    </row>
    <row r="168" spans="3:3" x14ac:dyDescent="0.25">
      <c r="C168" s="58"/>
    </row>
    <row r="169" spans="3:3" x14ac:dyDescent="0.25">
      <c r="C169" s="58"/>
    </row>
    <row r="170" spans="3:3" x14ac:dyDescent="0.25">
      <c r="C170" s="58"/>
    </row>
    <row r="171" spans="3:3" x14ac:dyDescent="0.25">
      <c r="C171" s="58"/>
    </row>
    <row r="172" spans="3:3" x14ac:dyDescent="0.25">
      <c r="C172" s="58"/>
    </row>
    <row r="173" spans="3:3" x14ac:dyDescent="0.25">
      <c r="C173" s="58"/>
    </row>
    <row r="174" spans="3:3" x14ac:dyDescent="0.25">
      <c r="C174" s="58"/>
    </row>
    <row r="175" spans="3:3" x14ac:dyDescent="0.25">
      <c r="C175" s="58"/>
    </row>
    <row r="176" spans="3:3" x14ac:dyDescent="0.25">
      <c r="C176" s="58"/>
    </row>
    <row r="177" spans="3:3" x14ac:dyDescent="0.25">
      <c r="C177" s="58"/>
    </row>
    <row r="178" spans="3:3" x14ac:dyDescent="0.25">
      <c r="C178" s="58"/>
    </row>
  </sheetData>
  <sheetProtection algorithmName="SHA-512" hashValue="iJGom7+P5I51TxJAzyXPHOFt6Bzhg37uhJCvOSynpPV5Thf3hM3qak5jZnrW7gLCEiVFLmdImVp843kcu2deYw==" saltValue="e2ps15hZ8aVXMyFyT5eykQ==" spinCount="100000" sheet="1" objects="1" scenarios="1"/>
  <dataConsolidate/>
  <mergeCells count="17">
    <mergeCell ref="E58:G58"/>
    <mergeCell ref="B63:B69"/>
    <mergeCell ref="E30:E31"/>
    <mergeCell ref="H30:I31"/>
    <mergeCell ref="A37:A41"/>
    <mergeCell ref="E43:E44"/>
    <mergeCell ref="H43:I43"/>
    <mergeCell ref="A51:B52"/>
    <mergeCell ref="E51:G51"/>
    <mergeCell ref="I51:J52"/>
    <mergeCell ref="E20:F21"/>
    <mergeCell ref="H20:I21"/>
    <mergeCell ref="E1:F1"/>
    <mergeCell ref="H1:I2"/>
    <mergeCell ref="J1:K1"/>
    <mergeCell ref="E10:F10"/>
    <mergeCell ref="E15:E16"/>
  </mergeCells>
  <pageMargins left="0.70866141732283472" right="0.70866141732283472" top="0.74803149606299213" bottom="0.74803149606299213" header="0.31496062992125984" footer="0.31496062992125984"/>
  <pageSetup paperSize="9" scale="86" fitToHeight="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077EF-6C88-4324-A6C6-524BA7B92F29}">
  <sheetPr>
    <tabColor rgb="FFFF0000"/>
    <pageSetUpPr fitToPage="1"/>
  </sheetPr>
  <dimension ref="B1:AL23"/>
  <sheetViews>
    <sheetView showGridLines="0" view="pageBreakPreview" topLeftCell="B1" zoomScaleNormal="100" zoomScaleSheetLayoutView="100" workbookViewId="0">
      <selection activeCell="AK1" sqref="AK1:AL1"/>
    </sheetView>
  </sheetViews>
  <sheetFormatPr defaultColWidth="9.1796875" defaultRowHeight="12.5" x14ac:dyDescent="0.25"/>
  <cols>
    <col min="1" max="1" width="4.7265625" style="12" customWidth="1"/>
    <col min="2" max="2" width="4.453125" style="12" customWidth="1"/>
    <col min="3" max="3" width="39.7265625" style="12" customWidth="1"/>
    <col min="4" max="35" width="2.7265625" style="12" customWidth="1"/>
    <col min="36" max="37" width="4.54296875" style="12" customWidth="1"/>
    <col min="38" max="38" width="10.81640625" style="12" customWidth="1"/>
    <col min="39" max="16384" width="9.1796875" style="12"/>
  </cols>
  <sheetData>
    <row r="1" spans="2:38" ht="30" customHeight="1" thickBot="1" x14ac:dyDescent="0.4">
      <c r="B1" s="7"/>
      <c r="C1" s="612" t="str">
        <f>wizyt!C3</f>
        <v>??</v>
      </c>
      <c r="D1" s="613" t="s">
        <v>405</v>
      </c>
      <c r="E1" s="613"/>
      <c r="F1" s="613"/>
      <c r="G1" s="613"/>
      <c r="H1" s="613"/>
      <c r="I1" s="613"/>
      <c r="J1" s="613"/>
      <c r="K1" s="613"/>
      <c r="L1" s="613"/>
      <c r="M1" s="613"/>
      <c r="N1" s="613"/>
      <c r="O1" s="613"/>
      <c r="P1" s="613"/>
      <c r="Q1" s="613"/>
      <c r="R1" s="613"/>
      <c r="S1" s="613" t="str">
        <f>wizyt!H3</f>
        <v>2023/2024</v>
      </c>
      <c r="T1" s="613"/>
      <c r="U1" s="613"/>
      <c r="V1" s="613"/>
      <c r="W1" s="613"/>
      <c r="X1" s="613"/>
      <c r="Y1" s="613"/>
      <c r="Z1" s="613"/>
      <c r="AA1" s="613"/>
      <c r="AC1" s="613"/>
      <c r="AD1" s="613"/>
      <c r="AE1" s="613"/>
      <c r="AF1" s="613"/>
      <c r="AG1" s="613"/>
      <c r="AH1" s="613"/>
      <c r="AI1" s="613"/>
      <c r="AJ1" s="803" t="str">
        <f>wizyt!$B$1</f>
        <v xml:space="preserve"> </v>
      </c>
      <c r="AK1" s="1111" t="str">
        <f>wizyt!D1</f>
        <v xml:space="preserve"> </v>
      </c>
      <c r="AL1" s="1112"/>
    </row>
    <row r="2" spans="2:38" ht="24.75" customHeight="1" thickBot="1" x14ac:dyDescent="0.3">
      <c r="B2" s="744"/>
      <c r="C2" s="745" t="s">
        <v>252</v>
      </c>
      <c r="D2" s="1113" t="s">
        <v>406</v>
      </c>
      <c r="E2" s="1114"/>
      <c r="F2" s="1114"/>
      <c r="G2" s="1114"/>
      <c r="H2" s="1114"/>
      <c r="I2" s="1114"/>
      <c r="J2" s="1114"/>
      <c r="K2" s="1114"/>
      <c r="L2" s="1114"/>
      <c r="M2" s="1114"/>
      <c r="N2" s="1114"/>
      <c r="O2" s="1114"/>
      <c r="P2" s="1114"/>
      <c r="Q2" s="1114"/>
      <c r="R2" s="1114"/>
      <c r="S2" s="1114"/>
      <c r="T2" s="1114"/>
      <c r="U2" s="1114"/>
      <c r="V2" s="1114"/>
      <c r="W2" s="1114"/>
      <c r="X2" s="1114"/>
      <c r="Y2" s="1114"/>
      <c r="Z2" s="1114"/>
      <c r="AA2" s="1114"/>
      <c r="AB2" s="1114"/>
      <c r="AC2" s="1114"/>
      <c r="AD2" s="1114"/>
      <c r="AE2" s="1114"/>
      <c r="AF2" s="1114"/>
      <c r="AG2" s="1114"/>
      <c r="AH2" s="1114"/>
      <c r="AI2" s="1114"/>
      <c r="AJ2" s="1114"/>
      <c r="AK2" s="1114"/>
      <c r="AL2" s="1115"/>
    </row>
    <row r="3" spans="2:38" ht="14.25" customHeight="1" x14ac:dyDescent="0.25">
      <c r="B3" s="614"/>
      <c r="C3" s="798" t="s">
        <v>407</v>
      </c>
      <c r="D3" s="1116" t="s">
        <v>400</v>
      </c>
      <c r="E3" s="1117"/>
      <c r="F3" s="1117"/>
      <c r="G3" s="1117"/>
      <c r="H3" s="1117"/>
      <c r="I3" s="1117"/>
      <c r="J3" s="1117"/>
      <c r="K3" s="1117"/>
      <c r="L3" s="1117"/>
      <c r="M3" s="1117"/>
      <c r="N3" s="1117"/>
      <c r="O3" s="1117"/>
      <c r="P3" s="1117"/>
      <c r="Q3" s="1117"/>
      <c r="R3" s="1117"/>
      <c r="S3" s="1117"/>
      <c r="T3" s="1118" t="s">
        <v>408</v>
      </c>
      <c r="U3" s="1119"/>
      <c r="V3" s="1119"/>
      <c r="W3" s="1119"/>
      <c r="X3" s="1119"/>
      <c r="Y3" s="1119"/>
      <c r="Z3" s="1119"/>
      <c r="AA3" s="1119"/>
      <c r="AB3" s="1119"/>
      <c r="AC3" s="1119"/>
      <c r="AD3" s="1119"/>
      <c r="AE3" s="1119"/>
      <c r="AF3" s="1119"/>
      <c r="AG3" s="1119"/>
      <c r="AH3" s="1119"/>
      <c r="AI3" s="1120"/>
      <c r="AJ3" s="1121" t="s">
        <v>409</v>
      </c>
      <c r="AK3" s="1122"/>
      <c r="AL3" s="1125" t="s">
        <v>410</v>
      </c>
    </row>
    <row r="4" spans="2:38" ht="14.25" customHeight="1" x14ac:dyDescent="0.25">
      <c r="B4" s="615"/>
      <c r="C4" s="616" t="s">
        <v>411</v>
      </c>
      <c r="D4" s="1116" t="s">
        <v>336</v>
      </c>
      <c r="E4" s="1117"/>
      <c r="F4" s="1117"/>
      <c r="G4" s="1117"/>
      <c r="H4" s="1127" t="s">
        <v>337</v>
      </c>
      <c r="I4" s="1128"/>
      <c r="J4" s="1128"/>
      <c r="K4" s="1129"/>
      <c r="L4" s="1127" t="s">
        <v>338</v>
      </c>
      <c r="M4" s="1128"/>
      <c r="N4" s="1128"/>
      <c r="O4" s="1129"/>
      <c r="P4" s="1117" t="s">
        <v>339</v>
      </c>
      <c r="Q4" s="1117"/>
      <c r="R4" s="1117"/>
      <c r="S4" s="1117"/>
      <c r="T4" s="1127" t="s">
        <v>336</v>
      </c>
      <c r="U4" s="1128"/>
      <c r="V4" s="1128"/>
      <c r="W4" s="1129"/>
      <c r="X4" s="1127" t="s">
        <v>337</v>
      </c>
      <c r="Y4" s="1128"/>
      <c r="Z4" s="1128"/>
      <c r="AA4" s="1129"/>
      <c r="AB4" s="1127" t="s">
        <v>338</v>
      </c>
      <c r="AC4" s="1128"/>
      <c r="AD4" s="1128"/>
      <c r="AE4" s="1129"/>
      <c r="AF4" s="1127" t="s">
        <v>339</v>
      </c>
      <c r="AG4" s="1128"/>
      <c r="AH4" s="1128"/>
      <c r="AI4" s="1129"/>
      <c r="AJ4" s="1123"/>
      <c r="AK4" s="1124"/>
      <c r="AL4" s="1126"/>
    </row>
    <row r="5" spans="2:38" ht="14.25" customHeight="1" x14ac:dyDescent="0.25">
      <c r="B5" s="615"/>
      <c r="C5" s="616" t="s">
        <v>412</v>
      </c>
      <c r="D5" s="1130">
        <f>'liczba ucz.'!C18</f>
        <v>0</v>
      </c>
      <c r="E5" s="1131"/>
      <c r="F5" s="1131"/>
      <c r="G5" s="1131"/>
      <c r="H5" s="1132">
        <f>'liczba ucz.'!D18</f>
        <v>0</v>
      </c>
      <c r="I5" s="1133"/>
      <c r="J5" s="1133"/>
      <c r="K5" s="1134"/>
      <c r="L5" s="1132">
        <f>'liczba ucz.'!E18</f>
        <v>0</v>
      </c>
      <c r="M5" s="1133"/>
      <c r="N5" s="1133"/>
      <c r="O5" s="1134"/>
      <c r="P5" s="1131">
        <f>'liczba ucz.'!F18</f>
        <v>0</v>
      </c>
      <c r="Q5" s="1131"/>
      <c r="R5" s="1131"/>
      <c r="S5" s="1131"/>
      <c r="T5" s="1132">
        <f>'liczba ucz.'!G8</f>
        <v>0</v>
      </c>
      <c r="U5" s="1133"/>
      <c r="V5" s="1133"/>
      <c r="W5" s="1134"/>
      <c r="X5" s="1132">
        <f>'liczba ucz.'!H18</f>
        <v>0</v>
      </c>
      <c r="Y5" s="1133"/>
      <c r="Z5" s="1133"/>
      <c r="AA5" s="1134"/>
      <c r="AB5" s="1132">
        <f>'liczba ucz.'!I18</f>
        <v>0</v>
      </c>
      <c r="AC5" s="1133"/>
      <c r="AD5" s="1133"/>
      <c r="AE5" s="1134"/>
      <c r="AF5" s="1132">
        <f>'liczba ucz.'!J18</f>
        <v>0</v>
      </c>
      <c r="AG5" s="1133"/>
      <c r="AH5" s="1133"/>
      <c r="AI5" s="1134"/>
      <c r="AJ5" s="1123"/>
      <c r="AK5" s="1124"/>
      <c r="AL5" s="1126"/>
    </row>
    <row r="6" spans="2:38" ht="16.5" customHeight="1" x14ac:dyDescent="0.25">
      <c r="B6" s="615"/>
      <c r="C6" s="617" t="s">
        <v>413</v>
      </c>
      <c r="D6" s="1137">
        <f>COUNTA(D8:G19)</f>
        <v>0</v>
      </c>
      <c r="E6" s="1138"/>
      <c r="F6" s="1138"/>
      <c r="G6" s="1138"/>
      <c r="H6" s="1137">
        <f t="shared" ref="H6" si="0">COUNTA(H8:K19)</f>
        <v>0</v>
      </c>
      <c r="I6" s="1138"/>
      <c r="J6" s="1138"/>
      <c r="K6" s="1138"/>
      <c r="L6" s="1137">
        <f t="shared" ref="L6" si="1">COUNTA(L8:O19)</f>
        <v>0</v>
      </c>
      <c r="M6" s="1138"/>
      <c r="N6" s="1138"/>
      <c r="O6" s="1138"/>
      <c r="P6" s="1137">
        <f t="shared" ref="P6" si="2">COUNTA(P8:S19)</f>
        <v>0</v>
      </c>
      <c r="Q6" s="1138"/>
      <c r="R6" s="1138"/>
      <c r="S6" s="1138"/>
      <c r="T6" s="1137">
        <f>COUNTA(T8:W19)</f>
        <v>0</v>
      </c>
      <c r="U6" s="1138"/>
      <c r="V6" s="1138"/>
      <c r="W6" s="1138"/>
      <c r="X6" s="1137">
        <f t="shared" ref="X6" si="3">COUNTA(X8:AA19)</f>
        <v>0</v>
      </c>
      <c r="Y6" s="1138"/>
      <c r="Z6" s="1138"/>
      <c r="AA6" s="1138"/>
      <c r="AB6" s="1137">
        <f t="shared" ref="AB6" si="4">COUNTA(AB8:AE19)</f>
        <v>0</v>
      </c>
      <c r="AC6" s="1138"/>
      <c r="AD6" s="1138"/>
      <c r="AE6" s="1138"/>
      <c r="AF6" s="1137">
        <f t="shared" ref="AF6" si="5">COUNTA(AF8:AI19)</f>
        <v>0</v>
      </c>
      <c r="AG6" s="1138"/>
      <c r="AH6" s="1138"/>
      <c r="AI6" s="1138"/>
      <c r="AJ6" s="1139">
        <f>COUNTA(AJ8:AK19)</f>
        <v>0</v>
      </c>
      <c r="AK6" s="1140"/>
      <c r="AL6" s="1135">
        <f>SUM(AL8:AL19)</f>
        <v>0</v>
      </c>
    </row>
    <row r="7" spans="2:38" ht="16.5" customHeight="1" x14ac:dyDescent="0.25">
      <c r="B7" s="618" t="s">
        <v>414</v>
      </c>
      <c r="C7" s="619" t="s">
        <v>415</v>
      </c>
      <c r="D7" s="620" t="s">
        <v>416</v>
      </c>
      <c r="E7" s="620" t="s">
        <v>417</v>
      </c>
      <c r="F7" s="620" t="s">
        <v>418</v>
      </c>
      <c r="G7" s="621" t="s">
        <v>419</v>
      </c>
      <c r="H7" s="622" t="s">
        <v>416</v>
      </c>
      <c r="I7" s="620" t="s">
        <v>417</v>
      </c>
      <c r="J7" s="620" t="s">
        <v>418</v>
      </c>
      <c r="K7" s="623" t="s">
        <v>419</v>
      </c>
      <c r="L7" s="622" t="s">
        <v>416</v>
      </c>
      <c r="M7" s="620" t="s">
        <v>417</v>
      </c>
      <c r="N7" s="620" t="s">
        <v>418</v>
      </c>
      <c r="O7" s="623" t="s">
        <v>419</v>
      </c>
      <c r="P7" s="624" t="s">
        <v>416</v>
      </c>
      <c r="Q7" s="620" t="s">
        <v>417</v>
      </c>
      <c r="R7" s="620" t="s">
        <v>418</v>
      </c>
      <c r="S7" s="621" t="s">
        <v>419</v>
      </c>
      <c r="T7" s="622" t="s">
        <v>416</v>
      </c>
      <c r="U7" s="620" t="s">
        <v>417</v>
      </c>
      <c r="V7" s="620" t="s">
        <v>418</v>
      </c>
      <c r="W7" s="623" t="s">
        <v>419</v>
      </c>
      <c r="X7" s="622" t="s">
        <v>416</v>
      </c>
      <c r="Y7" s="620" t="s">
        <v>417</v>
      </c>
      <c r="Z7" s="620" t="s">
        <v>418</v>
      </c>
      <c r="AA7" s="623" t="s">
        <v>419</v>
      </c>
      <c r="AB7" s="622" t="s">
        <v>416</v>
      </c>
      <c r="AC7" s="620" t="s">
        <v>417</v>
      </c>
      <c r="AD7" s="620" t="s">
        <v>418</v>
      </c>
      <c r="AE7" s="623" t="s">
        <v>419</v>
      </c>
      <c r="AF7" s="622" t="s">
        <v>416</v>
      </c>
      <c r="AG7" s="620" t="s">
        <v>417</v>
      </c>
      <c r="AH7" s="620" t="s">
        <v>418</v>
      </c>
      <c r="AI7" s="623" t="s">
        <v>419</v>
      </c>
      <c r="AJ7" s="622" t="s">
        <v>416</v>
      </c>
      <c r="AK7" s="620" t="s">
        <v>417</v>
      </c>
      <c r="AL7" s="1136"/>
    </row>
    <row r="8" spans="2:38" ht="13" customHeight="1" x14ac:dyDescent="0.3">
      <c r="B8" s="625">
        <v>1</v>
      </c>
      <c r="C8" s="626" t="s">
        <v>420</v>
      </c>
      <c r="D8" s="627"/>
      <c r="E8" s="627"/>
      <c r="F8" s="627"/>
      <c r="G8" s="628"/>
      <c r="H8" s="629"/>
      <c r="I8" s="627"/>
      <c r="J8" s="627"/>
      <c r="K8" s="630"/>
      <c r="L8" s="629"/>
      <c r="M8" s="627"/>
      <c r="N8" s="627"/>
      <c r="O8" s="630"/>
      <c r="P8" s="631"/>
      <c r="Q8" s="627"/>
      <c r="R8" s="627"/>
      <c r="S8" s="628"/>
      <c r="T8" s="629"/>
      <c r="U8" s="627"/>
      <c r="V8" s="627"/>
      <c r="W8" s="630"/>
      <c r="X8" s="629"/>
      <c r="Y8" s="627"/>
      <c r="Z8" s="627"/>
      <c r="AA8" s="630"/>
      <c r="AB8" s="629"/>
      <c r="AC8" s="627"/>
      <c r="AD8" s="627"/>
      <c r="AE8" s="630"/>
      <c r="AF8" s="629"/>
      <c r="AG8" s="627"/>
      <c r="AH8" s="627"/>
      <c r="AI8" s="630"/>
      <c r="AJ8" s="631"/>
      <c r="AK8" s="627"/>
      <c r="AL8" s="632">
        <f>COUNTA(D8:AK8)</f>
        <v>0</v>
      </c>
    </row>
    <row r="9" spans="2:38" ht="13" customHeight="1" x14ac:dyDescent="0.3">
      <c r="B9" s="625">
        <v>2</v>
      </c>
      <c r="C9" s="626" t="s">
        <v>421</v>
      </c>
      <c r="D9" s="627"/>
      <c r="E9" s="627"/>
      <c r="F9" s="627"/>
      <c r="G9" s="628"/>
      <c r="H9" s="629"/>
      <c r="I9" s="627"/>
      <c r="J9" s="627"/>
      <c r="K9" s="630"/>
      <c r="L9" s="629"/>
      <c r="M9" s="627"/>
      <c r="N9" s="627"/>
      <c r="O9" s="630"/>
      <c r="P9" s="631"/>
      <c r="Q9" s="627"/>
      <c r="R9" s="627"/>
      <c r="S9" s="628"/>
      <c r="T9" s="629"/>
      <c r="U9" s="627"/>
      <c r="V9" s="627"/>
      <c r="W9" s="630"/>
      <c r="X9" s="629"/>
      <c r="Y9" s="627"/>
      <c r="Z9" s="627"/>
      <c r="AA9" s="630"/>
      <c r="AB9" s="629"/>
      <c r="AC9" s="627"/>
      <c r="AD9" s="627"/>
      <c r="AE9" s="630"/>
      <c r="AF9" s="629"/>
      <c r="AG9" s="627"/>
      <c r="AH9" s="627"/>
      <c r="AI9" s="630"/>
      <c r="AJ9" s="631"/>
      <c r="AK9" s="627"/>
      <c r="AL9" s="632">
        <f t="shared" ref="AL9:AL18" si="6">COUNTA(D9:AK9)</f>
        <v>0</v>
      </c>
    </row>
    <row r="10" spans="2:38" ht="13" customHeight="1" x14ac:dyDescent="0.3">
      <c r="B10" s="625">
        <v>3</v>
      </c>
      <c r="C10" s="626" t="s">
        <v>422</v>
      </c>
      <c r="D10" s="627"/>
      <c r="E10" s="627"/>
      <c r="F10" s="627"/>
      <c r="G10" s="628"/>
      <c r="H10" s="629"/>
      <c r="I10" s="627"/>
      <c r="J10" s="627"/>
      <c r="K10" s="630"/>
      <c r="L10" s="629"/>
      <c r="M10" s="627"/>
      <c r="N10" s="627"/>
      <c r="O10" s="630"/>
      <c r="P10" s="631"/>
      <c r="Q10" s="627"/>
      <c r="R10" s="627"/>
      <c r="S10" s="628"/>
      <c r="T10" s="629"/>
      <c r="U10" s="627"/>
      <c r="V10" s="627"/>
      <c r="W10" s="630"/>
      <c r="X10" s="629"/>
      <c r="Y10" s="627"/>
      <c r="Z10" s="627"/>
      <c r="AA10" s="630"/>
      <c r="AB10" s="629"/>
      <c r="AC10" s="627"/>
      <c r="AD10" s="627"/>
      <c r="AE10" s="630"/>
      <c r="AF10" s="629"/>
      <c r="AG10" s="627"/>
      <c r="AH10" s="627"/>
      <c r="AI10" s="630"/>
      <c r="AJ10" s="631"/>
      <c r="AK10" s="627"/>
      <c r="AL10" s="632">
        <f t="shared" si="6"/>
        <v>0</v>
      </c>
    </row>
    <row r="11" spans="2:38" ht="13" customHeight="1" x14ac:dyDescent="0.3">
      <c r="B11" s="625">
        <v>4</v>
      </c>
      <c r="C11" s="633"/>
      <c r="D11" s="627"/>
      <c r="E11" s="627"/>
      <c r="F11" s="627"/>
      <c r="G11" s="628"/>
      <c r="H11" s="629"/>
      <c r="I11" s="627"/>
      <c r="J11" s="627"/>
      <c r="K11" s="630"/>
      <c r="L11" s="629"/>
      <c r="M11" s="627"/>
      <c r="N11" s="627"/>
      <c r="O11" s="630"/>
      <c r="P11" s="631"/>
      <c r="Q11" s="627"/>
      <c r="R11" s="627"/>
      <c r="S11" s="628"/>
      <c r="T11" s="629"/>
      <c r="U11" s="627"/>
      <c r="V11" s="627"/>
      <c r="W11" s="630"/>
      <c r="X11" s="629"/>
      <c r="Y11" s="627"/>
      <c r="Z11" s="627"/>
      <c r="AA11" s="630"/>
      <c r="AB11" s="629"/>
      <c r="AC11" s="627"/>
      <c r="AD11" s="627"/>
      <c r="AE11" s="630"/>
      <c r="AF11" s="629"/>
      <c r="AG11" s="627"/>
      <c r="AH11" s="627"/>
      <c r="AI11" s="630"/>
      <c r="AJ11" s="631"/>
      <c r="AK11" s="627"/>
      <c r="AL11" s="632">
        <f t="shared" si="6"/>
        <v>0</v>
      </c>
    </row>
    <row r="12" spans="2:38" ht="13" customHeight="1" x14ac:dyDescent="0.3">
      <c r="B12" s="625">
        <v>5</v>
      </c>
      <c r="C12" s="633"/>
      <c r="D12" s="627"/>
      <c r="E12" s="627"/>
      <c r="F12" s="627"/>
      <c r="G12" s="628"/>
      <c r="H12" s="629"/>
      <c r="I12" s="627"/>
      <c r="J12" s="627"/>
      <c r="K12" s="630"/>
      <c r="L12" s="629"/>
      <c r="M12" s="627"/>
      <c r="N12" s="627"/>
      <c r="O12" s="630"/>
      <c r="P12" s="631"/>
      <c r="Q12" s="627"/>
      <c r="R12" s="627"/>
      <c r="S12" s="628"/>
      <c r="T12" s="629"/>
      <c r="U12" s="627"/>
      <c r="V12" s="627"/>
      <c r="W12" s="630"/>
      <c r="X12" s="629"/>
      <c r="Y12" s="627"/>
      <c r="Z12" s="627"/>
      <c r="AA12" s="630"/>
      <c r="AB12" s="629"/>
      <c r="AC12" s="627"/>
      <c r="AD12" s="627"/>
      <c r="AE12" s="630"/>
      <c r="AF12" s="629"/>
      <c r="AG12" s="627"/>
      <c r="AH12" s="627"/>
      <c r="AI12" s="630"/>
      <c r="AJ12" s="631"/>
      <c r="AK12" s="627"/>
      <c r="AL12" s="632">
        <f t="shared" si="6"/>
        <v>0</v>
      </c>
    </row>
    <row r="13" spans="2:38" ht="13" customHeight="1" x14ac:dyDescent="0.3">
      <c r="B13" s="625">
        <v>6</v>
      </c>
      <c r="C13" s="633"/>
      <c r="D13" s="634"/>
      <c r="E13" s="634"/>
      <c r="F13" s="634"/>
      <c r="G13" s="635"/>
      <c r="H13" s="748"/>
      <c r="I13" s="634"/>
      <c r="J13" s="634"/>
      <c r="K13" s="636"/>
      <c r="L13" s="748"/>
      <c r="M13" s="634"/>
      <c r="N13" s="634"/>
      <c r="O13" s="636"/>
      <c r="P13" s="637"/>
      <c r="Q13" s="627"/>
      <c r="R13" s="627"/>
      <c r="S13" s="628"/>
      <c r="T13" s="629"/>
      <c r="U13" s="634"/>
      <c r="V13" s="634"/>
      <c r="W13" s="636"/>
      <c r="X13" s="748"/>
      <c r="Y13" s="634"/>
      <c r="Z13" s="634"/>
      <c r="AA13" s="636"/>
      <c r="AB13" s="748"/>
      <c r="AC13" s="634"/>
      <c r="AD13" s="634"/>
      <c r="AE13" s="636"/>
      <c r="AF13" s="748"/>
      <c r="AG13" s="634"/>
      <c r="AH13" s="634"/>
      <c r="AI13" s="636"/>
      <c r="AJ13" s="637"/>
      <c r="AK13" s="634"/>
      <c r="AL13" s="632">
        <f t="shared" si="6"/>
        <v>0</v>
      </c>
    </row>
    <row r="14" spans="2:38" ht="13" customHeight="1" x14ac:dyDescent="0.3">
      <c r="B14" s="625">
        <v>7</v>
      </c>
      <c r="C14" s="633"/>
      <c r="D14" s="634"/>
      <c r="E14" s="634"/>
      <c r="F14" s="634"/>
      <c r="G14" s="635"/>
      <c r="H14" s="748"/>
      <c r="I14" s="634"/>
      <c r="J14" s="634"/>
      <c r="K14" s="636"/>
      <c r="L14" s="748"/>
      <c r="M14" s="634"/>
      <c r="N14" s="634"/>
      <c r="O14" s="636"/>
      <c r="P14" s="637"/>
      <c r="Q14" s="627"/>
      <c r="R14" s="627"/>
      <c r="S14" s="628"/>
      <c r="T14" s="629"/>
      <c r="U14" s="634"/>
      <c r="V14" s="634"/>
      <c r="W14" s="636"/>
      <c r="X14" s="748"/>
      <c r="Y14" s="634"/>
      <c r="Z14" s="634"/>
      <c r="AA14" s="636"/>
      <c r="AB14" s="748"/>
      <c r="AC14" s="634"/>
      <c r="AD14" s="634"/>
      <c r="AE14" s="636"/>
      <c r="AF14" s="748"/>
      <c r="AG14" s="634"/>
      <c r="AH14" s="634"/>
      <c r="AI14" s="636"/>
      <c r="AJ14" s="637"/>
      <c r="AK14" s="634"/>
      <c r="AL14" s="632">
        <f t="shared" si="6"/>
        <v>0</v>
      </c>
    </row>
    <row r="15" spans="2:38" ht="13" customHeight="1" x14ac:dyDescent="0.3">
      <c r="B15" s="625">
        <v>8</v>
      </c>
      <c r="C15" s="633"/>
      <c r="D15" s="634"/>
      <c r="E15" s="634"/>
      <c r="F15" s="634"/>
      <c r="G15" s="635"/>
      <c r="H15" s="748"/>
      <c r="I15" s="634"/>
      <c r="J15" s="634"/>
      <c r="K15" s="636"/>
      <c r="L15" s="748"/>
      <c r="M15" s="634"/>
      <c r="N15" s="634"/>
      <c r="O15" s="636"/>
      <c r="P15" s="637"/>
      <c r="Q15" s="627"/>
      <c r="R15" s="627"/>
      <c r="S15" s="628"/>
      <c r="T15" s="629"/>
      <c r="U15" s="634"/>
      <c r="V15" s="634"/>
      <c r="W15" s="636"/>
      <c r="X15" s="748"/>
      <c r="Y15" s="634"/>
      <c r="Z15" s="634"/>
      <c r="AA15" s="636"/>
      <c r="AB15" s="748"/>
      <c r="AC15" s="634"/>
      <c r="AD15" s="634"/>
      <c r="AE15" s="636"/>
      <c r="AF15" s="748"/>
      <c r="AG15" s="634"/>
      <c r="AH15" s="634"/>
      <c r="AI15" s="636"/>
      <c r="AJ15" s="637"/>
      <c r="AK15" s="634"/>
      <c r="AL15" s="632">
        <f t="shared" si="6"/>
        <v>0</v>
      </c>
    </row>
    <row r="16" spans="2:38" ht="13" customHeight="1" x14ac:dyDescent="0.3">
      <c r="B16" s="625">
        <v>9</v>
      </c>
      <c r="C16" s="633"/>
      <c r="D16" s="634"/>
      <c r="E16" s="634"/>
      <c r="F16" s="634"/>
      <c r="G16" s="635"/>
      <c r="H16" s="748"/>
      <c r="I16" s="634"/>
      <c r="J16" s="634"/>
      <c r="K16" s="636"/>
      <c r="L16" s="748"/>
      <c r="M16" s="634"/>
      <c r="N16" s="634"/>
      <c r="O16" s="636"/>
      <c r="P16" s="637"/>
      <c r="Q16" s="627"/>
      <c r="R16" s="627"/>
      <c r="S16" s="628"/>
      <c r="T16" s="629"/>
      <c r="U16" s="634"/>
      <c r="V16" s="634"/>
      <c r="W16" s="636"/>
      <c r="X16" s="748"/>
      <c r="Y16" s="634"/>
      <c r="Z16" s="634"/>
      <c r="AA16" s="636"/>
      <c r="AB16" s="748"/>
      <c r="AC16" s="634"/>
      <c r="AD16" s="634"/>
      <c r="AE16" s="636"/>
      <c r="AF16" s="748"/>
      <c r="AG16" s="634"/>
      <c r="AH16" s="634"/>
      <c r="AI16" s="636"/>
      <c r="AJ16" s="637"/>
      <c r="AK16" s="634"/>
      <c r="AL16" s="632">
        <f t="shared" si="6"/>
        <v>0</v>
      </c>
    </row>
    <row r="17" spans="2:38" ht="13" customHeight="1" x14ac:dyDescent="0.3">
      <c r="B17" s="625">
        <v>10</v>
      </c>
      <c r="C17" s="633"/>
      <c r="D17" s="634"/>
      <c r="E17" s="634"/>
      <c r="F17" s="634"/>
      <c r="G17" s="635"/>
      <c r="H17" s="748"/>
      <c r="I17" s="634"/>
      <c r="J17" s="634"/>
      <c r="K17" s="636"/>
      <c r="L17" s="748"/>
      <c r="M17" s="634"/>
      <c r="N17" s="634"/>
      <c r="O17" s="636"/>
      <c r="P17" s="637"/>
      <c r="Q17" s="627"/>
      <c r="R17" s="627"/>
      <c r="S17" s="628"/>
      <c r="T17" s="629"/>
      <c r="U17" s="634"/>
      <c r="V17" s="634"/>
      <c r="W17" s="636"/>
      <c r="X17" s="748"/>
      <c r="Y17" s="634"/>
      <c r="Z17" s="634"/>
      <c r="AA17" s="636"/>
      <c r="AB17" s="748"/>
      <c r="AC17" s="634"/>
      <c r="AD17" s="634"/>
      <c r="AE17" s="636"/>
      <c r="AF17" s="748"/>
      <c r="AG17" s="634"/>
      <c r="AH17" s="634"/>
      <c r="AI17" s="636"/>
      <c r="AJ17" s="637"/>
      <c r="AK17" s="634"/>
      <c r="AL17" s="632">
        <f t="shared" si="6"/>
        <v>0</v>
      </c>
    </row>
    <row r="18" spans="2:38" ht="13" customHeight="1" x14ac:dyDescent="0.3">
      <c r="B18" s="625">
        <v>11</v>
      </c>
      <c r="C18" s="633"/>
      <c r="D18" s="634"/>
      <c r="E18" s="634"/>
      <c r="F18" s="634"/>
      <c r="G18" s="635"/>
      <c r="H18" s="748"/>
      <c r="I18" s="634"/>
      <c r="J18" s="634"/>
      <c r="K18" s="636"/>
      <c r="L18" s="748"/>
      <c r="M18" s="634"/>
      <c r="N18" s="634"/>
      <c r="O18" s="636"/>
      <c r="P18" s="637"/>
      <c r="Q18" s="627"/>
      <c r="R18" s="627"/>
      <c r="S18" s="628"/>
      <c r="T18" s="629"/>
      <c r="U18" s="634"/>
      <c r="V18" s="634"/>
      <c r="W18" s="636"/>
      <c r="X18" s="748"/>
      <c r="Y18" s="634"/>
      <c r="Z18" s="634"/>
      <c r="AA18" s="636"/>
      <c r="AB18" s="748"/>
      <c r="AC18" s="634"/>
      <c r="AD18" s="634"/>
      <c r="AE18" s="636"/>
      <c r="AF18" s="748"/>
      <c r="AG18" s="634"/>
      <c r="AH18" s="634"/>
      <c r="AI18" s="636"/>
      <c r="AJ18" s="637"/>
      <c r="AK18" s="634"/>
      <c r="AL18" s="632">
        <f t="shared" si="6"/>
        <v>0</v>
      </c>
    </row>
    <row r="19" spans="2:38" ht="13" customHeight="1" thickBot="1" x14ac:dyDescent="0.35">
      <c r="B19" s="638">
        <v>12</v>
      </c>
      <c r="C19" s="639"/>
      <c r="D19" s="640"/>
      <c r="E19" s="640"/>
      <c r="F19" s="640"/>
      <c r="G19" s="641"/>
      <c r="H19" s="642"/>
      <c r="I19" s="640"/>
      <c r="J19" s="640"/>
      <c r="K19" s="643"/>
      <c r="L19" s="642"/>
      <c r="M19" s="640"/>
      <c r="N19" s="640"/>
      <c r="O19" s="643"/>
      <c r="P19" s="644"/>
      <c r="Q19" s="640"/>
      <c r="R19" s="640"/>
      <c r="S19" s="641"/>
      <c r="T19" s="642"/>
      <c r="U19" s="640"/>
      <c r="V19" s="640"/>
      <c r="W19" s="643"/>
      <c r="X19" s="642"/>
      <c r="Y19" s="640"/>
      <c r="Z19" s="640"/>
      <c r="AA19" s="643"/>
      <c r="AB19" s="642"/>
      <c r="AC19" s="640"/>
      <c r="AD19" s="640"/>
      <c r="AE19" s="643"/>
      <c r="AF19" s="642"/>
      <c r="AG19" s="640"/>
      <c r="AH19" s="640"/>
      <c r="AI19" s="643"/>
      <c r="AJ19" s="644"/>
      <c r="AK19" s="640"/>
      <c r="AL19" s="645">
        <f>COUNTA(D19:AK19)</f>
        <v>0</v>
      </c>
    </row>
    <row r="22" spans="2:38" x14ac:dyDescent="0.25">
      <c r="D22" s="646"/>
      <c r="E22" s="646"/>
      <c r="F22" s="646"/>
      <c r="G22" s="646"/>
      <c r="H22" s="646"/>
      <c r="I22" s="646"/>
      <c r="J22" s="646"/>
      <c r="K22" s="646"/>
      <c r="L22" s="646"/>
      <c r="M22" s="646"/>
      <c r="N22" s="646"/>
      <c r="O22" s="646"/>
    </row>
    <row r="23" spans="2:38" x14ac:dyDescent="0.25">
      <c r="D23" s="112"/>
      <c r="E23" s="112"/>
      <c r="F23" s="112"/>
      <c r="G23" s="112"/>
      <c r="H23" s="112"/>
      <c r="I23" s="112"/>
      <c r="J23" s="112"/>
      <c r="K23" s="112"/>
      <c r="L23" s="112"/>
      <c r="M23" s="112"/>
      <c r="N23" s="112"/>
      <c r="O23" s="112"/>
    </row>
  </sheetData>
  <sheetProtection algorithmName="SHA-512" hashValue="Yj9Y2iM4ziVf++88RVU3RGr1eR0OU4VI0/TU9z1YGfSkJNhQKKTq/u6PdYFfJzaC6Y7zllaMfBEMME8B9E2cMA==" saltValue="2Kxk3FbJFHz65dbYWerlKg==" spinCount="100000" sheet="1" formatRows="0"/>
  <mergeCells count="32">
    <mergeCell ref="L5:O5"/>
    <mergeCell ref="AL6:AL7"/>
    <mergeCell ref="AF5:AI5"/>
    <mergeCell ref="D6:G6"/>
    <mergeCell ref="H6:K6"/>
    <mergeCell ref="L6:O6"/>
    <mergeCell ref="P6:S6"/>
    <mergeCell ref="T6:W6"/>
    <mergeCell ref="X6:AA6"/>
    <mergeCell ref="AB6:AE6"/>
    <mergeCell ref="AF6:AI6"/>
    <mergeCell ref="P5:S5"/>
    <mergeCell ref="T5:W5"/>
    <mergeCell ref="X5:AA5"/>
    <mergeCell ref="AB5:AE5"/>
    <mergeCell ref="AJ6:AK6"/>
    <mergeCell ref="AK1:AL1"/>
    <mergeCell ref="D2:AL2"/>
    <mergeCell ref="D3:S3"/>
    <mergeCell ref="T3:AI3"/>
    <mergeCell ref="AJ3:AK5"/>
    <mergeCell ref="AL3:AL5"/>
    <mergeCell ref="D4:G4"/>
    <mergeCell ref="H4:K4"/>
    <mergeCell ref="L4:O4"/>
    <mergeCell ref="P4:S4"/>
    <mergeCell ref="T4:W4"/>
    <mergeCell ref="X4:AA4"/>
    <mergeCell ref="AB4:AE4"/>
    <mergeCell ref="AF4:AI4"/>
    <mergeCell ref="D5:G5"/>
    <mergeCell ref="H5:K5"/>
  </mergeCells>
  <pageMargins left="0.70866141732283472" right="0.70866141732283472" top="0.74803149606299213" bottom="0.74803149606299213" header="0.31496062992125984" footer="0.31496062992125984"/>
  <pageSetup paperSize="9" scale="86"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8F04704-DE54-41CD-8560-30FC31A281E1}">
          <x14:formula1>
            <xm:f>słownik!$A$2:$A$36</xm:f>
          </x14:formula1>
          <xm:sqref>C11:C19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62505-673B-4924-9000-6468DE034D21}">
  <sheetPr>
    <tabColor rgb="FFFF0000"/>
    <pageSetUpPr fitToPage="1"/>
  </sheetPr>
  <dimension ref="B1:R24"/>
  <sheetViews>
    <sheetView showGridLines="0" view="pageBreakPreview" zoomScaleNormal="100" zoomScaleSheetLayoutView="100" workbookViewId="0">
      <selection activeCell="P1" sqref="P1:Q1"/>
    </sheetView>
  </sheetViews>
  <sheetFormatPr defaultColWidth="9.1796875" defaultRowHeight="12.5" x14ac:dyDescent="0.25"/>
  <cols>
    <col min="1" max="1" width="4.7265625" style="12" customWidth="1"/>
    <col min="2" max="2" width="4.453125" style="12" customWidth="1"/>
    <col min="3" max="3" width="37" style="12" customWidth="1"/>
    <col min="4" max="15" width="3.7265625" style="12" customWidth="1"/>
    <col min="16" max="16" width="6" style="12" customWidth="1"/>
    <col min="17" max="17" width="6.453125" style="12" customWidth="1"/>
    <col min="18" max="18" width="10.81640625" style="12" customWidth="1"/>
    <col min="19" max="16384" width="9.1796875" style="12"/>
  </cols>
  <sheetData>
    <row r="1" spans="2:18" ht="14" x14ac:dyDescent="0.25">
      <c r="P1" s="803" t="str">
        <f>wizyt!$B$1</f>
        <v xml:space="preserve"> </v>
      </c>
      <c r="Q1" s="804" t="str">
        <f>wizyt!$D$1</f>
        <v xml:space="preserve"> </v>
      </c>
    </row>
    <row r="2" spans="2:18" ht="30" customHeight="1" thickBot="1" x14ac:dyDescent="0.4">
      <c r="B2" s="7"/>
      <c r="C2" s="612" t="str">
        <f>wizyt!C3</f>
        <v>??</v>
      </c>
      <c r="D2" s="613" t="s">
        <v>405</v>
      </c>
      <c r="E2" s="613"/>
      <c r="F2" s="613"/>
      <c r="G2" s="613"/>
      <c r="H2" s="613"/>
      <c r="I2" s="613"/>
      <c r="J2" s="613"/>
      <c r="K2" s="613"/>
      <c r="L2" s="613"/>
      <c r="M2" s="613"/>
      <c r="N2" s="613" t="str">
        <f>wizyt!H3</f>
        <v>2023/2024</v>
      </c>
      <c r="O2" s="613"/>
      <c r="P2" s="613"/>
      <c r="Q2" s="613"/>
      <c r="R2" s="613"/>
    </row>
    <row r="3" spans="2:18" ht="26.25" customHeight="1" thickBot="1" x14ac:dyDescent="0.3">
      <c r="B3" s="744"/>
      <c r="C3" s="746" t="s">
        <v>253</v>
      </c>
      <c r="D3" s="1148" t="s">
        <v>406</v>
      </c>
      <c r="E3" s="1149"/>
      <c r="F3" s="1149"/>
      <c r="G3" s="1149"/>
      <c r="H3" s="1149"/>
      <c r="I3" s="1149"/>
      <c r="J3" s="1149"/>
      <c r="K3" s="1149"/>
      <c r="L3" s="1149"/>
      <c r="M3" s="1149"/>
      <c r="N3" s="1149"/>
      <c r="O3" s="1149"/>
      <c r="P3" s="1149"/>
      <c r="Q3" s="1149"/>
      <c r="R3" s="1150"/>
    </row>
    <row r="4" spans="2:18" ht="14.25" customHeight="1" x14ac:dyDescent="0.25">
      <c r="B4" s="614"/>
      <c r="C4" s="799" t="s">
        <v>407</v>
      </c>
      <c r="D4" s="1151" t="s">
        <v>400</v>
      </c>
      <c r="E4" s="1152"/>
      <c r="F4" s="1152"/>
      <c r="G4" s="1152"/>
      <c r="H4" s="1152"/>
      <c r="I4" s="1153"/>
      <c r="J4" s="1154" t="s">
        <v>408</v>
      </c>
      <c r="K4" s="1155"/>
      <c r="L4" s="1155"/>
      <c r="M4" s="1155"/>
      <c r="N4" s="1155"/>
      <c r="O4" s="1155"/>
      <c r="P4" s="1156" t="s">
        <v>409</v>
      </c>
      <c r="Q4" s="1122"/>
      <c r="R4" s="1125" t="s">
        <v>410</v>
      </c>
    </row>
    <row r="5" spans="2:18" ht="14.25" customHeight="1" x14ac:dyDescent="0.25">
      <c r="B5" s="615"/>
      <c r="C5" s="647" t="s">
        <v>411</v>
      </c>
      <c r="D5" s="1158" t="s">
        <v>336</v>
      </c>
      <c r="E5" s="1117"/>
      <c r="F5" s="1159"/>
      <c r="G5" s="1116" t="s">
        <v>337</v>
      </c>
      <c r="H5" s="1117"/>
      <c r="I5" s="1160"/>
      <c r="J5" s="1158" t="s">
        <v>336</v>
      </c>
      <c r="K5" s="1117"/>
      <c r="L5" s="1159"/>
      <c r="M5" s="1128" t="s">
        <v>337</v>
      </c>
      <c r="N5" s="1128"/>
      <c r="O5" s="1116"/>
      <c r="P5" s="1157"/>
      <c r="Q5" s="1124"/>
      <c r="R5" s="1126"/>
    </row>
    <row r="6" spans="2:18" ht="14.25" customHeight="1" x14ac:dyDescent="0.25">
      <c r="B6" s="615"/>
      <c r="C6" s="647" t="s">
        <v>412</v>
      </c>
      <c r="D6" s="1161">
        <f>'liczba ucz.'!C28</f>
        <v>0</v>
      </c>
      <c r="E6" s="1131"/>
      <c r="F6" s="1162"/>
      <c r="G6" s="1130">
        <f>'liczba ucz.'!D28</f>
        <v>0</v>
      </c>
      <c r="H6" s="1131"/>
      <c r="I6" s="1163"/>
      <c r="J6" s="1161">
        <f>'liczba ucz.'!E28</f>
        <v>0</v>
      </c>
      <c r="K6" s="1131"/>
      <c r="L6" s="1162"/>
      <c r="M6" s="1133">
        <f>'liczba ucz.'!F28</f>
        <v>0</v>
      </c>
      <c r="N6" s="1133"/>
      <c r="O6" s="1130"/>
      <c r="P6" s="1157"/>
      <c r="Q6" s="1124"/>
      <c r="R6" s="1126"/>
    </row>
    <row r="7" spans="2:18" ht="16.5" customHeight="1" x14ac:dyDescent="0.25">
      <c r="B7" s="615"/>
      <c r="C7" s="648" t="s">
        <v>413</v>
      </c>
      <c r="D7" s="1141">
        <f>COUNTA(D9:F20)</f>
        <v>0</v>
      </c>
      <c r="E7" s="1142"/>
      <c r="F7" s="1143"/>
      <c r="G7" s="1144">
        <f>COUNTA(G9:I20)</f>
        <v>0</v>
      </c>
      <c r="H7" s="1142"/>
      <c r="I7" s="1145"/>
      <c r="J7" s="1141">
        <f>COUNTA(J9:L20)</f>
        <v>0</v>
      </c>
      <c r="K7" s="1142"/>
      <c r="L7" s="1143"/>
      <c r="M7" s="1144">
        <f>COUNTA(M9:O20)</f>
        <v>0</v>
      </c>
      <c r="N7" s="1142"/>
      <c r="O7" s="1145"/>
      <c r="P7" s="1146">
        <f>COUNTA(P9:Q20)</f>
        <v>0</v>
      </c>
      <c r="Q7" s="1147"/>
      <c r="R7" s="1135">
        <f>SUM(R9:R20)</f>
        <v>0</v>
      </c>
    </row>
    <row r="8" spans="2:18" ht="16.5" customHeight="1" x14ac:dyDescent="0.25">
      <c r="B8" s="618" t="s">
        <v>414</v>
      </c>
      <c r="C8" s="649" t="s">
        <v>423</v>
      </c>
      <c r="D8" s="622" t="s">
        <v>416</v>
      </c>
      <c r="E8" s="620" t="s">
        <v>417</v>
      </c>
      <c r="F8" s="620" t="s">
        <v>418</v>
      </c>
      <c r="G8" s="622" t="s">
        <v>416</v>
      </c>
      <c r="H8" s="620" t="s">
        <v>417</v>
      </c>
      <c r="I8" s="620" t="s">
        <v>418</v>
      </c>
      <c r="J8" s="622" t="s">
        <v>416</v>
      </c>
      <c r="K8" s="620" t="s">
        <v>417</v>
      </c>
      <c r="L8" s="620" t="s">
        <v>418</v>
      </c>
      <c r="M8" s="622" t="s">
        <v>416</v>
      </c>
      <c r="N8" s="620" t="s">
        <v>417</v>
      </c>
      <c r="O8" s="620" t="s">
        <v>418</v>
      </c>
      <c r="P8" s="622" t="s">
        <v>416</v>
      </c>
      <c r="Q8" s="620" t="s">
        <v>417</v>
      </c>
      <c r="R8" s="1136"/>
    </row>
    <row r="9" spans="2:18" ht="13" customHeight="1" x14ac:dyDescent="0.3">
      <c r="B9" s="625">
        <v>1</v>
      </c>
      <c r="C9" s="650" t="s">
        <v>424</v>
      </c>
      <c r="D9" s="651"/>
      <c r="E9" s="652"/>
      <c r="F9" s="652"/>
      <c r="G9" s="652"/>
      <c r="H9" s="652"/>
      <c r="I9" s="653"/>
      <c r="J9" s="651"/>
      <c r="K9" s="652"/>
      <c r="L9" s="652"/>
      <c r="M9" s="652"/>
      <c r="N9" s="652"/>
      <c r="O9" s="653"/>
      <c r="P9" s="654"/>
      <c r="Q9" s="652"/>
      <c r="R9" s="632">
        <f>COUNTA(D9:Q9)</f>
        <v>0</v>
      </c>
    </row>
    <row r="10" spans="2:18" ht="13" customHeight="1" x14ac:dyDescent="0.3">
      <c r="B10" s="625">
        <v>2</v>
      </c>
      <c r="C10" s="650" t="s">
        <v>425</v>
      </c>
      <c r="D10" s="651"/>
      <c r="E10" s="652"/>
      <c r="F10" s="652"/>
      <c r="G10" s="652"/>
      <c r="H10" s="652"/>
      <c r="I10" s="653"/>
      <c r="J10" s="651"/>
      <c r="K10" s="652"/>
      <c r="L10" s="652"/>
      <c r="M10" s="652"/>
      <c r="N10" s="652"/>
      <c r="O10" s="653"/>
      <c r="P10" s="654"/>
      <c r="Q10" s="652"/>
      <c r="R10" s="632">
        <f t="shared" ref="R10:R19" si="0">COUNTA(D10:Q10)</f>
        <v>0</v>
      </c>
    </row>
    <row r="11" spans="2:18" ht="13" customHeight="1" x14ac:dyDescent="0.3">
      <c r="B11" s="625">
        <v>3</v>
      </c>
      <c r="C11" s="650" t="s">
        <v>426</v>
      </c>
      <c r="D11" s="651"/>
      <c r="E11" s="652"/>
      <c r="F11" s="652"/>
      <c r="G11" s="652"/>
      <c r="H11" s="652"/>
      <c r="I11" s="653"/>
      <c r="J11" s="651"/>
      <c r="K11" s="652"/>
      <c r="L11" s="652"/>
      <c r="M11" s="652"/>
      <c r="N11" s="652"/>
      <c r="O11" s="653"/>
      <c r="P11" s="654"/>
      <c r="Q11" s="652"/>
      <c r="R11" s="632">
        <f t="shared" si="0"/>
        <v>0</v>
      </c>
    </row>
    <row r="12" spans="2:18" ht="13" customHeight="1" x14ac:dyDescent="0.3">
      <c r="B12" s="625">
        <v>4</v>
      </c>
      <c r="C12" s="650" t="s">
        <v>427</v>
      </c>
      <c r="D12" s="651"/>
      <c r="E12" s="652"/>
      <c r="F12" s="652"/>
      <c r="G12" s="652"/>
      <c r="H12" s="652"/>
      <c r="I12" s="653"/>
      <c r="J12" s="651"/>
      <c r="K12" s="652"/>
      <c r="L12" s="652"/>
      <c r="M12" s="652"/>
      <c r="N12" s="652"/>
      <c r="O12" s="653"/>
      <c r="P12" s="654"/>
      <c r="Q12" s="652"/>
      <c r="R12" s="632">
        <f t="shared" si="0"/>
        <v>0</v>
      </c>
    </row>
    <row r="13" spans="2:18" ht="13" customHeight="1" x14ac:dyDescent="0.3">
      <c r="B13" s="625">
        <v>5</v>
      </c>
      <c r="C13" s="650" t="s">
        <v>428</v>
      </c>
      <c r="D13" s="651"/>
      <c r="E13" s="652"/>
      <c r="F13" s="652"/>
      <c r="G13" s="652"/>
      <c r="H13" s="652"/>
      <c r="I13" s="653"/>
      <c r="J13" s="651"/>
      <c r="K13" s="652"/>
      <c r="L13" s="652"/>
      <c r="M13" s="652"/>
      <c r="N13" s="652"/>
      <c r="O13" s="653"/>
      <c r="P13" s="654"/>
      <c r="Q13" s="652"/>
      <c r="R13" s="632">
        <f t="shared" si="0"/>
        <v>0</v>
      </c>
    </row>
    <row r="14" spans="2:18" ht="13" customHeight="1" x14ac:dyDescent="0.3">
      <c r="B14" s="625">
        <v>6</v>
      </c>
      <c r="C14" s="633"/>
      <c r="D14" s="651"/>
      <c r="E14" s="652"/>
      <c r="F14" s="652"/>
      <c r="G14" s="652"/>
      <c r="H14" s="652"/>
      <c r="I14" s="653"/>
      <c r="J14" s="651"/>
      <c r="K14" s="652"/>
      <c r="L14" s="652"/>
      <c r="M14" s="652"/>
      <c r="N14" s="652"/>
      <c r="O14" s="653"/>
      <c r="P14" s="654"/>
      <c r="Q14" s="652"/>
      <c r="R14" s="632">
        <f t="shared" si="0"/>
        <v>0</v>
      </c>
    </row>
    <row r="15" spans="2:18" ht="13" customHeight="1" x14ac:dyDescent="0.3">
      <c r="B15" s="625">
        <v>7</v>
      </c>
      <c r="C15" s="633"/>
      <c r="D15" s="651"/>
      <c r="E15" s="652"/>
      <c r="F15" s="652"/>
      <c r="G15" s="652"/>
      <c r="H15" s="652"/>
      <c r="I15" s="653"/>
      <c r="J15" s="651"/>
      <c r="K15" s="652"/>
      <c r="L15" s="652"/>
      <c r="M15" s="652"/>
      <c r="N15" s="652"/>
      <c r="O15" s="653"/>
      <c r="P15" s="654"/>
      <c r="Q15" s="652"/>
      <c r="R15" s="632">
        <f t="shared" si="0"/>
        <v>0</v>
      </c>
    </row>
    <row r="16" spans="2:18" ht="13" customHeight="1" x14ac:dyDescent="0.3">
      <c r="B16" s="625">
        <v>8</v>
      </c>
      <c r="C16" s="633"/>
      <c r="D16" s="651"/>
      <c r="E16" s="652"/>
      <c r="F16" s="652"/>
      <c r="G16" s="652"/>
      <c r="H16" s="652"/>
      <c r="I16" s="653"/>
      <c r="J16" s="651"/>
      <c r="K16" s="652"/>
      <c r="L16" s="652"/>
      <c r="M16" s="652"/>
      <c r="N16" s="652"/>
      <c r="O16" s="653"/>
      <c r="P16" s="654"/>
      <c r="Q16" s="652"/>
      <c r="R16" s="632">
        <f t="shared" si="0"/>
        <v>0</v>
      </c>
    </row>
    <row r="17" spans="2:18" ht="13" customHeight="1" x14ac:dyDescent="0.3">
      <c r="B17" s="625">
        <v>9</v>
      </c>
      <c r="C17" s="633"/>
      <c r="D17" s="651"/>
      <c r="E17" s="652"/>
      <c r="F17" s="652"/>
      <c r="G17" s="652"/>
      <c r="H17" s="652"/>
      <c r="I17" s="653"/>
      <c r="J17" s="651"/>
      <c r="K17" s="652"/>
      <c r="L17" s="652"/>
      <c r="M17" s="652"/>
      <c r="N17" s="652"/>
      <c r="O17" s="653"/>
      <c r="P17" s="654"/>
      <c r="Q17" s="652"/>
      <c r="R17" s="632">
        <f t="shared" si="0"/>
        <v>0</v>
      </c>
    </row>
    <row r="18" spans="2:18" ht="13" customHeight="1" x14ac:dyDescent="0.3">
      <c r="B18" s="625">
        <v>10</v>
      </c>
      <c r="C18" s="633"/>
      <c r="D18" s="651"/>
      <c r="E18" s="652"/>
      <c r="F18" s="652"/>
      <c r="G18" s="652"/>
      <c r="H18" s="652"/>
      <c r="I18" s="653"/>
      <c r="J18" s="651"/>
      <c r="K18" s="652"/>
      <c r="L18" s="652"/>
      <c r="M18" s="652"/>
      <c r="N18" s="652"/>
      <c r="O18" s="653"/>
      <c r="P18" s="654"/>
      <c r="Q18" s="652"/>
      <c r="R18" s="632">
        <f t="shared" si="0"/>
        <v>0</v>
      </c>
    </row>
    <row r="19" spans="2:18" ht="13" customHeight="1" x14ac:dyDescent="0.3">
      <c r="B19" s="625">
        <v>11</v>
      </c>
      <c r="C19" s="633"/>
      <c r="D19" s="651"/>
      <c r="E19" s="652"/>
      <c r="F19" s="652"/>
      <c r="G19" s="652"/>
      <c r="H19" s="652"/>
      <c r="I19" s="653"/>
      <c r="J19" s="651"/>
      <c r="K19" s="652"/>
      <c r="L19" s="652"/>
      <c r="M19" s="652"/>
      <c r="N19" s="652"/>
      <c r="O19" s="653"/>
      <c r="P19" s="654"/>
      <c r="Q19" s="652"/>
      <c r="R19" s="632">
        <f t="shared" si="0"/>
        <v>0</v>
      </c>
    </row>
    <row r="20" spans="2:18" ht="13" customHeight="1" thickBot="1" x14ac:dyDescent="0.35">
      <c r="B20" s="638">
        <v>12</v>
      </c>
      <c r="C20" s="639"/>
      <c r="D20" s="655"/>
      <c r="E20" s="656"/>
      <c r="F20" s="656"/>
      <c r="G20" s="656"/>
      <c r="H20" s="656"/>
      <c r="I20" s="657"/>
      <c r="J20" s="658"/>
      <c r="K20" s="656"/>
      <c r="L20" s="656"/>
      <c r="M20" s="656"/>
      <c r="N20" s="656"/>
      <c r="O20" s="657"/>
      <c r="P20" s="655"/>
      <c r="Q20" s="656"/>
      <c r="R20" s="645">
        <f>COUNTA(D20:Q20)</f>
        <v>0</v>
      </c>
    </row>
    <row r="23" spans="2:18" x14ac:dyDescent="0.25">
      <c r="D23" s="646"/>
      <c r="E23" s="646"/>
      <c r="F23" s="646"/>
    </row>
    <row r="24" spans="2:18" x14ac:dyDescent="0.25">
      <c r="D24" s="112"/>
      <c r="E24" s="112"/>
      <c r="F24" s="112"/>
    </row>
  </sheetData>
  <sheetProtection algorithmName="SHA-512" hashValue="hdHVXsn0FbTUGx5yf251Ep9Pz4zlSR4pr/MErbxEs62NIrwveK/YckXV4kh3kUnz8XQ+GGgdRYp95MDQQbfZSg==" saltValue="UmaMt/cQphiFRHRbzSY8mQ==" spinCount="100000" sheet="1" formatRows="0"/>
  <mergeCells count="19">
    <mergeCell ref="D3:R3"/>
    <mergeCell ref="D4:I4"/>
    <mergeCell ref="J4:O4"/>
    <mergeCell ref="P4:Q6"/>
    <mergeCell ref="R4:R6"/>
    <mergeCell ref="D5:F5"/>
    <mergeCell ref="G5:I5"/>
    <mergeCell ref="J5:L5"/>
    <mergeCell ref="M5:O5"/>
    <mergeCell ref="D6:F6"/>
    <mergeCell ref="G6:I6"/>
    <mergeCell ref="J6:L6"/>
    <mergeCell ref="M6:O6"/>
    <mergeCell ref="J7:L7"/>
    <mergeCell ref="M7:O7"/>
    <mergeCell ref="P7:Q7"/>
    <mergeCell ref="R7:R8"/>
    <mergeCell ref="D7:F7"/>
    <mergeCell ref="G7:I7"/>
  </mergeCells>
  <pageMargins left="0.70866141732283472" right="0.70866141732283472" top="0.74803149606299213" bottom="0.74803149606299213" header="0.31496062992125984" footer="0.31496062992125984"/>
  <pageSetup paperSize="9"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45181FD-2578-4B11-984E-64F256672860}">
          <x14:formula1>
            <xm:f>słownik!$A$2:$A$36</xm:f>
          </x14:formula1>
          <xm:sqref>C14:C20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9B332-767A-48C5-A737-3B98A58579D1}">
  <sheetPr>
    <tabColor rgb="FFFF0000"/>
    <pageSetUpPr fitToPage="1"/>
  </sheetPr>
  <dimension ref="B1:AK23"/>
  <sheetViews>
    <sheetView showGridLines="0" view="pageBreakPreview" zoomScaleNormal="100" zoomScaleSheetLayoutView="100" workbookViewId="0">
      <selection activeCell="AH1" sqref="AH1:AI1"/>
    </sheetView>
  </sheetViews>
  <sheetFormatPr defaultColWidth="9.1796875" defaultRowHeight="12.5" x14ac:dyDescent="0.25"/>
  <cols>
    <col min="1" max="1" width="4.7265625" style="12" customWidth="1"/>
    <col min="2" max="2" width="4.453125" style="12" customWidth="1"/>
    <col min="3" max="3" width="39.7265625" style="12" customWidth="1"/>
    <col min="4" max="35" width="2.7265625" style="12" customWidth="1"/>
    <col min="36" max="36" width="7.1796875" style="12" customWidth="1"/>
    <col min="37" max="37" width="10.81640625" style="12" customWidth="1"/>
    <col min="38" max="16384" width="9.1796875" style="12"/>
  </cols>
  <sheetData>
    <row r="1" spans="2:37" ht="30" customHeight="1" thickBot="1" x14ac:dyDescent="0.4">
      <c r="B1" s="7"/>
      <c r="C1" s="612" t="str">
        <f>wizyt!C3</f>
        <v>??</v>
      </c>
      <c r="D1" s="613" t="s">
        <v>405</v>
      </c>
      <c r="E1" s="613"/>
      <c r="F1" s="613"/>
      <c r="G1" s="613"/>
      <c r="H1" s="613"/>
      <c r="I1" s="613"/>
      <c r="J1" s="613"/>
      <c r="K1" s="613"/>
      <c r="L1" s="613"/>
      <c r="M1" s="613"/>
      <c r="N1" s="613"/>
      <c r="O1" s="613"/>
      <c r="P1" s="613"/>
      <c r="Q1" s="613"/>
      <c r="R1" s="613" t="str">
        <f>wizyt!H3</f>
        <v>2023/2024</v>
      </c>
      <c r="S1" s="613"/>
      <c r="T1" s="613"/>
      <c r="U1" s="613"/>
      <c r="V1" s="613"/>
      <c r="W1" s="613"/>
      <c r="X1" s="613"/>
      <c r="Y1" s="613"/>
      <c r="Z1" s="613"/>
      <c r="AA1" s="613"/>
      <c r="AB1" s="613"/>
      <c r="AC1" s="613"/>
      <c r="AD1" s="613"/>
      <c r="AE1" s="613"/>
      <c r="AF1" s="613"/>
      <c r="AG1" s="613"/>
      <c r="AH1" s="803" t="str">
        <f>wizyt!$B$1</f>
        <v xml:space="preserve"> </v>
      </c>
      <c r="AI1" s="804" t="str">
        <f>wizyt!$D$1</f>
        <v xml:space="preserve"> </v>
      </c>
      <c r="AJ1" s="613"/>
      <c r="AK1" s="613"/>
    </row>
    <row r="2" spans="2:37" ht="24.75" customHeight="1" thickBot="1" x14ac:dyDescent="0.3">
      <c r="B2" s="744"/>
      <c r="C2" s="746" t="s">
        <v>429</v>
      </c>
      <c r="D2" s="1113" t="s">
        <v>406</v>
      </c>
      <c r="E2" s="1114"/>
      <c r="F2" s="1114"/>
      <c r="G2" s="1114"/>
      <c r="H2" s="1114"/>
      <c r="I2" s="1114"/>
      <c r="J2" s="1114"/>
      <c r="K2" s="1114"/>
      <c r="L2" s="1114"/>
      <c r="M2" s="1114"/>
      <c r="N2" s="1114"/>
      <c r="O2" s="1114"/>
      <c r="P2" s="1114"/>
      <c r="Q2" s="1114"/>
      <c r="R2" s="1114"/>
      <c r="S2" s="1114"/>
      <c r="T2" s="1114"/>
      <c r="U2" s="1114"/>
      <c r="V2" s="1114"/>
      <c r="W2" s="1114"/>
      <c r="X2" s="1114"/>
      <c r="Y2" s="1114"/>
      <c r="Z2" s="1114"/>
      <c r="AA2" s="1114"/>
      <c r="AB2" s="1114"/>
      <c r="AC2" s="1114"/>
      <c r="AD2" s="1114"/>
      <c r="AE2" s="1114"/>
      <c r="AF2" s="1114"/>
      <c r="AG2" s="1114"/>
      <c r="AH2" s="1114"/>
      <c r="AI2" s="1114"/>
      <c r="AJ2" s="1114"/>
      <c r="AK2" s="1115"/>
    </row>
    <row r="3" spans="2:37" ht="14.25" customHeight="1" x14ac:dyDescent="0.25">
      <c r="B3" s="614"/>
      <c r="C3" s="659" t="s">
        <v>407</v>
      </c>
      <c r="D3" s="1164" t="s">
        <v>400</v>
      </c>
      <c r="E3" s="1119"/>
      <c r="F3" s="1119"/>
      <c r="G3" s="1119"/>
      <c r="H3" s="1119"/>
      <c r="I3" s="1119"/>
      <c r="J3" s="1119"/>
      <c r="K3" s="1119"/>
      <c r="L3" s="1119"/>
      <c r="M3" s="1119"/>
      <c r="N3" s="1119"/>
      <c r="O3" s="1119"/>
      <c r="P3" s="1119"/>
      <c r="Q3" s="1119"/>
      <c r="R3" s="1119"/>
      <c r="S3" s="1119"/>
      <c r="T3" s="1116" t="s">
        <v>408</v>
      </c>
      <c r="U3" s="1117"/>
      <c r="V3" s="1117"/>
      <c r="W3" s="1117"/>
      <c r="X3" s="1117"/>
      <c r="Y3" s="1117"/>
      <c r="Z3" s="1117"/>
      <c r="AA3" s="1117"/>
      <c r="AB3" s="1117"/>
      <c r="AC3" s="1117"/>
      <c r="AD3" s="1117"/>
      <c r="AE3" s="1117"/>
      <c r="AF3" s="1117"/>
      <c r="AG3" s="1117"/>
      <c r="AH3" s="1117"/>
      <c r="AI3" s="1159"/>
      <c r="AJ3" s="1165" t="s">
        <v>430</v>
      </c>
      <c r="AK3" s="1125" t="s">
        <v>410</v>
      </c>
    </row>
    <row r="4" spans="2:37" ht="14.25" customHeight="1" x14ac:dyDescent="0.25">
      <c r="B4" s="615"/>
      <c r="C4" s="647" t="s">
        <v>411</v>
      </c>
      <c r="D4" s="1127" t="s">
        <v>336</v>
      </c>
      <c r="E4" s="1128"/>
      <c r="F4" s="1128"/>
      <c r="G4" s="1129"/>
      <c r="H4" s="1127" t="s">
        <v>337</v>
      </c>
      <c r="I4" s="1128"/>
      <c r="J4" s="1128"/>
      <c r="K4" s="1129"/>
      <c r="L4" s="1127" t="s">
        <v>338</v>
      </c>
      <c r="M4" s="1128"/>
      <c r="N4" s="1128"/>
      <c r="O4" s="1129"/>
      <c r="P4" s="1127" t="s">
        <v>431</v>
      </c>
      <c r="Q4" s="1128"/>
      <c r="R4" s="1128"/>
      <c r="S4" s="1129"/>
      <c r="T4" s="1127" t="s">
        <v>336</v>
      </c>
      <c r="U4" s="1128"/>
      <c r="V4" s="1128"/>
      <c r="W4" s="1129"/>
      <c r="X4" s="1127" t="s">
        <v>337</v>
      </c>
      <c r="Y4" s="1128"/>
      <c r="Z4" s="1128"/>
      <c r="AA4" s="1129"/>
      <c r="AB4" s="1127" t="s">
        <v>338</v>
      </c>
      <c r="AC4" s="1128"/>
      <c r="AD4" s="1128"/>
      <c r="AE4" s="1129"/>
      <c r="AF4" s="1127" t="s">
        <v>339</v>
      </c>
      <c r="AG4" s="1128"/>
      <c r="AH4" s="1128"/>
      <c r="AI4" s="1129"/>
      <c r="AJ4" s="1124"/>
      <c r="AK4" s="1126"/>
    </row>
    <row r="5" spans="2:37" ht="14.25" customHeight="1" thickBot="1" x14ac:dyDescent="0.3">
      <c r="B5" s="615"/>
      <c r="C5" s="647" t="s">
        <v>412</v>
      </c>
      <c r="D5" s="1132">
        <f>'liczba ucz.'!C8</f>
        <v>0</v>
      </c>
      <c r="E5" s="1133"/>
      <c r="F5" s="1133"/>
      <c r="G5" s="1134"/>
      <c r="H5" s="1132">
        <f>'liczba ucz.'!D8</f>
        <v>0</v>
      </c>
      <c r="I5" s="1133"/>
      <c r="J5" s="1133"/>
      <c r="K5" s="1134"/>
      <c r="L5" s="1132">
        <f>'liczba ucz.'!E8</f>
        <v>0</v>
      </c>
      <c r="M5" s="1133"/>
      <c r="N5" s="1133"/>
      <c r="O5" s="1134"/>
      <c r="P5" s="1132">
        <f>'liczba ucz.'!F8</f>
        <v>0</v>
      </c>
      <c r="Q5" s="1133"/>
      <c r="R5" s="1133"/>
      <c r="S5" s="1134"/>
      <c r="T5" s="1132">
        <f>'liczba ucz.'!G8</f>
        <v>0</v>
      </c>
      <c r="U5" s="1133"/>
      <c r="V5" s="1133"/>
      <c r="W5" s="1134"/>
      <c r="X5" s="1132">
        <f>'liczba ucz.'!H8</f>
        <v>0</v>
      </c>
      <c r="Y5" s="1133"/>
      <c r="Z5" s="1133"/>
      <c r="AA5" s="1134"/>
      <c r="AB5" s="1132">
        <f>'liczba ucz.'!I8</f>
        <v>0</v>
      </c>
      <c r="AC5" s="1133"/>
      <c r="AD5" s="1133"/>
      <c r="AE5" s="1134"/>
      <c r="AF5" s="1132">
        <f>'liczba ucz.'!J8</f>
        <v>0</v>
      </c>
      <c r="AG5" s="1133"/>
      <c r="AH5" s="1133"/>
      <c r="AI5" s="1134"/>
      <c r="AJ5" s="1124"/>
      <c r="AK5" s="1126"/>
    </row>
    <row r="6" spans="2:37" ht="16.5" customHeight="1" thickTop="1" x14ac:dyDescent="0.25">
      <c r="B6" s="615"/>
      <c r="C6" s="648" t="s">
        <v>432</v>
      </c>
      <c r="D6" s="1146">
        <f>COUNTA(D8:G19)</f>
        <v>0</v>
      </c>
      <c r="E6" s="1138"/>
      <c r="F6" s="1138"/>
      <c r="G6" s="1167"/>
      <c r="H6" s="1146">
        <f t="shared" ref="H6" si="0">COUNTA(H8:K19)</f>
        <v>0</v>
      </c>
      <c r="I6" s="1138"/>
      <c r="J6" s="1138"/>
      <c r="K6" s="1167"/>
      <c r="L6" s="1146">
        <f t="shared" ref="L6" si="1">COUNTA(L8:O19)</f>
        <v>0</v>
      </c>
      <c r="M6" s="1138"/>
      <c r="N6" s="1138"/>
      <c r="O6" s="1167"/>
      <c r="P6" s="1146">
        <f t="shared" ref="P6" si="2">COUNTA(P8:S19)</f>
        <v>0</v>
      </c>
      <c r="Q6" s="1138"/>
      <c r="R6" s="1138"/>
      <c r="S6" s="1167"/>
      <c r="T6" s="1146">
        <f t="shared" ref="T6" si="3">COUNTA(T8:W19)</f>
        <v>0</v>
      </c>
      <c r="U6" s="1138"/>
      <c r="V6" s="1138"/>
      <c r="W6" s="1167"/>
      <c r="X6" s="1146">
        <f t="shared" ref="X6" si="4">COUNTA(X8:AA19)</f>
        <v>0</v>
      </c>
      <c r="Y6" s="1138"/>
      <c r="Z6" s="1138"/>
      <c r="AA6" s="1167"/>
      <c r="AB6" s="1146">
        <f t="shared" ref="AB6" si="5">COUNTA(AB8:AE19)</f>
        <v>0</v>
      </c>
      <c r="AC6" s="1138"/>
      <c r="AD6" s="1138"/>
      <c r="AE6" s="1167"/>
      <c r="AF6" s="1146">
        <f>COUNTA(AF8:AI19)</f>
        <v>0</v>
      </c>
      <c r="AG6" s="1138"/>
      <c r="AH6" s="1138"/>
      <c r="AI6" s="1167"/>
      <c r="AJ6" s="1168">
        <f>COUNTA(AJ8:AJ19)</f>
        <v>0</v>
      </c>
      <c r="AK6" s="1166">
        <f t="shared" ref="AK6" si="6">SUM(AK8:AK19)</f>
        <v>0</v>
      </c>
    </row>
    <row r="7" spans="2:37" ht="16.5" customHeight="1" x14ac:dyDescent="0.25">
      <c r="B7" s="618" t="s">
        <v>414</v>
      </c>
      <c r="C7" s="649" t="s">
        <v>433</v>
      </c>
      <c r="D7" s="622" t="s">
        <v>416</v>
      </c>
      <c r="E7" s="620" t="s">
        <v>417</v>
      </c>
      <c r="F7" s="620" t="s">
        <v>418</v>
      </c>
      <c r="G7" s="623" t="s">
        <v>419</v>
      </c>
      <c r="H7" s="622" t="s">
        <v>416</v>
      </c>
      <c r="I7" s="620" t="s">
        <v>417</v>
      </c>
      <c r="J7" s="620" t="s">
        <v>418</v>
      </c>
      <c r="K7" s="623" t="s">
        <v>419</v>
      </c>
      <c r="L7" s="622" t="s">
        <v>416</v>
      </c>
      <c r="M7" s="620" t="s">
        <v>417</v>
      </c>
      <c r="N7" s="620" t="s">
        <v>418</v>
      </c>
      <c r="O7" s="623" t="s">
        <v>419</v>
      </c>
      <c r="P7" s="622" t="s">
        <v>416</v>
      </c>
      <c r="Q7" s="620" t="s">
        <v>417</v>
      </c>
      <c r="R7" s="620" t="s">
        <v>418</v>
      </c>
      <c r="S7" s="623" t="s">
        <v>419</v>
      </c>
      <c r="T7" s="622" t="s">
        <v>416</v>
      </c>
      <c r="U7" s="620" t="s">
        <v>417</v>
      </c>
      <c r="V7" s="620" t="s">
        <v>418</v>
      </c>
      <c r="W7" s="623" t="s">
        <v>419</v>
      </c>
      <c r="X7" s="622" t="s">
        <v>416</v>
      </c>
      <c r="Y7" s="620" t="s">
        <v>417</v>
      </c>
      <c r="Z7" s="620" t="s">
        <v>418</v>
      </c>
      <c r="AA7" s="623" t="s">
        <v>419</v>
      </c>
      <c r="AB7" s="622" t="s">
        <v>416</v>
      </c>
      <c r="AC7" s="620" t="s">
        <v>417</v>
      </c>
      <c r="AD7" s="620" t="s">
        <v>418</v>
      </c>
      <c r="AE7" s="623" t="s">
        <v>419</v>
      </c>
      <c r="AF7" s="622" t="s">
        <v>416</v>
      </c>
      <c r="AG7" s="620" t="s">
        <v>417</v>
      </c>
      <c r="AH7" s="620" t="s">
        <v>418</v>
      </c>
      <c r="AI7" s="623" t="s">
        <v>419</v>
      </c>
      <c r="AJ7" s="1169"/>
      <c r="AK7" s="1136"/>
    </row>
    <row r="8" spans="2:37" ht="13" customHeight="1" x14ac:dyDescent="0.3">
      <c r="B8" s="625">
        <v>1</v>
      </c>
      <c r="C8" s="650" t="s">
        <v>434</v>
      </c>
      <c r="D8" s="629"/>
      <c r="E8" s="627"/>
      <c r="F8" s="627"/>
      <c r="G8" s="630"/>
      <c r="H8" s="629"/>
      <c r="I8" s="627"/>
      <c r="J8" s="627"/>
      <c r="K8" s="630"/>
      <c r="L8" s="629"/>
      <c r="M8" s="627"/>
      <c r="N8" s="627"/>
      <c r="O8" s="630"/>
      <c r="P8" s="629"/>
      <c r="Q8" s="627"/>
      <c r="R8" s="627"/>
      <c r="S8" s="630"/>
      <c r="T8" s="629"/>
      <c r="U8" s="627"/>
      <c r="V8" s="627"/>
      <c r="W8" s="630"/>
      <c r="X8" s="629"/>
      <c r="Y8" s="627"/>
      <c r="Z8" s="627"/>
      <c r="AA8" s="630"/>
      <c r="AB8" s="629"/>
      <c r="AC8" s="627"/>
      <c r="AD8" s="627"/>
      <c r="AE8" s="630"/>
      <c r="AF8" s="629"/>
      <c r="AG8" s="627"/>
      <c r="AH8" s="627"/>
      <c r="AI8" s="630"/>
      <c r="AJ8" s="631"/>
      <c r="AK8" s="632">
        <f>COUNTA(D8:AJ8)</f>
        <v>0</v>
      </c>
    </row>
    <row r="9" spans="2:37" ht="13" customHeight="1" x14ac:dyDescent="0.3">
      <c r="B9" s="625">
        <v>2</v>
      </c>
      <c r="C9" s="650" t="s">
        <v>435</v>
      </c>
      <c r="D9" s="629"/>
      <c r="E9" s="627"/>
      <c r="F9" s="627"/>
      <c r="G9" s="630"/>
      <c r="H9" s="629"/>
      <c r="I9" s="627"/>
      <c r="J9" s="627"/>
      <c r="K9" s="630"/>
      <c r="L9" s="629"/>
      <c r="M9" s="627"/>
      <c r="N9" s="627"/>
      <c r="O9" s="630"/>
      <c r="P9" s="629"/>
      <c r="Q9" s="627"/>
      <c r="R9" s="627"/>
      <c r="S9" s="630"/>
      <c r="T9" s="629"/>
      <c r="U9" s="627"/>
      <c r="V9" s="627"/>
      <c r="W9" s="630"/>
      <c r="X9" s="629"/>
      <c r="Y9" s="627"/>
      <c r="Z9" s="627"/>
      <c r="AA9" s="630"/>
      <c r="AB9" s="629"/>
      <c r="AC9" s="627"/>
      <c r="AD9" s="627"/>
      <c r="AE9" s="630"/>
      <c r="AF9" s="629"/>
      <c r="AG9" s="627"/>
      <c r="AH9" s="627"/>
      <c r="AI9" s="630"/>
      <c r="AJ9" s="631"/>
      <c r="AK9" s="632">
        <f t="shared" ref="AK9:AK18" si="7">COUNTA(D9:AJ9)</f>
        <v>0</v>
      </c>
    </row>
    <row r="10" spans="2:37" ht="13" customHeight="1" x14ac:dyDescent="0.3">
      <c r="B10" s="625">
        <v>3</v>
      </c>
      <c r="C10" s="650" t="s">
        <v>436</v>
      </c>
      <c r="D10" s="629"/>
      <c r="E10" s="627"/>
      <c r="F10" s="627"/>
      <c r="G10" s="630"/>
      <c r="H10" s="629"/>
      <c r="I10" s="627"/>
      <c r="J10" s="627"/>
      <c r="K10" s="630"/>
      <c r="L10" s="629"/>
      <c r="M10" s="627"/>
      <c r="N10" s="627"/>
      <c r="O10" s="630"/>
      <c r="P10" s="629"/>
      <c r="Q10" s="627"/>
      <c r="R10" s="627"/>
      <c r="S10" s="630"/>
      <c r="T10" s="629"/>
      <c r="U10" s="627"/>
      <c r="V10" s="627"/>
      <c r="W10" s="630"/>
      <c r="X10" s="629"/>
      <c r="Y10" s="627"/>
      <c r="Z10" s="627"/>
      <c r="AA10" s="630"/>
      <c r="AB10" s="629"/>
      <c r="AC10" s="627"/>
      <c r="AD10" s="627"/>
      <c r="AE10" s="630"/>
      <c r="AF10" s="629"/>
      <c r="AG10" s="627"/>
      <c r="AH10" s="627"/>
      <c r="AI10" s="630"/>
      <c r="AJ10" s="631"/>
      <c r="AK10" s="632">
        <f t="shared" si="7"/>
        <v>0</v>
      </c>
    </row>
    <row r="11" spans="2:37" ht="13" customHeight="1" x14ac:dyDescent="0.3">
      <c r="B11" s="625">
        <v>4</v>
      </c>
      <c r="C11" s="650" t="s">
        <v>437</v>
      </c>
      <c r="D11" s="629"/>
      <c r="E11" s="627"/>
      <c r="F11" s="627"/>
      <c r="G11" s="630"/>
      <c r="H11" s="629"/>
      <c r="I11" s="627"/>
      <c r="J11" s="627"/>
      <c r="K11" s="630"/>
      <c r="L11" s="629"/>
      <c r="M11" s="627"/>
      <c r="N11" s="627"/>
      <c r="O11" s="630"/>
      <c r="P11" s="629"/>
      <c r="Q11" s="627"/>
      <c r="R11" s="627"/>
      <c r="S11" s="630"/>
      <c r="T11" s="629"/>
      <c r="U11" s="627"/>
      <c r="V11" s="627"/>
      <c r="W11" s="630"/>
      <c r="X11" s="629"/>
      <c r="Y11" s="627"/>
      <c r="Z11" s="627"/>
      <c r="AA11" s="630"/>
      <c r="AB11" s="629"/>
      <c r="AC11" s="627"/>
      <c r="AD11" s="627"/>
      <c r="AE11" s="630"/>
      <c r="AF11" s="629"/>
      <c r="AG11" s="627"/>
      <c r="AH11" s="627"/>
      <c r="AI11" s="630"/>
      <c r="AJ11" s="631"/>
      <c r="AK11" s="632">
        <f t="shared" si="7"/>
        <v>0</v>
      </c>
    </row>
    <row r="12" spans="2:37" ht="13" customHeight="1" x14ac:dyDescent="0.3">
      <c r="B12" s="625">
        <v>5</v>
      </c>
      <c r="C12" s="650" t="s">
        <v>438</v>
      </c>
      <c r="D12" s="629"/>
      <c r="E12" s="627"/>
      <c r="F12" s="627"/>
      <c r="G12" s="630"/>
      <c r="H12" s="629"/>
      <c r="I12" s="627"/>
      <c r="J12" s="627"/>
      <c r="K12" s="630"/>
      <c r="L12" s="629"/>
      <c r="M12" s="627"/>
      <c r="N12" s="627"/>
      <c r="O12" s="630"/>
      <c r="P12" s="629"/>
      <c r="Q12" s="627"/>
      <c r="R12" s="627"/>
      <c r="S12" s="630"/>
      <c r="T12" s="629"/>
      <c r="U12" s="627"/>
      <c r="V12" s="627"/>
      <c r="W12" s="630"/>
      <c r="X12" s="629"/>
      <c r="Y12" s="627"/>
      <c r="Z12" s="627"/>
      <c r="AA12" s="630"/>
      <c r="AB12" s="629"/>
      <c r="AC12" s="627"/>
      <c r="AD12" s="627"/>
      <c r="AE12" s="630"/>
      <c r="AF12" s="629"/>
      <c r="AG12" s="627"/>
      <c r="AH12" s="627"/>
      <c r="AI12" s="630"/>
      <c r="AJ12" s="631"/>
      <c r="AK12" s="632">
        <f t="shared" si="7"/>
        <v>0</v>
      </c>
    </row>
    <row r="13" spans="2:37" ht="13" customHeight="1" x14ac:dyDescent="0.3">
      <c r="B13" s="625">
        <v>6</v>
      </c>
      <c r="C13" s="660" t="s">
        <v>439</v>
      </c>
      <c r="D13" s="629"/>
      <c r="E13" s="627"/>
      <c r="F13" s="627"/>
      <c r="G13" s="630"/>
      <c r="H13" s="629"/>
      <c r="I13" s="627"/>
      <c r="J13" s="627"/>
      <c r="K13" s="630"/>
      <c r="L13" s="629"/>
      <c r="M13" s="627"/>
      <c r="N13" s="627"/>
      <c r="O13" s="630"/>
      <c r="P13" s="629"/>
      <c r="Q13" s="627"/>
      <c r="R13" s="627"/>
      <c r="S13" s="630"/>
      <c r="T13" s="629"/>
      <c r="U13" s="627"/>
      <c r="V13" s="627"/>
      <c r="W13" s="630"/>
      <c r="X13" s="629"/>
      <c r="Y13" s="627"/>
      <c r="Z13" s="627"/>
      <c r="AA13" s="630"/>
      <c r="AB13" s="629"/>
      <c r="AC13" s="627"/>
      <c r="AD13" s="627"/>
      <c r="AE13" s="630"/>
      <c r="AF13" s="629"/>
      <c r="AG13" s="627"/>
      <c r="AH13" s="627"/>
      <c r="AI13" s="630"/>
      <c r="AJ13" s="637"/>
      <c r="AK13" s="632">
        <f t="shared" si="7"/>
        <v>0</v>
      </c>
    </row>
    <row r="14" spans="2:37" ht="13" customHeight="1" x14ac:dyDescent="0.3">
      <c r="B14" s="625">
        <v>7</v>
      </c>
      <c r="C14" s="660" t="s">
        <v>440</v>
      </c>
      <c r="D14" s="629"/>
      <c r="E14" s="627"/>
      <c r="F14" s="627"/>
      <c r="G14" s="630"/>
      <c r="H14" s="629"/>
      <c r="I14" s="627"/>
      <c r="J14" s="627"/>
      <c r="K14" s="630"/>
      <c r="L14" s="629"/>
      <c r="M14" s="627"/>
      <c r="N14" s="627"/>
      <c r="O14" s="630"/>
      <c r="P14" s="629"/>
      <c r="Q14" s="627"/>
      <c r="R14" s="627"/>
      <c r="S14" s="630"/>
      <c r="T14" s="629"/>
      <c r="U14" s="627"/>
      <c r="V14" s="627"/>
      <c r="W14" s="630"/>
      <c r="X14" s="629"/>
      <c r="Y14" s="627"/>
      <c r="Z14" s="627"/>
      <c r="AA14" s="630"/>
      <c r="AB14" s="629"/>
      <c r="AC14" s="627"/>
      <c r="AD14" s="627"/>
      <c r="AE14" s="630"/>
      <c r="AF14" s="629"/>
      <c r="AG14" s="627"/>
      <c r="AH14" s="627"/>
      <c r="AI14" s="630"/>
      <c r="AJ14" s="637"/>
      <c r="AK14" s="632">
        <f t="shared" si="7"/>
        <v>0</v>
      </c>
    </row>
    <row r="15" spans="2:37" ht="13" customHeight="1" x14ac:dyDescent="0.3">
      <c r="B15" s="625">
        <v>8</v>
      </c>
      <c r="C15" s="633"/>
      <c r="D15" s="629"/>
      <c r="E15" s="627"/>
      <c r="F15" s="627"/>
      <c r="G15" s="630"/>
      <c r="H15" s="629"/>
      <c r="I15" s="627"/>
      <c r="J15" s="627"/>
      <c r="K15" s="630"/>
      <c r="L15" s="629"/>
      <c r="M15" s="627"/>
      <c r="N15" s="627"/>
      <c r="O15" s="630"/>
      <c r="P15" s="629"/>
      <c r="Q15" s="627"/>
      <c r="R15" s="627"/>
      <c r="S15" s="630"/>
      <c r="T15" s="629"/>
      <c r="U15" s="627"/>
      <c r="V15" s="627"/>
      <c r="W15" s="630"/>
      <c r="X15" s="629"/>
      <c r="Y15" s="627"/>
      <c r="Z15" s="627"/>
      <c r="AA15" s="630"/>
      <c r="AB15" s="629"/>
      <c r="AC15" s="627"/>
      <c r="AD15" s="627"/>
      <c r="AE15" s="630"/>
      <c r="AF15" s="629"/>
      <c r="AG15" s="627"/>
      <c r="AH15" s="627"/>
      <c r="AI15" s="630"/>
      <c r="AJ15" s="637"/>
      <c r="AK15" s="632">
        <f t="shared" si="7"/>
        <v>0</v>
      </c>
    </row>
    <row r="16" spans="2:37" ht="13" customHeight="1" x14ac:dyDescent="0.3">
      <c r="B16" s="625">
        <v>9</v>
      </c>
      <c r="C16" s="633"/>
      <c r="D16" s="629"/>
      <c r="E16" s="627"/>
      <c r="F16" s="627"/>
      <c r="G16" s="630"/>
      <c r="H16" s="629"/>
      <c r="I16" s="627"/>
      <c r="J16" s="627"/>
      <c r="K16" s="630"/>
      <c r="L16" s="629"/>
      <c r="M16" s="627"/>
      <c r="N16" s="627"/>
      <c r="O16" s="630"/>
      <c r="P16" s="629"/>
      <c r="Q16" s="627"/>
      <c r="R16" s="627"/>
      <c r="S16" s="630"/>
      <c r="T16" s="629"/>
      <c r="U16" s="627"/>
      <c r="V16" s="627"/>
      <c r="W16" s="630"/>
      <c r="X16" s="629"/>
      <c r="Y16" s="627"/>
      <c r="Z16" s="627"/>
      <c r="AA16" s="630"/>
      <c r="AB16" s="629"/>
      <c r="AC16" s="627"/>
      <c r="AD16" s="627"/>
      <c r="AE16" s="630"/>
      <c r="AF16" s="629"/>
      <c r="AG16" s="627"/>
      <c r="AH16" s="627"/>
      <c r="AI16" s="630"/>
      <c r="AJ16" s="637"/>
      <c r="AK16" s="632">
        <f t="shared" si="7"/>
        <v>0</v>
      </c>
    </row>
    <row r="17" spans="2:37" ht="13" customHeight="1" x14ac:dyDescent="0.3">
      <c r="B17" s="625">
        <v>10</v>
      </c>
      <c r="C17" s="633"/>
      <c r="D17" s="629"/>
      <c r="E17" s="627"/>
      <c r="F17" s="627"/>
      <c r="G17" s="630"/>
      <c r="H17" s="629"/>
      <c r="I17" s="627"/>
      <c r="J17" s="627"/>
      <c r="K17" s="630"/>
      <c r="L17" s="629"/>
      <c r="M17" s="627"/>
      <c r="N17" s="627"/>
      <c r="O17" s="630"/>
      <c r="P17" s="629"/>
      <c r="Q17" s="627"/>
      <c r="R17" s="627"/>
      <c r="S17" s="630"/>
      <c r="T17" s="629"/>
      <c r="U17" s="627"/>
      <c r="V17" s="627"/>
      <c r="W17" s="630"/>
      <c r="X17" s="629"/>
      <c r="Y17" s="627"/>
      <c r="Z17" s="627"/>
      <c r="AA17" s="630"/>
      <c r="AB17" s="629"/>
      <c r="AC17" s="627"/>
      <c r="AD17" s="627"/>
      <c r="AE17" s="630"/>
      <c r="AF17" s="629"/>
      <c r="AG17" s="627"/>
      <c r="AH17" s="627"/>
      <c r="AI17" s="630"/>
      <c r="AJ17" s="637"/>
      <c r="AK17" s="632">
        <f t="shared" si="7"/>
        <v>0</v>
      </c>
    </row>
    <row r="18" spans="2:37" ht="13" customHeight="1" x14ac:dyDescent="0.3">
      <c r="B18" s="625">
        <v>11</v>
      </c>
      <c r="C18" s="633"/>
      <c r="D18" s="629"/>
      <c r="E18" s="627"/>
      <c r="F18" s="627"/>
      <c r="G18" s="630"/>
      <c r="H18" s="629"/>
      <c r="I18" s="627"/>
      <c r="J18" s="627"/>
      <c r="K18" s="630"/>
      <c r="L18" s="629"/>
      <c r="M18" s="627"/>
      <c r="N18" s="627"/>
      <c r="O18" s="630"/>
      <c r="P18" s="629"/>
      <c r="Q18" s="627"/>
      <c r="R18" s="627"/>
      <c r="S18" s="630"/>
      <c r="T18" s="629"/>
      <c r="U18" s="627"/>
      <c r="V18" s="627"/>
      <c r="W18" s="630"/>
      <c r="X18" s="629"/>
      <c r="Y18" s="627"/>
      <c r="Z18" s="627"/>
      <c r="AA18" s="630"/>
      <c r="AB18" s="629"/>
      <c r="AC18" s="627"/>
      <c r="AD18" s="627"/>
      <c r="AE18" s="630"/>
      <c r="AF18" s="629"/>
      <c r="AG18" s="627"/>
      <c r="AH18" s="627"/>
      <c r="AI18" s="630"/>
      <c r="AJ18" s="637"/>
      <c r="AK18" s="632">
        <f t="shared" si="7"/>
        <v>0</v>
      </c>
    </row>
    <row r="19" spans="2:37" ht="13" customHeight="1" thickBot="1" x14ac:dyDescent="0.35">
      <c r="B19" s="638">
        <v>12</v>
      </c>
      <c r="C19" s="639"/>
      <c r="D19" s="661"/>
      <c r="E19" s="640"/>
      <c r="F19" s="640"/>
      <c r="G19" s="643"/>
      <c r="H19" s="642"/>
      <c r="I19" s="640"/>
      <c r="J19" s="640"/>
      <c r="K19" s="643"/>
      <c r="L19" s="642"/>
      <c r="M19" s="640"/>
      <c r="N19" s="640"/>
      <c r="O19" s="643"/>
      <c r="P19" s="642"/>
      <c r="Q19" s="640"/>
      <c r="R19" s="640"/>
      <c r="S19" s="643"/>
      <c r="T19" s="642"/>
      <c r="U19" s="640"/>
      <c r="V19" s="640"/>
      <c r="W19" s="643"/>
      <c r="X19" s="642"/>
      <c r="Y19" s="640"/>
      <c r="Z19" s="640"/>
      <c r="AA19" s="643"/>
      <c r="AB19" s="642"/>
      <c r="AC19" s="640"/>
      <c r="AD19" s="640"/>
      <c r="AE19" s="643"/>
      <c r="AF19" s="642"/>
      <c r="AG19" s="640"/>
      <c r="AH19" s="640"/>
      <c r="AI19" s="643"/>
      <c r="AJ19" s="644"/>
      <c r="AK19" s="645">
        <f>COUNTA(D19:AJ19)</f>
        <v>0</v>
      </c>
    </row>
    <row r="22" spans="2:37" x14ac:dyDescent="0.25">
      <c r="D22" s="646"/>
      <c r="E22" s="646"/>
      <c r="F22" s="646"/>
      <c r="G22" s="646"/>
      <c r="H22" s="646"/>
      <c r="I22" s="646"/>
      <c r="J22" s="646"/>
      <c r="K22" s="646"/>
      <c r="L22" s="646"/>
      <c r="M22" s="646"/>
      <c r="N22" s="646"/>
      <c r="O22" s="646"/>
    </row>
    <row r="23" spans="2:37" x14ac:dyDescent="0.25">
      <c r="D23" s="112"/>
      <c r="E23" s="112"/>
      <c r="F23" s="112"/>
      <c r="G23" s="112"/>
      <c r="H23" s="112"/>
      <c r="I23" s="112"/>
      <c r="J23" s="112"/>
      <c r="K23" s="112"/>
      <c r="L23" s="112"/>
      <c r="M23" s="112"/>
      <c r="N23" s="112"/>
      <c r="O23" s="112"/>
    </row>
  </sheetData>
  <sheetProtection algorithmName="SHA-512" hashValue="eSgvjdWMN7kEhRBzFWIFa1Qvh3sYnJl0lBGXmtNKTRPCD3zD7kPbinLKKfMkkEQWnVXIbkcmpr8ohLp5qV8i7w==" saltValue="kOZg7ErcrXjGJ8DF7VI9RQ==" spinCount="100000" sheet="1" formatRows="0"/>
  <mergeCells count="31">
    <mergeCell ref="AK6:AK7"/>
    <mergeCell ref="AF5:AI5"/>
    <mergeCell ref="D6:G6"/>
    <mergeCell ref="H6:K6"/>
    <mergeCell ref="L6:O6"/>
    <mergeCell ref="P6:S6"/>
    <mergeCell ref="T6:W6"/>
    <mergeCell ref="X6:AA6"/>
    <mergeCell ref="AB6:AE6"/>
    <mergeCell ref="AF6:AI6"/>
    <mergeCell ref="P5:S5"/>
    <mergeCell ref="T5:W5"/>
    <mergeCell ref="X5:AA5"/>
    <mergeCell ref="AB5:AE5"/>
    <mergeCell ref="AJ6:AJ7"/>
    <mergeCell ref="D2:AK2"/>
    <mergeCell ref="D3:S3"/>
    <mergeCell ref="T3:AI3"/>
    <mergeCell ref="AJ3:AJ5"/>
    <mergeCell ref="AK3:AK5"/>
    <mergeCell ref="D4:G4"/>
    <mergeCell ref="H4:K4"/>
    <mergeCell ref="L4:O4"/>
    <mergeCell ref="P4:S4"/>
    <mergeCell ref="T4:W4"/>
    <mergeCell ref="X4:AA4"/>
    <mergeCell ref="AB4:AE4"/>
    <mergeCell ref="AF4:AI4"/>
    <mergeCell ref="D5:G5"/>
    <mergeCell ref="H5:K5"/>
    <mergeCell ref="L5:O5"/>
  </mergeCells>
  <pageMargins left="0.70866141732283472" right="0.70866141732283472" top="0.74803149606299213" bottom="0.74803149606299213" header="0.31496062992125984" footer="0.31496062992125984"/>
  <pageSetup paperSize="9" scale="8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4F548AA-3C48-4E34-A534-83B884188CDB}">
          <x14:formula1>
            <xm:f>słownik!$A$2:$A$36</xm:f>
          </x14:formula1>
          <xm:sqref>C15:C19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CFA74-9804-4D14-9420-42E40731C04B}">
  <sheetPr>
    <tabColor rgb="FFFF0000"/>
    <pageSetUpPr fitToPage="1"/>
  </sheetPr>
  <dimension ref="B1:S20"/>
  <sheetViews>
    <sheetView showGridLines="0" view="pageBreakPreview" zoomScaleNormal="100" zoomScaleSheetLayoutView="100" workbookViewId="0">
      <selection activeCell="C3" sqref="C3:O3"/>
    </sheetView>
  </sheetViews>
  <sheetFormatPr defaultColWidth="9.26953125" defaultRowHeight="13" x14ac:dyDescent="0.3"/>
  <cols>
    <col min="1" max="1" width="2.54296875" style="665" customWidth="1"/>
    <col min="2" max="2" width="4.453125" style="665" customWidth="1"/>
    <col min="3" max="3" width="40.26953125" style="665" customWidth="1"/>
    <col min="4" max="7" width="6" style="665" customWidth="1"/>
    <col min="8" max="13" width="6.7265625" style="665" customWidth="1"/>
    <col min="14" max="14" width="8.26953125" style="665" customWidth="1"/>
    <col min="15" max="15" width="9" style="665" customWidth="1"/>
    <col min="16" max="16" width="10.54296875" style="665" customWidth="1"/>
    <col min="17" max="18" width="9.26953125" style="665" customWidth="1"/>
    <col min="19" max="19" width="26.26953125" style="665" customWidth="1"/>
    <col min="20" max="16384" width="9.26953125" style="665"/>
  </cols>
  <sheetData>
    <row r="1" spans="2:19" ht="18" x14ac:dyDescent="0.3">
      <c r="B1" s="662"/>
      <c r="C1" s="663" t="str">
        <f>wizyt!C3</f>
        <v>??</v>
      </c>
      <c r="D1" s="663"/>
      <c r="E1" s="663"/>
      <c r="F1" s="663"/>
      <c r="G1" s="663"/>
      <c r="H1" s="663"/>
      <c r="I1" s="663"/>
      <c r="J1" s="663"/>
      <c r="K1" s="663"/>
      <c r="L1" s="663"/>
      <c r="M1" s="663"/>
      <c r="N1" s="664"/>
      <c r="O1" s="1170"/>
      <c r="P1" s="1170"/>
    </row>
    <row r="2" spans="2:19" ht="20" x14ac:dyDescent="0.3">
      <c r="B2" s="666"/>
      <c r="C2" s="1171" t="s">
        <v>441</v>
      </c>
      <c r="D2" s="1171"/>
      <c r="E2" s="1171"/>
      <c r="F2" s="1171"/>
      <c r="G2" s="1171"/>
      <c r="H2" s="1171"/>
      <c r="I2" s="1171"/>
      <c r="J2" s="667" t="str">
        <f>wizyt!H3</f>
        <v>2023/2024</v>
      </c>
      <c r="K2" s="667"/>
      <c r="L2" s="667"/>
      <c r="M2" s="667"/>
      <c r="N2" s="803" t="str">
        <f>wizyt!$B$1</f>
        <v xml:space="preserve"> </v>
      </c>
      <c r="O2" s="804" t="str">
        <f>wizyt!$D$1</f>
        <v xml:space="preserve"> </v>
      </c>
      <c r="P2" s="666"/>
    </row>
    <row r="3" spans="2:19" ht="18.75" customHeight="1" x14ac:dyDescent="0.3">
      <c r="B3" s="669"/>
      <c r="C3" s="1172" t="s">
        <v>250</v>
      </c>
      <c r="D3" s="1173"/>
      <c r="E3" s="1173"/>
      <c r="F3" s="1173"/>
      <c r="G3" s="1173"/>
      <c r="H3" s="1173"/>
      <c r="I3" s="1173"/>
      <c r="J3" s="1173"/>
      <c r="K3" s="1173"/>
      <c r="L3" s="1173"/>
      <c r="M3" s="1173"/>
      <c r="N3" s="1173"/>
      <c r="O3" s="1173"/>
      <c r="P3" s="666"/>
    </row>
    <row r="4" spans="2:19" ht="6.75" customHeight="1" thickBot="1" x14ac:dyDescent="0.35">
      <c r="B4" s="670"/>
      <c r="C4" s="317"/>
      <c r="D4" s="317"/>
      <c r="E4" s="317"/>
      <c r="F4" s="317"/>
      <c r="G4" s="317"/>
      <c r="H4" s="317"/>
      <c r="I4" s="317"/>
      <c r="J4" s="317"/>
      <c r="K4" s="317"/>
      <c r="L4" s="317"/>
      <c r="M4" s="317"/>
      <c r="N4" s="671"/>
      <c r="O4" s="317"/>
      <c r="P4" s="666"/>
    </row>
    <row r="5" spans="2:19" ht="12.75" customHeight="1" x14ac:dyDescent="0.3">
      <c r="B5" s="1174" t="s">
        <v>442</v>
      </c>
      <c r="C5" s="1175"/>
      <c r="D5" s="1180" t="s">
        <v>443</v>
      </c>
      <c r="E5" s="1181"/>
      <c r="F5" s="1181"/>
      <c r="G5" s="1181"/>
      <c r="H5" s="1182" t="s">
        <v>444</v>
      </c>
      <c r="I5" s="1185" t="s">
        <v>408</v>
      </c>
      <c r="J5" s="1185"/>
      <c r="K5" s="1185"/>
      <c r="L5" s="1185"/>
      <c r="M5" s="1186" t="s">
        <v>399</v>
      </c>
      <c r="N5" s="1189" t="s">
        <v>445</v>
      </c>
      <c r="O5" s="1192" t="s">
        <v>446</v>
      </c>
      <c r="P5" s="1195" t="s">
        <v>447</v>
      </c>
    </row>
    <row r="6" spans="2:19" ht="12.75" customHeight="1" x14ac:dyDescent="0.3">
      <c r="B6" s="1176"/>
      <c r="C6" s="1177"/>
      <c r="D6" s="672" t="s">
        <v>336</v>
      </c>
      <c r="E6" s="672" t="s">
        <v>337</v>
      </c>
      <c r="F6" s="673" t="s">
        <v>338</v>
      </c>
      <c r="G6" s="674" t="s">
        <v>339</v>
      </c>
      <c r="H6" s="1183"/>
      <c r="I6" s="675" t="s">
        <v>336</v>
      </c>
      <c r="J6" s="672" t="s">
        <v>337</v>
      </c>
      <c r="K6" s="672" t="s">
        <v>338</v>
      </c>
      <c r="L6" s="674" t="s">
        <v>339</v>
      </c>
      <c r="M6" s="1187"/>
      <c r="N6" s="1190"/>
      <c r="O6" s="1193"/>
      <c r="P6" s="1196"/>
    </row>
    <row r="7" spans="2:19" ht="12.75" customHeight="1" x14ac:dyDescent="0.3">
      <c r="B7" s="1176"/>
      <c r="C7" s="1177"/>
      <c r="D7" s="1198" t="s">
        <v>448</v>
      </c>
      <c r="E7" s="1199"/>
      <c r="F7" s="1199"/>
      <c r="G7" s="1200"/>
      <c r="H7" s="1183"/>
      <c r="I7" s="1199" t="s">
        <v>448</v>
      </c>
      <c r="J7" s="1199"/>
      <c r="K7" s="1199"/>
      <c r="L7" s="1200"/>
      <c r="M7" s="1187"/>
      <c r="N7" s="1190"/>
      <c r="O7" s="1193"/>
      <c r="P7" s="1196"/>
    </row>
    <row r="8" spans="2:19" ht="12.75" customHeight="1" x14ac:dyDescent="0.3">
      <c r="B8" s="1176"/>
      <c r="C8" s="1177"/>
      <c r="D8" s="676">
        <f>Kalendarz!$F$32</f>
        <v>3</v>
      </c>
      <c r="E8" s="676">
        <f>Kalendarz!$F$32</f>
        <v>3</v>
      </c>
      <c r="F8" s="676">
        <f>Kalendarz!$F$32</f>
        <v>3</v>
      </c>
      <c r="G8" s="676">
        <f>Kalendarz!$F$32</f>
        <v>3</v>
      </c>
      <c r="H8" s="1183"/>
      <c r="I8" s="676">
        <f>Kalendarz!$F$32</f>
        <v>3</v>
      </c>
      <c r="J8" s="676">
        <f>Kalendarz!$F$32</f>
        <v>3</v>
      </c>
      <c r="K8" s="676">
        <f>Kalendarz!$F$32</f>
        <v>3</v>
      </c>
      <c r="L8" s="676">
        <f>Kalendarz!$F$32</f>
        <v>3</v>
      </c>
      <c r="M8" s="1187"/>
      <c r="N8" s="1190"/>
      <c r="O8" s="1193"/>
      <c r="P8" s="1196"/>
      <c r="S8" s="677"/>
    </row>
    <row r="9" spans="2:19" ht="16.5" customHeight="1" x14ac:dyDescent="0.3">
      <c r="B9" s="1176"/>
      <c r="C9" s="1177"/>
      <c r="D9" s="1198" t="s">
        <v>449</v>
      </c>
      <c r="E9" s="1199"/>
      <c r="F9" s="1199"/>
      <c r="G9" s="1200"/>
      <c r="H9" s="1184"/>
      <c r="I9" s="1199" t="s">
        <v>449</v>
      </c>
      <c r="J9" s="1199"/>
      <c r="K9" s="1199"/>
      <c r="L9" s="1200"/>
      <c r="M9" s="1188"/>
      <c r="N9" s="1191"/>
      <c r="O9" s="1194"/>
      <c r="P9" s="1197"/>
    </row>
    <row r="10" spans="2:19" ht="19.5" customHeight="1" x14ac:dyDescent="0.3">
      <c r="B10" s="1178"/>
      <c r="C10" s="1179"/>
      <c r="D10" s="678">
        <f>SUM(D11:D17)</f>
        <v>0</v>
      </c>
      <c r="E10" s="678">
        <f>SUM(E11:E17)</f>
        <v>0</v>
      </c>
      <c r="F10" s="678">
        <f>SUM(F11:F17)</f>
        <v>0</v>
      </c>
      <c r="G10" s="679">
        <f>SUM(G11:G17)</f>
        <v>0</v>
      </c>
      <c r="H10" s="680">
        <f t="shared" ref="H10:H17" si="0">SUM(D10:G10)</f>
        <v>0</v>
      </c>
      <c r="I10" s="678">
        <f>SUM(I11:I17)</f>
        <v>0</v>
      </c>
      <c r="J10" s="678">
        <f>SUM(J11:J17)</f>
        <v>0</v>
      </c>
      <c r="K10" s="678">
        <f>SUM(K11:K17)</f>
        <v>0</v>
      </c>
      <c r="L10" s="678">
        <f>SUM(L11:L17)</f>
        <v>0</v>
      </c>
      <c r="M10" s="680">
        <f t="shared" ref="M10" si="1">SUM(I10:L10)</f>
        <v>0</v>
      </c>
      <c r="N10" s="681">
        <f t="shared" ref="N10:N17" si="2">H10+M10</f>
        <v>0</v>
      </c>
      <c r="O10" s="682">
        <f>F10*$F$8+G10*$G$8+J10*$J$8+K10*$K$8+L10*$L$8+I10*$I$8+D10*$D$8+E10*$E$8</f>
        <v>0</v>
      </c>
      <c r="P10" s="683"/>
      <c r="Q10" s="684"/>
    </row>
    <row r="11" spans="2:19" s="677" customFormat="1" ht="14.15" customHeight="1" x14ac:dyDescent="0.35">
      <c r="B11" s="685">
        <v>1</v>
      </c>
      <c r="C11" s="686" t="s">
        <v>434</v>
      </c>
      <c r="D11" s="687"/>
      <c r="E11" s="688"/>
      <c r="F11" s="689"/>
      <c r="G11" s="690"/>
      <c r="H11" s="691">
        <f t="shared" si="0"/>
        <v>0</v>
      </c>
      <c r="I11" s="692"/>
      <c r="J11" s="692"/>
      <c r="K11" s="692"/>
      <c r="L11" s="693"/>
      <c r="M11" s="694">
        <f t="shared" ref="M11:M17" si="3">SUM(I11:L11)</f>
        <v>0</v>
      </c>
      <c r="N11" s="695">
        <f t="shared" si="2"/>
        <v>0</v>
      </c>
      <c r="O11" s="696">
        <f>F11*$F$8+G11*$G$8+J11*$J$8+K11*$K$8+L11*$L$8+I11*$I$8+D11*$D$8+E11*$E$8</f>
        <v>0</v>
      </c>
      <c r="P11" s="697"/>
      <c r="Q11" s="684"/>
      <c r="S11" s="698"/>
    </row>
    <row r="12" spans="2:19" s="677" customFormat="1" ht="14.15" customHeight="1" x14ac:dyDescent="0.3">
      <c r="B12" s="699">
        <v>2</v>
      </c>
      <c r="C12" s="700" t="s">
        <v>435</v>
      </c>
      <c r="D12" s="701"/>
      <c r="E12" s="702"/>
      <c r="F12" s="703"/>
      <c r="G12" s="704"/>
      <c r="H12" s="705">
        <f t="shared" si="0"/>
        <v>0</v>
      </c>
      <c r="I12" s="706"/>
      <c r="J12" s="706"/>
      <c r="K12" s="706"/>
      <c r="L12" s="707"/>
      <c r="M12" s="708">
        <f t="shared" si="3"/>
        <v>0</v>
      </c>
      <c r="N12" s="709">
        <f t="shared" si="2"/>
        <v>0</v>
      </c>
      <c r="O12" s="710">
        <f t="shared" ref="O12:O17" si="4">F12*$F$8+G12*$G$8+J12*$J$8+K12*$K$8+L12*$L$8+I12*$I$8+D12*$D$8+E12*$E$8</f>
        <v>0</v>
      </c>
      <c r="P12" s="697"/>
      <c r="Q12" s="711"/>
      <c r="S12" s="698"/>
    </row>
    <row r="13" spans="2:19" s="677" customFormat="1" ht="14.15" customHeight="1" x14ac:dyDescent="0.3">
      <c r="B13" s="699">
        <v>3</v>
      </c>
      <c r="C13" s="700" t="s">
        <v>436</v>
      </c>
      <c r="D13" s="701"/>
      <c r="E13" s="702"/>
      <c r="F13" s="703"/>
      <c r="G13" s="704"/>
      <c r="H13" s="705">
        <f t="shared" si="0"/>
        <v>0</v>
      </c>
      <c r="I13" s="706"/>
      <c r="J13" s="706"/>
      <c r="K13" s="706"/>
      <c r="L13" s="707"/>
      <c r="M13" s="708">
        <f t="shared" si="3"/>
        <v>0</v>
      </c>
      <c r="N13" s="709">
        <f t="shared" si="2"/>
        <v>0</v>
      </c>
      <c r="O13" s="710">
        <f t="shared" si="4"/>
        <v>0</v>
      </c>
      <c r="P13" s="697"/>
      <c r="Q13" s="711"/>
      <c r="S13" s="712"/>
    </row>
    <row r="14" spans="2:19" s="677" customFormat="1" ht="14.15" customHeight="1" x14ac:dyDescent="0.3">
      <c r="B14" s="699">
        <v>4</v>
      </c>
      <c r="C14" s="700" t="s">
        <v>437</v>
      </c>
      <c r="D14" s="713"/>
      <c r="E14" s="714"/>
      <c r="F14" s="715"/>
      <c r="G14" s="706"/>
      <c r="H14" s="705">
        <f t="shared" si="0"/>
        <v>0</v>
      </c>
      <c r="I14" s="704"/>
      <c r="J14" s="704"/>
      <c r="K14" s="704"/>
      <c r="L14" s="716"/>
      <c r="M14" s="708">
        <f t="shared" ref="M14:M15" si="5">SUM(I14:L14)</f>
        <v>0</v>
      </c>
      <c r="N14" s="709">
        <f t="shared" si="2"/>
        <v>0</v>
      </c>
      <c r="O14" s="710">
        <f t="shared" si="4"/>
        <v>0</v>
      </c>
      <c r="P14" s="697"/>
      <c r="Q14" s="711"/>
      <c r="S14" s="712"/>
    </row>
    <row r="15" spans="2:19" s="677" customFormat="1" ht="14.15" customHeight="1" x14ac:dyDescent="0.3">
      <c r="B15" s="699">
        <v>5</v>
      </c>
      <c r="C15" s="700" t="s">
        <v>438</v>
      </c>
      <c r="D15" s="713"/>
      <c r="E15" s="714"/>
      <c r="F15" s="715"/>
      <c r="G15" s="706"/>
      <c r="H15" s="705">
        <f t="shared" si="0"/>
        <v>0</v>
      </c>
      <c r="I15" s="704"/>
      <c r="J15" s="704"/>
      <c r="K15" s="704"/>
      <c r="L15" s="716"/>
      <c r="M15" s="708">
        <f t="shared" si="5"/>
        <v>0</v>
      </c>
      <c r="N15" s="709">
        <f t="shared" si="2"/>
        <v>0</v>
      </c>
      <c r="O15" s="710">
        <f t="shared" si="4"/>
        <v>0</v>
      </c>
      <c r="P15" s="697"/>
      <c r="Q15" s="711"/>
      <c r="S15" s="712"/>
    </row>
    <row r="16" spans="2:19" s="677" customFormat="1" ht="14.15" customHeight="1" x14ac:dyDescent="0.3">
      <c r="B16" s="699">
        <v>6</v>
      </c>
      <c r="C16" s="700" t="s">
        <v>439</v>
      </c>
      <c r="D16" s="713"/>
      <c r="E16" s="714"/>
      <c r="F16" s="715"/>
      <c r="G16" s="706"/>
      <c r="H16" s="708">
        <f t="shared" si="0"/>
        <v>0</v>
      </c>
      <c r="I16" s="704"/>
      <c r="J16" s="704"/>
      <c r="K16" s="704"/>
      <c r="L16" s="716"/>
      <c r="M16" s="708">
        <f t="shared" si="3"/>
        <v>0</v>
      </c>
      <c r="N16" s="709">
        <f t="shared" si="2"/>
        <v>0</v>
      </c>
      <c r="O16" s="710">
        <f t="shared" si="4"/>
        <v>0</v>
      </c>
      <c r="P16" s="697"/>
      <c r="Q16" s="711"/>
    </row>
    <row r="17" spans="2:17" s="677" customFormat="1" ht="14.15" customHeight="1" thickBot="1" x14ac:dyDescent="0.35">
      <c r="B17" s="717">
        <v>7</v>
      </c>
      <c r="C17" s="718" t="s">
        <v>440</v>
      </c>
      <c r="D17" s="719"/>
      <c r="E17" s="720"/>
      <c r="F17" s="721"/>
      <c r="G17" s="721"/>
      <c r="H17" s="722">
        <f t="shared" si="0"/>
        <v>0</v>
      </c>
      <c r="I17" s="723"/>
      <c r="J17" s="724"/>
      <c r="K17" s="724"/>
      <c r="L17" s="725"/>
      <c r="M17" s="722">
        <f t="shared" si="3"/>
        <v>0</v>
      </c>
      <c r="N17" s="726">
        <f t="shared" si="2"/>
        <v>0</v>
      </c>
      <c r="O17" s="727">
        <f t="shared" si="4"/>
        <v>0</v>
      </c>
      <c r="P17" s="728"/>
      <c r="Q17" s="711"/>
    </row>
    <row r="20" spans="2:17" ht="15.5" x14ac:dyDescent="0.3">
      <c r="C20" s="729"/>
    </row>
  </sheetData>
  <sheetProtection algorithmName="SHA-512" hashValue="fwW2ENtKx3GQeRszpCa2/FA6XTpSBSaR17luWr+moOWkZJwILMDr4HUhplLLDQrRxT6AwuGD1H7bTutK34yU4g==" saltValue="Z6F9KFo2jtqIFetVLBP6eg==" spinCount="100000" sheet="1" formatRows="0"/>
  <mergeCells count="15">
    <mergeCell ref="O1:P1"/>
    <mergeCell ref="C2:I2"/>
    <mergeCell ref="C3:O3"/>
    <mergeCell ref="B5:C10"/>
    <mergeCell ref="D5:G5"/>
    <mergeCell ref="H5:H9"/>
    <mergeCell ref="I5:L5"/>
    <mergeCell ref="M5:M9"/>
    <mergeCell ref="N5:N9"/>
    <mergeCell ref="O5:O9"/>
    <mergeCell ref="P5:P9"/>
    <mergeCell ref="D7:G7"/>
    <mergeCell ref="I7:L7"/>
    <mergeCell ref="D9:G9"/>
    <mergeCell ref="I9:L9"/>
  </mergeCells>
  <pageMargins left="0.70866141732283472" right="0.70866141732283472" top="0.74803149606299213" bottom="0.74803149606299213" header="0.31496062992125984" footer="0.31496062992125984"/>
  <pageSetup paperSize="9" scale="9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2804-E6B3-49D6-8C31-003DAC76810E}">
  <sheetPr>
    <tabColor rgb="FFFF0000"/>
    <pageSetUpPr fitToPage="1"/>
  </sheetPr>
  <dimension ref="B1:S19"/>
  <sheetViews>
    <sheetView showGridLines="0" view="pageBreakPreview" zoomScaleNormal="100" zoomScaleSheetLayoutView="100" zoomScalePageLayoutView="120" workbookViewId="0">
      <selection activeCell="N2" sqref="N2:O2"/>
    </sheetView>
  </sheetViews>
  <sheetFormatPr defaultColWidth="9.26953125" defaultRowHeight="13" x14ac:dyDescent="0.3"/>
  <cols>
    <col min="1" max="1" width="2.54296875" style="665" customWidth="1"/>
    <col min="2" max="2" width="4.453125" style="665" customWidth="1"/>
    <col min="3" max="3" width="40.26953125" style="665" customWidth="1"/>
    <col min="4" max="7" width="6" style="665" customWidth="1"/>
    <col min="8" max="13" width="6.7265625" style="665" customWidth="1"/>
    <col min="14" max="14" width="8.26953125" style="665" customWidth="1"/>
    <col min="15" max="15" width="9" style="665" customWidth="1"/>
    <col min="16" max="16" width="10.54296875" style="665" customWidth="1"/>
    <col min="17" max="18" width="9.26953125" style="665" customWidth="1"/>
    <col min="19" max="19" width="26.26953125" style="665" customWidth="1"/>
    <col min="20" max="16384" width="9.26953125" style="665"/>
  </cols>
  <sheetData>
    <row r="1" spans="2:19" ht="18" x14ac:dyDescent="0.3">
      <c r="B1" s="662"/>
      <c r="C1" s="663" t="str">
        <f>wizyt!C3</f>
        <v>??</v>
      </c>
      <c r="D1" s="663"/>
      <c r="E1" s="663"/>
      <c r="F1" s="663"/>
      <c r="G1" s="663"/>
      <c r="H1" s="663"/>
      <c r="I1" s="663"/>
      <c r="J1" s="663"/>
      <c r="K1" s="663"/>
      <c r="L1" s="663"/>
      <c r="M1" s="663"/>
      <c r="N1" s="664"/>
      <c r="O1" s="1170"/>
      <c r="P1" s="1170"/>
    </row>
    <row r="2" spans="2:19" ht="20" x14ac:dyDescent="0.3">
      <c r="B2" s="666"/>
      <c r="C2" s="1171" t="s">
        <v>441</v>
      </c>
      <c r="D2" s="1171"/>
      <c r="E2" s="1171"/>
      <c r="F2" s="1171"/>
      <c r="G2" s="1171"/>
      <c r="H2" s="1171"/>
      <c r="I2" s="1171"/>
      <c r="J2" s="667" t="str">
        <f>wizyt!H3</f>
        <v>2023/2024</v>
      </c>
      <c r="K2" s="667"/>
      <c r="L2" s="667"/>
      <c r="M2" s="667"/>
      <c r="N2" s="803" t="str">
        <f>wizyt!$B$1</f>
        <v xml:space="preserve"> </v>
      </c>
      <c r="O2" s="804" t="str">
        <f>wizyt!$D$1</f>
        <v xml:space="preserve"> </v>
      </c>
      <c r="P2" s="666"/>
    </row>
    <row r="3" spans="2:19" ht="18.75" customHeight="1" x14ac:dyDescent="0.3">
      <c r="B3" s="669"/>
      <c r="C3" s="1172" t="s">
        <v>252</v>
      </c>
      <c r="D3" s="1173"/>
      <c r="E3" s="1173"/>
      <c r="F3" s="1173"/>
      <c r="G3" s="1173"/>
      <c r="H3" s="1173"/>
      <c r="I3" s="1173"/>
      <c r="J3" s="1173"/>
      <c r="K3" s="1173"/>
      <c r="L3" s="1173"/>
      <c r="M3" s="1173"/>
      <c r="N3" s="1173"/>
      <c r="O3" s="1173"/>
      <c r="P3" s="666"/>
    </row>
    <row r="4" spans="2:19" ht="6.75" customHeight="1" thickBot="1" x14ac:dyDescent="0.35">
      <c r="B4" s="670"/>
      <c r="C4" s="317"/>
      <c r="D4" s="317"/>
      <c r="E4" s="317"/>
      <c r="F4" s="317"/>
      <c r="G4" s="317"/>
      <c r="H4" s="317"/>
      <c r="I4" s="317"/>
      <c r="J4" s="317"/>
      <c r="K4" s="317"/>
      <c r="L4" s="317"/>
      <c r="M4" s="317"/>
      <c r="N4" s="671"/>
      <c r="O4" s="317"/>
      <c r="P4" s="666"/>
    </row>
    <row r="5" spans="2:19" ht="12.75" customHeight="1" x14ac:dyDescent="0.3">
      <c r="B5" s="1174" t="s">
        <v>442</v>
      </c>
      <c r="C5" s="1175"/>
      <c r="D5" s="1180" t="s">
        <v>443</v>
      </c>
      <c r="E5" s="1181"/>
      <c r="F5" s="1181"/>
      <c r="G5" s="1181"/>
      <c r="H5" s="1182" t="s">
        <v>444</v>
      </c>
      <c r="I5" s="1185" t="s">
        <v>408</v>
      </c>
      <c r="J5" s="1185"/>
      <c r="K5" s="1185"/>
      <c r="L5" s="1185"/>
      <c r="M5" s="1186" t="s">
        <v>399</v>
      </c>
      <c r="N5" s="1189" t="s">
        <v>445</v>
      </c>
      <c r="O5" s="1192" t="s">
        <v>446</v>
      </c>
      <c r="P5" s="1195" t="s">
        <v>447</v>
      </c>
    </row>
    <row r="6" spans="2:19" ht="12.75" customHeight="1" x14ac:dyDescent="0.3">
      <c r="B6" s="1176"/>
      <c r="C6" s="1177"/>
      <c r="D6" s="672" t="s">
        <v>336</v>
      </c>
      <c r="E6" s="672" t="s">
        <v>337</v>
      </c>
      <c r="F6" s="673" t="s">
        <v>338</v>
      </c>
      <c r="G6" s="674" t="s">
        <v>339</v>
      </c>
      <c r="H6" s="1183"/>
      <c r="I6" s="675" t="s">
        <v>336</v>
      </c>
      <c r="J6" s="672" t="s">
        <v>337</v>
      </c>
      <c r="K6" s="672" t="s">
        <v>338</v>
      </c>
      <c r="L6" s="674" t="s">
        <v>339</v>
      </c>
      <c r="M6" s="1187"/>
      <c r="N6" s="1190"/>
      <c r="O6" s="1193"/>
      <c r="P6" s="1196"/>
    </row>
    <row r="7" spans="2:19" ht="12.75" customHeight="1" x14ac:dyDescent="0.3">
      <c r="B7" s="1176"/>
      <c r="C7" s="1177"/>
      <c r="D7" s="1198" t="s">
        <v>448</v>
      </c>
      <c r="E7" s="1199"/>
      <c r="F7" s="1199"/>
      <c r="G7" s="1200"/>
      <c r="H7" s="1183"/>
      <c r="I7" s="1199" t="s">
        <v>448</v>
      </c>
      <c r="J7" s="1199"/>
      <c r="K7" s="1199"/>
      <c r="L7" s="1200"/>
      <c r="M7" s="1187"/>
      <c r="N7" s="1190"/>
      <c r="O7" s="1193"/>
      <c r="P7" s="1196"/>
    </row>
    <row r="8" spans="2:19" ht="12.75" customHeight="1" x14ac:dyDescent="0.3">
      <c r="B8" s="1176"/>
      <c r="C8" s="1177"/>
      <c r="D8" s="676">
        <f>Kalendarz!$F$32</f>
        <v>3</v>
      </c>
      <c r="E8" s="676">
        <f>Kalendarz!$F$32</f>
        <v>3</v>
      </c>
      <c r="F8" s="676">
        <f>Kalendarz!$F$32</f>
        <v>3</v>
      </c>
      <c r="G8" s="676">
        <f>Kalendarz!$F$32</f>
        <v>3</v>
      </c>
      <c r="H8" s="1183"/>
      <c r="I8" s="676">
        <f>Kalendarz!$F$32</f>
        <v>3</v>
      </c>
      <c r="J8" s="676">
        <f>Kalendarz!$F$32</f>
        <v>3</v>
      </c>
      <c r="K8" s="676">
        <f>Kalendarz!$F$32</f>
        <v>3</v>
      </c>
      <c r="L8" s="676">
        <f>Kalendarz!$F$32</f>
        <v>3</v>
      </c>
      <c r="M8" s="1187"/>
      <c r="N8" s="1190"/>
      <c r="O8" s="1193"/>
      <c r="P8" s="1196"/>
      <c r="S8" s="677"/>
    </row>
    <row r="9" spans="2:19" ht="16.5" customHeight="1" x14ac:dyDescent="0.3">
      <c r="B9" s="1176"/>
      <c r="C9" s="1177"/>
      <c r="D9" s="1198" t="s">
        <v>449</v>
      </c>
      <c r="E9" s="1199"/>
      <c r="F9" s="1199"/>
      <c r="G9" s="1200"/>
      <c r="H9" s="1184"/>
      <c r="I9" s="1199" t="s">
        <v>449</v>
      </c>
      <c r="J9" s="1199"/>
      <c r="K9" s="1199"/>
      <c r="L9" s="1200"/>
      <c r="M9" s="1188"/>
      <c r="N9" s="1191"/>
      <c r="O9" s="1194"/>
      <c r="P9" s="1197"/>
    </row>
    <row r="10" spans="2:19" ht="19.5" customHeight="1" x14ac:dyDescent="0.3">
      <c r="B10" s="1178"/>
      <c r="C10" s="1179"/>
      <c r="D10" s="678">
        <f>SUM(D11:D16)</f>
        <v>0</v>
      </c>
      <c r="E10" s="678">
        <f>SUM(E11:E16)</f>
        <v>0</v>
      </c>
      <c r="F10" s="678">
        <f>SUM(F11:F16)</f>
        <v>0</v>
      </c>
      <c r="G10" s="679">
        <f>SUM(G11:G16)</f>
        <v>0</v>
      </c>
      <c r="H10" s="680">
        <f t="shared" ref="H10:H16" si="0">SUM(D10:G10)</f>
        <v>0</v>
      </c>
      <c r="I10" s="678">
        <f>SUM(I11:I16)</f>
        <v>0</v>
      </c>
      <c r="J10" s="678">
        <f>SUM(J11:J16)</f>
        <v>0</v>
      </c>
      <c r="K10" s="678">
        <f>SUM(K11:K16)</f>
        <v>0</v>
      </c>
      <c r="L10" s="678">
        <f>SUM(L11:L16)</f>
        <v>0</v>
      </c>
      <c r="M10" s="680">
        <f t="shared" ref="M10" si="1">SUM(I10:L10)</f>
        <v>0</v>
      </c>
      <c r="N10" s="681">
        <f t="shared" ref="N10:N16" si="2">H10+M10</f>
        <v>0</v>
      </c>
      <c r="O10" s="682">
        <f>F10*$F$8+G10*$G$8+J10*$J$8+K10*$K$8+L10*$L$8+I10*$I$8+D10*$D$8+E10*$E$8</f>
        <v>0</v>
      </c>
      <c r="P10" s="683"/>
      <c r="Q10" s="684"/>
    </row>
    <row r="11" spans="2:19" s="677" customFormat="1" ht="14.15" customHeight="1" x14ac:dyDescent="0.35">
      <c r="B11" s="685">
        <v>1</v>
      </c>
      <c r="C11" s="686" t="s">
        <v>450</v>
      </c>
      <c r="D11" s="687"/>
      <c r="E11" s="688"/>
      <c r="F11" s="689"/>
      <c r="G11" s="690"/>
      <c r="H11" s="691">
        <f t="shared" si="0"/>
        <v>0</v>
      </c>
      <c r="I11" s="730"/>
      <c r="J11" s="730"/>
      <c r="K11" s="730"/>
      <c r="L11" s="731"/>
      <c r="M11" s="694">
        <f t="shared" ref="M11:M16" si="3">SUM(I11:L11)</f>
        <v>0</v>
      </c>
      <c r="N11" s="695">
        <f t="shared" si="2"/>
        <v>0</v>
      </c>
      <c r="O11" s="696">
        <f>F11*$F$8+G11*$G$8+J11*$J$8+K11*$K$8+L11*$L$8+I11*$I$8+D11*$D$8+E11*$E$8</f>
        <v>0</v>
      </c>
      <c r="P11" s="697"/>
      <c r="Q11" s="684"/>
      <c r="S11" s="698"/>
    </row>
    <row r="12" spans="2:19" s="677" customFormat="1" ht="14.15" customHeight="1" x14ac:dyDescent="0.35">
      <c r="B12" s="732">
        <v>2</v>
      </c>
      <c r="C12" s="686" t="s">
        <v>451</v>
      </c>
      <c r="D12" s="733"/>
      <c r="E12" s="734"/>
      <c r="F12" s="735"/>
      <c r="G12" s="736"/>
      <c r="H12" s="737"/>
      <c r="I12" s="704"/>
      <c r="J12" s="704"/>
      <c r="K12" s="704"/>
      <c r="L12" s="716"/>
      <c r="M12" s="694">
        <f t="shared" ref="M12" si="4">SUM(I12:L12)</f>
        <v>0</v>
      </c>
      <c r="N12" s="695">
        <f t="shared" si="2"/>
        <v>0</v>
      </c>
      <c r="O12" s="696">
        <f>F12*$F$8+G12*$G$8+J12*$J$8+K12*$K$8+L12*$L$8+I12*$I$8+D12*$D$8+E12*$E$8</f>
        <v>0</v>
      </c>
      <c r="P12" s="697"/>
      <c r="Q12" s="684"/>
      <c r="S12" s="698"/>
    </row>
    <row r="13" spans="2:19" s="677" customFormat="1" ht="14.15" customHeight="1" x14ac:dyDescent="0.3">
      <c r="B13" s="685">
        <v>3</v>
      </c>
      <c r="C13" s="700" t="s">
        <v>452</v>
      </c>
      <c r="D13" s="713"/>
      <c r="E13" s="714"/>
      <c r="F13" s="715"/>
      <c r="G13" s="706"/>
      <c r="H13" s="705">
        <f t="shared" si="0"/>
        <v>0</v>
      </c>
      <c r="I13" s="704"/>
      <c r="J13" s="704"/>
      <c r="K13" s="704"/>
      <c r="L13" s="716"/>
      <c r="M13" s="708">
        <f t="shared" si="3"/>
        <v>0</v>
      </c>
      <c r="N13" s="709">
        <f t="shared" si="2"/>
        <v>0</v>
      </c>
      <c r="O13" s="710">
        <f t="shared" ref="O13:O16" si="5">F13*$F$8+G13*$G$8+J13*$J$8+K13*$K$8+L13*$L$8+I13*$I$8+D13*$D$8+E13*$E$8</f>
        <v>0</v>
      </c>
      <c r="P13" s="697"/>
      <c r="Q13" s="711"/>
      <c r="S13" s="698"/>
    </row>
    <row r="14" spans="2:19" s="677" customFormat="1" ht="14.15" customHeight="1" x14ac:dyDescent="0.3">
      <c r="B14" s="732">
        <v>4</v>
      </c>
      <c r="C14" s="700" t="s">
        <v>420</v>
      </c>
      <c r="D14" s="701"/>
      <c r="E14" s="702"/>
      <c r="F14" s="703"/>
      <c r="G14" s="704"/>
      <c r="H14" s="705">
        <f t="shared" si="0"/>
        <v>0</v>
      </c>
      <c r="I14" s="706"/>
      <c r="J14" s="706"/>
      <c r="K14" s="706"/>
      <c r="L14" s="707"/>
      <c r="M14" s="708">
        <f t="shared" si="3"/>
        <v>0</v>
      </c>
      <c r="N14" s="709">
        <f t="shared" si="2"/>
        <v>0</v>
      </c>
      <c r="O14" s="710">
        <f t="shared" si="5"/>
        <v>0</v>
      </c>
      <c r="P14" s="697"/>
      <c r="Q14" s="711"/>
      <c r="S14" s="712"/>
    </row>
    <row r="15" spans="2:19" s="677" customFormat="1" ht="14.15" customHeight="1" x14ac:dyDescent="0.3">
      <c r="B15" s="685">
        <v>5</v>
      </c>
      <c r="C15" s="700" t="s">
        <v>421</v>
      </c>
      <c r="D15" s="713"/>
      <c r="E15" s="714"/>
      <c r="F15" s="715"/>
      <c r="G15" s="706"/>
      <c r="H15" s="708">
        <f t="shared" si="0"/>
        <v>0</v>
      </c>
      <c r="I15" s="704"/>
      <c r="J15" s="704"/>
      <c r="K15" s="704"/>
      <c r="L15" s="716"/>
      <c r="M15" s="708">
        <f t="shared" si="3"/>
        <v>0</v>
      </c>
      <c r="N15" s="709">
        <f t="shared" si="2"/>
        <v>0</v>
      </c>
      <c r="O15" s="710">
        <f t="shared" si="5"/>
        <v>0</v>
      </c>
      <c r="P15" s="697"/>
      <c r="Q15" s="711"/>
    </row>
    <row r="16" spans="2:19" s="677" customFormat="1" ht="14.15" customHeight="1" thickBot="1" x14ac:dyDescent="0.35">
      <c r="B16" s="732">
        <v>6</v>
      </c>
      <c r="C16" s="718" t="s">
        <v>422</v>
      </c>
      <c r="D16" s="738"/>
      <c r="E16" s="739"/>
      <c r="F16" s="740"/>
      <c r="G16" s="740"/>
      <c r="H16" s="722">
        <f t="shared" si="0"/>
        <v>0</v>
      </c>
      <c r="I16" s="723"/>
      <c r="J16" s="724"/>
      <c r="K16" s="724"/>
      <c r="L16" s="725"/>
      <c r="M16" s="722">
        <f t="shared" si="3"/>
        <v>0</v>
      </c>
      <c r="N16" s="726">
        <f t="shared" si="2"/>
        <v>0</v>
      </c>
      <c r="O16" s="727">
        <f t="shared" si="5"/>
        <v>0</v>
      </c>
      <c r="P16" s="728"/>
      <c r="Q16" s="711"/>
    </row>
    <row r="19" spans="3:3" ht="15.5" x14ac:dyDescent="0.3">
      <c r="C19" s="729"/>
    </row>
  </sheetData>
  <sheetProtection algorithmName="SHA-512" hashValue="u4/v1AcrIapfoen+K/PA6wbAoL2QSyTmscTHZVjDHb2t8fM3KQS6NyMgxc8C435tWEwlGfGSRn6tLMvcyN328w==" saltValue="ZhibDhHxwMV4m7PvISNSnA==" spinCount="100000" sheet="1" formatRows="0"/>
  <mergeCells count="15">
    <mergeCell ref="O1:P1"/>
    <mergeCell ref="C2:I2"/>
    <mergeCell ref="C3:O3"/>
    <mergeCell ref="B5:C10"/>
    <mergeCell ref="D5:G5"/>
    <mergeCell ref="H5:H9"/>
    <mergeCell ref="I5:L5"/>
    <mergeCell ref="M5:M9"/>
    <mergeCell ref="N5:N9"/>
    <mergeCell ref="O5:O9"/>
    <mergeCell ref="P5:P9"/>
    <mergeCell ref="D7:G7"/>
    <mergeCell ref="I7:L7"/>
    <mergeCell ref="D9:G9"/>
    <mergeCell ref="I9:L9"/>
  </mergeCells>
  <pageMargins left="0.70866141732283472" right="0.70866141732283472" top="0.74803149606299213" bottom="0.74803149606299213" header="0.31496062992125984" footer="0.31496062992125984"/>
  <pageSetup paperSize="9" scale="9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E9987-C229-46F7-BD23-5F830B493C27}">
  <sheetPr>
    <tabColor rgb="FFFF0000"/>
    <pageSetUpPr fitToPage="1"/>
  </sheetPr>
  <dimension ref="B1:O18"/>
  <sheetViews>
    <sheetView showGridLines="0" view="pageBreakPreview" zoomScaleNormal="100" zoomScaleSheetLayoutView="100" workbookViewId="0">
      <selection activeCell="K2" sqref="K2"/>
    </sheetView>
  </sheetViews>
  <sheetFormatPr defaultColWidth="9.26953125" defaultRowHeight="13" x14ac:dyDescent="0.3"/>
  <cols>
    <col min="1" max="1" width="2.54296875" style="665" customWidth="1"/>
    <col min="2" max="2" width="4.453125" style="665" customWidth="1"/>
    <col min="3" max="3" width="40.26953125" style="665" customWidth="1"/>
    <col min="4" max="8" width="8.81640625" style="665" customWidth="1"/>
    <col min="9" max="9" width="6.7265625" style="665" customWidth="1"/>
    <col min="10" max="10" width="8.26953125" style="665" customWidth="1"/>
    <col min="11" max="11" width="9" style="665" customWidth="1"/>
    <col min="12" max="12" width="10.54296875" style="665" customWidth="1"/>
    <col min="13" max="14" width="9.26953125" style="665" customWidth="1"/>
    <col min="15" max="15" width="26.26953125" style="665" customWidth="1"/>
    <col min="16" max="16384" width="9.26953125" style="665"/>
  </cols>
  <sheetData>
    <row r="1" spans="2:15" ht="18" x14ac:dyDescent="0.3">
      <c r="B1" s="662"/>
      <c r="C1" s="663" t="str">
        <f>wizyt!C3</f>
        <v>??</v>
      </c>
      <c r="D1" s="663"/>
      <c r="E1" s="663"/>
      <c r="F1" s="663"/>
      <c r="G1" s="663"/>
      <c r="H1" s="663"/>
      <c r="I1" s="663"/>
      <c r="J1" s="803" t="str">
        <f>wizyt!$B$1</f>
        <v xml:space="preserve"> </v>
      </c>
      <c r="K1" s="1201" t="str">
        <f>wizyt!D1</f>
        <v xml:space="preserve"> </v>
      </c>
      <c r="L1" s="1170"/>
    </row>
    <row r="2" spans="2:15" ht="20" x14ac:dyDescent="0.3">
      <c r="B2" s="666"/>
      <c r="C2" s="1171" t="s">
        <v>441</v>
      </c>
      <c r="D2" s="1171"/>
      <c r="E2" s="1171"/>
      <c r="F2" s="1171"/>
      <c r="G2" s="1171"/>
      <c r="H2" s="667" t="str">
        <f>wizyt!H3</f>
        <v>2023/2024</v>
      </c>
      <c r="I2" s="667"/>
      <c r="J2" s="668"/>
      <c r="K2" s="317"/>
      <c r="L2" s="666"/>
    </row>
    <row r="3" spans="2:15" ht="18.75" customHeight="1" x14ac:dyDescent="0.3">
      <c r="B3" s="669"/>
      <c r="C3" s="1172" t="s">
        <v>253</v>
      </c>
      <c r="D3" s="1172"/>
      <c r="E3" s="1172"/>
      <c r="F3" s="1172"/>
      <c r="G3" s="1172"/>
      <c r="H3" s="1172"/>
      <c r="I3" s="1172"/>
      <c r="J3" s="1172"/>
      <c r="K3" s="1172"/>
      <c r="L3" s="1172"/>
    </row>
    <row r="4" spans="2:15" ht="6.75" customHeight="1" thickBot="1" x14ac:dyDescent="0.35">
      <c r="B4" s="670"/>
      <c r="C4" s="1202"/>
      <c r="D4" s="1202"/>
      <c r="E4" s="1202"/>
      <c r="F4" s="1202"/>
      <c r="G4" s="1202"/>
      <c r="H4" s="1202"/>
      <c r="I4" s="1202"/>
      <c r="J4" s="1202"/>
      <c r="K4" s="1202"/>
      <c r="L4" s="1202"/>
    </row>
    <row r="5" spans="2:15" ht="12.75" customHeight="1" x14ac:dyDescent="0.3">
      <c r="B5" s="1174" t="s">
        <v>442</v>
      </c>
      <c r="C5" s="1175"/>
      <c r="D5" s="1203" t="s">
        <v>443</v>
      </c>
      <c r="E5" s="1204"/>
      <c r="F5" s="1182" t="s">
        <v>444</v>
      </c>
      <c r="G5" s="1205" t="s">
        <v>408</v>
      </c>
      <c r="H5" s="1205"/>
      <c r="I5" s="1186" t="s">
        <v>399</v>
      </c>
      <c r="J5" s="1189" t="s">
        <v>445</v>
      </c>
      <c r="K5" s="1192" t="s">
        <v>446</v>
      </c>
      <c r="L5" s="1195" t="s">
        <v>447</v>
      </c>
    </row>
    <row r="6" spans="2:15" ht="12.75" customHeight="1" x14ac:dyDescent="0.3">
      <c r="B6" s="1176"/>
      <c r="C6" s="1177"/>
      <c r="D6" s="672" t="s">
        <v>336</v>
      </c>
      <c r="E6" s="674" t="s">
        <v>337</v>
      </c>
      <c r="F6" s="1183"/>
      <c r="G6" s="675" t="s">
        <v>336</v>
      </c>
      <c r="H6" s="674" t="s">
        <v>337</v>
      </c>
      <c r="I6" s="1187"/>
      <c r="J6" s="1190"/>
      <c r="K6" s="1193"/>
      <c r="L6" s="1196"/>
    </row>
    <row r="7" spans="2:15" ht="12.75" customHeight="1" x14ac:dyDescent="0.3">
      <c r="B7" s="1176"/>
      <c r="C7" s="1177"/>
      <c r="D7" s="1206" t="s">
        <v>448</v>
      </c>
      <c r="E7" s="1207"/>
      <c r="F7" s="1183"/>
      <c r="G7" s="1208" t="s">
        <v>448</v>
      </c>
      <c r="H7" s="1207"/>
      <c r="I7" s="1187"/>
      <c r="J7" s="1190"/>
      <c r="K7" s="1193"/>
      <c r="L7" s="1196"/>
    </row>
    <row r="8" spans="2:15" ht="12.75" customHeight="1" x14ac:dyDescent="0.3">
      <c r="B8" s="1176"/>
      <c r="C8" s="1177"/>
      <c r="D8" s="676">
        <f>Kalendarz!$F$32</f>
        <v>3</v>
      </c>
      <c r="E8" s="676">
        <f>Kalendarz!$F$32</f>
        <v>3</v>
      </c>
      <c r="F8" s="1183"/>
      <c r="G8" s="676">
        <f>Kalendarz!$F$32</f>
        <v>3</v>
      </c>
      <c r="H8" s="676">
        <f>Kalendarz!$F$32</f>
        <v>3</v>
      </c>
      <c r="I8" s="1187"/>
      <c r="J8" s="1190"/>
      <c r="K8" s="1193"/>
      <c r="L8" s="1196"/>
      <c r="O8" s="677"/>
    </row>
    <row r="9" spans="2:15" ht="16.5" customHeight="1" x14ac:dyDescent="0.3">
      <c r="B9" s="1176"/>
      <c r="C9" s="1177"/>
      <c r="D9" s="1206" t="s">
        <v>449</v>
      </c>
      <c r="E9" s="1207"/>
      <c r="F9" s="1184"/>
      <c r="G9" s="1208" t="s">
        <v>449</v>
      </c>
      <c r="H9" s="1207"/>
      <c r="I9" s="1188"/>
      <c r="J9" s="1191"/>
      <c r="K9" s="1194"/>
      <c r="L9" s="1197"/>
    </row>
    <row r="10" spans="2:15" ht="19.5" customHeight="1" x14ac:dyDescent="0.3">
      <c r="B10" s="1178"/>
      <c r="C10" s="1179"/>
      <c r="D10" s="678">
        <f>SUM(D11:D15)</f>
        <v>0</v>
      </c>
      <c r="E10" s="679">
        <f>SUM(E11:E15)</f>
        <v>0</v>
      </c>
      <c r="F10" s="680">
        <f t="shared" ref="F10:F15" si="0">SUM(D10:E10)</f>
        <v>0</v>
      </c>
      <c r="G10" s="678">
        <f>SUM(G11:G15)</f>
        <v>0</v>
      </c>
      <c r="H10" s="678">
        <f>SUM(H11:H15)</f>
        <v>0</v>
      </c>
      <c r="I10" s="680">
        <f>SUM(G10:H10)</f>
        <v>0</v>
      </c>
      <c r="J10" s="681">
        <f t="shared" ref="J10:J15" si="1">F10+I10</f>
        <v>0</v>
      </c>
      <c r="K10" s="682">
        <f>E10*$E$8+H10*$H$8+G10*$G$8+D10*$D$8</f>
        <v>0</v>
      </c>
      <c r="L10" s="683"/>
      <c r="M10" s="684"/>
    </row>
    <row r="11" spans="2:15" s="677" customFormat="1" ht="14.15" customHeight="1" x14ac:dyDescent="0.35">
      <c r="B11" s="685">
        <v>1</v>
      </c>
      <c r="C11" s="686" t="s">
        <v>424</v>
      </c>
      <c r="D11" s="687"/>
      <c r="E11" s="690"/>
      <c r="F11" s="691">
        <f t="shared" si="0"/>
        <v>0</v>
      </c>
      <c r="G11" s="692"/>
      <c r="H11" s="693"/>
      <c r="I11" s="694">
        <f t="shared" ref="I11:I15" si="2">SUM(G11:H11)</f>
        <v>0</v>
      </c>
      <c r="J11" s="695">
        <f t="shared" si="1"/>
        <v>0</v>
      </c>
      <c r="K11" s="696">
        <f>E11*$E$8+H11*$H$8+G11*$G$8+D11*$D$8</f>
        <v>0</v>
      </c>
      <c r="L11" s="697"/>
      <c r="M11" s="684"/>
      <c r="O11" s="698"/>
    </row>
    <row r="12" spans="2:15" s="677" customFormat="1" ht="14.15" customHeight="1" x14ac:dyDescent="0.3">
      <c r="B12" s="699">
        <v>2</v>
      </c>
      <c r="C12" s="700" t="s">
        <v>425</v>
      </c>
      <c r="D12" s="687"/>
      <c r="E12" s="690"/>
      <c r="F12" s="705">
        <f t="shared" si="0"/>
        <v>0</v>
      </c>
      <c r="G12" s="706"/>
      <c r="H12" s="707"/>
      <c r="I12" s="708">
        <f t="shared" si="2"/>
        <v>0</v>
      </c>
      <c r="J12" s="709">
        <f t="shared" si="1"/>
        <v>0</v>
      </c>
      <c r="K12" s="710">
        <f t="shared" ref="K12:K15" si="3">E12*$E$8+H12*$H$8+G12*$G$8+D12*$D$8</f>
        <v>0</v>
      </c>
      <c r="L12" s="697"/>
      <c r="M12" s="711"/>
      <c r="O12" s="698"/>
    </row>
    <row r="13" spans="2:15" s="677" customFormat="1" ht="14.15" customHeight="1" x14ac:dyDescent="0.3">
      <c r="B13" s="699">
        <v>3</v>
      </c>
      <c r="C13" s="700" t="s">
        <v>426</v>
      </c>
      <c r="D13" s="713"/>
      <c r="E13" s="706"/>
      <c r="F13" s="705">
        <f t="shared" si="0"/>
        <v>0</v>
      </c>
      <c r="G13" s="704"/>
      <c r="H13" s="716"/>
      <c r="I13" s="708">
        <f t="shared" si="2"/>
        <v>0</v>
      </c>
      <c r="J13" s="709">
        <f t="shared" si="1"/>
        <v>0</v>
      </c>
      <c r="K13" s="710">
        <f t="shared" si="3"/>
        <v>0</v>
      </c>
      <c r="L13" s="697"/>
      <c r="M13" s="711"/>
      <c r="O13" s="712"/>
    </row>
    <row r="14" spans="2:15" s="677" customFormat="1" ht="14.15" customHeight="1" x14ac:dyDescent="0.3">
      <c r="B14" s="699">
        <v>4</v>
      </c>
      <c r="C14" s="700" t="s">
        <v>427</v>
      </c>
      <c r="D14" s="713"/>
      <c r="E14" s="706"/>
      <c r="F14" s="708">
        <f t="shared" si="0"/>
        <v>0</v>
      </c>
      <c r="G14" s="704"/>
      <c r="H14" s="716"/>
      <c r="I14" s="708">
        <f t="shared" si="2"/>
        <v>0</v>
      </c>
      <c r="J14" s="709">
        <f t="shared" si="1"/>
        <v>0</v>
      </c>
      <c r="K14" s="710">
        <f t="shared" si="3"/>
        <v>0</v>
      </c>
      <c r="L14" s="697"/>
      <c r="M14" s="711"/>
    </row>
    <row r="15" spans="2:15" s="677" customFormat="1" ht="14.15" customHeight="1" thickBot="1" x14ac:dyDescent="0.35">
      <c r="B15" s="717">
        <v>5</v>
      </c>
      <c r="C15" s="718" t="s">
        <v>428</v>
      </c>
      <c r="D15" s="719"/>
      <c r="E15" s="721"/>
      <c r="F15" s="722">
        <f t="shared" si="0"/>
        <v>0</v>
      </c>
      <c r="G15" s="723"/>
      <c r="H15" s="725"/>
      <c r="I15" s="722">
        <f t="shared" si="2"/>
        <v>0</v>
      </c>
      <c r="J15" s="726">
        <f t="shared" si="1"/>
        <v>0</v>
      </c>
      <c r="K15" s="727">
        <f t="shared" si="3"/>
        <v>0</v>
      </c>
      <c r="L15" s="728"/>
      <c r="M15" s="711"/>
    </row>
    <row r="18" spans="3:3" ht="15.5" x14ac:dyDescent="0.3">
      <c r="C18" s="729"/>
    </row>
  </sheetData>
  <sheetProtection algorithmName="SHA-512" hashValue="djdHuPDyI/0RLVHqVYsQ6bw7oQ/jhsknLE6JtLX5tN1qvfAiGa0sjxgbPeY7fk20tHPRThdp9pJtHNdpuXzVAw==" saltValue="qtncOGykW6JDToHtWwFLAQ==" spinCount="100000" sheet="1" formatRows="0"/>
  <mergeCells count="15">
    <mergeCell ref="K1:L1"/>
    <mergeCell ref="C2:G2"/>
    <mergeCell ref="C3:L4"/>
    <mergeCell ref="B5:C10"/>
    <mergeCell ref="D5:E5"/>
    <mergeCell ref="F5:F9"/>
    <mergeCell ref="G5:H5"/>
    <mergeCell ref="I5:I9"/>
    <mergeCell ref="J5:J9"/>
    <mergeCell ref="K5:K9"/>
    <mergeCell ref="L5:L9"/>
    <mergeCell ref="D7:E7"/>
    <mergeCell ref="G7:H7"/>
    <mergeCell ref="D9:E9"/>
    <mergeCell ref="G9:H9"/>
  </mergeCells>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B998B-BCAA-40C7-B97B-A74CB7B3B2F2}">
  <sheetPr>
    <tabColor rgb="FFFFFF00"/>
    <pageSetUpPr fitToPage="1"/>
  </sheetPr>
  <dimension ref="A1:M47"/>
  <sheetViews>
    <sheetView showGridLines="0" view="pageBreakPreview" topLeftCell="A32" zoomScaleNormal="100" zoomScaleSheetLayoutView="100" workbookViewId="0">
      <selection activeCell="E2" sqref="E2"/>
    </sheetView>
  </sheetViews>
  <sheetFormatPr defaultColWidth="9.1796875" defaultRowHeight="12.5" x14ac:dyDescent="0.25"/>
  <cols>
    <col min="1" max="1" width="4.7265625" style="12" customWidth="1"/>
    <col min="2" max="9" width="15.7265625" style="12" customWidth="1"/>
    <col min="10" max="10" width="8.26953125" style="12" customWidth="1"/>
    <col min="11" max="13" width="13.7265625" style="12" customWidth="1"/>
    <col min="14" max="16384" width="9.1796875" style="12"/>
  </cols>
  <sheetData>
    <row r="1" spans="1:13" ht="127.5" customHeight="1" x14ac:dyDescent="0.25">
      <c r="A1" s="59" t="s">
        <v>177</v>
      </c>
      <c r="B1" s="846" t="s">
        <v>455</v>
      </c>
      <c r="C1" s="847"/>
      <c r="D1" s="848" t="s">
        <v>455</v>
      </c>
      <c r="E1" s="849"/>
      <c r="H1" s="850" t="s">
        <v>178</v>
      </c>
      <c r="I1" s="851"/>
    </row>
    <row r="2" spans="1:13" ht="57.75" customHeight="1" x14ac:dyDescent="0.6">
      <c r="B2" s="60"/>
      <c r="C2" s="61"/>
      <c r="G2" s="62" t="s">
        <v>146</v>
      </c>
      <c r="H2" s="63" t="s">
        <v>179</v>
      </c>
      <c r="I2" s="64"/>
    </row>
    <row r="3" spans="1:13" ht="29.25" customHeight="1" x14ac:dyDescent="0.6">
      <c r="A3" s="65"/>
      <c r="B3" s="66" t="s">
        <v>180</v>
      </c>
      <c r="C3" s="67" t="s">
        <v>179</v>
      </c>
      <c r="D3" s="68" t="s">
        <v>182</v>
      </c>
      <c r="E3" s="852" t="s">
        <v>181</v>
      </c>
      <c r="F3" s="852"/>
      <c r="G3" s="69" t="s">
        <v>183</v>
      </c>
      <c r="H3" s="70" t="s">
        <v>184</v>
      </c>
      <c r="J3" s="71"/>
      <c r="K3" s="72"/>
    </row>
    <row r="4" spans="1:13" ht="9.75" customHeight="1" x14ac:dyDescent="0.25">
      <c r="A4" s="65"/>
      <c r="B4" s="853"/>
      <c r="C4" s="853"/>
      <c r="D4" s="853"/>
      <c r="E4" s="853"/>
      <c r="F4" s="853"/>
      <c r="G4" s="853"/>
      <c r="H4" s="853"/>
      <c r="I4" s="65"/>
      <c r="J4" s="65"/>
      <c r="K4" s="72"/>
    </row>
    <row r="5" spans="1:13" ht="53.25" customHeight="1" x14ac:dyDescent="0.25">
      <c r="A5" s="65"/>
      <c r="B5" s="854" t="s">
        <v>185</v>
      </c>
      <c r="C5" s="854"/>
      <c r="D5" s="854"/>
      <c r="E5" s="854"/>
      <c r="F5" s="854"/>
      <c r="G5" s="854"/>
      <c r="H5" s="854"/>
      <c r="I5" s="854"/>
      <c r="J5" s="7"/>
      <c r="K5" s="72"/>
    </row>
    <row r="6" spans="1:13" ht="33.75" customHeight="1" x14ac:dyDescent="0.55000000000000004">
      <c r="A6" s="65"/>
      <c r="B6" s="855" t="s">
        <v>179</v>
      </c>
      <c r="C6" s="855"/>
      <c r="D6" s="855"/>
      <c r="E6" s="855"/>
      <c r="F6" s="855"/>
      <c r="G6" s="855"/>
      <c r="H6" s="855"/>
      <c r="I6" s="856"/>
      <c r="J6" s="65"/>
      <c r="K6" s="72"/>
      <c r="M6" s="12" t="s">
        <v>186</v>
      </c>
    </row>
    <row r="7" spans="1:13" ht="9" customHeight="1" x14ac:dyDescent="0.55000000000000004">
      <c r="A7" s="65"/>
      <c r="B7" s="73" t="s">
        <v>185</v>
      </c>
      <c r="C7" s="74"/>
      <c r="D7" s="74"/>
      <c r="E7" s="74"/>
      <c r="F7" s="74"/>
      <c r="G7" s="74"/>
      <c r="H7" s="74"/>
      <c r="I7" s="75"/>
      <c r="J7" s="65"/>
      <c r="K7" s="72"/>
    </row>
    <row r="8" spans="1:13" ht="20.25" customHeight="1" x14ac:dyDescent="0.25">
      <c r="A8" s="7"/>
      <c r="B8" s="857" t="s">
        <v>179</v>
      </c>
      <c r="C8" s="857"/>
      <c r="D8" s="857"/>
      <c r="E8" s="857"/>
      <c r="F8" s="857"/>
      <c r="G8" s="857"/>
      <c r="H8" s="857"/>
      <c r="I8" s="857"/>
      <c r="J8" s="71"/>
    </row>
    <row r="9" spans="1:13" ht="25" customHeight="1" x14ac:dyDescent="0.25">
      <c r="A9" s="7"/>
      <c r="B9" s="76"/>
      <c r="C9" s="76"/>
      <c r="D9" s="76"/>
      <c r="E9" s="76"/>
      <c r="F9" s="76"/>
      <c r="G9" s="76"/>
      <c r="H9" s="76"/>
      <c r="I9" s="77"/>
      <c r="J9" s="7"/>
    </row>
    <row r="10" spans="1:13" s="35" customFormat="1" ht="20.149999999999999" customHeight="1" x14ac:dyDescent="0.35">
      <c r="A10" s="49"/>
      <c r="B10" s="858" t="s">
        <v>187</v>
      </c>
      <c r="C10" s="859"/>
      <c r="D10" s="859"/>
      <c r="E10" s="859"/>
      <c r="F10" s="859"/>
      <c r="G10" s="859"/>
      <c r="H10" s="859"/>
      <c r="I10" s="860"/>
      <c r="J10" s="49"/>
    </row>
    <row r="11" spans="1:13" s="83" customFormat="1" ht="13" customHeight="1" x14ac:dyDescent="0.3">
      <c r="A11" s="78"/>
      <c r="B11" s="79" t="s">
        <v>188</v>
      </c>
      <c r="C11" s="80"/>
      <c r="D11" s="79" t="s">
        <v>189</v>
      </c>
      <c r="E11" s="81"/>
      <c r="F11" s="81"/>
      <c r="G11" s="81"/>
      <c r="H11" s="81"/>
      <c r="I11" s="82" t="s">
        <v>190</v>
      </c>
      <c r="J11" s="78"/>
    </row>
    <row r="12" spans="1:13" s="86" customFormat="1" ht="15" customHeight="1" x14ac:dyDescent="0.3">
      <c r="A12" s="84"/>
      <c r="B12" s="861"/>
      <c r="C12" s="862"/>
      <c r="D12" s="863"/>
      <c r="E12" s="864"/>
      <c r="F12" s="864"/>
      <c r="G12" s="864"/>
      <c r="H12" s="864"/>
      <c r="I12" s="85"/>
      <c r="J12" s="84"/>
    </row>
    <row r="13" spans="1:13" s="83" customFormat="1" ht="13" customHeight="1" x14ac:dyDescent="0.3">
      <c r="A13" s="78"/>
      <c r="B13" s="87" t="s">
        <v>191</v>
      </c>
      <c r="C13" s="88" t="s">
        <v>192</v>
      </c>
      <c r="D13" s="81"/>
      <c r="E13" s="89"/>
      <c r="F13" s="88" t="s">
        <v>193</v>
      </c>
      <c r="G13" s="81"/>
      <c r="H13" s="81"/>
      <c r="I13" s="90"/>
      <c r="J13" s="78"/>
    </row>
    <row r="14" spans="1:13" s="86" customFormat="1" ht="15" customHeight="1" x14ac:dyDescent="0.3">
      <c r="A14" s="84"/>
      <c r="B14" s="91"/>
      <c r="C14" s="843"/>
      <c r="D14" s="844"/>
      <c r="E14" s="845"/>
      <c r="F14" s="843"/>
      <c r="G14" s="844"/>
      <c r="H14" s="844"/>
      <c r="I14" s="845"/>
      <c r="J14" s="84"/>
    </row>
    <row r="15" spans="1:13" s="97" customFormat="1" ht="13" customHeight="1" x14ac:dyDescent="0.2">
      <c r="A15" s="92"/>
      <c r="B15" s="93" t="s">
        <v>194</v>
      </c>
      <c r="C15" s="94"/>
      <c r="D15" s="88" t="s">
        <v>195</v>
      </c>
      <c r="E15" s="95"/>
      <c r="F15" s="96"/>
      <c r="G15" s="95"/>
      <c r="H15" s="95" t="s">
        <v>196</v>
      </c>
      <c r="I15" s="94"/>
      <c r="J15" s="92"/>
    </row>
    <row r="16" spans="1:13" s="86" customFormat="1" ht="15" customHeight="1" x14ac:dyDescent="0.3">
      <c r="A16" s="84"/>
      <c r="B16" s="865"/>
      <c r="C16" s="866"/>
      <c r="D16" s="865"/>
      <c r="E16" s="866"/>
      <c r="F16" s="865"/>
      <c r="G16" s="866"/>
      <c r="H16" s="867"/>
      <c r="I16" s="868"/>
      <c r="J16" s="84"/>
    </row>
    <row r="17" spans="1:11" s="97" customFormat="1" ht="13" customHeight="1" x14ac:dyDescent="0.2">
      <c r="A17" s="98"/>
      <c r="B17" s="99" t="s">
        <v>197</v>
      </c>
      <c r="C17" s="100"/>
      <c r="D17" s="101"/>
      <c r="E17" s="102" t="s">
        <v>198</v>
      </c>
      <c r="G17" s="103"/>
      <c r="H17" s="103"/>
      <c r="I17" s="104"/>
      <c r="J17" s="98"/>
      <c r="K17" s="105"/>
    </row>
    <row r="18" spans="1:11" s="86" customFormat="1" ht="15" customHeight="1" x14ac:dyDescent="0.35">
      <c r="A18" s="106"/>
      <c r="B18" s="869"/>
      <c r="C18" s="870"/>
      <c r="D18" s="871"/>
      <c r="E18" s="872"/>
      <c r="F18" s="873"/>
      <c r="G18" s="873"/>
      <c r="H18" s="873"/>
      <c r="I18" s="874"/>
    </row>
    <row r="19" spans="1:11" ht="25" customHeight="1" x14ac:dyDescent="0.25">
      <c r="A19" s="65"/>
    </row>
    <row r="20" spans="1:11" s="35" customFormat="1" ht="20.149999999999999" customHeight="1" x14ac:dyDescent="0.35">
      <c r="A20" s="107"/>
      <c r="B20" s="878" t="s">
        <v>199</v>
      </c>
      <c r="C20" s="878"/>
      <c r="D20" s="878"/>
      <c r="E20" s="878"/>
      <c r="F20" s="878"/>
      <c r="G20" s="878"/>
      <c r="H20" s="878"/>
      <c r="I20" s="878"/>
    </row>
    <row r="21" spans="1:11" s="112" customFormat="1" ht="13" customHeight="1" x14ac:dyDescent="0.2">
      <c r="A21" s="108"/>
      <c r="B21" s="109" t="s">
        <v>200</v>
      </c>
      <c r="C21" s="110"/>
      <c r="D21" s="110"/>
      <c r="E21" s="110"/>
      <c r="F21" s="110" t="s">
        <v>201</v>
      </c>
      <c r="G21" s="879" t="s">
        <v>202</v>
      </c>
      <c r="H21" s="879"/>
      <c r="I21" s="111" t="s">
        <v>190</v>
      </c>
    </row>
    <row r="22" spans="1:11" s="115" customFormat="1" ht="15" customHeight="1" x14ac:dyDescent="0.35">
      <c r="A22" s="113"/>
      <c r="B22" s="880" t="s">
        <v>203</v>
      </c>
      <c r="C22" s="880"/>
      <c r="D22" s="880"/>
      <c r="E22" s="880"/>
      <c r="F22" s="114"/>
      <c r="G22" s="881"/>
      <c r="H22" s="881"/>
      <c r="I22" s="114"/>
    </row>
    <row r="23" spans="1:11" s="115" customFormat="1" ht="15" customHeight="1" x14ac:dyDescent="0.35">
      <c r="A23" s="113"/>
      <c r="B23" s="882">
        <v>2</v>
      </c>
      <c r="C23" s="882"/>
      <c r="D23" s="882"/>
      <c r="E23" s="882"/>
      <c r="F23" s="116"/>
      <c r="G23" s="883"/>
      <c r="H23" s="883"/>
      <c r="I23" s="116"/>
    </row>
    <row r="24" spans="1:11" s="115" customFormat="1" ht="15" customHeight="1" x14ac:dyDescent="0.35">
      <c r="A24" s="113"/>
      <c r="B24" s="882" t="s">
        <v>204</v>
      </c>
      <c r="C24" s="882"/>
      <c r="D24" s="882"/>
      <c r="E24" s="882"/>
      <c r="F24" s="116"/>
      <c r="G24" s="883"/>
      <c r="H24" s="883"/>
      <c r="I24" s="116"/>
    </row>
    <row r="25" spans="1:11" s="115" customFormat="1" ht="15" customHeight="1" x14ac:dyDescent="0.35">
      <c r="A25" s="113"/>
      <c r="B25" s="884" t="s">
        <v>205</v>
      </c>
      <c r="C25" s="884"/>
      <c r="D25" s="884"/>
      <c r="E25" s="884"/>
      <c r="F25" s="117"/>
      <c r="G25" s="885"/>
      <c r="H25" s="885"/>
      <c r="I25" s="117"/>
    </row>
    <row r="26" spans="1:11" ht="25" customHeight="1" x14ac:dyDescent="0.25">
      <c r="A26" s="65"/>
    </row>
    <row r="27" spans="1:11" s="35" customFormat="1" ht="20.149999999999999" customHeight="1" x14ac:dyDescent="0.35">
      <c r="A27" s="107"/>
      <c r="B27" s="886" t="s">
        <v>206</v>
      </c>
      <c r="C27" s="887"/>
      <c r="D27" s="887"/>
      <c r="E27" s="887"/>
      <c r="F27" s="887"/>
      <c r="G27" s="887"/>
      <c r="H27" s="887"/>
      <c r="I27" s="888"/>
    </row>
    <row r="28" spans="1:11" ht="13" customHeight="1" x14ac:dyDescent="0.25">
      <c r="A28" s="65"/>
      <c r="B28" s="82" t="s">
        <v>207</v>
      </c>
      <c r="C28" s="93" t="s">
        <v>208</v>
      </c>
      <c r="D28" s="118"/>
      <c r="E28" s="118"/>
      <c r="F28" s="118"/>
      <c r="G28" s="118"/>
      <c r="H28" s="118"/>
      <c r="I28" s="119"/>
    </row>
    <row r="29" spans="1:11" s="86" customFormat="1" ht="15" customHeight="1" x14ac:dyDescent="0.3">
      <c r="A29" s="106"/>
      <c r="B29" s="120"/>
      <c r="C29" s="875"/>
      <c r="D29" s="876"/>
      <c r="E29" s="876"/>
      <c r="F29" s="876"/>
      <c r="G29" s="876"/>
      <c r="H29" s="876"/>
      <c r="I29" s="877"/>
    </row>
    <row r="30" spans="1:11" ht="13" customHeight="1" x14ac:dyDescent="0.25">
      <c r="A30" s="65"/>
      <c r="B30" s="82" t="s">
        <v>209</v>
      </c>
      <c r="C30" s="93" t="s">
        <v>192</v>
      </c>
      <c r="D30" s="90"/>
      <c r="E30" s="93" t="s">
        <v>210</v>
      </c>
      <c r="F30" s="90"/>
      <c r="G30" s="82" t="s">
        <v>211</v>
      </c>
      <c r="H30" s="93" t="s">
        <v>197</v>
      </c>
      <c r="I30" s="119"/>
    </row>
    <row r="31" spans="1:11" s="86" customFormat="1" ht="15" customHeight="1" x14ac:dyDescent="0.3">
      <c r="A31" s="106"/>
      <c r="B31" s="121"/>
      <c r="C31" s="875"/>
      <c r="D31" s="877"/>
      <c r="E31" s="875"/>
      <c r="F31" s="877"/>
      <c r="G31" s="122"/>
      <c r="H31" s="889"/>
      <c r="I31" s="890"/>
    </row>
    <row r="32" spans="1:11" ht="25" customHeight="1" x14ac:dyDescent="0.25">
      <c r="A32" s="65"/>
    </row>
    <row r="33" spans="1:9" ht="13" customHeight="1" x14ac:dyDescent="0.25">
      <c r="A33" s="65"/>
    </row>
    <row r="34" spans="1:9" ht="13" customHeight="1" x14ac:dyDescent="0.25">
      <c r="A34" s="65"/>
      <c r="B34" s="891" t="s">
        <v>212</v>
      </c>
      <c r="C34" s="892"/>
      <c r="D34" s="892"/>
      <c r="E34" s="893"/>
      <c r="F34" s="891" t="s">
        <v>213</v>
      </c>
      <c r="G34" s="893"/>
      <c r="H34" s="894"/>
      <c r="I34" s="894"/>
    </row>
    <row r="35" spans="1:9" ht="13" customHeight="1" x14ac:dyDescent="0.25">
      <c r="A35" s="65"/>
      <c r="B35" s="899" t="s">
        <v>203</v>
      </c>
      <c r="C35" s="900"/>
      <c r="D35" s="900"/>
      <c r="E35" s="901"/>
      <c r="F35" s="123" t="s">
        <v>214</v>
      </c>
      <c r="G35" s="124" t="s">
        <v>179</v>
      </c>
      <c r="H35" s="902"/>
      <c r="I35" s="902"/>
    </row>
    <row r="36" spans="1:9" ht="13" customHeight="1" x14ac:dyDescent="0.25">
      <c r="A36" s="65"/>
      <c r="B36" s="903" t="s">
        <v>215</v>
      </c>
      <c r="C36" s="904"/>
      <c r="D36" s="904"/>
      <c r="E36" s="905"/>
      <c r="F36" s="125" t="s">
        <v>216</v>
      </c>
      <c r="G36" s="126" t="s">
        <v>179</v>
      </c>
      <c r="H36" s="902"/>
      <c r="I36" s="902"/>
    </row>
    <row r="37" spans="1:9" ht="13" customHeight="1" x14ac:dyDescent="0.25">
      <c r="A37" s="65"/>
      <c r="B37" s="906"/>
      <c r="C37" s="906"/>
      <c r="D37" s="906"/>
      <c r="E37" s="906"/>
      <c r="F37" s="127"/>
      <c r="G37" s="128"/>
      <c r="H37" s="902"/>
      <c r="I37" s="902"/>
    </row>
    <row r="38" spans="1:9" ht="13" customHeight="1" thickBot="1" x14ac:dyDescent="0.3">
      <c r="A38" s="65"/>
    </row>
    <row r="39" spans="1:9" ht="17.25" customHeight="1" x14ac:dyDescent="0.25">
      <c r="A39" s="7"/>
      <c r="B39" s="129" t="s">
        <v>217</v>
      </c>
      <c r="C39" s="130"/>
      <c r="D39" s="907" t="s">
        <v>218</v>
      </c>
      <c r="E39" s="908"/>
    </row>
    <row r="40" spans="1:9" ht="15.5" x14ac:dyDescent="0.25">
      <c r="A40" s="65"/>
      <c r="B40" s="909" t="s">
        <v>219</v>
      </c>
      <c r="C40" s="910"/>
      <c r="D40" s="911"/>
      <c r="E40" s="912"/>
    </row>
    <row r="41" spans="1:9" ht="16" thickBot="1" x14ac:dyDescent="0.3">
      <c r="A41" s="65"/>
      <c r="B41" s="895"/>
      <c r="C41" s="896"/>
      <c r="D41" s="897"/>
      <c r="E41" s="898"/>
    </row>
    <row r="42" spans="1:9" ht="13" customHeight="1" x14ac:dyDescent="0.25">
      <c r="A42" s="131"/>
      <c r="B42" s="132"/>
    </row>
    <row r="43" spans="1:9" ht="13" customHeight="1" x14ac:dyDescent="0.25"/>
    <row r="44" spans="1:9" ht="13" customHeight="1" x14ac:dyDescent="0.25"/>
    <row r="45" spans="1:9" ht="13" customHeight="1" x14ac:dyDescent="0.25"/>
    <row r="46" spans="1:9" ht="13" customHeight="1" x14ac:dyDescent="0.25"/>
    <row r="47" spans="1:9" ht="13" customHeight="1" x14ac:dyDescent="0.25"/>
  </sheetData>
  <sheetProtection algorithmName="SHA-512" hashValue="eCqV3fOKOyfKjEDoh12LP1eAn9UsdGrYbDNWSbwkqTqQMzYUgIjrh5PR8qtObCNnNPONu5V1ZVInda7iO75Mcg==" saltValue="l/GGZR2pdxHANILcvlwAAQ==" spinCount="100000" sheet="1" scenarios="1"/>
  <mergeCells count="46">
    <mergeCell ref="B41:C41"/>
    <mergeCell ref="D41:E41"/>
    <mergeCell ref="B35:E35"/>
    <mergeCell ref="H35:I37"/>
    <mergeCell ref="B36:E36"/>
    <mergeCell ref="B37:E37"/>
    <mergeCell ref="D39:E39"/>
    <mergeCell ref="B40:C40"/>
    <mergeCell ref="D40:E40"/>
    <mergeCell ref="C31:D31"/>
    <mergeCell ref="E31:F31"/>
    <mergeCell ref="H31:I31"/>
    <mergeCell ref="B34:E34"/>
    <mergeCell ref="F34:G34"/>
    <mergeCell ref="H34:I34"/>
    <mergeCell ref="C29:I29"/>
    <mergeCell ref="B20:I20"/>
    <mergeCell ref="G21:H21"/>
    <mergeCell ref="B22:E22"/>
    <mergeCell ref="G22:H22"/>
    <mergeCell ref="B23:E23"/>
    <mergeCell ref="G23:H23"/>
    <mergeCell ref="B24:E24"/>
    <mergeCell ref="G24:H24"/>
    <mergeCell ref="B25:E25"/>
    <mergeCell ref="G25:H25"/>
    <mergeCell ref="B27:I27"/>
    <mergeCell ref="B16:C16"/>
    <mergeCell ref="D16:E16"/>
    <mergeCell ref="F16:G16"/>
    <mergeCell ref="H16:I16"/>
    <mergeCell ref="B18:D18"/>
    <mergeCell ref="E18:I18"/>
    <mergeCell ref="C14:E14"/>
    <mergeCell ref="F14:I14"/>
    <mergeCell ref="B1:C1"/>
    <mergeCell ref="D1:E1"/>
    <mergeCell ref="H1:I1"/>
    <mergeCell ref="E3:F3"/>
    <mergeCell ref="B4:H4"/>
    <mergeCell ref="B5:I5"/>
    <mergeCell ref="B6:I6"/>
    <mergeCell ref="B8:I8"/>
    <mergeCell ref="B10:I10"/>
    <mergeCell ref="B12:C12"/>
    <mergeCell ref="D12:H12"/>
  </mergeCells>
  <pageMargins left="0.70866141732283472" right="0.70866141732283472" top="0.74803149606299213" bottom="0.74803149606299213" header="0.31496062992125984" footer="0.31496062992125984"/>
  <pageSetup paperSize="9" scale="94" fitToHeight="0" orientation="landscape"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B77EDF18-D0F0-4733-8D6D-AED7471B3711}">
          <x14:formula1>
            <xm:f>słownik!$H$44:$H$46</xm:f>
          </x14:formula1>
          <xm:sqref>G35:I37</xm:sqref>
        </x14:dataValidation>
        <x14:dataValidation type="list" allowBlank="1" showInputMessage="1" showErrorMessage="1" xr:uid="{DB459488-8839-4974-B1B3-0A94A703A9F7}">
          <x14:formula1>
            <xm:f>słownik!#REF!</xm:f>
          </x14:formula1>
          <xm:sqref>F12 H12</xm:sqref>
        </x14:dataValidation>
        <x14:dataValidation type="list" allowBlank="1" showInputMessage="1" showErrorMessage="1" xr:uid="{F4507A51-684C-468D-85D9-5E6E3AF07FBF}">
          <x14:formula1>
            <xm:f>słownik!$E$27:$E$28</xm:f>
          </x14:formula1>
          <xm:sqref>B1:C1</xm:sqref>
        </x14:dataValidation>
        <x14:dataValidation type="list" allowBlank="1" showInputMessage="1" showErrorMessage="1" xr:uid="{E24C21F5-A479-4C04-A2CA-6FF71451FF7C}">
          <x14:formula1>
            <xm:f>słownik!H3:H17</xm:f>
          </x14:formula1>
          <xm:sqref>D12:E12</xm:sqref>
        </x14:dataValidation>
        <x14:dataValidation type="list" allowBlank="1" showInputMessage="1" showErrorMessage="1" xr:uid="{021C2505-F1C4-4C35-BE15-C895D3572E6E}">
          <x14:formula1>
            <xm:f>słownik!K38:K51</xm:f>
          </x14:formula1>
          <xm:sqref>G12</xm:sqref>
        </x14:dataValidation>
        <x14:dataValidation type="list" allowBlank="1" showInputMessage="1" showErrorMessage="1" xr:uid="{06F51A90-BFFD-42EA-93C3-749F3222A2E7}">
          <x14:formula1>
            <xm:f>słownik!E17:E19</xm:f>
          </x14:formula1>
          <xm:sqref>H2</xm:sqref>
        </x14:dataValidation>
        <x14:dataValidation type="list" allowBlank="1" showInputMessage="1" showErrorMessage="1" xr:uid="{C694D6A5-C2B9-4849-8A6F-FC903B130D9B}">
          <x14:formula1>
            <xm:f>słownik!E45:E49</xm:f>
          </x14:formula1>
          <xm:sqref>B29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78476-B7B7-4B6A-8622-8F322F0D0DC9}">
  <sheetPr>
    <tabColor rgb="FFFFFF00"/>
    <pageSetUpPr fitToPage="1"/>
  </sheetPr>
  <dimension ref="A1:K40"/>
  <sheetViews>
    <sheetView showGridLines="0" tabSelected="1" view="pageBreakPreview" topLeftCell="A21" zoomScale="80" zoomScaleNormal="80" zoomScaleSheetLayoutView="80" zoomScalePageLayoutView="120" workbookViewId="0">
      <selection activeCell="G34" sqref="G34"/>
    </sheetView>
  </sheetViews>
  <sheetFormatPr defaultColWidth="9.1796875" defaultRowHeight="12.5" x14ac:dyDescent="0.25"/>
  <cols>
    <col min="1" max="1" width="7.1796875" style="12" customWidth="1"/>
    <col min="2" max="2" width="52.1796875" style="12" customWidth="1"/>
    <col min="3" max="3" width="9.26953125" style="12" customWidth="1"/>
    <col min="4" max="4" width="10" style="12" customWidth="1"/>
    <col min="5" max="5" width="11.7265625" style="12" customWidth="1"/>
    <col min="6" max="7" width="9.26953125" style="12" customWidth="1"/>
    <col min="8" max="8" width="13.1796875" style="12" customWidth="1"/>
    <col min="9" max="9" width="14.7265625" style="12" customWidth="1"/>
    <col min="10" max="10" width="9.453125" style="12" customWidth="1"/>
    <col min="11" max="11" width="11" style="12" customWidth="1"/>
    <col min="12" max="16384" width="9.1796875" style="12"/>
  </cols>
  <sheetData>
    <row r="1" spans="1:11" ht="29.25" customHeight="1" x14ac:dyDescent="0.4">
      <c r="A1" s="65"/>
      <c r="B1" s="133" t="s">
        <v>180</v>
      </c>
      <c r="C1" s="915" t="str">
        <f>wizyt!C3</f>
        <v>??</v>
      </c>
      <c r="D1" s="915"/>
      <c r="E1" s="916"/>
      <c r="F1" s="916"/>
      <c r="G1" s="134"/>
      <c r="H1" s="135" t="str">
        <f>wizyt!$B$1</f>
        <v xml:space="preserve"> </v>
      </c>
      <c r="I1" s="136" t="str">
        <f>wizyt!$D$1</f>
        <v xml:space="preserve"> </v>
      </c>
      <c r="J1" s="137"/>
      <c r="K1" s="72"/>
    </row>
    <row r="2" spans="1:11" ht="9" customHeight="1" x14ac:dyDescent="0.25">
      <c r="A2" s="65"/>
      <c r="B2" s="103"/>
      <c r="C2" s="138"/>
      <c r="D2" s="138"/>
      <c r="E2" s="138"/>
      <c r="F2" s="138"/>
      <c r="G2" s="138"/>
      <c r="H2" s="138"/>
      <c r="I2" s="108"/>
      <c r="J2" s="65"/>
      <c r="K2" s="72"/>
    </row>
    <row r="3" spans="1:11" ht="34.5" customHeight="1" thickBot="1" x14ac:dyDescent="0.3">
      <c r="A3" s="65"/>
      <c r="B3" s="917" t="s">
        <v>220</v>
      </c>
      <c r="C3" s="917"/>
      <c r="D3" s="917"/>
      <c r="E3" s="917"/>
      <c r="F3" s="917"/>
      <c r="G3" s="918" t="str">
        <f>wizyt!H3</f>
        <v>2023/2024</v>
      </c>
      <c r="H3" s="918"/>
      <c r="I3" s="741"/>
      <c r="J3" s="65"/>
      <c r="K3" s="72"/>
    </row>
    <row r="4" spans="1:11" ht="20.149999999999999" customHeight="1" x14ac:dyDescent="0.25">
      <c r="A4" s="65"/>
      <c r="B4" s="919" t="s">
        <v>221</v>
      </c>
      <c r="C4" s="921" t="s">
        <v>222</v>
      </c>
      <c r="D4" s="921"/>
      <c r="E4" s="921" t="s">
        <v>223</v>
      </c>
      <c r="F4" s="921"/>
      <c r="G4" s="749" t="s">
        <v>224</v>
      </c>
      <c r="H4" s="922" t="s">
        <v>225</v>
      </c>
      <c r="I4" s="924" t="s">
        <v>226</v>
      </c>
      <c r="J4" s="925"/>
      <c r="K4" s="72"/>
    </row>
    <row r="5" spans="1:11" ht="24" customHeight="1" x14ac:dyDescent="0.25">
      <c r="A5" s="65"/>
      <c r="B5" s="920"/>
      <c r="C5" s="139" t="s">
        <v>223</v>
      </c>
      <c r="D5" s="139" t="s">
        <v>227</v>
      </c>
      <c r="E5" s="139" t="s">
        <v>228</v>
      </c>
      <c r="F5" s="140" t="s">
        <v>229</v>
      </c>
      <c r="G5" s="141" t="s">
        <v>228</v>
      </c>
      <c r="H5" s="923"/>
      <c r="I5" s="142" t="s">
        <v>223</v>
      </c>
      <c r="J5" s="143" t="s">
        <v>224</v>
      </c>
      <c r="K5" s="72"/>
    </row>
    <row r="6" spans="1:11" ht="30" customHeight="1" x14ac:dyDescent="0.25">
      <c r="A6" s="65"/>
      <c r="B6" s="144" t="s">
        <v>230</v>
      </c>
      <c r="C6" s="145">
        <f>IF(pedag!Y6=1,1,0)</f>
        <v>0</v>
      </c>
      <c r="D6" s="145">
        <f>IF(pedag!Z6="ne",1,0)</f>
        <v>0</v>
      </c>
      <c r="E6" s="146">
        <f>SUMIF(pedag!Y6,"=1",pedag!W6)</f>
        <v>0</v>
      </c>
      <c r="F6" s="146">
        <f>SUMIF(pedag!Y6,"=1",pedag!X6)</f>
        <v>0</v>
      </c>
      <c r="G6" s="146">
        <f>SUMIF(pedag!Y6,"&lt;1",pedag!V6)</f>
        <v>0</v>
      </c>
      <c r="H6" s="147">
        <f t="shared" ref="H6:H15" si="0">SUM(E6:G6)</f>
        <v>0</v>
      </c>
      <c r="I6" s="146">
        <f>SUMIF(pedag!Z6,"=pe",pedag!Y6)</f>
        <v>0</v>
      </c>
      <c r="J6" s="148">
        <f>SUMIF(pedag!Z6,"=ne",pedag!Y6)</f>
        <v>0</v>
      </c>
      <c r="K6" s="149"/>
    </row>
    <row r="7" spans="1:11" ht="30" customHeight="1" x14ac:dyDescent="0.25">
      <c r="A7" s="65"/>
      <c r="B7" s="144" t="s">
        <v>231</v>
      </c>
      <c r="C7" s="145">
        <f>COUNTIF(pedag!Y15:Y30,"=1")</f>
        <v>0</v>
      </c>
      <c r="D7" s="145">
        <f>COUNTIF(pedag!Y15:Y30,"&lt;1")-COUNTIF(pedag!Y15:Y30,"=0")</f>
        <v>0</v>
      </c>
      <c r="E7" s="146">
        <f>SUMIF(pedag!Y15:Y30,"=1",pedag!W15:W30)</f>
        <v>0</v>
      </c>
      <c r="F7" s="146">
        <f>SUMIF(pedag!Y15:Y30,"=1",pedag!X15:X30)</f>
        <v>0</v>
      </c>
      <c r="G7" s="146">
        <f>SUMIF(pedag!Y15:Y30,"&lt;1",pedag!V15:V30)</f>
        <v>0</v>
      </c>
      <c r="H7" s="147">
        <f t="shared" si="0"/>
        <v>0</v>
      </c>
      <c r="I7" s="146">
        <f>SUMIF(pedag!Z15:Z30,"=pe",pedag!Y15:Y30)</f>
        <v>0</v>
      </c>
      <c r="J7" s="148">
        <f>SUMIF(pedag!Z15:Z30,"=ne",pedag!Y15:Y30)</f>
        <v>0</v>
      </c>
      <c r="K7" s="149"/>
    </row>
    <row r="8" spans="1:11" ht="30" customHeight="1" x14ac:dyDescent="0.25">
      <c r="A8" s="65"/>
      <c r="B8" s="144" t="s">
        <v>232</v>
      </c>
      <c r="C8" s="145">
        <f>COUNTIF(pedag!Y32:Y49,"=1")</f>
        <v>0</v>
      </c>
      <c r="D8" s="145">
        <f>COUNTIF(pedag!Y32:Y49,"&lt;1")-COUNTIF(pedag!Y32:Y49,"=0")</f>
        <v>0</v>
      </c>
      <c r="E8" s="146">
        <f>SUMIF(pedag!Y32:Y49,"=1",pedag!W32:W49)</f>
        <v>0</v>
      </c>
      <c r="F8" s="146">
        <f>SUMIF(pedag!Y32:Y49,"=1",pedag!X32:X49)</f>
        <v>0</v>
      </c>
      <c r="G8" s="146">
        <f>SUMIF(pedag!Y32:Y49,"&lt;1",pedag!V32:V49)</f>
        <v>0</v>
      </c>
      <c r="H8" s="147">
        <f t="shared" si="0"/>
        <v>0</v>
      </c>
      <c r="I8" s="146">
        <f>SUMIF(pedag!Z32:Z49,"=pe",pedag!Y32:Y49)</f>
        <v>0</v>
      </c>
      <c r="J8" s="148">
        <f>SUMIF(pedag!Z32:Z49,"=ne",pedag!Y32:Y49)</f>
        <v>0</v>
      </c>
      <c r="K8" s="149"/>
    </row>
    <row r="9" spans="1:11" ht="30" customHeight="1" x14ac:dyDescent="0.25">
      <c r="A9" s="65"/>
      <c r="B9" s="144" t="s">
        <v>233</v>
      </c>
      <c r="C9" s="145">
        <f>COUNTIF(pedag!Y51:Y510,"=1")</f>
        <v>0</v>
      </c>
      <c r="D9" s="145">
        <f>COUNTIF(pedag!Y51:Y510,"&lt;1")-COUNTIF(pedag!Y51:Y510,"=0")</f>
        <v>0</v>
      </c>
      <c r="E9" s="146">
        <f>SUMIF(pedag!Y51:Y510,"=1",pedag!W51:W510)</f>
        <v>0</v>
      </c>
      <c r="F9" s="146">
        <f>SUMIF(pedag!Y51:Y510,"=1",pedag!X51:X510)</f>
        <v>0</v>
      </c>
      <c r="G9" s="146">
        <f>SUMIF(pedag!Y51:Y510,"&lt;1",pedag!V51:V510)</f>
        <v>0</v>
      </c>
      <c r="H9" s="147">
        <f t="shared" si="0"/>
        <v>0</v>
      </c>
      <c r="I9" s="146">
        <f>SUMIF(pedag!Z51:Z510,"=pe",pedag!Y51:Y510)</f>
        <v>0</v>
      </c>
      <c r="J9" s="148">
        <f>SUMIF(pedag!Z51:Z510,"=ne",pedag!Y51:Y510)</f>
        <v>0</v>
      </c>
      <c r="K9" s="149"/>
    </row>
    <row r="10" spans="1:11" ht="30" customHeight="1" x14ac:dyDescent="0.25">
      <c r="A10" s="65"/>
      <c r="B10" s="144" t="s">
        <v>234</v>
      </c>
      <c r="C10" s="145">
        <f>COUNTIF(pedag!Y512:Y515,"=1")</f>
        <v>0</v>
      </c>
      <c r="D10" s="145">
        <f>COUNTIF(pedag!Y512:Y515,"&lt;1")-COUNTIF(pedag!Y512:Y515,"=0")</f>
        <v>0</v>
      </c>
      <c r="E10" s="146">
        <f>SUMIF(pedag!Z512:Z515,"pe",pedag!W512:W515)</f>
        <v>0</v>
      </c>
      <c r="F10" s="146">
        <f>SUMIF(pedag!Z512:Z515,"pe",pedag!X512:X515)</f>
        <v>0</v>
      </c>
      <c r="G10" s="146">
        <f>SUMIF(pedag!Z512:Z515,"ne",pedag!V512:V515)</f>
        <v>0</v>
      </c>
      <c r="H10" s="147">
        <f t="shared" si="0"/>
        <v>0</v>
      </c>
      <c r="I10" s="146">
        <f>SUMIF(pedag!Z512:Z515,"=pe",pedag!Y512:Y515)</f>
        <v>0</v>
      </c>
      <c r="J10" s="148">
        <f>SUMIF(pedag!Z512:Z515,"=ne",pedag!Y512:Y515)</f>
        <v>0</v>
      </c>
      <c r="K10" s="149"/>
    </row>
    <row r="11" spans="1:11" ht="30" customHeight="1" x14ac:dyDescent="0.25">
      <c r="A11" s="65"/>
      <c r="B11" s="144" t="s">
        <v>235</v>
      </c>
      <c r="C11" s="145">
        <f>COUNTIF(pedag!Y517:Y532,"=1")</f>
        <v>0</v>
      </c>
      <c r="D11" s="145">
        <f>COUNTIF(pedag!Y517:Y532,"&lt;1")-COUNTIF(pedag!Y517:Y532,"=0")</f>
        <v>0</v>
      </c>
      <c r="E11" s="146">
        <f>SUMIF(pedag!Z517:Z532,"pe",pedag!W517:W532)</f>
        <v>0</v>
      </c>
      <c r="F11" s="146">
        <f>SUMIF(pedag!Z517:Z532,"pe",pedag!X517:X532)</f>
        <v>0</v>
      </c>
      <c r="G11" s="146">
        <f>SUMIF(pedag!Z517:Z532,"ne",pedag!V517:V532)</f>
        <v>0</v>
      </c>
      <c r="H11" s="147">
        <f t="shared" si="0"/>
        <v>0</v>
      </c>
      <c r="I11" s="146">
        <f>SUMIF(pedag!Z517:Z532,"=pe",pedag!Y517:Y532)</f>
        <v>0</v>
      </c>
      <c r="J11" s="148">
        <f>SUMIF(pedag!Z517:Z532,"=ne",pedag!Y517:Y532)</f>
        <v>0</v>
      </c>
      <c r="K11" s="149"/>
    </row>
    <row r="12" spans="1:11" ht="30" customHeight="1" x14ac:dyDescent="0.25">
      <c r="A12" s="65"/>
      <c r="B12" s="144" t="s">
        <v>236</v>
      </c>
      <c r="C12" s="145">
        <f>COUNTIF(pedag!Y534:Y535,"=1")</f>
        <v>0</v>
      </c>
      <c r="D12" s="145">
        <f>COUNTIF(pedag!Y534:Y535,"&lt;1")-COUNTIF(pedag!Y534:Y535,"=0")</f>
        <v>0</v>
      </c>
      <c r="E12" s="146">
        <f>SUMIF(pedag!Z534:Z535,"pe",pedag!W534:W535)</f>
        <v>0</v>
      </c>
      <c r="F12" s="146">
        <f>SUMIF(pedag!Z534:Z535,"pe",pedag!X534:X535)</f>
        <v>0</v>
      </c>
      <c r="G12" s="146">
        <f>SUMIF(pedag!Z534:Z535,"ne",pedag!V534:V535)</f>
        <v>0</v>
      </c>
      <c r="H12" s="147">
        <f t="shared" si="0"/>
        <v>0</v>
      </c>
      <c r="I12" s="146">
        <f>SUMIF(pedag!Z534:Z535,"=pe",pedag!Y534:Y535)</f>
        <v>0</v>
      </c>
      <c r="J12" s="148">
        <f>SUMIF(pedag!Z534:Z535,"=ne",pedag!Y534:Y535)</f>
        <v>0</v>
      </c>
      <c r="K12" s="149"/>
    </row>
    <row r="13" spans="1:11" ht="30" customHeight="1" x14ac:dyDescent="0.25">
      <c r="A13" s="65"/>
      <c r="B13" s="150" t="s">
        <v>237</v>
      </c>
      <c r="C13" s="145">
        <f>COUNTIF(pedag!Y537:Y538,"=1")</f>
        <v>0</v>
      </c>
      <c r="D13" s="145">
        <f>COUNTIF(pedag!Y537:Y538,"&lt;1")-COUNTIF(pedag!Y537:Y538,"=0")</f>
        <v>0</v>
      </c>
      <c r="E13" s="146">
        <f>SUMIF(pedag!Z537:Z538,"pe",pedag!W537:W538)</f>
        <v>0</v>
      </c>
      <c r="F13" s="146">
        <f>SUMIF(pedag!Z537:Z538,"pe",pedag!X537:X538)</f>
        <v>0</v>
      </c>
      <c r="G13" s="146">
        <f>SUMIF(pedag!Z537:Z538,"ne",pedag!V537:V538)</f>
        <v>0</v>
      </c>
      <c r="H13" s="147">
        <f t="shared" si="0"/>
        <v>0</v>
      </c>
      <c r="I13" s="146">
        <f>SUMIF(pedag!Z537:Z538,"=pe",pedag!Y537:Y538)</f>
        <v>0</v>
      </c>
      <c r="J13" s="148">
        <f>SUMIF(pedag!Z537:Z538,"=ne",pedag!Y537:Y538)</f>
        <v>0</v>
      </c>
      <c r="K13" s="149"/>
    </row>
    <row r="14" spans="1:11" ht="30" customHeight="1" x14ac:dyDescent="0.25">
      <c r="A14" s="65"/>
      <c r="B14" s="144" t="s">
        <v>238</v>
      </c>
      <c r="C14" s="145">
        <f>COUNTIF(pedag!Y540:Y542,"=1")</f>
        <v>0</v>
      </c>
      <c r="D14" s="145">
        <f>COUNTIF(pedag!Y540:Y542,"&lt;1")-COUNTIF(pedag!Y540:Y542,"=0")</f>
        <v>0</v>
      </c>
      <c r="E14" s="146">
        <f>SUMIF(pedag!Z540:Z542,"pe",pedag!W540:W542)</f>
        <v>0</v>
      </c>
      <c r="F14" s="146">
        <f>SUMIF(pedag!Z540:Z542,"pe",pedag!X540:X542)</f>
        <v>0</v>
      </c>
      <c r="G14" s="146">
        <f>SUMIF(pedag!Z540:Z542,"ne",pedag!V540:V542)</f>
        <v>0</v>
      </c>
      <c r="H14" s="147">
        <f t="shared" si="0"/>
        <v>0</v>
      </c>
      <c r="I14" s="146">
        <f>SUMIF(pedag!Z540:Z542,"=pe",pedag!Y540:Y542)</f>
        <v>0</v>
      </c>
      <c r="J14" s="148">
        <f>SUMIF(pedag!Z540:Z542,"=ne",pedag!Y540:Y542)</f>
        <v>0</v>
      </c>
      <c r="K14" s="149"/>
    </row>
    <row r="15" spans="1:11" ht="30" customHeight="1" thickBot="1" x14ac:dyDescent="0.3">
      <c r="A15" s="65"/>
      <c r="B15" s="750" t="s">
        <v>239</v>
      </c>
      <c r="C15" s="151">
        <f>COUNTIF(pedag!Y544:Y546,"=1")</f>
        <v>0</v>
      </c>
      <c r="D15" s="151">
        <f>COUNTIF(pedag!Y544:Y546,"&lt;1")-COUNTIF(pedag!Y544:Y546,"=0")</f>
        <v>0</v>
      </c>
      <c r="E15" s="152">
        <f>SUMIF(pedag!Z544:Z546,"pe",pedag!W544:W546)</f>
        <v>0</v>
      </c>
      <c r="F15" s="152">
        <f>SUMIF(pedag!Z544:Z546,"pe",pedag!X544:X546)</f>
        <v>0</v>
      </c>
      <c r="G15" s="152">
        <f>SUMIF(pedag!Z544:Z546,"ne",pedag!V544:V546)</f>
        <v>0</v>
      </c>
      <c r="H15" s="153">
        <f t="shared" si="0"/>
        <v>0</v>
      </c>
      <c r="I15" s="152">
        <f>SUMIF(pedag!Z544:Z546,"=pe",pedag!Y544:Y546)</f>
        <v>0</v>
      </c>
      <c r="J15" s="154">
        <f>SUMIF(pedag!Z544:Z546,"=ne",pedag!Y544:Y546)</f>
        <v>0</v>
      </c>
      <c r="K15" s="149"/>
    </row>
    <row r="16" spans="1:11" ht="24" customHeight="1" thickBot="1" x14ac:dyDescent="0.3">
      <c r="A16" s="65"/>
      <c r="B16" s="155" t="s">
        <v>240</v>
      </c>
      <c r="C16" s="762">
        <f t="shared" ref="C16:J16" si="1">SUM(C6:C15)</f>
        <v>0</v>
      </c>
      <c r="D16" s="762">
        <f t="shared" si="1"/>
        <v>0</v>
      </c>
      <c r="E16" s="156">
        <f t="shared" si="1"/>
        <v>0</v>
      </c>
      <c r="F16" s="156">
        <f t="shared" si="1"/>
        <v>0</v>
      </c>
      <c r="G16" s="156">
        <f t="shared" si="1"/>
        <v>0</v>
      </c>
      <c r="H16" s="157">
        <f t="shared" si="1"/>
        <v>0</v>
      </c>
      <c r="I16" s="751">
        <f t="shared" si="1"/>
        <v>0</v>
      </c>
      <c r="J16" s="752">
        <f t="shared" si="1"/>
        <v>0</v>
      </c>
      <c r="K16" s="149"/>
    </row>
    <row r="17" spans="1:11" ht="20.25" customHeight="1" thickBot="1" x14ac:dyDescent="0.75">
      <c r="A17" s="65"/>
      <c r="B17" s="158"/>
      <c r="C17" s="926">
        <f>SUM(C16:D16)</f>
        <v>0</v>
      </c>
      <c r="D17" s="927"/>
      <c r="E17" s="159"/>
      <c r="F17" s="160"/>
      <c r="G17" s="159"/>
      <c r="H17" s="161"/>
      <c r="I17" s="928">
        <f>SUM(I16:J16)</f>
        <v>0</v>
      </c>
      <c r="J17" s="929"/>
      <c r="K17" s="149"/>
    </row>
    <row r="18" spans="1:11" ht="8.25" customHeight="1" thickBot="1" x14ac:dyDescent="0.75">
      <c r="A18" s="65"/>
      <c r="B18" s="158"/>
      <c r="C18" s="158"/>
      <c r="D18" s="158"/>
      <c r="E18" s="158"/>
      <c r="F18" s="162"/>
      <c r="G18" s="163"/>
      <c r="H18" s="163"/>
      <c r="I18" s="7"/>
      <c r="J18" s="65"/>
      <c r="K18" s="149"/>
    </row>
    <row r="19" spans="1:11" ht="29.25" customHeight="1" thickBot="1" x14ac:dyDescent="0.3">
      <c r="A19" s="65"/>
      <c r="B19" s="164" t="s">
        <v>241</v>
      </c>
      <c r="C19" s="753" t="s">
        <v>242</v>
      </c>
      <c r="D19" s="753" t="s">
        <v>243</v>
      </c>
      <c r="E19" s="753" t="s">
        <v>244</v>
      </c>
      <c r="F19" s="754" t="s">
        <v>229</v>
      </c>
      <c r="G19" s="755" t="s">
        <v>245</v>
      </c>
      <c r="H19" s="163"/>
      <c r="I19" s="165" t="s">
        <v>246</v>
      </c>
      <c r="J19" s="166">
        <f>'liczba ucz.'!M5</f>
        <v>0</v>
      </c>
      <c r="K19" s="149"/>
    </row>
    <row r="20" spans="1:11" ht="28" customHeight="1" thickBot="1" x14ac:dyDescent="0.3">
      <c r="A20" s="65"/>
      <c r="B20" s="144" t="s">
        <v>247</v>
      </c>
      <c r="C20" s="167">
        <f>COUNTIF('adm.i obs.'!L6:L12,"=1")</f>
        <v>0</v>
      </c>
      <c r="D20" s="168">
        <f>COUNTIF('adm.i obs.'!L6:L12,"&lt;1")-COUNTIF('adm.i obs.'!L6:L12,"=0")</f>
        <v>0</v>
      </c>
      <c r="E20" s="169">
        <f>'adm.i obs.'!J5-'adm.i obs.'!K5</f>
        <v>0</v>
      </c>
      <c r="F20" s="169">
        <f>'adm.i obs.'!K5</f>
        <v>0</v>
      </c>
      <c r="G20" s="170">
        <f>SUM('adm.i obs.'!L6:L12)</f>
        <v>0</v>
      </c>
      <c r="H20" s="163"/>
      <c r="I20" s="930" t="s">
        <v>248</v>
      </c>
      <c r="J20" s="930"/>
      <c r="K20" s="149"/>
    </row>
    <row r="21" spans="1:11" ht="28" customHeight="1" x14ac:dyDescent="0.25">
      <c r="A21" s="65"/>
      <c r="B21" s="144" t="s">
        <v>249</v>
      </c>
      <c r="C21" s="167">
        <f>COUNTIF('adm.i obs.'!L14:L21,"=1")</f>
        <v>0</v>
      </c>
      <c r="D21" s="168">
        <f>COUNTIF('adm.i obs.'!L14:L21,"&lt;1")-COUNTIF('adm.i obs.'!L14:L21,"=0")</f>
        <v>0</v>
      </c>
      <c r="E21" s="169">
        <f>'adm.i obs.'!J13-'adm.i obs.'!K13</f>
        <v>0</v>
      </c>
      <c r="F21" s="169">
        <f>'adm.i obs.'!K13</f>
        <v>0</v>
      </c>
      <c r="G21" s="170">
        <f>SUM('adm.i obs.'!L14:L21)</f>
        <v>0</v>
      </c>
      <c r="H21" s="171"/>
      <c r="I21" s="763" t="s">
        <v>250</v>
      </c>
      <c r="J21" s="764">
        <f>'liczba ucz.'!K8</f>
        <v>0</v>
      </c>
      <c r="K21" s="149"/>
    </row>
    <row r="22" spans="1:11" ht="28" customHeight="1" x14ac:dyDescent="0.25">
      <c r="A22" s="65"/>
      <c r="B22" s="144" t="s">
        <v>251</v>
      </c>
      <c r="C22" s="167">
        <f>COUNTIF('adm.i obs.'!L23:L25,"=1")</f>
        <v>0</v>
      </c>
      <c r="D22" s="168">
        <f>COUNTIF('adm.i obs.'!L23:L25,"&lt;1")-COUNTIF('adm.i obs.'!L23:L25,"=0")</f>
        <v>0</v>
      </c>
      <c r="E22" s="169">
        <f>'adm.i obs.'!J22-'adm.i obs.'!K22</f>
        <v>0</v>
      </c>
      <c r="F22" s="169">
        <f>'adm.i obs.'!K22</f>
        <v>0</v>
      </c>
      <c r="G22" s="170">
        <f>SUM('adm.i obs.'!L23:L25)</f>
        <v>0</v>
      </c>
      <c r="H22" s="172"/>
      <c r="I22" s="173" t="s">
        <v>252</v>
      </c>
      <c r="J22" s="174">
        <f>'liczba ucz.'!K18</f>
        <v>0</v>
      </c>
      <c r="K22" s="149"/>
    </row>
    <row r="23" spans="1:11" ht="26.25" customHeight="1" thickBot="1" x14ac:dyDescent="0.3">
      <c r="A23" s="65"/>
      <c r="B23" s="756" t="s">
        <v>240</v>
      </c>
      <c r="C23" s="175">
        <f>SUM(C20:C22)</f>
        <v>0</v>
      </c>
      <c r="D23" s="175">
        <f>SUM(D20:D22)</f>
        <v>0</v>
      </c>
      <c r="E23" s="176">
        <f>SUM(E20:E22)</f>
        <v>0</v>
      </c>
      <c r="F23" s="177">
        <f>SUM(F20:F22)</f>
        <v>0</v>
      </c>
      <c r="G23" s="178">
        <f>SUM(G20:G22)</f>
        <v>0</v>
      </c>
      <c r="H23" s="172"/>
      <c r="I23" s="179" t="s">
        <v>253</v>
      </c>
      <c r="J23" s="180">
        <f>'liczba ucz.'!G28</f>
        <v>0</v>
      </c>
      <c r="K23" s="149"/>
    </row>
    <row r="24" spans="1:11" ht="33.75" customHeight="1" thickBot="1" x14ac:dyDescent="0.3">
      <c r="A24" s="65"/>
      <c r="B24" s="765" t="s">
        <v>254</v>
      </c>
      <c r="C24" s="931">
        <f>SUM(C17,C23,D23)</f>
        <v>0</v>
      </c>
      <c r="D24" s="932"/>
      <c r="E24" s="766"/>
      <c r="F24" s="765" t="s">
        <v>255</v>
      </c>
      <c r="G24" s="767">
        <f>SUM(G23,I17)</f>
        <v>0</v>
      </c>
      <c r="H24" s="172"/>
      <c r="I24" s="768" t="s">
        <v>256</v>
      </c>
      <c r="J24" s="769">
        <f>SUM(J21:J23)</f>
        <v>0</v>
      </c>
      <c r="K24" s="149"/>
    </row>
    <row r="25" spans="1:11" ht="15" customHeight="1" x14ac:dyDescent="0.25">
      <c r="A25" s="65"/>
      <c r="B25" s="181"/>
      <c r="C25" s="182"/>
      <c r="D25" s="183"/>
      <c r="E25" s="184"/>
      <c r="F25" s="182"/>
      <c r="G25" s="183"/>
      <c r="H25" s="185"/>
      <c r="I25" s="186"/>
      <c r="J25" s="187"/>
      <c r="K25" s="149"/>
    </row>
    <row r="26" spans="1:11" ht="12" customHeight="1" thickBot="1" x14ac:dyDescent="0.3">
      <c r="A26" s="65"/>
      <c r="B26" s="181"/>
      <c r="C26" s="188"/>
      <c r="D26" s="189"/>
      <c r="E26" s="190"/>
      <c r="F26" s="191"/>
      <c r="G26" s="171"/>
      <c r="H26" s="192"/>
      <c r="I26" s="193"/>
      <c r="J26" s="65"/>
      <c r="K26" s="149"/>
    </row>
    <row r="27" spans="1:11" ht="66" customHeight="1" x14ac:dyDescent="0.25">
      <c r="A27" s="65"/>
      <c r="B27" s="194" t="s">
        <v>257</v>
      </c>
      <c r="C27" s="913" t="s">
        <v>460</v>
      </c>
      <c r="D27" s="914"/>
      <c r="E27" s="757" t="s">
        <v>258</v>
      </c>
      <c r="F27" s="758" t="s">
        <v>259</v>
      </c>
      <c r="G27" s="759" t="s">
        <v>260</v>
      </c>
      <c r="H27" s="760" t="s">
        <v>261</v>
      </c>
      <c r="I27" s="761" t="s">
        <v>262</v>
      </c>
      <c r="J27" s="195"/>
      <c r="K27" s="149"/>
    </row>
    <row r="28" spans="1:11" ht="28" customHeight="1" x14ac:dyDescent="0.25">
      <c r="A28" s="65"/>
      <c r="B28" s="196" t="s">
        <v>263</v>
      </c>
      <c r="C28" s="933">
        <f>COUNTIF(pedag!K5:K721,"=NP &gt;1/2")</f>
        <v>0</v>
      </c>
      <c r="D28" s="934"/>
      <c r="E28" s="197">
        <f>COUNTIF(pedag!K5:K721,"=NP.")</f>
        <v>0</v>
      </c>
      <c r="F28" s="198">
        <f>COUNTIF(pedag!J5:J721,"=NP1")</f>
        <v>0</v>
      </c>
      <c r="G28" s="197">
        <f>COUNTIF(pedag!J5:J721,"=M")</f>
        <v>0</v>
      </c>
      <c r="H28" s="199">
        <f>COUNTIF(pedag!J5:J721,"=M1")</f>
        <v>0</v>
      </c>
      <c r="I28" s="200">
        <f>COUNTIF(pedag!J5:J721,"=D")</f>
        <v>0</v>
      </c>
      <c r="J28" s="201" t="str">
        <f>IF(SUM(C28,D28,E28,F28,G28,H28,I28)=C17,"","Błąd")</f>
        <v/>
      </c>
      <c r="K28" s="149"/>
    </row>
    <row r="29" spans="1:11" ht="28" customHeight="1" thickBot="1" x14ac:dyDescent="0.3">
      <c r="A29" s="65"/>
      <c r="B29" s="202" t="s">
        <v>264</v>
      </c>
      <c r="C29" s="935">
        <f>SUMIF(pedag!K5:K721,"NP &gt;1/2",pedag!AA5:AA721)</f>
        <v>0</v>
      </c>
      <c r="D29" s="936"/>
      <c r="E29" s="203">
        <f>SUMIF(pedag!K5:K721,"NP.",pedag!AA5:AA721)</f>
        <v>0</v>
      </c>
      <c r="F29" s="204">
        <f>SUMIF(pedag!J5:J721,"NP1",pedag!AA5:AA721)</f>
        <v>0</v>
      </c>
      <c r="G29" s="203">
        <f>SUMIF(pedag!J5:J721,"M",pedag!AA5:AA721)</f>
        <v>0</v>
      </c>
      <c r="H29" s="205">
        <f>SUMIF(pedag!J5:J721,"M1",pedag!AA5:AA721)</f>
        <v>0</v>
      </c>
      <c r="I29" s="206">
        <f>SUMIF(pedag!J5:J721,"D",pedag!AA5:AA721)</f>
        <v>0</v>
      </c>
      <c r="J29" s="201"/>
      <c r="K29" s="149"/>
    </row>
    <row r="30" spans="1:11" ht="12" customHeight="1" thickBot="1" x14ac:dyDescent="0.3">
      <c r="A30" s="7"/>
      <c r="B30" s="65"/>
      <c r="C30" s="65"/>
      <c r="D30" s="65"/>
      <c r="E30" s="65"/>
      <c r="F30" s="65"/>
      <c r="G30" s="65"/>
      <c r="H30" s="65"/>
      <c r="I30" s="65"/>
      <c r="J30" s="65"/>
      <c r="K30" s="149"/>
    </row>
    <row r="31" spans="1:11" x14ac:dyDescent="0.25">
      <c r="A31" s="65"/>
      <c r="B31" s="937"/>
      <c r="C31" s="938"/>
      <c r="D31" s="770"/>
      <c r="E31" s="770"/>
      <c r="F31" s="770"/>
      <c r="G31" s="770"/>
      <c r="H31" s="770"/>
      <c r="I31" s="771"/>
      <c r="J31" s="772"/>
      <c r="K31" s="72"/>
    </row>
    <row r="32" spans="1:11" ht="15.5" x14ac:dyDescent="0.35">
      <c r="A32" s="65"/>
      <c r="B32" s="939"/>
      <c r="C32" s="940"/>
      <c r="D32" s="207" t="s">
        <v>265</v>
      </c>
      <c r="E32" s="65"/>
      <c r="F32" s="65"/>
      <c r="G32" s="65"/>
      <c r="H32" s="65"/>
      <c r="I32" s="65"/>
      <c r="J32" s="208"/>
      <c r="K32" s="72"/>
    </row>
    <row r="33" spans="1:11" ht="10.5" customHeight="1" x14ac:dyDescent="0.25">
      <c r="A33" s="65"/>
      <c r="B33" s="941" t="s">
        <v>266</v>
      </c>
      <c r="C33" s="942"/>
      <c r="D33" s="209"/>
      <c r="E33" s="65"/>
      <c r="F33" s="65"/>
      <c r="G33" s="65"/>
      <c r="H33" s="65"/>
      <c r="I33" s="65"/>
      <c r="J33" s="208"/>
      <c r="K33" s="72"/>
    </row>
    <row r="34" spans="1:11" ht="48" customHeight="1" x14ac:dyDescent="0.25">
      <c r="A34" s="65"/>
      <c r="B34" s="943" t="s">
        <v>267</v>
      </c>
      <c r="C34" s="944"/>
      <c r="D34" s="210"/>
      <c r="E34" s="65"/>
      <c r="F34" s="65"/>
      <c r="G34" s="65"/>
      <c r="H34" s="65"/>
      <c r="I34" s="65"/>
      <c r="J34" s="208"/>
      <c r="K34" s="72"/>
    </row>
    <row r="35" spans="1:11" ht="40.5" customHeight="1" thickBot="1" x14ac:dyDescent="0.3">
      <c r="A35" s="131"/>
      <c r="B35" s="211" t="s">
        <v>218</v>
      </c>
      <c r="C35" s="212"/>
      <c r="D35" s="98" t="s">
        <v>268</v>
      </c>
      <c r="E35" s="65"/>
      <c r="F35" s="65"/>
      <c r="G35" s="98"/>
      <c r="H35" s="213"/>
      <c r="I35" s="214" t="s">
        <v>269</v>
      </c>
      <c r="J35" s="208"/>
      <c r="K35" s="72"/>
    </row>
    <row r="36" spans="1:11" ht="15.5" x14ac:dyDescent="0.35">
      <c r="A36" s="215" t="s">
        <v>270</v>
      </c>
      <c r="B36" s="216">
        <f ca="1">NOW()</f>
        <v>45063.890138194445</v>
      </c>
      <c r="D36" s="773" t="s">
        <v>271</v>
      </c>
      <c r="E36" s="774"/>
      <c r="F36" s="774"/>
      <c r="G36" s="774"/>
      <c r="H36" s="774"/>
      <c r="I36" s="774"/>
      <c r="J36" s="775"/>
    </row>
    <row r="37" spans="1:11" x14ac:dyDescent="0.25">
      <c r="D37" s="217" t="s">
        <v>272</v>
      </c>
      <c r="J37" s="218"/>
    </row>
    <row r="38" spans="1:11" x14ac:dyDescent="0.25">
      <c r="D38" s="219"/>
      <c r="J38" s="218"/>
    </row>
    <row r="39" spans="1:11" ht="74.25" customHeight="1" thickBot="1" x14ac:dyDescent="0.3">
      <c r="D39" s="220" t="s">
        <v>268</v>
      </c>
      <c r="E39" s="221"/>
      <c r="F39" s="221"/>
      <c r="G39" s="222"/>
      <c r="H39" s="223"/>
      <c r="I39" s="224" t="s">
        <v>273</v>
      </c>
      <c r="J39" s="776"/>
    </row>
    <row r="40" spans="1:11" x14ac:dyDescent="0.25">
      <c r="D40" s="112" t="s">
        <v>274</v>
      </c>
    </row>
  </sheetData>
  <sheetProtection algorithmName="SHA-512" hashValue="R3W+lMbfKKQwB5RqZfWLASJWEegi0jQwFjC7PFfsDKXOZVZd1Qivxbi6/zqKpCzvzZVOjWjBgN1pKx9M0Y3DDA==" saltValue="v7eKqOslhR1VfwjwIDP0Fw==" spinCount="100000" sheet="1" objects="1" scenarios="1"/>
  <mergeCells count="19">
    <mergeCell ref="C28:D28"/>
    <mergeCell ref="C29:D29"/>
    <mergeCell ref="B31:C32"/>
    <mergeCell ref="B33:C33"/>
    <mergeCell ref="B34:C34"/>
    <mergeCell ref="I4:J4"/>
    <mergeCell ref="C17:D17"/>
    <mergeCell ref="I17:J17"/>
    <mergeCell ref="I20:J20"/>
    <mergeCell ref="C24:D24"/>
    <mergeCell ref="C27:D27"/>
    <mergeCell ref="C1:D1"/>
    <mergeCell ref="E1:F1"/>
    <mergeCell ref="B3:F3"/>
    <mergeCell ref="G3:H3"/>
    <mergeCell ref="B4:B5"/>
    <mergeCell ref="C4:D4"/>
    <mergeCell ref="E4:F4"/>
    <mergeCell ref="H4:H5"/>
  </mergeCells>
  <pageMargins left="0.70866141732283472" right="0.70866141732283472" top="0.74803149606299213" bottom="0.74803149606299213" header="0.31496062992125984" footer="0.31496062992125984"/>
  <pageSetup paperSize="9" scale="8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A2FE5-6367-49E4-A21A-3AAE1F8642C5}">
  <sheetPr>
    <tabColor theme="0"/>
    <pageSetUpPr fitToPage="1"/>
  </sheetPr>
  <dimension ref="A1:L60"/>
  <sheetViews>
    <sheetView showGridLines="0" view="pageBreakPreview" zoomScaleNormal="100" zoomScaleSheetLayoutView="100" workbookViewId="0">
      <selection activeCell="B2" sqref="B2:G2"/>
    </sheetView>
  </sheetViews>
  <sheetFormatPr defaultColWidth="10" defaultRowHeight="14" x14ac:dyDescent="0.35"/>
  <cols>
    <col min="1" max="1" width="1.54296875" style="231" customWidth="1"/>
    <col min="2" max="2" width="4.1796875" style="231" customWidth="1"/>
    <col min="3" max="3" width="10" style="231" customWidth="1"/>
    <col min="4" max="4" width="18.81640625" style="231" customWidth="1"/>
    <col min="5" max="5" width="24.453125" style="231" customWidth="1"/>
    <col min="6" max="6" width="8.81640625" style="231" customWidth="1"/>
    <col min="7" max="7" width="23.26953125" style="231" customWidth="1"/>
    <col min="8" max="16384" width="10" style="231"/>
  </cols>
  <sheetData>
    <row r="1" spans="1:11" x14ac:dyDescent="0.35">
      <c r="C1" s="800" t="str">
        <f>wizyt!C3</f>
        <v>??</v>
      </c>
    </row>
    <row r="2" spans="1:11" s="228" customFormat="1" ht="13.5" customHeight="1" x14ac:dyDescent="0.25">
      <c r="A2" s="227"/>
      <c r="B2" s="950" t="str">
        <f>wizyt!B6</f>
        <v>??</v>
      </c>
      <c r="C2" s="950"/>
      <c r="D2" s="950"/>
      <c r="E2" s="950"/>
      <c r="F2" s="950"/>
      <c r="G2" s="950"/>
    </row>
    <row r="3" spans="1:11" ht="24.75" customHeight="1" x14ac:dyDescent="0.35">
      <c r="A3" s="229"/>
      <c r="B3" s="951" t="s">
        <v>275</v>
      </c>
      <c r="C3" s="951"/>
      <c r="D3" s="951"/>
      <c r="E3" s="951"/>
      <c r="F3" s="951"/>
      <c r="G3" s="230" t="str">
        <f>wizyt!H3</f>
        <v>2023/2024</v>
      </c>
    </row>
    <row r="4" spans="1:11" ht="13.5" customHeight="1" x14ac:dyDescent="0.3">
      <c r="B4" s="232"/>
      <c r="C4" s="225" t="str">
        <f>wizyt!$B$1</f>
        <v xml:space="preserve"> </v>
      </c>
      <c r="D4" s="226" t="str">
        <f>wizyt!$D$1</f>
        <v xml:space="preserve"> </v>
      </c>
      <c r="E4" s="233"/>
      <c r="F4" s="952" t="s">
        <v>276</v>
      </c>
      <c r="G4" s="952"/>
    </row>
    <row r="5" spans="1:11" ht="14.15" customHeight="1" x14ac:dyDescent="0.35">
      <c r="B5" s="234">
        <v>1</v>
      </c>
      <c r="C5" s="235" t="s">
        <v>277</v>
      </c>
      <c r="D5" s="236"/>
      <c r="E5" s="237"/>
      <c r="F5" s="948" t="s">
        <v>453</v>
      </c>
      <c r="G5" s="949"/>
    </row>
    <row r="6" spans="1:11" ht="14.15" customHeight="1" x14ac:dyDescent="0.35">
      <c r="B6" s="234">
        <v>2</v>
      </c>
      <c r="C6" s="235" t="s">
        <v>278</v>
      </c>
      <c r="D6" s="236"/>
      <c r="E6" s="237"/>
      <c r="F6" s="948" t="s">
        <v>453</v>
      </c>
      <c r="G6" s="949"/>
    </row>
    <row r="7" spans="1:11" ht="14.15" customHeight="1" x14ac:dyDescent="0.35">
      <c r="B7" s="953">
        <v>3</v>
      </c>
      <c r="C7" s="955" t="s">
        <v>279</v>
      </c>
      <c r="D7" s="956"/>
      <c r="E7" s="238" t="s">
        <v>280</v>
      </c>
      <c r="F7" s="948" t="s">
        <v>181</v>
      </c>
      <c r="G7" s="949"/>
    </row>
    <row r="8" spans="1:11" ht="14.15" customHeight="1" x14ac:dyDescent="0.35">
      <c r="B8" s="954"/>
      <c r="C8" s="957"/>
      <c r="D8" s="958"/>
      <c r="E8" s="238" t="s">
        <v>281</v>
      </c>
      <c r="F8" s="948" t="s">
        <v>181</v>
      </c>
      <c r="G8" s="949"/>
    </row>
    <row r="9" spans="1:11" ht="14.15" customHeight="1" x14ac:dyDescent="0.35">
      <c r="B9" s="953">
        <v>4</v>
      </c>
      <c r="C9" s="955" t="s">
        <v>282</v>
      </c>
      <c r="D9" s="956"/>
      <c r="E9" s="238" t="s">
        <v>283</v>
      </c>
      <c r="F9" s="948" t="s">
        <v>181</v>
      </c>
      <c r="G9" s="949"/>
    </row>
    <row r="10" spans="1:11" ht="14.15" customHeight="1" x14ac:dyDescent="0.35">
      <c r="B10" s="954"/>
      <c r="C10" s="957"/>
      <c r="D10" s="958"/>
      <c r="E10" s="238" t="s">
        <v>284</v>
      </c>
      <c r="F10" s="948" t="s">
        <v>181</v>
      </c>
      <c r="G10" s="949"/>
    </row>
    <row r="11" spans="1:11" ht="14.15" customHeight="1" x14ac:dyDescent="0.35">
      <c r="B11" s="234">
        <v>5</v>
      </c>
      <c r="C11" s="235"/>
      <c r="D11" s="236"/>
      <c r="E11" s="237"/>
      <c r="F11" s="948" t="s">
        <v>181</v>
      </c>
      <c r="G11" s="949"/>
    </row>
    <row r="12" spans="1:11" ht="14.15" customHeight="1" x14ac:dyDescent="0.35">
      <c r="B12" s="234">
        <v>6</v>
      </c>
      <c r="C12" s="945"/>
      <c r="D12" s="946"/>
      <c r="E12" s="947"/>
      <c r="F12" s="948" t="s">
        <v>181</v>
      </c>
      <c r="G12" s="949"/>
    </row>
    <row r="13" spans="1:11" ht="14.15" customHeight="1" x14ac:dyDescent="0.35">
      <c r="B13" s="234">
        <v>7</v>
      </c>
      <c r="C13" s="961"/>
      <c r="D13" s="962"/>
      <c r="E13" s="963"/>
      <c r="F13" s="959" t="s">
        <v>181</v>
      </c>
      <c r="G13" s="960"/>
    </row>
    <row r="14" spans="1:11" ht="14.15" customHeight="1" x14ac:dyDescent="0.35">
      <c r="B14" s="234">
        <v>8</v>
      </c>
      <c r="C14" s="961"/>
      <c r="D14" s="962"/>
      <c r="E14" s="963"/>
      <c r="F14" s="964"/>
      <c r="G14" s="964"/>
      <c r="J14" s="239"/>
      <c r="K14" s="239"/>
    </row>
    <row r="15" spans="1:11" ht="14.15" customHeight="1" x14ac:dyDescent="0.35">
      <c r="B15" s="234">
        <v>9</v>
      </c>
      <c r="C15" s="961"/>
      <c r="D15" s="962"/>
      <c r="E15" s="963"/>
      <c r="F15" s="965"/>
      <c r="G15" s="965"/>
    </row>
    <row r="16" spans="1:11" ht="14.15" customHeight="1" x14ac:dyDescent="0.35">
      <c r="B16" s="240"/>
      <c r="C16" s="973"/>
      <c r="D16" s="962"/>
      <c r="E16" s="963"/>
      <c r="F16" s="964"/>
      <c r="G16" s="964"/>
    </row>
    <row r="17" spans="2:12" ht="9" customHeight="1" x14ac:dyDescent="0.35"/>
    <row r="18" spans="2:12" s="241" customFormat="1" ht="24.75" customHeight="1" x14ac:dyDescent="0.35">
      <c r="B18" s="974" t="s">
        <v>285</v>
      </c>
      <c r="C18" s="974"/>
      <c r="D18" s="974"/>
      <c r="E18" s="974"/>
      <c r="F18" s="974"/>
      <c r="G18" s="974"/>
      <c r="L18" s="242"/>
    </row>
    <row r="19" spans="2:12" s="241" customFormat="1" ht="24.75" customHeight="1" x14ac:dyDescent="0.35">
      <c r="B19" s="975" t="s">
        <v>286</v>
      </c>
      <c r="C19" s="976"/>
      <c r="D19" s="976"/>
      <c r="E19" s="977"/>
      <c r="F19" s="243" t="s">
        <v>287</v>
      </c>
      <c r="G19" s="244" t="s">
        <v>288</v>
      </c>
      <c r="L19" s="242"/>
    </row>
    <row r="20" spans="2:12" x14ac:dyDescent="0.35">
      <c r="B20" s="978" t="s">
        <v>289</v>
      </c>
      <c r="C20" s="979"/>
      <c r="D20" s="980"/>
      <c r="E20" s="245" t="s">
        <v>454</v>
      </c>
      <c r="F20" s="246">
        <f>SUM(F21:F23)</f>
        <v>2</v>
      </c>
      <c r="G20" s="247"/>
    </row>
    <row r="21" spans="2:12" ht="13" customHeight="1" x14ac:dyDescent="0.35">
      <c r="B21" s="966" t="s">
        <v>290</v>
      </c>
      <c r="C21" s="969" t="s">
        <v>291</v>
      </c>
      <c r="D21" s="970"/>
      <c r="E21" s="248" t="s">
        <v>179</v>
      </c>
      <c r="F21" s="249">
        <v>1</v>
      </c>
      <c r="G21" s="247"/>
    </row>
    <row r="22" spans="2:12" ht="13" customHeight="1" x14ac:dyDescent="0.35">
      <c r="B22" s="967"/>
      <c r="C22" s="971" t="s">
        <v>292</v>
      </c>
      <c r="D22" s="972"/>
      <c r="E22" s="250"/>
      <c r="F22" s="251">
        <v>1</v>
      </c>
      <c r="G22" s="247"/>
    </row>
    <row r="23" spans="2:12" ht="13" customHeight="1" x14ac:dyDescent="0.35">
      <c r="B23" s="968"/>
      <c r="C23" s="971"/>
      <c r="D23" s="972"/>
      <c r="E23" s="250"/>
      <c r="F23" s="252"/>
      <c r="G23" s="247"/>
    </row>
    <row r="24" spans="2:12" ht="18.75" customHeight="1" x14ac:dyDescent="0.35">
      <c r="B24" s="978" t="s">
        <v>293</v>
      </c>
      <c r="C24" s="979"/>
      <c r="D24" s="980"/>
      <c r="E24" s="245" t="s">
        <v>179</v>
      </c>
      <c r="F24" s="246">
        <f>SUM(F25:F31)</f>
        <v>1</v>
      </c>
      <c r="G24" s="247"/>
    </row>
    <row r="25" spans="2:12" ht="13" customHeight="1" x14ac:dyDescent="0.35">
      <c r="B25" s="986" t="s">
        <v>294</v>
      </c>
      <c r="C25" s="987" t="s">
        <v>295</v>
      </c>
      <c r="D25" s="987"/>
      <c r="E25" s="245" t="s">
        <v>179</v>
      </c>
      <c r="F25" s="253">
        <v>1</v>
      </c>
      <c r="G25" s="247"/>
    </row>
    <row r="26" spans="2:12" ht="13" customHeight="1" x14ac:dyDescent="0.35">
      <c r="B26" s="986"/>
      <c r="C26" s="969" t="s">
        <v>119</v>
      </c>
      <c r="D26" s="970"/>
      <c r="E26" s="245" t="s">
        <v>179</v>
      </c>
      <c r="F26" s="254"/>
      <c r="G26" s="247"/>
    </row>
    <row r="27" spans="2:12" ht="13" customHeight="1" x14ac:dyDescent="0.35">
      <c r="B27" s="986"/>
      <c r="C27" s="987" t="s">
        <v>99</v>
      </c>
      <c r="D27" s="987"/>
      <c r="E27" s="245" t="s">
        <v>179</v>
      </c>
      <c r="F27" s="254"/>
      <c r="G27" s="247"/>
    </row>
    <row r="28" spans="2:12" ht="13" customHeight="1" x14ac:dyDescent="0.35">
      <c r="B28" s="986"/>
      <c r="C28" s="971"/>
      <c r="D28" s="972"/>
      <c r="E28" s="245" t="s">
        <v>179</v>
      </c>
      <c r="F28" s="254"/>
      <c r="G28" s="247"/>
    </row>
    <row r="29" spans="2:12" ht="13" customHeight="1" x14ac:dyDescent="0.35">
      <c r="B29" s="986"/>
      <c r="C29" s="971"/>
      <c r="D29" s="972"/>
      <c r="E29" s="255" t="s">
        <v>296</v>
      </c>
      <c r="F29" s="254"/>
      <c r="G29" s="247"/>
      <c r="H29" s="256"/>
    </row>
    <row r="30" spans="2:12" ht="13" customHeight="1" x14ac:dyDescent="0.35">
      <c r="B30" s="986"/>
      <c r="C30" s="971"/>
      <c r="D30" s="972"/>
      <c r="E30" s="255"/>
      <c r="F30" s="253"/>
      <c r="G30" s="247"/>
    </row>
    <row r="31" spans="2:12" ht="13" customHeight="1" x14ac:dyDescent="0.35">
      <c r="B31" s="986"/>
      <c r="C31" s="971"/>
      <c r="D31" s="972"/>
      <c r="E31" s="255"/>
      <c r="F31" s="253"/>
      <c r="G31" s="247"/>
    </row>
    <row r="32" spans="2:12" ht="22" customHeight="1" x14ac:dyDescent="0.35">
      <c r="B32" s="228"/>
      <c r="C32" s="257"/>
      <c r="D32" s="258"/>
      <c r="E32" s="259" t="s">
        <v>297</v>
      </c>
      <c r="F32" s="260">
        <f>F20+F24</f>
        <v>3</v>
      </c>
      <c r="G32" s="261" t="s">
        <v>298</v>
      </c>
    </row>
    <row r="33" spans="1:7" ht="15" customHeight="1" x14ac:dyDescent="0.35">
      <c r="C33" s="988" t="s">
        <v>299</v>
      </c>
      <c r="D33" s="989"/>
      <c r="E33" s="989"/>
      <c r="F33" s="262">
        <f>F25+F20</f>
        <v>3</v>
      </c>
      <c r="G33" s="263" t="s">
        <v>298</v>
      </c>
    </row>
    <row r="34" spans="1:7" ht="15" customHeight="1" x14ac:dyDescent="0.35">
      <c r="B34" s="264" t="s">
        <v>126</v>
      </c>
      <c r="C34" s="265" t="s">
        <v>300</v>
      </c>
      <c r="D34" s="229"/>
      <c r="E34" s="229"/>
      <c r="F34" s="266"/>
      <c r="G34" s="267"/>
    </row>
    <row r="35" spans="1:7" ht="28.5" customHeight="1" x14ac:dyDescent="0.35">
      <c r="A35" s="268"/>
      <c r="B35" s="990" t="s">
        <v>301</v>
      </c>
      <c r="C35" s="990"/>
      <c r="D35" s="990"/>
      <c r="E35" s="990"/>
      <c r="F35" s="990"/>
      <c r="G35" s="990"/>
    </row>
    <row r="36" spans="1:7" ht="15" customHeight="1" x14ac:dyDescent="0.25">
      <c r="A36" s="268"/>
      <c r="B36" s="991" t="s">
        <v>302</v>
      </c>
      <c r="C36" s="991"/>
      <c r="D36" s="991"/>
      <c r="E36" s="269" t="s">
        <v>303</v>
      </c>
      <c r="F36" s="270"/>
      <c r="G36" s="270"/>
    </row>
    <row r="37" spans="1:7" ht="13" customHeight="1" x14ac:dyDescent="0.35">
      <c r="B37" s="981" t="s">
        <v>304</v>
      </c>
      <c r="C37" s="982"/>
      <c r="D37" s="983"/>
      <c r="E37" s="271">
        <f>$F$32*3</f>
        <v>9</v>
      </c>
      <c r="F37" s="992"/>
      <c r="G37" s="985"/>
    </row>
    <row r="38" spans="1:7" ht="13" customHeight="1" x14ac:dyDescent="0.35">
      <c r="B38" s="981" t="s">
        <v>305</v>
      </c>
      <c r="C38" s="982"/>
      <c r="D38" s="983"/>
      <c r="E38" s="271">
        <f>$F$32*7</f>
        <v>21</v>
      </c>
      <c r="F38" s="984"/>
      <c r="G38" s="985"/>
    </row>
    <row r="39" spans="1:7" ht="13" customHeight="1" x14ac:dyDescent="0.35">
      <c r="B39" s="981" t="s">
        <v>306</v>
      </c>
      <c r="C39" s="982"/>
      <c r="D39" s="983"/>
      <c r="E39" s="271">
        <f>$F$32*14</f>
        <v>42</v>
      </c>
      <c r="F39" s="992"/>
      <c r="G39" s="985"/>
    </row>
    <row r="40" spans="1:7" ht="13" customHeight="1" x14ac:dyDescent="0.35">
      <c r="B40" s="981" t="s">
        <v>307</v>
      </c>
      <c r="C40" s="982"/>
      <c r="D40" s="983"/>
      <c r="E40" s="271">
        <f>$F$32*18</f>
        <v>54</v>
      </c>
      <c r="F40" s="992"/>
      <c r="G40" s="985"/>
    </row>
    <row r="41" spans="1:7" ht="13" customHeight="1" x14ac:dyDescent="0.35">
      <c r="B41" s="981" t="s">
        <v>308</v>
      </c>
      <c r="C41" s="982"/>
      <c r="D41" s="983"/>
      <c r="E41" s="271">
        <f>$F$32*20</f>
        <v>60</v>
      </c>
      <c r="F41" s="992"/>
      <c r="G41" s="985"/>
    </row>
    <row r="42" spans="1:7" ht="13" customHeight="1" x14ac:dyDescent="0.35">
      <c r="B42" s="981" t="s">
        <v>309</v>
      </c>
      <c r="C42" s="982"/>
      <c r="D42" s="983"/>
      <c r="E42" s="271">
        <f>$F$32*22</f>
        <v>66</v>
      </c>
      <c r="F42" s="992"/>
      <c r="G42" s="985"/>
    </row>
    <row r="43" spans="1:7" ht="13" customHeight="1" x14ac:dyDescent="0.35">
      <c r="B43" s="981" t="s">
        <v>310</v>
      </c>
      <c r="C43" s="982"/>
      <c r="D43" s="983"/>
      <c r="E43" s="271">
        <f>$F$32*30</f>
        <v>90</v>
      </c>
      <c r="F43" s="992"/>
      <c r="G43" s="985"/>
    </row>
    <row r="44" spans="1:7" ht="18" customHeight="1" x14ac:dyDescent="0.35">
      <c r="B44" s="229"/>
      <c r="C44" s="229"/>
      <c r="D44" s="229"/>
      <c r="E44" s="229"/>
      <c r="F44" s="229"/>
      <c r="G44" s="229"/>
    </row>
    <row r="45" spans="1:7" ht="15" customHeight="1" x14ac:dyDescent="0.35">
      <c r="B45" s="996" t="s">
        <v>311</v>
      </c>
      <c r="C45" s="996"/>
      <c r="D45" s="996"/>
      <c r="E45" s="996"/>
      <c r="F45" s="996"/>
      <c r="G45" s="996"/>
    </row>
    <row r="46" spans="1:7" ht="15" customHeight="1" x14ac:dyDescent="0.35">
      <c r="B46" s="993" t="s">
        <v>312</v>
      </c>
      <c r="C46" s="994"/>
      <c r="D46" s="994"/>
      <c r="E46" s="995"/>
      <c r="F46" s="272" t="s">
        <v>313</v>
      </c>
      <c r="G46" s="273" t="s">
        <v>314</v>
      </c>
    </row>
    <row r="47" spans="1:7" ht="13" customHeight="1" x14ac:dyDescent="0.35">
      <c r="B47" s="274">
        <v>1</v>
      </c>
      <c r="C47" s="973"/>
      <c r="D47" s="997"/>
      <c r="E47" s="998"/>
      <c r="F47" s="275"/>
      <c r="G47" s="276"/>
    </row>
    <row r="48" spans="1:7" ht="13" customHeight="1" x14ac:dyDescent="0.35">
      <c r="B48" s="274">
        <v>2</v>
      </c>
      <c r="C48" s="973"/>
      <c r="D48" s="997"/>
      <c r="E48" s="998"/>
      <c r="F48" s="275"/>
      <c r="G48" s="276"/>
    </row>
    <row r="49" spans="2:7" ht="13" customHeight="1" x14ac:dyDescent="0.35">
      <c r="B49" s="274">
        <v>3</v>
      </c>
      <c r="C49" s="973"/>
      <c r="D49" s="997"/>
      <c r="E49" s="998"/>
      <c r="F49" s="275"/>
      <c r="G49" s="276"/>
    </row>
    <row r="50" spans="2:7" ht="13" customHeight="1" x14ac:dyDescent="0.35">
      <c r="B50" s="274">
        <v>4</v>
      </c>
      <c r="C50" s="973"/>
      <c r="D50" s="997"/>
      <c r="E50" s="998"/>
      <c r="F50" s="275"/>
      <c r="G50" s="277"/>
    </row>
    <row r="51" spans="2:7" ht="13" customHeight="1" x14ac:dyDescent="0.35">
      <c r="B51" s="274"/>
      <c r="C51" s="973"/>
      <c r="D51" s="997"/>
      <c r="E51" s="998"/>
      <c r="F51" s="275"/>
      <c r="G51" s="278"/>
    </row>
    <row r="52" spans="2:7" ht="13" customHeight="1" x14ac:dyDescent="0.35">
      <c r="B52" s="274"/>
      <c r="C52" s="973"/>
      <c r="D52" s="997"/>
      <c r="E52" s="998"/>
      <c r="F52" s="279"/>
      <c r="G52" s="280"/>
    </row>
    <row r="53" spans="2:7" ht="13" customHeight="1" x14ac:dyDescent="0.35">
      <c r="B53" s="274"/>
      <c r="C53" s="973"/>
      <c r="D53" s="997"/>
      <c r="E53" s="998"/>
      <c r="F53" s="275"/>
      <c r="G53" s="278"/>
    </row>
    <row r="54" spans="2:7" ht="13" customHeight="1" x14ac:dyDescent="0.35">
      <c r="B54" s="274"/>
      <c r="C54" s="973"/>
      <c r="D54" s="997"/>
      <c r="E54" s="998"/>
      <c r="F54" s="279"/>
      <c r="G54" s="280"/>
    </row>
    <row r="55" spans="2:7" ht="15.5" x14ac:dyDescent="0.35">
      <c r="B55" s="281" t="s">
        <v>126</v>
      </c>
      <c r="C55" s="282" t="s">
        <v>315</v>
      </c>
      <c r="D55" s="229"/>
      <c r="E55" s="229"/>
      <c r="F55" s="283">
        <f>SUM(F47:F54)</f>
        <v>0</v>
      </c>
      <c r="G55" s="229" t="s">
        <v>316</v>
      </c>
    </row>
    <row r="56" spans="2:7" x14ac:dyDescent="0.35">
      <c r="B56" s="227"/>
      <c r="C56" s="284"/>
      <c r="D56" s="229"/>
      <c r="E56" s="229"/>
      <c r="F56" s="229"/>
      <c r="G56" s="229"/>
    </row>
    <row r="57" spans="2:7" ht="3.75" customHeight="1" x14ac:dyDescent="0.35">
      <c r="B57" s="229"/>
      <c r="C57" s="229"/>
      <c r="D57" s="229"/>
      <c r="E57" s="229"/>
      <c r="F57" s="229"/>
      <c r="G57" s="229"/>
    </row>
    <row r="58" spans="2:7" hidden="1" x14ac:dyDescent="0.35">
      <c r="B58" s="229"/>
      <c r="C58" s="229"/>
      <c r="D58" s="229"/>
      <c r="E58" s="229"/>
      <c r="F58" s="229"/>
      <c r="G58" s="229"/>
    </row>
    <row r="59" spans="2:7" hidden="1" x14ac:dyDescent="0.35">
      <c r="B59" s="229"/>
      <c r="C59" s="229"/>
      <c r="D59" s="229"/>
      <c r="E59" s="229"/>
      <c r="F59" s="229"/>
      <c r="G59" s="229"/>
    </row>
    <row r="60" spans="2:7" x14ac:dyDescent="0.35">
      <c r="B60" s="229"/>
      <c r="C60" s="229"/>
      <c r="D60" s="229"/>
      <c r="E60" s="229"/>
      <c r="F60" s="229"/>
      <c r="G60" s="229"/>
    </row>
  </sheetData>
  <sheetProtection algorithmName="SHA-512" hashValue="AwmbUUz19YhkBtAaOKcx00dzF3VQYNY3ATZk2L52QcdbfUY+oBVQqwOs7DCpP4UTiVvuilxzOIHv1gWyel23ew==" saltValue="dB7m7gGmKUHMukd+OPSMJQ==" spinCount="100000" sheet="1" objects="1" scenarios="1"/>
  <mergeCells count="67">
    <mergeCell ref="C53:E53"/>
    <mergeCell ref="C54:E54"/>
    <mergeCell ref="C47:E47"/>
    <mergeCell ref="C48:E48"/>
    <mergeCell ref="C49:E49"/>
    <mergeCell ref="C50:E50"/>
    <mergeCell ref="C51:E51"/>
    <mergeCell ref="C52:E52"/>
    <mergeCell ref="B35:G35"/>
    <mergeCell ref="B36:D36"/>
    <mergeCell ref="B37:D37"/>
    <mergeCell ref="F37:G37"/>
    <mergeCell ref="B46:E46"/>
    <mergeCell ref="B39:D39"/>
    <mergeCell ref="F39:G39"/>
    <mergeCell ref="B40:D40"/>
    <mergeCell ref="F40:G40"/>
    <mergeCell ref="B41:D41"/>
    <mergeCell ref="F41:G41"/>
    <mergeCell ref="B42:D42"/>
    <mergeCell ref="F42:G42"/>
    <mergeCell ref="B43:D43"/>
    <mergeCell ref="F43:G43"/>
    <mergeCell ref="B45:G45"/>
    <mergeCell ref="F16:G16"/>
    <mergeCell ref="B18:G18"/>
    <mergeCell ref="B19:E19"/>
    <mergeCell ref="B20:D20"/>
    <mergeCell ref="B38:D38"/>
    <mergeCell ref="F38:G38"/>
    <mergeCell ref="B24:D24"/>
    <mergeCell ref="B25:B31"/>
    <mergeCell ref="C25:D25"/>
    <mergeCell ref="C26:D26"/>
    <mergeCell ref="C27:D27"/>
    <mergeCell ref="C28:D28"/>
    <mergeCell ref="C29:D29"/>
    <mergeCell ref="C30:D30"/>
    <mergeCell ref="C31:D31"/>
    <mergeCell ref="C33:E33"/>
    <mergeCell ref="B21:B23"/>
    <mergeCell ref="C21:D21"/>
    <mergeCell ref="C22:D22"/>
    <mergeCell ref="C23:D23"/>
    <mergeCell ref="C13:E13"/>
    <mergeCell ref="C16:E16"/>
    <mergeCell ref="F13:G13"/>
    <mergeCell ref="C14:E14"/>
    <mergeCell ref="F14:G14"/>
    <mergeCell ref="C15:E15"/>
    <mergeCell ref="F15:G15"/>
    <mergeCell ref="C12:E12"/>
    <mergeCell ref="F12:G12"/>
    <mergeCell ref="B2:G2"/>
    <mergeCell ref="B3:F3"/>
    <mergeCell ref="F4:G4"/>
    <mergeCell ref="F5:G5"/>
    <mergeCell ref="F6:G6"/>
    <mergeCell ref="B7:B8"/>
    <mergeCell ref="C7:D8"/>
    <mergeCell ref="F7:G7"/>
    <mergeCell ref="F8:G8"/>
    <mergeCell ref="B9:B10"/>
    <mergeCell ref="C9:D10"/>
    <mergeCell ref="F9:G9"/>
    <mergeCell ref="F10:G10"/>
    <mergeCell ref="F11:G11"/>
  </mergeCells>
  <dataValidations count="1">
    <dataValidation type="list" allowBlank="1" showInputMessage="1" showErrorMessage="1" sqref="C27:D27" xr:uid="{33158A85-4D9F-499E-ADB5-B585DB191AB2}">
      <formula1>$E$33:$E$43</formula1>
    </dataValidation>
  </dataValidations>
  <pageMargins left="0.70866141732283472" right="0.70866141732283472" top="0.74803149606299213" bottom="0.74803149606299213"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D49182E-5282-4892-919C-8EA18C3A8A6C}">
          <x14:formula1>
            <xm:f>słownik!$E$32:$E$42</xm:f>
          </x14:formula1>
          <xm:sqref>C22:D23 C28:D31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8E1AB-28E1-4EB9-8724-05C5B8E9BC10}">
  <sheetPr>
    <tabColor rgb="FFFFCC99"/>
    <pageSetUpPr fitToPage="1"/>
  </sheetPr>
  <dimension ref="B1:H11"/>
  <sheetViews>
    <sheetView showGridLines="0" view="pageBreakPreview" zoomScaleNormal="100" zoomScaleSheetLayoutView="100" workbookViewId="0">
      <selection activeCell="D7" sqref="D7"/>
    </sheetView>
  </sheetViews>
  <sheetFormatPr defaultColWidth="9.1796875" defaultRowHeight="12.5" x14ac:dyDescent="0.25"/>
  <cols>
    <col min="1" max="1" width="3.54296875" style="12" customWidth="1"/>
    <col min="2" max="2" width="4.7265625" style="12" customWidth="1"/>
    <col min="3" max="3" width="16.26953125" style="12" customWidth="1"/>
    <col min="4" max="4" width="14.7265625" style="12" customWidth="1"/>
    <col min="5" max="5" width="57.453125" style="12" customWidth="1"/>
    <col min="6" max="7" width="9.1796875" style="12"/>
    <col min="8" max="8" width="18.453125" style="12" customWidth="1"/>
    <col min="9" max="16384" width="9.1796875" style="12"/>
  </cols>
  <sheetData>
    <row r="1" spans="2:8" x14ac:dyDescent="0.25">
      <c r="G1" s="285" t="str">
        <f>wizyt!B1</f>
        <v xml:space="preserve"> </v>
      </c>
      <c r="H1" s="286" t="str">
        <f>wizyt!D1</f>
        <v xml:space="preserve"> </v>
      </c>
    </row>
    <row r="2" spans="2:8" ht="15.5" x14ac:dyDescent="0.35">
      <c r="B2" s="999" t="str">
        <f>wizyt!C3</f>
        <v>??</v>
      </c>
      <c r="C2" s="1000"/>
      <c r="E2" s="287" t="s">
        <v>317</v>
      </c>
    </row>
    <row r="3" spans="2:8" ht="15.5" x14ac:dyDescent="0.35">
      <c r="B3" s="288"/>
      <c r="C3" s="1001" t="s">
        <v>318</v>
      </c>
      <c r="D3" s="1001"/>
      <c r="E3" s="1001"/>
      <c r="F3" s="1001"/>
      <c r="G3" s="1001"/>
      <c r="H3" s="288" t="str">
        <f>wizyt!H3</f>
        <v>2023/2024</v>
      </c>
    </row>
    <row r="5" spans="2:8" ht="31.5" customHeight="1" x14ac:dyDescent="0.25">
      <c r="B5" s="289" t="s">
        <v>319</v>
      </c>
      <c r="C5" s="289" t="s">
        <v>314</v>
      </c>
      <c r="D5" s="289" t="s">
        <v>320</v>
      </c>
      <c r="E5" s="289" t="s">
        <v>321</v>
      </c>
      <c r="F5" s="289" t="s">
        <v>322</v>
      </c>
      <c r="G5" s="289" t="s">
        <v>323</v>
      </c>
      <c r="H5" s="289" t="s">
        <v>324</v>
      </c>
    </row>
    <row r="6" spans="2:8" s="77" customFormat="1" ht="66" customHeight="1" x14ac:dyDescent="0.25">
      <c r="B6" s="290"/>
      <c r="C6" s="291"/>
      <c r="D6" s="292"/>
      <c r="E6" s="293"/>
      <c r="F6" s="290"/>
      <c r="G6" s="290"/>
      <c r="H6" s="293"/>
    </row>
    <row r="7" spans="2:8" s="77" customFormat="1" ht="66" customHeight="1" x14ac:dyDescent="0.25">
      <c r="B7" s="290"/>
      <c r="C7" s="291"/>
      <c r="D7" s="292"/>
      <c r="E7" s="293"/>
      <c r="F7" s="290"/>
      <c r="G7" s="290"/>
      <c r="H7" s="293"/>
    </row>
    <row r="8" spans="2:8" s="77" customFormat="1" ht="66" customHeight="1" x14ac:dyDescent="0.25">
      <c r="B8" s="290"/>
      <c r="C8" s="291"/>
      <c r="D8" s="292"/>
      <c r="E8" s="293"/>
      <c r="F8" s="290"/>
      <c r="G8" s="290"/>
      <c r="H8" s="293"/>
    </row>
    <row r="9" spans="2:8" s="77" customFormat="1" ht="66" customHeight="1" x14ac:dyDescent="0.25">
      <c r="B9" s="290"/>
      <c r="C9" s="291"/>
      <c r="D9" s="292"/>
      <c r="E9" s="293"/>
      <c r="F9" s="290"/>
      <c r="G9" s="290"/>
      <c r="H9" s="293"/>
    </row>
    <row r="10" spans="2:8" s="77" customFormat="1" ht="66" customHeight="1" x14ac:dyDescent="0.25">
      <c r="B10" s="290"/>
      <c r="C10" s="291"/>
      <c r="D10" s="292"/>
      <c r="E10" s="293"/>
      <c r="F10" s="290"/>
      <c r="G10" s="290"/>
      <c r="H10" s="293"/>
    </row>
    <row r="11" spans="2:8" s="77" customFormat="1" ht="66" customHeight="1" x14ac:dyDescent="0.25">
      <c r="B11" s="290"/>
      <c r="C11" s="291"/>
      <c r="D11" s="292"/>
      <c r="E11" s="293"/>
      <c r="F11" s="290"/>
      <c r="G11" s="290"/>
      <c r="H11" s="293"/>
    </row>
  </sheetData>
  <sheetProtection algorithmName="SHA-512" hashValue="7Xc6M+vVyXzU/c+Kq+S/BbumAcwzfn2dqOUDwhPIwyXezcqY1dqCdRZtXBRylHfFJt+qM0mnIutGtTk7IaGoqw==" saltValue="ypfL2w0N2GWqiJjLmvd0JA==" spinCount="100000" sheet="1" formatRows="0" insertRows="0" deleteRows="0"/>
  <mergeCells count="2">
    <mergeCell ref="B2:C2"/>
    <mergeCell ref="C3:G3"/>
  </mergeCells>
  <pageMargins left="0.70866141732283472" right="0.70866141732283472" top="0.74803149606299213" bottom="0.74803149606299213" header="0.31496062992125984" footer="0.31496062992125984"/>
  <pageSetup paperSize="9" scale="9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0A12ADA-56E6-42F5-A7D6-1FE92AEA9008}">
          <x14:formula1>
            <xm:f>słownik!$E$32:$E$42</xm:f>
          </x14:formula1>
          <xm:sqref>D6:D11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9EDE3-FB3D-4E58-AC1F-DB6F1C221193}">
  <sheetPr>
    <tabColor indexed="13"/>
    <pageSetUpPr fitToPage="1"/>
  </sheetPr>
  <dimension ref="A1:AF1063"/>
  <sheetViews>
    <sheetView view="pageBreakPreview" zoomScale="80" zoomScaleNormal="80" zoomScaleSheetLayoutView="80" zoomScalePageLayoutView="120" workbookViewId="0">
      <selection activeCell="B513" sqref="B513"/>
    </sheetView>
  </sheetViews>
  <sheetFormatPr defaultColWidth="9.26953125" defaultRowHeight="14" x14ac:dyDescent="0.3"/>
  <cols>
    <col min="1" max="1" width="7.1796875" style="294" customWidth="1"/>
    <col min="2" max="2" width="5.81640625" style="294" customWidth="1"/>
    <col min="3" max="3" width="23.81640625" style="295" customWidth="1"/>
    <col min="4" max="5" width="6" style="294" customWidth="1"/>
    <col min="6" max="6" width="6.26953125" style="294" customWidth="1"/>
    <col min="7" max="7" width="6.1796875" style="296" customWidth="1"/>
    <col min="8" max="8" width="23.54296875" style="294" customWidth="1"/>
    <col min="9" max="10" width="6.1796875" style="294" customWidth="1"/>
    <col min="11" max="11" width="5.1796875" style="296" customWidth="1"/>
    <col min="12" max="12" width="5.453125" style="294" customWidth="1"/>
    <col min="13" max="13" width="8.1796875" style="296" customWidth="1"/>
    <col min="14" max="14" width="6.1796875" style="296" customWidth="1"/>
    <col min="15" max="15" width="23.54296875" style="294" customWidth="1"/>
    <col min="16" max="16" width="5.81640625" style="294" customWidth="1"/>
    <col min="17" max="20" width="6.26953125" style="294" customWidth="1"/>
    <col min="21" max="21" width="6.26953125" style="296" customWidth="1"/>
    <col min="22" max="23" width="9.26953125" style="297" customWidth="1"/>
    <col min="24" max="24" width="9.26953125" style="294" customWidth="1"/>
    <col min="25" max="25" width="7.453125" style="456" customWidth="1"/>
    <col min="26" max="26" width="4.54296875" style="457" customWidth="1"/>
    <col min="27" max="27" width="20.26953125" style="458" customWidth="1"/>
    <col min="28" max="28" width="6.1796875" style="299" hidden="1" customWidth="1"/>
    <col min="29" max="29" width="5.1796875" style="299" hidden="1" customWidth="1"/>
    <col min="30" max="30" width="7.54296875" style="299" hidden="1" customWidth="1"/>
    <col min="31" max="31" width="5.453125" style="294" hidden="1" customWidth="1"/>
    <col min="32" max="32" width="7.26953125" style="294" hidden="1" customWidth="1"/>
    <col min="33" max="33" width="9.26953125" style="294" customWidth="1"/>
    <col min="34" max="16384" width="9.26953125" style="294"/>
  </cols>
  <sheetData>
    <row r="1" spans="1:32" ht="15.5" x14ac:dyDescent="0.35">
      <c r="X1" s="298" t="str">
        <f>wizyt!B1</f>
        <v xml:space="preserve"> </v>
      </c>
      <c r="Y1" s="1029" t="str">
        <f>wizyt!D1</f>
        <v xml:space="preserve"> </v>
      </c>
      <c r="Z1" s="1029"/>
      <c r="AA1" s="1029"/>
    </row>
    <row r="2" spans="1:32" ht="36" customHeight="1" thickBot="1" x14ac:dyDescent="0.65">
      <c r="A2" s="300"/>
      <c r="B2" s="300"/>
      <c r="C2" s="1030" t="str">
        <f>wizyt!$C$3</f>
        <v>??</v>
      </c>
      <c r="D2" s="1031"/>
      <c r="E2" s="301"/>
      <c r="F2" s="302"/>
      <c r="G2" s="303"/>
      <c r="H2" s="304"/>
      <c r="I2" s="305"/>
      <c r="J2" s="305"/>
      <c r="K2" s="305"/>
      <c r="L2" s="305"/>
      <c r="M2" s="305"/>
      <c r="N2" s="306"/>
      <c r="O2" s="305"/>
      <c r="P2" s="305"/>
      <c r="Q2" s="305"/>
      <c r="R2" s="305"/>
      <c r="S2" s="305"/>
      <c r="T2" s="307"/>
      <c r="U2" s="307"/>
      <c r="V2" s="307"/>
      <c r="W2" s="308" t="s">
        <v>325</v>
      </c>
      <c r="X2" s="307" t="str">
        <f>wizyt!H3</f>
        <v>2023/2024</v>
      </c>
      <c r="Y2" s="309"/>
      <c r="Z2" s="310"/>
      <c r="AA2" s="311"/>
    </row>
    <row r="3" spans="1:32" ht="106.5" customHeight="1" x14ac:dyDescent="0.25">
      <c r="A3" s="777" t="s">
        <v>319</v>
      </c>
      <c r="B3" s="778" t="s">
        <v>96</v>
      </c>
      <c r="C3" s="779" t="s">
        <v>326</v>
      </c>
      <c r="D3" s="780" t="s">
        <v>327</v>
      </c>
      <c r="E3" s="780" t="s">
        <v>31</v>
      </c>
      <c r="F3" s="780" t="s">
        <v>328</v>
      </c>
      <c r="G3" s="780" t="s">
        <v>329</v>
      </c>
      <c r="H3" s="781" t="s">
        <v>330</v>
      </c>
      <c r="I3" s="782" t="s">
        <v>331</v>
      </c>
      <c r="J3" s="782" t="s">
        <v>147</v>
      </c>
      <c r="K3" s="780" t="s">
        <v>332</v>
      </c>
      <c r="L3" s="780" t="s">
        <v>67</v>
      </c>
      <c r="M3" s="783" t="s">
        <v>146</v>
      </c>
      <c r="N3" s="784" t="s">
        <v>333</v>
      </c>
      <c r="O3" s="785" t="s">
        <v>334</v>
      </c>
      <c r="P3" s="784" t="s">
        <v>335</v>
      </c>
      <c r="Q3" s="786" t="s">
        <v>336</v>
      </c>
      <c r="R3" s="786" t="s">
        <v>337</v>
      </c>
      <c r="S3" s="786" t="s">
        <v>338</v>
      </c>
      <c r="T3" s="786" t="s">
        <v>339</v>
      </c>
      <c r="U3" s="784" t="s">
        <v>340</v>
      </c>
      <c r="V3" s="784" t="s">
        <v>341</v>
      </c>
      <c r="W3" s="784" t="s">
        <v>342</v>
      </c>
      <c r="X3" s="784" t="s">
        <v>343</v>
      </c>
      <c r="Y3" s="787" t="s">
        <v>344</v>
      </c>
      <c r="Z3" s="787" t="s">
        <v>345</v>
      </c>
      <c r="AA3" s="788" t="s">
        <v>346</v>
      </c>
    </row>
    <row r="4" spans="1:32" s="317" customFormat="1" ht="13" thickBot="1" x14ac:dyDescent="0.4">
      <c r="A4" s="312">
        <v>1</v>
      </c>
      <c r="B4" s="313">
        <v>2</v>
      </c>
      <c r="C4" s="312">
        <v>3</v>
      </c>
      <c r="D4" s="313">
        <v>4</v>
      </c>
      <c r="E4" s="312">
        <v>5</v>
      </c>
      <c r="F4" s="313">
        <v>6</v>
      </c>
      <c r="G4" s="312">
        <v>7</v>
      </c>
      <c r="H4" s="313">
        <v>8</v>
      </c>
      <c r="I4" s="312">
        <v>9</v>
      </c>
      <c r="J4" s="313">
        <v>10</v>
      </c>
      <c r="K4" s="312">
        <v>11</v>
      </c>
      <c r="L4" s="313">
        <v>12</v>
      </c>
      <c r="M4" s="312">
        <v>13</v>
      </c>
      <c r="N4" s="313">
        <v>14</v>
      </c>
      <c r="O4" s="312">
        <v>15</v>
      </c>
      <c r="P4" s="313">
        <v>16</v>
      </c>
      <c r="Q4" s="312">
        <v>17</v>
      </c>
      <c r="R4" s="313">
        <v>18</v>
      </c>
      <c r="S4" s="312">
        <v>19</v>
      </c>
      <c r="T4" s="313">
        <v>20</v>
      </c>
      <c r="U4" s="312">
        <v>21</v>
      </c>
      <c r="V4" s="313">
        <v>22</v>
      </c>
      <c r="W4" s="312">
        <v>23</v>
      </c>
      <c r="X4" s="313">
        <v>24</v>
      </c>
      <c r="Y4" s="312">
        <v>25</v>
      </c>
      <c r="Z4" s="313">
        <v>26</v>
      </c>
      <c r="AA4" s="312">
        <v>27</v>
      </c>
      <c r="AB4" s="314" t="s">
        <v>347</v>
      </c>
      <c r="AC4" s="315"/>
      <c r="AD4" s="315"/>
      <c r="AE4" s="316" t="s">
        <v>348</v>
      </c>
      <c r="AF4" s="317" t="s">
        <v>349</v>
      </c>
    </row>
    <row r="5" spans="1:32" ht="17.149999999999999" customHeight="1" thickTop="1" thickBot="1" x14ac:dyDescent="0.35">
      <c r="A5" s="318"/>
      <c r="B5" s="319"/>
      <c r="C5" s="320" t="s">
        <v>230</v>
      </c>
      <c r="D5" s="321"/>
      <c r="E5" s="321"/>
      <c r="F5" s="321"/>
      <c r="G5" s="321"/>
      <c r="H5" s="321"/>
      <c r="I5" s="321"/>
      <c r="J5" s="321"/>
      <c r="K5" s="321"/>
      <c r="L5" s="321"/>
      <c r="M5" s="321"/>
      <c r="N5" s="322"/>
      <c r="O5" s="321"/>
      <c r="P5" s="321"/>
      <c r="Q5" s="321"/>
      <c r="R5" s="321"/>
      <c r="S5" s="321"/>
      <c r="T5" s="321"/>
      <c r="U5" s="321"/>
      <c r="V5" s="323">
        <f>SUM(V6:V13)</f>
        <v>0</v>
      </c>
      <c r="W5" s="323"/>
      <c r="X5" s="324">
        <f>SUM(X6:X13)</f>
        <v>0</v>
      </c>
      <c r="Y5" s="323">
        <f>SUM(Y6:Y13)</f>
        <v>0</v>
      </c>
      <c r="Z5" s="325"/>
      <c r="AA5" s="326" t="s">
        <v>350</v>
      </c>
    </row>
    <row r="6" spans="1:32" ht="13" customHeight="1" thickTop="1" x14ac:dyDescent="0.25">
      <c r="A6" s="1002"/>
      <c r="B6" s="1005"/>
      <c r="C6" s="1008"/>
      <c r="D6" s="1011"/>
      <c r="E6" s="1005"/>
      <c r="F6" s="1014"/>
      <c r="G6" s="1006"/>
      <c r="H6" s="1032"/>
      <c r="I6" s="327" t="s">
        <v>135</v>
      </c>
      <c r="J6" s="1005"/>
      <c r="K6" s="1005"/>
      <c r="L6" s="1017"/>
      <c r="M6" s="328"/>
      <c r="N6" s="329"/>
      <c r="O6" s="330"/>
      <c r="P6" s="329"/>
      <c r="Q6" s="331"/>
      <c r="R6" s="332"/>
      <c r="S6" s="332"/>
      <c r="T6" s="332"/>
      <c r="U6" s="329"/>
      <c r="V6" s="1020">
        <f>SUM(Q6:U13)</f>
        <v>0</v>
      </c>
      <c r="W6" s="1023"/>
      <c r="X6" s="1026">
        <f>IF((V6-W6)&gt;=0,V6-W6,0)</f>
        <v>0</v>
      </c>
      <c r="Y6" s="1046">
        <f>IF(V6&lt;W6,V6,W6)/IF(W6=0,1,W6)</f>
        <v>0</v>
      </c>
      <c r="Z6" s="1038" t="str">
        <f>IF(Y6=1,"pe",IF(Y6&gt;0,"ne",""))</f>
        <v/>
      </c>
      <c r="AA6" s="1049"/>
      <c r="AB6" s="299">
        <v>1</v>
      </c>
      <c r="AC6" s="299" t="s">
        <v>351</v>
      </c>
      <c r="AD6" s="299" t="str">
        <f>$C$2</f>
        <v>??</v>
      </c>
      <c r="AE6" s="299">
        <v>1</v>
      </c>
      <c r="AF6" s="333">
        <f>C6</f>
        <v>0</v>
      </c>
    </row>
    <row r="7" spans="1:32" ht="13" customHeight="1" x14ac:dyDescent="0.25">
      <c r="A7" s="1003"/>
      <c r="B7" s="1006"/>
      <c r="C7" s="1009"/>
      <c r="D7" s="1012"/>
      <c r="E7" s="1006"/>
      <c r="F7" s="1015"/>
      <c r="G7" s="1006"/>
      <c r="H7" s="1033"/>
      <c r="I7" s="1042"/>
      <c r="J7" s="1006"/>
      <c r="K7" s="1006"/>
      <c r="L7" s="1018"/>
      <c r="M7" s="334"/>
      <c r="N7" s="335"/>
      <c r="O7" s="336"/>
      <c r="P7" s="335"/>
      <c r="Q7" s="337"/>
      <c r="R7" s="338"/>
      <c r="S7" s="338"/>
      <c r="T7" s="338"/>
      <c r="U7" s="335"/>
      <c r="V7" s="1021"/>
      <c r="W7" s="1024"/>
      <c r="X7" s="1027"/>
      <c r="Y7" s="1047"/>
      <c r="Z7" s="1039"/>
      <c r="AA7" s="1050"/>
      <c r="AB7" s="299">
        <f>IF(O7=O6,0,1)</f>
        <v>0</v>
      </c>
      <c r="AC7" s="299" t="s">
        <v>351</v>
      </c>
      <c r="AD7" s="299" t="str">
        <f t="shared" ref="AD7:AD70" si="0">$C$2</f>
        <v>??</v>
      </c>
      <c r="AE7" s="299" t="e">
        <f>IF(#REF!=#REF!,0,1)</f>
        <v>#REF!</v>
      </c>
      <c r="AF7" s="333">
        <f>AF6</f>
        <v>0</v>
      </c>
    </row>
    <row r="8" spans="1:32" ht="13" customHeight="1" x14ac:dyDescent="0.25">
      <c r="A8" s="1003"/>
      <c r="B8" s="1006"/>
      <c r="C8" s="1009"/>
      <c r="D8" s="1012"/>
      <c r="E8" s="1006"/>
      <c r="F8" s="1015"/>
      <c r="G8" s="1006"/>
      <c r="H8" s="1033"/>
      <c r="I8" s="1042"/>
      <c r="J8" s="1006"/>
      <c r="K8" s="1006"/>
      <c r="L8" s="1018"/>
      <c r="M8" s="334"/>
      <c r="N8" s="335"/>
      <c r="O8" s="336"/>
      <c r="P8" s="335"/>
      <c r="Q8" s="337"/>
      <c r="R8" s="338"/>
      <c r="S8" s="338"/>
      <c r="T8" s="338"/>
      <c r="U8" s="335"/>
      <c r="V8" s="1021"/>
      <c r="W8" s="1024"/>
      <c r="X8" s="1027"/>
      <c r="Y8" s="1047"/>
      <c r="Z8" s="1039"/>
      <c r="AA8" s="1050"/>
      <c r="AB8" s="299">
        <f>IF(O8=O7,0,IF(O8=O6,0,1))</f>
        <v>0</v>
      </c>
      <c r="AC8" s="299" t="s">
        <v>351</v>
      </c>
      <c r="AD8" s="299" t="str">
        <f t="shared" si="0"/>
        <v>??</v>
      </c>
      <c r="AE8" s="299" t="e">
        <f>IF(#REF!=#REF!,0,IF(#REF!=#REF!,0,1))</f>
        <v>#REF!</v>
      </c>
      <c r="AF8" s="333">
        <f t="shared" ref="AF8:AF13" si="1">AF7</f>
        <v>0</v>
      </c>
    </row>
    <row r="9" spans="1:32" ht="13" customHeight="1" x14ac:dyDescent="0.25">
      <c r="A9" s="1003"/>
      <c r="B9" s="1006"/>
      <c r="C9" s="1009"/>
      <c r="D9" s="1012"/>
      <c r="E9" s="1006"/>
      <c r="F9" s="1015"/>
      <c r="G9" s="1006"/>
      <c r="H9" s="1033"/>
      <c r="I9" s="1042"/>
      <c r="J9" s="1006"/>
      <c r="K9" s="1006"/>
      <c r="L9" s="1018"/>
      <c r="M9" s="334"/>
      <c r="N9" s="335"/>
      <c r="O9" s="336"/>
      <c r="P9" s="335"/>
      <c r="Q9" s="337"/>
      <c r="R9" s="338"/>
      <c r="S9" s="338"/>
      <c r="T9" s="338"/>
      <c r="U9" s="335"/>
      <c r="V9" s="1021"/>
      <c r="W9" s="1024"/>
      <c r="X9" s="1027"/>
      <c r="Y9" s="1047"/>
      <c r="Z9" s="1039"/>
      <c r="AA9" s="1050"/>
      <c r="AB9" s="299">
        <f>IF(O9=O8,0,IF(O9=O7,0,IF(O9=O6,0,1)))</f>
        <v>0</v>
      </c>
      <c r="AC9" s="299" t="s">
        <v>351</v>
      </c>
      <c r="AD9" s="299" t="str">
        <f t="shared" si="0"/>
        <v>??</v>
      </c>
      <c r="AE9" s="299" t="e">
        <f>IF(#REF!=#REF!,0,IF(#REF!=#REF!,0,IF(#REF!=#REF!,0,1)))</f>
        <v>#REF!</v>
      </c>
      <c r="AF9" s="333">
        <f t="shared" si="1"/>
        <v>0</v>
      </c>
    </row>
    <row r="10" spans="1:32" ht="13" customHeight="1" x14ac:dyDescent="0.25">
      <c r="A10" s="1003"/>
      <c r="B10" s="1006"/>
      <c r="C10" s="1009"/>
      <c r="D10" s="1012"/>
      <c r="E10" s="1006"/>
      <c r="F10" s="1015"/>
      <c r="G10" s="1006"/>
      <c r="H10" s="1033"/>
      <c r="I10" s="1042"/>
      <c r="J10" s="1006"/>
      <c r="K10" s="1006"/>
      <c r="L10" s="1018"/>
      <c r="M10" s="334"/>
      <c r="N10" s="335"/>
      <c r="O10" s="336"/>
      <c r="P10" s="335"/>
      <c r="Q10" s="337"/>
      <c r="R10" s="338"/>
      <c r="S10" s="338"/>
      <c r="T10" s="338"/>
      <c r="U10" s="335"/>
      <c r="V10" s="1021"/>
      <c r="W10" s="1024"/>
      <c r="X10" s="1027"/>
      <c r="Y10" s="1047"/>
      <c r="Z10" s="1039"/>
      <c r="AA10" s="1050"/>
      <c r="AB10" s="299">
        <f>IF(O10=O9,0,IF(O10=O8,0,IF(O10=O7,0,IF(O10=O6,0,1))))</f>
        <v>0</v>
      </c>
      <c r="AC10" s="299" t="s">
        <v>351</v>
      </c>
      <c r="AD10" s="299" t="str">
        <f t="shared" si="0"/>
        <v>??</v>
      </c>
      <c r="AE10" s="299" t="e">
        <f>IF(#REF!=#REF!,0,IF(#REF!=#REF!,0,IF(#REF!=#REF!,0,IF(#REF!=#REF!,0,1))))</f>
        <v>#REF!</v>
      </c>
      <c r="AF10" s="333">
        <f t="shared" si="1"/>
        <v>0</v>
      </c>
    </row>
    <row r="11" spans="1:32" ht="13" customHeight="1" x14ac:dyDescent="0.25">
      <c r="A11" s="1003"/>
      <c r="B11" s="1006"/>
      <c r="C11" s="1009"/>
      <c r="D11" s="1012"/>
      <c r="E11" s="1006"/>
      <c r="F11" s="1015"/>
      <c r="G11" s="1006"/>
      <c r="H11" s="1033"/>
      <c r="I11" s="1042"/>
      <c r="J11" s="1006"/>
      <c r="K11" s="1006"/>
      <c r="L11" s="1018"/>
      <c r="M11" s="334"/>
      <c r="N11" s="335"/>
      <c r="O11" s="336"/>
      <c r="P11" s="335"/>
      <c r="Q11" s="337"/>
      <c r="R11" s="338"/>
      <c r="S11" s="338"/>
      <c r="T11" s="338"/>
      <c r="U11" s="335"/>
      <c r="V11" s="1021"/>
      <c r="W11" s="1024"/>
      <c r="X11" s="1027"/>
      <c r="Y11" s="1047"/>
      <c r="Z11" s="1039"/>
      <c r="AA11" s="1050"/>
      <c r="AB11" s="299">
        <f>IF(O11=O10,0,IF(O11=O9,0,IF(O11=O8,0,IF(O11=O7,0,IF(O11=O6,0,1)))))</f>
        <v>0</v>
      </c>
      <c r="AC11" s="299" t="s">
        <v>351</v>
      </c>
      <c r="AD11" s="299" t="str">
        <f t="shared" si="0"/>
        <v>??</v>
      </c>
      <c r="AE11" s="299" t="e">
        <f>IF(#REF!=#REF!,0,IF(#REF!=#REF!,0,IF(#REF!=#REF!,0,IF(#REF!=#REF!,0,IF(#REF!=#REF!,0,1)))))</f>
        <v>#REF!</v>
      </c>
      <c r="AF11" s="333">
        <f t="shared" si="1"/>
        <v>0</v>
      </c>
    </row>
    <row r="12" spans="1:32" ht="13" customHeight="1" x14ac:dyDescent="0.25">
      <c r="A12" s="1003"/>
      <c r="B12" s="1006"/>
      <c r="C12" s="1009"/>
      <c r="D12" s="1012"/>
      <c r="E12" s="1006"/>
      <c r="F12" s="1015"/>
      <c r="G12" s="1006"/>
      <c r="H12" s="1033"/>
      <c r="I12" s="1042"/>
      <c r="J12" s="1006"/>
      <c r="K12" s="1006"/>
      <c r="L12" s="1018"/>
      <c r="M12" s="334"/>
      <c r="N12" s="335"/>
      <c r="O12" s="336"/>
      <c r="P12" s="335"/>
      <c r="Q12" s="337"/>
      <c r="R12" s="338"/>
      <c r="S12" s="338"/>
      <c r="T12" s="338"/>
      <c r="U12" s="335"/>
      <c r="V12" s="1021"/>
      <c r="W12" s="1024"/>
      <c r="X12" s="1027"/>
      <c r="Y12" s="1047"/>
      <c r="Z12" s="1039"/>
      <c r="AA12" s="1050"/>
      <c r="AB12" s="299">
        <f>IF(O12=O11,0,IF(O12=O10,0,IF(O12=O9,0,IF(O12=O8,0,IF(O12=O7,0,IF(O12=O6,0,1))))))</f>
        <v>0</v>
      </c>
      <c r="AC12" s="299" t="s">
        <v>351</v>
      </c>
      <c r="AD12" s="299" t="str">
        <f t="shared" si="0"/>
        <v>??</v>
      </c>
      <c r="AE12" s="299" t="e">
        <f>IF(#REF!=#REF!,0,IF(#REF!=#REF!,0,IF(#REF!=#REF!,0,IF(#REF!=#REF!,0,IF(#REF!=#REF!,0,IF(#REF!=#REF!,0,1))))))</f>
        <v>#REF!</v>
      </c>
      <c r="AF12" s="333">
        <f t="shared" si="1"/>
        <v>0</v>
      </c>
    </row>
    <row r="13" spans="1:32" ht="13" customHeight="1" thickBot="1" x14ac:dyDescent="0.3">
      <c r="A13" s="1004"/>
      <c r="B13" s="1007"/>
      <c r="C13" s="1010"/>
      <c r="D13" s="1013"/>
      <c r="E13" s="1007"/>
      <c r="F13" s="1016"/>
      <c r="G13" s="1007"/>
      <c r="H13" s="1034"/>
      <c r="I13" s="1043"/>
      <c r="J13" s="1007"/>
      <c r="K13" s="1007"/>
      <c r="L13" s="1019"/>
      <c r="M13" s="339"/>
      <c r="N13" s="340"/>
      <c r="O13" s="341"/>
      <c r="P13" s="340"/>
      <c r="Q13" s="342"/>
      <c r="R13" s="343"/>
      <c r="S13" s="343"/>
      <c r="T13" s="343"/>
      <c r="U13" s="335"/>
      <c r="V13" s="1022"/>
      <c r="W13" s="1025"/>
      <c r="X13" s="1028"/>
      <c r="Y13" s="1048"/>
      <c r="Z13" s="1040"/>
      <c r="AA13" s="1051"/>
      <c r="AB13" s="299">
        <f>IF(O13=O12,0,IF(O13=O11,0,IF(O13=O10,0,IF(O13=O9,0,IF(O13=O8,0,IF(O13=O7,0,IF(O13=O6,0,1)))))))</f>
        <v>0</v>
      </c>
      <c r="AC13" s="299" t="s">
        <v>351</v>
      </c>
      <c r="AD13" s="299" t="str">
        <f t="shared" si="0"/>
        <v>??</v>
      </c>
      <c r="AE13" s="299" t="e">
        <f>IF(#REF!=#REF!,0,IF(#REF!=#REF!,0,IF(#REF!=#REF!,0,IF(#REF!=#REF!,0,IF(#REF!=#REF!,0,IF(#REF!=#REF!,0,IF(#REF!=#REF!,0,1)))))))</f>
        <v>#REF!</v>
      </c>
      <c r="AF13" s="333">
        <f t="shared" si="1"/>
        <v>0</v>
      </c>
    </row>
    <row r="14" spans="1:32" ht="17.149999999999999" customHeight="1" thickTop="1" thickBot="1" x14ac:dyDescent="0.35">
      <c r="A14" s="344"/>
      <c r="B14" s="345"/>
      <c r="C14" s="346" t="s">
        <v>352</v>
      </c>
      <c r="D14" s="347"/>
      <c r="E14" s="347"/>
      <c r="F14" s="347"/>
      <c r="G14" s="347"/>
      <c r="H14" s="348"/>
      <c r="I14" s="347"/>
      <c r="J14" s="347"/>
      <c r="K14" s="347"/>
      <c r="L14" s="347"/>
      <c r="M14" s="349"/>
      <c r="N14" s="350"/>
      <c r="O14" s="351"/>
      <c r="P14" s="351"/>
      <c r="Q14" s="350"/>
      <c r="R14" s="350"/>
      <c r="S14" s="350"/>
      <c r="T14" s="350"/>
      <c r="U14" s="345"/>
      <c r="V14" s="352">
        <f>SUM(V15:V30)</f>
        <v>0</v>
      </c>
      <c r="W14" s="352"/>
      <c r="X14" s="353">
        <f>SUM(X15:X30)</f>
        <v>0</v>
      </c>
      <c r="Y14" s="352">
        <f>SUM(Y15:Y30)</f>
        <v>0</v>
      </c>
      <c r="Z14" s="354"/>
      <c r="AA14" s="355" t="s">
        <v>350</v>
      </c>
      <c r="AD14" s="299" t="str">
        <f t="shared" si="0"/>
        <v>??</v>
      </c>
    </row>
    <row r="15" spans="1:32" ht="13" customHeight="1" thickTop="1" thickBot="1" x14ac:dyDescent="0.3">
      <c r="A15" s="1002"/>
      <c r="B15" s="1005"/>
      <c r="C15" s="1008"/>
      <c r="D15" s="1011"/>
      <c r="E15" s="1005"/>
      <c r="F15" s="1014"/>
      <c r="G15" s="1006"/>
      <c r="H15" s="1032"/>
      <c r="I15" s="327" t="s">
        <v>135</v>
      </c>
      <c r="J15" s="1005"/>
      <c r="K15" s="1005"/>
      <c r="L15" s="1017"/>
      <c r="M15" s="328"/>
      <c r="N15" s="329"/>
      <c r="O15" s="330"/>
      <c r="P15" s="329"/>
      <c r="Q15" s="331"/>
      <c r="R15" s="332"/>
      <c r="S15" s="332"/>
      <c r="T15" s="332"/>
      <c r="U15" s="329"/>
      <c r="V15" s="1021">
        <f>SUM(Q15:U22)</f>
        <v>0</v>
      </c>
      <c r="W15" s="1024"/>
      <c r="X15" s="1035">
        <f>IF((V15-W15)&gt;=0,V15-W15,0)</f>
        <v>0</v>
      </c>
      <c r="Y15" s="1037">
        <f>IF(V15&lt;W15,V15,W15)/IF(W15=0,1,W15)</f>
        <v>0</v>
      </c>
      <c r="Z15" s="1038" t="str">
        <f>IF(Y15=1,"pe",IF(Y15&gt;0,"ne",""))</f>
        <v/>
      </c>
      <c r="AA15" s="1041"/>
      <c r="AB15" s="299">
        <v>1</v>
      </c>
      <c r="AC15" s="299" t="s">
        <v>353</v>
      </c>
      <c r="AD15" s="299" t="str">
        <f t="shared" si="0"/>
        <v>??</v>
      </c>
      <c r="AE15" s="299">
        <v>1</v>
      </c>
      <c r="AF15" s="333">
        <f>C15</f>
        <v>0</v>
      </c>
    </row>
    <row r="16" spans="1:32" ht="13" customHeight="1" thickTop="1" thickBot="1" x14ac:dyDescent="0.3">
      <c r="A16" s="1003"/>
      <c r="B16" s="1006"/>
      <c r="C16" s="1009"/>
      <c r="D16" s="1012"/>
      <c r="E16" s="1006"/>
      <c r="F16" s="1015"/>
      <c r="G16" s="1006"/>
      <c r="H16" s="1033"/>
      <c r="I16" s="1042"/>
      <c r="J16" s="1006"/>
      <c r="K16" s="1006"/>
      <c r="L16" s="1018"/>
      <c r="M16" s="334"/>
      <c r="N16" s="335"/>
      <c r="O16" s="336"/>
      <c r="P16" s="335"/>
      <c r="Q16" s="337"/>
      <c r="R16" s="338"/>
      <c r="S16" s="338"/>
      <c r="T16" s="338"/>
      <c r="U16" s="335"/>
      <c r="V16" s="1021"/>
      <c r="W16" s="1024"/>
      <c r="X16" s="1036"/>
      <c r="Y16" s="1037"/>
      <c r="Z16" s="1039"/>
      <c r="AA16" s="1041"/>
      <c r="AB16" s="299">
        <f>IF(O16=O15,0,1)</f>
        <v>0</v>
      </c>
      <c r="AC16" s="299" t="s">
        <v>353</v>
      </c>
      <c r="AD16" s="299" t="str">
        <f t="shared" si="0"/>
        <v>??</v>
      </c>
      <c r="AE16" s="299" t="e">
        <f>IF(#REF!=#REF!,0,1)</f>
        <v>#REF!</v>
      </c>
      <c r="AF16" s="333">
        <f t="shared" ref="AF16:AF30" si="2">AF15</f>
        <v>0</v>
      </c>
    </row>
    <row r="17" spans="1:32" ht="13" customHeight="1" thickTop="1" thickBot="1" x14ac:dyDescent="0.3">
      <c r="A17" s="1003"/>
      <c r="B17" s="1006"/>
      <c r="C17" s="1009"/>
      <c r="D17" s="1012"/>
      <c r="E17" s="1006"/>
      <c r="F17" s="1015"/>
      <c r="G17" s="1006"/>
      <c r="H17" s="1033"/>
      <c r="I17" s="1042"/>
      <c r="J17" s="1006"/>
      <c r="K17" s="1006"/>
      <c r="L17" s="1018"/>
      <c r="M17" s="334"/>
      <c r="N17" s="335"/>
      <c r="O17" s="336"/>
      <c r="P17" s="335"/>
      <c r="Q17" s="337"/>
      <c r="R17" s="338"/>
      <c r="S17" s="338"/>
      <c r="T17" s="338"/>
      <c r="U17" s="335"/>
      <c r="V17" s="1021"/>
      <c r="W17" s="1024"/>
      <c r="X17" s="1036"/>
      <c r="Y17" s="1037"/>
      <c r="Z17" s="1039"/>
      <c r="AA17" s="1041"/>
      <c r="AB17" s="299">
        <f>IF(O17=O16,0,IF(O17=O15,0,1))</f>
        <v>0</v>
      </c>
      <c r="AC17" s="299" t="s">
        <v>353</v>
      </c>
      <c r="AD17" s="299" t="str">
        <f t="shared" si="0"/>
        <v>??</v>
      </c>
      <c r="AE17" s="299" t="e">
        <f>IF(#REF!=#REF!,0,IF(#REF!=#REF!,0,1))</f>
        <v>#REF!</v>
      </c>
      <c r="AF17" s="333">
        <f t="shared" si="2"/>
        <v>0</v>
      </c>
    </row>
    <row r="18" spans="1:32" ht="13" customHeight="1" thickTop="1" thickBot="1" x14ac:dyDescent="0.3">
      <c r="A18" s="1003"/>
      <c r="B18" s="1006"/>
      <c r="C18" s="1009"/>
      <c r="D18" s="1012"/>
      <c r="E18" s="1006"/>
      <c r="F18" s="1015"/>
      <c r="G18" s="1006"/>
      <c r="H18" s="1033"/>
      <c r="I18" s="1042"/>
      <c r="J18" s="1006"/>
      <c r="K18" s="1006"/>
      <c r="L18" s="1018"/>
      <c r="M18" s="334"/>
      <c r="N18" s="335"/>
      <c r="O18" s="336"/>
      <c r="P18" s="335"/>
      <c r="Q18" s="337"/>
      <c r="R18" s="338"/>
      <c r="S18" s="338"/>
      <c r="T18" s="338"/>
      <c r="U18" s="335"/>
      <c r="V18" s="1021"/>
      <c r="W18" s="1024"/>
      <c r="X18" s="1036"/>
      <c r="Y18" s="1037"/>
      <c r="Z18" s="1039"/>
      <c r="AA18" s="1041"/>
      <c r="AB18" s="299">
        <f>IF(O18=O17,0,IF(O18=O16,0,IF(O18=O15,0,1)))</f>
        <v>0</v>
      </c>
      <c r="AC18" s="299" t="s">
        <v>353</v>
      </c>
      <c r="AD18" s="299" t="str">
        <f t="shared" si="0"/>
        <v>??</v>
      </c>
      <c r="AE18" s="299" t="e">
        <f>IF(#REF!=#REF!,0,IF(#REF!=#REF!,0,IF(#REF!=#REF!,0,1)))</f>
        <v>#REF!</v>
      </c>
      <c r="AF18" s="333">
        <f t="shared" si="2"/>
        <v>0</v>
      </c>
    </row>
    <row r="19" spans="1:32" ht="13" customHeight="1" thickTop="1" thickBot="1" x14ac:dyDescent="0.3">
      <c r="A19" s="1003"/>
      <c r="B19" s="1006"/>
      <c r="C19" s="1009"/>
      <c r="D19" s="1012"/>
      <c r="E19" s="1006"/>
      <c r="F19" s="1015"/>
      <c r="G19" s="1006"/>
      <c r="H19" s="1033"/>
      <c r="I19" s="1042"/>
      <c r="J19" s="1006"/>
      <c r="K19" s="1006"/>
      <c r="L19" s="1018"/>
      <c r="M19" s="334"/>
      <c r="N19" s="335"/>
      <c r="O19" s="336"/>
      <c r="P19" s="335"/>
      <c r="Q19" s="337"/>
      <c r="R19" s="338"/>
      <c r="S19" s="338"/>
      <c r="T19" s="338"/>
      <c r="U19" s="335"/>
      <c r="V19" s="1021"/>
      <c r="W19" s="1024"/>
      <c r="X19" s="1036"/>
      <c r="Y19" s="1037"/>
      <c r="Z19" s="1039"/>
      <c r="AA19" s="1041"/>
      <c r="AB19" s="299">
        <f>IF(O19=O18,0,IF(O19=O17,0,IF(O19=O16,0,IF(O19=O15,0,1))))</f>
        <v>0</v>
      </c>
      <c r="AC19" s="299" t="s">
        <v>353</v>
      </c>
      <c r="AD19" s="299" t="str">
        <f t="shared" si="0"/>
        <v>??</v>
      </c>
      <c r="AE19" s="299" t="e">
        <f>IF(#REF!=#REF!,0,IF(#REF!=#REF!,0,IF(#REF!=#REF!,0,IF(#REF!=#REF!,0,1))))</f>
        <v>#REF!</v>
      </c>
      <c r="AF19" s="333">
        <f t="shared" si="2"/>
        <v>0</v>
      </c>
    </row>
    <row r="20" spans="1:32" ht="13" customHeight="1" thickTop="1" thickBot="1" x14ac:dyDescent="0.3">
      <c r="A20" s="1003"/>
      <c r="B20" s="1006"/>
      <c r="C20" s="1009"/>
      <c r="D20" s="1012"/>
      <c r="E20" s="1006"/>
      <c r="F20" s="1015"/>
      <c r="G20" s="1006"/>
      <c r="H20" s="1033"/>
      <c r="I20" s="1042"/>
      <c r="J20" s="1006"/>
      <c r="K20" s="1006"/>
      <c r="L20" s="1018"/>
      <c r="M20" s="334"/>
      <c r="N20" s="335"/>
      <c r="O20" s="336"/>
      <c r="P20" s="335"/>
      <c r="Q20" s="337"/>
      <c r="R20" s="338"/>
      <c r="S20" s="338"/>
      <c r="T20" s="338"/>
      <c r="U20" s="335"/>
      <c r="V20" s="1021"/>
      <c r="W20" s="1024"/>
      <c r="X20" s="1044" t="str">
        <f>IF(X15&gt;9,"Błąd","")</f>
        <v/>
      </c>
      <c r="Y20" s="1037"/>
      <c r="Z20" s="1039"/>
      <c r="AA20" s="1041"/>
      <c r="AB20" s="299">
        <f>IF(O20=O19,0,IF(O20=O18,0,IF(O20=O17,0,IF(O20=O16,0,IF(O20=O15,0,1)))))</f>
        <v>0</v>
      </c>
      <c r="AC20" s="299" t="s">
        <v>353</v>
      </c>
      <c r="AD20" s="299" t="str">
        <f t="shared" si="0"/>
        <v>??</v>
      </c>
      <c r="AE20" s="299" t="e">
        <f>IF(#REF!=#REF!,0,IF(#REF!=#REF!,0,IF(#REF!=#REF!,0,IF(#REF!=#REF!,0,IF(#REF!=#REF!,0,1)))))</f>
        <v>#REF!</v>
      </c>
      <c r="AF20" s="333">
        <f t="shared" si="2"/>
        <v>0</v>
      </c>
    </row>
    <row r="21" spans="1:32" ht="13" customHeight="1" thickTop="1" thickBot="1" x14ac:dyDescent="0.3">
      <c r="A21" s="1003"/>
      <c r="B21" s="1006"/>
      <c r="C21" s="1009"/>
      <c r="D21" s="1012"/>
      <c r="E21" s="1006"/>
      <c r="F21" s="1015"/>
      <c r="G21" s="1006"/>
      <c r="H21" s="1033"/>
      <c r="I21" s="1042"/>
      <c r="J21" s="1006"/>
      <c r="K21" s="1006"/>
      <c r="L21" s="1018"/>
      <c r="M21" s="334"/>
      <c r="N21" s="335"/>
      <c r="O21" s="336"/>
      <c r="P21" s="335"/>
      <c r="Q21" s="337"/>
      <c r="R21" s="338"/>
      <c r="S21" s="338"/>
      <c r="T21" s="338"/>
      <c r="U21" s="335"/>
      <c r="V21" s="1021"/>
      <c r="W21" s="1024"/>
      <c r="X21" s="1044"/>
      <c r="Y21" s="1037"/>
      <c r="Z21" s="1039"/>
      <c r="AA21" s="1041"/>
      <c r="AB21" s="299">
        <f>IF(O21=O20,0,IF(O21=O19,0,IF(O21=O18,0,IF(O21=O17,0,IF(O21=O16,0,IF(O21=O15,0,1))))))</f>
        <v>0</v>
      </c>
      <c r="AC21" s="299" t="s">
        <v>353</v>
      </c>
      <c r="AD21" s="299" t="str">
        <f t="shared" si="0"/>
        <v>??</v>
      </c>
      <c r="AE21" s="299" t="e">
        <f>IF(#REF!=#REF!,0,IF(#REF!=#REF!,0,IF(#REF!=#REF!,0,IF(#REF!=#REF!,0,IF(#REF!=#REF!,0,IF(#REF!=#REF!,0,1))))))</f>
        <v>#REF!</v>
      </c>
      <c r="AF21" s="333">
        <f t="shared" si="2"/>
        <v>0</v>
      </c>
    </row>
    <row r="22" spans="1:32" ht="13" customHeight="1" thickTop="1" thickBot="1" x14ac:dyDescent="0.3">
      <c r="A22" s="1004"/>
      <c r="B22" s="1007"/>
      <c r="C22" s="1010"/>
      <c r="D22" s="1013"/>
      <c r="E22" s="1007"/>
      <c r="F22" s="1016"/>
      <c r="G22" s="1007"/>
      <c r="H22" s="1034"/>
      <c r="I22" s="1043"/>
      <c r="J22" s="1007"/>
      <c r="K22" s="1007"/>
      <c r="L22" s="1019"/>
      <c r="M22" s="339"/>
      <c r="N22" s="340"/>
      <c r="O22" s="341"/>
      <c r="P22" s="340"/>
      <c r="Q22" s="342"/>
      <c r="R22" s="343"/>
      <c r="S22" s="343"/>
      <c r="T22" s="343"/>
      <c r="U22" s="335"/>
      <c r="V22" s="1022"/>
      <c r="W22" s="1025"/>
      <c r="X22" s="1045"/>
      <c r="Y22" s="1037"/>
      <c r="Z22" s="1040"/>
      <c r="AA22" s="1041"/>
      <c r="AB22" s="299">
        <f>IF(O22=O21,0,IF(O22=O20,0,IF(O22=O19,0,IF(O22=O18,0,IF(O22=O17,0,IF(O22=O16,0,IF(O22=O15,0,1)))))))</f>
        <v>0</v>
      </c>
      <c r="AC22" s="299" t="s">
        <v>353</v>
      </c>
      <c r="AD22" s="299" t="str">
        <f t="shared" si="0"/>
        <v>??</v>
      </c>
      <c r="AE22" s="299" t="e">
        <f>IF(#REF!=#REF!,0,IF(#REF!=#REF!,0,IF(#REF!=#REF!,0,IF(#REF!=#REF!,0,IF(#REF!=#REF!,0,IF(#REF!=#REF!,0,IF(#REF!=#REF!,0,1)))))))</f>
        <v>#REF!</v>
      </c>
      <c r="AF22" s="333">
        <f t="shared" si="2"/>
        <v>0</v>
      </c>
    </row>
    <row r="23" spans="1:32" ht="17.149999999999999" customHeight="1" thickTop="1" thickBot="1" x14ac:dyDescent="0.3">
      <c r="A23" s="1002"/>
      <c r="B23" s="1005"/>
      <c r="C23" s="1008"/>
      <c r="D23" s="1011"/>
      <c r="E23" s="1005"/>
      <c r="F23" s="1014"/>
      <c r="G23" s="1006"/>
      <c r="H23" s="1032"/>
      <c r="I23" s="327" t="s">
        <v>135</v>
      </c>
      <c r="J23" s="1005"/>
      <c r="K23" s="1005"/>
      <c r="L23" s="1017"/>
      <c r="M23" s="328"/>
      <c r="N23" s="329"/>
      <c r="O23" s="330"/>
      <c r="P23" s="329"/>
      <c r="Q23" s="331"/>
      <c r="R23" s="332"/>
      <c r="S23" s="332"/>
      <c r="T23" s="332"/>
      <c r="U23" s="329"/>
      <c r="V23" s="1020">
        <f>SUM(Q23:U30)</f>
        <v>0</v>
      </c>
      <c r="W23" s="1023"/>
      <c r="X23" s="1035">
        <f t="shared" ref="X23" si="3">IF((V23-W23)&gt;=0,V23-W23,0)</f>
        <v>0</v>
      </c>
      <c r="Y23" s="1037">
        <f>IF(V23&lt;W23,V23,W23)/IF(W23=0,1,W23)</f>
        <v>0</v>
      </c>
      <c r="Z23" s="1038" t="str">
        <f>IF(Y23=1,"pe",IF(Y23&gt;0,"ne",""))</f>
        <v/>
      </c>
      <c r="AA23" s="1041"/>
      <c r="AB23" s="299">
        <v>1</v>
      </c>
      <c r="AC23" s="299" t="s">
        <v>353</v>
      </c>
      <c r="AD23" s="299" t="str">
        <f t="shared" si="0"/>
        <v>??</v>
      </c>
      <c r="AE23" s="299">
        <v>1</v>
      </c>
      <c r="AF23" s="333">
        <f>C23</f>
        <v>0</v>
      </c>
    </row>
    <row r="24" spans="1:32" ht="13" customHeight="1" thickTop="1" thickBot="1" x14ac:dyDescent="0.3">
      <c r="A24" s="1003"/>
      <c r="B24" s="1006"/>
      <c r="C24" s="1009"/>
      <c r="D24" s="1012"/>
      <c r="E24" s="1006"/>
      <c r="F24" s="1015"/>
      <c r="G24" s="1006"/>
      <c r="H24" s="1033"/>
      <c r="I24" s="1042"/>
      <c r="J24" s="1006"/>
      <c r="K24" s="1006"/>
      <c r="L24" s="1018"/>
      <c r="M24" s="334"/>
      <c r="N24" s="335"/>
      <c r="O24" s="336"/>
      <c r="P24" s="335"/>
      <c r="Q24" s="337"/>
      <c r="R24" s="338"/>
      <c r="S24" s="338"/>
      <c r="T24" s="338"/>
      <c r="U24" s="335"/>
      <c r="V24" s="1021"/>
      <c r="W24" s="1024"/>
      <c r="X24" s="1036"/>
      <c r="Y24" s="1037"/>
      <c r="Z24" s="1039"/>
      <c r="AA24" s="1041"/>
      <c r="AB24" s="299">
        <f>IF(O24=O23,0,1)</f>
        <v>0</v>
      </c>
      <c r="AC24" s="299" t="s">
        <v>353</v>
      </c>
      <c r="AD24" s="299" t="str">
        <f t="shared" si="0"/>
        <v>??</v>
      </c>
      <c r="AE24" s="299" t="e">
        <f>IF(#REF!=#REF!,0,1)</f>
        <v>#REF!</v>
      </c>
      <c r="AF24" s="333">
        <f>AF23</f>
        <v>0</v>
      </c>
    </row>
    <row r="25" spans="1:32" ht="13" customHeight="1" thickTop="1" thickBot="1" x14ac:dyDescent="0.3">
      <c r="A25" s="1003"/>
      <c r="B25" s="1006"/>
      <c r="C25" s="1009"/>
      <c r="D25" s="1012"/>
      <c r="E25" s="1006"/>
      <c r="F25" s="1015"/>
      <c r="G25" s="1006"/>
      <c r="H25" s="1033"/>
      <c r="I25" s="1042"/>
      <c r="J25" s="1006"/>
      <c r="K25" s="1006"/>
      <c r="L25" s="1018"/>
      <c r="M25" s="334"/>
      <c r="N25" s="335"/>
      <c r="O25" s="336"/>
      <c r="P25" s="335"/>
      <c r="Q25" s="337"/>
      <c r="R25" s="338"/>
      <c r="S25" s="338"/>
      <c r="T25" s="338"/>
      <c r="U25" s="335"/>
      <c r="V25" s="1021"/>
      <c r="W25" s="1024"/>
      <c r="X25" s="1036"/>
      <c r="Y25" s="1037"/>
      <c r="Z25" s="1039"/>
      <c r="AA25" s="1041"/>
      <c r="AB25" s="299">
        <f>IF(O25=O24,0,IF(O25=O23,0,1))</f>
        <v>0</v>
      </c>
      <c r="AC25" s="299" t="s">
        <v>353</v>
      </c>
      <c r="AD25" s="299" t="str">
        <f t="shared" si="0"/>
        <v>??</v>
      </c>
      <c r="AE25" s="299" t="e">
        <f>IF(#REF!=#REF!,0,IF(#REF!=#REF!,0,1))</f>
        <v>#REF!</v>
      </c>
      <c r="AF25" s="333">
        <f t="shared" si="2"/>
        <v>0</v>
      </c>
    </row>
    <row r="26" spans="1:32" ht="13" customHeight="1" thickTop="1" thickBot="1" x14ac:dyDescent="0.3">
      <c r="A26" s="1003"/>
      <c r="B26" s="1006"/>
      <c r="C26" s="1009"/>
      <c r="D26" s="1012"/>
      <c r="E26" s="1006"/>
      <c r="F26" s="1015"/>
      <c r="G26" s="1006"/>
      <c r="H26" s="1033"/>
      <c r="I26" s="1042"/>
      <c r="J26" s="1006"/>
      <c r="K26" s="1006"/>
      <c r="L26" s="1018"/>
      <c r="M26" s="334"/>
      <c r="N26" s="335"/>
      <c r="O26" s="336"/>
      <c r="P26" s="335"/>
      <c r="Q26" s="337"/>
      <c r="R26" s="338"/>
      <c r="S26" s="338"/>
      <c r="T26" s="338"/>
      <c r="U26" s="335"/>
      <c r="V26" s="1021"/>
      <c r="W26" s="1024"/>
      <c r="X26" s="1036"/>
      <c r="Y26" s="1037"/>
      <c r="Z26" s="1039"/>
      <c r="AA26" s="1041"/>
      <c r="AB26" s="299">
        <f>IF(O26=O25,0,IF(O26=O24,0,IF(O26=O23,0,1)))</f>
        <v>0</v>
      </c>
      <c r="AC26" s="299" t="s">
        <v>353</v>
      </c>
      <c r="AD26" s="299" t="str">
        <f t="shared" si="0"/>
        <v>??</v>
      </c>
      <c r="AE26" s="299" t="e">
        <f>IF(#REF!=#REF!,0,IF(#REF!=#REF!,0,IF(#REF!=#REF!,0,1)))</f>
        <v>#REF!</v>
      </c>
      <c r="AF26" s="333">
        <f t="shared" si="2"/>
        <v>0</v>
      </c>
    </row>
    <row r="27" spans="1:32" ht="13" customHeight="1" thickTop="1" thickBot="1" x14ac:dyDescent="0.3">
      <c r="A27" s="1003"/>
      <c r="B27" s="1006"/>
      <c r="C27" s="1009"/>
      <c r="D27" s="1012"/>
      <c r="E27" s="1006"/>
      <c r="F27" s="1015"/>
      <c r="G27" s="1006"/>
      <c r="H27" s="1033"/>
      <c r="I27" s="1042"/>
      <c r="J27" s="1006"/>
      <c r="K27" s="1006"/>
      <c r="L27" s="1018"/>
      <c r="M27" s="334"/>
      <c r="N27" s="335"/>
      <c r="O27" s="336"/>
      <c r="P27" s="335"/>
      <c r="Q27" s="337"/>
      <c r="R27" s="338"/>
      <c r="S27" s="338"/>
      <c r="T27" s="338"/>
      <c r="U27" s="335"/>
      <c r="V27" s="1021"/>
      <c r="W27" s="1024"/>
      <c r="X27" s="1036"/>
      <c r="Y27" s="1037"/>
      <c r="Z27" s="1039"/>
      <c r="AA27" s="1041"/>
      <c r="AB27" s="299">
        <f>IF(O27=O26,0,IF(O27=O25,0,IF(O27=O24,0,IF(O27=O23,0,1))))</f>
        <v>0</v>
      </c>
      <c r="AC27" s="299" t="s">
        <v>353</v>
      </c>
      <c r="AD27" s="299" t="str">
        <f t="shared" si="0"/>
        <v>??</v>
      </c>
      <c r="AE27" s="299" t="e">
        <f>IF(#REF!=#REF!,0,IF(#REF!=#REF!,0,IF(#REF!=#REF!,0,IF(#REF!=#REF!,0,1))))</f>
        <v>#REF!</v>
      </c>
      <c r="AF27" s="333">
        <f t="shared" si="2"/>
        <v>0</v>
      </c>
    </row>
    <row r="28" spans="1:32" ht="13" customHeight="1" thickTop="1" thickBot="1" x14ac:dyDescent="0.3">
      <c r="A28" s="1003"/>
      <c r="B28" s="1006"/>
      <c r="C28" s="1009"/>
      <c r="D28" s="1012"/>
      <c r="E28" s="1006"/>
      <c r="F28" s="1015"/>
      <c r="G28" s="1006"/>
      <c r="H28" s="1033"/>
      <c r="I28" s="1042"/>
      <c r="J28" s="1006"/>
      <c r="K28" s="1006"/>
      <c r="L28" s="1018"/>
      <c r="M28" s="334"/>
      <c r="N28" s="335"/>
      <c r="O28" s="336"/>
      <c r="P28" s="335"/>
      <c r="Q28" s="337"/>
      <c r="R28" s="338"/>
      <c r="S28" s="338"/>
      <c r="T28" s="338"/>
      <c r="U28" s="335"/>
      <c r="V28" s="1021"/>
      <c r="W28" s="1024"/>
      <c r="X28" s="1044" t="str">
        <f t="shared" ref="X28" si="4">IF(X23&gt;9,"Błąd","")</f>
        <v/>
      </c>
      <c r="Y28" s="1037"/>
      <c r="Z28" s="1039"/>
      <c r="AA28" s="1041"/>
      <c r="AB28" s="299">
        <f>IF(O28=O27,0,IF(O28=O26,0,IF(O28=O25,0,IF(O28=O24,0,IF(O28=O23,0,1)))))</f>
        <v>0</v>
      </c>
      <c r="AC28" s="299" t="s">
        <v>353</v>
      </c>
      <c r="AD28" s="299" t="str">
        <f t="shared" si="0"/>
        <v>??</v>
      </c>
      <c r="AE28" s="299" t="e">
        <f>IF(#REF!=#REF!,0,IF(#REF!=#REF!,0,IF(#REF!=#REF!,0,IF(#REF!=#REF!,0,IF(#REF!=#REF!,0,1)))))</f>
        <v>#REF!</v>
      </c>
      <c r="AF28" s="333">
        <f t="shared" si="2"/>
        <v>0</v>
      </c>
    </row>
    <row r="29" spans="1:32" ht="13" customHeight="1" thickTop="1" thickBot="1" x14ac:dyDescent="0.3">
      <c r="A29" s="1003"/>
      <c r="B29" s="1006"/>
      <c r="C29" s="1009"/>
      <c r="D29" s="1012"/>
      <c r="E29" s="1006"/>
      <c r="F29" s="1015"/>
      <c r="G29" s="1006"/>
      <c r="H29" s="1033"/>
      <c r="I29" s="1042"/>
      <c r="J29" s="1006"/>
      <c r="K29" s="1006"/>
      <c r="L29" s="1018"/>
      <c r="M29" s="334"/>
      <c r="N29" s="335"/>
      <c r="O29" s="336"/>
      <c r="P29" s="335"/>
      <c r="Q29" s="337"/>
      <c r="R29" s="338"/>
      <c r="S29" s="338"/>
      <c r="T29" s="338"/>
      <c r="U29" s="335"/>
      <c r="V29" s="1021"/>
      <c r="W29" s="1024"/>
      <c r="X29" s="1044"/>
      <c r="Y29" s="1037"/>
      <c r="Z29" s="1039"/>
      <c r="AA29" s="1041"/>
      <c r="AB29" s="299">
        <f>IF(O29=O28,0,IF(O29=O27,0,IF(O29=O26,0,IF(O29=O25,0,IF(O29=O24,0,IF(O29=O23,0,1))))))</f>
        <v>0</v>
      </c>
      <c r="AC29" s="299" t="s">
        <v>353</v>
      </c>
      <c r="AD29" s="299" t="str">
        <f t="shared" si="0"/>
        <v>??</v>
      </c>
      <c r="AE29" s="299" t="e">
        <f>IF(#REF!=#REF!,0,IF(#REF!=#REF!,0,IF(#REF!=#REF!,0,IF(#REF!=#REF!,0,IF(#REF!=#REF!,0,IF(#REF!=#REF!,0,1))))))</f>
        <v>#REF!</v>
      </c>
      <c r="AF29" s="333">
        <f t="shared" si="2"/>
        <v>0</v>
      </c>
    </row>
    <row r="30" spans="1:32" ht="13" customHeight="1" thickTop="1" thickBot="1" x14ac:dyDescent="0.3">
      <c r="A30" s="1004"/>
      <c r="B30" s="1007"/>
      <c r="C30" s="1010"/>
      <c r="D30" s="1013"/>
      <c r="E30" s="1007"/>
      <c r="F30" s="1016"/>
      <c r="G30" s="1007"/>
      <c r="H30" s="1034"/>
      <c r="I30" s="1043"/>
      <c r="J30" s="1007"/>
      <c r="K30" s="1007"/>
      <c r="L30" s="1019"/>
      <c r="M30" s="339"/>
      <c r="N30" s="340"/>
      <c r="O30" s="341"/>
      <c r="P30" s="340"/>
      <c r="Q30" s="342"/>
      <c r="R30" s="343"/>
      <c r="S30" s="343"/>
      <c r="T30" s="343"/>
      <c r="U30" s="335"/>
      <c r="V30" s="1022"/>
      <c r="W30" s="1025"/>
      <c r="X30" s="1045"/>
      <c r="Y30" s="1037"/>
      <c r="Z30" s="1040"/>
      <c r="AA30" s="1041"/>
      <c r="AB30" s="299">
        <f>IF(O30=O29,0,IF(O30=O28,0,IF(O30=O27,0,IF(O30=O26,0,IF(O30=O25,0,IF(O30=O24,0,IF(O30=O23,0,1)))))))</f>
        <v>0</v>
      </c>
      <c r="AC30" s="299" t="s">
        <v>353</v>
      </c>
      <c r="AD30" s="299" t="str">
        <f t="shared" si="0"/>
        <v>??</v>
      </c>
      <c r="AE30" s="299" t="e">
        <f>IF(#REF!=#REF!,0,IF(#REF!=#REF!,0,IF(#REF!=#REF!,0,IF(#REF!=#REF!,0,IF(#REF!=#REF!,0,IF(#REF!=#REF!,0,IF(#REF!=#REF!,0,1)))))))</f>
        <v>#REF!</v>
      </c>
      <c r="AF30" s="333">
        <f t="shared" si="2"/>
        <v>0</v>
      </c>
    </row>
    <row r="31" spans="1:32" ht="17.149999999999999" customHeight="1" thickTop="1" thickBot="1" x14ac:dyDescent="0.35">
      <c r="A31" s="344"/>
      <c r="B31" s="345"/>
      <c r="C31" s="346" t="s">
        <v>354</v>
      </c>
      <c r="D31" s="356"/>
      <c r="E31" s="356"/>
      <c r="F31" s="356"/>
      <c r="G31" s="356"/>
      <c r="H31" s="345"/>
      <c r="I31" s="356"/>
      <c r="J31" s="356"/>
      <c r="K31" s="356"/>
      <c r="L31" s="356"/>
      <c r="M31" s="357"/>
      <c r="N31" s="345"/>
      <c r="O31" s="345"/>
      <c r="P31" s="345"/>
      <c r="Q31" s="345"/>
      <c r="R31" s="345"/>
      <c r="S31" s="345"/>
      <c r="T31" s="345"/>
      <c r="U31" s="358"/>
      <c r="V31" s="352">
        <f>SUM(V32:V49)</f>
        <v>0</v>
      </c>
      <c r="W31" s="352"/>
      <c r="X31" s="353">
        <f>SUM(X32:X49)</f>
        <v>0</v>
      </c>
      <c r="Y31" s="352">
        <f>SUM(Y32:Y49)</f>
        <v>0</v>
      </c>
      <c r="Z31" s="359"/>
      <c r="AA31" s="326" t="s">
        <v>350</v>
      </c>
      <c r="AD31" s="299" t="str">
        <f t="shared" si="0"/>
        <v>??</v>
      </c>
    </row>
    <row r="32" spans="1:32" ht="14.15" customHeight="1" thickTop="1" thickBot="1" x14ac:dyDescent="0.3">
      <c r="A32" s="1003"/>
      <c r="B32" s="1005"/>
      <c r="C32" s="1009"/>
      <c r="D32" s="1012"/>
      <c r="E32" s="1005"/>
      <c r="F32" s="1014"/>
      <c r="G32" s="1005"/>
      <c r="H32" s="1052"/>
      <c r="I32" s="327" t="s">
        <v>135</v>
      </c>
      <c r="J32" s="1005"/>
      <c r="K32" s="1005"/>
      <c r="L32" s="1006"/>
      <c r="M32" s="328"/>
      <c r="N32" s="329"/>
      <c r="O32" s="330"/>
      <c r="P32" s="329"/>
      <c r="Q32" s="331"/>
      <c r="R32" s="332"/>
      <c r="S32" s="332"/>
      <c r="T32" s="332"/>
      <c r="U32" s="329"/>
      <c r="V32" s="1021">
        <f>SUM(Q32:U41)</f>
        <v>0</v>
      </c>
      <c r="W32" s="1024"/>
      <c r="X32" s="1035">
        <f>IF((V32-W32)&gt;=0,V32-W32,0)</f>
        <v>0</v>
      </c>
      <c r="Y32" s="1037">
        <f>IF(V32&lt;W32,V32,W32)/IF(W32=0,1,W32)</f>
        <v>0</v>
      </c>
      <c r="Z32" s="1038" t="str">
        <f>IF(Y32=1,"pe",IF(Y32&gt;0,"ne",""))</f>
        <v/>
      </c>
      <c r="AA32" s="1041"/>
      <c r="AB32" s="299">
        <v>1</v>
      </c>
      <c r="AC32" s="299" t="s">
        <v>355</v>
      </c>
      <c r="AD32" s="299" t="str">
        <f t="shared" si="0"/>
        <v>??</v>
      </c>
      <c r="AE32" s="299">
        <v>1</v>
      </c>
      <c r="AF32" s="333">
        <f>C32</f>
        <v>0</v>
      </c>
    </row>
    <row r="33" spans="1:32" ht="14.15" customHeight="1" thickTop="1" thickBot="1" x14ac:dyDescent="0.3">
      <c r="A33" s="1003"/>
      <c r="B33" s="1006"/>
      <c r="C33" s="1009"/>
      <c r="D33" s="1012"/>
      <c r="E33" s="1006"/>
      <c r="F33" s="1015"/>
      <c r="G33" s="1006"/>
      <c r="H33" s="1052"/>
      <c r="I33" s="1042"/>
      <c r="J33" s="1006"/>
      <c r="K33" s="1006"/>
      <c r="L33" s="1006"/>
      <c r="M33" s="334"/>
      <c r="N33" s="335"/>
      <c r="O33" s="336"/>
      <c r="P33" s="335"/>
      <c r="Q33" s="337"/>
      <c r="R33" s="338"/>
      <c r="S33" s="338"/>
      <c r="T33" s="338"/>
      <c r="U33" s="335"/>
      <c r="V33" s="1021"/>
      <c r="W33" s="1024"/>
      <c r="X33" s="1036"/>
      <c r="Y33" s="1037"/>
      <c r="Z33" s="1039"/>
      <c r="AA33" s="1041"/>
      <c r="AB33" s="299">
        <f>IF(O33=O32,0,1)</f>
        <v>0</v>
      </c>
      <c r="AC33" s="299" t="s">
        <v>355</v>
      </c>
      <c r="AD33" s="299" t="str">
        <f t="shared" si="0"/>
        <v>??</v>
      </c>
      <c r="AE33" s="299" t="e">
        <f>IF(#REF!=#REF!,0,1)</f>
        <v>#REF!</v>
      </c>
      <c r="AF33" s="333">
        <f t="shared" ref="AF33:AF41" si="5">AF32</f>
        <v>0</v>
      </c>
    </row>
    <row r="34" spans="1:32" ht="14.15" customHeight="1" thickTop="1" thickBot="1" x14ac:dyDescent="0.3">
      <c r="A34" s="1003"/>
      <c r="B34" s="1006"/>
      <c r="C34" s="1009"/>
      <c r="D34" s="1012"/>
      <c r="E34" s="1006"/>
      <c r="F34" s="1015"/>
      <c r="G34" s="1006"/>
      <c r="H34" s="1052"/>
      <c r="I34" s="1042"/>
      <c r="J34" s="1006"/>
      <c r="K34" s="1006"/>
      <c r="L34" s="1006"/>
      <c r="M34" s="334"/>
      <c r="N34" s="335"/>
      <c r="O34" s="336"/>
      <c r="P34" s="335"/>
      <c r="Q34" s="337"/>
      <c r="R34" s="338"/>
      <c r="S34" s="338"/>
      <c r="T34" s="338"/>
      <c r="U34" s="335"/>
      <c r="V34" s="1021"/>
      <c r="W34" s="1024"/>
      <c r="X34" s="1036"/>
      <c r="Y34" s="1037"/>
      <c r="Z34" s="1039"/>
      <c r="AA34" s="1041"/>
      <c r="AB34" s="299">
        <f>IF(O34=O33,0,IF(O34=O32,0,1))</f>
        <v>0</v>
      </c>
      <c r="AC34" s="299" t="s">
        <v>355</v>
      </c>
      <c r="AD34" s="299" t="str">
        <f t="shared" si="0"/>
        <v>??</v>
      </c>
      <c r="AE34" s="299" t="e">
        <f>IF(#REF!=#REF!,0,IF(#REF!=#REF!,0,1))</f>
        <v>#REF!</v>
      </c>
      <c r="AF34" s="333">
        <f t="shared" si="5"/>
        <v>0</v>
      </c>
    </row>
    <row r="35" spans="1:32" ht="14.15" customHeight="1" thickTop="1" thickBot="1" x14ac:dyDescent="0.3">
      <c r="A35" s="1003"/>
      <c r="B35" s="1006"/>
      <c r="C35" s="1009"/>
      <c r="D35" s="1012"/>
      <c r="E35" s="1006"/>
      <c r="F35" s="1015"/>
      <c r="G35" s="1006"/>
      <c r="H35" s="1052"/>
      <c r="I35" s="1042"/>
      <c r="J35" s="1006"/>
      <c r="K35" s="1006"/>
      <c r="L35" s="1006"/>
      <c r="M35" s="334"/>
      <c r="N35" s="335"/>
      <c r="O35" s="336"/>
      <c r="P35" s="335"/>
      <c r="Q35" s="337"/>
      <c r="R35" s="338"/>
      <c r="S35" s="338"/>
      <c r="T35" s="338"/>
      <c r="U35" s="335"/>
      <c r="V35" s="1021"/>
      <c r="W35" s="1024"/>
      <c r="X35" s="1036"/>
      <c r="Y35" s="1037"/>
      <c r="Z35" s="1039"/>
      <c r="AA35" s="1041"/>
      <c r="AB35" s="299">
        <f>IF(O35=O34,0,IF(O35=O33,0,IF(O35=O32,0,1)))</f>
        <v>0</v>
      </c>
      <c r="AC35" s="299" t="s">
        <v>355</v>
      </c>
      <c r="AD35" s="299" t="str">
        <f t="shared" si="0"/>
        <v>??</v>
      </c>
      <c r="AE35" s="299" t="e">
        <f>IF(#REF!=#REF!,0,IF(#REF!=#REF!,0,IF(#REF!=#REF!,0,1)))</f>
        <v>#REF!</v>
      </c>
      <c r="AF35" s="333">
        <f t="shared" si="5"/>
        <v>0</v>
      </c>
    </row>
    <row r="36" spans="1:32" ht="14.15" customHeight="1" thickTop="1" thickBot="1" x14ac:dyDescent="0.3">
      <c r="A36" s="1003"/>
      <c r="B36" s="1006"/>
      <c r="C36" s="1009"/>
      <c r="D36" s="1012"/>
      <c r="E36" s="1006"/>
      <c r="F36" s="1015"/>
      <c r="G36" s="1006"/>
      <c r="H36" s="1052"/>
      <c r="I36" s="1042"/>
      <c r="J36" s="1006"/>
      <c r="K36" s="1006"/>
      <c r="L36" s="1006"/>
      <c r="M36" s="334"/>
      <c r="N36" s="335"/>
      <c r="O36" s="336"/>
      <c r="P36" s="335"/>
      <c r="Q36" s="337"/>
      <c r="R36" s="338"/>
      <c r="S36" s="338"/>
      <c r="T36" s="338"/>
      <c r="U36" s="335"/>
      <c r="V36" s="1021"/>
      <c r="W36" s="1024"/>
      <c r="X36" s="1036"/>
      <c r="Y36" s="1037"/>
      <c r="Z36" s="1039"/>
      <c r="AA36" s="1041"/>
      <c r="AB36" s="299">
        <f>IF(O36=O35,0,IF(O36=O34,0,IF(O36=O33,0,IF(O36=O32,0,1))))</f>
        <v>0</v>
      </c>
      <c r="AC36" s="299" t="s">
        <v>355</v>
      </c>
      <c r="AD36" s="299" t="str">
        <f t="shared" si="0"/>
        <v>??</v>
      </c>
      <c r="AE36" s="299" t="e">
        <f>IF(#REF!=#REF!,0,IF(#REF!=#REF!,0,IF(#REF!=#REF!,0,IF(#REF!=#REF!,0,1))))</f>
        <v>#REF!</v>
      </c>
      <c r="AF36" s="333">
        <f t="shared" si="5"/>
        <v>0</v>
      </c>
    </row>
    <row r="37" spans="1:32" ht="14.15" customHeight="1" thickTop="1" thickBot="1" x14ac:dyDescent="0.3">
      <c r="A37" s="1003"/>
      <c r="B37" s="1006"/>
      <c r="C37" s="1009"/>
      <c r="D37" s="1012"/>
      <c r="E37" s="1006"/>
      <c r="F37" s="1015"/>
      <c r="G37" s="1006"/>
      <c r="H37" s="1052"/>
      <c r="I37" s="1042"/>
      <c r="J37" s="1006"/>
      <c r="K37" s="1006"/>
      <c r="L37" s="1006"/>
      <c r="M37" s="334"/>
      <c r="N37" s="335"/>
      <c r="O37" s="336"/>
      <c r="P37" s="335"/>
      <c r="Q37" s="337"/>
      <c r="R37" s="338"/>
      <c r="S37" s="338"/>
      <c r="T37" s="338"/>
      <c r="U37" s="335"/>
      <c r="V37" s="1021"/>
      <c r="W37" s="1024"/>
      <c r="X37" s="1036"/>
      <c r="Y37" s="1037"/>
      <c r="Z37" s="1039"/>
      <c r="AA37" s="1041"/>
      <c r="AB37" s="299">
        <f>IF(O37=O36,0,IF(O37=O35,0,IF(O37=O34,0,IF(O37=O33,0,IF(O37=O32,0,1)))))</f>
        <v>0</v>
      </c>
      <c r="AC37" s="299" t="s">
        <v>355</v>
      </c>
      <c r="AD37" s="299" t="str">
        <f t="shared" si="0"/>
        <v>??</v>
      </c>
      <c r="AE37" s="299" t="e">
        <f>IF(#REF!=#REF!,0,IF(#REF!=#REF!,0,IF(#REF!=#REF!,0,IF(#REF!=#REF!,0,IF(#REF!=#REF!,0,1)))))</f>
        <v>#REF!</v>
      </c>
      <c r="AF37" s="333">
        <f t="shared" si="5"/>
        <v>0</v>
      </c>
    </row>
    <row r="38" spans="1:32" ht="14.15" customHeight="1" thickTop="1" thickBot="1" x14ac:dyDescent="0.3">
      <c r="A38" s="1003"/>
      <c r="B38" s="1006"/>
      <c r="C38" s="1009"/>
      <c r="D38" s="1012"/>
      <c r="E38" s="1006"/>
      <c r="F38" s="1015"/>
      <c r="G38" s="1006"/>
      <c r="H38" s="1052"/>
      <c r="I38" s="1042"/>
      <c r="J38" s="1006"/>
      <c r="K38" s="1006"/>
      <c r="L38" s="1006"/>
      <c r="M38" s="334"/>
      <c r="N38" s="335"/>
      <c r="O38" s="336"/>
      <c r="P38" s="335"/>
      <c r="Q38" s="337"/>
      <c r="R38" s="338"/>
      <c r="S38" s="338"/>
      <c r="T38" s="338"/>
      <c r="U38" s="335"/>
      <c r="V38" s="1021"/>
      <c r="W38" s="1024"/>
      <c r="X38" s="1044" t="str">
        <f>IF(X32&gt;9,"błąd","")</f>
        <v/>
      </c>
      <c r="Y38" s="1037"/>
      <c r="Z38" s="1039"/>
      <c r="AA38" s="1041"/>
      <c r="AB38" s="299">
        <f>IF(O38=O37,0,IF(O38=O36,0,IF(O38=O35,0,IF(O38=O34,0,IF(O38=O33,0,IF(O38=O32,0,1))))))</f>
        <v>0</v>
      </c>
      <c r="AC38" s="299" t="s">
        <v>355</v>
      </c>
      <c r="AD38" s="299" t="str">
        <f t="shared" si="0"/>
        <v>??</v>
      </c>
      <c r="AE38" s="299" t="e">
        <f>IF(#REF!=#REF!,0,IF(#REF!=#REF!,0,IF(#REF!=#REF!,0,IF(#REF!=#REF!,0,IF(#REF!=#REF!,0,IF(#REF!=#REF!,0,1))))))</f>
        <v>#REF!</v>
      </c>
      <c r="AF38" s="333">
        <f t="shared" si="5"/>
        <v>0</v>
      </c>
    </row>
    <row r="39" spans="1:32" ht="14.15" customHeight="1" thickTop="1" thickBot="1" x14ac:dyDescent="0.3">
      <c r="A39" s="1003"/>
      <c r="B39" s="1006"/>
      <c r="C39" s="1009"/>
      <c r="D39" s="1012"/>
      <c r="E39" s="1006"/>
      <c r="F39" s="1015"/>
      <c r="G39" s="1006"/>
      <c r="H39" s="1052"/>
      <c r="I39" s="1042"/>
      <c r="J39" s="1006"/>
      <c r="K39" s="1006"/>
      <c r="L39" s="1006"/>
      <c r="M39" s="334"/>
      <c r="N39" s="335"/>
      <c r="O39" s="336"/>
      <c r="P39" s="335"/>
      <c r="Q39" s="337"/>
      <c r="R39" s="338"/>
      <c r="S39" s="338"/>
      <c r="T39" s="338"/>
      <c r="U39" s="335"/>
      <c r="V39" s="1021"/>
      <c r="W39" s="1024"/>
      <c r="X39" s="1044"/>
      <c r="Y39" s="1037"/>
      <c r="Z39" s="1039"/>
      <c r="AA39" s="1041"/>
      <c r="AB39" s="299">
        <f>IF(O39=O38,0,IF(O39=O37,0,IF(O39=O36,0,IF(O39=O35,0,IF(O39=O34,0,IF(O39=O33,0,IF(O39=O32,0,1)))))))</f>
        <v>0</v>
      </c>
      <c r="AC39" s="299" t="s">
        <v>355</v>
      </c>
      <c r="AD39" s="299" t="str">
        <f t="shared" si="0"/>
        <v>??</v>
      </c>
      <c r="AE39" s="299" t="e">
        <f>IF(#REF!=#REF!,0,IF(#REF!=#REF!,0,IF(#REF!=#REF!,0,IF(#REF!=#REF!,0,IF(#REF!=#REF!,0,IF(#REF!=#REF!,0,IF(#REF!=#REF!,0,1)))))))</f>
        <v>#REF!</v>
      </c>
      <c r="AF39" s="333">
        <f t="shared" si="5"/>
        <v>0</v>
      </c>
    </row>
    <row r="40" spans="1:32" ht="14.15" customHeight="1" thickTop="1" thickBot="1" x14ac:dyDescent="0.3">
      <c r="A40" s="1003"/>
      <c r="B40" s="1006"/>
      <c r="C40" s="1009"/>
      <c r="D40" s="1012"/>
      <c r="E40" s="1006"/>
      <c r="F40" s="1015"/>
      <c r="G40" s="1006"/>
      <c r="H40" s="1052"/>
      <c r="I40" s="1042"/>
      <c r="J40" s="1006"/>
      <c r="K40" s="1006"/>
      <c r="L40" s="1006"/>
      <c r="M40" s="334"/>
      <c r="N40" s="335"/>
      <c r="O40" s="336"/>
      <c r="P40" s="335"/>
      <c r="Q40" s="337"/>
      <c r="R40" s="338"/>
      <c r="S40" s="338"/>
      <c r="T40" s="338"/>
      <c r="U40" s="335"/>
      <c r="V40" s="1021"/>
      <c r="W40" s="1024"/>
      <c r="X40" s="1044"/>
      <c r="Y40" s="1037"/>
      <c r="Z40" s="1039"/>
      <c r="AA40" s="1041"/>
      <c r="AB40" s="299">
        <f>IF(O40=O39,0,IF(O40=O38,0,IF(O40=O37,0,IF(O40=O36,0,IF(O40=O35,0,IF(O40=O34,0,IF(O40=O33,0,IF(O40=O32,0,1))))))))</f>
        <v>0</v>
      </c>
      <c r="AC40" s="299" t="s">
        <v>355</v>
      </c>
      <c r="AD40" s="299" t="str">
        <f t="shared" si="0"/>
        <v>??</v>
      </c>
      <c r="AE40" s="299" t="e">
        <f>IF(#REF!=#REF!,0,IF(#REF!=#REF!,0,IF(#REF!=#REF!,0,IF(#REF!=#REF!,0,IF(#REF!=#REF!,0,IF(#REF!=#REF!,0,IF(#REF!=#REF!,0,IF(#REF!=#REF!,0,1))))))))</f>
        <v>#REF!</v>
      </c>
      <c r="AF40" s="333">
        <f t="shared" si="5"/>
        <v>0</v>
      </c>
    </row>
    <row r="41" spans="1:32" ht="14.15" customHeight="1" thickTop="1" thickBot="1" x14ac:dyDescent="0.3">
      <c r="A41" s="1004"/>
      <c r="B41" s="1007"/>
      <c r="C41" s="1010"/>
      <c r="D41" s="1013"/>
      <c r="E41" s="1007"/>
      <c r="F41" s="1016"/>
      <c r="G41" s="1007"/>
      <c r="H41" s="1053"/>
      <c r="I41" s="1043"/>
      <c r="J41" s="1007"/>
      <c r="K41" s="1007"/>
      <c r="L41" s="1007"/>
      <c r="M41" s="339"/>
      <c r="N41" s="340"/>
      <c r="O41" s="341"/>
      <c r="P41" s="340"/>
      <c r="Q41" s="342"/>
      <c r="R41" s="343"/>
      <c r="S41" s="343"/>
      <c r="T41" s="343"/>
      <c r="U41" s="340"/>
      <c r="V41" s="1022"/>
      <c r="W41" s="1025"/>
      <c r="X41" s="1045"/>
      <c r="Y41" s="1037"/>
      <c r="Z41" s="1040"/>
      <c r="AA41" s="1041"/>
      <c r="AB41" s="299">
        <f>IF(O41=O40,0,IF(O41=O39,0,IF(O41=O38,0,IF(O41=O37,0,IF(O41=O36,0,IF(O41=O35,0,IF(O41=O34,0,IF(O41=O33,0,IF(O41=O32,0,1)))))))))</f>
        <v>0</v>
      </c>
      <c r="AC41" s="299" t="s">
        <v>355</v>
      </c>
      <c r="AD41" s="299" t="str">
        <f t="shared" si="0"/>
        <v>??</v>
      </c>
      <c r="AE41" s="299" t="e">
        <f>IF(#REF!=#REF!,0,IF(#REF!=#REF!,0,IF(#REF!=#REF!,0,IF(#REF!=#REF!,0,IF(#REF!=#REF!,0,IF(#REF!=#REF!,0,IF(#REF!=#REF!,0,IF(#REF!=#REF!,0,IF(#REF!=#REF!,0,1)))))))))</f>
        <v>#REF!</v>
      </c>
      <c r="AF41" s="333">
        <f t="shared" si="5"/>
        <v>0</v>
      </c>
    </row>
    <row r="42" spans="1:32" ht="14.15" customHeight="1" thickTop="1" thickBot="1" x14ac:dyDescent="0.3">
      <c r="A42" s="1002"/>
      <c r="B42" s="1005"/>
      <c r="C42" s="1008"/>
      <c r="D42" s="1011"/>
      <c r="E42" s="1005"/>
      <c r="F42" s="1014"/>
      <c r="G42" s="1006"/>
      <c r="H42" s="1032"/>
      <c r="I42" s="327" t="s">
        <v>135</v>
      </c>
      <c r="J42" s="1005"/>
      <c r="K42" s="1005"/>
      <c r="L42" s="1017"/>
      <c r="M42" s="328"/>
      <c r="N42" s="329"/>
      <c r="O42" s="330"/>
      <c r="P42" s="329"/>
      <c r="Q42" s="331"/>
      <c r="R42" s="332"/>
      <c r="S42" s="332"/>
      <c r="T42" s="332"/>
      <c r="U42" s="329"/>
      <c r="V42" s="1020">
        <f>SUM(Q42:U49)</f>
        <v>0</v>
      </c>
      <c r="W42" s="1023"/>
      <c r="X42" s="1035">
        <f t="shared" ref="X42" si="6">IF((V42-W42)&gt;=0,V42-W42,0)</f>
        <v>0</v>
      </c>
      <c r="Y42" s="1054">
        <f>IF(V42&lt;W42,V42,W42)/IF(W42=0,1,W42)</f>
        <v>0</v>
      </c>
      <c r="Z42" s="1038" t="str">
        <f>IF(Y42=1,"pe",IF(Y42&gt;0,"ne",""))</f>
        <v/>
      </c>
      <c r="AA42" s="1041"/>
      <c r="AB42" s="299">
        <v>1</v>
      </c>
      <c r="AC42" s="299" t="s">
        <v>355</v>
      </c>
      <c r="AD42" s="299" t="str">
        <f t="shared" si="0"/>
        <v>??</v>
      </c>
      <c r="AE42" s="299">
        <v>1</v>
      </c>
      <c r="AF42" s="333">
        <f>C42</f>
        <v>0</v>
      </c>
    </row>
    <row r="43" spans="1:32" ht="14.15" customHeight="1" thickTop="1" thickBot="1" x14ac:dyDescent="0.3">
      <c r="A43" s="1003"/>
      <c r="B43" s="1006"/>
      <c r="C43" s="1009"/>
      <c r="D43" s="1012"/>
      <c r="E43" s="1006"/>
      <c r="F43" s="1015"/>
      <c r="G43" s="1006"/>
      <c r="H43" s="1033"/>
      <c r="I43" s="1042"/>
      <c r="J43" s="1006"/>
      <c r="K43" s="1006"/>
      <c r="L43" s="1018"/>
      <c r="M43" s="334"/>
      <c r="N43" s="335"/>
      <c r="O43" s="336"/>
      <c r="P43" s="335"/>
      <c r="Q43" s="337"/>
      <c r="R43" s="338"/>
      <c r="S43" s="338"/>
      <c r="T43" s="338"/>
      <c r="U43" s="335"/>
      <c r="V43" s="1021"/>
      <c r="W43" s="1024"/>
      <c r="X43" s="1036"/>
      <c r="Y43" s="1054"/>
      <c r="Z43" s="1039"/>
      <c r="AA43" s="1041"/>
      <c r="AB43" s="299">
        <f>IF(O43=O42,0,1)</f>
        <v>0</v>
      </c>
      <c r="AC43" s="299" t="s">
        <v>355</v>
      </c>
      <c r="AD43" s="299" t="str">
        <f t="shared" si="0"/>
        <v>??</v>
      </c>
      <c r="AE43" s="299" t="e">
        <f>IF(#REF!=#REF!,0,1)</f>
        <v>#REF!</v>
      </c>
      <c r="AF43" s="333">
        <f>AF42</f>
        <v>0</v>
      </c>
    </row>
    <row r="44" spans="1:32" ht="14.15" customHeight="1" thickTop="1" thickBot="1" x14ac:dyDescent="0.3">
      <c r="A44" s="1003"/>
      <c r="B44" s="1006"/>
      <c r="C44" s="1009"/>
      <c r="D44" s="1012"/>
      <c r="E44" s="1006"/>
      <c r="F44" s="1015"/>
      <c r="G44" s="1006"/>
      <c r="H44" s="1033"/>
      <c r="I44" s="1042"/>
      <c r="J44" s="1006"/>
      <c r="K44" s="1006"/>
      <c r="L44" s="1018"/>
      <c r="M44" s="334"/>
      <c r="N44" s="335"/>
      <c r="O44" s="336"/>
      <c r="P44" s="335"/>
      <c r="Q44" s="337"/>
      <c r="R44" s="338"/>
      <c r="S44" s="338"/>
      <c r="T44" s="338"/>
      <c r="U44" s="335"/>
      <c r="V44" s="1021"/>
      <c r="W44" s="1024"/>
      <c r="X44" s="1036"/>
      <c r="Y44" s="1054"/>
      <c r="Z44" s="1039"/>
      <c r="AA44" s="1041"/>
      <c r="AB44" s="299">
        <f>IF(O44=O43,0,IF(O44=O42,0,1))</f>
        <v>0</v>
      </c>
      <c r="AC44" s="299" t="s">
        <v>355</v>
      </c>
      <c r="AD44" s="299" t="str">
        <f t="shared" si="0"/>
        <v>??</v>
      </c>
      <c r="AE44" s="299" t="e">
        <f>IF(#REF!=#REF!,0,IF(#REF!=#REF!,0,1))</f>
        <v>#REF!</v>
      </c>
      <c r="AF44" s="333">
        <f t="shared" ref="AF44:AF49" si="7">AF43</f>
        <v>0</v>
      </c>
    </row>
    <row r="45" spans="1:32" ht="14.15" customHeight="1" thickTop="1" thickBot="1" x14ac:dyDescent="0.3">
      <c r="A45" s="1003"/>
      <c r="B45" s="1006"/>
      <c r="C45" s="1009"/>
      <c r="D45" s="1012"/>
      <c r="E45" s="1006"/>
      <c r="F45" s="1015"/>
      <c r="G45" s="1006"/>
      <c r="H45" s="1033"/>
      <c r="I45" s="1042"/>
      <c r="J45" s="1006"/>
      <c r="K45" s="1006"/>
      <c r="L45" s="1018"/>
      <c r="M45" s="334"/>
      <c r="N45" s="335"/>
      <c r="O45" s="336"/>
      <c r="P45" s="335"/>
      <c r="Q45" s="337"/>
      <c r="R45" s="338"/>
      <c r="S45" s="338"/>
      <c r="T45" s="338"/>
      <c r="U45" s="335"/>
      <c r="V45" s="1021"/>
      <c r="W45" s="1024"/>
      <c r="X45" s="1036"/>
      <c r="Y45" s="1054"/>
      <c r="Z45" s="1039"/>
      <c r="AA45" s="1041"/>
      <c r="AB45" s="299">
        <f>IF(O45=O44,0,IF(O45=O43,0,IF(O45=O42,0,1)))</f>
        <v>0</v>
      </c>
      <c r="AC45" s="299" t="s">
        <v>355</v>
      </c>
      <c r="AD45" s="299" t="str">
        <f t="shared" si="0"/>
        <v>??</v>
      </c>
      <c r="AE45" s="299" t="e">
        <f>IF(#REF!=#REF!,0,IF(#REF!=#REF!,0,IF(#REF!=#REF!,0,1)))</f>
        <v>#REF!</v>
      </c>
      <c r="AF45" s="333">
        <f t="shared" si="7"/>
        <v>0</v>
      </c>
    </row>
    <row r="46" spans="1:32" ht="14.15" customHeight="1" thickTop="1" thickBot="1" x14ac:dyDescent="0.3">
      <c r="A46" s="1003"/>
      <c r="B46" s="1006"/>
      <c r="C46" s="1009"/>
      <c r="D46" s="1012"/>
      <c r="E46" s="1006"/>
      <c r="F46" s="1015"/>
      <c r="G46" s="1006"/>
      <c r="H46" s="1033"/>
      <c r="I46" s="1042"/>
      <c r="J46" s="1006"/>
      <c r="K46" s="1006"/>
      <c r="L46" s="1018"/>
      <c r="M46" s="334"/>
      <c r="N46" s="335"/>
      <c r="O46" s="336"/>
      <c r="P46" s="335"/>
      <c r="Q46" s="337"/>
      <c r="R46" s="338"/>
      <c r="S46" s="338"/>
      <c r="T46" s="338"/>
      <c r="U46" s="335"/>
      <c r="V46" s="1021"/>
      <c r="W46" s="1024"/>
      <c r="X46" s="1036"/>
      <c r="Y46" s="1054"/>
      <c r="Z46" s="1039"/>
      <c r="AA46" s="1041"/>
      <c r="AB46" s="299">
        <f>IF(O46=O45,0,IF(O46=O44,0,IF(O46=O43,0,IF(O46=O42,0,1))))</f>
        <v>0</v>
      </c>
      <c r="AC46" s="299" t="s">
        <v>355</v>
      </c>
      <c r="AD46" s="299" t="str">
        <f t="shared" si="0"/>
        <v>??</v>
      </c>
      <c r="AE46" s="299" t="e">
        <f>IF(#REF!=#REF!,0,IF(#REF!=#REF!,0,IF(#REF!=#REF!,0,IF(#REF!=#REF!,0,1))))</f>
        <v>#REF!</v>
      </c>
      <c r="AF46" s="333">
        <f t="shared" si="7"/>
        <v>0</v>
      </c>
    </row>
    <row r="47" spans="1:32" ht="14.15" customHeight="1" thickTop="1" thickBot="1" x14ac:dyDescent="0.3">
      <c r="A47" s="1003"/>
      <c r="B47" s="1006"/>
      <c r="C47" s="1009"/>
      <c r="D47" s="1012"/>
      <c r="E47" s="1006"/>
      <c r="F47" s="1015"/>
      <c r="G47" s="1006"/>
      <c r="H47" s="1033"/>
      <c r="I47" s="1042"/>
      <c r="J47" s="1006"/>
      <c r="K47" s="1006"/>
      <c r="L47" s="1018"/>
      <c r="M47" s="334"/>
      <c r="N47" s="335"/>
      <c r="O47" s="336"/>
      <c r="P47" s="335"/>
      <c r="Q47" s="337"/>
      <c r="R47" s="338"/>
      <c r="S47" s="338"/>
      <c r="T47" s="338"/>
      <c r="U47" s="335"/>
      <c r="V47" s="1021"/>
      <c r="W47" s="1024"/>
      <c r="X47" s="1044" t="str">
        <f t="shared" ref="X47" si="8">IF(X42&gt;9,"błąd","")</f>
        <v/>
      </c>
      <c r="Y47" s="1054"/>
      <c r="Z47" s="1039"/>
      <c r="AA47" s="1041"/>
      <c r="AB47" s="299">
        <f>IF(O47=O46,0,IF(O47=O45,0,IF(O47=O44,0,IF(O47=O43,0,IF(O47=O42,0,1)))))</f>
        <v>0</v>
      </c>
      <c r="AC47" s="299" t="s">
        <v>355</v>
      </c>
      <c r="AD47" s="299" t="str">
        <f t="shared" si="0"/>
        <v>??</v>
      </c>
      <c r="AE47" s="299" t="e">
        <f>IF(#REF!=#REF!,0,IF(#REF!=#REF!,0,IF(#REF!=#REF!,0,IF(#REF!=#REF!,0,IF(#REF!=#REF!,0,1)))))</f>
        <v>#REF!</v>
      </c>
      <c r="AF47" s="333">
        <f t="shared" si="7"/>
        <v>0</v>
      </c>
    </row>
    <row r="48" spans="1:32" ht="14.15" customHeight="1" thickTop="1" thickBot="1" x14ac:dyDescent="0.3">
      <c r="A48" s="1003"/>
      <c r="B48" s="1006"/>
      <c r="C48" s="1009"/>
      <c r="D48" s="1012"/>
      <c r="E48" s="1006"/>
      <c r="F48" s="1015"/>
      <c r="G48" s="1006"/>
      <c r="H48" s="1033"/>
      <c r="I48" s="1042"/>
      <c r="J48" s="1006"/>
      <c r="K48" s="1006"/>
      <c r="L48" s="1018"/>
      <c r="M48" s="334"/>
      <c r="N48" s="335"/>
      <c r="O48" s="336"/>
      <c r="P48" s="335"/>
      <c r="Q48" s="337"/>
      <c r="R48" s="338"/>
      <c r="S48" s="338"/>
      <c r="T48" s="338"/>
      <c r="U48" s="335"/>
      <c r="V48" s="1021"/>
      <c r="W48" s="1024"/>
      <c r="X48" s="1044"/>
      <c r="Y48" s="1054"/>
      <c r="Z48" s="1039"/>
      <c r="AA48" s="1041"/>
      <c r="AB48" s="299">
        <f>IF(O48=O47,0,IF(O48=O46,0,IF(O48=O45,0,IF(O48=O44,0,IF(O48=O43,0,IF(O48=O42,0,1))))))</f>
        <v>0</v>
      </c>
      <c r="AC48" s="299" t="s">
        <v>355</v>
      </c>
      <c r="AD48" s="299" t="str">
        <f t="shared" si="0"/>
        <v>??</v>
      </c>
      <c r="AE48" s="299" t="e">
        <f>IF(#REF!=#REF!,0,IF(#REF!=#REF!,0,IF(#REF!=#REF!,0,IF(#REF!=#REF!,0,IF(#REF!=#REF!,0,IF(#REF!=#REF!,0,1))))))</f>
        <v>#REF!</v>
      </c>
      <c r="AF48" s="333">
        <f t="shared" si="7"/>
        <v>0</v>
      </c>
    </row>
    <row r="49" spans="1:32" ht="14.15" customHeight="1" thickTop="1" thickBot="1" x14ac:dyDescent="0.3">
      <c r="A49" s="1004"/>
      <c r="B49" s="1007"/>
      <c r="C49" s="1010"/>
      <c r="D49" s="1013"/>
      <c r="E49" s="1007"/>
      <c r="F49" s="1016"/>
      <c r="G49" s="1007"/>
      <c r="H49" s="1034"/>
      <c r="I49" s="1043"/>
      <c r="J49" s="1007"/>
      <c r="K49" s="1007"/>
      <c r="L49" s="1019"/>
      <c r="M49" s="339"/>
      <c r="N49" s="340"/>
      <c r="O49" s="341"/>
      <c r="P49" s="340"/>
      <c r="Q49" s="342"/>
      <c r="R49" s="343"/>
      <c r="S49" s="343"/>
      <c r="T49" s="343"/>
      <c r="U49" s="335"/>
      <c r="V49" s="1022"/>
      <c r="W49" s="1025"/>
      <c r="X49" s="1045"/>
      <c r="Y49" s="1054"/>
      <c r="Z49" s="1040"/>
      <c r="AA49" s="1041"/>
      <c r="AB49" s="299">
        <f>IF(O49=O48,0,IF(O49=O47,0,IF(O49=O46,0,IF(O49=O45,0,IF(O49=O44,0,IF(O49=O43,0,IF(O49=O42,0,1)))))))</f>
        <v>0</v>
      </c>
      <c r="AC49" s="299" t="s">
        <v>355</v>
      </c>
      <c r="AD49" s="299" t="str">
        <f t="shared" si="0"/>
        <v>??</v>
      </c>
      <c r="AE49" s="299" t="e">
        <f>IF(#REF!=#REF!,0,IF(#REF!=#REF!,0,IF(#REF!=#REF!,0,IF(#REF!=#REF!,0,IF(#REF!=#REF!,0,IF(#REF!=#REF!,0,IF(#REF!=#REF!,0,1)))))))</f>
        <v>#REF!</v>
      </c>
      <c r="AF49" s="333">
        <f t="shared" si="7"/>
        <v>0</v>
      </c>
    </row>
    <row r="50" spans="1:32" ht="17.149999999999999" customHeight="1" thickTop="1" thickBot="1" x14ac:dyDescent="0.35">
      <c r="A50" s="344"/>
      <c r="B50" s="345"/>
      <c r="C50" s="346" t="s">
        <v>356</v>
      </c>
      <c r="D50" s="356"/>
      <c r="E50" s="356"/>
      <c r="F50" s="356"/>
      <c r="G50" s="356"/>
      <c r="H50" s="345"/>
      <c r="I50" s="356"/>
      <c r="J50" s="356"/>
      <c r="K50" s="356"/>
      <c r="L50" s="356"/>
      <c r="M50" s="357"/>
      <c r="N50" s="345"/>
      <c r="O50" s="345"/>
      <c r="P50" s="345"/>
      <c r="Q50" s="345"/>
      <c r="R50" s="345"/>
      <c r="S50" s="345"/>
      <c r="T50" s="345"/>
      <c r="U50" s="358"/>
      <c r="V50" s="360">
        <f>SUM(V51:V510)</f>
        <v>0</v>
      </c>
      <c r="W50" s="360"/>
      <c r="X50" s="361">
        <f>SUM(X51:X510)</f>
        <v>0</v>
      </c>
      <c r="Y50" s="360">
        <f>SUM(Y51:Y510)</f>
        <v>0</v>
      </c>
      <c r="Z50" s="359"/>
      <c r="AA50" s="326" t="s">
        <v>350</v>
      </c>
      <c r="AD50" s="299" t="str">
        <f t="shared" si="0"/>
        <v>??</v>
      </c>
    </row>
    <row r="51" spans="1:32" ht="14.15" customHeight="1" thickTop="1" thickBot="1" x14ac:dyDescent="0.3">
      <c r="A51" s="1003"/>
      <c r="B51" s="1005"/>
      <c r="C51" s="1009"/>
      <c r="D51" s="1012"/>
      <c r="E51" s="1005"/>
      <c r="F51" s="1014"/>
      <c r="G51" s="1005"/>
      <c r="H51" s="1052"/>
      <c r="I51" s="327" t="s">
        <v>135</v>
      </c>
      <c r="J51" s="1005"/>
      <c r="K51" s="1005"/>
      <c r="L51" s="1006"/>
      <c r="M51" s="328"/>
      <c r="N51" s="329"/>
      <c r="O51" s="330"/>
      <c r="P51" s="329"/>
      <c r="Q51" s="331"/>
      <c r="R51" s="332"/>
      <c r="S51" s="332"/>
      <c r="T51" s="332"/>
      <c r="U51" s="329"/>
      <c r="V51" s="1020">
        <f>SUM(Q51:U60)</f>
        <v>0</v>
      </c>
      <c r="W51" s="1020">
        <f>IF(V51&gt;0,18,0)</f>
        <v>0</v>
      </c>
      <c r="X51" s="1035">
        <f t="shared" ref="X51" si="9">IF((V51-W51)&gt;=0,V51-W51,0)</f>
        <v>0</v>
      </c>
      <c r="Y51" s="1054">
        <f>IF(V51&lt;W51,V51,W51)/IF(W51=0,1,W51)</f>
        <v>0</v>
      </c>
      <c r="Z51" s="1038" t="str">
        <f>IF(Y51=1,"pe",IF(Y51&gt;0,"ne",""))</f>
        <v/>
      </c>
      <c r="AA51" s="1041"/>
      <c r="AB51" s="299">
        <v>1</v>
      </c>
      <c r="AC51" s="299" t="s">
        <v>355</v>
      </c>
      <c r="AD51" s="299" t="str">
        <f t="shared" si="0"/>
        <v>??</v>
      </c>
      <c r="AE51" s="299">
        <v>1</v>
      </c>
      <c r="AF51" s="333">
        <f>C51</f>
        <v>0</v>
      </c>
    </row>
    <row r="52" spans="1:32" ht="14.15" customHeight="1" thickTop="1" thickBot="1" x14ac:dyDescent="0.3">
      <c r="A52" s="1003"/>
      <c r="B52" s="1006"/>
      <c r="C52" s="1009"/>
      <c r="D52" s="1012"/>
      <c r="E52" s="1006"/>
      <c r="F52" s="1015"/>
      <c r="G52" s="1006"/>
      <c r="H52" s="1052"/>
      <c r="I52" s="1042"/>
      <c r="J52" s="1006"/>
      <c r="K52" s="1006"/>
      <c r="L52" s="1006"/>
      <c r="M52" s="334"/>
      <c r="N52" s="335"/>
      <c r="O52" s="336"/>
      <c r="P52" s="335"/>
      <c r="Q52" s="337"/>
      <c r="R52" s="338"/>
      <c r="S52" s="338"/>
      <c r="T52" s="338"/>
      <c r="U52" s="335"/>
      <c r="V52" s="1021"/>
      <c r="W52" s="1021"/>
      <c r="X52" s="1036"/>
      <c r="Y52" s="1054"/>
      <c r="Z52" s="1039"/>
      <c r="AA52" s="1041"/>
      <c r="AB52" s="299">
        <f>IF(O52=O51,0,1)</f>
        <v>0</v>
      </c>
      <c r="AC52" s="299" t="s">
        <v>355</v>
      </c>
      <c r="AD52" s="299" t="str">
        <f t="shared" si="0"/>
        <v>??</v>
      </c>
      <c r="AE52" s="299" t="e">
        <f>IF(#REF!=#REF!,0,1)</f>
        <v>#REF!</v>
      </c>
      <c r="AF52" s="333">
        <f t="shared" ref="AF52:AF110" si="10">AF51</f>
        <v>0</v>
      </c>
    </row>
    <row r="53" spans="1:32" ht="14.15" customHeight="1" thickTop="1" thickBot="1" x14ac:dyDescent="0.3">
      <c r="A53" s="1003"/>
      <c r="B53" s="1006"/>
      <c r="C53" s="1009"/>
      <c r="D53" s="1012"/>
      <c r="E53" s="1006"/>
      <c r="F53" s="1015"/>
      <c r="G53" s="1006"/>
      <c r="H53" s="1052"/>
      <c r="I53" s="1042"/>
      <c r="J53" s="1006"/>
      <c r="K53" s="1006"/>
      <c r="L53" s="1006"/>
      <c r="M53" s="334"/>
      <c r="N53" s="335"/>
      <c r="O53" s="336"/>
      <c r="P53" s="335"/>
      <c r="Q53" s="337"/>
      <c r="R53" s="338"/>
      <c r="S53" s="338"/>
      <c r="T53" s="338"/>
      <c r="U53" s="335"/>
      <c r="V53" s="1021"/>
      <c r="W53" s="1021"/>
      <c r="X53" s="1036"/>
      <c r="Y53" s="1054"/>
      <c r="Z53" s="1039"/>
      <c r="AA53" s="1041"/>
      <c r="AB53" s="299">
        <f>IF(O53=O52,0,IF(O53=O51,0,1))</f>
        <v>0</v>
      </c>
      <c r="AC53" s="299" t="s">
        <v>355</v>
      </c>
      <c r="AD53" s="299" t="str">
        <f t="shared" si="0"/>
        <v>??</v>
      </c>
      <c r="AE53" s="299" t="e">
        <f>IF(#REF!=#REF!,0,IF(#REF!=#REF!,0,1))</f>
        <v>#REF!</v>
      </c>
      <c r="AF53" s="333">
        <f t="shared" si="10"/>
        <v>0</v>
      </c>
    </row>
    <row r="54" spans="1:32" ht="14.15" customHeight="1" thickTop="1" thickBot="1" x14ac:dyDescent="0.3">
      <c r="A54" s="1003"/>
      <c r="B54" s="1006"/>
      <c r="C54" s="1009"/>
      <c r="D54" s="1012"/>
      <c r="E54" s="1006"/>
      <c r="F54" s="1015"/>
      <c r="G54" s="1006"/>
      <c r="H54" s="1052"/>
      <c r="I54" s="1042"/>
      <c r="J54" s="1006"/>
      <c r="K54" s="1006"/>
      <c r="L54" s="1006"/>
      <c r="M54" s="334"/>
      <c r="N54" s="335"/>
      <c r="O54" s="336"/>
      <c r="P54" s="335"/>
      <c r="Q54" s="337"/>
      <c r="R54" s="338"/>
      <c r="S54" s="338"/>
      <c r="T54" s="338"/>
      <c r="U54" s="335"/>
      <c r="V54" s="1021"/>
      <c r="W54" s="1021"/>
      <c r="X54" s="1036"/>
      <c r="Y54" s="1054"/>
      <c r="Z54" s="1039"/>
      <c r="AA54" s="1041"/>
      <c r="AB54" s="299">
        <f>IF(O54=O53,0,IF(O54=O52,0,IF(O54=O51,0,1)))</f>
        <v>0</v>
      </c>
      <c r="AC54" s="299" t="s">
        <v>355</v>
      </c>
      <c r="AD54" s="299" t="str">
        <f t="shared" si="0"/>
        <v>??</v>
      </c>
      <c r="AE54" s="299" t="e">
        <f>IF(#REF!=#REF!,0,IF(#REF!=#REF!,0,IF(#REF!=#REF!,0,1)))</f>
        <v>#REF!</v>
      </c>
      <c r="AF54" s="333">
        <f t="shared" si="10"/>
        <v>0</v>
      </c>
    </row>
    <row r="55" spans="1:32" ht="14.15" customHeight="1" thickTop="1" thickBot="1" x14ac:dyDescent="0.3">
      <c r="A55" s="1003"/>
      <c r="B55" s="1006"/>
      <c r="C55" s="1009"/>
      <c r="D55" s="1012"/>
      <c r="E55" s="1006"/>
      <c r="F55" s="1015"/>
      <c r="G55" s="1006"/>
      <c r="H55" s="1052"/>
      <c r="I55" s="1042"/>
      <c r="J55" s="1006"/>
      <c r="K55" s="1006"/>
      <c r="L55" s="1006"/>
      <c r="M55" s="334"/>
      <c r="N55" s="335"/>
      <c r="O55" s="336"/>
      <c r="P55" s="335"/>
      <c r="Q55" s="337"/>
      <c r="R55" s="338"/>
      <c r="S55" s="338"/>
      <c r="T55" s="338"/>
      <c r="U55" s="335"/>
      <c r="V55" s="1021"/>
      <c r="W55" s="1021"/>
      <c r="X55" s="1036"/>
      <c r="Y55" s="1054"/>
      <c r="Z55" s="1039"/>
      <c r="AA55" s="1041"/>
      <c r="AB55" s="299">
        <f>IF(O55=O54,0,IF(O55=O53,0,IF(O55=O52,0,IF(O55=O51,0,1))))</f>
        <v>0</v>
      </c>
      <c r="AC55" s="299" t="s">
        <v>355</v>
      </c>
      <c r="AD55" s="299" t="str">
        <f t="shared" si="0"/>
        <v>??</v>
      </c>
      <c r="AE55" s="299" t="e">
        <f>IF(#REF!=#REF!,0,IF(#REF!=#REF!,0,IF(#REF!=#REF!,0,IF(#REF!=#REF!,0,1))))</f>
        <v>#REF!</v>
      </c>
      <c r="AF55" s="333">
        <f t="shared" si="10"/>
        <v>0</v>
      </c>
    </row>
    <row r="56" spans="1:32" ht="14.15" customHeight="1" thickTop="1" thickBot="1" x14ac:dyDescent="0.3">
      <c r="A56" s="1003"/>
      <c r="B56" s="1006"/>
      <c r="C56" s="1009"/>
      <c r="D56" s="1012"/>
      <c r="E56" s="1006"/>
      <c r="F56" s="1015"/>
      <c r="G56" s="1006"/>
      <c r="H56" s="1052"/>
      <c r="I56" s="1042"/>
      <c r="J56" s="1006"/>
      <c r="K56" s="1006"/>
      <c r="L56" s="1006"/>
      <c r="M56" s="334"/>
      <c r="N56" s="335"/>
      <c r="O56" s="336"/>
      <c r="P56" s="335"/>
      <c r="Q56" s="337"/>
      <c r="R56" s="338"/>
      <c r="S56" s="338"/>
      <c r="T56" s="338"/>
      <c r="U56" s="335"/>
      <c r="V56" s="1021"/>
      <c r="W56" s="1021"/>
      <c r="X56" s="1036"/>
      <c r="Y56" s="1054"/>
      <c r="Z56" s="1039"/>
      <c r="AA56" s="1041"/>
      <c r="AB56" s="299">
        <f>IF(O56=O55,0,IF(O56=O54,0,IF(O56=O53,0,IF(O56=O52,0,IF(O56=O51,0,1)))))</f>
        <v>0</v>
      </c>
      <c r="AC56" s="299" t="s">
        <v>355</v>
      </c>
      <c r="AD56" s="299" t="str">
        <f t="shared" si="0"/>
        <v>??</v>
      </c>
      <c r="AE56" s="299" t="e">
        <f>IF(#REF!=#REF!,0,IF(#REF!=#REF!,0,IF(#REF!=#REF!,0,IF(#REF!=#REF!,0,IF(#REF!=#REF!,0,1)))))</f>
        <v>#REF!</v>
      </c>
      <c r="AF56" s="333">
        <f t="shared" si="10"/>
        <v>0</v>
      </c>
    </row>
    <row r="57" spans="1:32" ht="14.15" customHeight="1" thickTop="1" thickBot="1" x14ac:dyDescent="0.3">
      <c r="A57" s="1003"/>
      <c r="B57" s="1006"/>
      <c r="C57" s="1009"/>
      <c r="D57" s="1012"/>
      <c r="E57" s="1006"/>
      <c r="F57" s="1015"/>
      <c r="G57" s="1006"/>
      <c r="H57" s="1052"/>
      <c r="I57" s="1042"/>
      <c r="J57" s="1006"/>
      <c r="K57" s="1006"/>
      <c r="L57" s="1006"/>
      <c r="M57" s="334"/>
      <c r="N57" s="335"/>
      <c r="O57" s="336"/>
      <c r="P57" s="335"/>
      <c r="Q57" s="337"/>
      <c r="R57" s="338"/>
      <c r="S57" s="338"/>
      <c r="T57" s="338"/>
      <c r="U57" s="335"/>
      <c r="V57" s="1021"/>
      <c r="W57" s="1021"/>
      <c r="X57" s="1044" t="str">
        <f t="shared" ref="X57" si="11">IF(X51&gt;9,"błąd","")</f>
        <v/>
      </c>
      <c r="Y57" s="1054"/>
      <c r="Z57" s="1039"/>
      <c r="AA57" s="1041"/>
      <c r="AB57" s="299">
        <f>IF(O57=O56,0,IF(O57=O55,0,IF(O57=O54,0,IF(O57=O53,0,IF(O57=O52,0,IF(O57=O51,0,1))))))</f>
        <v>0</v>
      </c>
      <c r="AC57" s="299" t="s">
        <v>355</v>
      </c>
      <c r="AD57" s="299" t="str">
        <f t="shared" si="0"/>
        <v>??</v>
      </c>
      <c r="AE57" s="299" t="e">
        <f>IF(#REF!=#REF!,0,IF(#REF!=#REF!,0,IF(#REF!=#REF!,0,IF(#REF!=#REF!,0,IF(#REF!=#REF!,0,IF(#REF!=#REF!,0,1))))))</f>
        <v>#REF!</v>
      </c>
      <c r="AF57" s="333">
        <f t="shared" si="10"/>
        <v>0</v>
      </c>
    </row>
    <row r="58" spans="1:32" ht="14.15" customHeight="1" thickTop="1" thickBot="1" x14ac:dyDescent="0.3">
      <c r="A58" s="1003"/>
      <c r="B58" s="1006"/>
      <c r="C58" s="1009"/>
      <c r="D58" s="1012"/>
      <c r="E58" s="1006"/>
      <c r="F58" s="1015"/>
      <c r="G58" s="1006"/>
      <c r="H58" s="1052"/>
      <c r="I58" s="1042"/>
      <c r="J58" s="1006"/>
      <c r="K58" s="1006"/>
      <c r="L58" s="1006"/>
      <c r="M58" s="334"/>
      <c r="N58" s="335"/>
      <c r="O58" s="336"/>
      <c r="P58" s="335"/>
      <c r="Q58" s="337"/>
      <c r="R58" s="338"/>
      <c r="S58" s="338"/>
      <c r="T58" s="338"/>
      <c r="U58" s="335"/>
      <c r="V58" s="1021"/>
      <c r="W58" s="1021"/>
      <c r="X58" s="1044"/>
      <c r="Y58" s="1054"/>
      <c r="Z58" s="1039"/>
      <c r="AA58" s="1041"/>
      <c r="AB58" s="299">
        <f>IF(O58=O57,0,IF(O58=O56,0,IF(O58=O55,0,IF(O58=O54,0,IF(O58=O53,0,IF(O58=O52,0,IF(O58=O51,0,1)))))))</f>
        <v>0</v>
      </c>
      <c r="AC58" s="299" t="s">
        <v>355</v>
      </c>
      <c r="AD58" s="299" t="str">
        <f t="shared" si="0"/>
        <v>??</v>
      </c>
      <c r="AE58" s="299" t="e">
        <f>IF(#REF!=#REF!,0,IF(#REF!=#REF!,0,IF(#REF!=#REF!,0,IF(#REF!=#REF!,0,IF(#REF!=#REF!,0,IF(#REF!=#REF!,0,IF(#REF!=#REF!,0,1)))))))</f>
        <v>#REF!</v>
      </c>
      <c r="AF58" s="333">
        <f t="shared" si="10"/>
        <v>0</v>
      </c>
    </row>
    <row r="59" spans="1:32" ht="14.15" customHeight="1" thickTop="1" thickBot="1" x14ac:dyDescent="0.3">
      <c r="A59" s="1003"/>
      <c r="B59" s="1006"/>
      <c r="C59" s="1009"/>
      <c r="D59" s="1012"/>
      <c r="E59" s="1006"/>
      <c r="F59" s="1015"/>
      <c r="G59" s="1006"/>
      <c r="H59" s="1052"/>
      <c r="I59" s="1042"/>
      <c r="J59" s="1006"/>
      <c r="K59" s="1006"/>
      <c r="L59" s="1006"/>
      <c r="M59" s="334"/>
      <c r="N59" s="335"/>
      <c r="O59" s="336"/>
      <c r="P59" s="335"/>
      <c r="Q59" s="337"/>
      <c r="R59" s="338"/>
      <c r="S59" s="338"/>
      <c r="T59" s="338"/>
      <c r="U59" s="335"/>
      <c r="V59" s="1021"/>
      <c r="W59" s="1021"/>
      <c r="X59" s="1044"/>
      <c r="Y59" s="1054"/>
      <c r="Z59" s="1039"/>
      <c r="AA59" s="1041"/>
      <c r="AB59" s="299">
        <f>IF(O59=O58,0,IF(O59=O57,0,IF(O59=O56,0,IF(O59=O55,0,IF(O59=O54,0,IF(O59=O53,0,IF(O59=O52,0,IF(O59=O51,0,1))))))))</f>
        <v>0</v>
      </c>
      <c r="AC59" s="299" t="s">
        <v>355</v>
      </c>
      <c r="AD59" s="299" t="str">
        <f t="shared" si="0"/>
        <v>??</v>
      </c>
      <c r="AE59" s="299" t="e">
        <f>IF(#REF!=#REF!,0,IF(#REF!=#REF!,0,IF(#REF!=#REF!,0,IF(#REF!=#REF!,0,IF(#REF!=#REF!,0,IF(#REF!=#REF!,0,IF(#REF!=#REF!,0,IF(#REF!=#REF!,0,1))))))))</f>
        <v>#REF!</v>
      </c>
      <c r="AF59" s="333">
        <f t="shared" si="10"/>
        <v>0</v>
      </c>
    </row>
    <row r="60" spans="1:32" ht="14.15" customHeight="1" thickTop="1" thickBot="1" x14ac:dyDescent="0.3">
      <c r="A60" s="1004"/>
      <c r="B60" s="1007"/>
      <c r="C60" s="1010"/>
      <c r="D60" s="1013"/>
      <c r="E60" s="1007"/>
      <c r="F60" s="1016"/>
      <c r="G60" s="1007"/>
      <c r="H60" s="1053"/>
      <c r="I60" s="1043"/>
      <c r="J60" s="1007"/>
      <c r="K60" s="1007"/>
      <c r="L60" s="1007"/>
      <c r="M60" s="339"/>
      <c r="N60" s="340"/>
      <c r="O60" s="341"/>
      <c r="P60" s="340"/>
      <c r="Q60" s="342"/>
      <c r="R60" s="343"/>
      <c r="S60" s="343"/>
      <c r="T60" s="343"/>
      <c r="U60" s="340"/>
      <c r="V60" s="1022"/>
      <c r="W60" s="1022"/>
      <c r="X60" s="1045"/>
      <c r="Y60" s="1054"/>
      <c r="Z60" s="1040"/>
      <c r="AA60" s="1041"/>
      <c r="AB60" s="299">
        <f>IF(O60=O59,0,IF(O60=O58,0,IF(O60=O57,0,IF(O60=O56,0,IF(O60=O55,0,IF(O60=O54,0,IF(O60=O53,0,IF(O60=O52,0,IF(O60=O51,0,1)))))))))</f>
        <v>0</v>
      </c>
      <c r="AC60" s="299" t="s">
        <v>355</v>
      </c>
      <c r="AD60" s="299" t="str">
        <f t="shared" si="0"/>
        <v>??</v>
      </c>
      <c r="AE60" s="299" t="e">
        <f>IF(#REF!=#REF!,0,IF(#REF!=#REF!,0,IF(#REF!=#REF!,0,IF(#REF!=#REF!,0,IF(#REF!=#REF!,0,IF(#REF!=#REF!,0,IF(#REF!=#REF!,0,IF(#REF!=#REF!,0,IF(#REF!=#REF!,0,1)))))))))</f>
        <v>#REF!</v>
      </c>
      <c r="AF60" s="333">
        <f t="shared" si="10"/>
        <v>0</v>
      </c>
    </row>
    <row r="61" spans="1:32" ht="14.15" customHeight="1" thickTop="1" thickBot="1" x14ac:dyDescent="0.3">
      <c r="A61" s="1003"/>
      <c r="B61" s="1005"/>
      <c r="C61" s="1009"/>
      <c r="D61" s="1012"/>
      <c r="E61" s="1005"/>
      <c r="F61" s="1014"/>
      <c r="G61" s="1005"/>
      <c r="H61" s="1052"/>
      <c r="I61" s="327" t="s">
        <v>135</v>
      </c>
      <c r="J61" s="1005"/>
      <c r="K61" s="1005"/>
      <c r="L61" s="1006"/>
      <c r="M61" s="328"/>
      <c r="N61" s="329"/>
      <c r="O61" s="330"/>
      <c r="P61" s="329"/>
      <c r="Q61" s="331"/>
      <c r="R61" s="332"/>
      <c r="S61" s="332"/>
      <c r="T61" s="332"/>
      <c r="U61" s="329"/>
      <c r="V61" s="1020">
        <f>SUM(Q61:U70)</f>
        <v>0</v>
      </c>
      <c r="W61" s="1020">
        <f>IF(V61&gt;0,18,0)</f>
        <v>0</v>
      </c>
      <c r="X61" s="1035">
        <f t="shared" ref="X61" si="12">IF((V61-W61)&gt;=0,V61-W61,0)</f>
        <v>0</v>
      </c>
      <c r="Y61" s="1054">
        <f>IF(V61&lt;W61,V61,W61)/IF(W61=0,1,W61)</f>
        <v>0</v>
      </c>
      <c r="Z61" s="1038" t="str">
        <f>IF(Y61=1,"pe",IF(Y61&gt;0,"ne",""))</f>
        <v/>
      </c>
      <c r="AA61" s="1041"/>
      <c r="AB61" s="299">
        <v>1</v>
      </c>
      <c r="AC61" s="299" t="s">
        <v>355</v>
      </c>
      <c r="AD61" s="299" t="str">
        <f t="shared" si="0"/>
        <v>??</v>
      </c>
      <c r="AE61" s="299">
        <v>1</v>
      </c>
      <c r="AF61" s="333">
        <f>C61</f>
        <v>0</v>
      </c>
    </row>
    <row r="62" spans="1:32" ht="14.15" customHeight="1" thickTop="1" thickBot="1" x14ac:dyDescent="0.3">
      <c r="A62" s="1003"/>
      <c r="B62" s="1006"/>
      <c r="C62" s="1009"/>
      <c r="D62" s="1012"/>
      <c r="E62" s="1006"/>
      <c r="F62" s="1015"/>
      <c r="G62" s="1006"/>
      <c r="H62" s="1052"/>
      <c r="I62" s="1042"/>
      <c r="J62" s="1006"/>
      <c r="K62" s="1006"/>
      <c r="L62" s="1006"/>
      <c r="M62" s="334"/>
      <c r="N62" s="335"/>
      <c r="O62" s="336"/>
      <c r="P62" s="335"/>
      <c r="Q62" s="337"/>
      <c r="R62" s="338"/>
      <c r="S62" s="338"/>
      <c r="T62" s="338"/>
      <c r="U62" s="335"/>
      <c r="V62" s="1021"/>
      <c r="W62" s="1021"/>
      <c r="X62" s="1036"/>
      <c r="Y62" s="1054"/>
      <c r="Z62" s="1039"/>
      <c r="AA62" s="1041"/>
      <c r="AB62" s="299">
        <f>IF(O62=O61,0,1)</f>
        <v>0</v>
      </c>
      <c r="AC62" s="299" t="s">
        <v>355</v>
      </c>
      <c r="AD62" s="299" t="str">
        <f t="shared" si="0"/>
        <v>??</v>
      </c>
      <c r="AE62" s="299" t="e">
        <f>IF(#REF!=#REF!,0,1)</f>
        <v>#REF!</v>
      </c>
      <c r="AF62" s="333">
        <f t="shared" si="10"/>
        <v>0</v>
      </c>
    </row>
    <row r="63" spans="1:32" ht="14.15" customHeight="1" thickTop="1" thickBot="1" x14ac:dyDescent="0.3">
      <c r="A63" s="1003"/>
      <c r="B63" s="1006"/>
      <c r="C63" s="1009"/>
      <c r="D63" s="1012"/>
      <c r="E63" s="1006"/>
      <c r="F63" s="1015"/>
      <c r="G63" s="1006"/>
      <c r="H63" s="1052"/>
      <c r="I63" s="1042"/>
      <c r="J63" s="1006"/>
      <c r="K63" s="1006"/>
      <c r="L63" s="1006"/>
      <c r="M63" s="334"/>
      <c r="N63" s="335"/>
      <c r="O63" s="336"/>
      <c r="P63" s="335"/>
      <c r="Q63" s="337"/>
      <c r="R63" s="338"/>
      <c r="S63" s="338"/>
      <c r="T63" s="338"/>
      <c r="U63" s="335"/>
      <c r="V63" s="1021"/>
      <c r="W63" s="1021"/>
      <c r="X63" s="1036"/>
      <c r="Y63" s="1054"/>
      <c r="Z63" s="1039"/>
      <c r="AA63" s="1041"/>
      <c r="AB63" s="299">
        <f>IF(O63=O62,0,IF(O63=O61,0,1))</f>
        <v>0</v>
      </c>
      <c r="AC63" s="299" t="s">
        <v>355</v>
      </c>
      <c r="AD63" s="299" t="str">
        <f t="shared" si="0"/>
        <v>??</v>
      </c>
      <c r="AE63" s="299" t="e">
        <f>IF(#REF!=#REF!,0,IF(#REF!=#REF!,0,1))</f>
        <v>#REF!</v>
      </c>
      <c r="AF63" s="333">
        <f t="shared" si="10"/>
        <v>0</v>
      </c>
    </row>
    <row r="64" spans="1:32" ht="14.15" customHeight="1" thickTop="1" thickBot="1" x14ac:dyDescent="0.3">
      <c r="A64" s="1003"/>
      <c r="B64" s="1006"/>
      <c r="C64" s="1009"/>
      <c r="D64" s="1012"/>
      <c r="E64" s="1006"/>
      <c r="F64" s="1015"/>
      <c r="G64" s="1006"/>
      <c r="H64" s="1052"/>
      <c r="I64" s="1042"/>
      <c r="J64" s="1006"/>
      <c r="K64" s="1006"/>
      <c r="L64" s="1006"/>
      <c r="M64" s="334"/>
      <c r="N64" s="335"/>
      <c r="O64" s="336"/>
      <c r="P64" s="335"/>
      <c r="Q64" s="337"/>
      <c r="R64" s="338"/>
      <c r="S64" s="338"/>
      <c r="T64" s="338"/>
      <c r="U64" s="335"/>
      <c r="V64" s="1021"/>
      <c r="W64" s="1021"/>
      <c r="X64" s="1036"/>
      <c r="Y64" s="1054"/>
      <c r="Z64" s="1039"/>
      <c r="AA64" s="1041"/>
      <c r="AB64" s="299">
        <f>IF(O64=O63,0,IF(O64=O62,0,IF(O64=O61,0,1)))</f>
        <v>0</v>
      </c>
      <c r="AC64" s="299" t="s">
        <v>355</v>
      </c>
      <c r="AD64" s="299" t="str">
        <f t="shared" si="0"/>
        <v>??</v>
      </c>
      <c r="AE64" s="299" t="e">
        <f>IF(#REF!=#REF!,0,IF(#REF!=#REF!,0,IF(#REF!=#REF!,0,1)))</f>
        <v>#REF!</v>
      </c>
      <c r="AF64" s="333">
        <f t="shared" si="10"/>
        <v>0</v>
      </c>
    </row>
    <row r="65" spans="1:32" ht="14.15" customHeight="1" thickTop="1" thickBot="1" x14ac:dyDescent="0.3">
      <c r="A65" s="1003"/>
      <c r="B65" s="1006"/>
      <c r="C65" s="1009"/>
      <c r="D65" s="1012"/>
      <c r="E65" s="1006"/>
      <c r="F65" s="1015"/>
      <c r="G65" s="1006"/>
      <c r="H65" s="1052"/>
      <c r="I65" s="1042"/>
      <c r="J65" s="1006"/>
      <c r="K65" s="1006"/>
      <c r="L65" s="1006"/>
      <c r="M65" s="334"/>
      <c r="N65" s="335"/>
      <c r="O65" s="336"/>
      <c r="P65" s="335"/>
      <c r="Q65" s="337"/>
      <c r="R65" s="338"/>
      <c r="S65" s="338"/>
      <c r="T65" s="338"/>
      <c r="U65" s="335"/>
      <c r="V65" s="1021"/>
      <c r="W65" s="1021"/>
      <c r="X65" s="1036"/>
      <c r="Y65" s="1054"/>
      <c r="Z65" s="1039"/>
      <c r="AA65" s="1041"/>
      <c r="AB65" s="299">
        <f>IF(O65=O64,0,IF(O65=O63,0,IF(O65=O62,0,IF(O65=O61,0,1))))</f>
        <v>0</v>
      </c>
      <c r="AC65" s="299" t="s">
        <v>355</v>
      </c>
      <c r="AD65" s="299" t="str">
        <f t="shared" si="0"/>
        <v>??</v>
      </c>
      <c r="AE65" s="299" t="e">
        <f>IF(#REF!=#REF!,0,IF(#REF!=#REF!,0,IF(#REF!=#REF!,0,IF(#REF!=#REF!,0,1))))</f>
        <v>#REF!</v>
      </c>
      <c r="AF65" s="333">
        <f t="shared" si="10"/>
        <v>0</v>
      </c>
    </row>
    <row r="66" spans="1:32" ht="14.15" customHeight="1" thickTop="1" thickBot="1" x14ac:dyDescent="0.3">
      <c r="A66" s="1003"/>
      <c r="B66" s="1006"/>
      <c r="C66" s="1009"/>
      <c r="D66" s="1012"/>
      <c r="E66" s="1006"/>
      <c r="F66" s="1015"/>
      <c r="G66" s="1006"/>
      <c r="H66" s="1052"/>
      <c r="I66" s="1042"/>
      <c r="J66" s="1006"/>
      <c r="K66" s="1006"/>
      <c r="L66" s="1006"/>
      <c r="M66" s="334"/>
      <c r="N66" s="335"/>
      <c r="O66" s="336"/>
      <c r="P66" s="335"/>
      <c r="Q66" s="337"/>
      <c r="R66" s="338"/>
      <c r="S66" s="338"/>
      <c r="T66" s="338"/>
      <c r="U66" s="335"/>
      <c r="V66" s="1021"/>
      <c r="W66" s="1021"/>
      <c r="X66" s="1036"/>
      <c r="Y66" s="1054"/>
      <c r="Z66" s="1039"/>
      <c r="AA66" s="1041"/>
      <c r="AB66" s="299">
        <f>IF(O66=O65,0,IF(O66=O64,0,IF(O66=O63,0,IF(O66=O62,0,IF(O66=O61,0,1)))))</f>
        <v>0</v>
      </c>
      <c r="AC66" s="299" t="s">
        <v>355</v>
      </c>
      <c r="AD66" s="299" t="str">
        <f t="shared" si="0"/>
        <v>??</v>
      </c>
      <c r="AE66" s="299" t="e">
        <f>IF(#REF!=#REF!,0,IF(#REF!=#REF!,0,IF(#REF!=#REF!,0,IF(#REF!=#REF!,0,IF(#REF!=#REF!,0,1)))))</f>
        <v>#REF!</v>
      </c>
      <c r="AF66" s="333">
        <f t="shared" si="10"/>
        <v>0</v>
      </c>
    </row>
    <row r="67" spans="1:32" ht="14.15" customHeight="1" thickTop="1" thickBot="1" x14ac:dyDescent="0.3">
      <c r="A67" s="1003"/>
      <c r="B67" s="1006"/>
      <c r="C67" s="1009"/>
      <c r="D67" s="1012"/>
      <c r="E67" s="1006"/>
      <c r="F67" s="1015"/>
      <c r="G67" s="1006"/>
      <c r="H67" s="1052"/>
      <c r="I67" s="1042"/>
      <c r="J67" s="1006"/>
      <c r="K67" s="1006"/>
      <c r="L67" s="1006"/>
      <c r="M67" s="334"/>
      <c r="N67" s="335"/>
      <c r="O67" s="336"/>
      <c r="P67" s="335"/>
      <c r="Q67" s="337"/>
      <c r="R67" s="338"/>
      <c r="S67" s="338"/>
      <c r="T67" s="338"/>
      <c r="U67" s="335"/>
      <c r="V67" s="1021"/>
      <c r="W67" s="1021"/>
      <c r="X67" s="1044" t="str">
        <f t="shared" ref="X67" si="13">IF(X61&gt;9,"błąd","")</f>
        <v/>
      </c>
      <c r="Y67" s="1054"/>
      <c r="Z67" s="1039"/>
      <c r="AA67" s="1041"/>
      <c r="AB67" s="299">
        <f>IF(O67=O66,0,IF(O67=O65,0,IF(O67=O64,0,IF(O67=O63,0,IF(O67=O62,0,IF(O67=O61,0,1))))))</f>
        <v>0</v>
      </c>
      <c r="AC67" s="299" t="s">
        <v>355</v>
      </c>
      <c r="AD67" s="299" t="str">
        <f t="shared" si="0"/>
        <v>??</v>
      </c>
      <c r="AE67" s="299" t="e">
        <f>IF(#REF!=#REF!,0,IF(#REF!=#REF!,0,IF(#REF!=#REF!,0,IF(#REF!=#REF!,0,IF(#REF!=#REF!,0,IF(#REF!=#REF!,0,1))))))</f>
        <v>#REF!</v>
      </c>
      <c r="AF67" s="333">
        <f t="shared" si="10"/>
        <v>0</v>
      </c>
    </row>
    <row r="68" spans="1:32" ht="14.15" customHeight="1" thickTop="1" thickBot="1" x14ac:dyDescent="0.3">
      <c r="A68" s="1003"/>
      <c r="B68" s="1006"/>
      <c r="C68" s="1009"/>
      <c r="D68" s="1012"/>
      <c r="E68" s="1006"/>
      <c r="F68" s="1015"/>
      <c r="G68" s="1006"/>
      <c r="H68" s="1052"/>
      <c r="I68" s="1042"/>
      <c r="J68" s="1006"/>
      <c r="K68" s="1006"/>
      <c r="L68" s="1006"/>
      <c r="M68" s="334"/>
      <c r="N68" s="335"/>
      <c r="O68" s="336"/>
      <c r="P68" s="335"/>
      <c r="Q68" s="337"/>
      <c r="R68" s="338"/>
      <c r="S68" s="338"/>
      <c r="T68" s="338"/>
      <c r="U68" s="335"/>
      <c r="V68" s="1021"/>
      <c r="W68" s="1021"/>
      <c r="X68" s="1044"/>
      <c r="Y68" s="1054"/>
      <c r="Z68" s="1039"/>
      <c r="AA68" s="1041"/>
      <c r="AB68" s="299">
        <f>IF(O68=O67,0,IF(O68=O66,0,IF(O68=O65,0,IF(O68=O64,0,IF(O68=O63,0,IF(O68=O62,0,IF(O68=O61,0,1)))))))</f>
        <v>0</v>
      </c>
      <c r="AC68" s="299" t="s">
        <v>355</v>
      </c>
      <c r="AD68" s="299" t="str">
        <f t="shared" si="0"/>
        <v>??</v>
      </c>
      <c r="AE68" s="299" t="e">
        <f>IF(#REF!=#REF!,0,IF(#REF!=#REF!,0,IF(#REF!=#REF!,0,IF(#REF!=#REF!,0,IF(#REF!=#REF!,0,IF(#REF!=#REF!,0,IF(#REF!=#REF!,0,1)))))))</f>
        <v>#REF!</v>
      </c>
      <c r="AF68" s="333">
        <f t="shared" si="10"/>
        <v>0</v>
      </c>
    </row>
    <row r="69" spans="1:32" ht="14.15" customHeight="1" thickTop="1" thickBot="1" x14ac:dyDescent="0.3">
      <c r="A69" s="1003"/>
      <c r="B69" s="1006"/>
      <c r="C69" s="1009"/>
      <c r="D69" s="1012"/>
      <c r="E69" s="1006"/>
      <c r="F69" s="1015"/>
      <c r="G69" s="1006"/>
      <c r="H69" s="1052"/>
      <c r="I69" s="1042"/>
      <c r="J69" s="1006"/>
      <c r="K69" s="1006"/>
      <c r="L69" s="1006"/>
      <c r="M69" s="334"/>
      <c r="N69" s="335"/>
      <c r="O69" s="336"/>
      <c r="P69" s="335"/>
      <c r="Q69" s="337"/>
      <c r="R69" s="338"/>
      <c r="S69" s="338"/>
      <c r="T69" s="338"/>
      <c r="U69" s="335"/>
      <c r="V69" s="1021"/>
      <c r="W69" s="1021"/>
      <c r="X69" s="1044"/>
      <c r="Y69" s="1054"/>
      <c r="Z69" s="1039"/>
      <c r="AA69" s="1041"/>
      <c r="AB69" s="299">
        <f>IF(O69=O68,0,IF(O69=O67,0,IF(O69=O66,0,IF(O69=O65,0,IF(O69=O64,0,IF(O69=O63,0,IF(O69=O62,0,IF(O69=O61,0,1))))))))</f>
        <v>0</v>
      </c>
      <c r="AC69" s="299" t="s">
        <v>355</v>
      </c>
      <c r="AD69" s="299" t="str">
        <f t="shared" si="0"/>
        <v>??</v>
      </c>
      <c r="AE69" s="299" t="e">
        <f>IF(#REF!=#REF!,0,IF(#REF!=#REF!,0,IF(#REF!=#REF!,0,IF(#REF!=#REF!,0,IF(#REF!=#REF!,0,IF(#REF!=#REF!,0,IF(#REF!=#REF!,0,IF(#REF!=#REF!,0,1))))))))</f>
        <v>#REF!</v>
      </c>
      <c r="AF69" s="333">
        <f t="shared" si="10"/>
        <v>0</v>
      </c>
    </row>
    <row r="70" spans="1:32" ht="14.15" customHeight="1" thickTop="1" thickBot="1" x14ac:dyDescent="0.3">
      <c r="A70" s="1004"/>
      <c r="B70" s="1007"/>
      <c r="C70" s="1010"/>
      <c r="D70" s="1013"/>
      <c r="E70" s="1007"/>
      <c r="F70" s="1016"/>
      <c r="G70" s="1007"/>
      <c r="H70" s="1053"/>
      <c r="I70" s="1043"/>
      <c r="J70" s="1007"/>
      <c r="K70" s="1007"/>
      <c r="L70" s="1007"/>
      <c r="M70" s="339"/>
      <c r="N70" s="340"/>
      <c r="O70" s="341"/>
      <c r="P70" s="340"/>
      <c r="Q70" s="342"/>
      <c r="R70" s="343"/>
      <c r="S70" s="343"/>
      <c r="T70" s="343"/>
      <c r="U70" s="340"/>
      <c r="V70" s="1022"/>
      <c r="W70" s="1022"/>
      <c r="X70" s="1045"/>
      <c r="Y70" s="1054"/>
      <c r="Z70" s="1040"/>
      <c r="AA70" s="1041"/>
      <c r="AB70" s="299">
        <f>IF(O70=O69,0,IF(O70=O68,0,IF(O70=O67,0,IF(O70=O66,0,IF(O70=O65,0,IF(O70=O64,0,IF(O70=O63,0,IF(O70=O62,0,IF(O70=O61,0,1)))))))))</f>
        <v>0</v>
      </c>
      <c r="AC70" s="299" t="s">
        <v>355</v>
      </c>
      <c r="AD70" s="299" t="str">
        <f t="shared" si="0"/>
        <v>??</v>
      </c>
      <c r="AE70" s="299" t="e">
        <f>IF(#REF!=#REF!,0,IF(#REF!=#REF!,0,IF(#REF!=#REF!,0,IF(#REF!=#REF!,0,IF(#REF!=#REF!,0,IF(#REF!=#REF!,0,IF(#REF!=#REF!,0,IF(#REF!=#REF!,0,IF(#REF!=#REF!,0,1)))))))))</f>
        <v>#REF!</v>
      </c>
      <c r="AF70" s="333">
        <f t="shared" si="10"/>
        <v>0</v>
      </c>
    </row>
    <row r="71" spans="1:32" ht="14.15" customHeight="1" thickTop="1" thickBot="1" x14ac:dyDescent="0.3">
      <c r="A71" s="1003"/>
      <c r="B71" s="1005"/>
      <c r="C71" s="1009"/>
      <c r="D71" s="1012"/>
      <c r="E71" s="1005"/>
      <c r="F71" s="1014"/>
      <c r="G71" s="1005"/>
      <c r="H71" s="1052"/>
      <c r="I71" s="327" t="s">
        <v>135</v>
      </c>
      <c r="J71" s="1005"/>
      <c r="K71" s="1005"/>
      <c r="L71" s="1006"/>
      <c r="M71" s="328"/>
      <c r="N71" s="329"/>
      <c r="O71" s="330"/>
      <c r="P71" s="329"/>
      <c r="Q71" s="331"/>
      <c r="R71" s="332"/>
      <c r="S71" s="332"/>
      <c r="T71" s="332"/>
      <c r="U71" s="329"/>
      <c r="V71" s="1020">
        <f>SUM(Q71:U80)</f>
        <v>0</v>
      </c>
      <c r="W71" s="1020">
        <f>IF(V71&gt;0,18,0)</f>
        <v>0</v>
      </c>
      <c r="X71" s="1035">
        <f t="shared" ref="X71" si="14">IF((V71-W71)&gt;=0,V71-W71,0)</f>
        <v>0</v>
      </c>
      <c r="Y71" s="1054">
        <f>IF(V71&lt;W71,V71,W71)/IF(W71=0,1,W71)</f>
        <v>0</v>
      </c>
      <c r="Z71" s="1038" t="str">
        <f>IF(Y71=1,"pe",IF(Y71&gt;0,"ne",""))</f>
        <v/>
      </c>
      <c r="AA71" s="1041"/>
      <c r="AB71" s="299">
        <v>1</v>
      </c>
      <c r="AC71" s="299" t="s">
        <v>355</v>
      </c>
      <c r="AD71" s="299" t="str">
        <f t="shared" ref="AD71:AD259" si="15">$C$2</f>
        <v>??</v>
      </c>
      <c r="AE71" s="299">
        <v>1</v>
      </c>
      <c r="AF71" s="333">
        <f>C71</f>
        <v>0</v>
      </c>
    </row>
    <row r="72" spans="1:32" ht="14.15" customHeight="1" thickTop="1" thickBot="1" x14ac:dyDescent="0.3">
      <c r="A72" s="1003"/>
      <c r="B72" s="1006"/>
      <c r="C72" s="1009"/>
      <c r="D72" s="1012"/>
      <c r="E72" s="1006"/>
      <c r="F72" s="1015"/>
      <c r="G72" s="1006"/>
      <c r="H72" s="1052"/>
      <c r="I72" s="1042"/>
      <c r="J72" s="1006"/>
      <c r="K72" s="1006"/>
      <c r="L72" s="1006"/>
      <c r="M72" s="334"/>
      <c r="N72" s="335"/>
      <c r="O72" s="336"/>
      <c r="P72" s="335"/>
      <c r="Q72" s="337"/>
      <c r="R72" s="338"/>
      <c r="S72" s="338"/>
      <c r="T72" s="338"/>
      <c r="U72" s="335"/>
      <c r="V72" s="1021"/>
      <c r="W72" s="1021"/>
      <c r="X72" s="1036"/>
      <c r="Y72" s="1054"/>
      <c r="Z72" s="1039"/>
      <c r="AA72" s="1041"/>
      <c r="AB72" s="299">
        <f>IF(O72=O71,0,1)</f>
        <v>0</v>
      </c>
      <c r="AC72" s="299" t="s">
        <v>355</v>
      </c>
      <c r="AD72" s="299" t="str">
        <f t="shared" si="15"/>
        <v>??</v>
      </c>
      <c r="AE72" s="299" t="e">
        <f>IF(#REF!=#REF!,0,1)</f>
        <v>#REF!</v>
      </c>
      <c r="AF72" s="333">
        <f t="shared" ref="AF72:AF100" si="16">AF71</f>
        <v>0</v>
      </c>
    </row>
    <row r="73" spans="1:32" ht="14.15" customHeight="1" thickTop="1" thickBot="1" x14ac:dyDescent="0.3">
      <c r="A73" s="1003"/>
      <c r="B73" s="1006"/>
      <c r="C73" s="1009"/>
      <c r="D73" s="1012"/>
      <c r="E73" s="1006"/>
      <c r="F73" s="1015"/>
      <c r="G73" s="1006"/>
      <c r="H73" s="1052"/>
      <c r="I73" s="1042"/>
      <c r="J73" s="1006"/>
      <c r="K73" s="1006"/>
      <c r="L73" s="1006"/>
      <c r="M73" s="334"/>
      <c r="N73" s="335"/>
      <c r="O73" s="336"/>
      <c r="P73" s="335"/>
      <c r="Q73" s="337"/>
      <c r="R73" s="338"/>
      <c r="S73" s="338"/>
      <c r="T73" s="338"/>
      <c r="U73" s="335"/>
      <c r="V73" s="1021"/>
      <c r="W73" s="1021"/>
      <c r="X73" s="1036"/>
      <c r="Y73" s="1054"/>
      <c r="Z73" s="1039"/>
      <c r="AA73" s="1041"/>
      <c r="AB73" s="299">
        <f>IF(O73=O72,0,IF(O73=O71,0,1))</f>
        <v>0</v>
      </c>
      <c r="AC73" s="299" t="s">
        <v>355</v>
      </c>
      <c r="AD73" s="299" t="str">
        <f t="shared" si="15"/>
        <v>??</v>
      </c>
      <c r="AE73" s="299" t="e">
        <f>IF(#REF!=#REF!,0,IF(#REF!=#REF!,0,1))</f>
        <v>#REF!</v>
      </c>
      <c r="AF73" s="333">
        <f t="shared" si="16"/>
        <v>0</v>
      </c>
    </row>
    <row r="74" spans="1:32" ht="14.15" customHeight="1" thickTop="1" thickBot="1" x14ac:dyDescent="0.3">
      <c r="A74" s="1003"/>
      <c r="B74" s="1006"/>
      <c r="C74" s="1009"/>
      <c r="D74" s="1012"/>
      <c r="E74" s="1006"/>
      <c r="F74" s="1015"/>
      <c r="G74" s="1006"/>
      <c r="H74" s="1052"/>
      <c r="I74" s="1042"/>
      <c r="J74" s="1006"/>
      <c r="K74" s="1006"/>
      <c r="L74" s="1006"/>
      <c r="M74" s="334"/>
      <c r="N74" s="335"/>
      <c r="O74" s="336"/>
      <c r="P74" s="335"/>
      <c r="Q74" s="337"/>
      <c r="R74" s="338"/>
      <c r="S74" s="338"/>
      <c r="T74" s="338"/>
      <c r="U74" s="335"/>
      <c r="V74" s="1021"/>
      <c r="W74" s="1021"/>
      <c r="X74" s="1036"/>
      <c r="Y74" s="1054"/>
      <c r="Z74" s="1039"/>
      <c r="AA74" s="1041"/>
      <c r="AB74" s="299">
        <f>IF(O74=O73,0,IF(O74=O72,0,IF(O74=O71,0,1)))</f>
        <v>0</v>
      </c>
      <c r="AC74" s="299" t="s">
        <v>355</v>
      </c>
      <c r="AD74" s="299" t="str">
        <f t="shared" si="15"/>
        <v>??</v>
      </c>
      <c r="AE74" s="299" t="e">
        <f>IF(#REF!=#REF!,0,IF(#REF!=#REF!,0,IF(#REF!=#REF!,0,1)))</f>
        <v>#REF!</v>
      </c>
      <c r="AF74" s="333">
        <f t="shared" si="16"/>
        <v>0</v>
      </c>
    </row>
    <row r="75" spans="1:32" ht="14.15" customHeight="1" thickTop="1" thickBot="1" x14ac:dyDescent="0.3">
      <c r="A75" s="1003"/>
      <c r="B75" s="1006"/>
      <c r="C75" s="1009"/>
      <c r="D75" s="1012"/>
      <c r="E75" s="1006"/>
      <c r="F75" s="1015"/>
      <c r="G75" s="1006"/>
      <c r="H75" s="1052"/>
      <c r="I75" s="1042"/>
      <c r="J75" s="1006"/>
      <c r="K75" s="1006"/>
      <c r="L75" s="1006"/>
      <c r="M75" s="334"/>
      <c r="N75" s="335"/>
      <c r="O75" s="336"/>
      <c r="P75" s="335"/>
      <c r="Q75" s="337"/>
      <c r="R75" s="338"/>
      <c r="S75" s="338"/>
      <c r="T75" s="338"/>
      <c r="U75" s="335"/>
      <c r="V75" s="1021"/>
      <c r="W75" s="1021"/>
      <c r="X75" s="1036"/>
      <c r="Y75" s="1054"/>
      <c r="Z75" s="1039"/>
      <c r="AA75" s="1041"/>
      <c r="AB75" s="299">
        <f>IF(O75=O74,0,IF(O75=O73,0,IF(O75=O72,0,IF(O75=O71,0,1))))</f>
        <v>0</v>
      </c>
      <c r="AC75" s="299" t="s">
        <v>355</v>
      </c>
      <c r="AD75" s="299" t="str">
        <f t="shared" si="15"/>
        <v>??</v>
      </c>
      <c r="AE75" s="299" t="e">
        <f>IF(#REF!=#REF!,0,IF(#REF!=#REF!,0,IF(#REF!=#REF!,0,IF(#REF!=#REF!,0,1))))</f>
        <v>#REF!</v>
      </c>
      <c r="AF75" s="333">
        <f t="shared" si="16"/>
        <v>0</v>
      </c>
    </row>
    <row r="76" spans="1:32" ht="14.15" customHeight="1" thickTop="1" thickBot="1" x14ac:dyDescent="0.3">
      <c r="A76" s="1003"/>
      <c r="B76" s="1006"/>
      <c r="C76" s="1009"/>
      <c r="D76" s="1012"/>
      <c r="E76" s="1006"/>
      <c r="F76" s="1015"/>
      <c r="G76" s="1006"/>
      <c r="H76" s="1052"/>
      <c r="I76" s="1042"/>
      <c r="J76" s="1006"/>
      <c r="K76" s="1006"/>
      <c r="L76" s="1006"/>
      <c r="M76" s="334"/>
      <c r="N76" s="335"/>
      <c r="O76" s="336"/>
      <c r="P76" s="335"/>
      <c r="Q76" s="337"/>
      <c r="R76" s="338"/>
      <c r="S76" s="338"/>
      <c r="T76" s="338"/>
      <c r="U76" s="335"/>
      <c r="V76" s="1021"/>
      <c r="W76" s="1021"/>
      <c r="X76" s="1036"/>
      <c r="Y76" s="1054"/>
      <c r="Z76" s="1039"/>
      <c r="AA76" s="1041"/>
      <c r="AB76" s="299">
        <f>IF(O76=O75,0,IF(O76=O74,0,IF(O76=O73,0,IF(O76=O72,0,IF(O76=O71,0,1)))))</f>
        <v>0</v>
      </c>
      <c r="AC76" s="299" t="s">
        <v>355</v>
      </c>
      <c r="AD76" s="299" t="str">
        <f t="shared" si="15"/>
        <v>??</v>
      </c>
      <c r="AE76" s="299" t="e">
        <f>IF(#REF!=#REF!,0,IF(#REF!=#REF!,0,IF(#REF!=#REF!,0,IF(#REF!=#REF!,0,IF(#REF!=#REF!,0,1)))))</f>
        <v>#REF!</v>
      </c>
      <c r="AF76" s="333">
        <f t="shared" si="16"/>
        <v>0</v>
      </c>
    </row>
    <row r="77" spans="1:32" ht="14.15" customHeight="1" thickTop="1" thickBot="1" x14ac:dyDescent="0.3">
      <c r="A77" s="1003"/>
      <c r="B77" s="1006"/>
      <c r="C77" s="1009"/>
      <c r="D77" s="1012"/>
      <c r="E77" s="1006"/>
      <c r="F77" s="1015"/>
      <c r="G77" s="1006"/>
      <c r="H77" s="1052"/>
      <c r="I77" s="1042"/>
      <c r="J77" s="1006"/>
      <c r="K77" s="1006"/>
      <c r="L77" s="1006"/>
      <c r="M77" s="334"/>
      <c r="N77" s="335"/>
      <c r="O77" s="336"/>
      <c r="P77" s="335"/>
      <c r="Q77" s="337"/>
      <c r="R77" s="338"/>
      <c r="S77" s="338"/>
      <c r="T77" s="338"/>
      <c r="U77" s="335"/>
      <c r="V77" s="1021"/>
      <c r="W77" s="1021"/>
      <c r="X77" s="1044" t="str">
        <f t="shared" ref="X77" si="17">IF(X71&gt;9,"błąd","")</f>
        <v/>
      </c>
      <c r="Y77" s="1054"/>
      <c r="Z77" s="1039"/>
      <c r="AA77" s="1041"/>
      <c r="AB77" s="299">
        <f>IF(O77=O76,0,IF(O77=O75,0,IF(O77=O74,0,IF(O77=O73,0,IF(O77=O72,0,IF(O77=O71,0,1))))))</f>
        <v>0</v>
      </c>
      <c r="AC77" s="299" t="s">
        <v>355</v>
      </c>
      <c r="AD77" s="299" t="str">
        <f t="shared" si="15"/>
        <v>??</v>
      </c>
      <c r="AE77" s="299" t="e">
        <f>IF(#REF!=#REF!,0,IF(#REF!=#REF!,0,IF(#REF!=#REF!,0,IF(#REF!=#REF!,0,IF(#REF!=#REF!,0,IF(#REF!=#REF!,0,1))))))</f>
        <v>#REF!</v>
      </c>
      <c r="AF77" s="333">
        <f t="shared" si="16"/>
        <v>0</v>
      </c>
    </row>
    <row r="78" spans="1:32" ht="14.15" customHeight="1" thickTop="1" thickBot="1" x14ac:dyDescent="0.3">
      <c r="A78" s="1003"/>
      <c r="B78" s="1006"/>
      <c r="C78" s="1009"/>
      <c r="D78" s="1012"/>
      <c r="E78" s="1006"/>
      <c r="F78" s="1015"/>
      <c r="G78" s="1006"/>
      <c r="H78" s="1052"/>
      <c r="I78" s="1042"/>
      <c r="J78" s="1006"/>
      <c r="K78" s="1006"/>
      <c r="L78" s="1006"/>
      <c r="M78" s="334"/>
      <c r="N78" s="335"/>
      <c r="O78" s="336"/>
      <c r="P78" s="335"/>
      <c r="Q78" s="337"/>
      <c r="R78" s="338"/>
      <c r="S78" s="338"/>
      <c r="T78" s="338"/>
      <c r="U78" s="335"/>
      <c r="V78" s="1021"/>
      <c r="W78" s="1021"/>
      <c r="X78" s="1044"/>
      <c r="Y78" s="1054"/>
      <c r="Z78" s="1039"/>
      <c r="AA78" s="1041"/>
      <c r="AB78" s="299">
        <f>IF(O78=O77,0,IF(O78=O76,0,IF(O78=O75,0,IF(O78=O74,0,IF(O78=O73,0,IF(O78=O72,0,IF(O78=O71,0,1)))))))</f>
        <v>0</v>
      </c>
      <c r="AC78" s="299" t="s">
        <v>355</v>
      </c>
      <c r="AD78" s="299" t="str">
        <f t="shared" si="15"/>
        <v>??</v>
      </c>
      <c r="AE78" s="299" t="e">
        <f>IF(#REF!=#REF!,0,IF(#REF!=#REF!,0,IF(#REF!=#REF!,0,IF(#REF!=#REF!,0,IF(#REF!=#REF!,0,IF(#REF!=#REF!,0,IF(#REF!=#REF!,0,1)))))))</f>
        <v>#REF!</v>
      </c>
      <c r="AF78" s="333">
        <f t="shared" si="16"/>
        <v>0</v>
      </c>
    </row>
    <row r="79" spans="1:32" ht="14.15" customHeight="1" thickTop="1" thickBot="1" x14ac:dyDescent="0.3">
      <c r="A79" s="1003"/>
      <c r="B79" s="1006"/>
      <c r="C79" s="1009"/>
      <c r="D79" s="1012"/>
      <c r="E79" s="1006"/>
      <c r="F79" s="1015"/>
      <c r="G79" s="1006"/>
      <c r="H79" s="1052"/>
      <c r="I79" s="1042"/>
      <c r="J79" s="1006"/>
      <c r="K79" s="1006"/>
      <c r="L79" s="1006"/>
      <c r="M79" s="334"/>
      <c r="N79" s="335"/>
      <c r="O79" s="336"/>
      <c r="P79" s="335"/>
      <c r="Q79" s="337"/>
      <c r="R79" s="338"/>
      <c r="S79" s="338"/>
      <c r="T79" s="338"/>
      <c r="U79" s="335"/>
      <c r="V79" s="1021"/>
      <c r="W79" s="1021"/>
      <c r="X79" s="1044"/>
      <c r="Y79" s="1054"/>
      <c r="Z79" s="1039"/>
      <c r="AA79" s="1041"/>
      <c r="AB79" s="299">
        <f>IF(O79=O78,0,IF(O79=O77,0,IF(O79=O76,0,IF(O79=O75,0,IF(O79=O74,0,IF(O79=O73,0,IF(O79=O72,0,IF(O79=O71,0,1))))))))</f>
        <v>0</v>
      </c>
      <c r="AC79" s="299" t="s">
        <v>355</v>
      </c>
      <c r="AD79" s="299" t="str">
        <f t="shared" si="15"/>
        <v>??</v>
      </c>
      <c r="AE79" s="299" t="e">
        <f>IF(#REF!=#REF!,0,IF(#REF!=#REF!,0,IF(#REF!=#REF!,0,IF(#REF!=#REF!,0,IF(#REF!=#REF!,0,IF(#REF!=#REF!,0,IF(#REF!=#REF!,0,IF(#REF!=#REF!,0,1))))))))</f>
        <v>#REF!</v>
      </c>
      <c r="AF79" s="333">
        <f t="shared" si="16"/>
        <v>0</v>
      </c>
    </row>
    <row r="80" spans="1:32" ht="14.15" customHeight="1" thickTop="1" thickBot="1" x14ac:dyDescent="0.3">
      <c r="A80" s="1004"/>
      <c r="B80" s="1007"/>
      <c r="C80" s="1010"/>
      <c r="D80" s="1013"/>
      <c r="E80" s="1007"/>
      <c r="F80" s="1016"/>
      <c r="G80" s="1007"/>
      <c r="H80" s="1053"/>
      <c r="I80" s="1043"/>
      <c r="J80" s="1007"/>
      <c r="K80" s="1007"/>
      <c r="L80" s="1007"/>
      <c r="M80" s="339"/>
      <c r="N80" s="340"/>
      <c r="O80" s="341"/>
      <c r="P80" s="340"/>
      <c r="Q80" s="342"/>
      <c r="R80" s="343"/>
      <c r="S80" s="343"/>
      <c r="T80" s="343"/>
      <c r="U80" s="340"/>
      <c r="V80" s="1022"/>
      <c r="W80" s="1022"/>
      <c r="X80" s="1045"/>
      <c r="Y80" s="1054"/>
      <c r="Z80" s="1040"/>
      <c r="AA80" s="1041"/>
      <c r="AB80" s="299">
        <f>IF(O80=O79,0,IF(O80=O78,0,IF(O80=O77,0,IF(O80=O76,0,IF(O80=O75,0,IF(O80=O74,0,IF(O80=O73,0,IF(O80=O72,0,IF(O80=O71,0,1)))))))))</f>
        <v>0</v>
      </c>
      <c r="AC80" s="299" t="s">
        <v>355</v>
      </c>
      <c r="AD80" s="299" t="str">
        <f t="shared" si="15"/>
        <v>??</v>
      </c>
      <c r="AE80" s="299" t="e">
        <f>IF(#REF!=#REF!,0,IF(#REF!=#REF!,0,IF(#REF!=#REF!,0,IF(#REF!=#REF!,0,IF(#REF!=#REF!,0,IF(#REF!=#REF!,0,IF(#REF!=#REF!,0,IF(#REF!=#REF!,0,IF(#REF!=#REF!,0,1)))))))))</f>
        <v>#REF!</v>
      </c>
      <c r="AF80" s="333">
        <f t="shared" si="16"/>
        <v>0</v>
      </c>
    </row>
    <row r="81" spans="1:32" ht="14.15" customHeight="1" thickTop="1" thickBot="1" x14ac:dyDescent="0.3">
      <c r="A81" s="1003"/>
      <c r="B81" s="1005"/>
      <c r="C81" s="1009"/>
      <c r="D81" s="1012"/>
      <c r="E81" s="1005"/>
      <c r="F81" s="1014"/>
      <c r="G81" s="1005"/>
      <c r="H81" s="1052"/>
      <c r="I81" s="327" t="s">
        <v>135</v>
      </c>
      <c r="J81" s="1005"/>
      <c r="K81" s="1005"/>
      <c r="L81" s="1006"/>
      <c r="M81" s="328"/>
      <c r="N81" s="329"/>
      <c r="O81" s="330"/>
      <c r="P81" s="329"/>
      <c r="Q81" s="331"/>
      <c r="R81" s="332"/>
      <c r="S81" s="332"/>
      <c r="T81" s="332"/>
      <c r="U81" s="329"/>
      <c r="V81" s="1020">
        <f>SUM(Q81:U90)</f>
        <v>0</v>
      </c>
      <c r="W81" s="1020">
        <f>IF(V81&gt;0,18,0)</f>
        <v>0</v>
      </c>
      <c r="X81" s="1035">
        <f t="shared" ref="X81" si="18">IF((V81-W81)&gt;=0,V81-W81,0)</f>
        <v>0</v>
      </c>
      <c r="Y81" s="1054">
        <f>IF(V81&lt;W81,V81,W81)/IF(W81=0,1,W81)</f>
        <v>0</v>
      </c>
      <c r="Z81" s="1038" t="str">
        <f>IF(Y81=1,"pe",IF(Y81&gt;0,"ne",""))</f>
        <v/>
      </c>
      <c r="AA81" s="1041"/>
      <c r="AB81" s="299">
        <v>1</v>
      </c>
      <c r="AC81" s="299" t="s">
        <v>355</v>
      </c>
      <c r="AD81" s="299" t="str">
        <f t="shared" si="15"/>
        <v>??</v>
      </c>
      <c r="AE81" s="299">
        <v>1</v>
      </c>
      <c r="AF81" s="333">
        <f>C81</f>
        <v>0</v>
      </c>
    </row>
    <row r="82" spans="1:32" ht="14.15" customHeight="1" thickTop="1" thickBot="1" x14ac:dyDescent="0.3">
      <c r="A82" s="1003"/>
      <c r="B82" s="1006"/>
      <c r="C82" s="1009"/>
      <c r="D82" s="1012"/>
      <c r="E82" s="1006"/>
      <c r="F82" s="1015"/>
      <c r="G82" s="1006"/>
      <c r="H82" s="1052"/>
      <c r="I82" s="1042"/>
      <c r="J82" s="1006"/>
      <c r="K82" s="1006"/>
      <c r="L82" s="1006"/>
      <c r="M82" s="334"/>
      <c r="N82" s="335"/>
      <c r="O82" s="336"/>
      <c r="P82" s="335"/>
      <c r="Q82" s="337"/>
      <c r="R82" s="338"/>
      <c r="S82" s="338"/>
      <c r="T82" s="338"/>
      <c r="U82" s="335"/>
      <c r="V82" s="1021"/>
      <c r="W82" s="1021"/>
      <c r="X82" s="1036"/>
      <c r="Y82" s="1054"/>
      <c r="Z82" s="1039"/>
      <c r="AA82" s="1041"/>
      <c r="AB82" s="299">
        <f>IF(O82=O81,0,1)</f>
        <v>0</v>
      </c>
      <c r="AC82" s="299" t="s">
        <v>355</v>
      </c>
      <c r="AD82" s="299" t="str">
        <f t="shared" si="15"/>
        <v>??</v>
      </c>
      <c r="AE82" s="299" t="e">
        <f>IF(#REF!=#REF!,0,1)</f>
        <v>#REF!</v>
      </c>
      <c r="AF82" s="333">
        <f t="shared" si="16"/>
        <v>0</v>
      </c>
    </row>
    <row r="83" spans="1:32" ht="14.15" customHeight="1" thickTop="1" thickBot="1" x14ac:dyDescent="0.3">
      <c r="A83" s="1003"/>
      <c r="B83" s="1006"/>
      <c r="C83" s="1009"/>
      <c r="D83" s="1012"/>
      <c r="E83" s="1006"/>
      <c r="F83" s="1015"/>
      <c r="G83" s="1006"/>
      <c r="H83" s="1052"/>
      <c r="I83" s="1042"/>
      <c r="J83" s="1006"/>
      <c r="K83" s="1006"/>
      <c r="L83" s="1006"/>
      <c r="M83" s="334"/>
      <c r="N83" s="335"/>
      <c r="O83" s="336"/>
      <c r="P83" s="335"/>
      <c r="Q83" s="337"/>
      <c r="R83" s="338"/>
      <c r="S83" s="338"/>
      <c r="T83" s="338"/>
      <c r="U83" s="335"/>
      <c r="V83" s="1021"/>
      <c r="W83" s="1021"/>
      <c r="X83" s="1036"/>
      <c r="Y83" s="1054"/>
      <c r="Z83" s="1039"/>
      <c r="AA83" s="1041"/>
      <c r="AB83" s="299">
        <f>IF(O83=O82,0,IF(O83=O81,0,1))</f>
        <v>0</v>
      </c>
      <c r="AC83" s="299" t="s">
        <v>355</v>
      </c>
      <c r="AD83" s="299" t="str">
        <f t="shared" si="15"/>
        <v>??</v>
      </c>
      <c r="AE83" s="299" t="e">
        <f>IF(#REF!=#REF!,0,IF(#REF!=#REF!,0,1))</f>
        <v>#REF!</v>
      </c>
      <c r="AF83" s="333">
        <f t="shared" si="16"/>
        <v>0</v>
      </c>
    </row>
    <row r="84" spans="1:32" ht="14.15" customHeight="1" thickTop="1" thickBot="1" x14ac:dyDescent="0.3">
      <c r="A84" s="1003"/>
      <c r="B84" s="1006"/>
      <c r="C84" s="1009"/>
      <c r="D84" s="1012"/>
      <c r="E84" s="1006"/>
      <c r="F84" s="1015"/>
      <c r="G84" s="1006"/>
      <c r="H84" s="1052"/>
      <c r="I84" s="1042"/>
      <c r="J84" s="1006"/>
      <c r="K84" s="1006"/>
      <c r="L84" s="1006"/>
      <c r="M84" s="334"/>
      <c r="N84" s="335"/>
      <c r="O84" s="336"/>
      <c r="P84" s="335"/>
      <c r="Q84" s="337"/>
      <c r="R84" s="338"/>
      <c r="S84" s="338"/>
      <c r="T84" s="338"/>
      <c r="U84" s="335"/>
      <c r="V84" s="1021"/>
      <c r="W84" s="1021"/>
      <c r="X84" s="1036"/>
      <c r="Y84" s="1054"/>
      <c r="Z84" s="1039"/>
      <c r="AA84" s="1041"/>
      <c r="AB84" s="299">
        <f>IF(O84=O83,0,IF(O84=O82,0,IF(O84=O81,0,1)))</f>
        <v>0</v>
      </c>
      <c r="AC84" s="299" t="s">
        <v>355</v>
      </c>
      <c r="AD84" s="299" t="str">
        <f t="shared" si="15"/>
        <v>??</v>
      </c>
      <c r="AE84" s="299" t="e">
        <f>IF(#REF!=#REF!,0,IF(#REF!=#REF!,0,IF(#REF!=#REF!,0,1)))</f>
        <v>#REF!</v>
      </c>
      <c r="AF84" s="333">
        <f t="shared" si="16"/>
        <v>0</v>
      </c>
    </row>
    <row r="85" spans="1:32" ht="14.15" customHeight="1" thickTop="1" thickBot="1" x14ac:dyDescent="0.3">
      <c r="A85" s="1003"/>
      <c r="B85" s="1006"/>
      <c r="C85" s="1009"/>
      <c r="D85" s="1012"/>
      <c r="E85" s="1006"/>
      <c r="F85" s="1015"/>
      <c r="G85" s="1006"/>
      <c r="H85" s="1052"/>
      <c r="I85" s="1042"/>
      <c r="J85" s="1006"/>
      <c r="K85" s="1006"/>
      <c r="L85" s="1006"/>
      <c r="M85" s="334"/>
      <c r="N85" s="335"/>
      <c r="O85" s="336"/>
      <c r="P85" s="335"/>
      <c r="Q85" s="337"/>
      <c r="R85" s="338"/>
      <c r="S85" s="338"/>
      <c r="T85" s="338"/>
      <c r="U85" s="335"/>
      <c r="V85" s="1021"/>
      <c r="W85" s="1021"/>
      <c r="X85" s="1036"/>
      <c r="Y85" s="1054"/>
      <c r="Z85" s="1039"/>
      <c r="AA85" s="1041"/>
      <c r="AB85" s="299">
        <f>IF(O85=O84,0,IF(O85=O83,0,IF(O85=O82,0,IF(O85=O81,0,1))))</f>
        <v>0</v>
      </c>
      <c r="AC85" s="299" t="s">
        <v>355</v>
      </c>
      <c r="AD85" s="299" t="str">
        <f t="shared" si="15"/>
        <v>??</v>
      </c>
      <c r="AE85" s="299" t="e">
        <f>IF(#REF!=#REF!,0,IF(#REF!=#REF!,0,IF(#REF!=#REF!,0,IF(#REF!=#REF!,0,1))))</f>
        <v>#REF!</v>
      </c>
      <c r="AF85" s="333">
        <f t="shared" si="16"/>
        <v>0</v>
      </c>
    </row>
    <row r="86" spans="1:32" ht="14.15" customHeight="1" thickTop="1" thickBot="1" x14ac:dyDescent="0.3">
      <c r="A86" s="1003"/>
      <c r="B86" s="1006"/>
      <c r="C86" s="1009"/>
      <c r="D86" s="1012"/>
      <c r="E86" s="1006"/>
      <c r="F86" s="1015"/>
      <c r="G86" s="1006"/>
      <c r="H86" s="1052"/>
      <c r="I86" s="1042"/>
      <c r="J86" s="1006"/>
      <c r="K86" s="1006"/>
      <c r="L86" s="1006"/>
      <c r="M86" s="334"/>
      <c r="N86" s="335"/>
      <c r="O86" s="336"/>
      <c r="P86" s="335"/>
      <c r="Q86" s="337"/>
      <c r="R86" s="338"/>
      <c r="S86" s="338"/>
      <c r="T86" s="338"/>
      <c r="U86" s="335"/>
      <c r="V86" s="1021"/>
      <c r="W86" s="1021"/>
      <c r="X86" s="1036"/>
      <c r="Y86" s="1054"/>
      <c r="Z86" s="1039"/>
      <c r="AA86" s="1041"/>
      <c r="AB86" s="299">
        <f>IF(O86=O85,0,IF(O86=O84,0,IF(O86=O83,0,IF(O86=O82,0,IF(O86=O81,0,1)))))</f>
        <v>0</v>
      </c>
      <c r="AC86" s="299" t="s">
        <v>355</v>
      </c>
      <c r="AD86" s="299" t="str">
        <f t="shared" si="15"/>
        <v>??</v>
      </c>
      <c r="AE86" s="299" t="e">
        <f>IF(#REF!=#REF!,0,IF(#REF!=#REF!,0,IF(#REF!=#REF!,0,IF(#REF!=#REF!,0,IF(#REF!=#REF!,0,1)))))</f>
        <v>#REF!</v>
      </c>
      <c r="AF86" s="333">
        <f t="shared" si="16"/>
        <v>0</v>
      </c>
    </row>
    <row r="87" spans="1:32" ht="14.15" customHeight="1" thickTop="1" thickBot="1" x14ac:dyDescent="0.3">
      <c r="A87" s="1003"/>
      <c r="B87" s="1006"/>
      <c r="C87" s="1009"/>
      <c r="D87" s="1012"/>
      <c r="E87" s="1006"/>
      <c r="F87" s="1015"/>
      <c r="G87" s="1006"/>
      <c r="H87" s="1052"/>
      <c r="I87" s="1042"/>
      <c r="J87" s="1006"/>
      <c r="K87" s="1006"/>
      <c r="L87" s="1006"/>
      <c r="M87" s="334"/>
      <c r="N87" s="335"/>
      <c r="O87" s="336"/>
      <c r="P87" s="335"/>
      <c r="Q87" s="337"/>
      <c r="R87" s="338"/>
      <c r="S87" s="338"/>
      <c r="T87" s="338"/>
      <c r="U87" s="335"/>
      <c r="V87" s="1021"/>
      <c r="W87" s="1021"/>
      <c r="X87" s="1044" t="str">
        <f t="shared" ref="X87" si="19">IF(X81&gt;9,"błąd","")</f>
        <v/>
      </c>
      <c r="Y87" s="1054"/>
      <c r="Z87" s="1039"/>
      <c r="AA87" s="1041"/>
      <c r="AB87" s="299">
        <f>IF(O87=O86,0,IF(O87=O85,0,IF(O87=O84,0,IF(O87=O83,0,IF(O87=O82,0,IF(O87=O81,0,1))))))</f>
        <v>0</v>
      </c>
      <c r="AC87" s="299" t="s">
        <v>355</v>
      </c>
      <c r="AD87" s="299" t="str">
        <f t="shared" si="15"/>
        <v>??</v>
      </c>
      <c r="AE87" s="299" t="e">
        <f>IF(#REF!=#REF!,0,IF(#REF!=#REF!,0,IF(#REF!=#REF!,0,IF(#REF!=#REF!,0,IF(#REF!=#REF!,0,IF(#REF!=#REF!,0,1))))))</f>
        <v>#REF!</v>
      </c>
      <c r="AF87" s="333">
        <f t="shared" si="16"/>
        <v>0</v>
      </c>
    </row>
    <row r="88" spans="1:32" ht="14.15" customHeight="1" thickTop="1" thickBot="1" x14ac:dyDescent="0.3">
      <c r="A88" s="1003"/>
      <c r="B88" s="1006"/>
      <c r="C88" s="1009"/>
      <c r="D88" s="1012"/>
      <c r="E88" s="1006"/>
      <c r="F88" s="1015"/>
      <c r="G88" s="1006"/>
      <c r="H88" s="1052"/>
      <c r="I88" s="1042"/>
      <c r="J88" s="1006"/>
      <c r="K88" s="1006"/>
      <c r="L88" s="1006"/>
      <c r="M88" s="334"/>
      <c r="N88" s="335"/>
      <c r="O88" s="336"/>
      <c r="P88" s="335"/>
      <c r="Q88" s="337"/>
      <c r="R88" s="338"/>
      <c r="S88" s="338"/>
      <c r="T88" s="338"/>
      <c r="U88" s="335"/>
      <c r="V88" s="1021"/>
      <c r="W88" s="1021"/>
      <c r="X88" s="1044"/>
      <c r="Y88" s="1054"/>
      <c r="Z88" s="1039"/>
      <c r="AA88" s="1041"/>
      <c r="AB88" s="299">
        <f>IF(O88=O87,0,IF(O88=O86,0,IF(O88=O85,0,IF(O88=O84,0,IF(O88=O83,0,IF(O88=O82,0,IF(O88=O81,0,1)))))))</f>
        <v>0</v>
      </c>
      <c r="AC88" s="299" t="s">
        <v>355</v>
      </c>
      <c r="AD88" s="299" t="str">
        <f t="shared" si="15"/>
        <v>??</v>
      </c>
      <c r="AE88" s="299" t="e">
        <f>IF(#REF!=#REF!,0,IF(#REF!=#REF!,0,IF(#REF!=#REF!,0,IF(#REF!=#REF!,0,IF(#REF!=#REF!,0,IF(#REF!=#REF!,0,IF(#REF!=#REF!,0,1)))))))</f>
        <v>#REF!</v>
      </c>
      <c r="AF88" s="333">
        <f t="shared" si="16"/>
        <v>0</v>
      </c>
    </row>
    <row r="89" spans="1:32" ht="14.15" customHeight="1" thickTop="1" thickBot="1" x14ac:dyDescent="0.3">
      <c r="A89" s="1003"/>
      <c r="B89" s="1006"/>
      <c r="C89" s="1009"/>
      <c r="D89" s="1012"/>
      <c r="E89" s="1006"/>
      <c r="F89" s="1015"/>
      <c r="G89" s="1006"/>
      <c r="H89" s="1052"/>
      <c r="I89" s="1042"/>
      <c r="J89" s="1006"/>
      <c r="K89" s="1006"/>
      <c r="L89" s="1006"/>
      <c r="M89" s="334"/>
      <c r="N89" s="335"/>
      <c r="O89" s="336"/>
      <c r="P89" s="335"/>
      <c r="Q89" s="337"/>
      <c r="R89" s="338"/>
      <c r="S89" s="338"/>
      <c r="T89" s="338"/>
      <c r="U89" s="335"/>
      <c r="V89" s="1021"/>
      <c r="W89" s="1021"/>
      <c r="X89" s="1044"/>
      <c r="Y89" s="1054"/>
      <c r="Z89" s="1039"/>
      <c r="AA89" s="1041"/>
      <c r="AB89" s="299">
        <f>IF(O89=O88,0,IF(O89=O87,0,IF(O89=O86,0,IF(O89=O85,0,IF(O89=O84,0,IF(O89=O83,0,IF(O89=O82,0,IF(O89=O81,0,1))))))))</f>
        <v>0</v>
      </c>
      <c r="AC89" s="299" t="s">
        <v>355</v>
      </c>
      <c r="AD89" s="299" t="str">
        <f t="shared" si="15"/>
        <v>??</v>
      </c>
      <c r="AE89" s="299" t="e">
        <f>IF(#REF!=#REF!,0,IF(#REF!=#REF!,0,IF(#REF!=#REF!,0,IF(#REF!=#REF!,0,IF(#REF!=#REF!,0,IF(#REF!=#REF!,0,IF(#REF!=#REF!,0,IF(#REF!=#REF!,0,1))))))))</f>
        <v>#REF!</v>
      </c>
      <c r="AF89" s="333">
        <f t="shared" si="16"/>
        <v>0</v>
      </c>
    </row>
    <row r="90" spans="1:32" ht="14.15" customHeight="1" thickTop="1" thickBot="1" x14ac:dyDescent="0.3">
      <c r="A90" s="1004"/>
      <c r="B90" s="1007"/>
      <c r="C90" s="1010"/>
      <c r="D90" s="1013"/>
      <c r="E90" s="1007"/>
      <c r="F90" s="1016"/>
      <c r="G90" s="1007"/>
      <c r="H90" s="1053"/>
      <c r="I90" s="1043"/>
      <c r="J90" s="1007"/>
      <c r="K90" s="1007"/>
      <c r="L90" s="1007"/>
      <c r="M90" s="339"/>
      <c r="N90" s="340"/>
      <c r="O90" s="341"/>
      <c r="P90" s="340"/>
      <c r="Q90" s="342"/>
      <c r="R90" s="343"/>
      <c r="S90" s="343"/>
      <c r="T90" s="343"/>
      <c r="U90" s="340"/>
      <c r="V90" s="1022"/>
      <c r="W90" s="1022"/>
      <c r="X90" s="1045"/>
      <c r="Y90" s="1054"/>
      <c r="Z90" s="1040"/>
      <c r="AA90" s="1041"/>
      <c r="AB90" s="299">
        <f>IF(O90=O89,0,IF(O90=O88,0,IF(O90=O87,0,IF(O90=O86,0,IF(O90=O85,0,IF(O90=O84,0,IF(O90=O83,0,IF(O90=O82,0,IF(O90=O81,0,1)))))))))</f>
        <v>0</v>
      </c>
      <c r="AC90" s="299" t="s">
        <v>355</v>
      </c>
      <c r="AD90" s="299" t="str">
        <f t="shared" si="15"/>
        <v>??</v>
      </c>
      <c r="AE90" s="299" t="e">
        <f>IF(#REF!=#REF!,0,IF(#REF!=#REF!,0,IF(#REF!=#REF!,0,IF(#REF!=#REF!,0,IF(#REF!=#REF!,0,IF(#REF!=#REF!,0,IF(#REF!=#REF!,0,IF(#REF!=#REF!,0,IF(#REF!=#REF!,0,1)))))))))</f>
        <v>#REF!</v>
      </c>
      <c r="AF90" s="333">
        <f t="shared" si="16"/>
        <v>0</v>
      </c>
    </row>
    <row r="91" spans="1:32" ht="14.15" customHeight="1" thickTop="1" thickBot="1" x14ac:dyDescent="0.3">
      <c r="A91" s="1003"/>
      <c r="B91" s="1005"/>
      <c r="C91" s="1009"/>
      <c r="D91" s="1012"/>
      <c r="E91" s="1005"/>
      <c r="F91" s="1014"/>
      <c r="G91" s="1005"/>
      <c r="H91" s="1052"/>
      <c r="I91" s="327" t="s">
        <v>135</v>
      </c>
      <c r="J91" s="1005"/>
      <c r="K91" s="1005"/>
      <c r="L91" s="1006"/>
      <c r="M91" s="328"/>
      <c r="N91" s="329"/>
      <c r="O91" s="330"/>
      <c r="P91" s="329"/>
      <c r="Q91" s="331"/>
      <c r="R91" s="332"/>
      <c r="S91" s="332"/>
      <c r="T91" s="332"/>
      <c r="U91" s="329"/>
      <c r="V91" s="1020">
        <f>SUM(Q91:U100)</f>
        <v>0</v>
      </c>
      <c r="W91" s="1020">
        <f>IF(V91&gt;0,18,0)</f>
        <v>0</v>
      </c>
      <c r="X91" s="1035">
        <f t="shared" ref="X91" si="20">IF((V91-W91)&gt;=0,V91-W91,0)</f>
        <v>0</v>
      </c>
      <c r="Y91" s="1054">
        <f>IF(V91&lt;W91,V91,W91)/IF(W91=0,1,W91)</f>
        <v>0</v>
      </c>
      <c r="Z91" s="1038" t="str">
        <f>IF(Y91=1,"pe",IF(Y91&gt;0,"ne",""))</f>
        <v/>
      </c>
      <c r="AA91" s="1041"/>
      <c r="AB91" s="299">
        <v>1</v>
      </c>
      <c r="AC91" s="299" t="s">
        <v>355</v>
      </c>
      <c r="AD91" s="299" t="str">
        <f t="shared" si="15"/>
        <v>??</v>
      </c>
      <c r="AE91" s="299">
        <v>1</v>
      </c>
      <c r="AF91" s="333">
        <f>C91</f>
        <v>0</v>
      </c>
    </row>
    <row r="92" spans="1:32" ht="14.15" customHeight="1" thickTop="1" thickBot="1" x14ac:dyDescent="0.3">
      <c r="A92" s="1003"/>
      <c r="B92" s="1006"/>
      <c r="C92" s="1009"/>
      <c r="D92" s="1012"/>
      <c r="E92" s="1006"/>
      <c r="F92" s="1015"/>
      <c r="G92" s="1006"/>
      <c r="H92" s="1052"/>
      <c r="I92" s="1042"/>
      <c r="J92" s="1006"/>
      <c r="K92" s="1006"/>
      <c r="L92" s="1006"/>
      <c r="M92" s="334"/>
      <c r="N92" s="335"/>
      <c r="O92" s="336"/>
      <c r="P92" s="335"/>
      <c r="Q92" s="337"/>
      <c r="R92" s="338"/>
      <c r="S92" s="338"/>
      <c r="T92" s="338"/>
      <c r="U92" s="335"/>
      <c r="V92" s="1021"/>
      <c r="W92" s="1021"/>
      <c r="X92" s="1036"/>
      <c r="Y92" s="1054"/>
      <c r="Z92" s="1039"/>
      <c r="AA92" s="1041"/>
      <c r="AB92" s="299">
        <f>IF(O92=O91,0,1)</f>
        <v>0</v>
      </c>
      <c r="AC92" s="299" t="s">
        <v>355</v>
      </c>
      <c r="AD92" s="299" t="str">
        <f t="shared" si="15"/>
        <v>??</v>
      </c>
      <c r="AE92" s="299" t="e">
        <f>IF(#REF!=#REF!,0,1)</f>
        <v>#REF!</v>
      </c>
      <c r="AF92" s="333">
        <f t="shared" si="16"/>
        <v>0</v>
      </c>
    </row>
    <row r="93" spans="1:32" ht="14.15" customHeight="1" thickTop="1" thickBot="1" x14ac:dyDescent="0.3">
      <c r="A93" s="1003"/>
      <c r="B93" s="1006"/>
      <c r="C93" s="1009"/>
      <c r="D93" s="1012"/>
      <c r="E93" s="1006"/>
      <c r="F93" s="1015"/>
      <c r="G93" s="1006"/>
      <c r="H93" s="1052"/>
      <c r="I93" s="1042"/>
      <c r="J93" s="1006"/>
      <c r="K93" s="1006"/>
      <c r="L93" s="1006"/>
      <c r="M93" s="334"/>
      <c r="N93" s="335"/>
      <c r="O93" s="336"/>
      <c r="P93" s="335"/>
      <c r="Q93" s="337"/>
      <c r="R93" s="338"/>
      <c r="S93" s="338"/>
      <c r="T93" s="338"/>
      <c r="U93" s="335"/>
      <c r="V93" s="1021"/>
      <c r="W93" s="1021"/>
      <c r="X93" s="1036"/>
      <c r="Y93" s="1054"/>
      <c r="Z93" s="1039"/>
      <c r="AA93" s="1041"/>
      <c r="AB93" s="299">
        <f>IF(O93=O92,0,IF(O93=O91,0,1))</f>
        <v>0</v>
      </c>
      <c r="AC93" s="299" t="s">
        <v>355</v>
      </c>
      <c r="AD93" s="299" t="str">
        <f t="shared" si="15"/>
        <v>??</v>
      </c>
      <c r="AE93" s="299" t="e">
        <f>IF(#REF!=#REF!,0,IF(#REF!=#REF!,0,1))</f>
        <v>#REF!</v>
      </c>
      <c r="AF93" s="333">
        <f t="shared" si="16"/>
        <v>0</v>
      </c>
    </row>
    <row r="94" spans="1:32" ht="14.15" customHeight="1" thickTop="1" thickBot="1" x14ac:dyDescent="0.3">
      <c r="A94" s="1003"/>
      <c r="B94" s="1006"/>
      <c r="C94" s="1009"/>
      <c r="D94" s="1012"/>
      <c r="E94" s="1006"/>
      <c r="F94" s="1015"/>
      <c r="G94" s="1006"/>
      <c r="H94" s="1052"/>
      <c r="I94" s="1042"/>
      <c r="J94" s="1006"/>
      <c r="K94" s="1006"/>
      <c r="L94" s="1006"/>
      <c r="M94" s="334"/>
      <c r="N94" s="335"/>
      <c r="O94" s="336"/>
      <c r="P94" s="335"/>
      <c r="Q94" s="337"/>
      <c r="R94" s="338"/>
      <c r="S94" s="338"/>
      <c r="T94" s="338"/>
      <c r="U94" s="335"/>
      <c r="V94" s="1021"/>
      <c r="W94" s="1021"/>
      <c r="X94" s="1036"/>
      <c r="Y94" s="1054"/>
      <c r="Z94" s="1039"/>
      <c r="AA94" s="1041"/>
      <c r="AB94" s="299">
        <f>IF(O94=O93,0,IF(O94=O92,0,IF(O94=O91,0,1)))</f>
        <v>0</v>
      </c>
      <c r="AC94" s="299" t="s">
        <v>355</v>
      </c>
      <c r="AD94" s="299" t="str">
        <f t="shared" si="15"/>
        <v>??</v>
      </c>
      <c r="AE94" s="299" t="e">
        <f>IF(#REF!=#REF!,0,IF(#REF!=#REF!,0,IF(#REF!=#REF!,0,1)))</f>
        <v>#REF!</v>
      </c>
      <c r="AF94" s="333">
        <f t="shared" si="16"/>
        <v>0</v>
      </c>
    </row>
    <row r="95" spans="1:32" ht="14.15" customHeight="1" thickTop="1" thickBot="1" x14ac:dyDescent="0.3">
      <c r="A95" s="1003"/>
      <c r="B95" s="1006"/>
      <c r="C95" s="1009"/>
      <c r="D95" s="1012"/>
      <c r="E95" s="1006"/>
      <c r="F95" s="1015"/>
      <c r="G95" s="1006"/>
      <c r="H95" s="1052"/>
      <c r="I95" s="1042"/>
      <c r="J95" s="1006"/>
      <c r="K95" s="1006"/>
      <c r="L95" s="1006"/>
      <c r="M95" s="334"/>
      <c r="N95" s="335"/>
      <c r="O95" s="336"/>
      <c r="P95" s="335"/>
      <c r="Q95" s="337"/>
      <c r="R95" s="338"/>
      <c r="S95" s="338"/>
      <c r="T95" s="338"/>
      <c r="U95" s="335"/>
      <c r="V95" s="1021"/>
      <c r="W95" s="1021"/>
      <c r="X95" s="1036"/>
      <c r="Y95" s="1054"/>
      <c r="Z95" s="1039"/>
      <c r="AA95" s="1041"/>
      <c r="AB95" s="299">
        <f>IF(O95=O94,0,IF(O95=O93,0,IF(O95=O92,0,IF(O95=O91,0,1))))</f>
        <v>0</v>
      </c>
      <c r="AC95" s="299" t="s">
        <v>355</v>
      </c>
      <c r="AD95" s="299" t="str">
        <f t="shared" si="15"/>
        <v>??</v>
      </c>
      <c r="AE95" s="299" t="e">
        <f>IF(#REF!=#REF!,0,IF(#REF!=#REF!,0,IF(#REF!=#REF!,0,IF(#REF!=#REF!,0,1))))</f>
        <v>#REF!</v>
      </c>
      <c r="AF95" s="333">
        <f t="shared" si="16"/>
        <v>0</v>
      </c>
    </row>
    <row r="96" spans="1:32" ht="14.15" customHeight="1" thickTop="1" thickBot="1" x14ac:dyDescent="0.3">
      <c r="A96" s="1003"/>
      <c r="B96" s="1006"/>
      <c r="C96" s="1009"/>
      <c r="D96" s="1012"/>
      <c r="E96" s="1006"/>
      <c r="F96" s="1015"/>
      <c r="G96" s="1006"/>
      <c r="H96" s="1052"/>
      <c r="I96" s="1042"/>
      <c r="J96" s="1006"/>
      <c r="K96" s="1006"/>
      <c r="L96" s="1006"/>
      <c r="M96" s="334"/>
      <c r="N96" s="335"/>
      <c r="O96" s="336"/>
      <c r="P96" s="335"/>
      <c r="Q96" s="337"/>
      <c r="R96" s="338"/>
      <c r="S96" s="338"/>
      <c r="T96" s="338"/>
      <c r="U96" s="335"/>
      <c r="V96" s="1021"/>
      <c r="W96" s="1021"/>
      <c r="X96" s="1036"/>
      <c r="Y96" s="1054"/>
      <c r="Z96" s="1039"/>
      <c r="AA96" s="1041"/>
      <c r="AB96" s="299">
        <f>IF(O96=O95,0,IF(O96=O94,0,IF(O96=O93,0,IF(O96=O92,0,IF(O96=O91,0,1)))))</f>
        <v>0</v>
      </c>
      <c r="AC96" s="299" t="s">
        <v>355</v>
      </c>
      <c r="AD96" s="299" t="str">
        <f t="shared" si="15"/>
        <v>??</v>
      </c>
      <c r="AE96" s="299" t="e">
        <f>IF(#REF!=#REF!,0,IF(#REF!=#REF!,0,IF(#REF!=#REF!,0,IF(#REF!=#REF!,0,IF(#REF!=#REF!,0,1)))))</f>
        <v>#REF!</v>
      </c>
      <c r="AF96" s="333">
        <f t="shared" si="16"/>
        <v>0</v>
      </c>
    </row>
    <row r="97" spans="1:32" ht="14.15" customHeight="1" thickTop="1" thickBot="1" x14ac:dyDescent="0.3">
      <c r="A97" s="1003"/>
      <c r="B97" s="1006"/>
      <c r="C97" s="1009"/>
      <c r="D97" s="1012"/>
      <c r="E97" s="1006"/>
      <c r="F97" s="1015"/>
      <c r="G97" s="1006"/>
      <c r="H97" s="1052"/>
      <c r="I97" s="1042"/>
      <c r="J97" s="1006"/>
      <c r="K97" s="1006"/>
      <c r="L97" s="1006"/>
      <c r="M97" s="334"/>
      <c r="N97" s="335"/>
      <c r="O97" s="336"/>
      <c r="P97" s="335"/>
      <c r="Q97" s="337"/>
      <c r="R97" s="338"/>
      <c r="S97" s="338"/>
      <c r="T97" s="338"/>
      <c r="U97" s="335"/>
      <c r="V97" s="1021"/>
      <c r="W97" s="1021"/>
      <c r="X97" s="1044" t="str">
        <f t="shared" ref="X97" si="21">IF(X91&gt;9,"błąd","")</f>
        <v/>
      </c>
      <c r="Y97" s="1054"/>
      <c r="Z97" s="1039"/>
      <c r="AA97" s="1041"/>
      <c r="AB97" s="299">
        <f>IF(O97=O96,0,IF(O97=O95,0,IF(O97=O94,0,IF(O97=O93,0,IF(O97=O92,0,IF(O97=O91,0,1))))))</f>
        <v>0</v>
      </c>
      <c r="AC97" s="299" t="s">
        <v>355</v>
      </c>
      <c r="AD97" s="299" t="str">
        <f t="shared" si="15"/>
        <v>??</v>
      </c>
      <c r="AE97" s="299" t="e">
        <f>IF(#REF!=#REF!,0,IF(#REF!=#REF!,0,IF(#REF!=#REF!,0,IF(#REF!=#REF!,0,IF(#REF!=#REF!,0,IF(#REF!=#REF!,0,1))))))</f>
        <v>#REF!</v>
      </c>
      <c r="AF97" s="333">
        <f t="shared" si="16"/>
        <v>0</v>
      </c>
    </row>
    <row r="98" spans="1:32" ht="14.15" customHeight="1" thickTop="1" thickBot="1" x14ac:dyDescent="0.3">
      <c r="A98" s="1003"/>
      <c r="B98" s="1006"/>
      <c r="C98" s="1009"/>
      <c r="D98" s="1012"/>
      <c r="E98" s="1006"/>
      <c r="F98" s="1015"/>
      <c r="G98" s="1006"/>
      <c r="H98" s="1052"/>
      <c r="I98" s="1042"/>
      <c r="J98" s="1006"/>
      <c r="K98" s="1006"/>
      <c r="L98" s="1006"/>
      <c r="M98" s="334"/>
      <c r="N98" s="335"/>
      <c r="O98" s="336"/>
      <c r="P98" s="335"/>
      <c r="Q98" s="337"/>
      <c r="R98" s="338"/>
      <c r="S98" s="338"/>
      <c r="T98" s="338"/>
      <c r="U98" s="335"/>
      <c r="V98" s="1021"/>
      <c r="W98" s="1021"/>
      <c r="X98" s="1044"/>
      <c r="Y98" s="1054"/>
      <c r="Z98" s="1039"/>
      <c r="AA98" s="1041"/>
      <c r="AB98" s="299">
        <f>IF(O98=O97,0,IF(O98=O96,0,IF(O98=O95,0,IF(O98=O94,0,IF(O98=O93,0,IF(O98=O92,0,IF(O98=O91,0,1)))))))</f>
        <v>0</v>
      </c>
      <c r="AC98" s="299" t="s">
        <v>355</v>
      </c>
      <c r="AD98" s="299" t="str">
        <f t="shared" si="15"/>
        <v>??</v>
      </c>
      <c r="AE98" s="299" t="e">
        <f>IF(#REF!=#REF!,0,IF(#REF!=#REF!,0,IF(#REF!=#REF!,0,IF(#REF!=#REF!,0,IF(#REF!=#REF!,0,IF(#REF!=#REF!,0,IF(#REF!=#REF!,0,1)))))))</f>
        <v>#REF!</v>
      </c>
      <c r="AF98" s="333">
        <f t="shared" si="16"/>
        <v>0</v>
      </c>
    </row>
    <row r="99" spans="1:32" ht="14.15" customHeight="1" thickTop="1" thickBot="1" x14ac:dyDescent="0.3">
      <c r="A99" s="1003"/>
      <c r="B99" s="1006"/>
      <c r="C99" s="1009"/>
      <c r="D99" s="1012"/>
      <c r="E99" s="1006"/>
      <c r="F99" s="1015"/>
      <c r="G99" s="1006"/>
      <c r="H99" s="1052"/>
      <c r="I99" s="1042"/>
      <c r="J99" s="1006"/>
      <c r="K99" s="1006"/>
      <c r="L99" s="1006"/>
      <c r="M99" s="334"/>
      <c r="N99" s="335"/>
      <c r="O99" s="336"/>
      <c r="P99" s="335"/>
      <c r="Q99" s="337"/>
      <c r="R99" s="338"/>
      <c r="S99" s="338"/>
      <c r="T99" s="338"/>
      <c r="U99" s="335"/>
      <c r="V99" s="1021"/>
      <c r="W99" s="1021"/>
      <c r="X99" s="1044"/>
      <c r="Y99" s="1054"/>
      <c r="Z99" s="1039"/>
      <c r="AA99" s="1041"/>
      <c r="AB99" s="299">
        <f>IF(O99=O98,0,IF(O99=O97,0,IF(O99=O96,0,IF(O99=O95,0,IF(O99=O94,0,IF(O99=O93,0,IF(O99=O92,0,IF(O99=O91,0,1))))))))</f>
        <v>0</v>
      </c>
      <c r="AC99" s="299" t="s">
        <v>355</v>
      </c>
      <c r="AD99" s="299" t="str">
        <f t="shared" si="15"/>
        <v>??</v>
      </c>
      <c r="AE99" s="299" t="e">
        <f>IF(#REF!=#REF!,0,IF(#REF!=#REF!,0,IF(#REF!=#REF!,0,IF(#REF!=#REF!,0,IF(#REF!=#REF!,0,IF(#REF!=#REF!,0,IF(#REF!=#REF!,0,IF(#REF!=#REF!,0,1))))))))</f>
        <v>#REF!</v>
      </c>
      <c r="AF99" s="333">
        <f t="shared" si="16"/>
        <v>0</v>
      </c>
    </row>
    <row r="100" spans="1:32" ht="14.15" customHeight="1" thickTop="1" thickBot="1" x14ac:dyDescent="0.3">
      <c r="A100" s="1004"/>
      <c r="B100" s="1007"/>
      <c r="C100" s="1010"/>
      <c r="D100" s="1013"/>
      <c r="E100" s="1007"/>
      <c r="F100" s="1016"/>
      <c r="G100" s="1007"/>
      <c r="H100" s="1053"/>
      <c r="I100" s="1043"/>
      <c r="J100" s="1007"/>
      <c r="K100" s="1007"/>
      <c r="L100" s="1007"/>
      <c r="M100" s="339"/>
      <c r="N100" s="340"/>
      <c r="O100" s="341"/>
      <c r="P100" s="340"/>
      <c r="Q100" s="342"/>
      <c r="R100" s="343"/>
      <c r="S100" s="343"/>
      <c r="T100" s="343"/>
      <c r="U100" s="340"/>
      <c r="V100" s="1022"/>
      <c r="W100" s="1022"/>
      <c r="X100" s="1045"/>
      <c r="Y100" s="1054"/>
      <c r="Z100" s="1040"/>
      <c r="AA100" s="1041"/>
      <c r="AB100" s="299">
        <f>IF(O100=O99,0,IF(O100=O98,0,IF(O100=O97,0,IF(O100=O96,0,IF(O100=O95,0,IF(O100=O94,0,IF(O100=O93,0,IF(O100=O92,0,IF(O100=O91,0,1)))))))))</f>
        <v>0</v>
      </c>
      <c r="AC100" s="299" t="s">
        <v>355</v>
      </c>
      <c r="AD100" s="299" t="str">
        <f t="shared" si="15"/>
        <v>??</v>
      </c>
      <c r="AE100" s="299" t="e">
        <f>IF(#REF!=#REF!,0,IF(#REF!=#REF!,0,IF(#REF!=#REF!,0,IF(#REF!=#REF!,0,IF(#REF!=#REF!,0,IF(#REF!=#REF!,0,IF(#REF!=#REF!,0,IF(#REF!=#REF!,0,IF(#REF!=#REF!,0,1)))))))))</f>
        <v>#REF!</v>
      </c>
      <c r="AF100" s="333">
        <f t="shared" si="16"/>
        <v>0</v>
      </c>
    </row>
    <row r="101" spans="1:32" ht="14.15" customHeight="1" thickTop="1" thickBot="1" x14ac:dyDescent="0.3">
      <c r="A101" s="1003"/>
      <c r="B101" s="1005"/>
      <c r="C101" s="1009"/>
      <c r="D101" s="1012"/>
      <c r="E101" s="1005"/>
      <c r="F101" s="1014"/>
      <c r="G101" s="1005"/>
      <c r="H101" s="1052"/>
      <c r="I101" s="327" t="s">
        <v>135</v>
      </c>
      <c r="J101" s="1005"/>
      <c r="K101" s="1005"/>
      <c r="L101" s="1006"/>
      <c r="M101" s="328"/>
      <c r="N101" s="329"/>
      <c r="O101" s="330"/>
      <c r="P101" s="329"/>
      <c r="Q101" s="331"/>
      <c r="R101" s="332"/>
      <c r="S101" s="332"/>
      <c r="T101" s="332"/>
      <c r="U101" s="329"/>
      <c r="V101" s="1020">
        <f>SUM(Q101:U110)</f>
        <v>0</v>
      </c>
      <c r="W101" s="1020">
        <f>IF(V101&gt;0,18,0)</f>
        <v>0</v>
      </c>
      <c r="X101" s="1035">
        <f t="shared" ref="X101" si="22">IF((V101-W101)&gt;=0,V101-W101,0)</f>
        <v>0</v>
      </c>
      <c r="Y101" s="1054">
        <f>IF(V101&lt;W101,V101,W101)/IF(W101=0,1,W101)</f>
        <v>0</v>
      </c>
      <c r="Z101" s="1038" t="str">
        <f>IF(Y101=1,"pe",IF(Y101&gt;0,"ne",""))</f>
        <v/>
      </c>
      <c r="AA101" s="1041"/>
      <c r="AB101" s="299">
        <v>1</v>
      </c>
      <c r="AC101" s="299" t="s">
        <v>355</v>
      </c>
      <c r="AD101" s="299" t="str">
        <f t="shared" si="15"/>
        <v>??</v>
      </c>
      <c r="AE101" s="299">
        <v>1</v>
      </c>
      <c r="AF101" s="333">
        <f>C101</f>
        <v>0</v>
      </c>
    </row>
    <row r="102" spans="1:32" ht="14.15" customHeight="1" thickTop="1" thickBot="1" x14ac:dyDescent="0.3">
      <c r="A102" s="1003"/>
      <c r="B102" s="1006"/>
      <c r="C102" s="1009"/>
      <c r="D102" s="1012"/>
      <c r="E102" s="1006"/>
      <c r="F102" s="1015"/>
      <c r="G102" s="1006"/>
      <c r="H102" s="1052"/>
      <c r="I102" s="1042"/>
      <c r="J102" s="1006"/>
      <c r="K102" s="1006"/>
      <c r="L102" s="1006"/>
      <c r="M102" s="334"/>
      <c r="N102" s="335"/>
      <c r="O102" s="336"/>
      <c r="P102" s="335"/>
      <c r="Q102" s="337"/>
      <c r="R102" s="338"/>
      <c r="S102" s="338"/>
      <c r="T102" s="338"/>
      <c r="U102" s="335"/>
      <c r="V102" s="1021"/>
      <c r="W102" s="1021"/>
      <c r="X102" s="1036"/>
      <c r="Y102" s="1054"/>
      <c r="Z102" s="1039"/>
      <c r="AA102" s="1041"/>
      <c r="AB102" s="299">
        <f>IF(O102=O101,0,1)</f>
        <v>0</v>
      </c>
      <c r="AC102" s="299" t="s">
        <v>355</v>
      </c>
      <c r="AD102" s="299" t="str">
        <f t="shared" si="15"/>
        <v>??</v>
      </c>
      <c r="AE102" s="299" t="e">
        <f>IF(#REF!=#REF!,0,1)</f>
        <v>#REF!</v>
      </c>
      <c r="AF102" s="333">
        <f t="shared" si="10"/>
        <v>0</v>
      </c>
    </row>
    <row r="103" spans="1:32" ht="14.15" customHeight="1" thickTop="1" thickBot="1" x14ac:dyDescent="0.3">
      <c r="A103" s="1003"/>
      <c r="B103" s="1006"/>
      <c r="C103" s="1009"/>
      <c r="D103" s="1012"/>
      <c r="E103" s="1006"/>
      <c r="F103" s="1015"/>
      <c r="G103" s="1006"/>
      <c r="H103" s="1052"/>
      <c r="I103" s="1042"/>
      <c r="J103" s="1006"/>
      <c r="K103" s="1006"/>
      <c r="L103" s="1006"/>
      <c r="M103" s="334"/>
      <c r="N103" s="335"/>
      <c r="O103" s="336"/>
      <c r="P103" s="335"/>
      <c r="Q103" s="337"/>
      <c r="R103" s="338"/>
      <c r="S103" s="338"/>
      <c r="T103" s="338"/>
      <c r="U103" s="335"/>
      <c r="V103" s="1021"/>
      <c r="W103" s="1021"/>
      <c r="X103" s="1036"/>
      <c r="Y103" s="1054"/>
      <c r="Z103" s="1039"/>
      <c r="AA103" s="1041"/>
      <c r="AB103" s="299">
        <f>IF(O103=O102,0,IF(O103=O101,0,1))</f>
        <v>0</v>
      </c>
      <c r="AC103" s="299" t="s">
        <v>355</v>
      </c>
      <c r="AD103" s="299" t="str">
        <f t="shared" si="15"/>
        <v>??</v>
      </c>
      <c r="AE103" s="299" t="e">
        <f>IF(#REF!=#REF!,0,IF(#REF!=#REF!,0,1))</f>
        <v>#REF!</v>
      </c>
      <c r="AF103" s="333">
        <f t="shared" si="10"/>
        <v>0</v>
      </c>
    </row>
    <row r="104" spans="1:32" ht="14.15" customHeight="1" thickTop="1" thickBot="1" x14ac:dyDescent="0.3">
      <c r="A104" s="1003"/>
      <c r="B104" s="1006"/>
      <c r="C104" s="1009"/>
      <c r="D104" s="1012"/>
      <c r="E104" s="1006"/>
      <c r="F104" s="1015"/>
      <c r="G104" s="1006"/>
      <c r="H104" s="1052"/>
      <c r="I104" s="1042"/>
      <c r="J104" s="1006"/>
      <c r="K104" s="1006"/>
      <c r="L104" s="1006"/>
      <c r="M104" s="334"/>
      <c r="N104" s="335"/>
      <c r="O104" s="336"/>
      <c r="P104" s="335"/>
      <c r="Q104" s="337"/>
      <c r="R104" s="338"/>
      <c r="S104" s="338"/>
      <c r="T104" s="338"/>
      <c r="U104" s="335"/>
      <c r="V104" s="1021"/>
      <c r="W104" s="1021"/>
      <c r="X104" s="1036"/>
      <c r="Y104" s="1054"/>
      <c r="Z104" s="1039"/>
      <c r="AA104" s="1041"/>
      <c r="AB104" s="299">
        <f>IF(O104=O103,0,IF(O104=O102,0,IF(O104=O101,0,1)))</f>
        <v>0</v>
      </c>
      <c r="AC104" s="299" t="s">
        <v>355</v>
      </c>
      <c r="AD104" s="299" t="str">
        <f t="shared" si="15"/>
        <v>??</v>
      </c>
      <c r="AE104" s="299" t="e">
        <f>IF(#REF!=#REF!,0,IF(#REF!=#REF!,0,IF(#REF!=#REF!,0,1)))</f>
        <v>#REF!</v>
      </c>
      <c r="AF104" s="333">
        <f t="shared" si="10"/>
        <v>0</v>
      </c>
    </row>
    <row r="105" spans="1:32" ht="14.15" customHeight="1" thickTop="1" thickBot="1" x14ac:dyDescent="0.3">
      <c r="A105" s="1003"/>
      <c r="B105" s="1006"/>
      <c r="C105" s="1009"/>
      <c r="D105" s="1012"/>
      <c r="E105" s="1006"/>
      <c r="F105" s="1015"/>
      <c r="G105" s="1006"/>
      <c r="H105" s="1052"/>
      <c r="I105" s="1042"/>
      <c r="J105" s="1006"/>
      <c r="K105" s="1006"/>
      <c r="L105" s="1006"/>
      <c r="M105" s="334"/>
      <c r="N105" s="335"/>
      <c r="O105" s="336"/>
      <c r="P105" s="335"/>
      <c r="Q105" s="337"/>
      <c r="R105" s="338"/>
      <c r="S105" s="338"/>
      <c r="T105" s="338"/>
      <c r="U105" s="335"/>
      <c r="V105" s="1021"/>
      <c r="W105" s="1021"/>
      <c r="X105" s="1036"/>
      <c r="Y105" s="1054"/>
      <c r="Z105" s="1039"/>
      <c r="AA105" s="1041"/>
      <c r="AB105" s="299">
        <f>IF(O105=O104,0,IF(O105=O103,0,IF(O105=O102,0,IF(O105=O101,0,1))))</f>
        <v>0</v>
      </c>
      <c r="AC105" s="299" t="s">
        <v>355</v>
      </c>
      <c r="AD105" s="299" t="str">
        <f t="shared" si="15"/>
        <v>??</v>
      </c>
      <c r="AE105" s="299" t="e">
        <f>IF(#REF!=#REF!,0,IF(#REF!=#REF!,0,IF(#REF!=#REF!,0,IF(#REF!=#REF!,0,1))))</f>
        <v>#REF!</v>
      </c>
      <c r="AF105" s="333">
        <f t="shared" si="10"/>
        <v>0</v>
      </c>
    </row>
    <row r="106" spans="1:32" ht="14.15" customHeight="1" thickTop="1" thickBot="1" x14ac:dyDescent="0.3">
      <c r="A106" s="1003"/>
      <c r="B106" s="1006"/>
      <c r="C106" s="1009"/>
      <c r="D106" s="1012"/>
      <c r="E106" s="1006"/>
      <c r="F106" s="1015"/>
      <c r="G106" s="1006"/>
      <c r="H106" s="1052"/>
      <c r="I106" s="1042"/>
      <c r="J106" s="1006"/>
      <c r="K106" s="1006"/>
      <c r="L106" s="1006"/>
      <c r="M106" s="334"/>
      <c r="N106" s="335"/>
      <c r="O106" s="336"/>
      <c r="P106" s="335"/>
      <c r="Q106" s="337"/>
      <c r="R106" s="338"/>
      <c r="S106" s="338"/>
      <c r="T106" s="338"/>
      <c r="U106" s="335"/>
      <c r="V106" s="1021"/>
      <c r="W106" s="1021"/>
      <c r="X106" s="1036"/>
      <c r="Y106" s="1054"/>
      <c r="Z106" s="1039"/>
      <c r="AA106" s="1041"/>
      <c r="AB106" s="299">
        <f>IF(O106=O105,0,IF(O106=O104,0,IF(O106=O103,0,IF(O106=O102,0,IF(O106=O101,0,1)))))</f>
        <v>0</v>
      </c>
      <c r="AC106" s="299" t="s">
        <v>355</v>
      </c>
      <c r="AD106" s="299" t="str">
        <f t="shared" si="15"/>
        <v>??</v>
      </c>
      <c r="AE106" s="299" t="e">
        <f>IF(#REF!=#REF!,0,IF(#REF!=#REF!,0,IF(#REF!=#REF!,0,IF(#REF!=#REF!,0,IF(#REF!=#REF!,0,1)))))</f>
        <v>#REF!</v>
      </c>
      <c r="AF106" s="333">
        <f t="shared" si="10"/>
        <v>0</v>
      </c>
    </row>
    <row r="107" spans="1:32" ht="14.15" customHeight="1" thickTop="1" thickBot="1" x14ac:dyDescent="0.3">
      <c r="A107" s="1003"/>
      <c r="B107" s="1006"/>
      <c r="C107" s="1009"/>
      <c r="D107" s="1012"/>
      <c r="E107" s="1006"/>
      <c r="F107" s="1015"/>
      <c r="G107" s="1006"/>
      <c r="H107" s="1052"/>
      <c r="I107" s="1042"/>
      <c r="J107" s="1006"/>
      <c r="K107" s="1006"/>
      <c r="L107" s="1006"/>
      <c r="M107" s="334"/>
      <c r="N107" s="335"/>
      <c r="O107" s="336"/>
      <c r="P107" s="335"/>
      <c r="Q107" s="337"/>
      <c r="R107" s="338"/>
      <c r="S107" s="338"/>
      <c r="T107" s="338"/>
      <c r="U107" s="335"/>
      <c r="V107" s="1021"/>
      <c r="W107" s="1021"/>
      <c r="X107" s="1044" t="str">
        <f t="shared" ref="X107" si="23">IF(X101&gt;9,"błąd","")</f>
        <v/>
      </c>
      <c r="Y107" s="1054"/>
      <c r="Z107" s="1039"/>
      <c r="AA107" s="1041"/>
      <c r="AB107" s="299">
        <f>IF(O107=O106,0,IF(O107=O105,0,IF(O107=O104,0,IF(O107=O103,0,IF(O107=O102,0,IF(O107=O101,0,1))))))</f>
        <v>0</v>
      </c>
      <c r="AC107" s="299" t="s">
        <v>355</v>
      </c>
      <c r="AD107" s="299" t="str">
        <f t="shared" si="15"/>
        <v>??</v>
      </c>
      <c r="AE107" s="299" t="e">
        <f>IF(#REF!=#REF!,0,IF(#REF!=#REF!,0,IF(#REF!=#REF!,0,IF(#REF!=#REF!,0,IF(#REF!=#REF!,0,IF(#REF!=#REF!,0,1))))))</f>
        <v>#REF!</v>
      </c>
      <c r="AF107" s="333">
        <f t="shared" si="10"/>
        <v>0</v>
      </c>
    </row>
    <row r="108" spans="1:32" ht="14.15" customHeight="1" thickTop="1" thickBot="1" x14ac:dyDescent="0.3">
      <c r="A108" s="1003"/>
      <c r="B108" s="1006"/>
      <c r="C108" s="1009"/>
      <c r="D108" s="1012"/>
      <c r="E108" s="1006"/>
      <c r="F108" s="1015"/>
      <c r="G108" s="1006"/>
      <c r="H108" s="1052"/>
      <c r="I108" s="1042"/>
      <c r="J108" s="1006"/>
      <c r="K108" s="1006"/>
      <c r="L108" s="1006"/>
      <c r="M108" s="334"/>
      <c r="N108" s="335"/>
      <c r="O108" s="336"/>
      <c r="P108" s="335"/>
      <c r="Q108" s="337"/>
      <c r="R108" s="338"/>
      <c r="S108" s="338"/>
      <c r="T108" s="338"/>
      <c r="U108" s="335"/>
      <c r="V108" s="1021"/>
      <c r="W108" s="1021"/>
      <c r="X108" s="1044"/>
      <c r="Y108" s="1054"/>
      <c r="Z108" s="1039"/>
      <c r="AA108" s="1041"/>
      <c r="AB108" s="299">
        <f>IF(O108=O107,0,IF(O108=O106,0,IF(O108=O105,0,IF(O108=O104,0,IF(O108=O103,0,IF(O108=O102,0,IF(O108=O101,0,1)))))))</f>
        <v>0</v>
      </c>
      <c r="AC108" s="299" t="s">
        <v>355</v>
      </c>
      <c r="AD108" s="299" t="str">
        <f t="shared" si="15"/>
        <v>??</v>
      </c>
      <c r="AE108" s="299" t="e">
        <f>IF(#REF!=#REF!,0,IF(#REF!=#REF!,0,IF(#REF!=#REF!,0,IF(#REF!=#REF!,0,IF(#REF!=#REF!,0,IF(#REF!=#REF!,0,IF(#REF!=#REF!,0,1)))))))</f>
        <v>#REF!</v>
      </c>
      <c r="AF108" s="333">
        <f t="shared" si="10"/>
        <v>0</v>
      </c>
    </row>
    <row r="109" spans="1:32" ht="14.15" customHeight="1" thickTop="1" thickBot="1" x14ac:dyDescent="0.3">
      <c r="A109" s="1003"/>
      <c r="B109" s="1006"/>
      <c r="C109" s="1009"/>
      <c r="D109" s="1012"/>
      <c r="E109" s="1006"/>
      <c r="F109" s="1015"/>
      <c r="G109" s="1006"/>
      <c r="H109" s="1052"/>
      <c r="I109" s="1042"/>
      <c r="J109" s="1006"/>
      <c r="K109" s="1006"/>
      <c r="L109" s="1006"/>
      <c r="M109" s="334"/>
      <c r="N109" s="335"/>
      <c r="O109" s="336"/>
      <c r="P109" s="335"/>
      <c r="Q109" s="337"/>
      <c r="R109" s="338"/>
      <c r="S109" s="338"/>
      <c r="T109" s="338"/>
      <c r="U109" s="335"/>
      <c r="V109" s="1021"/>
      <c r="W109" s="1021"/>
      <c r="X109" s="1044"/>
      <c r="Y109" s="1054"/>
      <c r="Z109" s="1039"/>
      <c r="AA109" s="1041"/>
      <c r="AB109" s="299">
        <f>IF(O109=O108,0,IF(O109=O107,0,IF(O109=O106,0,IF(O109=O105,0,IF(O109=O104,0,IF(O109=O103,0,IF(O109=O102,0,IF(O109=O101,0,1))))))))</f>
        <v>0</v>
      </c>
      <c r="AC109" s="299" t="s">
        <v>355</v>
      </c>
      <c r="AD109" s="299" t="str">
        <f t="shared" si="15"/>
        <v>??</v>
      </c>
      <c r="AE109" s="299" t="e">
        <f>IF(#REF!=#REF!,0,IF(#REF!=#REF!,0,IF(#REF!=#REF!,0,IF(#REF!=#REF!,0,IF(#REF!=#REF!,0,IF(#REF!=#REF!,0,IF(#REF!=#REF!,0,IF(#REF!=#REF!,0,1))))))))</f>
        <v>#REF!</v>
      </c>
      <c r="AF109" s="333">
        <f t="shared" si="10"/>
        <v>0</v>
      </c>
    </row>
    <row r="110" spans="1:32" ht="14.15" customHeight="1" thickTop="1" thickBot="1" x14ac:dyDescent="0.3">
      <c r="A110" s="1004"/>
      <c r="B110" s="1007"/>
      <c r="C110" s="1010"/>
      <c r="D110" s="1013"/>
      <c r="E110" s="1007"/>
      <c r="F110" s="1016"/>
      <c r="G110" s="1007"/>
      <c r="H110" s="1053"/>
      <c r="I110" s="1043"/>
      <c r="J110" s="1007"/>
      <c r="K110" s="1007"/>
      <c r="L110" s="1007"/>
      <c r="M110" s="339"/>
      <c r="N110" s="340"/>
      <c r="O110" s="341"/>
      <c r="P110" s="340"/>
      <c r="Q110" s="342"/>
      <c r="R110" s="343"/>
      <c r="S110" s="343"/>
      <c r="T110" s="343"/>
      <c r="U110" s="340"/>
      <c r="V110" s="1022"/>
      <c r="W110" s="1022"/>
      <c r="X110" s="1045"/>
      <c r="Y110" s="1054"/>
      <c r="Z110" s="1040"/>
      <c r="AA110" s="1041"/>
      <c r="AB110" s="299">
        <f>IF(O110=O109,0,IF(O110=O108,0,IF(O110=O107,0,IF(O110=O106,0,IF(O110=O105,0,IF(O110=O104,0,IF(O110=O103,0,IF(O110=O102,0,IF(O110=O101,0,1)))))))))</f>
        <v>0</v>
      </c>
      <c r="AC110" s="299" t="s">
        <v>355</v>
      </c>
      <c r="AD110" s="299" t="str">
        <f t="shared" si="15"/>
        <v>??</v>
      </c>
      <c r="AE110" s="299" t="e">
        <f>IF(#REF!=#REF!,0,IF(#REF!=#REF!,0,IF(#REF!=#REF!,0,IF(#REF!=#REF!,0,IF(#REF!=#REF!,0,IF(#REF!=#REF!,0,IF(#REF!=#REF!,0,IF(#REF!=#REF!,0,IF(#REF!=#REF!,0,1)))))))))</f>
        <v>#REF!</v>
      </c>
      <c r="AF110" s="333">
        <f t="shared" si="10"/>
        <v>0</v>
      </c>
    </row>
    <row r="111" spans="1:32" ht="14.15" customHeight="1" thickTop="1" thickBot="1" x14ac:dyDescent="0.3">
      <c r="A111" s="1003"/>
      <c r="B111" s="1005"/>
      <c r="C111" s="1009"/>
      <c r="D111" s="1012"/>
      <c r="E111" s="1005"/>
      <c r="F111" s="1014"/>
      <c r="G111" s="1005"/>
      <c r="H111" s="1052"/>
      <c r="I111" s="327" t="s">
        <v>135</v>
      </c>
      <c r="J111" s="1005"/>
      <c r="K111" s="1005"/>
      <c r="L111" s="1006"/>
      <c r="M111" s="328"/>
      <c r="N111" s="329"/>
      <c r="O111" s="330"/>
      <c r="P111" s="329"/>
      <c r="Q111" s="331"/>
      <c r="R111" s="332"/>
      <c r="S111" s="332"/>
      <c r="T111" s="332"/>
      <c r="U111" s="329"/>
      <c r="V111" s="1020">
        <f>SUM(Q111:U120)</f>
        <v>0</v>
      </c>
      <c r="W111" s="1020">
        <f>IF(V111&gt;0,18,0)</f>
        <v>0</v>
      </c>
      <c r="X111" s="1035">
        <f t="shared" ref="X111" si="24">IF((V111-W111)&gt;=0,V111-W111,0)</f>
        <v>0</v>
      </c>
      <c r="Y111" s="1054">
        <f>IF(V111&lt;W111,V111,W111)/IF(W111=0,1,W111)</f>
        <v>0</v>
      </c>
      <c r="Z111" s="1038" t="str">
        <f>IF(Y111=1,"pe",IF(Y111&gt;0,"ne",""))</f>
        <v/>
      </c>
      <c r="AA111" s="1041"/>
      <c r="AB111" s="299">
        <v>1</v>
      </c>
      <c r="AC111" s="299" t="s">
        <v>355</v>
      </c>
      <c r="AD111" s="299" t="str">
        <f t="shared" si="15"/>
        <v>??</v>
      </c>
      <c r="AE111" s="299">
        <v>1</v>
      </c>
      <c r="AF111" s="333">
        <f>C111</f>
        <v>0</v>
      </c>
    </row>
    <row r="112" spans="1:32" ht="14.15" customHeight="1" thickTop="1" thickBot="1" x14ac:dyDescent="0.3">
      <c r="A112" s="1003"/>
      <c r="B112" s="1006"/>
      <c r="C112" s="1009"/>
      <c r="D112" s="1012"/>
      <c r="E112" s="1006"/>
      <c r="F112" s="1015"/>
      <c r="G112" s="1006"/>
      <c r="H112" s="1052"/>
      <c r="I112" s="1042"/>
      <c r="J112" s="1006"/>
      <c r="K112" s="1006"/>
      <c r="L112" s="1006"/>
      <c r="M112" s="334"/>
      <c r="N112" s="335"/>
      <c r="O112" s="336"/>
      <c r="P112" s="335"/>
      <c r="Q112" s="337"/>
      <c r="R112" s="338"/>
      <c r="S112" s="338"/>
      <c r="T112" s="338"/>
      <c r="U112" s="335"/>
      <c r="V112" s="1021"/>
      <c r="W112" s="1021"/>
      <c r="X112" s="1036"/>
      <c r="Y112" s="1054"/>
      <c r="Z112" s="1039"/>
      <c r="AA112" s="1041"/>
      <c r="AB112" s="299">
        <f>IF(O112=O111,0,1)</f>
        <v>0</v>
      </c>
      <c r="AC112" s="299" t="s">
        <v>355</v>
      </c>
      <c r="AD112" s="299" t="str">
        <f t="shared" si="15"/>
        <v>??</v>
      </c>
      <c r="AE112" s="299" t="e">
        <f>IF(#REF!=#REF!,0,1)</f>
        <v>#REF!</v>
      </c>
      <c r="AF112" s="333">
        <f t="shared" ref="AF112:AF140" si="25">AF111</f>
        <v>0</v>
      </c>
    </row>
    <row r="113" spans="1:32" ht="14.15" customHeight="1" thickTop="1" thickBot="1" x14ac:dyDescent="0.3">
      <c r="A113" s="1003"/>
      <c r="B113" s="1006"/>
      <c r="C113" s="1009"/>
      <c r="D113" s="1012"/>
      <c r="E113" s="1006"/>
      <c r="F113" s="1015"/>
      <c r="G113" s="1006"/>
      <c r="H113" s="1052"/>
      <c r="I113" s="1042"/>
      <c r="J113" s="1006"/>
      <c r="K113" s="1006"/>
      <c r="L113" s="1006"/>
      <c r="M113" s="334"/>
      <c r="N113" s="335"/>
      <c r="O113" s="336"/>
      <c r="P113" s="335"/>
      <c r="Q113" s="337"/>
      <c r="R113" s="338"/>
      <c r="S113" s="338"/>
      <c r="T113" s="338"/>
      <c r="U113" s="335"/>
      <c r="V113" s="1021"/>
      <c r="W113" s="1021"/>
      <c r="X113" s="1036"/>
      <c r="Y113" s="1054"/>
      <c r="Z113" s="1039"/>
      <c r="AA113" s="1041"/>
      <c r="AB113" s="299">
        <f>IF(O113=O112,0,IF(O113=O111,0,1))</f>
        <v>0</v>
      </c>
      <c r="AC113" s="299" t="s">
        <v>355</v>
      </c>
      <c r="AD113" s="299" t="str">
        <f t="shared" si="15"/>
        <v>??</v>
      </c>
      <c r="AE113" s="299" t="e">
        <f>IF(#REF!=#REF!,0,IF(#REF!=#REF!,0,1))</f>
        <v>#REF!</v>
      </c>
      <c r="AF113" s="333">
        <f t="shared" si="25"/>
        <v>0</v>
      </c>
    </row>
    <row r="114" spans="1:32" ht="14.15" customHeight="1" thickTop="1" thickBot="1" x14ac:dyDescent="0.3">
      <c r="A114" s="1003"/>
      <c r="B114" s="1006"/>
      <c r="C114" s="1009"/>
      <c r="D114" s="1012"/>
      <c r="E114" s="1006"/>
      <c r="F114" s="1015"/>
      <c r="G114" s="1006"/>
      <c r="H114" s="1052"/>
      <c r="I114" s="1042"/>
      <c r="J114" s="1006"/>
      <c r="K114" s="1006"/>
      <c r="L114" s="1006"/>
      <c r="M114" s="334"/>
      <c r="N114" s="335"/>
      <c r="O114" s="336"/>
      <c r="P114" s="335"/>
      <c r="Q114" s="337"/>
      <c r="R114" s="338"/>
      <c r="S114" s="338"/>
      <c r="T114" s="338"/>
      <c r="U114" s="335"/>
      <c r="V114" s="1021"/>
      <c r="W114" s="1021"/>
      <c r="X114" s="1036"/>
      <c r="Y114" s="1054"/>
      <c r="Z114" s="1039"/>
      <c r="AA114" s="1041"/>
      <c r="AB114" s="299">
        <f>IF(O114=O113,0,IF(O114=O112,0,IF(O114=O111,0,1)))</f>
        <v>0</v>
      </c>
      <c r="AC114" s="299" t="s">
        <v>355</v>
      </c>
      <c r="AD114" s="299" t="str">
        <f t="shared" si="15"/>
        <v>??</v>
      </c>
      <c r="AE114" s="299" t="e">
        <f>IF(#REF!=#REF!,0,IF(#REF!=#REF!,0,IF(#REF!=#REF!,0,1)))</f>
        <v>#REF!</v>
      </c>
      <c r="AF114" s="333">
        <f t="shared" si="25"/>
        <v>0</v>
      </c>
    </row>
    <row r="115" spans="1:32" ht="14.15" customHeight="1" thickTop="1" thickBot="1" x14ac:dyDescent="0.3">
      <c r="A115" s="1003"/>
      <c r="B115" s="1006"/>
      <c r="C115" s="1009"/>
      <c r="D115" s="1012"/>
      <c r="E115" s="1006"/>
      <c r="F115" s="1015"/>
      <c r="G115" s="1006"/>
      <c r="H115" s="1052"/>
      <c r="I115" s="1042"/>
      <c r="J115" s="1006"/>
      <c r="K115" s="1006"/>
      <c r="L115" s="1006"/>
      <c r="M115" s="334"/>
      <c r="N115" s="335"/>
      <c r="O115" s="336"/>
      <c r="P115" s="335"/>
      <c r="Q115" s="337"/>
      <c r="R115" s="338"/>
      <c r="S115" s="338"/>
      <c r="T115" s="338"/>
      <c r="U115" s="335"/>
      <c r="V115" s="1021"/>
      <c r="W115" s="1021"/>
      <c r="X115" s="1036"/>
      <c r="Y115" s="1054"/>
      <c r="Z115" s="1039"/>
      <c r="AA115" s="1041"/>
      <c r="AB115" s="299">
        <f>IF(O115=O114,0,IF(O115=O113,0,IF(O115=O112,0,IF(O115=O111,0,1))))</f>
        <v>0</v>
      </c>
      <c r="AC115" s="299" t="s">
        <v>355</v>
      </c>
      <c r="AD115" s="299" t="str">
        <f t="shared" si="15"/>
        <v>??</v>
      </c>
      <c r="AE115" s="299" t="e">
        <f>IF(#REF!=#REF!,0,IF(#REF!=#REF!,0,IF(#REF!=#REF!,0,IF(#REF!=#REF!,0,1))))</f>
        <v>#REF!</v>
      </c>
      <c r="AF115" s="333">
        <f t="shared" si="25"/>
        <v>0</v>
      </c>
    </row>
    <row r="116" spans="1:32" ht="14.15" customHeight="1" thickTop="1" thickBot="1" x14ac:dyDescent="0.3">
      <c r="A116" s="1003"/>
      <c r="B116" s="1006"/>
      <c r="C116" s="1009"/>
      <c r="D116" s="1012"/>
      <c r="E116" s="1006"/>
      <c r="F116" s="1015"/>
      <c r="G116" s="1006"/>
      <c r="H116" s="1052"/>
      <c r="I116" s="1042"/>
      <c r="J116" s="1006"/>
      <c r="K116" s="1006"/>
      <c r="L116" s="1006"/>
      <c r="M116" s="334"/>
      <c r="N116" s="335"/>
      <c r="O116" s="336"/>
      <c r="P116" s="335"/>
      <c r="Q116" s="337"/>
      <c r="R116" s="338"/>
      <c r="S116" s="338"/>
      <c r="T116" s="338"/>
      <c r="U116" s="335"/>
      <c r="V116" s="1021"/>
      <c r="W116" s="1021"/>
      <c r="X116" s="1036"/>
      <c r="Y116" s="1054"/>
      <c r="Z116" s="1039"/>
      <c r="AA116" s="1041"/>
      <c r="AB116" s="299">
        <f>IF(O116=O115,0,IF(O116=O114,0,IF(O116=O113,0,IF(O116=O112,0,IF(O116=O111,0,1)))))</f>
        <v>0</v>
      </c>
      <c r="AC116" s="299" t="s">
        <v>355</v>
      </c>
      <c r="AD116" s="299" t="str">
        <f t="shared" si="15"/>
        <v>??</v>
      </c>
      <c r="AE116" s="299" t="e">
        <f>IF(#REF!=#REF!,0,IF(#REF!=#REF!,0,IF(#REF!=#REF!,0,IF(#REF!=#REF!,0,IF(#REF!=#REF!,0,1)))))</f>
        <v>#REF!</v>
      </c>
      <c r="AF116" s="333">
        <f t="shared" si="25"/>
        <v>0</v>
      </c>
    </row>
    <row r="117" spans="1:32" ht="14.15" customHeight="1" thickTop="1" thickBot="1" x14ac:dyDescent="0.3">
      <c r="A117" s="1003"/>
      <c r="B117" s="1006"/>
      <c r="C117" s="1009"/>
      <c r="D117" s="1012"/>
      <c r="E117" s="1006"/>
      <c r="F117" s="1015"/>
      <c r="G117" s="1006"/>
      <c r="H117" s="1052"/>
      <c r="I117" s="1042"/>
      <c r="J117" s="1006"/>
      <c r="K117" s="1006"/>
      <c r="L117" s="1006"/>
      <c r="M117" s="334"/>
      <c r="N117" s="335"/>
      <c r="O117" s="336"/>
      <c r="P117" s="335"/>
      <c r="Q117" s="337"/>
      <c r="R117" s="338"/>
      <c r="S117" s="338"/>
      <c r="T117" s="338"/>
      <c r="U117" s="335"/>
      <c r="V117" s="1021"/>
      <c r="W117" s="1021"/>
      <c r="X117" s="1044" t="str">
        <f t="shared" ref="X117" si="26">IF(X111&gt;9,"błąd","")</f>
        <v/>
      </c>
      <c r="Y117" s="1054"/>
      <c r="Z117" s="1039"/>
      <c r="AA117" s="1041"/>
      <c r="AB117" s="299">
        <f>IF(O117=O116,0,IF(O117=O115,0,IF(O117=O114,0,IF(O117=O113,0,IF(O117=O112,0,IF(O117=O111,0,1))))))</f>
        <v>0</v>
      </c>
      <c r="AC117" s="299" t="s">
        <v>355</v>
      </c>
      <c r="AD117" s="299" t="str">
        <f t="shared" si="15"/>
        <v>??</v>
      </c>
      <c r="AE117" s="299" t="e">
        <f>IF(#REF!=#REF!,0,IF(#REF!=#REF!,0,IF(#REF!=#REF!,0,IF(#REF!=#REF!,0,IF(#REF!=#REF!,0,IF(#REF!=#REF!,0,1))))))</f>
        <v>#REF!</v>
      </c>
      <c r="AF117" s="333">
        <f t="shared" si="25"/>
        <v>0</v>
      </c>
    </row>
    <row r="118" spans="1:32" ht="14.15" customHeight="1" thickTop="1" thickBot="1" x14ac:dyDescent="0.3">
      <c r="A118" s="1003"/>
      <c r="B118" s="1006"/>
      <c r="C118" s="1009"/>
      <c r="D118" s="1012"/>
      <c r="E118" s="1006"/>
      <c r="F118" s="1015"/>
      <c r="G118" s="1006"/>
      <c r="H118" s="1052"/>
      <c r="I118" s="1042"/>
      <c r="J118" s="1006"/>
      <c r="K118" s="1006"/>
      <c r="L118" s="1006"/>
      <c r="M118" s="334"/>
      <c r="N118" s="335"/>
      <c r="O118" s="336"/>
      <c r="P118" s="335"/>
      <c r="Q118" s="337"/>
      <c r="R118" s="338"/>
      <c r="S118" s="338"/>
      <c r="T118" s="338"/>
      <c r="U118" s="335"/>
      <c r="V118" s="1021"/>
      <c r="W118" s="1021"/>
      <c r="X118" s="1044"/>
      <c r="Y118" s="1054"/>
      <c r="Z118" s="1039"/>
      <c r="AA118" s="1041"/>
      <c r="AB118" s="299">
        <f>IF(O118=O117,0,IF(O118=O116,0,IF(O118=O115,0,IF(O118=O114,0,IF(O118=O113,0,IF(O118=O112,0,IF(O118=O111,0,1)))))))</f>
        <v>0</v>
      </c>
      <c r="AC118" s="299" t="s">
        <v>355</v>
      </c>
      <c r="AD118" s="299" t="str">
        <f t="shared" si="15"/>
        <v>??</v>
      </c>
      <c r="AE118" s="299" t="e">
        <f>IF(#REF!=#REF!,0,IF(#REF!=#REF!,0,IF(#REF!=#REF!,0,IF(#REF!=#REF!,0,IF(#REF!=#REF!,0,IF(#REF!=#REF!,0,IF(#REF!=#REF!,0,1)))))))</f>
        <v>#REF!</v>
      </c>
      <c r="AF118" s="333">
        <f t="shared" si="25"/>
        <v>0</v>
      </c>
    </row>
    <row r="119" spans="1:32" ht="14.15" customHeight="1" thickTop="1" thickBot="1" x14ac:dyDescent="0.3">
      <c r="A119" s="1003"/>
      <c r="B119" s="1006"/>
      <c r="C119" s="1009"/>
      <c r="D119" s="1012"/>
      <c r="E119" s="1006"/>
      <c r="F119" s="1015"/>
      <c r="G119" s="1006"/>
      <c r="H119" s="1052"/>
      <c r="I119" s="1042"/>
      <c r="J119" s="1006"/>
      <c r="K119" s="1006"/>
      <c r="L119" s="1006"/>
      <c r="M119" s="334"/>
      <c r="N119" s="335"/>
      <c r="O119" s="336"/>
      <c r="P119" s="335"/>
      <c r="Q119" s="337"/>
      <c r="R119" s="338"/>
      <c r="S119" s="338"/>
      <c r="T119" s="338"/>
      <c r="U119" s="335"/>
      <c r="V119" s="1021"/>
      <c r="W119" s="1021"/>
      <c r="X119" s="1044"/>
      <c r="Y119" s="1054"/>
      <c r="Z119" s="1039"/>
      <c r="AA119" s="1041"/>
      <c r="AB119" s="299">
        <f>IF(O119=O118,0,IF(O119=O117,0,IF(O119=O116,0,IF(O119=O115,0,IF(O119=O114,0,IF(O119=O113,0,IF(O119=O112,0,IF(O119=O111,0,1))))))))</f>
        <v>0</v>
      </c>
      <c r="AC119" s="299" t="s">
        <v>355</v>
      </c>
      <c r="AD119" s="299" t="str">
        <f t="shared" si="15"/>
        <v>??</v>
      </c>
      <c r="AE119" s="299" t="e">
        <f>IF(#REF!=#REF!,0,IF(#REF!=#REF!,0,IF(#REF!=#REF!,0,IF(#REF!=#REF!,0,IF(#REF!=#REF!,0,IF(#REF!=#REF!,0,IF(#REF!=#REF!,0,IF(#REF!=#REF!,0,1))))))))</f>
        <v>#REF!</v>
      </c>
      <c r="AF119" s="333">
        <f t="shared" si="25"/>
        <v>0</v>
      </c>
    </row>
    <row r="120" spans="1:32" ht="14.15" customHeight="1" thickTop="1" thickBot="1" x14ac:dyDescent="0.3">
      <c r="A120" s="1004"/>
      <c r="B120" s="1007"/>
      <c r="C120" s="1010"/>
      <c r="D120" s="1013"/>
      <c r="E120" s="1007"/>
      <c r="F120" s="1016"/>
      <c r="G120" s="1007"/>
      <c r="H120" s="1053"/>
      <c r="I120" s="1043"/>
      <c r="J120" s="1007"/>
      <c r="K120" s="1007"/>
      <c r="L120" s="1007"/>
      <c r="M120" s="339"/>
      <c r="N120" s="340"/>
      <c r="O120" s="341"/>
      <c r="P120" s="340"/>
      <c r="Q120" s="342"/>
      <c r="R120" s="343"/>
      <c r="S120" s="343"/>
      <c r="T120" s="343"/>
      <c r="U120" s="340"/>
      <c r="V120" s="1022"/>
      <c r="W120" s="1022"/>
      <c r="X120" s="1045"/>
      <c r="Y120" s="1054"/>
      <c r="Z120" s="1040"/>
      <c r="AA120" s="1041"/>
      <c r="AB120" s="299">
        <f>IF(O120=O119,0,IF(O120=O118,0,IF(O120=O117,0,IF(O120=O116,0,IF(O120=O115,0,IF(O120=O114,0,IF(O120=O113,0,IF(O120=O112,0,IF(O120=O111,0,1)))))))))</f>
        <v>0</v>
      </c>
      <c r="AC120" s="299" t="s">
        <v>355</v>
      </c>
      <c r="AD120" s="299" t="str">
        <f t="shared" si="15"/>
        <v>??</v>
      </c>
      <c r="AE120" s="299" t="e">
        <f>IF(#REF!=#REF!,0,IF(#REF!=#REF!,0,IF(#REF!=#REF!,0,IF(#REF!=#REF!,0,IF(#REF!=#REF!,0,IF(#REF!=#REF!,0,IF(#REF!=#REF!,0,IF(#REF!=#REF!,0,IF(#REF!=#REF!,0,1)))))))))</f>
        <v>#REF!</v>
      </c>
      <c r="AF120" s="333">
        <f t="shared" si="25"/>
        <v>0</v>
      </c>
    </row>
    <row r="121" spans="1:32" ht="14.15" customHeight="1" thickTop="1" thickBot="1" x14ac:dyDescent="0.3">
      <c r="A121" s="1003"/>
      <c r="B121" s="1005"/>
      <c r="C121" s="1009"/>
      <c r="D121" s="1012"/>
      <c r="E121" s="1005"/>
      <c r="F121" s="1014"/>
      <c r="G121" s="1005"/>
      <c r="H121" s="1052"/>
      <c r="I121" s="327" t="s">
        <v>135</v>
      </c>
      <c r="J121" s="1005"/>
      <c r="K121" s="1005"/>
      <c r="L121" s="1006"/>
      <c r="M121" s="328"/>
      <c r="N121" s="329"/>
      <c r="O121" s="330"/>
      <c r="P121" s="329"/>
      <c r="Q121" s="331"/>
      <c r="R121" s="332"/>
      <c r="S121" s="332"/>
      <c r="T121" s="332"/>
      <c r="U121" s="329"/>
      <c r="V121" s="1020">
        <f>SUM(Q121:U130)</f>
        <v>0</v>
      </c>
      <c r="W121" s="1020">
        <f>IF(V121&gt;0,18,0)</f>
        <v>0</v>
      </c>
      <c r="X121" s="1035">
        <f t="shared" ref="X121" si="27">IF((V121-W121)&gt;=0,V121-W121,0)</f>
        <v>0</v>
      </c>
      <c r="Y121" s="1054">
        <f>IF(V121&lt;W121,V121,W121)/IF(W121=0,1,W121)</f>
        <v>0</v>
      </c>
      <c r="Z121" s="1038" t="str">
        <f>IF(Y121=1,"pe",IF(Y121&gt;0,"ne",""))</f>
        <v/>
      </c>
      <c r="AA121" s="1041"/>
      <c r="AB121" s="299">
        <v>1</v>
      </c>
      <c r="AC121" s="299" t="s">
        <v>355</v>
      </c>
      <c r="AD121" s="299" t="str">
        <f t="shared" si="15"/>
        <v>??</v>
      </c>
      <c r="AE121" s="299">
        <v>1</v>
      </c>
      <c r="AF121" s="333">
        <f>C121</f>
        <v>0</v>
      </c>
    </row>
    <row r="122" spans="1:32" ht="14.15" customHeight="1" thickTop="1" thickBot="1" x14ac:dyDescent="0.3">
      <c r="A122" s="1003"/>
      <c r="B122" s="1006"/>
      <c r="C122" s="1009"/>
      <c r="D122" s="1012"/>
      <c r="E122" s="1006"/>
      <c r="F122" s="1015"/>
      <c r="G122" s="1006"/>
      <c r="H122" s="1052"/>
      <c r="I122" s="1042"/>
      <c r="J122" s="1006"/>
      <c r="K122" s="1006"/>
      <c r="L122" s="1006"/>
      <c r="M122" s="334"/>
      <c r="N122" s="335"/>
      <c r="O122" s="336"/>
      <c r="P122" s="335"/>
      <c r="Q122" s="337"/>
      <c r="R122" s="338"/>
      <c r="S122" s="338"/>
      <c r="T122" s="338"/>
      <c r="U122" s="335"/>
      <c r="V122" s="1021"/>
      <c r="W122" s="1021"/>
      <c r="X122" s="1036"/>
      <c r="Y122" s="1054"/>
      <c r="Z122" s="1039"/>
      <c r="AA122" s="1041"/>
      <c r="AB122" s="299">
        <f>IF(O122=O121,0,1)</f>
        <v>0</v>
      </c>
      <c r="AC122" s="299" t="s">
        <v>355</v>
      </c>
      <c r="AD122" s="299" t="str">
        <f t="shared" si="15"/>
        <v>??</v>
      </c>
      <c r="AE122" s="299" t="e">
        <f>IF(#REF!=#REF!,0,1)</f>
        <v>#REF!</v>
      </c>
      <c r="AF122" s="333">
        <f t="shared" si="25"/>
        <v>0</v>
      </c>
    </row>
    <row r="123" spans="1:32" ht="14.15" customHeight="1" thickTop="1" thickBot="1" x14ac:dyDescent="0.3">
      <c r="A123" s="1003"/>
      <c r="B123" s="1006"/>
      <c r="C123" s="1009"/>
      <c r="D123" s="1012"/>
      <c r="E123" s="1006"/>
      <c r="F123" s="1015"/>
      <c r="G123" s="1006"/>
      <c r="H123" s="1052"/>
      <c r="I123" s="1042"/>
      <c r="J123" s="1006"/>
      <c r="K123" s="1006"/>
      <c r="L123" s="1006"/>
      <c r="M123" s="334"/>
      <c r="N123" s="335"/>
      <c r="O123" s="336"/>
      <c r="P123" s="335"/>
      <c r="Q123" s="337"/>
      <c r="R123" s="338"/>
      <c r="S123" s="338"/>
      <c r="T123" s="338"/>
      <c r="U123" s="335"/>
      <c r="V123" s="1021"/>
      <c r="W123" s="1021"/>
      <c r="X123" s="1036"/>
      <c r="Y123" s="1054"/>
      <c r="Z123" s="1039"/>
      <c r="AA123" s="1041"/>
      <c r="AB123" s="299">
        <f>IF(O123=O122,0,IF(O123=O121,0,1))</f>
        <v>0</v>
      </c>
      <c r="AC123" s="299" t="s">
        <v>355</v>
      </c>
      <c r="AD123" s="299" t="str">
        <f t="shared" si="15"/>
        <v>??</v>
      </c>
      <c r="AE123" s="299" t="e">
        <f>IF(#REF!=#REF!,0,IF(#REF!=#REF!,0,1))</f>
        <v>#REF!</v>
      </c>
      <c r="AF123" s="333">
        <f t="shared" si="25"/>
        <v>0</v>
      </c>
    </row>
    <row r="124" spans="1:32" ht="14.15" customHeight="1" thickTop="1" thickBot="1" x14ac:dyDescent="0.3">
      <c r="A124" s="1003"/>
      <c r="B124" s="1006"/>
      <c r="C124" s="1009"/>
      <c r="D124" s="1012"/>
      <c r="E124" s="1006"/>
      <c r="F124" s="1015"/>
      <c r="G124" s="1006"/>
      <c r="H124" s="1052"/>
      <c r="I124" s="1042"/>
      <c r="J124" s="1006"/>
      <c r="K124" s="1006"/>
      <c r="L124" s="1006"/>
      <c r="M124" s="334"/>
      <c r="N124" s="335"/>
      <c r="O124" s="336"/>
      <c r="P124" s="335"/>
      <c r="Q124" s="337"/>
      <c r="R124" s="338"/>
      <c r="S124" s="338"/>
      <c r="T124" s="338"/>
      <c r="U124" s="335"/>
      <c r="V124" s="1021"/>
      <c r="W124" s="1021"/>
      <c r="X124" s="1036"/>
      <c r="Y124" s="1054"/>
      <c r="Z124" s="1039"/>
      <c r="AA124" s="1041"/>
      <c r="AB124" s="299">
        <f>IF(O124=O123,0,IF(O124=O122,0,IF(O124=O121,0,1)))</f>
        <v>0</v>
      </c>
      <c r="AC124" s="299" t="s">
        <v>355</v>
      </c>
      <c r="AD124" s="299" t="str">
        <f t="shared" si="15"/>
        <v>??</v>
      </c>
      <c r="AE124" s="299" t="e">
        <f>IF(#REF!=#REF!,0,IF(#REF!=#REF!,0,IF(#REF!=#REF!,0,1)))</f>
        <v>#REF!</v>
      </c>
      <c r="AF124" s="333">
        <f t="shared" si="25"/>
        <v>0</v>
      </c>
    </row>
    <row r="125" spans="1:32" ht="14.15" customHeight="1" thickTop="1" thickBot="1" x14ac:dyDescent="0.3">
      <c r="A125" s="1003"/>
      <c r="B125" s="1006"/>
      <c r="C125" s="1009"/>
      <c r="D125" s="1012"/>
      <c r="E125" s="1006"/>
      <c r="F125" s="1015"/>
      <c r="G125" s="1006"/>
      <c r="H125" s="1052"/>
      <c r="I125" s="1042"/>
      <c r="J125" s="1006"/>
      <c r="K125" s="1006"/>
      <c r="L125" s="1006"/>
      <c r="M125" s="334"/>
      <c r="N125" s="335"/>
      <c r="O125" s="336"/>
      <c r="P125" s="335"/>
      <c r="Q125" s="337"/>
      <c r="R125" s="338"/>
      <c r="S125" s="338"/>
      <c r="T125" s="338"/>
      <c r="U125" s="335"/>
      <c r="V125" s="1021"/>
      <c r="W125" s="1021"/>
      <c r="X125" s="1036"/>
      <c r="Y125" s="1054"/>
      <c r="Z125" s="1039"/>
      <c r="AA125" s="1041"/>
      <c r="AB125" s="299">
        <f>IF(O125=O124,0,IF(O125=O123,0,IF(O125=O122,0,IF(O125=O121,0,1))))</f>
        <v>0</v>
      </c>
      <c r="AC125" s="299" t="s">
        <v>355</v>
      </c>
      <c r="AD125" s="299" t="str">
        <f t="shared" si="15"/>
        <v>??</v>
      </c>
      <c r="AE125" s="299" t="e">
        <f>IF(#REF!=#REF!,0,IF(#REF!=#REF!,0,IF(#REF!=#REF!,0,IF(#REF!=#REF!,0,1))))</f>
        <v>#REF!</v>
      </c>
      <c r="AF125" s="333">
        <f t="shared" si="25"/>
        <v>0</v>
      </c>
    </row>
    <row r="126" spans="1:32" ht="14.15" customHeight="1" thickTop="1" thickBot="1" x14ac:dyDescent="0.3">
      <c r="A126" s="1003"/>
      <c r="B126" s="1006"/>
      <c r="C126" s="1009"/>
      <c r="D126" s="1012"/>
      <c r="E126" s="1006"/>
      <c r="F126" s="1015"/>
      <c r="G126" s="1006"/>
      <c r="H126" s="1052"/>
      <c r="I126" s="1042"/>
      <c r="J126" s="1006"/>
      <c r="K126" s="1006"/>
      <c r="L126" s="1006"/>
      <c r="M126" s="334"/>
      <c r="N126" s="335"/>
      <c r="O126" s="336"/>
      <c r="P126" s="335"/>
      <c r="Q126" s="337"/>
      <c r="R126" s="338"/>
      <c r="S126" s="338"/>
      <c r="T126" s="338"/>
      <c r="U126" s="335"/>
      <c r="V126" s="1021"/>
      <c r="W126" s="1021"/>
      <c r="X126" s="1036"/>
      <c r="Y126" s="1054"/>
      <c r="Z126" s="1039"/>
      <c r="AA126" s="1041"/>
      <c r="AB126" s="299">
        <f>IF(O126=O125,0,IF(O126=O124,0,IF(O126=O123,0,IF(O126=O122,0,IF(O126=O121,0,1)))))</f>
        <v>0</v>
      </c>
      <c r="AC126" s="299" t="s">
        <v>355</v>
      </c>
      <c r="AD126" s="299" t="str">
        <f t="shared" si="15"/>
        <v>??</v>
      </c>
      <c r="AE126" s="299" t="e">
        <f>IF(#REF!=#REF!,0,IF(#REF!=#REF!,0,IF(#REF!=#REF!,0,IF(#REF!=#REF!,0,IF(#REF!=#REF!,0,1)))))</f>
        <v>#REF!</v>
      </c>
      <c r="AF126" s="333">
        <f t="shared" si="25"/>
        <v>0</v>
      </c>
    </row>
    <row r="127" spans="1:32" ht="14.15" customHeight="1" thickTop="1" thickBot="1" x14ac:dyDescent="0.3">
      <c r="A127" s="1003"/>
      <c r="B127" s="1006"/>
      <c r="C127" s="1009"/>
      <c r="D127" s="1012"/>
      <c r="E127" s="1006"/>
      <c r="F127" s="1015"/>
      <c r="G127" s="1006"/>
      <c r="H127" s="1052"/>
      <c r="I127" s="1042"/>
      <c r="J127" s="1006"/>
      <c r="K127" s="1006"/>
      <c r="L127" s="1006"/>
      <c r="M127" s="334"/>
      <c r="N127" s="335"/>
      <c r="O127" s="336"/>
      <c r="P127" s="335"/>
      <c r="Q127" s="337"/>
      <c r="R127" s="338"/>
      <c r="S127" s="338"/>
      <c r="T127" s="338"/>
      <c r="U127" s="335"/>
      <c r="V127" s="1021"/>
      <c r="W127" s="1021"/>
      <c r="X127" s="1044" t="str">
        <f t="shared" ref="X127" si="28">IF(X121&gt;9,"błąd","")</f>
        <v/>
      </c>
      <c r="Y127" s="1054"/>
      <c r="Z127" s="1039"/>
      <c r="AA127" s="1041"/>
      <c r="AB127" s="299">
        <f>IF(O127=O126,0,IF(O127=O125,0,IF(O127=O124,0,IF(O127=O123,0,IF(O127=O122,0,IF(O127=O121,0,1))))))</f>
        <v>0</v>
      </c>
      <c r="AC127" s="299" t="s">
        <v>355</v>
      </c>
      <c r="AD127" s="299" t="str">
        <f t="shared" si="15"/>
        <v>??</v>
      </c>
      <c r="AE127" s="299" t="e">
        <f>IF(#REF!=#REF!,0,IF(#REF!=#REF!,0,IF(#REF!=#REF!,0,IF(#REF!=#REF!,0,IF(#REF!=#REF!,0,IF(#REF!=#REF!,0,1))))))</f>
        <v>#REF!</v>
      </c>
      <c r="AF127" s="333">
        <f t="shared" si="25"/>
        <v>0</v>
      </c>
    </row>
    <row r="128" spans="1:32" ht="14.15" customHeight="1" thickTop="1" thickBot="1" x14ac:dyDescent="0.3">
      <c r="A128" s="1003"/>
      <c r="B128" s="1006"/>
      <c r="C128" s="1009"/>
      <c r="D128" s="1012"/>
      <c r="E128" s="1006"/>
      <c r="F128" s="1015"/>
      <c r="G128" s="1006"/>
      <c r="H128" s="1052"/>
      <c r="I128" s="1042"/>
      <c r="J128" s="1006"/>
      <c r="K128" s="1006"/>
      <c r="L128" s="1006"/>
      <c r="M128" s="334"/>
      <c r="N128" s="335"/>
      <c r="O128" s="336"/>
      <c r="P128" s="335"/>
      <c r="Q128" s="337"/>
      <c r="R128" s="338"/>
      <c r="S128" s="338"/>
      <c r="T128" s="338"/>
      <c r="U128" s="335"/>
      <c r="V128" s="1021"/>
      <c r="W128" s="1021"/>
      <c r="X128" s="1044"/>
      <c r="Y128" s="1054"/>
      <c r="Z128" s="1039"/>
      <c r="AA128" s="1041"/>
      <c r="AB128" s="299">
        <f>IF(O128=O127,0,IF(O128=O126,0,IF(O128=O125,0,IF(O128=O124,0,IF(O128=O123,0,IF(O128=O122,0,IF(O128=O121,0,1)))))))</f>
        <v>0</v>
      </c>
      <c r="AC128" s="299" t="s">
        <v>355</v>
      </c>
      <c r="AD128" s="299" t="str">
        <f t="shared" si="15"/>
        <v>??</v>
      </c>
      <c r="AE128" s="299" t="e">
        <f>IF(#REF!=#REF!,0,IF(#REF!=#REF!,0,IF(#REF!=#REF!,0,IF(#REF!=#REF!,0,IF(#REF!=#REF!,0,IF(#REF!=#REF!,0,IF(#REF!=#REF!,0,1)))))))</f>
        <v>#REF!</v>
      </c>
      <c r="AF128" s="333">
        <f t="shared" si="25"/>
        <v>0</v>
      </c>
    </row>
    <row r="129" spans="1:32" ht="14.15" customHeight="1" thickTop="1" thickBot="1" x14ac:dyDescent="0.3">
      <c r="A129" s="1003"/>
      <c r="B129" s="1006"/>
      <c r="C129" s="1009"/>
      <c r="D129" s="1012"/>
      <c r="E129" s="1006"/>
      <c r="F129" s="1015"/>
      <c r="G129" s="1006"/>
      <c r="H129" s="1052"/>
      <c r="I129" s="1042"/>
      <c r="J129" s="1006"/>
      <c r="K129" s="1006"/>
      <c r="L129" s="1006"/>
      <c r="M129" s="334"/>
      <c r="N129" s="335"/>
      <c r="O129" s="336"/>
      <c r="P129" s="335"/>
      <c r="Q129" s="337"/>
      <c r="R129" s="338"/>
      <c r="S129" s="338"/>
      <c r="T129" s="338"/>
      <c r="U129" s="335"/>
      <c r="V129" s="1021"/>
      <c r="W129" s="1021"/>
      <c r="X129" s="1044"/>
      <c r="Y129" s="1054"/>
      <c r="Z129" s="1039"/>
      <c r="AA129" s="1041"/>
      <c r="AB129" s="299">
        <f>IF(O129=O128,0,IF(O129=O127,0,IF(O129=O126,0,IF(O129=O125,0,IF(O129=O124,0,IF(O129=O123,0,IF(O129=O122,0,IF(O129=O121,0,1))))))))</f>
        <v>0</v>
      </c>
      <c r="AC129" s="299" t="s">
        <v>355</v>
      </c>
      <c r="AD129" s="299" t="str">
        <f t="shared" si="15"/>
        <v>??</v>
      </c>
      <c r="AE129" s="299" t="e">
        <f>IF(#REF!=#REF!,0,IF(#REF!=#REF!,0,IF(#REF!=#REF!,0,IF(#REF!=#REF!,0,IF(#REF!=#REF!,0,IF(#REF!=#REF!,0,IF(#REF!=#REF!,0,IF(#REF!=#REF!,0,1))))))))</f>
        <v>#REF!</v>
      </c>
      <c r="AF129" s="333">
        <f t="shared" si="25"/>
        <v>0</v>
      </c>
    </row>
    <row r="130" spans="1:32" ht="14.15" customHeight="1" thickTop="1" thickBot="1" x14ac:dyDescent="0.3">
      <c r="A130" s="1004"/>
      <c r="B130" s="1007"/>
      <c r="C130" s="1010"/>
      <c r="D130" s="1013"/>
      <c r="E130" s="1007"/>
      <c r="F130" s="1016"/>
      <c r="G130" s="1007"/>
      <c r="H130" s="1053"/>
      <c r="I130" s="1043"/>
      <c r="J130" s="1007"/>
      <c r="K130" s="1007"/>
      <c r="L130" s="1007"/>
      <c r="M130" s="339"/>
      <c r="N130" s="340"/>
      <c r="O130" s="341"/>
      <c r="P130" s="340"/>
      <c r="Q130" s="342"/>
      <c r="R130" s="343"/>
      <c r="S130" s="343"/>
      <c r="T130" s="343"/>
      <c r="U130" s="340"/>
      <c r="V130" s="1022"/>
      <c r="W130" s="1022"/>
      <c r="X130" s="1045"/>
      <c r="Y130" s="1054"/>
      <c r="Z130" s="1040"/>
      <c r="AA130" s="1041"/>
      <c r="AB130" s="299">
        <f>IF(O130=O129,0,IF(O130=O128,0,IF(O130=O127,0,IF(O130=O126,0,IF(O130=O125,0,IF(O130=O124,0,IF(O130=O123,0,IF(O130=O122,0,IF(O130=O121,0,1)))))))))</f>
        <v>0</v>
      </c>
      <c r="AC130" s="299" t="s">
        <v>355</v>
      </c>
      <c r="AD130" s="299" t="str">
        <f t="shared" si="15"/>
        <v>??</v>
      </c>
      <c r="AE130" s="299" t="e">
        <f>IF(#REF!=#REF!,0,IF(#REF!=#REF!,0,IF(#REF!=#REF!,0,IF(#REF!=#REF!,0,IF(#REF!=#REF!,0,IF(#REF!=#REF!,0,IF(#REF!=#REF!,0,IF(#REF!=#REF!,0,IF(#REF!=#REF!,0,1)))))))))</f>
        <v>#REF!</v>
      </c>
      <c r="AF130" s="333">
        <f t="shared" si="25"/>
        <v>0</v>
      </c>
    </row>
    <row r="131" spans="1:32" ht="14.15" customHeight="1" thickTop="1" thickBot="1" x14ac:dyDescent="0.3">
      <c r="A131" s="1003"/>
      <c r="B131" s="1005"/>
      <c r="C131" s="1009"/>
      <c r="D131" s="1012"/>
      <c r="E131" s="1005"/>
      <c r="F131" s="1014"/>
      <c r="G131" s="1005"/>
      <c r="H131" s="1052"/>
      <c r="I131" s="327" t="s">
        <v>135</v>
      </c>
      <c r="J131" s="1005"/>
      <c r="K131" s="1005"/>
      <c r="L131" s="1006"/>
      <c r="M131" s="328"/>
      <c r="N131" s="329"/>
      <c r="O131" s="330"/>
      <c r="P131" s="329"/>
      <c r="Q131" s="331"/>
      <c r="R131" s="332"/>
      <c r="S131" s="332"/>
      <c r="T131" s="332"/>
      <c r="U131" s="329"/>
      <c r="V131" s="1020">
        <f>SUM(Q131:U140)</f>
        <v>0</v>
      </c>
      <c r="W131" s="1020">
        <f>IF(V131&gt;0,18,0)</f>
        <v>0</v>
      </c>
      <c r="X131" s="1035">
        <f t="shared" ref="X131" si="29">IF((V131-W131)&gt;=0,V131-W131,0)</f>
        <v>0</v>
      </c>
      <c r="Y131" s="1054">
        <f>IF(V131&lt;W131,V131,W131)/IF(W131=0,1,W131)</f>
        <v>0</v>
      </c>
      <c r="Z131" s="1038" t="str">
        <f>IF(Y131=1,"pe",IF(Y131&gt;0,"ne",""))</f>
        <v/>
      </c>
      <c r="AA131" s="1041"/>
      <c r="AB131" s="299">
        <v>1</v>
      </c>
      <c r="AC131" s="299" t="s">
        <v>355</v>
      </c>
      <c r="AD131" s="299" t="str">
        <f t="shared" si="15"/>
        <v>??</v>
      </c>
      <c r="AE131" s="299">
        <v>1</v>
      </c>
      <c r="AF131" s="333">
        <f>C131</f>
        <v>0</v>
      </c>
    </row>
    <row r="132" spans="1:32" ht="14.15" customHeight="1" thickTop="1" thickBot="1" x14ac:dyDescent="0.3">
      <c r="A132" s="1003"/>
      <c r="B132" s="1006"/>
      <c r="C132" s="1009"/>
      <c r="D132" s="1012"/>
      <c r="E132" s="1006"/>
      <c r="F132" s="1015"/>
      <c r="G132" s="1006"/>
      <c r="H132" s="1052"/>
      <c r="I132" s="1042"/>
      <c r="J132" s="1006"/>
      <c r="K132" s="1006"/>
      <c r="L132" s="1006"/>
      <c r="M132" s="334"/>
      <c r="N132" s="335"/>
      <c r="O132" s="336"/>
      <c r="P132" s="335"/>
      <c r="Q132" s="337"/>
      <c r="R132" s="338"/>
      <c r="S132" s="338"/>
      <c r="T132" s="338"/>
      <c r="U132" s="335"/>
      <c r="V132" s="1021"/>
      <c r="W132" s="1021"/>
      <c r="X132" s="1036"/>
      <c r="Y132" s="1054"/>
      <c r="Z132" s="1039"/>
      <c r="AA132" s="1041"/>
      <c r="AB132" s="299">
        <f>IF(O132=O131,0,1)</f>
        <v>0</v>
      </c>
      <c r="AC132" s="299" t="s">
        <v>355</v>
      </c>
      <c r="AD132" s="299" t="str">
        <f t="shared" si="15"/>
        <v>??</v>
      </c>
      <c r="AE132" s="299" t="e">
        <f>IF(#REF!=#REF!,0,1)</f>
        <v>#REF!</v>
      </c>
      <c r="AF132" s="333">
        <f t="shared" si="25"/>
        <v>0</v>
      </c>
    </row>
    <row r="133" spans="1:32" ht="14.15" customHeight="1" thickTop="1" thickBot="1" x14ac:dyDescent="0.3">
      <c r="A133" s="1003"/>
      <c r="B133" s="1006"/>
      <c r="C133" s="1009"/>
      <c r="D133" s="1012"/>
      <c r="E133" s="1006"/>
      <c r="F133" s="1015"/>
      <c r="G133" s="1006"/>
      <c r="H133" s="1052"/>
      <c r="I133" s="1042"/>
      <c r="J133" s="1006"/>
      <c r="K133" s="1006"/>
      <c r="L133" s="1006"/>
      <c r="M133" s="334"/>
      <c r="N133" s="335"/>
      <c r="O133" s="336"/>
      <c r="P133" s="335"/>
      <c r="Q133" s="337"/>
      <c r="R133" s="338"/>
      <c r="S133" s="338"/>
      <c r="T133" s="338"/>
      <c r="U133" s="335"/>
      <c r="V133" s="1021"/>
      <c r="W133" s="1021"/>
      <c r="X133" s="1036"/>
      <c r="Y133" s="1054"/>
      <c r="Z133" s="1039"/>
      <c r="AA133" s="1041"/>
      <c r="AB133" s="299">
        <f>IF(O133=O132,0,IF(O133=O131,0,1))</f>
        <v>0</v>
      </c>
      <c r="AC133" s="299" t="s">
        <v>355</v>
      </c>
      <c r="AD133" s="299" t="str">
        <f t="shared" si="15"/>
        <v>??</v>
      </c>
      <c r="AE133" s="299" t="e">
        <f>IF(#REF!=#REF!,0,IF(#REF!=#REF!,0,1))</f>
        <v>#REF!</v>
      </c>
      <c r="AF133" s="333">
        <f t="shared" si="25"/>
        <v>0</v>
      </c>
    </row>
    <row r="134" spans="1:32" ht="14.15" customHeight="1" thickTop="1" thickBot="1" x14ac:dyDescent="0.3">
      <c r="A134" s="1003"/>
      <c r="B134" s="1006"/>
      <c r="C134" s="1009"/>
      <c r="D134" s="1012"/>
      <c r="E134" s="1006"/>
      <c r="F134" s="1015"/>
      <c r="G134" s="1006"/>
      <c r="H134" s="1052"/>
      <c r="I134" s="1042"/>
      <c r="J134" s="1006"/>
      <c r="K134" s="1006"/>
      <c r="L134" s="1006"/>
      <c r="M134" s="334"/>
      <c r="N134" s="335"/>
      <c r="O134" s="336"/>
      <c r="P134" s="335"/>
      <c r="Q134" s="337"/>
      <c r="R134" s="338"/>
      <c r="S134" s="338"/>
      <c r="T134" s="338"/>
      <c r="U134" s="335"/>
      <c r="V134" s="1021"/>
      <c r="W134" s="1021"/>
      <c r="X134" s="1036"/>
      <c r="Y134" s="1054"/>
      <c r="Z134" s="1039"/>
      <c r="AA134" s="1041"/>
      <c r="AB134" s="299">
        <f>IF(O134=O133,0,IF(O134=O132,0,IF(O134=O131,0,1)))</f>
        <v>0</v>
      </c>
      <c r="AC134" s="299" t="s">
        <v>355</v>
      </c>
      <c r="AD134" s="299" t="str">
        <f t="shared" si="15"/>
        <v>??</v>
      </c>
      <c r="AE134" s="299" t="e">
        <f>IF(#REF!=#REF!,0,IF(#REF!=#REF!,0,IF(#REF!=#REF!,0,1)))</f>
        <v>#REF!</v>
      </c>
      <c r="AF134" s="333">
        <f t="shared" si="25"/>
        <v>0</v>
      </c>
    </row>
    <row r="135" spans="1:32" ht="14.15" customHeight="1" thickTop="1" thickBot="1" x14ac:dyDescent="0.3">
      <c r="A135" s="1003"/>
      <c r="B135" s="1006"/>
      <c r="C135" s="1009"/>
      <c r="D135" s="1012"/>
      <c r="E135" s="1006"/>
      <c r="F135" s="1015"/>
      <c r="G135" s="1006"/>
      <c r="H135" s="1052"/>
      <c r="I135" s="1042"/>
      <c r="J135" s="1006"/>
      <c r="K135" s="1006"/>
      <c r="L135" s="1006"/>
      <c r="M135" s="334"/>
      <c r="N135" s="335"/>
      <c r="O135" s="336"/>
      <c r="P135" s="335"/>
      <c r="Q135" s="337"/>
      <c r="R135" s="338"/>
      <c r="S135" s="338"/>
      <c r="T135" s="338"/>
      <c r="U135" s="335"/>
      <c r="V135" s="1021"/>
      <c r="W135" s="1021"/>
      <c r="X135" s="1036"/>
      <c r="Y135" s="1054"/>
      <c r="Z135" s="1039"/>
      <c r="AA135" s="1041"/>
      <c r="AB135" s="299">
        <f>IF(O135=O134,0,IF(O135=O133,0,IF(O135=O132,0,IF(O135=O131,0,1))))</f>
        <v>0</v>
      </c>
      <c r="AC135" s="299" t="s">
        <v>355</v>
      </c>
      <c r="AD135" s="299" t="str">
        <f t="shared" si="15"/>
        <v>??</v>
      </c>
      <c r="AE135" s="299" t="e">
        <f>IF(#REF!=#REF!,0,IF(#REF!=#REF!,0,IF(#REF!=#REF!,0,IF(#REF!=#REF!,0,1))))</f>
        <v>#REF!</v>
      </c>
      <c r="AF135" s="333">
        <f t="shared" si="25"/>
        <v>0</v>
      </c>
    </row>
    <row r="136" spans="1:32" ht="14.15" customHeight="1" thickTop="1" thickBot="1" x14ac:dyDescent="0.3">
      <c r="A136" s="1003"/>
      <c r="B136" s="1006"/>
      <c r="C136" s="1009"/>
      <c r="D136" s="1012"/>
      <c r="E136" s="1006"/>
      <c r="F136" s="1015"/>
      <c r="G136" s="1006"/>
      <c r="H136" s="1052"/>
      <c r="I136" s="1042"/>
      <c r="J136" s="1006"/>
      <c r="K136" s="1006"/>
      <c r="L136" s="1006"/>
      <c r="M136" s="334"/>
      <c r="N136" s="335"/>
      <c r="O136" s="336"/>
      <c r="P136" s="335"/>
      <c r="Q136" s="337"/>
      <c r="R136" s="338"/>
      <c r="S136" s="338"/>
      <c r="T136" s="338"/>
      <c r="U136" s="335"/>
      <c r="V136" s="1021"/>
      <c r="W136" s="1021"/>
      <c r="X136" s="1036"/>
      <c r="Y136" s="1054"/>
      <c r="Z136" s="1039"/>
      <c r="AA136" s="1041"/>
      <c r="AB136" s="299">
        <f>IF(O136=O135,0,IF(O136=O134,0,IF(O136=O133,0,IF(O136=O132,0,IF(O136=O131,0,1)))))</f>
        <v>0</v>
      </c>
      <c r="AC136" s="299" t="s">
        <v>355</v>
      </c>
      <c r="AD136" s="299" t="str">
        <f t="shared" si="15"/>
        <v>??</v>
      </c>
      <c r="AE136" s="299" t="e">
        <f>IF(#REF!=#REF!,0,IF(#REF!=#REF!,0,IF(#REF!=#REF!,0,IF(#REF!=#REF!,0,IF(#REF!=#REF!,0,1)))))</f>
        <v>#REF!</v>
      </c>
      <c r="AF136" s="333">
        <f t="shared" si="25"/>
        <v>0</v>
      </c>
    </row>
    <row r="137" spans="1:32" ht="14.15" customHeight="1" thickTop="1" thickBot="1" x14ac:dyDescent="0.3">
      <c r="A137" s="1003"/>
      <c r="B137" s="1006"/>
      <c r="C137" s="1009"/>
      <c r="D137" s="1012"/>
      <c r="E137" s="1006"/>
      <c r="F137" s="1015"/>
      <c r="G137" s="1006"/>
      <c r="H137" s="1052"/>
      <c r="I137" s="1042"/>
      <c r="J137" s="1006"/>
      <c r="K137" s="1006"/>
      <c r="L137" s="1006"/>
      <c r="M137" s="334"/>
      <c r="N137" s="335"/>
      <c r="O137" s="336"/>
      <c r="P137" s="335"/>
      <c r="Q137" s="337"/>
      <c r="R137" s="338"/>
      <c r="S137" s="338"/>
      <c r="T137" s="338"/>
      <c r="U137" s="335"/>
      <c r="V137" s="1021"/>
      <c r="W137" s="1021"/>
      <c r="X137" s="1044" t="str">
        <f t="shared" ref="X137" si="30">IF(X131&gt;9,"błąd","")</f>
        <v/>
      </c>
      <c r="Y137" s="1054"/>
      <c r="Z137" s="1039"/>
      <c r="AA137" s="1041"/>
      <c r="AB137" s="299">
        <f>IF(O137=O136,0,IF(O137=O135,0,IF(O137=O134,0,IF(O137=O133,0,IF(O137=O132,0,IF(O137=O131,0,1))))))</f>
        <v>0</v>
      </c>
      <c r="AC137" s="299" t="s">
        <v>355</v>
      </c>
      <c r="AD137" s="299" t="str">
        <f t="shared" si="15"/>
        <v>??</v>
      </c>
      <c r="AE137" s="299" t="e">
        <f>IF(#REF!=#REF!,0,IF(#REF!=#REF!,0,IF(#REF!=#REF!,0,IF(#REF!=#REF!,0,IF(#REF!=#REF!,0,IF(#REF!=#REF!,0,1))))))</f>
        <v>#REF!</v>
      </c>
      <c r="AF137" s="333">
        <f t="shared" si="25"/>
        <v>0</v>
      </c>
    </row>
    <row r="138" spans="1:32" ht="14.15" customHeight="1" thickTop="1" thickBot="1" x14ac:dyDescent="0.3">
      <c r="A138" s="1003"/>
      <c r="B138" s="1006"/>
      <c r="C138" s="1009"/>
      <c r="D138" s="1012"/>
      <c r="E138" s="1006"/>
      <c r="F138" s="1015"/>
      <c r="G138" s="1006"/>
      <c r="H138" s="1052"/>
      <c r="I138" s="1042"/>
      <c r="J138" s="1006"/>
      <c r="K138" s="1006"/>
      <c r="L138" s="1006"/>
      <c r="M138" s="334"/>
      <c r="N138" s="335"/>
      <c r="O138" s="336"/>
      <c r="P138" s="335"/>
      <c r="Q138" s="337"/>
      <c r="R138" s="338"/>
      <c r="S138" s="338"/>
      <c r="T138" s="338"/>
      <c r="U138" s="335"/>
      <c r="V138" s="1021"/>
      <c r="W138" s="1021"/>
      <c r="X138" s="1044"/>
      <c r="Y138" s="1054"/>
      <c r="Z138" s="1039"/>
      <c r="AA138" s="1041"/>
      <c r="AB138" s="299">
        <f>IF(O138=O137,0,IF(O138=O136,0,IF(O138=O135,0,IF(O138=O134,0,IF(O138=O133,0,IF(O138=O132,0,IF(O138=O131,0,1)))))))</f>
        <v>0</v>
      </c>
      <c r="AC138" s="299" t="s">
        <v>355</v>
      </c>
      <c r="AD138" s="299" t="str">
        <f t="shared" si="15"/>
        <v>??</v>
      </c>
      <c r="AE138" s="299" t="e">
        <f>IF(#REF!=#REF!,0,IF(#REF!=#REF!,0,IF(#REF!=#REF!,0,IF(#REF!=#REF!,0,IF(#REF!=#REF!,0,IF(#REF!=#REF!,0,IF(#REF!=#REF!,0,1)))))))</f>
        <v>#REF!</v>
      </c>
      <c r="AF138" s="333">
        <f t="shared" si="25"/>
        <v>0</v>
      </c>
    </row>
    <row r="139" spans="1:32" ht="14.15" customHeight="1" thickTop="1" thickBot="1" x14ac:dyDescent="0.3">
      <c r="A139" s="1003"/>
      <c r="B139" s="1006"/>
      <c r="C139" s="1009"/>
      <c r="D139" s="1012"/>
      <c r="E139" s="1006"/>
      <c r="F139" s="1015"/>
      <c r="G139" s="1006"/>
      <c r="H139" s="1052"/>
      <c r="I139" s="1042"/>
      <c r="J139" s="1006"/>
      <c r="K139" s="1006"/>
      <c r="L139" s="1006"/>
      <c r="M139" s="334"/>
      <c r="N139" s="335"/>
      <c r="O139" s="336"/>
      <c r="P139" s="335"/>
      <c r="Q139" s="337"/>
      <c r="R139" s="338"/>
      <c r="S139" s="338"/>
      <c r="T139" s="338"/>
      <c r="U139" s="335"/>
      <c r="V139" s="1021"/>
      <c r="W139" s="1021"/>
      <c r="X139" s="1044"/>
      <c r="Y139" s="1054"/>
      <c r="Z139" s="1039"/>
      <c r="AA139" s="1041"/>
      <c r="AB139" s="299">
        <f>IF(O139=O138,0,IF(O139=O137,0,IF(O139=O136,0,IF(O139=O135,0,IF(O139=O134,0,IF(O139=O133,0,IF(O139=O132,0,IF(O139=O131,0,1))))))))</f>
        <v>0</v>
      </c>
      <c r="AC139" s="299" t="s">
        <v>355</v>
      </c>
      <c r="AD139" s="299" t="str">
        <f t="shared" si="15"/>
        <v>??</v>
      </c>
      <c r="AE139" s="299" t="e">
        <f>IF(#REF!=#REF!,0,IF(#REF!=#REF!,0,IF(#REF!=#REF!,0,IF(#REF!=#REF!,0,IF(#REF!=#REF!,0,IF(#REF!=#REF!,0,IF(#REF!=#REF!,0,IF(#REF!=#REF!,0,1))))))))</f>
        <v>#REF!</v>
      </c>
      <c r="AF139" s="333">
        <f t="shared" si="25"/>
        <v>0</v>
      </c>
    </row>
    <row r="140" spans="1:32" ht="14.15" customHeight="1" thickTop="1" thickBot="1" x14ac:dyDescent="0.3">
      <c r="A140" s="1004"/>
      <c r="B140" s="1007"/>
      <c r="C140" s="1010"/>
      <c r="D140" s="1013"/>
      <c r="E140" s="1007"/>
      <c r="F140" s="1016"/>
      <c r="G140" s="1007"/>
      <c r="H140" s="1053"/>
      <c r="I140" s="1043"/>
      <c r="J140" s="1007"/>
      <c r="K140" s="1007"/>
      <c r="L140" s="1007"/>
      <c r="M140" s="339"/>
      <c r="N140" s="340"/>
      <c r="O140" s="341"/>
      <c r="P140" s="340"/>
      <c r="Q140" s="342"/>
      <c r="R140" s="343"/>
      <c r="S140" s="343"/>
      <c r="T140" s="343"/>
      <c r="U140" s="340"/>
      <c r="V140" s="1022"/>
      <c r="W140" s="1022"/>
      <c r="X140" s="1045"/>
      <c r="Y140" s="1054"/>
      <c r="Z140" s="1040"/>
      <c r="AA140" s="1041"/>
      <c r="AB140" s="299">
        <f>IF(O140=O139,0,IF(O140=O138,0,IF(O140=O137,0,IF(O140=O136,0,IF(O140=O135,0,IF(O140=O134,0,IF(O140=O133,0,IF(O140=O132,0,IF(O140=O131,0,1)))))))))</f>
        <v>0</v>
      </c>
      <c r="AC140" s="299" t="s">
        <v>355</v>
      </c>
      <c r="AD140" s="299" t="str">
        <f t="shared" si="15"/>
        <v>??</v>
      </c>
      <c r="AE140" s="299" t="e">
        <f>IF(#REF!=#REF!,0,IF(#REF!=#REF!,0,IF(#REF!=#REF!,0,IF(#REF!=#REF!,0,IF(#REF!=#REF!,0,IF(#REF!=#REF!,0,IF(#REF!=#REF!,0,IF(#REF!=#REF!,0,IF(#REF!=#REF!,0,1)))))))))</f>
        <v>#REF!</v>
      </c>
      <c r="AF140" s="333">
        <f t="shared" si="25"/>
        <v>0</v>
      </c>
    </row>
    <row r="141" spans="1:32" ht="14.15" customHeight="1" thickTop="1" thickBot="1" x14ac:dyDescent="0.3">
      <c r="A141" s="1003"/>
      <c r="B141" s="1005"/>
      <c r="C141" s="1009"/>
      <c r="D141" s="1012"/>
      <c r="E141" s="1005"/>
      <c r="F141" s="1014"/>
      <c r="G141" s="1005"/>
      <c r="H141" s="1052"/>
      <c r="I141" s="327" t="s">
        <v>135</v>
      </c>
      <c r="J141" s="1005"/>
      <c r="K141" s="1005"/>
      <c r="L141" s="1006"/>
      <c r="M141" s="328"/>
      <c r="N141" s="329"/>
      <c r="O141" s="330"/>
      <c r="P141" s="329"/>
      <c r="Q141" s="331"/>
      <c r="R141" s="332"/>
      <c r="S141" s="332"/>
      <c r="T141" s="332"/>
      <c r="U141" s="329"/>
      <c r="V141" s="1020">
        <f>SUM(Q141:U150)</f>
        <v>0</v>
      </c>
      <c r="W141" s="1020">
        <f>IF(V141&gt;0,18,0)</f>
        <v>0</v>
      </c>
      <c r="X141" s="1035">
        <f t="shared" ref="X141" si="31">IF((V141-W141)&gt;=0,V141-W141,0)</f>
        <v>0</v>
      </c>
      <c r="Y141" s="1054">
        <f>IF(V141&lt;W141,V141,W141)/IF(W141=0,1,W141)</f>
        <v>0</v>
      </c>
      <c r="Z141" s="1038" t="str">
        <f>IF(Y141=1,"pe",IF(Y141&gt;0,"ne",""))</f>
        <v/>
      </c>
      <c r="AA141" s="1041"/>
      <c r="AB141" s="299">
        <v>1</v>
      </c>
      <c r="AC141" s="299" t="s">
        <v>355</v>
      </c>
      <c r="AD141" s="299" t="str">
        <f t="shared" si="15"/>
        <v>??</v>
      </c>
      <c r="AE141" s="299">
        <v>1</v>
      </c>
      <c r="AF141" s="333">
        <f>C141</f>
        <v>0</v>
      </c>
    </row>
    <row r="142" spans="1:32" ht="14.15" customHeight="1" thickTop="1" thickBot="1" x14ac:dyDescent="0.3">
      <c r="A142" s="1003"/>
      <c r="B142" s="1006"/>
      <c r="C142" s="1009"/>
      <c r="D142" s="1012"/>
      <c r="E142" s="1006"/>
      <c r="F142" s="1015"/>
      <c r="G142" s="1006"/>
      <c r="H142" s="1052"/>
      <c r="I142" s="1042"/>
      <c r="J142" s="1006"/>
      <c r="K142" s="1006"/>
      <c r="L142" s="1006"/>
      <c r="M142" s="334"/>
      <c r="N142" s="335"/>
      <c r="O142" s="336"/>
      <c r="P142" s="335"/>
      <c r="Q142" s="337"/>
      <c r="R142" s="338"/>
      <c r="S142" s="338"/>
      <c r="T142" s="338"/>
      <c r="U142" s="335"/>
      <c r="V142" s="1021"/>
      <c r="W142" s="1021"/>
      <c r="X142" s="1036"/>
      <c r="Y142" s="1054"/>
      <c r="Z142" s="1039"/>
      <c r="AA142" s="1041"/>
      <c r="AB142" s="299">
        <f>IF(O142=O141,0,1)</f>
        <v>0</v>
      </c>
      <c r="AC142" s="299" t="s">
        <v>355</v>
      </c>
      <c r="AD142" s="299" t="str">
        <f t="shared" si="15"/>
        <v>??</v>
      </c>
      <c r="AE142" s="299" t="e">
        <f>IF(#REF!=#REF!,0,1)</f>
        <v>#REF!</v>
      </c>
      <c r="AF142" s="333">
        <f t="shared" ref="AF142:AF190" si="32">AF141</f>
        <v>0</v>
      </c>
    </row>
    <row r="143" spans="1:32" ht="14.15" customHeight="1" thickTop="1" thickBot="1" x14ac:dyDescent="0.3">
      <c r="A143" s="1003"/>
      <c r="B143" s="1006"/>
      <c r="C143" s="1009"/>
      <c r="D143" s="1012"/>
      <c r="E143" s="1006"/>
      <c r="F143" s="1015"/>
      <c r="G143" s="1006"/>
      <c r="H143" s="1052"/>
      <c r="I143" s="1042"/>
      <c r="J143" s="1006"/>
      <c r="K143" s="1006"/>
      <c r="L143" s="1006"/>
      <c r="M143" s="334"/>
      <c r="N143" s="335"/>
      <c r="O143" s="336"/>
      <c r="P143" s="335"/>
      <c r="Q143" s="337"/>
      <c r="R143" s="338"/>
      <c r="S143" s="338"/>
      <c r="T143" s="338"/>
      <c r="U143" s="335"/>
      <c r="V143" s="1021"/>
      <c r="W143" s="1021"/>
      <c r="X143" s="1036"/>
      <c r="Y143" s="1054"/>
      <c r="Z143" s="1039"/>
      <c r="AA143" s="1041"/>
      <c r="AB143" s="299">
        <f>IF(O143=O142,0,IF(O143=O141,0,1))</f>
        <v>0</v>
      </c>
      <c r="AC143" s="299" t="s">
        <v>355</v>
      </c>
      <c r="AD143" s="299" t="str">
        <f t="shared" si="15"/>
        <v>??</v>
      </c>
      <c r="AE143" s="299" t="e">
        <f>IF(#REF!=#REF!,0,IF(#REF!=#REF!,0,1))</f>
        <v>#REF!</v>
      </c>
      <c r="AF143" s="333">
        <f t="shared" si="32"/>
        <v>0</v>
      </c>
    </row>
    <row r="144" spans="1:32" ht="14.15" customHeight="1" thickTop="1" thickBot="1" x14ac:dyDescent="0.3">
      <c r="A144" s="1003"/>
      <c r="B144" s="1006"/>
      <c r="C144" s="1009"/>
      <c r="D144" s="1012"/>
      <c r="E144" s="1006"/>
      <c r="F144" s="1015"/>
      <c r="G144" s="1006"/>
      <c r="H144" s="1052"/>
      <c r="I144" s="1042"/>
      <c r="J144" s="1006"/>
      <c r="K144" s="1006"/>
      <c r="L144" s="1006"/>
      <c r="M144" s="334"/>
      <c r="N144" s="335"/>
      <c r="O144" s="336"/>
      <c r="P144" s="335"/>
      <c r="Q144" s="337"/>
      <c r="R144" s="338"/>
      <c r="S144" s="338"/>
      <c r="T144" s="338"/>
      <c r="U144" s="335"/>
      <c r="V144" s="1021"/>
      <c r="W144" s="1021"/>
      <c r="X144" s="1036"/>
      <c r="Y144" s="1054"/>
      <c r="Z144" s="1039"/>
      <c r="AA144" s="1041"/>
      <c r="AB144" s="299">
        <f>IF(O144=O143,0,IF(O144=O142,0,IF(O144=O141,0,1)))</f>
        <v>0</v>
      </c>
      <c r="AC144" s="299" t="s">
        <v>355</v>
      </c>
      <c r="AD144" s="299" t="str">
        <f t="shared" si="15"/>
        <v>??</v>
      </c>
      <c r="AE144" s="299" t="e">
        <f>IF(#REF!=#REF!,0,IF(#REF!=#REF!,0,IF(#REF!=#REF!,0,1)))</f>
        <v>#REF!</v>
      </c>
      <c r="AF144" s="333">
        <f t="shared" si="32"/>
        <v>0</v>
      </c>
    </row>
    <row r="145" spans="1:32" ht="14.15" customHeight="1" thickTop="1" thickBot="1" x14ac:dyDescent="0.3">
      <c r="A145" s="1003"/>
      <c r="B145" s="1006"/>
      <c r="C145" s="1009"/>
      <c r="D145" s="1012"/>
      <c r="E145" s="1006"/>
      <c r="F145" s="1015"/>
      <c r="G145" s="1006"/>
      <c r="H145" s="1052"/>
      <c r="I145" s="1042"/>
      <c r="J145" s="1006"/>
      <c r="K145" s="1006"/>
      <c r="L145" s="1006"/>
      <c r="M145" s="334"/>
      <c r="N145" s="335"/>
      <c r="O145" s="336"/>
      <c r="P145" s="335"/>
      <c r="Q145" s="337"/>
      <c r="R145" s="338"/>
      <c r="S145" s="338"/>
      <c r="T145" s="338"/>
      <c r="U145" s="335"/>
      <c r="V145" s="1021"/>
      <c r="W145" s="1021"/>
      <c r="X145" s="1036"/>
      <c r="Y145" s="1054"/>
      <c r="Z145" s="1039"/>
      <c r="AA145" s="1041"/>
      <c r="AB145" s="299">
        <f>IF(O145=O144,0,IF(O145=O143,0,IF(O145=O142,0,IF(O145=O141,0,1))))</f>
        <v>0</v>
      </c>
      <c r="AC145" s="299" t="s">
        <v>355</v>
      </c>
      <c r="AD145" s="299" t="str">
        <f t="shared" si="15"/>
        <v>??</v>
      </c>
      <c r="AE145" s="299" t="e">
        <f>IF(#REF!=#REF!,0,IF(#REF!=#REF!,0,IF(#REF!=#REF!,0,IF(#REF!=#REF!,0,1))))</f>
        <v>#REF!</v>
      </c>
      <c r="AF145" s="333">
        <f t="shared" si="32"/>
        <v>0</v>
      </c>
    </row>
    <row r="146" spans="1:32" ht="14.15" customHeight="1" thickTop="1" thickBot="1" x14ac:dyDescent="0.3">
      <c r="A146" s="1003"/>
      <c r="B146" s="1006"/>
      <c r="C146" s="1009"/>
      <c r="D146" s="1012"/>
      <c r="E146" s="1006"/>
      <c r="F146" s="1015"/>
      <c r="G146" s="1006"/>
      <c r="H146" s="1052"/>
      <c r="I146" s="1042"/>
      <c r="J146" s="1006"/>
      <c r="K146" s="1006"/>
      <c r="L146" s="1006"/>
      <c r="M146" s="334"/>
      <c r="N146" s="335"/>
      <c r="O146" s="336"/>
      <c r="P146" s="335"/>
      <c r="Q146" s="337"/>
      <c r="R146" s="338"/>
      <c r="S146" s="338"/>
      <c r="T146" s="338"/>
      <c r="U146" s="335"/>
      <c r="V146" s="1021"/>
      <c r="W146" s="1021"/>
      <c r="X146" s="1036"/>
      <c r="Y146" s="1054"/>
      <c r="Z146" s="1039"/>
      <c r="AA146" s="1041"/>
      <c r="AB146" s="299">
        <f>IF(O146=O145,0,IF(O146=O144,0,IF(O146=O143,0,IF(O146=O142,0,IF(O146=O141,0,1)))))</f>
        <v>0</v>
      </c>
      <c r="AC146" s="299" t="s">
        <v>355</v>
      </c>
      <c r="AD146" s="299" t="str">
        <f t="shared" si="15"/>
        <v>??</v>
      </c>
      <c r="AE146" s="299" t="e">
        <f>IF(#REF!=#REF!,0,IF(#REF!=#REF!,0,IF(#REF!=#REF!,0,IF(#REF!=#REF!,0,IF(#REF!=#REF!,0,1)))))</f>
        <v>#REF!</v>
      </c>
      <c r="AF146" s="333">
        <f t="shared" si="32"/>
        <v>0</v>
      </c>
    </row>
    <row r="147" spans="1:32" ht="14.15" customHeight="1" thickTop="1" thickBot="1" x14ac:dyDescent="0.3">
      <c r="A147" s="1003"/>
      <c r="B147" s="1006"/>
      <c r="C147" s="1009"/>
      <c r="D147" s="1012"/>
      <c r="E147" s="1006"/>
      <c r="F147" s="1015"/>
      <c r="G147" s="1006"/>
      <c r="H147" s="1052"/>
      <c r="I147" s="1042"/>
      <c r="J147" s="1006"/>
      <c r="K147" s="1006"/>
      <c r="L147" s="1006"/>
      <c r="M147" s="334"/>
      <c r="N147" s="335"/>
      <c r="O147" s="336"/>
      <c r="P147" s="335"/>
      <c r="Q147" s="337"/>
      <c r="R147" s="338"/>
      <c r="S147" s="338"/>
      <c r="T147" s="338"/>
      <c r="U147" s="335"/>
      <c r="V147" s="1021"/>
      <c r="W147" s="1021"/>
      <c r="X147" s="1044" t="str">
        <f t="shared" ref="X147" si="33">IF(X141&gt;9,"błąd","")</f>
        <v/>
      </c>
      <c r="Y147" s="1054"/>
      <c r="Z147" s="1039"/>
      <c r="AA147" s="1041"/>
      <c r="AB147" s="299">
        <f>IF(O147=O146,0,IF(O147=O145,0,IF(O147=O144,0,IF(O147=O143,0,IF(O147=O142,0,IF(O147=O141,0,1))))))</f>
        <v>0</v>
      </c>
      <c r="AC147" s="299" t="s">
        <v>355</v>
      </c>
      <c r="AD147" s="299" t="str">
        <f t="shared" si="15"/>
        <v>??</v>
      </c>
      <c r="AE147" s="299" t="e">
        <f>IF(#REF!=#REF!,0,IF(#REF!=#REF!,0,IF(#REF!=#REF!,0,IF(#REF!=#REF!,0,IF(#REF!=#REF!,0,IF(#REF!=#REF!,0,1))))))</f>
        <v>#REF!</v>
      </c>
      <c r="AF147" s="333">
        <f t="shared" si="32"/>
        <v>0</v>
      </c>
    </row>
    <row r="148" spans="1:32" ht="14.15" customHeight="1" thickTop="1" thickBot="1" x14ac:dyDescent="0.3">
      <c r="A148" s="1003"/>
      <c r="B148" s="1006"/>
      <c r="C148" s="1009"/>
      <c r="D148" s="1012"/>
      <c r="E148" s="1006"/>
      <c r="F148" s="1015"/>
      <c r="G148" s="1006"/>
      <c r="H148" s="1052"/>
      <c r="I148" s="1042"/>
      <c r="J148" s="1006"/>
      <c r="K148" s="1006"/>
      <c r="L148" s="1006"/>
      <c r="M148" s="334"/>
      <c r="N148" s="335"/>
      <c r="O148" s="336"/>
      <c r="P148" s="335"/>
      <c r="Q148" s="337"/>
      <c r="R148" s="338"/>
      <c r="S148" s="338"/>
      <c r="T148" s="338"/>
      <c r="U148" s="335"/>
      <c r="V148" s="1021"/>
      <c r="W148" s="1021"/>
      <c r="X148" s="1044"/>
      <c r="Y148" s="1054"/>
      <c r="Z148" s="1039"/>
      <c r="AA148" s="1041"/>
      <c r="AB148" s="299">
        <f>IF(O148=O147,0,IF(O148=O146,0,IF(O148=O145,0,IF(O148=O144,0,IF(O148=O143,0,IF(O148=O142,0,IF(O148=O141,0,1)))))))</f>
        <v>0</v>
      </c>
      <c r="AC148" s="299" t="s">
        <v>355</v>
      </c>
      <c r="AD148" s="299" t="str">
        <f t="shared" si="15"/>
        <v>??</v>
      </c>
      <c r="AE148" s="299" t="e">
        <f>IF(#REF!=#REF!,0,IF(#REF!=#REF!,0,IF(#REF!=#REF!,0,IF(#REF!=#REF!,0,IF(#REF!=#REF!,0,IF(#REF!=#REF!,0,IF(#REF!=#REF!,0,1)))))))</f>
        <v>#REF!</v>
      </c>
      <c r="AF148" s="333">
        <f t="shared" si="32"/>
        <v>0</v>
      </c>
    </row>
    <row r="149" spans="1:32" ht="14.15" customHeight="1" thickTop="1" thickBot="1" x14ac:dyDescent="0.3">
      <c r="A149" s="1003"/>
      <c r="B149" s="1006"/>
      <c r="C149" s="1009"/>
      <c r="D149" s="1012"/>
      <c r="E149" s="1006"/>
      <c r="F149" s="1015"/>
      <c r="G149" s="1006"/>
      <c r="H149" s="1052"/>
      <c r="I149" s="1042"/>
      <c r="J149" s="1006"/>
      <c r="K149" s="1006"/>
      <c r="L149" s="1006"/>
      <c r="M149" s="334"/>
      <c r="N149" s="335"/>
      <c r="O149" s="336"/>
      <c r="P149" s="335"/>
      <c r="Q149" s="337"/>
      <c r="R149" s="338"/>
      <c r="S149" s="338"/>
      <c r="T149" s="338"/>
      <c r="U149" s="335"/>
      <c r="V149" s="1021"/>
      <c r="W149" s="1021"/>
      <c r="X149" s="1044"/>
      <c r="Y149" s="1054"/>
      <c r="Z149" s="1039"/>
      <c r="AA149" s="1041"/>
      <c r="AB149" s="299">
        <f>IF(O149=O148,0,IF(O149=O147,0,IF(O149=O146,0,IF(O149=O145,0,IF(O149=O144,0,IF(O149=O143,0,IF(O149=O142,0,IF(O149=O141,0,1))))))))</f>
        <v>0</v>
      </c>
      <c r="AC149" s="299" t="s">
        <v>355</v>
      </c>
      <c r="AD149" s="299" t="str">
        <f t="shared" si="15"/>
        <v>??</v>
      </c>
      <c r="AE149" s="299" t="e">
        <f>IF(#REF!=#REF!,0,IF(#REF!=#REF!,0,IF(#REF!=#REF!,0,IF(#REF!=#REF!,0,IF(#REF!=#REF!,0,IF(#REF!=#REF!,0,IF(#REF!=#REF!,0,IF(#REF!=#REF!,0,1))))))))</f>
        <v>#REF!</v>
      </c>
      <c r="AF149" s="333">
        <f t="shared" si="32"/>
        <v>0</v>
      </c>
    </row>
    <row r="150" spans="1:32" ht="14.15" customHeight="1" thickTop="1" thickBot="1" x14ac:dyDescent="0.3">
      <c r="A150" s="1004"/>
      <c r="B150" s="1007"/>
      <c r="C150" s="1010"/>
      <c r="D150" s="1013"/>
      <c r="E150" s="1007"/>
      <c r="F150" s="1016"/>
      <c r="G150" s="1007"/>
      <c r="H150" s="1053"/>
      <c r="I150" s="1043"/>
      <c r="J150" s="1007"/>
      <c r="K150" s="1007"/>
      <c r="L150" s="1007"/>
      <c r="M150" s="339"/>
      <c r="N150" s="340"/>
      <c r="O150" s="341"/>
      <c r="P150" s="340"/>
      <c r="Q150" s="342"/>
      <c r="R150" s="343"/>
      <c r="S150" s="343"/>
      <c r="T150" s="343"/>
      <c r="U150" s="340"/>
      <c r="V150" s="1022"/>
      <c r="W150" s="1022"/>
      <c r="X150" s="1045"/>
      <c r="Y150" s="1054"/>
      <c r="Z150" s="1040"/>
      <c r="AA150" s="1041"/>
      <c r="AB150" s="299">
        <f>IF(O150=O149,0,IF(O150=O148,0,IF(O150=O147,0,IF(O150=O146,0,IF(O150=O145,0,IF(O150=O144,0,IF(O150=O143,0,IF(O150=O142,0,IF(O150=O141,0,1)))))))))</f>
        <v>0</v>
      </c>
      <c r="AC150" s="299" t="s">
        <v>355</v>
      </c>
      <c r="AD150" s="299" t="str">
        <f t="shared" si="15"/>
        <v>??</v>
      </c>
      <c r="AE150" s="299" t="e">
        <f>IF(#REF!=#REF!,0,IF(#REF!=#REF!,0,IF(#REF!=#REF!,0,IF(#REF!=#REF!,0,IF(#REF!=#REF!,0,IF(#REF!=#REF!,0,IF(#REF!=#REF!,0,IF(#REF!=#REF!,0,IF(#REF!=#REF!,0,1)))))))))</f>
        <v>#REF!</v>
      </c>
      <c r="AF150" s="333">
        <f t="shared" si="32"/>
        <v>0</v>
      </c>
    </row>
    <row r="151" spans="1:32" ht="14.15" customHeight="1" thickTop="1" thickBot="1" x14ac:dyDescent="0.3">
      <c r="A151" s="1003"/>
      <c r="B151" s="1005"/>
      <c r="C151" s="1009"/>
      <c r="D151" s="1012"/>
      <c r="E151" s="1005"/>
      <c r="F151" s="1014"/>
      <c r="G151" s="1005"/>
      <c r="H151" s="1052"/>
      <c r="I151" s="327" t="s">
        <v>135</v>
      </c>
      <c r="J151" s="1005"/>
      <c r="K151" s="1005"/>
      <c r="L151" s="1006"/>
      <c r="M151" s="328"/>
      <c r="N151" s="329"/>
      <c r="O151" s="330"/>
      <c r="P151" s="329"/>
      <c r="Q151" s="331"/>
      <c r="R151" s="332"/>
      <c r="S151" s="332"/>
      <c r="T151" s="332"/>
      <c r="U151" s="329"/>
      <c r="V151" s="1020">
        <f>SUM(Q151:U160)</f>
        <v>0</v>
      </c>
      <c r="W151" s="1020">
        <f>IF(V151&gt;0,18,0)</f>
        <v>0</v>
      </c>
      <c r="X151" s="1035">
        <f t="shared" ref="X151" si="34">IF((V151-W151)&gt;=0,V151-W151,0)</f>
        <v>0</v>
      </c>
      <c r="Y151" s="1054">
        <f>IF(V151&lt;W151,V151,W151)/IF(W151=0,1,W151)</f>
        <v>0</v>
      </c>
      <c r="Z151" s="1038" t="str">
        <f>IF(Y151=1,"pe",IF(Y151&gt;0,"ne",""))</f>
        <v/>
      </c>
      <c r="AA151" s="1041"/>
      <c r="AB151" s="299">
        <v>1</v>
      </c>
      <c r="AC151" s="299" t="s">
        <v>355</v>
      </c>
      <c r="AD151" s="299" t="str">
        <f t="shared" si="15"/>
        <v>??</v>
      </c>
      <c r="AE151" s="299">
        <v>1</v>
      </c>
      <c r="AF151" s="333">
        <f>C151</f>
        <v>0</v>
      </c>
    </row>
    <row r="152" spans="1:32" ht="14.15" customHeight="1" thickTop="1" thickBot="1" x14ac:dyDescent="0.3">
      <c r="A152" s="1003"/>
      <c r="B152" s="1006"/>
      <c r="C152" s="1009"/>
      <c r="D152" s="1012"/>
      <c r="E152" s="1006"/>
      <c r="F152" s="1015"/>
      <c r="G152" s="1006"/>
      <c r="H152" s="1052"/>
      <c r="I152" s="1042"/>
      <c r="J152" s="1006"/>
      <c r="K152" s="1006"/>
      <c r="L152" s="1006"/>
      <c r="M152" s="334"/>
      <c r="N152" s="335"/>
      <c r="O152" s="336"/>
      <c r="P152" s="335"/>
      <c r="Q152" s="337"/>
      <c r="R152" s="338"/>
      <c r="S152" s="338"/>
      <c r="T152" s="338"/>
      <c r="U152" s="335"/>
      <c r="V152" s="1021"/>
      <c r="W152" s="1021"/>
      <c r="X152" s="1036"/>
      <c r="Y152" s="1054"/>
      <c r="Z152" s="1039"/>
      <c r="AA152" s="1041"/>
      <c r="AB152" s="299">
        <f>IF(O152=O151,0,1)</f>
        <v>0</v>
      </c>
      <c r="AC152" s="299" t="s">
        <v>355</v>
      </c>
      <c r="AD152" s="299" t="str">
        <f t="shared" si="15"/>
        <v>??</v>
      </c>
      <c r="AE152" s="299" t="e">
        <f>IF(#REF!=#REF!,0,1)</f>
        <v>#REF!</v>
      </c>
      <c r="AF152" s="333">
        <f t="shared" ref="AF152:AF180" si="35">AF151</f>
        <v>0</v>
      </c>
    </row>
    <row r="153" spans="1:32" ht="14.15" customHeight="1" thickTop="1" thickBot="1" x14ac:dyDescent="0.3">
      <c r="A153" s="1003"/>
      <c r="B153" s="1006"/>
      <c r="C153" s="1009"/>
      <c r="D153" s="1012"/>
      <c r="E153" s="1006"/>
      <c r="F153" s="1015"/>
      <c r="G153" s="1006"/>
      <c r="H153" s="1052"/>
      <c r="I153" s="1042"/>
      <c r="J153" s="1006"/>
      <c r="K153" s="1006"/>
      <c r="L153" s="1006"/>
      <c r="M153" s="334"/>
      <c r="N153" s="335"/>
      <c r="O153" s="336"/>
      <c r="P153" s="335"/>
      <c r="Q153" s="337"/>
      <c r="R153" s="338"/>
      <c r="S153" s="338"/>
      <c r="T153" s="338"/>
      <c r="U153" s="335"/>
      <c r="V153" s="1021"/>
      <c r="W153" s="1021"/>
      <c r="X153" s="1036"/>
      <c r="Y153" s="1054"/>
      <c r="Z153" s="1039"/>
      <c r="AA153" s="1041"/>
      <c r="AB153" s="299">
        <f>IF(O153=O152,0,IF(O153=O151,0,1))</f>
        <v>0</v>
      </c>
      <c r="AC153" s="299" t="s">
        <v>355</v>
      </c>
      <c r="AD153" s="299" t="str">
        <f t="shared" si="15"/>
        <v>??</v>
      </c>
      <c r="AE153" s="299" t="e">
        <f>IF(#REF!=#REF!,0,IF(#REF!=#REF!,0,1))</f>
        <v>#REF!</v>
      </c>
      <c r="AF153" s="333">
        <f t="shared" si="35"/>
        <v>0</v>
      </c>
    </row>
    <row r="154" spans="1:32" ht="14.15" customHeight="1" thickTop="1" thickBot="1" x14ac:dyDescent="0.3">
      <c r="A154" s="1003"/>
      <c r="B154" s="1006"/>
      <c r="C154" s="1009"/>
      <c r="D154" s="1012"/>
      <c r="E154" s="1006"/>
      <c r="F154" s="1015"/>
      <c r="G154" s="1006"/>
      <c r="H154" s="1052"/>
      <c r="I154" s="1042"/>
      <c r="J154" s="1006"/>
      <c r="K154" s="1006"/>
      <c r="L154" s="1006"/>
      <c r="M154" s="334"/>
      <c r="N154" s="335"/>
      <c r="O154" s="336"/>
      <c r="P154" s="335"/>
      <c r="Q154" s="337"/>
      <c r="R154" s="338"/>
      <c r="S154" s="338"/>
      <c r="T154" s="338"/>
      <c r="U154" s="335"/>
      <c r="V154" s="1021"/>
      <c r="W154" s="1021"/>
      <c r="X154" s="1036"/>
      <c r="Y154" s="1054"/>
      <c r="Z154" s="1039"/>
      <c r="AA154" s="1041"/>
      <c r="AB154" s="299">
        <f>IF(O154=O153,0,IF(O154=O152,0,IF(O154=O151,0,1)))</f>
        <v>0</v>
      </c>
      <c r="AC154" s="299" t="s">
        <v>355</v>
      </c>
      <c r="AD154" s="299" t="str">
        <f t="shared" si="15"/>
        <v>??</v>
      </c>
      <c r="AE154" s="299" t="e">
        <f>IF(#REF!=#REF!,0,IF(#REF!=#REF!,0,IF(#REF!=#REF!,0,1)))</f>
        <v>#REF!</v>
      </c>
      <c r="AF154" s="333">
        <f t="shared" si="35"/>
        <v>0</v>
      </c>
    </row>
    <row r="155" spans="1:32" ht="14.15" customHeight="1" thickTop="1" thickBot="1" x14ac:dyDescent="0.3">
      <c r="A155" s="1003"/>
      <c r="B155" s="1006"/>
      <c r="C155" s="1009"/>
      <c r="D155" s="1012"/>
      <c r="E155" s="1006"/>
      <c r="F155" s="1015"/>
      <c r="G155" s="1006"/>
      <c r="H155" s="1052"/>
      <c r="I155" s="1042"/>
      <c r="J155" s="1006"/>
      <c r="K155" s="1006"/>
      <c r="L155" s="1006"/>
      <c r="M155" s="334"/>
      <c r="N155" s="335"/>
      <c r="O155" s="336"/>
      <c r="P155" s="335"/>
      <c r="Q155" s="337"/>
      <c r="R155" s="338"/>
      <c r="S155" s="338"/>
      <c r="T155" s="338"/>
      <c r="U155" s="335"/>
      <c r="V155" s="1021"/>
      <c r="W155" s="1021"/>
      <c r="X155" s="1036"/>
      <c r="Y155" s="1054"/>
      <c r="Z155" s="1039"/>
      <c r="AA155" s="1041"/>
      <c r="AB155" s="299">
        <f>IF(O155=O154,0,IF(O155=O153,0,IF(O155=O152,0,IF(O155=O151,0,1))))</f>
        <v>0</v>
      </c>
      <c r="AC155" s="299" t="s">
        <v>355</v>
      </c>
      <c r="AD155" s="299" t="str">
        <f t="shared" si="15"/>
        <v>??</v>
      </c>
      <c r="AE155" s="299" t="e">
        <f>IF(#REF!=#REF!,0,IF(#REF!=#REF!,0,IF(#REF!=#REF!,0,IF(#REF!=#REF!,0,1))))</f>
        <v>#REF!</v>
      </c>
      <c r="AF155" s="333">
        <f t="shared" si="35"/>
        <v>0</v>
      </c>
    </row>
    <row r="156" spans="1:32" ht="14.15" customHeight="1" thickTop="1" thickBot="1" x14ac:dyDescent="0.3">
      <c r="A156" s="1003"/>
      <c r="B156" s="1006"/>
      <c r="C156" s="1009"/>
      <c r="D156" s="1012"/>
      <c r="E156" s="1006"/>
      <c r="F156" s="1015"/>
      <c r="G156" s="1006"/>
      <c r="H156" s="1052"/>
      <c r="I156" s="1042"/>
      <c r="J156" s="1006"/>
      <c r="K156" s="1006"/>
      <c r="L156" s="1006"/>
      <c r="M156" s="334"/>
      <c r="N156" s="335"/>
      <c r="O156" s="336"/>
      <c r="P156" s="335"/>
      <c r="Q156" s="337"/>
      <c r="R156" s="338"/>
      <c r="S156" s="338"/>
      <c r="T156" s="338"/>
      <c r="U156" s="335"/>
      <c r="V156" s="1021"/>
      <c r="W156" s="1021"/>
      <c r="X156" s="1036"/>
      <c r="Y156" s="1054"/>
      <c r="Z156" s="1039"/>
      <c r="AA156" s="1041"/>
      <c r="AB156" s="299">
        <f>IF(O156=O155,0,IF(O156=O154,0,IF(O156=O153,0,IF(O156=O152,0,IF(O156=O151,0,1)))))</f>
        <v>0</v>
      </c>
      <c r="AC156" s="299" t="s">
        <v>355</v>
      </c>
      <c r="AD156" s="299" t="str">
        <f t="shared" si="15"/>
        <v>??</v>
      </c>
      <c r="AE156" s="299" t="e">
        <f>IF(#REF!=#REF!,0,IF(#REF!=#REF!,0,IF(#REF!=#REF!,0,IF(#REF!=#REF!,0,IF(#REF!=#REF!,0,1)))))</f>
        <v>#REF!</v>
      </c>
      <c r="AF156" s="333">
        <f t="shared" si="35"/>
        <v>0</v>
      </c>
    </row>
    <row r="157" spans="1:32" ht="14.15" customHeight="1" thickTop="1" thickBot="1" x14ac:dyDescent="0.3">
      <c r="A157" s="1003"/>
      <c r="B157" s="1006"/>
      <c r="C157" s="1009"/>
      <c r="D157" s="1012"/>
      <c r="E157" s="1006"/>
      <c r="F157" s="1015"/>
      <c r="G157" s="1006"/>
      <c r="H157" s="1052"/>
      <c r="I157" s="1042"/>
      <c r="J157" s="1006"/>
      <c r="K157" s="1006"/>
      <c r="L157" s="1006"/>
      <c r="M157" s="334"/>
      <c r="N157" s="335"/>
      <c r="O157" s="336"/>
      <c r="P157" s="335"/>
      <c r="Q157" s="337"/>
      <c r="R157" s="338"/>
      <c r="S157" s="338"/>
      <c r="T157" s="338"/>
      <c r="U157" s="335"/>
      <c r="V157" s="1021"/>
      <c r="W157" s="1021"/>
      <c r="X157" s="1044" t="str">
        <f t="shared" ref="X157" si="36">IF(X151&gt;9,"błąd","")</f>
        <v/>
      </c>
      <c r="Y157" s="1054"/>
      <c r="Z157" s="1039"/>
      <c r="AA157" s="1041"/>
      <c r="AB157" s="299">
        <f>IF(O157=O156,0,IF(O157=O155,0,IF(O157=O154,0,IF(O157=O153,0,IF(O157=O152,0,IF(O157=O151,0,1))))))</f>
        <v>0</v>
      </c>
      <c r="AC157" s="299" t="s">
        <v>355</v>
      </c>
      <c r="AD157" s="299" t="str">
        <f t="shared" si="15"/>
        <v>??</v>
      </c>
      <c r="AE157" s="299" t="e">
        <f>IF(#REF!=#REF!,0,IF(#REF!=#REF!,0,IF(#REF!=#REF!,0,IF(#REF!=#REF!,0,IF(#REF!=#REF!,0,IF(#REF!=#REF!,0,1))))))</f>
        <v>#REF!</v>
      </c>
      <c r="AF157" s="333">
        <f t="shared" si="35"/>
        <v>0</v>
      </c>
    </row>
    <row r="158" spans="1:32" ht="14.15" customHeight="1" thickTop="1" thickBot="1" x14ac:dyDescent="0.3">
      <c r="A158" s="1003"/>
      <c r="B158" s="1006"/>
      <c r="C158" s="1009"/>
      <c r="D158" s="1012"/>
      <c r="E158" s="1006"/>
      <c r="F158" s="1015"/>
      <c r="G158" s="1006"/>
      <c r="H158" s="1052"/>
      <c r="I158" s="1042"/>
      <c r="J158" s="1006"/>
      <c r="K158" s="1006"/>
      <c r="L158" s="1006"/>
      <c r="M158" s="334"/>
      <c r="N158" s="335"/>
      <c r="O158" s="336"/>
      <c r="P158" s="335"/>
      <c r="Q158" s="337"/>
      <c r="R158" s="338"/>
      <c r="S158" s="338"/>
      <c r="T158" s="338"/>
      <c r="U158" s="335"/>
      <c r="V158" s="1021"/>
      <c r="W158" s="1021"/>
      <c r="X158" s="1044"/>
      <c r="Y158" s="1054"/>
      <c r="Z158" s="1039"/>
      <c r="AA158" s="1041"/>
      <c r="AB158" s="299">
        <f>IF(O158=O157,0,IF(O158=O156,0,IF(O158=O155,0,IF(O158=O154,0,IF(O158=O153,0,IF(O158=O152,0,IF(O158=O151,0,1)))))))</f>
        <v>0</v>
      </c>
      <c r="AC158" s="299" t="s">
        <v>355</v>
      </c>
      <c r="AD158" s="299" t="str">
        <f t="shared" si="15"/>
        <v>??</v>
      </c>
      <c r="AE158" s="299" t="e">
        <f>IF(#REF!=#REF!,0,IF(#REF!=#REF!,0,IF(#REF!=#REF!,0,IF(#REF!=#REF!,0,IF(#REF!=#REF!,0,IF(#REF!=#REF!,0,IF(#REF!=#REF!,0,1)))))))</f>
        <v>#REF!</v>
      </c>
      <c r="AF158" s="333">
        <f t="shared" si="35"/>
        <v>0</v>
      </c>
    </row>
    <row r="159" spans="1:32" ht="14.15" customHeight="1" thickTop="1" thickBot="1" x14ac:dyDescent="0.3">
      <c r="A159" s="1003"/>
      <c r="B159" s="1006"/>
      <c r="C159" s="1009"/>
      <c r="D159" s="1012"/>
      <c r="E159" s="1006"/>
      <c r="F159" s="1015"/>
      <c r="G159" s="1006"/>
      <c r="H159" s="1052"/>
      <c r="I159" s="1042"/>
      <c r="J159" s="1006"/>
      <c r="K159" s="1006"/>
      <c r="L159" s="1006"/>
      <c r="M159" s="334"/>
      <c r="N159" s="335"/>
      <c r="O159" s="336"/>
      <c r="P159" s="335"/>
      <c r="Q159" s="337"/>
      <c r="R159" s="338"/>
      <c r="S159" s="338"/>
      <c r="T159" s="338"/>
      <c r="U159" s="335"/>
      <c r="V159" s="1021"/>
      <c r="W159" s="1021"/>
      <c r="X159" s="1044"/>
      <c r="Y159" s="1054"/>
      <c r="Z159" s="1039"/>
      <c r="AA159" s="1041"/>
      <c r="AB159" s="299">
        <f>IF(O159=O158,0,IF(O159=O157,0,IF(O159=O156,0,IF(O159=O155,0,IF(O159=O154,0,IF(O159=O153,0,IF(O159=O152,0,IF(O159=O151,0,1))))))))</f>
        <v>0</v>
      </c>
      <c r="AC159" s="299" t="s">
        <v>355</v>
      </c>
      <c r="AD159" s="299" t="str">
        <f t="shared" si="15"/>
        <v>??</v>
      </c>
      <c r="AE159" s="299" t="e">
        <f>IF(#REF!=#REF!,0,IF(#REF!=#REF!,0,IF(#REF!=#REF!,0,IF(#REF!=#REF!,0,IF(#REF!=#REF!,0,IF(#REF!=#REF!,0,IF(#REF!=#REF!,0,IF(#REF!=#REF!,0,1))))))))</f>
        <v>#REF!</v>
      </c>
      <c r="AF159" s="333">
        <f t="shared" si="35"/>
        <v>0</v>
      </c>
    </row>
    <row r="160" spans="1:32" ht="14.15" customHeight="1" thickTop="1" thickBot="1" x14ac:dyDescent="0.3">
      <c r="A160" s="1004"/>
      <c r="B160" s="1007"/>
      <c r="C160" s="1010"/>
      <c r="D160" s="1013"/>
      <c r="E160" s="1007"/>
      <c r="F160" s="1016"/>
      <c r="G160" s="1007"/>
      <c r="H160" s="1053"/>
      <c r="I160" s="1043"/>
      <c r="J160" s="1007"/>
      <c r="K160" s="1007"/>
      <c r="L160" s="1007"/>
      <c r="M160" s="339"/>
      <c r="N160" s="340"/>
      <c r="O160" s="341"/>
      <c r="P160" s="340"/>
      <c r="Q160" s="342"/>
      <c r="R160" s="343"/>
      <c r="S160" s="343"/>
      <c r="T160" s="343"/>
      <c r="U160" s="340"/>
      <c r="V160" s="1022"/>
      <c r="W160" s="1022"/>
      <c r="X160" s="1045"/>
      <c r="Y160" s="1054"/>
      <c r="Z160" s="1040"/>
      <c r="AA160" s="1041"/>
      <c r="AB160" s="299">
        <f>IF(O160=O159,0,IF(O160=O158,0,IF(O160=O157,0,IF(O160=O156,0,IF(O160=O155,0,IF(O160=O154,0,IF(O160=O153,0,IF(O160=O152,0,IF(O160=O151,0,1)))))))))</f>
        <v>0</v>
      </c>
      <c r="AC160" s="299" t="s">
        <v>355</v>
      </c>
      <c r="AD160" s="299" t="str">
        <f t="shared" si="15"/>
        <v>??</v>
      </c>
      <c r="AE160" s="299" t="e">
        <f>IF(#REF!=#REF!,0,IF(#REF!=#REF!,0,IF(#REF!=#REF!,0,IF(#REF!=#REF!,0,IF(#REF!=#REF!,0,IF(#REF!=#REF!,0,IF(#REF!=#REF!,0,IF(#REF!=#REF!,0,IF(#REF!=#REF!,0,1)))))))))</f>
        <v>#REF!</v>
      </c>
      <c r="AF160" s="333">
        <f t="shared" si="35"/>
        <v>0</v>
      </c>
    </row>
    <row r="161" spans="1:32" ht="14.15" customHeight="1" thickTop="1" thickBot="1" x14ac:dyDescent="0.3">
      <c r="A161" s="1003"/>
      <c r="B161" s="1005"/>
      <c r="C161" s="1009"/>
      <c r="D161" s="1012"/>
      <c r="E161" s="1005"/>
      <c r="F161" s="1014"/>
      <c r="G161" s="1005"/>
      <c r="H161" s="1052"/>
      <c r="I161" s="327" t="s">
        <v>135</v>
      </c>
      <c r="J161" s="1005"/>
      <c r="K161" s="1005"/>
      <c r="L161" s="1006"/>
      <c r="M161" s="328"/>
      <c r="N161" s="329"/>
      <c r="O161" s="330"/>
      <c r="P161" s="329"/>
      <c r="Q161" s="331"/>
      <c r="R161" s="332"/>
      <c r="S161" s="332"/>
      <c r="T161" s="332"/>
      <c r="U161" s="329"/>
      <c r="V161" s="1020">
        <f>SUM(Q161:U170)</f>
        <v>0</v>
      </c>
      <c r="W161" s="1020">
        <f>IF(V161&gt;0,18,0)</f>
        <v>0</v>
      </c>
      <c r="X161" s="1035">
        <f t="shared" ref="X161" si="37">IF((V161-W161)&gt;=0,V161-W161,0)</f>
        <v>0</v>
      </c>
      <c r="Y161" s="1054">
        <f>IF(V161&lt;W161,V161,W161)/IF(W161=0,1,W161)</f>
        <v>0</v>
      </c>
      <c r="Z161" s="1038" t="str">
        <f>IF(Y161=1,"pe",IF(Y161&gt;0,"ne",""))</f>
        <v/>
      </c>
      <c r="AA161" s="1041"/>
      <c r="AB161" s="299">
        <v>1</v>
      </c>
      <c r="AC161" s="299" t="s">
        <v>355</v>
      </c>
      <c r="AD161" s="299" t="str">
        <f t="shared" si="15"/>
        <v>??</v>
      </c>
      <c r="AE161" s="299">
        <v>1</v>
      </c>
      <c r="AF161" s="333">
        <f>C161</f>
        <v>0</v>
      </c>
    </row>
    <row r="162" spans="1:32" ht="14.15" customHeight="1" thickTop="1" thickBot="1" x14ac:dyDescent="0.3">
      <c r="A162" s="1003"/>
      <c r="B162" s="1006"/>
      <c r="C162" s="1009"/>
      <c r="D162" s="1012"/>
      <c r="E162" s="1006"/>
      <c r="F162" s="1015"/>
      <c r="G162" s="1006"/>
      <c r="H162" s="1052"/>
      <c r="I162" s="1042"/>
      <c r="J162" s="1006"/>
      <c r="K162" s="1006"/>
      <c r="L162" s="1006"/>
      <c r="M162" s="334"/>
      <c r="N162" s="335"/>
      <c r="O162" s="336"/>
      <c r="P162" s="335"/>
      <c r="Q162" s="337"/>
      <c r="R162" s="338"/>
      <c r="S162" s="338"/>
      <c r="T162" s="338"/>
      <c r="U162" s="335"/>
      <c r="V162" s="1021"/>
      <c r="W162" s="1021"/>
      <c r="X162" s="1036"/>
      <c r="Y162" s="1054"/>
      <c r="Z162" s="1039"/>
      <c r="AA162" s="1041"/>
      <c r="AB162" s="299">
        <f>IF(O162=O161,0,1)</f>
        <v>0</v>
      </c>
      <c r="AC162" s="299" t="s">
        <v>355</v>
      </c>
      <c r="AD162" s="299" t="str">
        <f t="shared" si="15"/>
        <v>??</v>
      </c>
      <c r="AE162" s="299" t="e">
        <f>IF(#REF!=#REF!,0,1)</f>
        <v>#REF!</v>
      </c>
      <c r="AF162" s="333">
        <f t="shared" si="35"/>
        <v>0</v>
      </c>
    </row>
    <row r="163" spans="1:32" ht="14.15" customHeight="1" thickTop="1" thickBot="1" x14ac:dyDescent="0.3">
      <c r="A163" s="1003"/>
      <c r="B163" s="1006"/>
      <c r="C163" s="1009"/>
      <c r="D163" s="1012"/>
      <c r="E163" s="1006"/>
      <c r="F163" s="1015"/>
      <c r="G163" s="1006"/>
      <c r="H163" s="1052"/>
      <c r="I163" s="1042"/>
      <c r="J163" s="1006"/>
      <c r="K163" s="1006"/>
      <c r="L163" s="1006"/>
      <c r="M163" s="334"/>
      <c r="N163" s="335"/>
      <c r="O163" s="336"/>
      <c r="P163" s="335"/>
      <c r="Q163" s="337"/>
      <c r="R163" s="338"/>
      <c r="S163" s="338"/>
      <c r="T163" s="338"/>
      <c r="U163" s="335"/>
      <c r="V163" s="1021"/>
      <c r="W163" s="1021"/>
      <c r="X163" s="1036"/>
      <c r="Y163" s="1054"/>
      <c r="Z163" s="1039"/>
      <c r="AA163" s="1041"/>
      <c r="AB163" s="299">
        <f>IF(O163=O162,0,IF(O163=O161,0,1))</f>
        <v>0</v>
      </c>
      <c r="AC163" s="299" t="s">
        <v>355</v>
      </c>
      <c r="AD163" s="299" t="str">
        <f t="shared" si="15"/>
        <v>??</v>
      </c>
      <c r="AE163" s="299" t="e">
        <f>IF(#REF!=#REF!,0,IF(#REF!=#REF!,0,1))</f>
        <v>#REF!</v>
      </c>
      <c r="AF163" s="333">
        <f t="shared" si="35"/>
        <v>0</v>
      </c>
    </row>
    <row r="164" spans="1:32" ht="14.15" customHeight="1" thickTop="1" thickBot="1" x14ac:dyDescent="0.3">
      <c r="A164" s="1003"/>
      <c r="B164" s="1006"/>
      <c r="C164" s="1009"/>
      <c r="D164" s="1012"/>
      <c r="E164" s="1006"/>
      <c r="F164" s="1015"/>
      <c r="G164" s="1006"/>
      <c r="H164" s="1052"/>
      <c r="I164" s="1042"/>
      <c r="J164" s="1006"/>
      <c r="K164" s="1006"/>
      <c r="L164" s="1006"/>
      <c r="M164" s="334"/>
      <c r="N164" s="335"/>
      <c r="O164" s="336"/>
      <c r="P164" s="335"/>
      <c r="Q164" s="337"/>
      <c r="R164" s="338"/>
      <c r="S164" s="338"/>
      <c r="T164" s="338"/>
      <c r="U164" s="335"/>
      <c r="V164" s="1021"/>
      <c r="W164" s="1021"/>
      <c r="X164" s="1036"/>
      <c r="Y164" s="1054"/>
      <c r="Z164" s="1039"/>
      <c r="AA164" s="1041"/>
      <c r="AB164" s="299">
        <f>IF(O164=O163,0,IF(O164=O162,0,IF(O164=O161,0,1)))</f>
        <v>0</v>
      </c>
      <c r="AC164" s="299" t="s">
        <v>355</v>
      </c>
      <c r="AD164" s="299" t="str">
        <f t="shared" si="15"/>
        <v>??</v>
      </c>
      <c r="AE164" s="299" t="e">
        <f>IF(#REF!=#REF!,0,IF(#REF!=#REF!,0,IF(#REF!=#REF!,0,1)))</f>
        <v>#REF!</v>
      </c>
      <c r="AF164" s="333">
        <f t="shared" si="35"/>
        <v>0</v>
      </c>
    </row>
    <row r="165" spans="1:32" ht="14.15" customHeight="1" thickTop="1" thickBot="1" x14ac:dyDescent="0.3">
      <c r="A165" s="1003"/>
      <c r="B165" s="1006"/>
      <c r="C165" s="1009"/>
      <c r="D165" s="1012"/>
      <c r="E165" s="1006"/>
      <c r="F165" s="1015"/>
      <c r="G165" s="1006"/>
      <c r="H165" s="1052"/>
      <c r="I165" s="1042"/>
      <c r="J165" s="1006"/>
      <c r="K165" s="1006"/>
      <c r="L165" s="1006"/>
      <c r="M165" s="334"/>
      <c r="N165" s="335"/>
      <c r="O165" s="336"/>
      <c r="P165" s="335"/>
      <c r="Q165" s="337"/>
      <c r="R165" s="338"/>
      <c r="S165" s="338"/>
      <c r="T165" s="338"/>
      <c r="U165" s="335"/>
      <c r="V165" s="1021"/>
      <c r="W165" s="1021"/>
      <c r="X165" s="1036"/>
      <c r="Y165" s="1054"/>
      <c r="Z165" s="1039"/>
      <c r="AA165" s="1041"/>
      <c r="AB165" s="299">
        <f>IF(O165=O164,0,IF(O165=O163,0,IF(O165=O162,0,IF(O165=O161,0,1))))</f>
        <v>0</v>
      </c>
      <c r="AC165" s="299" t="s">
        <v>355</v>
      </c>
      <c r="AD165" s="299" t="str">
        <f t="shared" si="15"/>
        <v>??</v>
      </c>
      <c r="AE165" s="299" t="e">
        <f>IF(#REF!=#REF!,0,IF(#REF!=#REF!,0,IF(#REF!=#REF!,0,IF(#REF!=#REF!,0,1))))</f>
        <v>#REF!</v>
      </c>
      <c r="AF165" s="333">
        <f t="shared" si="35"/>
        <v>0</v>
      </c>
    </row>
    <row r="166" spans="1:32" ht="14.15" customHeight="1" thickTop="1" thickBot="1" x14ac:dyDescent="0.3">
      <c r="A166" s="1003"/>
      <c r="B166" s="1006"/>
      <c r="C166" s="1009"/>
      <c r="D166" s="1012"/>
      <c r="E166" s="1006"/>
      <c r="F166" s="1015"/>
      <c r="G166" s="1006"/>
      <c r="H166" s="1052"/>
      <c r="I166" s="1042"/>
      <c r="J166" s="1006"/>
      <c r="K166" s="1006"/>
      <c r="L166" s="1006"/>
      <c r="M166" s="334"/>
      <c r="N166" s="335"/>
      <c r="O166" s="336"/>
      <c r="P166" s="335"/>
      <c r="Q166" s="337"/>
      <c r="R166" s="338"/>
      <c r="S166" s="338"/>
      <c r="T166" s="338"/>
      <c r="U166" s="335"/>
      <c r="V166" s="1021"/>
      <c r="W166" s="1021"/>
      <c r="X166" s="1036"/>
      <c r="Y166" s="1054"/>
      <c r="Z166" s="1039"/>
      <c r="AA166" s="1041"/>
      <c r="AB166" s="299">
        <f>IF(O166=O165,0,IF(O166=O164,0,IF(O166=O163,0,IF(O166=O162,0,IF(O166=O161,0,1)))))</f>
        <v>0</v>
      </c>
      <c r="AC166" s="299" t="s">
        <v>355</v>
      </c>
      <c r="AD166" s="299" t="str">
        <f t="shared" si="15"/>
        <v>??</v>
      </c>
      <c r="AE166" s="299" t="e">
        <f>IF(#REF!=#REF!,0,IF(#REF!=#REF!,0,IF(#REF!=#REF!,0,IF(#REF!=#REF!,0,IF(#REF!=#REF!,0,1)))))</f>
        <v>#REF!</v>
      </c>
      <c r="AF166" s="333">
        <f t="shared" si="35"/>
        <v>0</v>
      </c>
    </row>
    <row r="167" spans="1:32" ht="14.15" customHeight="1" thickTop="1" thickBot="1" x14ac:dyDescent="0.3">
      <c r="A167" s="1003"/>
      <c r="B167" s="1006"/>
      <c r="C167" s="1009"/>
      <c r="D167" s="1012"/>
      <c r="E167" s="1006"/>
      <c r="F167" s="1015"/>
      <c r="G167" s="1006"/>
      <c r="H167" s="1052"/>
      <c r="I167" s="1042"/>
      <c r="J167" s="1006"/>
      <c r="K167" s="1006"/>
      <c r="L167" s="1006"/>
      <c r="M167" s="334"/>
      <c r="N167" s="335"/>
      <c r="O167" s="336"/>
      <c r="P167" s="335"/>
      <c r="Q167" s="337"/>
      <c r="R167" s="338"/>
      <c r="S167" s="338"/>
      <c r="T167" s="338"/>
      <c r="U167" s="335"/>
      <c r="V167" s="1021"/>
      <c r="W167" s="1021"/>
      <c r="X167" s="1044" t="str">
        <f t="shared" ref="X167" si="38">IF(X161&gt;9,"błąd","")</f>
        <v/>
      </c>
      <c r="Y167" s="1054"/>
      <c r="Z167" s="1039"/>
      <c r="AA167" s="1041"/>
      <c r="AB167" s="299">
        <f>IF(O167=O166,0,IF(O167=O165,0,IF(O167=O164,0,IF(O167=O163,0,IF(O167=O162,0,IF(O167=O161,0,1))))))</f>
        <v>0</v>
      </c>
      <c r="AC167" s="299" t="s">
        <v>355</v>
      </c>
      <c r="AD167" s="299" t="str">
        <f t="shared" si="15"/>
        <v>??</v>
      </c>
      <c r="AE167" s="299" t="e">
        <f>IF(#REF!=#REF!,0,IF(#REF!=#REF!,0,IF(#REF!=#REF!,0,IF(#REF!=#REF!,0,IF(#REF!=#REF!,0,IF(#REF!=#REF!,0,1))))))</f>
        <v>#REF!</v>
      </c>
      <c r="AF167" s="333">
        <f t="shared" si="35"/>
        <v>0</v>
      </c>
    </row>
    <row r="168" spans="1:32" ht="14.15" customHeight="1" thickTop="1" thickBot="1" x14ac:dyDescent="0.3">
      <c r="A168" s="1003"/>
      <c r="B168" s="1006"/>
      <c r="C168" s="1009"/>
      <c r="D168" s="1012"/>
      <c r="E168" s="1006"/>
      <c r="F168" s="1015"/>
      <c r="G168" s="1006"/>
      <c r="H168" s="1052"/>
      <c r="I168" s="1042"/>
      <c r="J168" s="1006"/>
      <c r="K168" s="1006"/>
      <c r="L168" s="1006"/>
      <c r="M168" s="334"/>
      <c r="N168" s="335"/>
      <c r="O168" s="336"/>
      <c r="P168" s="335"/>
      <c r="Q168" s="337"/>
      <c r="R168" s="338"/>
      <c r="S168" s="338"/>
      <c r="T168" s="338"/>
      <c r="U168" s="335"/>
      <c r="V168" s="1021"/>
      <c r="W168" s="1021"/>
      <c r="X168" s="1044"/>
      <c r="Y168" s="1054"/>
      <c r="Z168" s="1039"/>
      <c r="AA168" s="1041"/>
      <c r="AB168" s="299">
        <f>IF(O168=O167,0,IF(O168=O166,0,IF(O168=O165,0,IF(O168=O164,0,IF(O168=O163,0,IF(O168=O162,0,IF(O168=O161,0,1)))))))</f>
        <v>0</v>
      </c>
      <c r="AC168" s="299" t="s">
        <v>355</v>
      </c>
      <c r="AD168" s="299" t="str">
        <f t="shared" si="15"/>
        <v>??</v>
      </c>
      <c r="AE168" s="299" t="e">
        <f>IF(#REF!=#REF!,0,IF(#REF!=#REF!,0,IF(#REF!=#REF!,0,IF(#REF!=#REF!,0,IF(#REF!=#REF!,0,IF(#REF!=#REF!,0,IF(#REF!=#REF!,0,1)))))))</f>
        <v>#REF!</v>
      </c>
      <c r="AF168" s="333">
        <f t="shared" si="35"/>
        <v>0</v>
      </c>
    </row>
    <row r="169" spans="1:32" ht="14.15" customHeight="1" thickTop="1" thickBot="1" x14ac:dyDescent="0.3">
      <c r="A169" s="1003"/>
      <c r="B169" s="1006"/>
      <c r="C169" s="1009"/>
      <c r="D169" s="1012"/>
      <c r="E169" s="1006"/>
      <c r="F169" s="1015"/>
      <c r="G169" s="1006"/>
      <c r="H169" s="1052"/>
      <c r="I169" s="1042"/>
      <c r="J169" s="1006"/>
      <c r="K169" s="1006"/>
      <c r="L169" s="1006"/>
      <c r="M169" s="334"/>
      <c r="N169" s="335"/>
      <c r="O169" s="336"/>
      <c r="P169" s="335"/>
      <c r="Q169" s="337"/>
      <c r="R169" s="338"/>
      <c r="S169" s="338"/>
      <c r="T169" s="338"/>
      <c r="U169" s="335"/>
      <c r="V169" s="1021"/>
      <c r="W169" s="1021"/>
      <c r="X169" s="1044"/>
      <c r="Y169" s="1054"/>
      <c r="Z169" s="1039"/>
      <c r="AA169" s="1041"/>
      <c r="AB169" s="299">
        <f>IF(O169=O168,0,IF(O169=O167,0,IF(O169=O166,0,IF(O169=O165,0,IF(O169=O164,0,IF(O169=O163,0,IF(O169=O162,0,IF(O169=O161,0,1))))))))</f>
        <v>0</v>
      </c>
      <c r="AC169" s="299" t="s">
        <v>355</v>
      </c>
      <c r="AD169" s="299" t="str">
        <f t="shared" si="15"/>
        <v>??</v>
      </c>
      <c r="AE169" s="299" t="e">
        <f>IF(#REF!=#REF!,0,IF(#REF!=#REF!,0,IF(#REF!=#REF!,0,IF(#REF!=#REF!,0,IF(#REF!=#REF!,0,IF(#REF!=#REF!,0,IF(#REF!=#REF!,0,IF(#REF!=#REF!,0,1))))))))</f>
        <v>#REF!</v>
      </c>
      <c r="AF169" s="333">
        <f t="shared" si="35"/>
        <v>0</v>
      </c>
    </row>
    <row r="170" spans="1:32" ht="14.15" customHeight="1" thickTop="1" thickBot="1" x14ac:dyDescent="0.3">
      <c r="A170" s="1004"/>
      <c r="B170" s="1007"/>
      <c r="C170" s="1010"/>
      <c r="D170" s="1013"/>
      <c r="E170" s="1007"/>
      <c r="F170" s="1016"/>
      <c r="G170" s="1007"/>
      <c r="H170" s="1053"/>
      <c r="I170" s="1043"/>
      <c r="J170" s="1007"/>
      <c r="K170" s="1007"/>
      <c r="L170" s="1007"/>
      <c r="M170" s="339"/>
      <c r="N170" s="340"/>
      <c r="O170" s="341"/>
      <c r="P170" s="340"/>
      <c r="Q170" s="342"/>
      <c r="R170" s="343"/>
      <c r="S170" s="343"/>
      <c r="T170" s="343"/>
      <c r="U170" s="340"/>
      <c r="V170" s="1022"/>
      <c r="W170" s="1022"/>
      <c r="X170" s="1045"/>
      <c r="Y170" s="1054"/>
      <c r="Z170" s="1040"/>
      <c r="AA170" s="1041"/>
      <c r="AB170" s="299">
        <f>IF(O170=O169,0,IF(O170=O168,0,IF(O170=O167,0,IF(O170=O166,0,IF(O170=O165,0,IF(O170=O164,0,IF(O170=O163,0,IF(O170=O162,0,IF(O170=O161,0,1)))))))))</f>
        <v>0</v>
      </c>
      <c r="AC170" s="299" t="s">
        <v>355</v>
      </c>
      <c r="AD170" s="299" t="str">
        <f t="shared" si="15"/>
        <v>??</v>
      </c>
      <c r="AE170" s="299" t="e">
        <f>IF(#REF!=#REF!,0,IF(#REF!=#REF!,0,IF(#REF!=#REF!,0,IF(#REF!=#REF!,0,IF(#REF!=#REF!,0,IF(#REF!=#REF!,0,IF(#REF!=#REF!,0,IF(#REF!=#REF!,0,IF(#REF!=#REF!,0,1)))))))))</f>
        <v>#REF!</v>
      </c>
      <c r="AF170" s="333">
        <f t="shared" si="35"/>
        <v>0</v>
      </c>
    </row>
    <row r="171" spans="1:32" ht="14.15" customHeight="1" thickTop="1" thickBot="1" x14ac:dyDescent="0.3">
      <c r="A171" s="1003"/>
      <c r="B171" s="1005"/>
      <c r="C171" s="1009"/>
      <c r="D171" s="1012"/>
      <c r="E171" s="1005"/>
      <c r="F171" s="1014"/>
      <c r="G171" s="1005"/>
      <c r="H171" s="1052"/>
      <c r="I171" s="327" t="s">
        <v>135</v>
      </c>
      <c r="J171" s="1005"/>
      <c r="K171" s="1005"/>
      <c r="L171" s="1006"/>
      <c r="M171" s="328"/>
      <c r="N171" s="329"/>
      <c r="O171" s="330"/>
      <c r="P171" s="329"/>
      <c r="Q171" s="331"/>
      <c r="R171" s="332"/>
      <c r="S171" s="332"/>
      <c r="T171" s="332"/>
      <c r="U171" s="329"/>
      <c r="V171" s="1020">
        <f>SUM(Q171:U180)</f>
        <v>0</v>
      </c>
      <c r="W171" s="1020">
        <f>IF(V171&gt;0,18,0)</f>
        <v>0</v>
      </c>
      <c r="X171" s="1035">
        <f t="shared" ref="X171" si="39">IF((V171-W171)&gt;=0,V171-W171,0)</f>
        <v>0</v>
      </c>
      <c r="Y171" s="1054">
        <f>IF(V171&lt;W171,V171,W171)/IF(W171=0,1,W171)</f>
        <v>0</v>
      </c>
      <c r="Z171" s="1038" t="str">
        <f>IF(Y171=1,"pe",IF(Y171&gt;0,"ne",""))</f>
        <v/>
      </c>
      <c r="AA171" s="1041"/>
      <c r="AB171" s="299">
        <v>1</v>
      </c>
      <c r="AC171" s="299" t="s">
        <v>355</v>
      </c>
      <c r="AD171" s="299" t="str">
        <f t="shared" si="15"/>
        <v>??</v>
      </c>
      <c r="AE171" s="299">
        <v>1</v>
      </c>
      <c r="AF171" s="333">
        <f>C171</f>
        <v>0</v>
      </c>
    </row>
    <row r="172" spans="1:32" ht="14.15" customHeight="1" thickTop="1" thickBot="1" x14ac:dyDescent="0.3">
      <c r="A172" s="1003"/>
      <c r="B172" s="1006"/>
      <c r="C172" s="1009"/>
      <c r="D172" s="1012"/>
      <c r="E172" s="1006"/>
      <c r="F172" s="1015"/>
      <c r="G172" s="1006"/>
      <c r="H172" s="1052"/>
      <c r="I172" s="1042"/>
      <c r="J172" s="1006"/>
      <c r="K172" s="1006"/>
      <c r="L172" s="1006"/>
      <c r="M172" s="334"/>
      <c r="N172" s="335"/>
      <c r="O172" s="336"/>
      <c r="P172" s="335"/>
      <c r="Q172" s="337"/>
      <c r="R172" s="338"/>
      <c r="S172" s="338"/>
      <c r="T172" s="338"/>
      <c r="U172" s="335"/>
      <c r="V172" s="1021"/>
      <c r="W172" s="1021"/>
      <c r="X172" s="1036"/>
      <c r="Y172" s="1054"/>
      <c r="Z172" s="1039"/>
      <c r="AA172" s="1041"/>
      <c r="AB172" s="299">
        <f>IF(O172=O171,0,1)</f>
        <v>0</v>
      </c>
      <c r="AC172" s="299" t="s">
        <v>355</v>
      </c>
      <c r="AD172" s="299" t="str">
        <f t="shared" si="15"/>
        <v>??</v>
      </c>
      <c r="AE172" s="299" t="e">
        <f>IF(#REF!=#REF!,0,1)</f>
        <v>#REF!</v>
      </c>
      <c r="AF172" s="333">
        <f t="shared" si="35"/>
        <v>0</v>
      </c>
    </row>
    <row r="173" spans="1:32" ht="14.15" customHeight="1" thickTop="1" thickBot="1" x14ac:dyDescent="0.3">
      <c r="A173" s="1003"/>
      <c r="B173" s="1006"/>
      <c r="C173" s="1009"/>
      <c r="D173" s="1012"/>
      <c r="E173" s="1006"/>
      <c r="F173" s="1015"/>
      <c r="G173" s="1006"/>
      <c r="H173" s="1052"/>
      <c r="I173" s="1042"/>
      <c r="J173" s="1006"/>
      <c r="K173" s="1006"/>
      <c r="L173" s="1006"/>
      <c r="M173" s="334"/>
      <c r="N173" s="335"/>
      <c r="O173" s="336"/>
      <c r="P173" s="335"/>
      <c r="Q173" s="337"/>
      <c r="R173" s="338"/>
      <c r="S173" s="338"/>
      <c r="T173" s="338"/>
      <c r="U173" s="335"/>
      <c r="V173" s="1021"/>
      <c r="W173" s="1021"/>
      <c r="X173" s="1036"/>
      <c r="Y173" s="1054"/>
      <c r="Z173" s="1039"/>
      <c r="AA173" s="1041"/>
      <c r="AB173" s="299">
        <f>IF(O173=O172,0,IF(O173=O171,0,1))</f>
        <v>0</v>
      </c>
      <c r="AC173" s="299" t="s">
        <v>355</v>
      </c>
      <c r="AD173" s="299" t="str">
        <f t="shared" si="15"/>
        <v>??</v>
      </c>
      <c r="AE173" s="299" t="e">
        <f>IF(#REF!=#REF!,0,IF(#REF!=#REF!,0,1))</f>
        <v>#REF!</v>
      </c>
      <c r="AF173" s="333">
        <f t="shared" si="35"/>
        <v>0</v>
      </c>
    </row>
    <row r="174" spans="1:32" ht="14.15" customHeight="1" thickTop="1" thickBot="1" x14ac:dyDescent="0.3">
      <c r="A174" s="1003"/>
      <c r="B174" s="1006"/>
      <c r="C174" s="1009"/>
      <c r="D174" s="1012"/>
      <c r="E174" s="1006"/>
      <c r="F174" s="1015"/>
      <c r="G174" s="1006"/>
      <c r="H174" s="1052"/>
      <c r="I174" s="1042"/>
      <c r="J174" s="1006"/>
      <c r="K174" s="1006"/>
      <c r="L174" s="1006"/>
      <c r="M174" s="334"/>
      <c r="N174" s="335"/>
      <c r="O174" s="336"/>
      <c r="P174" s="335"/>
      <c r="Q174" s="337"/>
      <c r="R174" s="338"/>
      <c r="S174" s="338"/>
      <c r="T174" s="338"/>
      <c r="U174" s="335"/>
      <c r="V174" s="1021"/>
      <c r="W174" s="1021"/>
      <c r="X174" s="1036"/>
      <c r="Y174" s="1054"/>
      <c r="Z174" s="1039"/>
      <c r="AA174" s="1041"/>
      <c r="AB174" s="299">
        <f>IF(O174=O173,0,IF(O174=O172,0,IF(O174=O171,0,1)))</f>
        <v>0</v>
      </c>
      <c r="AC174" s="299" t="s">
        <v>355</v>
      </c>
      <c r="AD174" s="299" t="str">
        <f t="shared" si="15"/>
        <v>??</v>
      </c>
      <c r="AE174" s="299" t="e">
        <f>IF(#REF!=#REF!,0,IF(#REF!=#REF!,0,IF(#REF!=#REF!,0,1)))</f>
        <v>#REF!</v>
      </c>
      <c r="AF174" s="333">
        <f t="shared" si="35"/>
        <v>0</v>
      </c>
    </row>
    <row r="175" spans="1:32" ht="14.15" customHeight="1" thickTop="1" thickBot="1" x14ac:dyDescent="0.3">
      <c r="A175" s="1003"/>
      <c r="B175" s="1006"/>
      <c r="C175" s="1009"/>
      <c r="D175" s="1012"/>
      <c r="E175" s="1006"/>
      <c r="F175" s="1015"/>
      <c r="G175" s="1006"/>
      <c r="H175" s="1052"/>
      <c r="I175" s="1042"/>
      <c r="J175" s="1006"/>
      <c r="K175" s="1006"/>
      <c r="L175" s="1006"/>
      <c r="M175" s="334"/>
      <c r="N175" s="335"/>
      <c r="O175" s="336"/>
      <c r="P175" s="335"/>
      <c r="Q175" s="337"/>
      <c r="R175" s="338"/>
      <c r="S175" s="338"/>
      <c r="T175" s="338"/>
      <c r="U175" s="335"/>
      <c r="V175" s="1021"/>
      <c r="W175" s="1021"/>
      <c r="X175" s="1036"/>
      <c r="Y175" s="1054"/>
      <c r="Z175" s="1039"/>
      <c r="AA175" s="1041"/>
      <c r="AB175" s="299">
        <f>IF(O175=O174,0,IF(O175=O173,0,IF(O175=O172,0,IF(O175=O171,0,1))))</f>
        <v>0</v>
      </c>
      <c r="AC175" s="299" t="s">
        <v>355</v>
      </c>
      <c r="AD175" s="299" t="str">
        <f t="shared" si="15"/>
        <v>??</v>
      </c>
      <c r="AE175" s="299" t="e">
        <f>IF(#REF!=#REF!,0,IF(#REF!=#REF!,0,IF(#REF!=#REF!,0,IF(#REF!=#REF!,0,1))))</f>
        <v>#REF!</v>
      </c>
      <c r="AF175" s="333">
        <f t="shared" si="35"/>
        <v>0</v>
      </c>
    </row>
    <row r="176" spans="1:32" ht="14.15" customHeight="1" thickTop="1" thickBot="1" x14ac:dyDescent="0.3">
      <c r="A176" s="1003"/>
      <c r="B176" s="1006"/>
      <c r="C176" s="1009"/>
      <c r="D176" s="1012"/>
      <c r="E176" s="1006"/>
      <c r="F176" s="1015"/>
      <c r="G176" s="1006"/>
      <c r="H176" s="1052"/>
      <c r="I176" s="1042"/>
      <c r="J176" s="1006"/>
      <c r="K176" s="1006"/>
      <c r="L176" s="1006"/>
      <c r="M176" s="334"/>
      <c r="N176" s="335"/>
      <c r="O176" s="336"/>
      <c r="P176" s="335"/>
      <c r="Q176" s="337"/>
      <c r="R176" s="338"/>
      <c r="S176" s="338"/>
      <c r="T176" s="338"/>
      <c r="U176" s="335"/>
      <c r="V176" s="1021"/>
      <c r="W176" s="1021"/>
      <c r="X176" s="1036"/>
      <c r="Y176" s="1054"/>
      <c r="Z176" s="1039"/>
      <c r="AA176" s="1041"/>
      <c r="AB176" s="299">
        <f>IF(O176=O175,0,IF(O176=O174,0,IF(O176=O173,0,IF(O176=O172,0,IF(O176=O171,0,1)))))</f>
        <v>0</v>
      </c>
      <c r="AC176" s="299" t="s">
        <v>355</v>
      </c>
      <c r="AD176" s="299" t="str">
        <f t="shared" si="15"/>
        <v>??</v>
      </c>
      <c r="AE176" s="299" t="e">
        <f>IF(#REF!=#REF!,0,IF(#REF!=#REF!,0,IF(#REF!=#REF!,0,IF(#REF!=#REF!,0,IF(#REF!=#REF!,0,1)))))</f>
        <v>#REF!</v>
      </c>
      <c r="AF176" s="333">
        <f t="shared" si="35"/>
        <v>0</v>
      </c>
    </row>
    <row r="177" spans="1:32" ht="14.15" customHeight="1" thickTop="1" thickBot="1" x14ac:dyDescent="0.3">
      <c r="A177" s="1003"/>
      <c r="B177" s="1006"/>
      <c r="C177" s="1009"/>
      <c r="D177" s="1012"/>
      <c r="E177" s="1006"/>
      <c r="F177" s="1015"/>
      <c r="G177" s="1006"/>
      <c r="H177" s="1052"/>
      <c r="I177" s="1042"/>
      <c r="J177" s="1006"/>
      <c r="K177" s="1006"/>
      <c r="L177" s="1006"/>
      <c r="M177" s="334"/>
      <c r="N177" s="335"/>
      <c r="O177" s="336"/>
      <c r="P177" s="335"/>
      <c r="Q177" s="337"/>
      <c r="R177" s="338"/>
      <c r="S177" s="338"/>
      <c r="T177" s="338"/>
      <c r="U177" s="335"/>
      <c r="V177" s="1021"/>
      <c r="W177" s="1021"/>
      <c r="X177" s="1044" t="str">
        <f t="shared" ref="X177" si="40">IF(X171&gt;9,"błąd","")</f>
        <v/>
      </c>
      <c r="Y177" s="1054"/>
      <c r="Z177" s="1039"/>
      <c r="AA177" s="1041"/>
      <c r="AB177" s="299">
        <f>IF(O177=O176,0,IF(O177=O175,0,IF(O177=O174,0,IF(O177=O173,0,IF(O177=O172,0,IF(O177=O171,0,1))))))</f>
        <v>0</v>
      </c>
      <c r="AC177" s="299" t="s">
        <v>355</v>
      </c>
      <c r="AD177" s="299" t="str">
        <f t="shared" si="15"/>
        <v>??</v>
      </c>
      <c r="AE177" s="299" t="e">
        <f>IF(#REF!=#REF!,0,IF(#REF!=#REF!,0,IF(#REF!=#REF!,0,IF(#REF!=#REF!,0,IF(#REF!=#REF!,0,IF(#REF!=#REF!,0,1))))))</f>
        <v>#REF!</v>
      </c>
      <c r="AF177" s="333">
        <f t="shared" si="35"/>
        <v>0</v>
      </c>
    </row>
    <row r="178" spans="1:32" ht="14.15" customHeight="1" thickTop="1" thickBot="1" x14ac:dyDescent="0.3">
      <c r="A178" s="1003"/>
      <c r="B178" s="1006"/>
      <c r="C178" s="1009"/>
      <c r="D178" s="1012"/>
      <c r="E178" s="1006"/>
      <c r="F178" s="1015"/>
      <c r="G178" s="1006"/>
      <c r="H178" s="1052"/>
      <c r="I178" s="1042"/>
      <c r="J178" s="1006"/>
      <c r="K178" s="1006"/>
      <c r="L178" s="1006"/>
      <c r="M178" s="334"/>
      <c r="N178" s="335"/>
      <c r="O178" s="336"/>
      <c r="P178" s="335"/>
      <c r="Q178" s="337"/>
      <c r="R178" s="338"/>
      <c r="S178" s="338"/>
      <c r="T178" s="338"/>
      <c r="U178" s="335"/>
      <c r="V178" s="1021"/>
      <c r="W178" s="1021"/>
      <c r="X178" s="1044"/>
      <c r="Y178" s="1054"/>
      <c r="Z178" s="1039"/>
      <c r="AA178" s="1041"/>
      <c r="AB178" s="299">
        <f>IF(O178=O177,0,IF(O178=O176,0,IF(O178=O175,0,IF(O178=O174,0,IF(O178=O173,0,IF(O178=O172,0,IF(O178=O171,0,1)))))))</f>
        <v>0</v>
      </c>
      <c r="AC178" s="299" t="s">
        <v>355</v>
      </c>
      <c r="AD178" s="299" t="str">
        <f t="shared" si="15"/>
        <v>??</v>
      </c>
      <c r="AE178" s="299" t="e">
        <f>IF(#REF!=#REF!,0,IF(#REF!=#REF!,0,IF(#REF!=#REF!,0,IF(#REF!=#REF!,0,IF(#REF!=#REF!,0,IF(#REF!=#REF!,0,IF(#REF!=#REF!,0,1)))))))</f>
        <v>#REF!</v>
      </c>
      <c r="AF178" s="333">
        <f t="shared" si="35"/>
        <v>0</v>
      </c>
    </row>
    <row r="179" spans="1:32" ht="14.15" customHeight="1" thickTop="1" thickBot="1" x14ac:dyDescent="0.3">
      <c r="A179" s="1003"/>
      <c r="B179" s="1006"/>
      <c r="C179" s="1009"/>
      <c r="D179" s="1012"/>
      <c r="E179" s="1006"/>
      <c r="F179" s="1015"/>
      <c r="G179" s="1006"/>
      <c r="H179" s="1052"/>
      <c r="I179" s="1042"/>
      <c r="J179" s="1006"/>
      <c r="K179" s="1006"/>
      <c r="L179" s="1006"/>
      <c r="M179" s="334"/>
      <c r="N179" s="335"/>
      <c r="O179" s="336"/>
      <c r="P179" s="335"/>
      <c r="Q179" s="337"/>
      <c r="R179" s="338"/>
      <c r="S179" s="338"/>
      <c r="T179" s="338"/>
      <c r="U179" s="335"/>
      <c r="V179" s="1021"/>
      <c r="W179" s="1021"/>
      <c r="X179" s="1044"/>
      <c r="Y179" s="1054"/>
      <c r="Z179" s="1039"/>
      <c r="AA179" s="1041"/>
      <c r="AB179" s="299">
        <f>IF(O179=O178,0,IF(O179=O177,0,IF(O179=O176,0,IF(O179=O175,0,IF(O179=O174,0,IF(O179=O173,0,IF(O179=O172,0,IF(O179=O171,0,1))))))))</f>
        <v>0</v>
      </c>
      <c r="AC179" s="299" t="s">
        <v>355</v>
      </c>
      <c r="AD179" s="299" t="str">
        <f t="shared" si="15"/>
        <v>??</v>
      </c>
      <c r="AE179" s="299" t="e">
        <f>IF(#REF!=#REF!,0,IF(#REF!=#REF!,0,IF(#REF!=#REF!,0,IF(#REF!=#REF!,0,IF(#REF!=#REF!,0,IF(#REF!=#REF!,0,IF(#REF!=#REF!,0,IF(#REF!=#REF!,0,1))))))))</f>
        <v>#REF!</v>
      </c>
      <c r="AF179" s="333">
        <f t="shared" si="35"/>
        <v>0</v>
      </c>
    </row>
    <row r="180" spans="1:32" ht="14.15" customHeight="1" thickTop="1" thickBot="1" x14ac:dyDescent="0.3">
      <c r="A180" s="1004"/>
      <c r="B180" s="1007"/>
      <c r="C180" s="1010"/>
      <c r="D180" s="1013"/>
      <c r="E180" s="1007"/>
      <c r="F180" s="1016"/>
      <c r="G180" s="1007"/>
      <c r="H180" s="1053"/>
      <c r="I180" s="1043"/>
      <c r="J180" s="1007"/>
      <c r="K180" s="1007"/>
      <c r="L180" s="1007"/>
      <c r="M180" s="339"/>
      <c r="N180" s="340"/>
      <c r="O180" s="341"/>
      <c r="P180" s="340"/>
      <c r="Q180" s="342"/>
      <c r="R180" s="343"/>
      <c r="S180" s="343"/>
      <c r="T180" s="343"/>
      <c r="U180" s="340"/>
      <c r="V180" s="1022"/>
      <c r="W180" s="1022"/>
      <c r="X180" s="1045"/>
      <c r="Y180" s="1054"/>
      <c r="Z180" s="1040"/>
      <c r="AA180" s="1041"/>
      <c r="AB180" s="299">
        <f>IF(O180=O179,0,IF(O180=O178,0,IF(O180=O177,0,IF(O180=O176,0,IF(O180=O175,0,IF(O180=O174,0,IF(O180=O173,0,IF(O180=O172,0,IF(O180=O171,0,1)))))))))</f>
        <v>0</v>
      </c>
      <c r="AC180" s="299" t="s">
        <v>355</v>
      </c>
      <c r="AD180" s="299" t="str">
        <f t="shared" si="15"/>
        <v>??</v>
      </c>
      <c r="AE180" s="299" t="e">
        <f>IF(#REF!=#REF!,0,IF(#REF!=#REF!,0,IF(#REF!=#REF!,0,IF(#REF!=#REF!,0,IF(#REF!=#REF!,0,IF(#REF!=#REF!,0,IF(#REF!=#REF!,0,IF(#REF!=#REF!,0,IF(#REF!=#REF!,0,1)))))))))</f>
        <v>#REF!</v>
      </c>
      <c r="AF180" s="333">
        <f t="shared" si="35"/>
        <v>0</v>
      </c>
    </row>
    <row r="181" spans="1:32" ht="14.15" customHeight="1" thickTop="1" thickBot="1" x14ac:dyDescent="0.3">
      <c r="A181" s="1003"/>
      <c r="B181" s="1005"/>
      <c r="C181" s="1009"/>
      <c r="D181" s="1012"/>
      <c r="E181" s="1005"/>
      <c r="F181" s="1014"/>
      <c r="G181" s="1005"/>
      <c r="H181" s="1052"/>
      <c r="I181" s="327" t="s">
        <v>135</v>
      </c>
      <c r="J181" s="1005"/>
      <c r="K181" s="1005"/>
      <c r="L181" s="1006"/>
      <c r="M181" s="328"/>
      <c r="N181" s="329"/>
      <c r="O181" s="330"/>
      <c r="P181" s="329"/>
      <c r="Q181" s="331"/>
      <c r="R181" s="332"/>
      <c r="S181" s="332"/>
      <c r="T181" s="332"/>
      <c r="U181" s="329"/>
      <c r="V181" s="1020">
        <f>SUM(Q181:U190)</f>
        <v>0</v>
      </c>
      <c r="W181" s="1020">
        <f>IF(V181&gt;0,18,0)</f>
        <v>0</v>
      </c>
      <c r="X181" s="1035">
        <f t="shared" ref="X181" si="41">IF((V181-W181)&gt;=0,V181-W181,0)</f>
        <v>0</v>
      </c>
      <c r="Y181" s="1054">
        <f>IF(V181&lt;W181,V181,W181)/IF(W181=0,1,W181)</f>
        <v>0</v>
      </c>
      <c r="Z181" s="1038" t="str">
        <f>IF(Y181=1,"pe",IF(Y181&gt;0,"ne",""))</f>
        <v/>
      </c>
      <c r="AA181" s="1041"/>
      <c r="AB181" s="299">
        <v>1</v>
      </c>
      <c r="AC181" s="299" t="s">
        <v>355</v>
      </c>
      <c r="AD181" s="299" t="str">
        <f t="shared" si="15"/>
        <v>??</v>
      </c>
      <c r="AE181" s="299">
        <v>1</v>
      </c>
      <c r="AF181" s="333">
        <f>C181</f>
        <v>0</v>
      </c>
    </row>
    <row r="182" spans="1:32" ht="14.15" customHeight="1" thickTop="1" thickBot="1" x14ac:dyDescent="0.3">
      <c r="A182" s="1003"/>
      <c r="B182" s="1006"/>
      <c r="C182" s="1009"/>
      <c r="D182" s="1012"/>
      <c r="E182" s="1006"/>
      <c r="F182" s="1015"/>
      <c r="G182" s="1006"/>
      <c r="H182" s="1052"/>
      <c r="I182" s="1042"/>
      <c r="J182" s="1006"/>
      <c r="K182" s="1006"/>
      <c r="L182" s="1006"/>
      <c r="M182" s="334"/>
      <c r="N182" s="335"/>
      <c r="O182" s="336"/>
      <c r="P182" s="335"/>
      <c r="Q182" s="337"/>
      <c r="R182" s="338"/>
      <c r="S182" s="338"/>
      <c r="T182" s="338"/>
      <c r="U182" s="335"/>
      <c r="V182" s="1021"/>
      <c r="W182" s="1021"/>
      <c r="X182" s="1036"/>
      <c r="Y182" s="1054"/>
      <c r="Z182" s="1039"/>
      <c r="AA182" s="1041"/>
      <c r="AB182" s="299">
        <f>IF(O182=O181,0,1)</f>
        <v>0</v>
      </c>
      <c r="AC182" s="299" t="s">
        <v>355</v>
      </c>
      <c r="AD182" s="299" t="str">
        <f t="shared" si="15"/>
        <v>??</v>
      </c>
      <c r="AE182" s="299" t="e">
        <f>IF(#REF!=#REF!,0,1)</f>
        <v>#REF!</v>
      </c>
      <c r="AF182" s="333">
        <f t="shared" si="32"/>
        <v>0</v>
      </c>
    </row>
    <row r="183" spans="1:32" ht="14.15" customHeight="1" thickTop="1" thickBot="1" x14ac:dyDescent="0.3">
      <c r="A183" s="1003"/>
      <c r="B183" s="1006"/>
      <c r="C183" s="1009"/>
      <c r="D183" s="1012"/>
      <c r="E183" s="1006"/>
      <c r="F183" s="1015"/>
      <c r="G183" s="1006"/>
      <c r="H183" s="1052"/>
      <c r="I183" s="1042"/>
      <c r="J183" s="1006"/>
      <c r="K183" s="1006"/>
      <c r="L183" s="1006"/>
      <c r="M183" s="334"/>
      <c r="N183" s="335"/>
      <c r="O183" s="336"/>
      <c r="P183" s="335"/>
      <c r="Q183" s="337"/>
      <c r="R183" s="338"/>
      <c r="S183" s="338"/>
      <c r="T183" s="338"/>
      <c r="U183" s="335"/>
      <c r="V183" s="1021"/>
      <c r="W183" s="1021"/>
      <c r="X183" s="1036"/>
      <c r="Y183" s="1054"/>
      <c r="Z183" s="1039"/>
      <c r="AA183" s="1041"/>
      <c r="AB183" s="299">
        <f>IF(O183=O182,0,IF(O183=O181,0,1))</f>
        <v>0</v>
      </c>
      <c r="AC183" s="299" t="s">
        <v>355</v>
      </c>
      <c r="AD183" s="299" t="str">
        <f t="shared" si="15"/>
        <v>??</v>
      </c>
      <c r="AE183" s="299" t="e">
        <f>IF(#REF!=#REF!,0,IF(#REF!=#REF!,0,1))</f>
        <v>#REF!</v>
      </c>
      <c r="AF183" s="333">
        <f t="shared" si="32"/>
        <v>0</v>
      </c>
    </row>
    <row r="184" spans="1:32" ht="14.15" customHeight="1" thickTop="1" thickBot="1" x14ac:dyDescent="0.3">
      <c r="A184" s="1003"/>
      <c r="B184" s="1006"/>
      <c r="C184" s="1009"/>
      <c r="D184" s="1012"/>
      <c r="E184" s="1006"/>
      <c r="F184" s="1015"/>
      <c r="G184" s="1006"/>
      <c r="H184" s="1052"/>
      <c r="I184" s="1042"/>
      <c r="J184" s="1006"/>
      <c r="K184" s="1006"/>
      <c r="L184" s="1006"/>
      <c r="M184" s="334"/>
      <c r="N184" s="335"/>
      <c r="O184" s="336"/>
      <c r="P184" s="335"/>
      <c r="Q184" s="337"/>
      <c r="R184" s="338"/>
      <c r="S184" s="338"/>
      <c r="T184" s="338"/>
      <c r="U184" s="335"/>
      <c r="V184" s="1021"/>
      <c r="W184" s="1021"/>
      <c r="X184" s="1036"/>
      <c r="Y184" s="1054"/>
      <c r="Z184" s="1039"/>
      <c r="AA184" s="1041"/>
      <c r="AB184" s="299">
        <f>IF(O184=O183,0,IF(O184=O182,0,IF(O184=O181,0,1)))</f>
        <v>0</v>
      </c>
      <c r="AC184" s="299" t="s">
        <v>355</v>
      </c>
      <c r="AD184" s="299" t="str">
        <f t="shared" si="15"/>
        <v>??</v>
      </c>
      <c r="AE184" s="299" t="e">
        <f>IF(#REF!=#REF!,0,IF(#REF!=#REF!,0,IF(#REF!=#REF!,0,1)))</f>
        <v>#REF!</v>
      </c>
      <c r="AF184" s="333">
        <f t="shared" si="32"/>
        <v>0</v>
      </c>
    </row>
    <row r="185" spans="1:32" ht="14.15" customHeight="1" thickTop="1" thickBot="1" x14ac:dyDescent="0.3">
      <c r="A185" s="1003"/>
      <c r="B185" s="1006"/>
      <c r="C185" s="1009"/>
      <c r="D185" s="1012"/>
      <c r="E185" s="1006"/>
      <c r="F185" s="1015"/>
      <c r="G185" s="1006"/>
      <c r="H185" s="1052"/>
      <c r="I185" s="1042"/>
      <c r="J185" s="1006"/>
      <c r="K185" s="1006"/>
      <c r="L185" s="1006"/>
      <c r="M185" s="334"/>
      <c r="N185" s="335"/>
      <c r="O185" s="336"/>
      <c r="P185" s="335"/>
      <c r="Q185" s="337"/>
      <c r="R185" s="338"/>
      <c r="S185" s="338"/>
      <c r="T185" s="338"/>
      <c r="U185" s="335"/>
      <c r="V185" s="1021"/>
      <c r="W185" s="1021"/>
      <c r="X185" s="1036"/>
      <c r="Y185" s="1054"/>
      <c r="Z185" s="1039"/>
      <c r="AA185" s="1041"/>
      <c r="AB185" s="299">
        <f>IF(O185=O184,0,IF(O185=O183,0,IF(O185=O182,0,IF(O185=O181,0,1))))</f>
        <v>0</v>
      </c>
      <c r="AC185" s="299" t="s">
        <v>355</v>
      </c>
      <c r="AD185" s="299" t="str">
        <f t="shared" si="15"/>
        <v>??</v>
      </c>
      <c r="AE185" s="299" t="e">
        <f>IF(#REF!=#REF!,0,IF(#REF!=#REF!,0,IF(#REF!=#REF!,0,IF(#REF!=#REF!,0,1))))</f>
        <v>#REF!</v>
      </c>
      <c r="AF185" s="333">
        <f t="shared" si="32"/>
        <v>0</v>
      </c>
    </row>
    <row r="186" spans="1:32" ht="14.15" customHeight="1" thickTop="1" thickBot="1" x14ac:dyDescent="0.3">
      <c r="A186" s="1003"/>
      <c r="B186" s="1006"/>
      <c r="C186" s="1009"/>
      <c r="D186" s="1012"/>
      <c r="E186" s="1006"/>
      <c r="F186" s="1015"/>
      <c r="G186" s="1006"/>
      <c r="H186" s="1052"/>
      <c r="I186" s="1042"/>
      <c r="J186" s="1006"/>
      <c r="K186" s="1006"/>
      <c r="L186" s="1006"/>
      <c r="M186" s="334"/>
      <c r="N186" s="335"/>
      <c r="O186" s="336"/>
      <c r="P186" s="335"/>
      <c r="Q186" s="337"/>
      <c r="R186" s="338"/>
      <c r="S186" s="338"/>
      <c r="T186" s="338"/>
      <c r="U186" s="335"/>
      <c r="V186" s="1021"/>
      <c r="W186" s="1021"/>
      <c r="X186" s="1036"/>
      <c r="Y186" s="1054"/>
      <c r="Z186" s="1039"/>
      <c r="AA186" s="1041"/>
      <c r="AB186" s="299">
        <f>IF(O186=O185,0,IF(O186=O184,0,IF(O186=O183,0,IF(O186=O182,0,IF(O186=O181,0,1)))))</f>
        <v>0</v>
      </c>
      <c r="AC186" s="299" t="s">
        <v>355</v>
      </c>
      <c r="AD186" s="299" t="str">
        <f t="shared" si="15"/>
        <v>??</v>
      </c>
      <c r="AE186" s="299" t="e">
        <f>IF(#REF!=#REF!,0,IF(#REF!=#REF!,0,IF(#REF!=#REF!,0,IF(#REF!=#REF!,0,IF(#REF!=#REF!,0,1)))))</f>
        <v>#REF!</v>
      </c>
      <c r="AF186" s="333">
        <f t="shared" si="32"/>
        <v>0</v>
      </c>
    </row>
    <row r="187" spans="1:32" ht="14.15" customHeight="1" thickTop="1" thickBot="1" x14ac:dyDescent="0.3">
      <c r="A187" s="1003"/>
      <c r="B187" s="1006"/>
      <c r="C187" s="1009"/>
      <c r="D187" s="1012"/>
      <c r="E187" s="1006"/>
      <c r="F187" s="1015"/>
      <c r="G187" s="1006"/>
      <c r="H187" s="1052"/>
      <c r="I187" s="1042"/>
      <c r="J187" s="1006"/>
      <c r="K187" s="1006"/>
      <c r="L187" s="1006"/>
      <c r="M187" s="334"/>
      <c r="N187" s="335"/>
      <c r="O187" s="336"/>
      <c r="P187" s="335"/>
      <c r="Q187" s="337"/>
      <c r="R187" s="338"/>
      <c r="S187" s="338"/>
      <c r="T187" s="338"/>
      <c r="U187" s="335"/>
      <c r="V187" s="1021"/>
      <c r="W187" s="1021"/>
      <c r="X187" s="1044" t="str">
        <f t="shared" ref="X187" si="42">IF(X181&gt;9,"błąd","")</f>
        <v/>
      </c>
      <c r="Y187" s="1054"/>
      <c r="Z187" s="1039"/>
      <c r="AA187" s="1041"/>
      <c r="AB187" s="299">
        <f>IF(O187=O186,0,IF(O187=O185,0,IF(O187=O184,0,IF(O187=O183,0,IF(O187=O182,0,IF(O187=O181,0,1))))))</f>
        <v>0</v>
      </c>
      <c r="AC187" s="299" t="s">
        <v>355</v>
      </c>
      <c r="AD187" s="299" t="str">
        <f t="shared" si="15"/>
        <v>??</v>
      </c>
      <c r="AE187" s="299" t="e">
        <f>IF(#REF!=#REF!,0,IF(#REF!=#REF!,0,IF(#REF!=#REF!,0,IF(#REF!=#REF!,0,IF(#REF!=#REF!,0,IF(#REF!=#REF!,0,1))))))</f>
        <v>#REF!</v>
      </c>
      <c r="AF187" s="333">
        <f t="shared" si="32"/>
        <v>0</v>
      </c>
    </row>
    <row r="188" spans="1:32" ht="14.15" customHeight="1" thickTop="1" thickBot="1" x14ac:dyDescent="0.3">
      <c r="A188" s="1003"/>
      <c r="B188" s="1006"/>
      <c r="C188" s="1009"/>
      <c r="D188" s="1012"/>
      <c r="E188" s="1006"/>
      <c r="F188" s="1015"/>
      <c r="G188" s="1006"/>
      <c r="H188" s="1052"/>
      <c r="I188" s="1042"/>
      <c r="J188" s="1006"/>
      <c r="K188" s="1006"/>
      <c r="L188" s="1006"/>
      <c r="M188" s="334"/>
      <c r="N188" s="335"/>
      <c r="O188" s="336"/>
      <c r="P188" s="335"/>
      <c r="Q188" s="337"/>
      <c r="R188" s="338"/>
      <c r="S188" s="338"/>
      <c r="T188" s="338"/>
      <c r="U188" s="335"/>
      <c r="V188" s="1021"/>
      <c r="W188" s="1021"/>
      <c r="X188" s="1044"/>
      <c r="Y188" s="1054"/>
      <c r="Z188" s="1039"/>
      <c r="AA188" s="1041"/>
      <c r="AB188" s="299">
        <f>IF(O188=O187,0,IF(O188=O186,0,IF(O188=O185,0,IF(O188=O184,0,IF(O188=O183,0,IF(O188=O182,0,IF(O188=O181,0,1)))))))</f>
        <v>0</v>
      </c>
      <c r="AC188" s="299" t="s">
        <v>355</v>
      </c>
      <c r="AD188" s="299" t="str">
        <f t="shared" si="15"/>
        <v>??</v>
      </c>
      <c r="AE188" s="299" t="e">
        <f>IF(#REF!=#REF!,0,IF(#REF!=#REF!,0,IF(#REF!=#REF!,0,IF(#REF!=#REF!,0,IF(#REF!=#REF!,0,IF(#REF!=#REF!,0,IF(#REF!=#REF!,0,1)))))))</f>
        <v>#REF!</v>
      </c>
      <c r="AF188" s="333">
        <f t="shared" si="32"/>
        <v>0</v>
      </c>
    </row>
    <row r="189" spans="1:32" ht="14.15" customHeight="1" thickTop="1" thickBot="1" x14ac:dyDescent="0.3">
      <c r="A189" s="1003"/>
      <c r="B189" s="1006"/>
      <c r="C189" s="1009"/>
      <c r="D189" s="1012"/>
      <c r="E189" s="1006"/>
      <c r="F189" s="1015"/>
      <c r="G189" s="1006"/>
      <c r="H189" s="1052"/>
      <c r="I189" s="1042"/>
      <c r="J189" s="1006"/>
      <c r="K189" s="1006"/>
      <c r="L189" s="1006"/>
      <c r="M189" s="334"/>
      <c r="N189" s="335"/>
      <c r="O189" s="336"/>
      <c r="P189" s="335"/>
      <c r="Q189" s="337"/>
      <c r="R189" s="338"/>
      <c r="S189" s="338"/>
      <c r="T189" s="338"/>
      <c r="U189" s="335"/>
      <c r="V189" s="1021"/>
      <c r="W189" s="1021"/>
      <c r="X189" s="1044"/>
      <c r="Y189" s="1054"/>
      <c r="Z189" s="1039"/>
      <c r="AA189" s="1041"/>
      <c r="AB189" s="299">
        <f>IF(O189=O188,0,IF(O189=O187,0,IF(O189=O186,0,IF(O189=O185,0,IF(O189=O184,0,IF(O189=O183,0,IF(O189=O182,0,IF(O189=O181,0,1))))))))</f>
        <v>0</v>
      </c>
      <c r="AC189" s="299" t="s">
        <v>355</v>
      </c>
      <c r="AD189" s="299" t="str">
        <f t="shared" si="15"/>
        <v>??</v>
      </c>
      <c r="AE189" s="299" t="e">
        <f>IF(#REF!=#REF!,0,IF(#REF!=#REF!,0,IF(#REF!=#REF!,0,IF(#REF!=#REF!,0,IF(#REF!=#REF!,0,IF(#REF!=#REF!,0,IF(#REF!=#REF!,0,IF(#REF!=#REF!,0,1))))))))</f>
        <v>#REF!</v>
      </c>
      <c r="AF189" s="333">
        <f t="shared" si="32"/>
        <v>0</v>
      </c>
    </row>
    <row r="190" spans="1:32" ht="14.15" customHeight="1" thickTop="1" thickBot="1" x14ac:dyDescent="0.3">
      <c r="A190" s="1004"/>
      <c r="B190" s="1007"/>
      <c r="C190" s="1010"/>
      <c r="D190" s="1013"/>
      <c r="E190" s="1007"/>
      <c r="F190" s="1016"/>
      <c r="G190" s="1007"/>
      <c r="H190" s="1053"/>
      <c r="I190" s="1043"/>
      <c r="J190" s="1007"/>
      <c r="K190" s="1007"/>
      <c r="L190" s="1007"/>
      <c r="M190" s="339"/>
      <c r="N190" s="340"/>
      <c r="O190" s="341"/>
      <c r="P190" s="340"/>
      <c r="Q190" s="342"/>
      <c r="R190" s="343"/>
      <c r="S190" s="343"/>
      <c r="T190" s="343"/>
      <c r="U190" s="340"/>
      <c r="V190" s="1022"/>
      <c r="W190" s="1022"/>
      <c r="X190" s="1045"/>
      <c r="Y190" s="1054"/>
      <c r="Z190" s="1040"/>
      <c r="AA190" s="1041"/>
      <c r="AB190" s="299">
        <f>IF(O190=O189,0,IF(O190=O188,0,IF(O190=O187,0,IF(O190=O186,0,IF(O190=O185,0,IF(O190=O184,0,IF(O190=O183,0,IF(O190=O182,0,IF(O190=O181,0,1)))))))))</f>
        <v>0</v>
      </c>
      <c r="AC190" s="299" t="s">
        <v>355</v>
      </c>
      <c r="AD190" s="299" t="str">
        <f t="shared" si="15"/>
        <v>??</v>
      </c>
      <c r="AE190" s="299" t="e">
        <f>IF(#REF!=#REF!,0,IF(#REF!=#REF!,0,IF(#REF!=#REF!,0,IF(#REF!=#REF!,0,IF(#REF!=#REF!,0,IF(#REF!=#REF!,0,IF(#REF!=#REF!,0,IF(#REF!=#REF!,0,IF(#REF!=#REF!,0,1)))))))))</f>
        <v>#REF!</v>
      </c>
      <c r="AF190" s="333">
        <f t="shared" si="32"/>
        <v>0</v>
      </c>
    </row>
    <row r="191" spans="1:32" ht="14.15" customHeight="1" thickTop="1" thickBot="1" x14ac:dyDescent="0.3">
      <c r="A191" s="1003"/>
      <c r="B191" s="1005"/>
      <c r="C191" s="1009"/>
      <c r="D191" s="1012"/>
      <c r="E191" s="1005"/>
      <c r="F191" s="1014"/>
      <c r="G191" s="1005"/>
      <c r="H191" s="1052"/>
      <c r="I191" s="327" t="s">
        <v>135</v>
      </c>
      <c r="J191" s="1005"/>
      <c r="K191" s="1005"/>
      <c r="L191" s="1006"/>
      <c r="M191" s="328"/>
      <c r="N191" s="329"/>
      <c r="O191" s="330"/>
      <c r="P191" s="329"/>
      <c r="Q191" s="331"/>
      <c r="R191" s="332"/>
      <c r="S191" s="332"/>
      <c r="T191" s="332"/>
      <c r="U191" s="329"/>
      <c r="V191" s="1020">
        <f>SUM(Q191:U200)</f>
        <v>0</v>
      </c>
      <c r="W191" s="1020">
        <f>IF(V191&gt;0,18,0)</f>
        <v>0</v>
      </c>
      <c r="X191" s="1035">
        <f t="shared" ref="X191" si="43">IF((V191-W191)&gt;=0,V191-W191,0)</f>
        <v>0</v>
      </c>
      <c r="Y191" s="1054">
        <f>IF(V191&lt;W191,V191,W191)/IF(W191=0,1,W191)</f>
        <v>0</v>
      </c>
      <c r="Z191" s="1038" t="str">
        <f>IF(Y191=1,"pe",IF(Y191&gt;0,"ne",""))</f>
        <v/>
      </c>
      <c r="AA191" s="1041"/>
      <c r="AB191" s="299">
        <v>1</v>
      </c>
      <c r="AC191" s="299" t="s">
        <v>355</v>
      </c>
      <c r="AD191" s="299" t="str">
        <f t="shared" si="15"/>
        <v>??</v>
      </c>
      <c r="AE191" s="299">
        <v>1</v>
      </c>
      <c r="AF191" s="333">
        <f>C191</f>
        <v>0</v>
      </c>
    </row>
    <row r="192" spans="1:32" ht="14.15" customHeight="1" thickTop="1" thickBot="1" x14ac:dyDescent="0.3">
      <c r="A192" s="1003"/>
      <c r="B192" s="1006"/>
      <c r="C192" s="1009"/>
      <c r="D192" s="1012"/>
      <c r="E192" s="1006"/>
      <c r="F192" s="1015"/>
      <c r="G192" s="1006"/>
      <c r="H192" s="1052"/>
      <c r="I192" s="1042"/>
      <c r="J192" s="1006"/>
      <c r="K192" s="1006"/>
      <c r="L192" s="1006"/>
      <c r="M192" s="334"/>
      <c r="N192" s="335"/>
      <c r="O192" s="336"/>
      <c r="P192" s="335"/>
      <c r="Q192" s="337"/>
      <c r="R192" s="338"/>
      <c r="S192" s="338"/>
      <c r="T192" s="338"/>
      <c r="U192" s="335"/>
      <c r="V192" s="1021"/>
      <c r="W192" s="1021"/>
      <c r="X192" s="1036"/>
      <c r="Y192" s="1054"/>
      <c r="Z192" s="1039"/>
      <c r="AA192" s="1041"/>
      <c r="AB192" s="299">
        <f>IF(O192=O191,0,1)</f>
        <v>0</v>
      </c>
      <c r="AC192" s="299" t="s">
        <v>355</v>
      </c>
      <c r="AD192" s="299" t="str">
        <f t="shared" si="15"/>
        <v>??</v>
      </c>
      <c r="AE192" s="299" t="e">
        <f>IF(#REF!=#REF!,0,1)</f>
        <v>#REF!</v>
      </c>
      <c r="AF192" s="333">
        <f t="shared" ref="AF192:AF220" si="44">AF191</f>
        <v>0</v>
      </c>
    </row>
    <row r="193" spans="1:32" ht="14.15" customHeight="1" thickTop="1" thickBot="1" x14ac:dyDescent="0.3">
      <c r="A193" s="1003"/>
      <c r="B193" s="1006"/>
      <c r="C193" s="1009"/>
      <c r="D193" s="1012"/>
      <c r="E193" s="1006"/>
      <c r="F193" s="1015"/>
      <c r="G193" s="1006"/>
      <c r="H193" s="1052"/>
      <c r="I193" s="1042"/>
      <c r="J193" s="1006"/>
      <c r="K193" s="1006"/>
      <c r="L193" s="1006"/>
      <c r="M193" s="334"/>
      <c r="N193" s="335"/>
      <c r="O193" s="336"/>
      <c r="P193" s="335"/>
      <c r="Q193" s="337"/>
      <c r="R193" s="338"/>
      <c r="S193" s="338"/>
      <c r="T193" s="338"/>
      <c r="U193" s="335"/>
      <c r="V193" s="1021"/>
      <c r="W193" s="1021"/>
      <c r="X193" s="1036"/>
      <c r="Y193" s="1054"/>
      <c r="Z193" s="1039"/>
      <c r="AA193" s="1041"/>
      <c r="AB193" s="299">
        <f>IF(O193=O192,0,IF(O193=O191,0,1))</f>
        <v>0</v>
      </c>
      <c r="AC193" s="299" t="s">
        <v>355</v>
      </c>
      <c r="AD193" s="299" t="str">
        <f t="shared" si="15"/>
        <v>??</v>
      </c>
      <c r="AE193" s="299" t="e">
        <f>IF(#REF!=#REF!,0,IF(#REF!=#REF!,0,1))</f>
        <v>#REF!</v>
      </c>
      <c r="AF193" s="333">
        <f t="shared" si="44"/>
        <v>0</v>
      </c>
    </row>
    <row r="194" spans="1:32" ht="14.15" customHeight="1" thickTop="1" thickBot="1" x14ac:dyDescent="0.3">
      <c r="A194" s="1003"/>
      <c r="B194" s="1006"/>
      <c r="C194" s="1009"/>
      <c r="D194" s="1012"/>
      <c r="E194" s="1006"/>
      <c r="F194" s="1015"/>
      <c r="G194" s="1006"/>
      <c r="H194" s="1052"/>
      <c r="I194" s="1042"/>
      <c r="J194" s="1006"/>
      <c r="K194" s="1006"/>
      <c r="L194" s="1006"/>
      <c r="M194" s="334"/>
      <c r="N194" s="335"/>
      <c r="O194" s="336"/>
      <c r="P194" s="335"/>
      <c r="Q194" s="337"/>
      <c r="R194" s="338"/>
      <c r="S194" s="338"/>
      <c r="T194" s="338"/>
      <c r="U194" s="335"/>
      <c r="V194" s="1021"/>
      <c r="W194" s="1021"/>
      <c r="X194" s="1036"/>
      <c r="Y194" s="1054"/>
      <c r="Z194" s="1039"/>
      <c r="AA194" s="1041"/>
      <c r="AB194" s="299">
        <f>IF(O194=O193,0,IF(O194=O192,0,IF(O194=O191,0,1)))</f>
        <v>0</v>
      </c>
      <c r="AC194" s="299" t="s">
        <v>355</v>
      </c>
      <c r="AD194" s="299" t="str">
        <f t="shared" si="15"/>
        <v>??</v>
      </c>
      <c r="AE194" s="299" t="e">
        <f>IF(#REF!=#REF!,0,IF(#REF!=#REF!,0,IF(#REF!=#REF!,0,1)))</f>
        <v>#REF!</v>
      </c>
      <c r="AF194" s="333">
        <f t="shared" si="44"/>
        <v>0</v>
      </c>
    </row>
    <row r="195" spans="1:32" ht="14.15" customHeight="1" thickTop="1" thickBot="1" x14ac:dyDescent="0.3">
      <c r="A195" s="1003"/>
      <c r="B195" s="1006"/>
      <c r="C195" s="1009"/>
      <c r="D195" s="1012"/>
      <c r="E195" s="1006"/>
      <c r="F195" s="1015"/>
      <c r="G195" s="1006"/>
      <c r="H195" s="1052"/>
      <c r="I195" s="1042"/>
      <c r="J195" s="1006"/>
      <c r="K195" s="1006"/>
      <c r="L195" s="1006"/>
      <c r="M195" s="334"/>
      <c r="N195" s="335"/>
      <c r="O195" s="336"/>
      <c r="P195" s="335"/>
      <c r="Q195" s="337"/>
      <c r="R195" s="338"/>
      <c r="S195" s="338"/>
      <c r="T195" s="338"/>
      <c r="U195" s="335"/>
      <c r="V195" s="1021"/>
      <c r="W195" s="1021"/>
      <c r="X195" s="1036"/>
      <c r="Y195" s="1054"/>
      <c r="Z195" s="1039"/>
      <c r="AA195" s="1041"/>
      <c r="AB195" s="299">
        <f>IF(O195=O194,0,IF(O195=O193,0,IF(O195=O192,0,IF(O195=O191,0,1))))</f>
        <v>0</v>
      </c>
      <c r="AC195" s="299" t="s">
        <v>355</v>
      </c>
      <c r="AD195" s="299" t="str">
        <f t="shared" si="15"/>
        <v>??</v>
      </c>
      <c r="AE195" s="299" t="e">
        <f>IF(#REF!=#REF!,0,IF(#REF!=#REF!,0,IF(#REF!=#REF!,0,IF(#REF!=#REF!,0,1))))</f>
        <v>#REF!</v>
      </c>
      <c r="AF195" s="333">
        <f t="shared" si="44"/>
        <v>0</v>
      </c>
    </row>
    <row r="196" spans="1:32" ht="14.15" customHeight="1" thickTop="1" thickBot="1" x14ac:dyDescent="0.3">
      <c r="A196" s="1003"/>
      <c r="B196" s="1006"/>
      <c r="C196" s="1009"/>
      <c r="D196" s="1012"/>
      <c r="E196" s="1006"/>
      <c r="F196" s="1015"/>
      <c r="G196" s="1006"/>
      <c r="H196" s="1052"/>
      <c r="I196" s="1042"/>
      <c r="J196" s="1006"/>
      <c r="K196" s="1006"/>
      <c r="L196" s="1006"/>
      <c r="M196" s="334"/>
      <c r="N196" s="335"/>
      <c r="O196" s="336"/>
      <c r="P196" s="335"/>
      <c r="Q196" s="337"/>
      <c r="R196" s="338"/>
      <c r="S196" s="338"/>
      <c r="T196" s="338"/>
      <c r="U196" s="335"/>
      <c r="V196" s="1021"/>
      <c r="W196" s="1021"/>
      <c r="X196" s="1036"/>
      <c r="Y196" s="1054"/>
      <c r="Z196" s="1039"/>
      <c r="AA196" s="1041"/>
      <c r="AB196" s="299">
        <f>IF(O196=O195,0,IF(O196=O194,0,IF(O196=O193,0,IF(O196=O192,0,IF(O196=O191,0,1)))))</f>
        <v>0</v>
      </c>
      <c r="AC196" s="299" t="s">
        <v>355</v>
      </c>
      <c r="AD196" s="299" t="str">
        <f t="shared" si="15"/>
        <v>??</v>
      </c>
      <c r="AE196" s="299" t="e">
        <f>IF(#REF!=#REF!,0,IF(#REF!=#REF!,0,IF(#REF!=#REF!,0,IF(#REF!=#REF!,0,IF(#REF!=#REF!,0,1)))))</f>
        <v>#REF!</v>
      </c>
      <c r="AF196" s="333">
        <f t="shared" si="44"/>
        <v>0</v>
      </c>
    </row>
    <row r="197" spans="1:32" ht="14.15" customHeight="1" thickTop="1" thickBot="1" x14ac:dyDescent="0.3">
      <c r="A197" s="1003"/>
      <c r="B197" s="1006"/>
      <c r="C197" s="1009"/>
      <c r="D197" s="1012"/>
      <c r="E197" s="1006"/>
      <c r="F197" s="1015"/>
      <c r="G197" s="1006"/>
      <c r="H197" s="1052"/>
      <c r="I197" s="1042"/>
      <c r="J197" s="1006"/>
      <c r="K197" s="1006"/>
      <c r="L197" s="1006"/>
      <c r="M197" s="334"/>
      <c r="N197" s="335"/>
      <c r="O197" s="336"/>
      <c r="P197" s="335"/>
      <c r="Q197" s="337"/>
      <c r="R197" s="338"/>
      <c r="S197" s="338"/>
      <c r="T197" s="338"/>
      <c r="U197" s="335"/>
      <c r="V197" s="1021"/>
      <c r="W197" s="1021"/>
      <c r="X197" s="1044" t="str">
        <f t="shared" ref="X197" si="45">IF(X191&gt;9,"błąd","")</f>
        <v/>
      </c>
      <c r="Y197" s="1054"/>
      <c r="Z197" s="1039"/>
      <c r="AA197" s="1041"/>
      <c r="AB197" s="299">
        <f>IF(O197=O196,0,IF(O197=O195,0,IF(O197=O194,0,IF(O197=O193,0,IF(O197=O192,0,IF(O197=O191,0,1))))))</f>
        <v>0</v>
      </c>
      <c r="AC197" s="299" t="s">
        <v>355</v>
      </c>
      <c r="AD197" s="299" t="str">
        <f t="shared" si="15"/>
        <v>??</v>
      </c>
      <c r="AE197" s="299" t="e">
        <f>IF(#REF!=#REF!,0,IF(#REF!=#REF!,0,IF(#REF!=#REF!,0,IF(#REF!=#REF!,0,IF(#REF!=#REF!,0,IF(#REF!=#REF!,0,1))))))</f>
        <v>#REF!</v>
      </c>
      <c r="AF197" s="333">
        <f t="shared" si="44"/>
        <v>0</v>
      </c>
    </row>
    <row r="198" spans="1:32" ht="14.15" customHeight="1" thickTop="1" thickBot="1" x14ac:dyDescent="0.3">
      <c r="A198" s="1003"/>
      <c r="B198" s="1006"/>
      <c r="C198" s="1009"/>
      <c r="D198" s="1012"/>
      <c r="E198" s="1006"/>
      <c r="F198" s="1015"/>
      <c r="G198" s="1006"/>
      <c r="H198" s="1052"/>
      <c r="I198" s="1042"/>
      <c r="J198" s="1006"/>
      <c r="K198" s="1006"/>
      <c r="L198" s="1006"/>
      <c r="M198" s="334"/>
      <c r="N198" s="335"/>
      <c r="O198" s="336"/>
      <c r="P198" s="335"/>
      <c r="Q198" s="337"/>
      <c r="R198" s="338"/>
      <c r="S198" s="338"/>
      <c r="T198" s="338"/>
      <c r="U198" s="335"/>
      <c r="V198" s="1021"/>
      <c r="W198" s="1021"/>
      <c r="X198" s="1044"/>
      <c r="Y198" s="1054"/>
      <c r="Z198" s="1039"/>
      <c r="AA198" s="1041"/>
      <c r="AB198" s="299">
        <f>IF(O198=O197,0,IF(O198=O196,0,IF(O198=O195,0,IF(O198=O194,0,IF(O198=O193,0,IF(O198=O192,0,IF(O198=O191,0,1)))))))</f>
        <v>0</v>
      </c>
      <c r="AC198" s="299" t="s">
        <v>355</v>
      </c>
      <c r="AD198" s="299" t="str">
        <f t="shared" si="15"/>
        <v>??</v>
      </c>
      <c r="AE198" s="299" t="e">
        <f>IF(#REF!=#REF!,0,IF(#REF!=#REF!,0,IF(#REF!=#REF!,0,IF(#REF!=#REF!,0,IF(#REF!=#REF!,0,IF(#REF!=#REF!,0,IF(#REF!=#REF!,0,1)))))))</f>
        <v>#REF!</v>
      </c>
      <c r="AF198" s="333">
        <f t="shared" si="44"/>
        <v>0</v>
      </c>
    </row>
    <row r="199" spans="1:32" ht="14.15" customHeight="1" thickTop="1" thickBot="1" x14ac:dyDescent="0.3">
      <c r="A199" s="1003"/>
      <c r="B199" s="1006"/>
      <c r="C199" s="1009"/>
      <c r="D199" s="1012"/>
      <c r="E199" s="1006"/>
      <c r="F199" s="1015"/>
      <c r="G199" s="1006"/>
      <c r="H199" s="1052"/>
      <c r="I199" s="1042"/>
      <c r="J199" s="1006"/>
      <c r="K199" s="1006"/>
      <c r="L199" s="1006"/>
      <c r="M199" s="334"/>
      <c r="N199" s="335"/>
      <c r="O199" s="336"/>
      <c r="P199" s="335"/>
      <c r="Q199" s="337"/>
      <c r="R199" s="338"/>
      <c r="S199" s="338"/>
      <c r="T199" s="338"/>
      <c r="U199" s="335"/>
      <c r="V199" s="1021"/>
      <c r="W199" s="1021"/>
      <c r="X199" s="1044"/>
      <c r="Y199" s="1054"/>
      <c r="Z199" s="1039"/>
      <c r="AA199" s="1041"/>
      <c r="AB199" s="299">
        <f>IF(O199=O198,0,IF(O199=O197,0,IF(O199=O196,0,IF(O199=O195,0,IF(O199=O194,0,IF(O199=O193,0,IF(O199=O192,0,IF(O199=O191,0,1))))))))</f>
        <v>0</v>
      </c>
      <c r="AC199" s="299" t="s">
        <v>355</v>
      </c>
      <c r="AD199" s="299" t="str">
        <f t="shared" si="15"/>
        <v>??</v>
      </c>
      <c r="AE199" s="299" t="e">
        <f>IF(#REF!=#REF!,0,IF(#REF!=#REF!,0,IF(#REF!=#REF!,0,IF(#REF!=#REF!,0,IF(#REF!=#REF!,0,IF(#REF!=#REF!,0,IF(#REF!=#REF!,0,IF(#REF!=#REF!,0,1))))))))</f>
        <v>#REF!</v>
      </c>
      <c r="AF199" s="333">
        <f t="shared" si="44"/>
        <v>0</v>
      </c>
    </row>
    <row r="200" spans="1:32" ht="14.15" customHeight="1" thickTop="1" thickBot="1" x14ac:dyDescent="0.3">
      <c r="A200" s="1004"/>
      <c r="B200" s="1007"/>
      <c r="C200" s="1010"/>
      <c r="D200" s="1013"/>
      <c r="E200" s="1007"/>
      <c r="F200" s="1016"/>
      <c r="G200" s="1007"/>
      <c r="H200" s="1053"/>
      <c r="I200" s="1043"/>
      <c r="J200" s="1007"/>
      <c r="K200" s="1007"/>
      <c r="L200" s="1007"/>
      <c r="M200" s="339"/>
      <c r="N200" s="340"/>
      <c r="O200" s="341"/>
      <c r="P200" s="340"/>
      <c r="Q200" s="342"/>
      <c r="R200" s="343"/>
      <c r="S200" s="343"/>
      <c r="T200" s="343"/>
      <c r="U200" s="340"/>
      <c r="V200" s="1022"/>
      <c r="W200" s="1022"/>
      <c r="X200" s="1045"/>
      <c r="Y200" s="1054"/>
      <c r="Z200" s="1040"/>
      <c r="AA200" s="1041"/>
      <c r="AB200" s="299">
        <f>IF(O200=O199,0,IF(O200=O198,0,IF(O200=O197,0,IF(O200=O196,0,IF(O200=O195,0,IF(O200=O194,0,IF(O200=O193,0,IF(O200=O192,0,IF(O200=O191,0,1)))))))))</f>
        <v>0</v>
      </c>
      <c r="AC200" s="299" t="s">
        <v>355</v>
      </c>
      <c r="AD200" s="299" t="str">
        <f t="shared" si="15"/>
        <v>??</v>
      </c>
      <c r="AE200" s="299" t="e">
        <f>IF(#REF!=#REF!,0,IF(#REF!=#REF!,0,IF(#REF!=#REF!,0,IF(#REF!=#REF!,0,IF(#REF!=#REF!,0,IF(#REF!=#REF!,0,IF(#REF!=#REF!,0,IF(#REF!=#REF!,0,IF(#REF!=#REF!,0,1)))))))))</f>
        <v>#REF!</v>
      </c>
      <c r="AF200" s="333">
        <f t="shared" si="44"/>
        <v>0</v>
      </c>
    </row>
    <row r="201" spans="1:32" ht="14.15" customHeight="1" thickTop="1" thickBot="1" x14ac:dyDescent="0.3">
      <c r="A201" s="1003"/>
      <c r="B201" s="1005"/>
      <c r="C201" s="1009"/>
      <c r="D201" s="1012"/>
      <c r="E201" s="1005"/>
      <c r="F201" s="1014"/>
      <c r="G201" s="1005"/>
      <c r="H201" s="1052"/>
      <c r="I201" s="327" t="s">
        <v>135</v>
      </c>
      <c r="J201" s="1005"/>
      <c r="K201" s="1005"/>
      <c r="L201" s="1006"/>
      <c r="M201" s="328"/>
      <c r="N201" s="329"/>
      <c r="O201" s="330"/>
      <c r="P201" s="329"/>
      <c r="Q201" s="331"/>
      <c r="R201" s="332"/>
      <c r="S201" s="332"/>
      <c r="T201" s="332"/>
      <c r="U201" s="329"/>
      <c r="V201" s="1020">
        <f>SUM(Q201:U210)</f>
        <v>0</v>
      </c>
      <c r="W201" s="1020">
        <f>IF(V201&gt;0,18,0)</f>
        <v>0</v>
      </c>
      <c r="X201" s="1035">
        <f t="shared" ref="X201" si="46">IF((V201-W201)&gt;=0,V201-W201,0)</f>
        <v>0</v>
      </c>
      <c r="Y201" s="1054">
        <f>IF(V201&lt;W201,V201,W201)/IF(W201=0,1,W201)</f>
        <v>0</v>
      </c>
      <c r="Z201" s="1038" t="str">
        <f>IF(Y201=1,"pe",IF(Y201&gt;0,"ne",""))</f>
        <v/>
      </c>
      <c r="AA201" s="1041"/>
      <c r="AB201" s="299">
        <v>1</v>
      </c>
      <c r="AC201" s="299" t="s">
        <v>355</v>
      </c>
      <c r="AD201" s="299" t="str">
        <f t="shared" si="15"/>
        <v>??</v>
      </c>
      <c r="AE201" s="299">
        <v>1</v>
      </c>
      <c r="AF201" s="333">
        <f>C201</f>
        <v>0</v>
      </c>
    </row>
    <row r="202" spans="1:32" ht="14.15" customHeight="1" thickTop="1" thickBot="1" x14ac:dyDescent="0.3">
      <c r="A202" s="1003"/>
      <c r="B202" s="1006"/>
      <c r="C202" s="1009"/>
      <c r="D202" s="1012"/>
      <c r="E202" s="1006"/>
      <c r="F202" s="1015"/>
      <c r="G202" s="1006"/>
      <c r="H202" s="1052"/>
      <c r="I202" s="1042"/>
      <c r="J202" s="1006"/>
      <c r="K202" s="1006"/>
      <c r="L202" s="1006"/>
      <c r="M202" s="334"/>
      <c r="N202" s="335"/>
      <c r="O202" s="336"/>
      <c r="P202" s="335"/>
      <c r="Q202" s="337"/>
      <c r="R202" s="338"/>
      <c r="S202" s="338"/>
      <c r="T202" s="338"/>
      <c r="U202" s="335"/>
      <c r="V202" s="1021"/>
      <c r="W202" s="1021"/>
      <c r="X202" s="1036"/>
      <c r="Y202" s="1054"/>
      <c r="Z202" s="1039"/>
      <c r="AA202" s="1041"/>
      <c r="AB202" s="299">
        <f>IF(O202=O201,0,1)</f>
        <v>0</v>
      </c>
      <c r="AC202" s="299" t="s">
        <v>355</v>
      </c>
      <c r="AD202" s="299" t="str">
        <f t="shared" si="15"/>
        <v>??</v>
      </c>
      <c r="AE202" s="299" t="e">
        <f>IF(#REF!=#REF!,0,1)</f>
        <v>#REF!</v>
      </c>
      <c r="AF202" s="333">
        <f t="shared" si="44"/>
        <v>0</v>
      </c>
    </row>
    <row r="203" spans="1:32" ht="14.15" customHeight="1" thickTop="1" thickBot="1" x14ac:dyDescent="0.3">
      <c r="A203" s="1003"/>
      <c r="B203" s="1006"/>
      <c r="C203" s="1009"/>
      <c r="D203" s="1012"/>
      <c r="E203" s="1006"/>
      <c r="F203" s="1015"/>
      <c r="G203" s="1006"/>
      <c r="H203" s="1052"/>
      <c r="I203" s="1042"/>
      <c r="J203" s="1006"/>
      <c r="K203" s="1006"/>
      <c r="L203" s="1006"/>
      <c r="M203" s="334"/>
      <c r="N203" s="335"/>
      <c r="O203" s="336"/>
      <c r="P203" s="335"/>
      <c r="Q203" s="337"/>
      <c r="R203" s="338"/>
      <c r="S203" s="338"/>
      <c r="T203" s="338"/>
      <c r="U203" s="335"/>
      <c r="V203" s="1021"/>
      <c r="W203" s="1021"/>
      <c r="X203" s="1036"/>
      <c r="Y203" s="1054"/>
      <c r="Z203" s="1039"/>
      <c r="AA203" s="1041"/>
      <c r="AB203" s="299">
        <f>IF(O203=O202,0,IF(O203=O201,0,1))</f>
        <v>0</v>
      </c>
      <c r="AC203" s="299" t="s">
        <v>355</v>
      </c>
      <c r="AD203" s="299" t="str">
        <f t="shared" si="15"/>
        <v>??</v>
      </c>
      <c r="AE203" s="299" t="e">
        <f>IF(#REF!=#REF!,0,IF(#REF!=#REF!,0,1))</f>
        <v>#REF!</v>
      </c>
      <c r="AF203" s="333">
        <f t="shared" si="44"/>
        <v>0</v>
      </c>
    </row>
    <row r="204" spans="1:32" ht="14.15" customHeight="1" thickTop="1" thickBot="1" x14ac:dyDescent="0.3">
      <c r="A204" s="1003"/>
      <c r="B204" s="1006"/>
      <c r="C204" s="1009"/>
      <c r="D204" s="1012"/>
      <c r="E204" s="1006"/>
      <c r="F204" s="1015"/>
      <c r="G204" s="1006"/>
      <c r="H204" s="1052"/>
      <c r="I204" s="1042"/>
      <c r="J204" s="1006"/>
      <c r="K204" s="1006"/>
      <c r="L204" s="1006"/>
      <c r="M204" s="334"/>
      <c r="N204" s="335"/>
      <c r="O204" s="336"/>
      <c r="P204" s="335"/>
      <c r="Q204" s="337"/>
      <c r="R204" s="338"/>
      <c r="S204" s="338"/>
      <c r="T204" s="338"/>
      <c r="U204" s="335"/>
      <c r="V204" s="1021"/>
      <c r="W204" s="1021"/>
      <c r="X204" s="1036"/>
      <c r="Y204" s="1054"/>
      <c r="Z204" s="1039"/>
      <c r="AA204" s="1041"/>
      <c r="AB204" s="299">
        <f>IF(O204=O203,0,IF(O204=O202,0,IF(O204=O201,0,1)))</f>
        <v>0</v>
      </c>
      <c r="AC204" s="299" t="s">
        <v>355</v>
      </c>
      <c r="AD204" s="299" t="str">
        <f t="shared" si="15"/>
        <v>??</v>
      </c>
      <c r="AE204" s="299" t="e">
        <f>IF(#REF!=#REF!,0,IF(#REF!=#REF!,0,IF(#REF!=#REF!,0,1)))</f>
        <v>#REF!</v>
      </c>
      <c r="AF204" s="333">
        <f t="shared" si="44"/>
        <v>0</v>
      </c>
    </row>
    <row r="205" spans="1:32" ht="14.15" customHeight="1" thickTop="1" thickBot="1" x14ac:dyDescent="0.3">
      <c r="A205" s="1003"/>
      <c r="B205" s="1006"/>
      <c r="C205" s="1009"/>
      <c r="D205" s="1012"/>
      <c r="E205" s="1006"/>
      <c r="F205" s="1015"/>
      <c r="G205" s="1006"/>
      <c r="H205" s="1052"/>
      <c r="I205" s="1042"/>
      <c r="J205" s="1006"/>
      <c r="K205" s="1006"/>
      <c r="L205" s="1006"/>
      <c r="M205" s="334"/>
      <c r="N205" s="335"/>
      <c r="O205" s="336"/>
      <c r="P205" s="335"/>
      <c r="Q205" s="337"/>
      <c r="R205" s="338"/>
      <c r="S205" s="338"/>
      <c r="T205" s="338"/>
      <c r="U205" s="335"/>
      <c r="V205" s="1021"/>
      <c r="W205" s="1021"/>
      <c r="X205" s="1036"/>
      <c r="Y205" s="1054"/>
      <c r="Z205" s="1039"/>
      <c r="AA205" s="1041"/>
      <c r="AB205" s="299">
        <f>IF(O205=O204,0,IF(O205=O203,0,IF(O205=O202,0,IF(O205=O201,0,1))))</f>
        <v>0</v>
      </c>
      <c r="AC205" s="299" t="s">
        <v>355</v>
      </c>
      <c r="AD205" s="299" t="str">
        <f t="shared" si="15"/>
        <v>??</v>
      </c>
      <c r="AE205" s="299" t="e">
        <f>IF(#REF!=#REF!,0,IF(#REF!=#REF!,0,IF(#REF!=#REF!,0,IF(#REF!=#REF!,0,1))))</f>
        <v>#REF!</v>
      </c>
      <c r="AF205" s="333">
        <f t="shared" si="44"/>
        <v>0</v>
      </c>
    </row>
    <row r="206" spans="1:32" ht="14.15" customHeight="1" thickTop="1" thickBot="1" x14ac:dyDescent="0.3">
      <c r="A206" s="1003"/>
      <c r="B206" s="1006"/>
      <c r="C206" s="1009"/>
      <c r="D206" s="1012"/>
      <c r="E206" s="1006"/>
      <c r="F206" s="1015"/>
      <c r="G206" s="1006"/>
      <c r="H206" s="1052"/>
      <c r="I206" s="1042"/>
      <c r="J206" s="1006"/>
      <c r="K206" s="1006"/>
      <c r="L206" s="1006"/>
      <c r="M206" s="334"/>
      <c r="N206" s="335"/>
      <c r="O206" s="336"/>
      <c r="P206" s="335"/>
      <c r="Q206" s="337"/>
      <c r="R206" s="338"/>
      <c r="S206" s="338"/>
      <c r="T206" s="338"/>
      <c r="U206" s="335"/>
      <c r="V206" s="1021"/>
      <c r="W206" s="1021"/>
      <c r="X206" s="1036"/>
      <c r="Y206" s="1054"/>
      <c r="Z206" s="1039"/>
      <c r="AA206" s="1041"/>
      <c r="AB206" s="299">
        <f>IF(O206=O205,0,IF(O206=O204,0,IF(O206=O203,0,IF(O206=O202,0,IF(O206=O201,0,1)))))</f>
        <v>0</v>
      </c>
      <c r="AC206" s="299" t="s">
        <v>355</v>
      </c>
      <c r="AD206" s="299" t="str">
        <f t="shared" si="15"/>
        <v>??</v>
      </c>
      <c r="AE206" s="299" t="e">
        <f>IF(#REF!=#REF!,0,IF(#REF!=#REF!,0,IF(#REF!=#REF!,0,IF(#REF!=#REF!,0,IF(#REF!=#REF!,0,1)))))</f>
        <v>#REF!</v>
      </c>
      <c r="AF206" s="333">
        <f t="shared" si="44"/>
        <v>0</v>
      </c>
    </row>
    <row r="207" spans="1:32" ht="14.15" customHeight="1" thickTop="1" thickBot="1" x14ac:dyDescent="0.3">
      <c r="A207" s="1003"/>
      <c r="B207" s="1006"/>
      <c r="C207" s="1009"/>
      <c r="D207" s="1012"/>
      <c r="E207" s="1006"/>
      <c r="F207" s="1015"/>
      <c r="G207" s="1006"/>
      <c r="H207" s="1052"/>
      <c r="I207" s="1042"/>
      <c r="J207" s="1006"/>
      <c r="K207" s="1006"/>
      <c r="L207" s="1006"/>
      <c r="M207" s="334"/>
      <c r="N207" s="335"/>
      <c r="O207" s="336"/>
      <c r="P207" s="335"/>
      <c r="Q207" s="337"/>
      <c r="R207" s="338"/>
      <c r="S207" s="338"/>
      <c r="T207" s="338"/>
      <c r="U207" s="335"/>
      <c r="V207" s="1021"/>
      <c r="W207" s="1021"/>
      <c r="X207" s="1044" t="str">
        <f t="shared" ref="X207" si="47">IF(X201&gt;9,"błąd","")</f>
        <v/>
      </c>
      <c r="Y207" s="1054"/>
      <c r="Z207" s="1039"/>
      <c r="AA207" s="1041"/>
      <c r="AB207" s="299">
        <f>IF(O207=O206,0,IF(O207=O205,0,IF(O207=O204,0,IF(O207=O203,0,IF(O207=O202,0,IF(O207=O201,0,1))))))</f>
        <v>0</v>
      </c>
      <c r="AC207" s="299" t="s">
        <v>355</v>
      </c>
      <c r="AD207" s="299" t="str">
        <f t="shared" si="15"/>
        <v>??</v>
      </c>
      <c r="AE207" s="299" t="e">
        <f>IF(#REF!=#REF!,0,IF(#REF!=#REF!,0,IF(#REF!=#REF!,0,IF(#REF!=#REF!,0,IF(#REF!=#REF!,0,IF(#REF!=#REF!,0,1))))))</f>
        <v>#REF!</v>
      </c>
      <c r="AF207" s="333">
        <f t="shared" si="44"/>
        <v>0</v>
      </c>
    </row>
    <row r="208" spans="1:32" ht="14.15" customHeight="1" thickTop="1" thickBot="1" x14ac:dyDescent="0.3">
      <c r="A208" s="1003"/>
      <c r="B208" s="1006"/>
      <c r="C208" s="1009"/>
      <c r="D208" s="1012"/>
      <c r="E208" s="1006"/>
      <c r="F208" s="1015"/>
      <c r="G208" s="1006"/>
      <c r="H208" s="1052"/>
      <c r="I208" s="1042"/>
      <c r="J208" s="1006"/>
      <c r="K208" s="1006"/>
      <c r="L208" s="1006"/>
      <c r="M208" s="334"/>
      <c r="N208" s="335"/>
      <c r="O208" s="336"/>
      <c r="P208" s="335"/>
      <c r="Q208" s="337"/>
      <c r="R208" s="338"/>
      <c r="S208" s="338"/>
      <c r="T208" s="338"/>
      <c r="U208" s="335"/>
      <c r="V208" s="1021"/>
      <c r="W208" s="1021"/>
      <c r="X208" s="1044"/>
      <c r="Y208" s="1054"/>
      <c r="Z208" s="1039"/>
      <c r="AA208" s="1041"/>
      <c r="AB208" s="299">
        <f>IF(O208=O207,0,IF(O208=O206,0,IF(O208=O205,0,IF(O208=O204,0,IF(O208=O203,0,IF(O208=O202,0,IF(O208=O201,0,1)))))))</f>
        <v>0</v>
      </c>
      <c r="AC208" s="299" t="s">
        <v>355</v>
      </c>
      <c r="AD208" s="299" t="str">
        <f t="shared" si="15"/>
        <v>??</v>
      </c>
      <c r="AE208" s="299" t="e">
        <f>IF(#REF!=#REF!,0,IF(#REF!=#REF!,0,IF(#REF!=#REF!,0,IF(#REF!=#REF!,0,IF(#REF!=#REF!,0,IF(#REF!=#REF!,0,IF(#REF!=#REF!,0,1)))))))</f>
        <v>#REF!</v>
      </c>
      <c r="AF208" s="333">
        <f t="shared" si="44"/>
        <v>0</v>
      </c>
    </row>
    <row r="209" spans="1:32" ht="14.15" customHeight="1" thickTop="1" thickBot="1" x14ac:dyDescent="0.3">
      <c r="A209" s="1003"/>
      <c r="B209" s="1006"/>
      <c r="C209" s="1009"/>
      <c r="D209" s="1012"/>
      <c r="E209" s="1006"/>
      <c r="F209" s="1015"/>
      <c r="G209" s="1006"/>
      <c r="H209" s="1052"/>
      <c r="I209" s="1042"/>
      <c r="J209" s="1006"/>
      <c r="K209" s="1006"/>
      <c r="L209" s="1006"/>
      <c r="M209" s="334"/>
      <c r="N209" s="335"/>
      <c r="O209" s="336"/>
      <c r="P209" s="335"/>
      <c r="Q209" s="337"/>
      <c r="R209" s="338"/>
      <c r="S209" s="338"/>
      <c r="T209" s="338"/>
      <c r="U209" s="335"/>
      <c r="V209" s="1021"/>
      <c r="W209" s="1021"/>
      <c r="X209" s="1044"/>
      <c r="Y209" s="1054"/>
      <c r="Z209" s="1039"/>
      <c r="AA209" s="1041"/>
      <c r="AB209" s="299">
        <f>IF(O209=O208,0,IF(O209=O207,0,IF(O209=O206,0,IF(O209=O205,0,IF(O209=O204,0,IF(O209=O203,0,IF(O209=O202,0,IF(O209=O201,0,1))))))))</f>
        <v>0</v>
      </c>
      <c r="AC209" s="299" t="s">
        <v>355</v>
      </c>
      <c r="AD209" s="299" t="str">
        <f t="shared" si="15"/>
        <v>??</v>
      </c>
      <c r="AE209" s="299" t="e">
        <f>IF(#REF!=#REF!,0,IF(#REF!=#REF!,0,IF(#REF!=#REF!,0,IF(#REF!=#REF!,0,IF(#REF!=#REF!,0,IF(#REF!=#REF!,0,IF(#REF!=#REF!,0,IF(#REF!=#REF!,0,1))))))))</f>
        <v>#REF!</v>
      </c>
      <c r="AF209" s="333">
        <f t="shared" si="44"/>
        <v>0</v>
      </c>
    </row>
    <row r="210" spans="1:32" ht="14.15" customHeight="1" thickTop="1" thickBot="1" x14ac:dyDescent="0.3">
      <c r="A210" s="1004"/>
      <c r="B210" s="1007"/>
      <c r="C210" s="1010"/>
      <c r="D210" s="1013"/>
      <c r="E210" s="1007"/>
      <c r="F210" s="1016"/>
      <c r="G210" s="1007"/>
      <c r="H210" s="1053"/>
      <c r="I210" s="1043"/>
      <c r="J210" s="1007"/>
      <c r="K210" s="1007"/>
      <c r="L210" s="1007"/>
      <c r="M210" s="339"/>
      <c r="N210" s="340"/>
      <c r="O210" s="341"/>
      <c r="P210" s="340"/>
      <c r="Q210" s="342"/>
      <c r="R210" s="343"/>
      <c r="S210" s="343"/>
      <c r="T210" s="343"/>
      <c r="U210" s="340"/>
      <c r="V210" s="1022"/>
      <c r="W210" s="1022"/>
      <c r="X210" s="1045"/>
      <c r="Y210" s="1054"/>
      <c r="Z210" s="1040"/>
      <c r="AA210" s="1041"/>
      <c r="AB210" s="299">
        <f>IF(O210=O209,0,IF(O210=O208,0,IF(O210=O207,0,IF(O210=O206,0,IF(O210=O205,0,IF(O210=O204,0,IF(O210=O203,0,IF(O210=O202,0,IF(O210=O201,0,1)))))))))</f>
        <v>0</v>
      </c>
      <c r="AC210" s="299" t="s">
        <v>355</v>
      </c>
      <c r="AD210" s="299" t="str">
        <f t="shared" si="15"/>
        <v>??</v>
      </c>
      <c r="AE210" s="299" t="e">
        <f>IF(#REF!=#REF!,0,IF(#REF!=#REF!,0,IF(#REF!=#REF!,0,IF(#REF!=#REF!,0,IF(#REF!=#REF!,0,IF(#REF!=#REF!,0,IF(#REF!=#REF!,0,IF(#REF!=#REF!,0,IF(#REF!=#REF!,0,1)))))))))</f>
        <v>#REF!</v>
      </c>
      <c r="AF210" s="333">
        <f t="shared" si="44"/>
        <v>0</v>
      </c>
    </row>
    <row r="211" spans="1:32" ht="14.15" customHeight="1" thickTop="1" thickBot="1" x14ac:dyDescent="0.3">
      <c r="A211" s="1003"/>
      <c r="B211" s="1005"/>
      <c r="C211" s="1009"/>
      <c r="D211" s="1012"/>
      <c r="E211" s="1005"/>
      <c r="F211" s="1014"/>
      <c r="G211" s="1005"/>
      <c r="H211" s="1052"/>
      <c r="I211" s="327" t="s">
        <v>135</v>
      </c>
      <c r="J211" s="1005"/>
      <c r="K211" s="1005"/>
      <c r="L211" s="1006"/>
      <c r="M211" s="328"/>
      <c r="N211" s="329"/>
      <c r="O211" s="330"/>
      <c r="P211" s="329"/>
      <c r="Q211" s="331"/>
      <c r="R211" s="332"/>
      <c r="S211" s="332"/>
      <c r="T211" s="332"/>
      <c r="U211" s="329"/>
      <c r="V211" s="1020">
        <f>SUM(Q211:U220)</f>
        <v>0</v>
      </c>
      <c r="W211" s="1020">
        <f>IF(V211&gt;0,18,0)</f>
        <v>0</v>
      </c>
      <c r="X211" s="1035">
        <f t="shared" ref="X211" si="48">IF((V211-W211)&gt;=0,V211-W211,0)</f>
        <v>0</v>
      </c>
      <c r="Y211" s="1054">
        <f>IF(V211&lt;W211,V211,W211)/IF(W211=0,1,W211)</f>
        <v>0</v>
      </c>
      <c r="Z211" s="1038" t="str">
        <f>IF(Y211=1,"pe",IF(Y211&gt;0,"ne",""))</f>
        <v/>
      </c>
      <c r="AA211" s="1041"/>
      <c r="AB211" s="299">
        <v>1</v>
      </c>
      <c r="AC211" s="299" t="s">
        <v>355</v>
      </c>
      <c r="AD211" s="299" t="str">
        <f t="shared" si="15"/>
        <v>??</v>
      </c>
      <c r="AE211" s="299">
        <v>1</v>
      </c>
      <c r="AF211" s="333">
        <f>C211</f>
        <v>0</v>
      </c>
    </row>
    <row r="212" spans="1:32" ht="14.15" customHeight="1" thickTop="1" thickBot="1" x14ac:dyDescent="0.3">
      <c r="A212" s="1003"/>
      <c r="B212" s="1006"/>
      <c r="C212" s="1009"/>
      <c r="D212" s="1012"/>
      <c r="E212" s="1006"/>
      <c r="F212" s="1015"/>
      <c r="G212" s="1006"/>
      <c r="H212" s="1052"/>
      <c r="I212" s="1042"/>
      <c r="J212" s="1006"/>
      <c r="K212" s="1006"/>
      <c r="L212" s="1006"/>
      <c r="M212" s="334"/>
      <c r="N212" s="335"/>
      <c r="O212" s="336"/>
      <c r="P212" s="335"/>
      <c r="Q212" s="337"/>
      <c r="R212" s="338"/>
      <c r="S212" s="338"/>
      <c r="T212" s="338"/>
      <c r="U212" s="335"/>
      <c r="V212" s="1021"/>
      <c r="W212" s="1021"/>
      <c r="X212" s="1036"/>
      <c r="Y212" s="1054"/>
      <c r="Z212" s="1039"/>
      <c r="AA212" s="1041"/>
      <c r="AB212" s="299">
        <f>IF(O212=O211,0,1)</f>
        <v>0</v>
      </c>
      <c r="AC212" s="299" t="s">
        <v>355</v>
      </c>
      <c r="AD212" s="299" t="str">
        <f t="shared" si="15"/>
        <v>??</v>
      </c>
      <c r="AE212" s="299" t="e">
        <f>IF(#REF!=#REF!,0,1)</f>
        <v>#REF!</v>
      </c>
      <c r="AF212" s="333">
        <f t="shared" si="44"/>
        <v>0</v>
      </c>
    </row>
    <row r="213" spans="1:32" ht="14.15" customHeight="1" thickTop="1" thickBot="1" x14ac:dyDescent="0.3">
      <c r="A213" s="1003"/>
      <c r="B213" s="1006"/>
      <c r="C213" s="1009"/>
      <c r="D213" s="1012"/>
      <c r="E213" s="1006"/>
      <c r="F213" s="1015"/>
      <c r="G213" s="1006"/>
      <c r="H213" s="1052"/>
      <c r="I213" s="1042"/>
      <c r="J213" s="1006"/>
      <c r="K213" s="1006"/>
      <c r="L213" s="1006"/>
      <c r="M213" s="334"/>
      <c r="N213" s="335"/>
      <c r="O213" s="336"/>
      <c r="P213" s="335"/>
      <c r="Q213" s="337"/>
      <c r="R213" s="338"/>
      <c r="S213" s="338"/>
      <c r="T213" s="338"/>
      <c r="U213" s="335"/>
      <c r="V213" s="1021"/>
      <c r="W213" s="1021"/>
      <c r="X213" s="1036"/>
      <c r="Y213" s="1054"/>
      <c r="Z213" s="1039"/>
      <c r="AA213" s="1041"/>
      <c r="AB213" s="299">
        <f>IF(O213=O212,0,IF(O213=O211,0,1))</f>
        <v>0</v>
      </c>
      <c r="AC213" s="299" t="s">
        <v>355</v>
      </c>
      <c r="AD213" s="299" t="str">
        <f t="shared" si="15"/>
        <v>??</v>
      </c>
      <c r="AE213" s="299" t="e">
        <f>IF(#REF!=#REF!,0,IF(#REF!=#REF!,0,1))</f>
        <v>#REF!</v>
      </c>
      <c r="AF213" s="333">
        <f t="shared" si="44"/>
        <v>0</v>
      </c>
    </row>
    <row r="214" spans="1:32" ht="14.15" customHeight="1" thickTop="1" thickBot="1" x14ac:dyDescent="0.3">
      <c r="A214" s="1003"/>
      <c r="B214" s="1006"/>
      <c r="C214" s="1009"/>
      <c r="D214" s="1012"/>
      <c r="E214" s="1006"/>
      <c r="F214" s="1015"/>
      <c r="G214" s="1006"/>
      <c r="H214" s="1052"/>
      <c r="I214" s="1042"/>
      <c r="J214" s="1006"/>
      <c r="K214" s="1006"/>
      <c r="L214" s="1006"/>
      <c r="M214" s="334"/>
      <c r="N214" s="335"/>
      <c r="O214" s="336"/>
      <c r="P214" s="335"/>
      <c r="Q214" s="337"/>
      <c r="R214" s="338"/>
      <c r="S214" s="338"/>
      <c r="T214" s="338"/>
      <c r="U214" s="335"/>
      <c r="V214" s="1021"/>
      <c r="W214" s="1021"/>
      <c r="X214" s="1036"/>
      <c r="Y214" s="1054"/>
      <c r="Z214" s="1039"/>
      <c r="AA214" s="1041"/>
      <c r="AB214" s="299">
        <f>IF(O214=O213,0,IF(O214=O212,0,IF(O214=O211,0,1)))</f>
        <v>0</v>
      </c>
      <c r="AC214" s="299" t="s">
        <v>355</v>
      </c>
      <c r="AD214" s="299" t="str">
        <f t="shared" si="15"/>
        <v>??</v>
      </c>
      <c r="AE214" s="299" t="e">
        <f>IF(#REF!=#REF!,0,IF(#REF!=#REF!,0,IF(#REF!=#REF!,0,1)))</f>
        <v>#REF!</v>
      </c>
      <c r="AF214" s="333">
        <f t="shared" si="44"/>
        <v>0</v>
      </c>
    </row>
    <row r="215" spans="1:32" ht="14.15" customHeight="1" thickTop="1" thickBot="1" x14ac:dyDescent="0.3">
      <c r="A215" s="1003"/>
      <c r="B215" s="1006"/>
      <c r="C215" s="1009"/>
      <c r="D215" s="1012"/>
      <c r="E215" s="1006"/>
      <c r="F215" s="1015"/>
      <c r="G215" s="1006"/>
      <c r="H215" s="1052"/>
      <c r="I215" s="1042"/>
      <c r="J215" s="1006"/>
      <c r="K215" s="1006"/>
      <c r="L215" s="1006"/>
      <c r="M215" s="334"/>
      <c r="N215" s="335"/>
      <c r="O215" s="336"/>
      <c r="P215" s="335"/>
      <c r="Q215" s="337"/>
      <c r="R215" s="338"/>
      <c r="S215" s="338"/>
      <c r="T215" s="338"/>
      <c r="U215" s="335"/>
      <c r="V215" s="1021"/>
      <c r="W215" s="1021"/>
      <c r="X215" s="1036"/>
      <c r="Y215" s="1054"/>
      <c r="Z215" s="1039"/>
      <c r="AA215" s="1041"/>
      <c r="AB215" s="299">
        <f>IF(O215=O214,0,IF(O215=O213,0,IF(O215=O212,0,IF(O215=O211,0,1))))</f>
        <v>0</v>
      </c>
      <c r="AC215" s="299" t="s">
        <v>355</v>
      </c>
      <c r="AD215" s="299" t="str">
        <f t="shared" si="15"/>
        <v>??</v>
      </c>
      <c r="AE215" s="299" t="e">
        <f>IF(#REF!=#REF!,0,IF(#REF!=#REF!,0,IF(#REF!=#REF!,0,IF(#REF!=#REF!,0,1))))</f>
        <v>#REF!</v>
      </c>
      <c r="AF215" s="333">
        <f t="shared" si="44"/>
        <v>0</v>
      </c>
    </row>
    <row r="216" spans="1:32" ht="14.15" customHeight="1" thickTop="1" thickBot="1" x14ac:dyDescent="0.3">
      <c r="A216" s="1003"/>
      <c r="B216" s="1006"/>
      <c r="C216" s="1009"/>
      <c r="D216" s="1012"/>
      <c r="E216" s="1006"/>
      <c r="F216" s="1015"/>
      <c r="G216" s="1006"/>
      <c r="H216" s="1052"/>
      <c r="I216" s="1042"/>
      <c r="J216" s="1006"/>
      <c r="K216" s="1006"/>
      <c r="L216" s="1006"/>
      <c r="M216" s="334"/>
      <c r="N216" s="335"/>
      <c r="O216" s="336"/>
      <c r="P216" s="335"/>
      <c r="Q216" s="337"/>
      <c r="R216" s="338"/>
      <c r="S216" s="338"/>
      <c r="T216" s="338"/>
      <c r="U216" s="335"/>
      <c r="V216" s="1021"/>
      <c r="W216" s="1021"/>
      <c r="X216" s="1036"/>
      <c r="Y216" s="1054"/>
      <c r="Z216" s="1039"/>
      <c r="AA216" s="1041"/>
      <c r="AB216" s="299">
        <f>IF(O216=O215,0,IF(O216=O214,0,IF(O216=O213,0,IF(O216=O212,0,IF(O216=O211,0,1)))))</f>
        <v>0</v>
      </c>
      <c r="AC216" s="299" t="s">
        <v>355</v>
      </c>
      <c r="AD216" s="299" t="str">
        <f t="shared" si="15"/>
        <v>??</v>
      </c>
      <c r="AE216" s="299" t="e">
        <f>IF(#REF!=#REF!,0,IF(#REF!=#REF!,0,IF(#REF!=#REF!,0,IF(#REF!=#REF!,0,IF(#REF!=#REF!,0,1)))))</f>
        <v>#REF!</v>
      </c>
      <c r="AF216" s="333">
        <f t="shared" si="44"/>
        <v>0</v>
      </c>
    </row>
    <row r="217" spans="1:32" ht="14.15" customHeight="1" thickTop="1" thickBot="1" x14ac:dyDescent="0.3">
      <c r="A217" s="1003"/>
      <c r="B217" s="1006"/>
      <c r="C217" s="1009"/>
      <c r="D217" s="1012"/>
      <c r="E217" s="1006"/>
      <c r="F217" s="1015"/>
      <c r="G217" s="1006"/>
      <c r="H217" s="1052"/>
      <c r="I217" s="1042"/>
      <c r="J217" s="1006"/>
      <c r="K217" s="1006"/>
      <c r="L217" s="1006"/>
      <c r="M217" s="334"/>
      <c r="N217" s="335"/>
      <c r="O217" s="336"/>
      <c r="P217" s="335"/>
      <c r="Q217" s="337"/>
      <c r="R217" s="338"/>
      <c r="S217" s="338"/>
      <c r="T217" s="338"/>
      <c r="U217" s="335"/>
      <c r="V217" s="1021"/>
      <c r="W217" s="1021"/>
      <c r="X217" s="1044" t="str">
        <f t="shared" ref="X217" si="49">IF(X211&gt;9,"błąd","")</f>
        <v/>
      </c>
      <c r="Y217" s="1054"/>
      <c r="Z217" s="1039"/>
      <c r="AA217" s="1041"/>
      <c r="AB217" s="299">
        <f>IF(O217=O216,0,IF(O217=O215,0,IF(O217=O214,0,IF(O217=O213,0,IF(O217=O212,0,IF(O217=O211,0,1))))))</f>
        <v>0</v>
      </c>
      <c r="AC217" s="299" t="s">
        <v>355</v>
      </c>
      <c r="AD217" s="299" t="str">
        <f t="shared" si="15"/>
        <v>??</v>
      </c>
      <c r="AE217" s="299" t="e">
        <f>IF(#REF!=#REF!,0,IF(#REF!=#REF!,0,IF(#REF!=#REF!,0,IF(#REF!=#REF!,0,IF(#REF!=#REF!,0,IF(#REF!=#REF!,0,1))))))</f>
        <v>#REF!</v>
      </c>
      <c r="AF217" s="333">
        <f t="shared" si="44"/>
        <v>0</v>
      </c>
    </row>
    <row r="218" spans="1:32" ht="14.15" customHeight="1" thickTop="1" thickBot="1" x14ac:dyDescent="0.3">
      <c r="A218" s="1003"/>
      <c r="B218" s="1006"/>
      <c r="C218" s="1009"/>
      <c r="D218" s="1012"/>
      <c r="E218" s="1006"/>
      <c r="F218" s="1015"/>
      <c r="G218" s="1006"/>
      <c r="H218" s="1052"/>
      <c r="I218" s="1042"/>
      <c r="J218" s="1006"/>
      <c r="K218" s="1006"/>
      <c r="L218" s="1006"/>
      <c r="M218" s="334"/>
      <c r="N218" s="335"/>
      <c r="O218" s="336"/>
      <c r="P218" s="335"/>
      <c r="Q218" s="337"/>
      <c r="R218" s="338"/>
      <c r="S218" s="338"/>
      <c r="T218" s="338"/>
      <c r="U218" s="335"/>
      <c r="V218" s="1021"/>
      <c r="W218" s="1021"/>
      <c r="X218" s="1044"/>
      <c r="Y218" s="1054"/>
      <c r="Z218" s="1039"/>
      <c r="AA218" s="1041"/>
      <c r="AB218" s="299">
        <f>IF(O218=O217,0,IF(O218=O216,0,IF(O218=O215,0,IF(O218=O214,0,IF(O218=O213,0,IF(O218=O212,0,IF(O218=O211,0,1)))))))</f>
        <v>0</v>
      </c>
      <c r="AC218" s="299" t="s">
        <v>355</v>
      </c>
      <c r="AD218" s="299" t="str">
        <f t="shared" si="15"/>
        <v>??</v>
      </c>
      <c r="AE218" s="299" t="e">
        <f>IF(#REF!=#REF!,0,IF(#REF!=#REF!,0,IF(#REF!=#REF!,0,IF(#REF!=#REF!,0,IF(#REF!=#REF!,0,IF(#REF!=#REF!,0,IF(#REF!=#REF!,0,1)))))))</f>
        <v>#REF!</v>
      </c>
      <c r="AF218" s="333">
        <f t="shared" si="44"/>
        <v>0</v>
      </c>
    </row>
    <row r="219" spans="1:32" ht="14.15" customHeight="1" thickTop="1" thickBot="1" x14ac:dyDescent="0.3">
      <c r="A219" s="1003"/>
      <c r="B219" s="1006"/>
      <c r="C219" s="1009"/>
      <c r="D219" s="1012"/>
      <c r="E219" s="1006"/>
      <c r="F219" s="1015"/>
      <c r="G219" s="1006"/>
      <c r="H219" s="1052"/>
      <c r="I219" s="1042"/>
      <c r="J219" s="1006"/>
      <c r="K219" s="1006"/>
      <c r="L219" s="1006"/>
      <c r="M219" s="334"/>
      <c r="N219" s="335"/>
      <c r="O219" s="336"/>
      <c r="P219" s="335"/>
      <c r="Q219" s="337"/>
      <c r="R219" s="338"/>
      <c r="S219" s="338"/>
      <c r="T219" s="338"/>
      <c r="U219" s="335"/>
      <c r="V219" s="1021"/>
      <c r="W219" s="1021"/>
      <c r="X219" s="1044"/>
      <c r="Y219" s="1054"/>
      <c r="Z219" s="1039"/>
      <c r="AA219" s="1041"/>
      <c r="AB219" s="299">
        <f>IF(O219=O218,0,IF(O219=O217,0,IF(O219=O216,0,IF(O219=O215,0,IF(O219=O214,0,IF(O219=O213,0,IF(O219=O212,0,IF(O219=O211,0,1))))))))</f>
        <v>0</v>
      </c>
      <c r="AC219" s="299" t="s">
        <v>355</v>
      </c>
      <c r="AD219" s="299" t="str">
        <f t="shared" si="15"/>
        <v>??</v>
      </c>
      <c r="AE219" s="299" t="e">
        <f>IF(#REF!=#REF!,0,IF(#REF!=#REF!,0,IF(#REF!=#REF!,0,IF(#REF!=#REF!,0,IF(#REF!=#REF!,0,IF(#REF!=#REF!,0,IF(#REF!=#REF!,0,IF(#REF!=#REF!,0,1))))))))</f>
        <v>#REF!</v>
      </c>
      <c r="AF219" s="333">
        <f t="shared" si="44"/>
        <v>0</v>
      </c>
    </row>
    <row r="220" spans="1:32" ht="14.15" customHeight="1" thickTop="1" thickBot="1" x14ac:dyDescent="0.3">
      <c r="A220" s="1004"/>
      <c r="B220" s="1007"/>
      <c r="C220" s="1010"/>
      <c r="D220" s="1013"/>
      <c r="E220" s="1007"/>
      <c r="F220" s="1016"/>
      <c r="G220" s="1007"/>
      <c r="H220" s="1053"/>
      <c r="I220" s="1043"/>
      <c r="J220" s="1007"/>
      <c r="K220" s="1007"/>
      <c r="L220" s="1007"/>
      <c r="M220" s="339"/>
      <c r="N220" s="340"/>
      <c r="O220" s="341"/>
      <c r="P220" s="340"/>
      <c r="Q220" s="342"/>
      <c r="R220" s="343"/>
      <c r="S220" s="343"/>
      <c r="T220" s="343"/>
      <c r="U220" s="340"/>
      <c r="V220" s="1022"/>
      <c r="W220" s="1022"/>
      <c r="X220" s="1045"/>
      <c r="Y220" s="1054"/>
      <c r="Z220" s="1040"/>
      <c r="AA220" s="1041"/>
      <c r="AB220" s="299">
        <f>IF(O220=O219,0,IF(O220=O218,0,IF(O220=O217,0,IF(O220=O216,0,IF(O220=O215,0,IF(O220=O214,0,IF(O220=O213,0,IF(O220=O212,0,IF(O220=O211,0,1)))))))))</f>
        <v>0</v>
      </c>
      <c r="AC220" s="299" t="s">
        <v>355</v>
      </c>
      <c r="AD220" s="299" t="str">
        <f t="shared" si="15"/>
        <v>??</v>
      </c>
      <c r="AE220" s="299" t="e">
        <f>IF(#REF!=#REF!,0,IF(#REF!=#REF!,0,IF(#REF!=#REF!,0,IF(#REF!=#REF!,0,IF(#REF!=#REF!,0,IF(#REF!=#REF!,0,IF(#REF!=#REF!,0,IF(#REF!=#REF!,0,IF(#REF!=#REF!,0,1)))))))))</f>
        <v>#REF!</v>
      </c>
      <c r="AF220" s="333">
        <f t="shared" si="44"/>
        <v>0</v>
      </c>
    </row>
    <row r="221" spans="1:32" ht="14.15" customHeight="1" thickTop="1" thickBot="1" x14ac:dyDescent="0.3">
      <c r="A221" s="1003"/>
      <c r="B221" s="1005"/>
      <c r="C221" s="1009"/>
      <c r="D221" s="1012"/>
      <c r="E221" s="1005"/>
      <c r="F221" s="1014"/>
      <c r="G221" s="1005"/>
      <c r="H221" s="1052"/>
      <c r="I221" s="327" t="s">
        <v>135</v>
      </c>
      <c r="J221" s="1005"/>
      <c r="K221" s="1005"/>
      <c r="L221" s="1006"/>
      <c r="M221" s="328"/>
      <c r="N221" s="329"/>
      <c r="O221" s="330"/>
      <c r="P221" s="329"/>
      <c r="Q221" s="331"/>
      <c r="R221" s="332"/>
      <c r="S221" s="332"/>
      <c r="T221" s="332"/>
      <c r="U221" s="329"/>
      <c r="V221" s="1020">
        <f>SUM(Q221:U230)</f>
        <v>0</v>
      </c>
      <c r="W221" s="1020">
        <f>IF(V221&gt;0,18,0)</f>
        <v>0</v>
      </c>
      <c r="X221" s="1035">
        <f t="shared" ref="X221" si="50">IF((V221-W221)&gt;=0,V221-W221,0)</f>
        <v>0</v>
      </c>
      <c r="Y221" s="1054">
        <f>IF(V221&lt;W221,V221,W221)/IF(W221=0,1,W221)</f>
        <v>0</v>
      </c>
      <c r="Z221" s="1038" t="str">
        <f>IF(Y221=1,"pe",IF(Y221&gt;0,"ne",""))</f>
        <v/>
      </c>
      <c r="AA221" s="1041"/>
      <c r="AB221" s="299">
        <v>1</v>
      </c>
      <c r="AC221" s="299" t="s">
        <v>355</v>
      </c>
      <c r="AD221" s="299" t="str">
        <f t="shared" si="15"/>
        <v>??</v>
      </c>
      <c r="AE221" s="299">
        <v>1</v>
      </c>
      <c r="AF221" s="333">
        <f>C221</f>
        <v>0</v>
      </c>
    </row>
    <row r="222" spans="1:32" ht="14.15" customHeight="1" thickTop="1" thickBot="1" x14ac:dyDescent="0.3">
      <c r="A222" s="1003"/>
      <c r="B222" s="1006"/>
      <c r="C222" s="1009"/>
      <c r="D222" s="1012"/>
      <c r="E222" s="1006"/>
      <c r="F222" s="1015"/>
      <c r="G222" s="1006"/>
      <c r="H222" s="1052"/>
      <c r="I222" s="1042"/>
      <c r="J222" s="1006"/>
      <c r="K222" s="1006"/>
      <c r="L222" s="1006"/>
      <c r="M222" s="334"/>
      <c r="N222" s="335"/>
      <c r="O222" s="336"/>
      <c r="P222" s="335"/>
      <c r="Q222" s="337"/>
      <c r="R222" s="338"/>
      <c r="S222" s="338"/>
      <c r="T222" s="338"/>
      <c r="U222" s="335"/>
      <c r="V222" s="1021"/>
      <c r="W222" s="1021"/>
      <c r="X222" s="1036"/>
      <c r="Y222" s="1054"/>
      <c r="Z222" s="1039"/>
      <c r="AA222" s="1041"/>
      <c r="AB222" s="299">
        <f>IF(O222=O221,0,1)</f>
        <v>0</v>
      </c>
      <c r="AC222" s="299" t="s">
        <v>355</v>
      </c>
      <c r="AD222" s="299" t="str">
        <f t="shared" si="15"/>
        <v>??</v>
      </c>
      <c r="AE222" s="299" t="e">
        <f>IF(#REF!=#REF!,0,1)</f>
        <v>#REF!</v>
      </c>
      <c r="AF222" s="333">
        <f t="shared" ref="AF222:AF280" si="51">AF221</f>
        <v>0</v>
      </c>
    </row>
    <row r="223" spans="1:32" ht="14.15" customHeight="1" thickTop="1" thickBot="1" x14ac:dyDescent="0.3">
      <c r="A223" s="1003"/>
      <c r="B223" s="1006"/>
      <c r="C223" s="1009"/>
      <c r="D223" s="1012"/>
      <c r="E223" s="1006"/>
      <c r="F223" s="1015"/>
      <c r="G223" s="1006"/>
      <c r="H223" s="1052"/>
      <c r="I223" s="1042"/>
      <c r="J223" s="1006"/>
      <c r="K223" s="1006"/>
      <c r="L223" s="1006"/>
      <c r="M223" s="334"/>
      <c r="N223" s="335"/>
      <c r="O223" s="336"/>
      <c r="P223" s="335"/>
      <c r="Q223" s="337"/>
      <c r="R223" s="338"/>
      <c r="S223" s="338"/>
      <c r="T223" s="338"/>
      <c r="U223" s="335"/>
      <c r="V223" s="1021"/>
      <c r="W223" s="1021"/>
      <c r="X223" s="1036"/>
      <c r="Y223" s="1054"/>
      <c r="Z223" s="1039"/>
      <c r="AA223" s="1041"/>
      <c r="AB223" s="299">
        <f>IF(O223=O222,0,IF(O223=O221,0,1))</f>
        <v>0</v>
      </c>
      <c r="AC223" s="299" t="s">
        <v>355</v>
      </c>
      <c r="AD223" s="299" t="str">
        <f t="shared" si="15"/>
        <v>??</v>
      </c>
      <c r="AE223" s="299" t="e">
        <f>IF(#REF!=#REF!,0,IF(#REF!=#REF!,0,1))</f>
        <v>#REF!</v>
      </c>
      <c r="AF223" s="333">
        <f t="shared" si="51"/>
        <v>0</v>
      </c>
    </row>
    <row r="224" spans="1:32" ht="14.15" customHeight="1" thickTop="1" thickBot="1" x14ac:dyDescent="0.3">
      <c r="A224" s="1003"/>
      <c r="B224" s="1006"/>
      <c r="C224" s="1009"/>
      <c r="D224" s="1012"/>
      <c r="E224" s="1006"/>
      <c r="F224" s="1015"/>
      <c r="G224" s="1006"/>
      <c r="H224" s="1052"/>
      <c r="I224" s="1042"/>
      <c r="J224" s="1006"/>
      <c r="K224" s="1006"/>
      <c r="L224" s="1006"/>
      <c r="M224" s="334"/>
      <c r="N224" s="335"/>
      <c r="O224" s="336"/>
      <c r="P224" s="335"/>
      <c r="Q224" s="337"/>
      <c r="R224" s="338"/>
      <c r="S224" s="338"/>
      <c r="T224" s="338"/>
      <c r="U224" s="335"/>
      <c r="V224" s="1021"/>
      <c r="W224" s="1021"/>
      <c r="X224" s="1036"/>
      <c r="Y224" s="1054"/>
      <c r="Z224" s="1039"/>
      <c r="AA224" s="1041"/>
      <c r="AB224" s="299">
        <f>IF(O224=O223,0,IF(O224=O222,0,IF(O224=O221,0,1)))</f>
        <v>0</v>
      </c>
      <c r="AC224" s="299" t="s">
        <v>355</v>
      </c>
      <c r="AD224" s="299" t="str">
        <f t="shared" si="15"/>
        <v>??</v>
      </c>
      <c r="AE224" s="299" t="e">
        <f>IF(#REF!=#REF!,0,IF(#REF!=#REF!,0,IF(#REF!=#REF!,0,1)))</f>
        <v>#REF!</v>
      </c>
      <c r="AF224" s="333">
        <f t="shared" si="51"/>
        <v>0</v>
      </c>
    </row>
    <row r="225" spans="1:32" ht="14.15" customHeight="1" thickTop="1" thickBot="1" x14ac:dyDescent="0.3">
      <c r="A225" s="1003"/>
      <c r="B225" s="1006"/>
      <c r="C225" s="1009"/>
      <c r="D225" s="1012"/>
      <c r="E225" s="1006"/>
      <c r="F225" s="1015"/>
      <c r="G225" s="1006"/>
      <c r="H225" s="1052"/>
      <c r="I225" s="1042"/>
      <c r="J225" s="1006"/>
      <c r="K225" s="1006"/>
      <c r="L225" s="1006"/>
      <c r="M225" s="334"/>
      <c r="N225" s="335"/>
      <c r="O225" s="336"/>
      <c r="P225" s="335"/>
      <c r="Q225" s="337"/>
      <c r="R225" s="338"/>
      <c r="S225" s="338"/>
      <c r="T225" s="338"/>
      <c r="U225" s="335"/>
      <c r="V225" s="1021"/>
      <c r="W225" s="1021"/>
      <c r="X225" s="1036"/>
      <c r="Y225" s="1054"/>
      <c r="Z225" s="1039"/>
      <c r="AA225" s="1041"/>
      <c r="AB225" s="299">
        <f>IF(O225=O224,0,IF(O225=O223,0,IF(O225=O222,0,IF(O225=O221,0,1))))</f>
        <v>0</v>
      </c>
      <c r="AC225" s="299" t="s">
        <v>355</v>
      </c>
      <c r="AD225" s="299" t="str">
        <f t="shared" si="15"/>
        <v>??</v>
      </c>
      <c r="AE225" s="299" t="e">
        <f>IF(#REF!=#REF!,0,IF(#REF!=#REF!,0,IF(#REF!=#REF!,0,IF(#REF!=#REF!,0,1))))</f>
        <v>#REF!</v>
      </c>
      <c r="AF225" s="333">
        <f t="shared" si="51"/>
        <v>0</v>
      </c>
    </row>
    <row r="226" spans="1:32" ht="14.15" customHeight="1" thickTop="1" thickBot="1" x14ac:dyDescent="0.3">
      <c r="A226" s="1003"/>
      <c r="B226" s="1006"/>
      <c r="C226" s="1009"/>
      <c r="D226" s="1012"/>
      <c r="E226" s="1006"/>
      <c r="F226" s="1015"/>
      <c r="G226" s="1006"/>
      <c r="H226" s="1052"/>
      <c r="I226" s="1042"/>
      <c r="J226" s="1006"/>
      <c r="K226" s="1006"/>
      <c r="L226" s="1006"/>
      <c r="M226" s="334"/>
      <c r="N226" s="335"/>
      <c r="O226" s="336"/>
      <c r="P226" s="335"/>
      <c r="Q226" s="337"/>
      <c r="R226" s="338"/>
      <c r="S226" s="338"/>
      <c r="T226" s="338"/>
      <c r="U226" s="335"/>
      <c r="V226" s="1021"/>
      <c r="W226" s="1021"/>
      <c r="X226" s="1036"/>
      <c r="Y226" s="1054"/>
      <c r="Z226" s="1039"/>
      <c r="AA226" s="1041"/>
      <c r="AB226" s="299">
        <f>IF(O226=O225,0,IF(O226=O224,0,IF(O226=O223,0,IF(O226=O222,0,IF(O226=O221,0,1)))))</f>
        <v>0</v>
      </c>
      <c r="AC226" s="299" t="s">
        <v>355</v>
      </c>
      <c r="AD226" s="299" t="str">
        <f t="shared" si="15"/>
        <v>??</v>
      </c>
      <c r="AE226" s="299" t="e">
        <f>IF(#REF!=#REF!,0,IF(#REF!=#REF!,0,IF(#REF!=#REF!,0,IF(#REF!=#REF!,0,IF(#REF!=#REF!,0,1)))))</f>
        <v>#REF!</v>
      </c>
      <c r="AF226" s="333">
        <f t="shared" si="51"/>
        <v>0</v>
      </c>
    </row>
    <row r="227" spans="1:32" ht="14.15" customHeight="1" thickTop="1" thickBot="1" x14ac:dyDescent="0.3">
      <c r="A227" s="1003"/>
      <c r="B227" s="1006"/>
      <c r="C227" s="1009"/>
      <c r="D227" s="1012"/>
      <c r="E227" s="1006"/>
      <c r="F227" s="1015"/>
      <c r="G227" s="1006"/>
      <c r="H227" s="1052"/>
      <c r="I227" s="1042"/>
      <c r="J227" s="1006"/>
      <c r="K227" s="1006"/>
      <c r="L227" s="1006"/>
      <c r="M227" s="334"/>
      <c r="N227" s="335"/>
      <c r="O227" s="336"/>
      <c r="P227" s="335"/>
      <c r="Q227" s="337"/>
      <c r="R227" s="338"/>
      <c r="S227" s="338"/>
      <c r="T227" s="338"/>
      <c r="U227" s="335"/>
      <c r="V227" s="1021"/>
      <c r="W227" s="1021"/>
      <c r="X227" s="1044" t="str">
        <f t="shared" ref="X227" si="52">IF(X221&gt;9,"błąd","")</f>
        <v/>
      </c>
      <c r="Y227" s="1054"/>
      <c r="Z227" s="1039"/>
      <c r="AA227" s="1041"/>
      <c r="AB227" s="299">
        <f>IF(O227=O226,0,IF(O227=O225,0,IF(O227=O224,0,IF(O227=O223,0,IF(O227=O222,0,IF(O227=O221,0,1))))))</f>
        <v>0</v>
      </c>
      <c r="AC227" s="299" t="s">
        <v>355</v>
      </c>
      <c r="AD227" s="299" t="str">
        <f t="shared" si="15"/>
        <v>??</v>
      </c>
      <c r="AE227" s="299" t="e">
        <f>IF(#REF!=#REF!,0,IF(#REF!=#REF!,0,IF(#REF!=#REF!,0,IF(#REF!=#REF!,0,IF(#REF!=#REF!,0,IF(#REF!=#REF!,0,1))))))</f>
        <v>#REF!</v>
      </c>
      <c r="AF227" s="333">
        <f t="shared" si="51"/>
        <v>0</v>
      </c>
    </row>
    <row r="228" spans="1:32" ht="14.15" customHeight="1" thickTop="1" thickBot="1" x14ac:dyDescent="0.3">
      <c r="A228" s="1003"/>
      <c r="B228" s="1006"/>
      <c r="C228" s="1009"/>
      <c r="D228" s="1012"/>
      <c r="E228" s="1006"/>
      <c r="F228" s="1015"/>
      <c r="G228" s="1006"/>
      <c r="H228" s="1052"/>
      <c r="I228" s="1042"/>
      <c r="J228" s="1006"/>
      <c r="K228" s="1006"/>
      <c r="L228" s="1006"/>
      <c r="M228" s="334"/>
      <c r="N228" s="335"/>
      <c r="O228" s="336"/>
      <c r="P228" s="335"/>
      <c r="Q228" s="337"/>
      <c r="R228" s="338"/>
      <c r="S228" s="338"/>
      <c r="T228" s="338"/>
      <c r="U228" s="335"/>
      <c r="V228" s="1021"/>
      <c r="W228" s="1021"/>
      <c r="X228" s="1044"/>
      <c r="Y228" s="1054"/>
      <c r="Z228" s="1039"/>
      <c r="AA228" s="1041"/>
      <c r="AB228" s="299">
        <f>IF(O228=O227,0,IF(O228=O226,0,IF(O228=O225,0,IF(O228=O224,0,IF(O228=O223,0,IF(O228=O222,0,IF(O228=O221,0,1)))))))</f>
        <v>0</v>
      </c>
      <c r="AC228" s="299" t="s">
        <v>355</v>
      </c>
      <c r="AD228" s="299" t="str">
        <f t="shared" si="15"/>
        <v>??</v>
      </c>
      <c r="AE228" s="299" t="e">
        <f>IF(#REF!=#REF!,0,IF(#REF!=#REF!,0,IF(#REF!=#REF!,0,IF(#REF!=#REF!,0,IF(#REF!=#REF!,0,IF(#REF!=#REF!,0,IF(#REF!=#REF!,0,1)))))))</f>
        <v>#REF!</v>
      </c>
      <c r="AF228" s="333">
        <f t="shared" si="51"/>
        <v>0</v>
      </c>
    </row>
    <row r="229" spans="1:32" ht="14.15" customHeight="1" thickTop="1" thickBot="1" x14ac:dyDescent="0.3">
      <c r="A229" s="1003"/>
      <c r="B229" s="1006"/>
      <c r="C229" s="1009"/>
      <c r="D229" s="1012"/>
      <c r="E229" s="1006"/>
      <c r="F229" s="1015"/>
      <c r="G229" s="1006"/>
      <c r="H229" s="1052"/>
      <c r="I229" s="1042"/>
      <c r="J229" s="1006"/>
      <c r="K229" s="1006"/>
      <c r="L229" s="1006"/>
      <c r="M229" s="334"/>
      <c r="N229" s="335"/>
      <c r="O229" s="336"/>
      <c r="P229" s="335"/>
      <c r="Q229" s="337"/>
      <c r="R229" s="338"/>
      <c r="S229" s="338"/>
      <c r="T229" s="338"/>
      <c r="U229" s="335"/>
      <c r="V229" s="1021"/>
      <c r="W229" s="1021"/>
      <c r="X229" s="1044"/>
      <c r="Y229" s="1054"/>
      <c r="Z229" s="1039"/>
      <c r="AA229" s="1041"/>
      <c r="AB229" s="299">
        <f>IF(O229=O228,0,IF(O229=O227,0,IF(O229=O226,0,IF(O229=O225,0,IF(O229=O224,0,IF(O229=O223,0,IF(O229=O222,0,IF(O229=O221,0,1))))))))</f>
        <v>0</v>
      </c>
      <c r="AC229" s="299" t="s">
        <v>355</v>
      </c>
      <c r="AD229" s="299" t="str">
        <f t="shared" si="15"/>
        <v>??</v>
      </c>
      <c r="AE229" s="299" t="e">
        <f>IF(#REF!=#REF!,0,IF(#REF!=#REF!,0,IF(#REF!=#REF!,0,IF(#REF!=#REF!,0,IF(#REF!=#REF!,0,IF(#REF!=#REF!,0,IF(#REF!=#REF!,0,IF(#REF!=#REF!,0,1))))))))</f>
        <v>#REF!</v>
      </c>
      <c r="AF229" s="333">
        <f t="shared" si="51"/>
        <v>0</v>
      </c>
    </row>
    <row r="230" spans="1:32" ht="14.15" customHeight="1" thickTop="1" thickBot="1" x14ac:dyDescent="0.3">
      <c r="A230" s="1004"/>
      <c r="B230" s="1007"/>
      <c r="C230" s="1010"/>
      <c r="D230" s="1013"/>
      <c r="E230" s="1007"/>
      <c r="F230" s="1016"/>
      <c r="G230" s="1007"/>
      <c r="H230" s="1053"/>
      <c r="I230" s="1043"/>
      <c r="J230" s="1007"/>
      <c r="K230" s="1007"/>
      <c r="L230" s="1007"/>
      <c r="M230" s="339"/>
      <c r="N230" s="340"/>
      <c r="O230" s="341"/>
      <c r="P230" s="340"/>
      <c r="Q230" s="342"/>
      <c r="R230" s="343"/>
      <c r="S230" s="343"/>
      <c r="T230" s="343"/>
      <c r="U230" s="340"/>
      <c r="V230" s="1022"/>
      <c r="W230" s="1022"/>
      <c r="X230" s="1045"/>
      <c r="Y230" s="1054"/>
      <c r="Z230" s="1040"/>
      <c r="AA230" s="1041"/>
      <c r="AB230" s="299">
        <f>IF(O230=O229,0,IF(O230=O228,0,IF(O230=O227,0,IF(O230=O226,0,IF(O230=O225,0,IF(O230=O224,0,IF(O230=O223,0,IF(O230=O222,0,IF(O230=O221,0,1)))))))))</f>
        <v>0</v>
      </c>
      <c r="AC230" s="299" t="s">
        <v>355</v>
      </c>
      <c r="AD230" s="299" t="str">
        <f t="shared" si="15"/>
        <v>??</v>
      </c>
      <c r="AE230" s="299" t="e">
        <f>IF(#REF!=#REF!,0,IF(#REF!=#REF!,0,IF(#REF!=#REF!,0,IF(#REF!=#REF!,0,IF(#REF!=#REF!,0,IF(#REF!=#REF!,0,IF(#REF!=#REF!,0,IF(#REF!=#REF!,0,IF(#REF!=#REF!,0,1)))))))))</f>
        <v>#REF!</v>
      </c>
      <c r="AF230" s="333">
        <f t="shared" si="51"/>
        <v>0</v>
      </c>
    </row>
    <row r="231" spans="1:32" ht="14.15" customHeight="1" thickTop="1" thickBot="1" x14ac:dyDescent="0.3">
      <c r="A231" s="1003"/>
      <c r="B231" s="1005"/>
      <c r="C231" s="1009"/>
      <c r="D231" s="1012"/>
      <c r="E231" s="1005"/>
      <c r="F231" s="1014"/>
      <c r="G231" s="1005"/>
      <c r="H231" s="1052"/>
      <c r="I231" s="327" t="s">
        <v>135</v>
      </c>
      <c r="J231" s="1005"/>
      <c r="K231" s="1005"/>
      <c r="L231" s="1006"/>
      <c r="M231" s="328"/>
      <c r="N231" s="329"/>
      <c r="O231" s="330"/>
      <c r="P231" s="329"/>
      <c r="Q231" s="331"/>
      <c r="R231" s="332"/>
      <c r="S231" s="332"/>
      <c r="T231" s="332"/>
      <c r="U231" s="329"/>
      <c r="V231" s="1020">
        <f>SUM(Q231:U240)</f>
        <v>0</v>
      </c>
      <c r="W231" s="1020">
        <f>IF(V231&gt;0,18,0)</f>
        <v>0</v>
      </c>
      <c r="X231" s="1035">
        <f t="shared" ref="X231" si="53">IF((V231-W231)&gt;=0,V231-W231,0)</f>
        <v>0</v>
      </c>
      <c r="Y231" s="1054">
        <f>IF(V231&lt;W231,V231,W231)/IF(W231=0,1,W231)</f>
        <v>0</v>
      </c>
      <c r="Z231" s="1038" t="str">
        <f>IF(Y231=1,"pe",IF(Y231&gt;0,"ne",""))</f>
        <v/>
      </c>
      <c r="AA231" s="1041"/>
      <c r="AB231" s="299">
        <v>1</v>
      </c>
      <c r="AC231" s="299" t="s">
        <v>355</v>
      </c>
      <c r="AD231" s="299" t="str">
        <f t="shared" si="15"/>
        <v>??</v>
      </c>
      <c r="AE231" s="299">
        <v>1</v>
      </c>
      <c r="AF231" s="333">
        <f>C231</f>
        <v>0</v>
      </c>
    </row>
    <row r="232" spans="1:32" ht="14.15" customHeight="1" thickTop="1" thickBot="1" x14ac:dyDescent="0.3">
      <c r="A232" s="1003"/>
      <c r="B232" s="1006"/>
      <c r="C232" s="1009"/>
      <c r="D232" s="1012"/>
      <c r="E232" s="1006"/>
      <c r="F232" s="1015"/>
      <c r="G232" s="1006"/>
      <c r="H232" s="1052"/>
      <c r="I232" s="1042"/>
      <c r="J232" s="1006"/>
      <c r="K232" s="1006"/>
      <c r="L232" s="1006"/>
      <c r="M232" s="334"/>
      <c r="N232" s="335"/>
      <c r="O232" s="336"/>
      <c r="P232" s="335"/>
      <c r="Q232" s="337"/>
      <c r="R232" s="338"/>
      <c r="S232" s="338"/>
      <c r="T232" s="338"/>
      <c r="U232" s="335"/>
      <c r="V232" s="1021"/>
      <c r="W232" s="1021"/>
      <c r="X232" s="1036"/>
      <c r="Y232" s="1054"/>
      <c r="Z232" s="1039"/>
      <c r="AA232" s="1041"/>
      <c r="AB232" s="299">
        <f>IF(O232=O231,0,1)</f>
        <v>0</v>
      </c>
      <c r="AC232" s="299" t="s">
        <v>355</v>
      </c>
      <c r="AD232" s="299" t="str">
        <f t="shared" si="15"/>
        <v>??</v>
      </c>
      <c r="AE232" s="299" t="e">
        <f>IF(#REF!=#REF!,0,1)</f>
        <v>#REF!</v>
      </c>
      <c r="AF232" s="333">
        <f t="shared" si="51"/>
        <v>0</v>
      </c>
    </row>
    <row r="233" spans="1:32" ht="14.15" customHeight="1" thickTop="1" thickBot="1" x14ac:dyDescent="0.3">
      <c r="A233" s="1003"/>
      <c r="B233" s="1006"/>
      <c r="C233" s="1009"/>
      <c r="D233" s="1012"/>
      <c r="E233" s="1006"/>
      <c r="F233" s="1015"/>
      <c r="G233" s="1006"/>
      <c r="H233" s="1052"/>
      <c r="I233" s="1042"/>
      <c r="J233" s="1006"/>
      <c r="K233" s="1006"/>
      <c r="L233" s="1006"/>
      <c r="M233" s="334"/>
      <c r="N233" s="335"/>
      <c r="O233" s="336"/>
      <c r="P233" s="335"/>
      <c r="Q233" s="337"/>
      <c r="R233" s="338"/>
      <c r="S233" s="338"/>
      <c r="T233" s="338"/>
      <c r="U233" s="335"/>
      <c r="V233" s="1021"/>
      <c r="W233" s="1021"/>
      <c r="X233" s="1036"/>
      <c r="Y233" s="1054"/>
      <c r="Z233" s="1039"/>
      <c r="AA233" s="1041"/>
      <c r="AB233" s="299">
        <f>IF(O233=O232,0,IF(O233=O231,0,1))</f>
        <v>0</v>
      </c>
      <c r="AC233" s="299" t="s">
        <v>355</v>
      </c>
      <c r="AD233" s="299" t="str">
        <f t="shared" si="15"/>
        <v>??</v>
      </c>
      <c r="AE233" s="299" t="e">
        <f>IF(#REF!=#REF!,0,IF(#REF!=#REF!,0,1))</f>
        <v>#REF!</v>
      </c>
      <c r="AF233" s="333">
        <f t="shared" si="51"/>
        <v>0</v>
      </c>
    </row>
    <row r="234" spans="1:32" ht="14.15" customHeight="1" thickTop="1" thickBot="1" x14ac:dyDescent="0.3">
      <c r="A234" s="1003"/>
      <c r="B234" s="1006"/>
      <c r="C234" s="1009"/>
      <c r="D234" s="1012"/>
      <c r="E234" s="1006"/>
      <c r="F234" s="1015"/>
      <c r="G234" s="1006"/>
      <c r="H234" s="1052"/>
      <c r="I234" s="1042"/>
      <c r="J234" s="1006"/>
      <c r="K234" s="1006"/>
      <c r="L234" s="1006"/>
      <c r="M234" s="334"/>
      <c r="N234" s="335"/>
      <c r="O234" s="336"/>
      <c r="P234" s="335"/>
      <c r="Q234" s="337"/>
      <c r="R234" s="338"/>
      <c r="S234" s="338"/>
      <c r="T234" s="338"/>
      <c r="U234" s="335"/>
      <c r="V234" s="1021"/>
      <c r="W234" s="1021"/>
      <c r="X234" s="1036"/>
      <c r="Y234" s="1054"/>
      <c r="Z234" s="1039"/>
      <c r="AA234" s="1041"/>
      <c r="AB234" s="299">
        <f>IF(O234=O233,0,IF(O234=O232,0,IF(O234=O231,0,1)))</f>
        <v>0</v>
      </c>
      <c r="AC234" s="299" t="s">
        <v>355</v>
      </c>
      <c r="AD234" s="299" t="str">
        <f t="shared" si="15"/>
        <v>??</v>
      </c>
      <c r="AE234" s="299" t="e">
        <f>IF(#REF!=#REF!,0,IF(#REF!=#REF!,0,IF(#REF!=#REF!,0,1)))</f>
        <v>#REF!</v>
      </c>
      <c r="AF234" s="333">
        <f t="shared" si="51"/>
        <v>0</v>
      </c>
    </row>
    <row r="235" spans="1:32" ht="14.15" customHeight="1" thickTop="1" thickBot="1" x14ac:dyDescent="0.3">
      <c r="A235" s="1003"/>
      <c r="B235" s="1006"/>
      <c r="C235" s="1009"/>
      <c r="D235" s="1012"/>
      <c r="E235" s="1006"/>
      <c r="F235" s="1015"/>
      <c r="G235" s="1006"/>
      <c r="H235" s="1052"/>
      <c r="I235" s="1042"/>
      <c r="J235" s="1006"/>
      <c r="K235" s="1006"/>
      <c r="L235" s="1006"/>
      <c r="M235" s="334"/>
      <c r="N235" s="335"/>
      <c r="O235" s="336"/>
      <c r="P235" s="335"/>
      <c r="Q235" s="337"/>
      <c r="R235" s="338"/>
      <c r="S235" s="338"/>
      <c r="T235" s="338"/>
      <c r="U235" s="335"/>
      <c r="V235" s="1021"/>
      <c r="W235" s="1021"/>
      <c r="X235" s="1036"/>
      <c r="Y235" s="1054"/>
      <c r="Z235" s="1039"/>
      <c r="AA235" s="1041"/>
      <c r="AB235" s="299">
        <f>IF(O235=O234,0,IF(O235=O233,0,IF(O235=O232,0,IF(O235=O231,0,1))))</f>
        <v>0</v>
      </c>
      <c r="AC235" s="299" t="s">
        <v>355</v>
      </c>
      <c r="AD235" s="299" t="str">
        <f t="shared" si="15"/>
        <v>??</v>
      </c>
      <c r="AE235" s="299" t="e">
        <f>IF(#REF!=#REF!,0,IF(#REF!=#REF!,0,IF(#REF!=#REF!,0,IF(#REF!=#REF!,0,1))))</f>
        <v>#REF!</v>
      </c>
      <c r="AF235" s="333">
        <f t="shared" si="51"/>
        <v>0</v>
      </c>
    </row>
    <row r="236" spans="1:32" ht="14.15" customHeight="1" thickTop="1" thickBot="1" x14ac:dyDescent="0.3">
      <c r="A236" s="1003"/>
      <c r="B236" s="1006"/>
      <c r="C236" s="1009"/>
      <c r="D236" s="1012"/>
      <c r="E236" s="1006"/>
      <c r="F236" s="1015"/>
      <c r="G236" s="1006"/>
      <c r="H236" s="1052"/>
      <c r="I236" s="1042"/>
      <c r="J236" s="1006"/>
      <c r="K236" s="1006"/>
      <c r="L236" s="1006"/>
      <c r="M236" s="334"/>
      <c r="N236" s="335"/>
      <c r="O236" s="336"/>
      <c r="P236" s="335"/>
      <c r="Q236" s="337"/>
      <c r="R236" s="338"/>
      <c r="S236" s="338"/>
      <c r="T236" s="338"/>
      <c r="U236" s="335"/>
      <c r="V236" s="1021"/>
      <c r="W236" s="1021"/>
      <c r="X236" s="1036"/>
      <c r="Y236" s="1054"/>
      <c r="Z236" s="1039"/>
      <c r="AA236" s="1041"/>
      <c r="AB236" s="299">
        <f>IF(O236=O235,0,IF(O236=O234,0,IF(O236=O233,0,IF(O236=O232,0,IF(O236=O231,0,1)))))</f>
        <v>0</v>
      </c>
      <c r="AC236" s="299" t="s">
        <v>355</v>
      </c>
      <c r="AD236" s="299" t="str">
        <f t="shared" si="15"/>
        <v>??</v>
      </c>
      <c r="AE236" s="299" t="e">
        <f>IF(#REF!=#REF!,0,IF(#REF!=#REF!,0,IF(#REF!=#REF!,0,IF(#REF!=#REF!,0,IF(#REF!=#REF!,0,1)))))</f>
        <v>#REF!</v>
      </c>
      <c r="AF236" s="333">
        <f t="shared" si="51"/>
        <v>0</v>
      </c>
    </row>
    <row r="237" spans="1:32" ht="14.15" customHeight="1" thickTop="1" thickBot="1" x14ac:dyDescent="0.3">
      <c r="A237" s="1003"/>
      <c r="B237" s="1006"/>
      <c r="C237" s="1009"/>
      <c r="D237" s="1012"/>
      <c r="E237" s="1006"/>
      <c r="F237" s="1015"/>
      <c r="G237" s="1006"/>
      <c r="H237" s="1052"/>
      <c r="I237" s="1042"/>
      <c r="J237" s="1006"/>
      <c r="K237" s="1006"/>
      <c r="L237" s="1006"/>
      <c r="M237" s="334"/>
      <c r="N237" s="335"/>
      <c r="O237" s="336"/>
      <c r="P237" s="335"/>
      <c r="Q237" s="337"/>
      <c r="R237" s="338"/>
      <c r="S237" s="338"/>
      <c r="T237" s="338"/>
      <c r="U237" s="335"/>
      <c r="V237" s="1021"/>
      <c r="W237" s="1021"/>
      <c r="X237" s="1044" t="str">
        <f t="shared" ref="X237" si="54">IF(X231&gt;9,"błąd","")</f>
        <v/>
      </c>
      <c r="Y237" s="1054"/>
      <c r="Z237" s="1039"/>
      <c r="AA237" s="1041"/>
      <c r="AB237" s="299">
        <f>IF(O237=O236,0,IF(O237=O235,0,IF(O237=O234,0,IF(O237=O233,0,IF(O237=O232,0,IF(O237=O231,0,1))))))</f>
        <v>0</v>
      </c>
      <c r="AC237" s="299" t="s">
        <v>355</v>
      </c>
      <c r="AD237" s="299" t="str">
        <f t="shared" si="15"/>
        <v>??</v>
      </c>
      <c r="AE237" s="299" t="e">
        <f>IF(#REF!=#REF!,0,IF(#REF!=#REF!,0,IF(#REF!=#REF!,0,IF(#REF!=#REF!,0,IF(#REF!=#REF!,0,IF(#REF!=#REF!,0,1))))))</f>
        <v>#REF!</v>
      </c>
      <c r="AF237" s="333">
        <f t="shared" si="51"/>
        <v>0</v>
      </c>
    </row>
    <row r="238" spans="1:32" ht="14.15" customHeight="1" thickTop="1" thickBot="1" x14ac:dyDescent="0.3">
      <c r="A238" s="1003"/>
      <c r="B238" s="1006"/>
      <c r="C238" s="1009"/>
      <c r="D238" s="1012"/>
      <c r="E238" s="1006"/>
      <c r="F238" s="1015"/>
      <c r="G238" s="1006"/>
      <c r="H238" s="1052"/>
      <c r="I238" s="1042"/>
      <c r="J238" s="1006"/>
      <c r="K238" s="1006"/>
      <c r="L238" s="1006"/>
      <c r="M238" s="334"/>
      <c r="N238" s="335"/>
      <c r="O238" s="336"/>
      <c r="P238" s="335"/>
      <c r="Q238" s="337"/>
      <c r="R238" s="338"/>
      <c r="S238" s="338"/>
      <c r="T238" s="338"/>
      <c r="U238" s="335"/>
      <c r="V238" s="1021"/>
      <c r="W238" s="1021"/>
      <c r="X238" s="1044"/>
      <c r="Y238" s="1054"/>
      <c r="Z238" s="1039"/>
      <c r="AA238" s="1041"/>
      <c r="AB238" s="299">
        <f>IF(O238=O237,0,IF(O238=O236,0,IF(O238=O235,0,IF(O238=O234,0,IF(O238=O233,0,IF(O238=O232,0,IF(O238=O231,0,1)))))))</f>
        <v>0</v>
      </c>
      <c r="AC238" s="299" t="s">
        <v>355</v>
      </c>
      <c r="AD238" s="299" t="str">
        <f t="shared" si="15"/>
        <v>??</v>
      </c>
      <c r="AE238" s="299" t="e">
        <f>IF(#REF!=#REF!,0,IF(#REF!=#REF!,0,IF(#REF!=#REF!,0,IF(#REF!=#REF!,0,IF(#REF!=#REF!,0,IF(#REF!=#REF!,0,IF(#REF!=#REF!,0,1)))))))</f>
        <v>#REF!</v>
      </c>
      <c r="AF238" s="333">
        <f t="shared" si="51"/>
        <v>0</v>
      </c>
    </row>
    <row r="239" spans="1:32" ht="14.15" customHeight="1" thickTop="1" thickBot="1" x14ac:dyDescent="0.3">
      <c r="A239" s="1003"/>
      <c r="B239" s="1006"/>
      <c r="C239" s="1009"/>
      <c r="D239" s="1012"/>
      <c r="E239" s="1006"/>
      <c r="F239" s="1015"/>
      <c r="G239" s="1006"/>
      <c r="H239" s="1052"/>
      <c r="I239" s="1042"/>
      <c r="J239" s="1006"/>
      <c r="K239" s="1006"/>
      <c r="L239" s="1006"/>
      <c r="M239" s="334"/>
      <c r="N239" s="335"/>
      <c r="O239" s="336"/>
      <c r="P239" s="335"/>
      <c r="Q239" s="337"/>
      <c r="R239" s="338"/>
      <c r="S239" s="338"/>
      <c r="T239" s="338"/>
      <c r="U239" s="335"/>
      <c r="V239" s="1021"/>
      <c r="W239" s="1021"/>
      <c r="X239" s="1044"/>
      <c r="Y239" s="1054"/>
      <c r="Z239" s="1039"/>
      <c r="AA239" s="1041"/>
      <c r="AB239" s="299">
        <f>IF(O239=O238,0,IF(O239=O237,0,IF(O239=O236,0,IF(O239=O235,0,IF(O239=O234,0,IF(O239=O233,0,IF(O239=O232,0,IF(O239=O231,0,1))))))))</f>
        <v>0</v>
      </c>
      <c r="AC239" s="299" t="s">
        <v>355</v>
      </c>
      <c r="AD239" s="299" t="str">
        <f t="shared" si="15"/>
        <v>??</v>
      </c>
      <c r="AE239" s="299" t="e">
        <f>IF(#REF!=#REF!,0,IF(#REF!=#REF!,0,IF(#REF!=#REF!,0,IF(#REF!=#REF!,0,IF(#REF!=#REF!,0,IF(#REF!=#REF!,0,IF(#REF!=#REF!,0,IF(#REF!=#REF!,0,1))))))))</f>
        <v>#REF!</v>
      </c>
      <c r="AF239" s="333">
        <f t="shared" si="51"/>
        <v>0</v>
      </c>
    </row>
    <row r="240" spans="1:32" ht="14.15" customHeight="1" thickTop="1" thickBot="1" x14ac:dyDescent="0.3">
      <c r="A240" s="1004"/>
      <c r="B240" s="1007"/>
      <c r="C240" s="1010"/>
      <c r="D240" s="1013"/>
      <c r="E240" s="1007"/>
      <c r="F240" s="1016"/>
      <c r="G240" s="1007"/>
      <c r="H240" s="1053"/>
      <c r="I240" s="1043"/>
      <c r="J240" s="1007"/>
      <c r="K240" s="1007"/>
      <c r="L240" s="1007"/>
      <c r="M240" s="339"/>
      <c r="N240" s="340"/>
      <c r="O240" s="341"/>
      <c r="P240" s="340"/>
      <c r="Q240" s="342"/>
      <c r="R240" s="343"/>
      <c r="S240" s="343"/>
      <c r="T240" s="343"/>
      <c r="U240" s="340"/>
      <c r="V240" s="1022"/>
      <c r="W240" s="1022"/>
      <c r="X240" s="1045"/>
      <c r="Y240" s="1054"/>
      <c r="Z240" s="1040"/>
      <c r="AA240" s="1041"/>
      <c r="AB240" s="299">
        <f>IF(O240=O239,0,IF(O240=O238,0,IF(O240=O237,0,IF(O240=O236,0,IF(O240=O235,0,IF(O240=O234,0,IF(O240=O233,0,IF(O240=O232,0,IF(O240=O231,0,1)))))))))</f>
        <v>0</v>
      </c>
      <c r="AC240" s="299" t="s">
        <v>355</v>
      </c>
      <c r="AD240" s="299" t="str">
        <f t="shared" si="15"/>
        <v>??</v>
      </c>
      <c r="AE240" s="299" t="e">
        <f>IF(#REF!=#REF!,0,IF(#REF!=#REF!,0,IF(#REF!=#REF!,0,IF(#REF!=#REF!,0,IF(#REF!=#REF!,0,IF(#REF!=#REF!,0,IF(#REF!=#REF!,0,IF(#REF!=#REF!,0,IF(#REF!=#REF!,0,1)))))))))</f>
        <v>#REF!</v>
      </c>
      <c r="AF240" s="333">
        <f t="shared" si="51"/>
        <v>0</v>
      </c>
    </row>
    <row r="241" spans="1:32" ht="14.15" customHeight="1" thickTop="1" thickBot="1" x14ac:dyDescent="0.3">
      <c r="A241" s="1003"/>
      <c r="B241" s="1005"/>
      <c r="C241" s="1009"/>
      <c r="D241" s="1012"/>
      <c r="E241" s="1005"/>
      <c r="F241" s="1014"/>
      <c r="G241" s="1005"/>
      <c r="H241" s="1052"/>
      <c r="I241" s="327" t="s">
        <v>135</v>
      </c>
      <c r="J241" s="1005"/>
      <c r="K241" s="1005"/>
      <c r="L241" s="1006"/>
      <c r="M241" s="328"/>
      <c r="N241" s="329"/>
      <c r="O241" s="330"/>
      <c r="P241" s="329"/>
      <c r="Q241" s="331"/>
      <c r="R241" s="332"/>
      <c r="S241" s="332"/>
      <c r="T241" s="332"/>
      <c r="U241" s="329"/>
      <c r="V241" s="1020">
        <f>SUM(Q241:U250)</f>
        <v>0</v>
      </c>
      <c r="W241" s="1020">
        <f>IF(V241&gt;0,18,0)</f>
        <v>0</v>
      </c>
      <c r="X241" s="1035">
        <f t="shared" ref="X241" si="55">IF((V241-W241)&gt;=0,V241-W241,0)</f>
        <v>0</v>
      </c>
      <c r="Y241" s="1054">
        <f>IF(V241&lt;W241,V241,W241)/IF(W241=0,1,W241)</f>
        <v>0</v>
      </c>
      <c r="Z241" s="1038" t="str">
        <f>IF(Y241=1,"pe",IF(Y241&gt;0,"ne",""))</f>
        <v/>
      </c>
      <c r="AA241" s="1041"/>
      <c r="AB241" s="299">
        <v>1</v>
      </c>
      <c r="AC241" s="299" t="s">
        <v>355</v>
      </c>
      <c r="AD241" s="299" t="str">
        <f t="shared" si="15"/>
        <v>??</v>
      </c>
      <c r="AE241" s="299">
        <v>1</v>
      </c>
      <c r="AF241" s="333">
        <f>C241</f>
        <v>0</v>
      </c>
    </row>
    <row r="242" spans="1:32" ht="14.15" customHeight="1" thickTop="1" thickBot="1" x14ac:dyDescent="0.3">
      <c r="A242" s="1003"/>
      <c r="B242" s="1006"/>
      <c r="C242" s="1009"/>
      <c r="D242" s="1012"/>
      <c r="E242" s="1006"/>
      <c r="F242" s="1015"/>
      <c r="G242" s="1006"/>
      <c r="H242" s="1052"/>
      <c r="I242" s="1042"/>
      <c r="J242" s="1006"/>
      <c r="K242" s="1006"/>
      <c r="L242" s="1006"/>
      <c r="M242" s="334"/>
      <c r="N242" s="335"/>
      <c r="O242" s="336"/>
      <c r="P242" s="335"/>
      <c r="Q242" s="337"/>
      <c r="R242" s="338"/>
      <c r="S242" s="338"/>
      <c r="T242" s="338"/>
      <c r="U242" s="335"/>
      <c r="V242" s="1021"/>
      <c r="W242" s="1021"/>
      <c r="X242" s="1036"/>
      <c r="Y242" s="1054"/>
      <c r="Z242" s="1039"/>
      <c r="AA242" s="1041"/>
      <c r="AB242" s="299">
        <f>IF(O242=O241,0,1)</f>
        <v>0</v>
      </c>
      <c r="AC242" s="299" t="s">
        <v>355</v>
      </c>
      <c r="AD242" s="299" t="str">
        <f t="shared" si="15"/>
        <v>??</v>
      </c>
      <c r="AE242" s="299" t="e">
        <f>IF(#REF!=#REF!,0,1)</f>
        <v>#REF!</v>
      </c>
      <c r="AF242" s="333">
        <f t="shared" ref="AF242:AF270" si="56">AF241</f>
        <v>0</v>
      </c>
    </row>
    <row r="243" spans="1:32" ht="14.15" customHeight="1" thickTop="1" thickBot="1" x14ac:dyDescent="0.3">
      <c r="A243" s="1003"/>
      <c r="B243" s="1006"/>
      <c r="C243" s="1009"/>
      <c r="D243" s="1012"/>
      <c r="E243" s="1006"/>
      <c r="F243" s="1015"/>
      <c r="G243" s="1006"/>
      <c r="H243" s="1052"/>
      <c r="I243" s="1042"/>
      <c r="J243" s="1006"/>
      <c r="K243" s="1006"/>
      <c r="L243" s="1006"/>
      <c r="M243" s="334"/>
      <c r="N243" s="335"/>
      <c r="O243" s="336"/>
      <c r="P243" s="335"/>
      <c r="Q243" s="337"/>
      <c r="R243" s="338"/>
      <c r="S243" s="338"/>
      <c r="T243" s="338"/>
      <c r="U243" s="335"/>
      <c r="V243" s="1021"/>
      <c r="W243" s="1021"/>
      <c r="X243" s="1036"/>
      <c r="Y243" s="1054"/>
      <c r="Z243" s="1039"/>
      <c r="AA243" s="1041"/>
      <c r="AB243" s="299">
        <f>IF(O243=O242,0,IF(O243=O241,0,1))</f>
        <v>0</v>
      </c>
      <c r="AC243" s="299" t="s">
        <v>355</v>
      </c>
      <c r="AD243" s="299" t="str">
        <f t="shared" si="15"/>
        <v>??</v>
      </c>
      <c r="AE243" s="299" t="e">
        <f>IF(#REF!=#REF!,0,IF(#REF!=#REF!,0,1))</f>
        <v>#REF!</v>
      </c>
      <c r="AF243" s="333">
        <f t="shared" si="56"/>
        <v>0</v>
      </c>
    </row>
    <row r="244" spans="1:32" ht="14.15" customHeight="1" thickTop="1" thickBot="1" x14ac:dyDescent="0.3">
      <c r="A244" s="1003"/>
      <c r="B244" s="1006"/>
      <c r="C244" s="1009"/>
      <c r="D244" s="1012"/>
      <c r="E244" s="1006"/>
      <c r="F244" s="1015"/>
      <c r="G244" s="1006"/>
      <c r="H244" s="1052"/>
      <c r="I244" s="1042"/>
      <c r="J244" s="1006"/>
      <c r="K244" s="1006"/>
      <c r="L244" s="1006"/>
      <c r="M244" s="334"/>
      <c r="N244" s="335"/>
      <c r="O244" s="336"/>
      <c r="P244" s="335"/>
      <c r="Q244" s="337"/>
      <c r="R244" s="338"/>
      <c r="S244" s="338"/>
      <c r="T244" s="338"/>
      <c r="U244" s="335"/>
      <c r="V244" s="1021"/>
      <c r="W244" s="1021"/>
      <c r="X244" s="1036"/>
      <c r="Y244" s="1054"/>
      <c r="Z244" s="1039"/>
      <c r="AA244" s="1041"/>
      <c r="AB244" s="299">
        <f>IF(O244=O243,0,IF(O244=O242,0,IF(O244=O241,0,1)))</f>
        <v>0</v>
      </c>
      <c r="AC244" s="299" t="s">
        <v>355</v>
      </c>
      <c r="AD244" s="299" t="str">
        <f t="shared" si="15"/>
        <v>??</v>
      </c>
      <c r="AE244" s="299" t="e">
        <f>IF(#REF!=#REF!,0,IF(#REF!=#REF!,0,IF(#REF!=#REF!,0,1)))</f>
        <v>#REF!</v>
      </c>
      <c r="AF244" s="333">
        <f t="shared" si="56"/>
        <v>0</v>
      </c>
    </row>
    <row r="245" spans="1:32" ht="14.15" customHeight="1" thickTop="1" thickBot="1" x14ac:dyDescent="0.3">
      <c r="A245" s="1003"/>
      <c r="B245" s="1006"/>
      <c r="C245" s="1009"/>
      <c r="D245" s="1012"/>
      <c r="E245" s="1006"/>
      <c r="F245" s="1015"/>
      <c r="G245" s="1006"/>
      <c r="H245" s="1052"/>
      <c r="I245" s="1042"/>
      <c r="J245" s="1006"/>
      <c r="K245" s="1006"/>
      <c r="L245" s="1006"/>
      <c r="M245" s="334"/>
      <c r="N245" s="335"/>
      <c r="O245" s="336"/>
      <c r="P245" s="335"/>
      <c r="Q245" s="337"/>
      <c r="R245" s="338"/>
      <c r="S245" s="338"/>
      <c r="T245" s="338"/>
      <c r="U245" s="335"/>
      <c r="V245" s="1021"/>
      <c r="W245" s="1021"/>
      <c r="X245" s="1036"/>
      <c r="Y245" s="1054"/>
      <c r="Z245" s="1039"/>
      <c r="AA245" s="1041"/>
      <c r="AB245" s="299">
        <f>IF(O245=O244,0,IF(O245=O243,0,IF(O245=O242,0,IF(O245=O241,0,1))))</f>
        <v>0</v>
      </c>
      <c r="AC245" s="299" t="s">
        <v>355</v>
      </c>
      <c r="AD245" s="299" t="str">
        <f t="shared" si="15"/>
        <v>??</v>
      </c>
      <c r="AE245" s="299" t="e">
        <f>IF(#REF!=#REF!,0,IF(#REF!=#REF!,0,IF(#REF!=#REF!,0,IF(#REF!=#REF!,0,1))))</f>
        <v>#REF!</v>
      </c>
      <c r="AF245" s="333">
        <f t="shared" si="56"/>
        <v>0</v>
      </c>
    </row>
    <row r="246" spans="1:32" ht="14.15" customHeight="1" thickTop="1" thickBot="1" x14ac:dyDescent="0.3">
      <c r="A246" s="1003"/>
      <c r="B246" s="1006"/>
      <c r="C246" s="1009"/>
      <c r="D246" s="1012"/>
      <c r="E246" s="1006"/>
      <c r="F246" s="1015"/>
      <c r="G246" s="1006"/>
      <c r="H246" s="1052"/>
      <c r="I246" s="1042"/>
      <c r="J246" s="1006"/>
      <c r="K246" s="1006"/>
      <c r="L246" s="1006"/>
      <c r="M246" s="334"/>
      <c r="N246" s="335"/>
      <c r="O246" s="336"/>
      <c r="P246" s="335"/>
      <c r="Q246" s="337"/>
      <c r="R246" s="338"/>
      <c r="S246" s="338"/>
      <c r="T246" s="338"/>
      <c r="U246" s="335"/>
      <c r="V246" s="1021"/>
      <c r="W246" s="1021"/>
      <c r="X246" s="1036"/>
      <c r="Y246" s="1054"/>
      <c r="Z246" s="1039"/>
      <c r="AA246" s="1041"/>
      <c r="AB246" s="299">
        <f>IF(O246=O245,0,IF(O246=O244,0,IF(O246=O243,0,IF(O246=O242,0,IF(O246=O241,0,1)))))</f>
        <v>0</v>
      </c>
      <c r="AC246" s="299" t="s">
        <v>355</v>
      </c>
      <c r="AD246" s="299" t="str">
        <f t="shared" si="15"/>
        <v>??</v>
      </c>
      <c r="AE246" s="299" t="e">
        <f>IF(#REF!=#REF!,0,IF(#REF!=#REF!,0,IF(#REF!=#REF!,0,IF(#REF!=#REF!,0,IF(#REF!=#REF!,0,1)))))</f>
        <v>#REF!</v>
      </c>
      <c r="AF246" s="333">
        <f t="shared" si="56"/>
        <v>0</v>
      </c>
    </row>
    <row r="247" spans="1:32" ht="14.15" customHeight="1" thickTop="1" thickBot="1" x14ac:dyDescent="0.3">
      <c r="A247" s="1003"/>
      <c r="B247" s="1006"/>
      <c r="C247" s="1009"/>
      <c r="D247" s="1012"/>
      <c r="E247" s="1006"/>
      <c r="F247" s="1015"/>
      <c r="G247" s="1006"/>
      <c r="H247" s="1052"/>
      <c r="I247" s="1042"/>
      <c r="J247" s="1006"/>
      <c r="K247" s="1006"/>
      <c r="L247" s="1006"/>
      <c r="M247" s="334"/>
      <c r="N247" s="335"/>
      <c r="O247" s="336"/>
      <c r="P247" s="335"/>
      <c r="Q247" s="337"/>
      <c r="R247" s="338"/>
      <c r="S247" s="338"/>
      <c r="T247" s="338"/>
      <c r="U247" s="335"/>
      <c r="V247" s="1021"/>
      <c r="W247" s="1021"/>
      <c r="X247" s="1044" t="str">
        <f t="shared" ref="X247" si="57">IF(X241&gt;9,"błąd","")</f>
        <v/>
      </c>
      <c r="Y247" s="1054"/>
      <c r="Z247" s="1039"/>
      <c r="AA247" s="1041"/>
      <c r="AB247" s="299">
        <f>IF(O247=O246,0,IF(O247=O245,0,IF(O247=O244,0,IF(O247=O243,0,IF(O247=O242,0,IF(O247=O241,0,1))))))</f>
        <v>0</v>
      </c>
      <c r="AC247" s="299" t="s">
        <v>355</v>
      </c>
      <c r="AD247" s="299" t="str">
        <f t="shared" si="15"/>
        <v>??</v>
      </c>
      <c r="AE247" s="299" t="e">
        <f>IF(#REF!=#REF!,0,IF(#REF!=#REF!,0,IF(#REF!=#REF!,0,IF(#REF!=#REF!,0,IF(#REF!=#REF!,0,IF(#REF!=#REF!,0,1))))))</f>
        <v>#REF!</v>
      </c>
      <c r="AF247" s="333">
        <f t="shared" si="56"/>
        <v>0</v>
      </c>
    </row>
    <row r="248" spans="1:32" ht="14.15" customHeight="1" thickTop="1" thickBot="1" x14ac:dyDescent="0.3">
      <c r="A248" s="1003"/>
      <c r="B248" s="1006"/>
      <c r="C248" s="1009"/>
      <c r="D248" s="1012"/>
      <c r="E248" s="1006"/>
      <c r="F248" s="1015"/>
      <c r="G248" s="1006"/>
      <c r="H248" s="1052"/>
      <c r="I248" s="1042"/>
      <c r="J248" s="1006"/>
      <c r="K248" s="1006"/>
      <c r="L248" s="1006"/>
      <c r="M248" s="334"/>
      <c r="N248" s="335"/>
      <c r="O248" s="336"/>
      <c r="P248" s="335"/>
      <c r="Q248" s="337"/>
      <c r="R248" s="338"/>
      <c r="S248" s="338"/>
      <c r="T248" s="338"/>
      <c r="U248" s="335"/>
      <c r="V248" s="1021"/>
      <c r="W248" s="1021"/>
      <c r="X248" s="1044"/>
      <c r="Y248" s="1054"/>
      <c r="Z248" s="1039"/>
      <c r="AA248" s="1041"/>
      <c r="AB248" s="299">
        <f>IF(O248=O247,0,IF(O248=O246,0,IF(O248=O245,0,IF(O248=O244,0,IF(O248=O243,0,IF(O248=O242,0,IF(O248=O241,0,1)))))))</f>
        <v>0</v>
      </c>
      <c r="AC248" s="299" t="s">
        <v>355</v>
      </c>
      <c r="AD248" s="299" t="str">
        <f t="shared" si="15"/>
        <v>??</v>
      </c>
      <c r="AE248" s="299" t="e">
        <f>IF(#REF!=#REF!,0,IF(#REF!=#REF!,0,IF(#REF!=#REF!,0,IF(#REF!=#REF!,0,IF(#REF!=#REF!,0,IF(#REF!=#REF!,0,IF(#REF!=#REF!,0,1)))))))</f>
        <v>#REF!</v>
      </c>
      <c r="AF248" s="333">
        <f t="shared" si="56"/>
        <v>0</v>
      </c>
    </row>
    <row r="249" spans="1:32" ht="14.15" customHeight="1" thickTop="1" thickBot="1" x14ac:dyDescent="0.3">
      <c r="A249" s="1003"/>
      <c r="B249" s="1006"/>
      <c r="C249" s="1009"/>
      <c r="D249" s="1012"/>
      <c r="E249" s="1006"/>
      <c r="F249" s="1015"/>
      <c r="G249" s="1006"/>
      <c r="H249" s="1052"/>
      <c r="I249" s="1042"/>
      <c r="J249" s="1006"/>
      <c r="K249" s="1006"/>
      <c r="L249" s="1006"/>
      <c r="M249" s="334"/>
      <c r="N249" s="335"/>
      <c r="O249" s="336"/>
      <c r="P249" s="335"/>
      <c r="Q249" s="337"/>
      <c r="R249" s="338"/>
      <c r="S249" s="338"/>
      <c r="T249" s="338"/>
      <c r="U249" s="335"/>
      <c r="V249" s="1021"/>
      <c r="W249" s="1021"/>
      <c r="X249" s="1044"/>
      <c r="Y249" s="1054"/>
      <c r="Z249" s="1039"/>
      <c r="AA249" s="1041"/>
      <c r="AB249" s="299">
        <f>IF(O249=O248,0,IF(O249=O247,0,IF(O249=O246,0,IF(O249=O245,0,IF(O249=O244,0,IF(O249=O243,0,IF(O249=O242,0,IF(O249=O241,0,1))))))))</f>
        <v>0</v>
      </c>
      <c r="AC249" s="299" t="s">
        <v>355</v>
      </c>
      <c r="AD249" s="299" t="str">
        <f t="shared" si="15"/>
        <v>??</v>
      </c>
      <c r="AE249" s="299" t="e">
        <f>IF(#REF!=#REF!,0,IF(#REF!=#REF!,0,IF(#REF!=#REF!,0,IF(#REF!=#REF!,0,IF(#REF!=#REF!,0,IF(#REF!=#REF!,0,IF(#REF!=#REF!,0,IF(#REF!=#REF!,0,1))))))))</f>
        <v>#REF!</v>
      </c>
      <c r="AF249" s="333">
        <f t="shared" si="56"/>
        <v>0</v>
      </c>
    </row>
    <row r="250" spans="1:32" ht="14.15" customHeight="1" thickTop="1" thickBot="1" x14ac:dyDescent="0.3">
      <c r="A250" s="1004"/>
      <c r="B250" s="1007"/>
      <c r="C250" s="1010"/>
      <c r="D250" s="1013"/>
      <c r="E250" s="1007"/>
      <c r="F250" s="1016"/>
      <c r="G250" s="1007"/>
      <c r="H250" s="1053"/>
      <c r="I250" s="1043"/>
      <c r="J250" s="1007"/>
      <c r="K250" s="1007"/>
      <c r="L250" s="1007"/>
      <c r="M250" s="339"/>
      <c r="N250" s="340"/>
      <c r="O250" s="341"/>
      <c r="P250" s="340"/>
      <c r="Q250" s="342"/>
      <c r="R250" s="343"/>
      <c r="S250" s="343"/>
      <c r="T250" s="343"/>
      <c r="U250" s="340"/>
      <c r="V250" s="1022"/>
      <c r="W250" s="1022"/>
      <c r="X250" s="1045"/>
      <c r="Y250" s="1054"/>
      <c r="Z250" s="1040"/>
      <c r="AA250" s="1041"/>
      <c r="AB250" s="299">
        <f>IF(O250=O249,0,IF(O250=O248,0,IF(O250=O247,0,IF(O250=O246,0,IF(O250=O245,0,IF(O250=O244,0,IF(O250=O243,0,IF(O250=O242,0,IF(O250=O241,0,1)))))))))</f>
        <v>0</v>
      </c>
      <c r="AC250" s="299" t="s">
        <v>355</v>
      </c>
      <c r="AD250" s="299" t="str">
        <f t="shared" si="15"/>
        <v>??</v>
      </c>
      <c r="AE250" s="299" t="e">
        <f>IF(#REF!=#REF!,0,IF(#REF!=#REF!,0,IF(#REF!=#REF!,0,IF(#REF!=#REF!,0,IF(#REF!=#REF!,0,IF(#REF!=#REF!,0,IF(#REF!=#REF!,0,IF(#REF!=#REF!,0,IF(#REF!=#REF!,0,1)))))))))</f>
        <v>#REF!</v>
      </c>
      <c r="AF250" s="333">
        <f t="shared" si="56"/>
        <v>0</v>
      </c>
    </row>
    <row r="251" spans="1:32" ht="14.15" customHeight="1" thickTop="1" thickBot="1" x14ac:dyDescent="0.3">
      <c r="A251" s="1003"/>
      <c r="B251" s="1005"/>
      <c r="C251" s="1009"/>
      <c r="D251" s="1012"/>
      <c r="E251" s="1005"/>
      <c r="F251" s="1014"/>
      <c r="G251" s="1005"/>
      <c r="H251" s="1052"/>
      <c r="I251" s="327" t="s">
        <v>135</v>
      </c>
      <c r="J251" s="1005"/>
      <c r="K251" s="1005"/>
      <c r="L251" s="1006"/>
      <c r="M251" s="328"/>
      <c r="N251" s="329"/>
      <c r="O251" s="330"/>
      <c r="P251" s="329"/>
      <c r="Q251" s="331"/>
      <c r="R251" s="332"/>
      <c r="S251" s="332"/>
      <c r="T251" s="332"/>
      <c r="U251" s="329"/>
      <c r="V251" s="1020">
        <f>SUM(Q251:U260)</f>
        <v>0</v>
      </c>
      <c r="W251" s="1020">
        <f>IF(V251&gt;0,18,0)</f>
        <v>0</v>
      </c>
      <c r="X251" s="1035">
        <f t="shared" ref="X251" si="58">IF((V251-W251)&gt;=0,V251-W251,0)</f>
        <v>0</v>
      </c>
      <c r="Y251" s="1054">
        <f>IF(V251&lt;W251,V251,W251)/IF(W251=0,1,W251)</f>
        <v>0</v>
      </c>
      <c r="Z251" s="1038" t="str">
        <f>IF(Y251=1,"pe",IF(Y251&gt;0,"ne",""))</f>
        <v/>
      </c>
      <c r="AA251" s="1041"/>
      <c r="AB251" s="299">
        <v>1</v>
      </c>
      <c r="AC251" s="299" t="s">
        <v>355</v>
      </c>
      <c r="AD251" s="299" t="str">
        <f t="shared" si="15"/>
        <v>??</v>
      </c>
      <c r="AE251" s="299">
        <v>1</v>
      </c>
      <c r="AF251" s="333">
        <f>C251</f>
        <v>0</v>
      </c>
    </row>
    <row r="252" spans="1:32" ht="14.15" customHeight="1" thickTop="1" thickBot="1" x14ac:dyDescent="0.3">
      <c r="A252" s="1003"/>
      <c r="B252" s="1006"/>
      <c r="C252" s="1009"/>
      <c r="D252" s="1012"/>
      <c r="E252" s="1006"/>
      <c r="F252" s="1015"/>
      <c r="G252" s="1006"/>
      <c r="H252" s="1052"/>
      <c r="I252" s="1042"/>
      <c r="J252" s="1006"/>
      <c r="K252" s="1006"/>
      <c r="L252" s="1006"/>
      <c r="M252" s="334"/>
      <c r="N252" s="335"/>
      <c r="O252" s="336"/>
      <c r="P252" s="335"/>
      <c r="Q252" s="337"/>
      <c r="R252" s="338"/>
      <c r="S252" s="338"/>
      <c r="T252" s="338"/>
      <c r="U252" s="335"/>
      <c r="V252" s="1021"/>
      <c r="W252" s="1021"/>
      <c r="X252" s="1036"/>
      <c r="Y252" s="1054"/>
      <c r="Z252" s="1039"/>
      <c r="AA252" s="1041"/>
      <c r="AB252" s="299">
        <f>IF(O252=O251,0,1)</f>
        <v>0</v>
      </c>
      <c r="AC252" s="299" t="s">
        <v>355</v>
      </c>
      <c r="AD252" s="299" t="str">
        <f t="shared" si="15"/>
        <v>??</v>
      </c>
      <c r="AE252" s="299" t="e">
        <f>IF(#REF!=#REF!,0,1)</f>
        <v>#REF!</v>
      </c>
      <c r="AF252" s="333">
        <f t="shared" si="56"/>
        <v>0</v>
      </c>
    </row>
    <row r="253" spans="1:32" ht="14.15" customHeight="1" thickTop="1" thickBot="1" x14ac:dyDescent="0.3">
      <c r="A253" s="1003"/>
      <c r="B253" s="1006"/>
      <c r="C253" s="1009"/>
      <c r="D253" s="1012"/>
      <c r="E253" s="1006"/>
      <c r="F253" s="1015"/>
      <c r="G253" s="1006"/>
      <c r="H253" s="1052"/>
      <c r="I253" s="1042"/>
      <c r="J253" s="1006"/>
      <c r="K253" s="1006"/>
      <c r="L253" s="1006"/>
      <c r="M253" s="334"/>
      <c r="N253" s="335"/>
      <c r="O253" s="336"/>
      <c r="P253" s="335"/>
      <c r="Q253" s="337"/>
      <c r="R253" s="338"/>
      <c r="S253" s="338"/>
      <c r="T253" s="338"/>
      <c r="U253" s="335"/>
      <c r="V253" s="1021"/>
      <c r="W253" s="1021"/>
      <c r="X253" s="1036"/>
      <c r="Y253" s="1054"/>
      <c r="Z253" s="1039"/>
      <c r="AA253" s="1041"/>
      <c r="AB253" s="299">
        <f>IF(O253=O252,0,IF(O253=O251,0,1))</f>
        <v>0</v>
      </c>
      <c r="AC253" s="299" t="s">
        <v>355</v>
      </c>
      <c r="AD253" s="299" t="str">
        <f t="shared" si="15"/>
        <v>??</v>
      </c>
      <c r="AE253" s="299" t="e">
        <f>IF(#REF!=#REF!,0,IF(#REF!=#REF!,0,1))</f>
        <v>#REF!</v>
      </c>
      <c r="AF253" s="333">
        <f t="shared" si="56"/>
        <v>0</v>
      </c>
    </row>
    <row r="254" spans="1:32" ht="14.15" customHeight="1" thickTop="1" thickBot="1" x14ac:dyDescent="0.3">
      <c r="A254" s="1003"/>
      <c r="B254" s="1006"/>
      <c r="C254" s="1009"/>
      <c r="D254" s="1012"/>
      <c r="E254" s="1006"/>
      <c r="F254" s="1015"/>
      <c r="G254" s="1006"/>
      <c r="H254" s="1052"/>
      <c r="I254" s="1042"/>
      <c r="J254" s="1006"/>
      <c r="K254" s="1006"/>
      <c r="L254" s="1006"/>
      <c r="M254" s="334"/>
      <c r="N254" s="335"/>
      <c r="O254" s="336"/>
      <c r="P254" s="335"/>
      <c r="Q254" s="337"/>
      <c r="R254" s="338"/>
      <c r="S254" s="338"/>
      <c r="T254" s="338"/>
      <c r="U254" s="335"/>
      <c r="V254" s="1021"/>
      <c r="W254" s="1021"/>
      <c r="X254" s="1036"/>
      <c r="Y254" s="1054"/>
      <c r="Z254" s="1039"/>
      <c r="AA254" s="1041"/>
      <c r="AB254" s="299">
        <f>IF(O254=O253,0,IF(O254=O252,0,IF(O254=O251,0,1)))</f>
        <v>0</v>
      </c>
      <c r="AC254" s="299" t="s">
        <v>355</v>
      </c>
      <c r="AD254" s="299" t="str">
        <f t="shared" si="15"/>
        <v>??</v>
      </c>
      <c r="AE254" s="299" t="e">
        <f>IF(#REF!=#REF!,0,IF(#REF!=#REF!,0,IF(#REF!=#REF!,0,1)))</f>
        <v>#REF!</v>
      </c>
      <c r="AF254" s="333">
        <f t="shared" si="56"/>
        <v>0</v>
      </c>
    </row>
    <row r="255" spans="1:32" ht="14.15" customHeight="1" thickTop="1" thickBot="1" x14ac:dyDescent="0.3">
      <c r="A255" s="1003"/>
      <c r="B255" s="1006"/>
      <c r="C255" s="1009"/>
      <c r="D255" s="1012"/>
      <c r="E255" s="1006"/>
      <c r="F255" s="1015"/>
      <c r="G255" s="1006"/>
      <c r="H255" s="1052"/>
      <c r="I255" s="1042"/>
      <c r="J255" s="1006"/>
      <c r="K255" s="1006"/>
      <c r="L255" s="1006"/>
      <c r="M255" s="334"/>
      <c r="N255" s="335"/>
      <c r="O255" s="336"/>
      <c r="P255" s="335"/>
      <c r="Q255" s="337"/>
      <c r="R255" s="338"/>
      <c r="S255" s="338"/>
      <c r="T255" s="338"/>
      <c r="U255" s="335"/>
      <c r="V255" s="1021"/>
      <c r="W255" s="1021"/>
      <c r="X255" s="1036"/>
      <c r="Y255" s="1054"/>
      <c r="Z255" s="1039"/>
      <c r="AA255" s="1041"/>
      <c r="AB255" s="299">
        <f>IF(O255=O254,0,IF(O255=O253,0,IF(O255=O252,0,IF(O255=O251,0,1))))</f>
        <v>0</v>
      </c>
      <c r="AC255" s="299" t="s">
        <v>355</v>
      </c>
      <c r="AD255" s="299" t="str">
        <f t="shared" si="15"/>
        <v>??</v>
      </c>
      <c r="AE255" s="299" t="e">
        <f>IF(#REF!=#REF!,0,IF(#REF!=#REF!,0,IF(#REF!=#REF!,0,IF(#REF!=#REF!,0,1))))</f>
        <v>#REF!</v>
      </c>
      <c r="AF255" s="333">
        <f t="shared" si="56"/>
        <v>0</v>
      </c>
    </row>
    <row r="256" spans="1:32" ht="14.15" customHeight="1" thickTop="1" thickBot="1" x14ac:dyDescent="0.3">
      <c r="A256" s="1003"/>
      <c r="B256" s="1006"/>
      <c r="C256" s="1009"/>
      <c r="D256" s="1012"/>
      <c r="E256" s="1006"/>
      <c r="F256" s="1015"/>
      <c r="G256" s="1006"/>
      <c r="H256" s="1052"/>
      <c r="I256" s="1042"/>
      <c r="J256" s="1006"/>
      <c r="K256" s="1006"/>
      <c r="L256" s="1006"/>
      <c r="M256" s="334"/>
      <c r="N256" s="335"/>
      <c r="O256" s="336"/>
      <c r="P256" s="335"/>
      <c r="Q256" s="337"/>
      <c r="R256" s="338"/>
      <c r="S256" s="338"/>
      <c r="T256" s="338"/>
      <c r="U256" s="335"/>
      <c r="V256" s="1021"/>
      <c r="W256" s="1021"/>
      <c r="X256" s="1036"/>
      <c r="Y256" s="1054"/>
      <c r="Z256" s="1039"/>
      <c r="AA256" s="1041"/>
      <c r="AB256" s="299">
        <f>IF(O256=O255,0,IF(O256=O254,0,IF(O256=O253,0,IF(O256=O252,0,IF(O256=O251,0,1)))))</f>
        <v>0</v>
      </c>
      <c r="AC256" s="299" t="s">
        <v>355</v>
      </c>
      <c r="AD256" s="299" t="str">
        <f t="shared" si="15"/>
        <v>??</v>
      </c>
      <c r="AE256" s="299" t="e">
        <f>IF(#REF!=#REF!,0,IF(#REF!=#REF!,0,IF(#REF!=#REF!,0,IF(#REF!=#REF!,0,IF(#REF!=#REF!,0,1)))))</f>
        <v>#REF!</v>
      </c>
      <c r="AF256" s="333">
        <f t="shared" si="56"/>
        <v>0</v>
      </c>
    </row>
    <row r="257" spans="1:32" ht="14.15" customHeight="1" thickTop="1" thickBot="1" x14ac:dyDescent="0.3">
      <c r="A257" s="1003"/>
      <c r="B257" s="1006"/>
      <c r="C257" s="1009"/>
      <c r="D257" s="1012"/>
      <c r="E257" s="1006"/>
      <c r="F257" s="1015"/>
      <c r="G257" s="1006"/>
      <c r="H257" s="1052"/>
      <c r="I257" s="1042"/>
      <c r="J257" s="1006"/>
      <c r="K257" s="1006"/>
      <c r="L257" s="1006"/>
      <c r="M257" s="334"/>
      <c r="N257" s="335"/>
      <c r="O257" s="336"/>
      <c r="P257" s="335"/>
      <c r="Q257" s="337"/>
      <c r="R257" s="338"/>
      <c r="S257" s="338"/>
      <c r="T257" s="338"/>
      <c r="U257" s="335"/>
      <c r="V257" s="1021"/>
      <c r="W257" s="1021"/>
      <c r="X257" s="1044" t="str">
        <f t="shared" ref="X257" si="59">IF(X251&gt;9,"błąd","")</f>
        <v/>
      </c>
      <c r="Y257" s="1054"/>
      <c r="Z257" s="1039"/>
      <c r="AA257" s="1041"/>
      <c r="AB257" s="299">
        <f>IF(O257=O256,0,IF(O257=O255,0,IF(O257=O254,0,IF(O257=O253,0,IF(O257=O252,0,IF(O257=O251,0,1))))))</f>
        <v>0</v>
      </c>
      <c r="AC257" s="299" t="s">
        <v>355</v>
      </c>
      <c r="AD257" s="299" t="str">
        <f t="shared" si="15"/>
        <v>??</v>
      </c>
      <c r="AE257" s="299" t="e">
        <f>IF(#REF!=#REF!,0,IF(#REF!=#REF!,0,IF(#REF!=#REF!,0,IF(#REF!=#REF!,0,IF(#REF!=#REF!,0,IF(#REF!=#REF!,0,1))))))</f>
        <v>#REF!</v>
      </c>
      <c r="AF257" s="333">
        <f t="shared" si="56"/>
        <v>0</v>
      </c>
    </row>
    <row r="258" spans="1:32" ht="14.15" customHeight="1" thickTop="1" thickBot="1" x14ac:dyDescent="0.3">
      <c r="A258" s="1003"/>
      <c r="B258" s="1006"/>
      <c r="C258" s="1009"/>
      <c r="D258" s="1012"/>
      <c r="E258" s="1006"/>
      <c r="F258" s="1015"/>
      <c r="G258" s="1006"/>
      <c r="H258" s="1052"/>
      <c r="I258" s="1042"/>
      <c r="J258" s="1006"/>
      <c r="K258" s="1006"/>
      <c r="L258" s="1006"/>
      <c r="M258" s="334"/>
      <c r="N258" s="335"/>
      <c r="O258" s="336"/>
      <c r="P258" s="335"/>
      <c r="Q258" s="337"/>
      <c r="R258" s="338"/>
      <c r="S258" s="338"/>
      <c r="T258" s="338"/>
      <c r="U258" s="335"/>
      <c r="V258" s="1021"/>
      <c r="W258" s="1021"/>
      <c r="X258" s="1044"/>
      <c r="Y258" s="1054"/>
      <c r="Z258" s="1039"/>
      <c r="AA258" s="1041"/>
      <c r="AB258" s="299">
        <f>IF(O258=O257,0,IF(O258=O256,0,IF(O258=O255,0,IF(O258=O254,0,IF(O258=O253,0,IF(O258=O252,0,IF(O258=O251,0,1)))))))</f>
        <v>0</v>
      </c>
      <c r="AC258" s="299" t="s">
        <v>355</v>
      </c>
      <c r="AD258" s="299" t="str">
        <f t="shared" si="15"/>
        <v>??</v>
      </c>
      <c r="AE258" s="299" t="e">
        <f>IF(#REF!=#REF!,0,IF(#REF!=#REF!,0,IF(#REF!=#REF!,0,IF(#REF!=#REF!,0,IF(#REF!=#REF!,0,IF(#REF!=#REF!,0,IF(#REF!=#REF!,0,1)))))))</f>
        <v>#REF!</v>
      </c>
      <c r="AF258" s="333">
        <f t="shared" si="56"/>
        <v>0</v>
      </c>
    </row>
    <row r="259" spans="1:32" ht="14.15" customHeight="1" thickTop="1" thickBot="1" x14ac:dyDescent="0.3">
      <c r="A259" s="1003"/>
      <c r="B259" s="1006"/>
      <c r="C259" s="1009"/>
      <c r="D259" s="1012"/>
      <c r="E259" s="1006"/>
      <c r="F259" s="1015"/>
      <c r="G259" s="1006"/>
      <c r="H259" s="1052"/>
      <c r="I259" s="1042"/>
      <c r="J259" s="1006"/>
      <c r="K259" s="1006"/>
      <c r="L259" s="1006"/>
      <c r="M259" s="334"/>
      <c r="N259" s="335"/>
      <c r="O259" s="336"/>
      <c r="P259" s="335"/>
      <c r="Q259" s="337"/>
      <c r="R259" s="338"/>
      <c r="S259" s="338"/>
      <c r="T259" s="338"/>
      <c r="U259" s="335"/>
      <c r="V259" s="1021"/>
      <c r="W259" s="1021"/>
      <c r="X259" s="1044"/>
      <c r="Y259" s="1054"/>
      <c r="Z259" s="1039"/>
      <c r="AA259" s="1041"/>
      <c r="AB259" s="299">
        <f>IF(O259=O258,0,IF(O259=O257,0,IF(O259=O256,0,IF(O259=O255,0,IF(O259=O254,0,IF(O259=O253,0,IF(O259=O252,0,IF(O259=O251,0,1))))))))</f>
        <v>0</v>
      </c>
      <c r="AC259" s="299" t="s">
        <v>355</v>
      </c>
      <c r="AD259" s="299" t="str">
        <f t="shared" si="15"/>
        <v>??</v>
      </c>
      <c r="AE259" s="299" t="e">
        <f>IF(#REF!=#REF!,0,IF(#REF!=#REF!,0,IF(#REF!=#REF!,0,IF(#REF!=#REF!,0,IF(#REF!=#REF!,0,IF(#REF!=#REF!,0,IF(#REF!=#REF!,0,IF(#REF!=#REF!,0,1))))))))</f>
        <v>#REF!</v>
      </c>
      <c r="AF259" s="333">
        <f t="shared" si="56"/>
        <v>0</v>
      </c>
    </row>
    <row r="260" spans="1:32" ht="14.15" customHeight="1" thickTop="1" thickBot="1" x14ac:dyDescent="0.3">
      <c r="A260" s="1004"/>
      <c r="B260" s="1007"/>
      <c r="C260" s="1010"/>
      <c r="D260" s="1013"/>
      <c r="E260" s="1007"/>
      <c r="F260" s="1016"/>
      <c r="G260" s="1007"/>
      <c r="H260" s="1053"/>
      <c r="I260" s="1043"/>
      <c r="J260" s="1007"/>
      <c r="K260" s="1007"/>
      <c r="L260" s="1007"/>
      <c r="M260" s="339"/>
      <c r="N260" s="340"/>
      <c r="O260" s="341"/>
      <c r="P260" s="340"/>
      <c r="Q260" s="342"/>
      <c r="R260" s="343"/>
      <c r="S260" s="343"/>
      <c r="T260" s="343"/>
      <c r="U260" s="340"/>
      <c r="V260" s="1022"/>
      <c r="W260" s="1022"/>
      <c r="X260" s="1045"/>
      <c r="Y260" s="1054"/>
      <c r="Z260" s="1040"/>
      <c r="AA260" s="1041"/>
      <c r="AB260" s="299">
        <f>IF(O260=O259,0,IF(O260=O258,0,IF(O260=O257,0,IF(O260=O256,0,IF(O260=O255,0,IF(O260=O254,0,IF(O260=O253,0,IF(O260=O252,0,IF(O260=O251,0,1)))))))))</f>
        <v>0</v>
      </c>
      <c r="AC260" s="299" t="s">
        <v>355</v>
      </c>
      <c r="AD260" s="299" t="str">
        <f t="shared" ref="AD260:AD323" si="60">$C$2</f>
        <v>??</v>
      </c>
      <c r="AE260" s="299" t="e">
        <f>IF(#REF!=#REF!,0,IF(#REF!=#REF!,0,IF(#REF!=#REF!,0,IF(#REF!=#REF!,0,IF(#REF!=#REF!,0,IF(#REF!=#REF!,0,IF(#REF!=#REF!,0,IF(#REF!=#REF!,0,IF(#REF!=#REF!,0,1)))))))))</f>
        <v>#REF!</v>
      </c>
      <c r="AF260" s="333">
        <f t="shared" si="56"/>
        <v>0</v>
      </c>
    </row>
    <row r="261" spans="1:32" ht="14.15" customHeight="1" thickTop="1" thickBot="1" x14ac:dyDescent="0.3">
      <c r="A261" s="1003"/>
      <c r="B261" s="1005"/>
      <c r="C261" s="1009"/>
      <c r="D261" s="1012"/>
      <c r="E261" s="1005"/>
      <c r="F261" s="1014"/>
      <c r="G261" s="1005"/>
      <c r="H261" s="1052"/>
      <c r="I261" s="327" t="s">
        <v>135</v>
      </c>
      <c r="J261" s="1005"/>
      <c r="K261" s="1005"/>
      <c r="L261" s="1006"/>
      <c r="M261" s="328"/>
      <c r="N261" s="329"/>
      <c r="O261" s="330"/>
      <c r="P261" s="329"/>
      <c r="Q261" s="331"/>
      <c r="R261" s="332"/>
      <c r="S261" s="332"/>
      <c r="T261" s="332"/>
      <c r="U261" s="329"/>
      <c r="V261" s="1020">
        <f>SUM(Q261:U270)</f>
        <v>0</v>
      </c>
      <c r="W261" s="1020">
        <f>IF(V261&gt;0,18,0)</f>
        <v>0</v>
      </c>
      <c r="X261" s="1035">
        <f t="shared" ref="X261" si="61">IF((V261-W261)&gt;=0,V261-W261,0)</f>
        <v>0</v>
      </c>
      <c r="Y261" s="1054">
        <f>IF(V261&lt;W261,V261,W261)/IF(W261=0,1,W261)</f>
        <v>0</v>
      </c>
      <c r="Z261" s="1038" t="str">
        <f>IF(Y261=1,"pe",IF(Y261&gt;0,"ne",""))</f>
        <v/>
      </c>
      <c r="AA261" s="1041"/>
      <c r="AB261" s="299">
        <v>1</v>
      </c>
      <c r="AC261" s="299" t="s">
        <v>355</v>
      </c>
      <c r="AD261" s="299" t="str">
        <f t="shared" si="60"/>
        <v>??</v>
      </c>
      <c r="AE261" s="299">
        <v>1</v>
      </c>
      <c r="AF261" s="333">
        <f>C261</f>
        <v>0</v>
      </c>
    </row>
    <row r="262" spans="1:32" ht="14.15" customHeight="1" thickTop="1" thickBot="1" x14ac:dyDescent="0.3">
      <c r="A262" s="1003"/>
      <c r="B262" s="1006"/>
      <c r="C262" s="1009"/>
      <c r="D262" s="1012"/>
      <c r="E262" s="1006"/>
      <c r="F262" s="1015"/>
      <c r="G262" s="1006"/>
      <c r="H262" s="1052"/>
      <c r="I262" s="1042"/>
      <c r="J262" s="1006"/>
      <c r="K262" s="1006"/>
      <c r="L262" s="1006"/>
      <c r="M262" s="334"/>
      <c r="N262" s="335"/>
      <c r="O262" s="336"/>
      <c r="P262" s="335"/>
      <c r="Q262" s="337"/>
      <c r="R262" s="338"/>
      <c r="S262" s="338"/>
      <c r="T262" s="338"/>
      <c r="U262" s="335"/>
      <c r="V262" s="1021"/>
      <c r="W262" s="1021"/>
      <c r="X262" s="1036"/>
      <c r="Y262" s="1054"/>
      <c r="Z262" s="1039"/>
      <c r="AA262" s="1041"/>
      <c r="AB262" s="299">
        <f>IF(O262=O261,0,1)</f>
        <v>0</v>
      </c>
      <c r="AC262" s="299" t="s">
        <v>355</v>
      </c>
      <c r="AD262" s="299" t="str">
        <f t="shared" si="60"/>
        <v>??</v>
      </c>
      <c r="AE262" s="299" t="e">
        <f>IF(#REF!=#REF!,0,1)</f>
        <v>#REF!</v>
      </c>
      <c r="AF262" s="333">
        <f t="shared" si="56"/>
        <v>0</v>
      </c>
    </row>
    <row r="263" spans="1:32" ht="14.15" customHeight="1" thickTop="1" thickBot="1" x14ac:dyDescent="0.3">
      <c r="A263" s="1003"/>
      <c r="B263" s="1006"/>
      <c r="C263" s="1009"/>
      <c r="D263" s="1012"/>
      <c r="E263" s="1006"/>
      <c r="F263" s="1015"/>
      <c r="G263" s="1006"/>
      <c r="H263" s="1052"/>
      <c r="I263" s="1042"/>
      <c r="J263" s="1006"/>
      <c r="K263" s="1006"/>
      <c r="L263" s="1006"/>
      <c r="M263" s="334"/>
      <c r="N263" s="335"/>
      <c r="O263" s="336"/>
      <c r="P263" s="335"/>
      <c r="Q263" s="337"/>
      <c r="R263" s="338"/>
      <c r="S263" s="338"/>
      <c r="T263" s="338"/>
      <c r="U263" s="335"/>
      <c r="V263" s="1021"/>
      <c r="W263" s="1021"/>
      <c r="X263" s="1036"/>
      <c r="Y263" s="1054"/>
      <c r="Z263" s="1039"/>
      <c r="AA263" s="1041"/>
      <c r="AB263" s="299">
        <f>IF(O263=O262,0,IF(O263=O261,0,1))</f>
        <v>0</v>
      </c>
      <c r="AC263" s="299" t="s">
        <v>355</v>
      </c>
      <c r="AD263" s="299" t="str">
        <f t="shared" si="60"/>
        <v>??</v>
      </c>
      <c r="AE263" s="299" t="e">
        <f>IF(#REF!=#REF!,0,IF(#REF!=#REF!,0,1))</f>
        <v>#REF!</v>
      </c>
      <c r="AF263" s="333">
        <f t="shared" si="56"/>
        <v>0</v>
      </c>
    </row>
    <row r="264" spans="1:32" ht="14.15" customHeight="1" thickTop="1" thickBot="1" x14ac:dyDescent="0.3">
      <c r="A264" s="1003"/>
      <c r="B264" s="1006"/>
      <c r="C264" s="1009"/>
      <c r="D264" s="1012"/>
      <c r="E264" s="1006"/>
      <c r="F264" s="1015"/>
      <c r="G264" s="1006"/>
      <c r="H264" s="1052"/>
      <c r="I264" s="1042"/>
      <c r="J264" s="1006"/>
      <c r="K264" s="1006"/>
      <c r="L264" s="1006"/>
      <c r="M264" s="334"/>
      <c r="N264" s="335"/>
      <c r="O264" s="336"/>
      <c r="P264" s="335"/>
      <c r="Q264" s="337"/>
      <c r="R264" s="338"/>
      <c r="S264" s="338"/>
      <c r="T264" s="338"/>
      <c r="U264" s="335"/>
      <c r="V264" s="1021"/>
      <c r="W264" s="1021"/>
      <c r="X264" s="1036"/>
      <c r="Y264" s="1054"/>
      <c r="Z264" s="1039"/>
      <c r="AA264" s="1041"/>
      <c r="AB264" s="299">
        <f>IF(O264=O263,0,IF(O264=O262,0,IF(O264=O261,0,1)))</f>
        <v>0</v>
      </c>
      <c r="AC264" s="299" t="s">
        <v>355</v>
      </c>
      <c r="AD264" s="299" t="str">
        <f t="shared" si="60"/>
        <v>??</v>
      </c>
      <c r="AE264" s="299" t="e">
        <f>IF(#REF!=#REF!,0,IF(#REF!=#REF!,0,IF(#REF!=#REF!,0,1)))</f>
        <v>#REF!</v>
      </c>
      <c r="AF264" s="333">
        <f t="shared" si="56"/>
        <v>0</v>
      </c>
    </row>
    <row r="265" spans="1:32" ht="14.15" customHeight="1" thickTop="1" thickBot="1" x14ac:dyDescent="0.3">
      <c r="A265" s="1003"/>
      <c r="B265" s="1006"/>
      <c r="C265" s="1009"/>
      <c r="D265" s="1012"/>
      <c r="E265" s="1006"/>
      <c r="F265" s="1015"/>
      <c r="G265" s="1006"/>
      <c r="H265" s="1052"/>
      <c r="I265" s="1042"/>
      <c r="J265" s="1006"/>
      <c r="K265" s="1006"/>
      <c r="L265" s="1006"/>
      <c r="M265" s="334"/>
      <c r="N265" s="335"/>
      <c r="O265" s="336"/>
      <c r="P265" s="335"/>
      <c r="Q265" s="337"/>
      <c r="R265" s="338"/>
      <c r="S265" s="338"/>
      <c r="T265" s="338"/>
      <c r="U265" s="335"/>
      <c r="V265" s="1021"/>
      <c r="W265" s="1021"/>
      <c r="X265" s="1036"/>
      <c r="Y265" s="1054"/>
      <c r="Z265" s="1039"/>
      <c r="AA265" s="1041"/>
      <c r="AB265" s="299">
        <f>IF(O265=O264,0,IF(O265=O263,0,IF(O265=O262,0,IF(O265=O261,0,1))))</f>
        <v>0</v>
      </c>
      <c r="AC265" s="299" t="s">
        <v>355</v>
      </c>
      <c r="AD265" s="299" t="str">
        <f t="shared" si="60"/>
        <v>??</v>
      </c>
      <c r="AE265" s="299" t="e">
        <f>IF(#REF!=#REF!,0,IF(#REF!=#REF!,0,IF(#REF!=#REF!,0,IF(#REF!=#REF!,0,1))))</f>
        <v>#REF!</v>
      </c>
      <c r="AF265" s="333">
        <f t="shared" si="56"/>
        <v>0</v>
      </c>
    </row>
    <row r="266" spans="1:32" ht="14.15" customHeight="1" thickTop="1" thickBot="1" x14ac:dyDescent="0.3">
      <c r="A266" s="1003"/>
      <c r="B266" s="1006"/>
      <c r="C266" s="1009"/>
      <c r="D266" s="1012"/>
      <c r="E266" s="1006"/>
      <c r="F266" s="1015"/>
      <c r="G266" s="1006"/>
      <c r="H266" s="1052"/>
      <c r="I266" s="1042"/>
      <c r="J266" s="1006"/>
      <c r="K266" s="1006"/>
      <c r="L266" s="1006"/>
      <c r="M266" s="334"/>
      <c r="N266" s="335"/>
      <c r="O266" s="336"/>
      <c r="P266" s="335"/>
      <c r="Q266" s="337"/>
      <c r="R266" s="338"/>
      <c r="S266" s="338"/>
      <c r="T266" s="338"/>
      <c r="U266" s="335"/>
      <c r="V266" s="1021"/>
      <c r="W266" s="1021"/>
      <c r="X266" s="1036"/>
      <c r="Y266" s="1054"/>
      <c r="Z266" s="1039"/>
      <c r="AA266" s="1041"/>
      <c r="AB266" s="299">
        <f>IF(O266=O265,0,IF(O266=O264,0,IF(O266=O263,0,IF(O266=O262,0,IF(O266=O261,0,1)))))</f>
        <v>0</v>
      </c>
      <c r="AC266" s="299" t="s">
        <v>355</v>
      </c>
      <c r="AD266" s="299" t="str">
        <f t="shared" si="60"/>
        <v>??</v>
      </c>
      <c r="AE266" s="299" t="e">
        <f>IF(#REF!=#REF!,0,IF(#REF!=#REF!,0,IF(#REF!=#REF!,0,IF(#REF!=#REF!,0,IF(#REF!=#REF!,0,1)))))</f>
        <v>#REF!</v>
      </c>
      <c r="AF266" s="333">
        <f t="shared" si="56"/>
        <v>0</v>
      </c>
    </row>
    <row r="267" spans="1:32" ht="14.15" customHeight="1" thickTop="1" thickBot="1" x14ac:dyDescent="0.3">
      <c r="A267" s="1003"/>
      <c r="B267" s="1006"/>
      <c r="C267" s="1009"/>
      <c r="D267" s="1012"/>
      <c r="E267" s="1006"/>
      <c r="F267" s="1015"/>
      <c r="G267" s="1006"/>
      <c r="H267" s="1052"/>
      <c r="I267" s="1042"/>
      <c r="J267" s="1006"/>
      <c r="K267" s="1006"/>
      <c r="L267" s="1006"/>
      <c r="M267" s="334"/>
      <c r="N267" s="335"/>
      <c r="O267" s="336"/>
      <c r="P267" s="335"/>
      <c r="Q267" s="337"/>
      <c r="R267" s="338"/>
      <c r="S267" s="338"/>
      <c r="T267" s="338"/>
      <c r="U267" s="335"/>
      <c r="V267" s="1021"/>
      <c r="W267" s="1021"/>
      <c r="X267" s="1044" t="str">
        <f t="shared" ref="X267" si="62">IF(X261&gt;9,"błąd","")</f>
        <v/>
      </c>
      <c r="Y267" s="1054"/>
      <c r="Z267" s="1039"/>
      <c r="AA267" s="1041"/>
      <c r="AB267" s="299">
        <f>IF(O267=O266,0,IF(O267=O265,0,IF(O267=O264,0,IF(O267=O263,0,IF(O267=O262,0,IF(O267=O261,0,1))))))</f>
        <v>0</v>
      </c>
      <c r="AC267" s="299" t="s">
        <v>355</v>
      </c>
      <c r="AD267" s="299" t="str">
        <f t="shared" si="60"/>
        <v>??</v>
      </c>
      <c r="AE267" s="299" t="e">
        <f>IF(#REF!=#REF!,0,IF(#REF!=#REF!,0,IF(#REF!=#REF!,0,IF(#REF!=#REF!,0,IF(#REF!=#REF!,0,IF(#REF!=#REF!,0,1))))))</f>
        <v>#REF!</v>
      </c>
      <c r="AF267" s="333">
        <f t="shared" si="56"/>
        <v>0</v>
      </c>
    </row>
    <row r="268" spans="1:32" ht="14.15" customHeight="1" thickTop="1" thickBot="1" x14ac:dyDescent="0.3">
      <c r="A268" s="1003"/>
      <c r="B268" s="1006"/>
      <c r="C268" s="1009"/>
      <c r="D268" s="1012"/>
      <c r="E268" s="1006"/>
      <c r="F268" s="1015"/>
      <c r="G268" s="1006"/>
      <c r="H268" s="1052"/>
      <c r="I268" s="1042"/>
      <c r="J268" s="1006"/>
      <c r="K268" s="1006"/>
      <c r="L268" s="1006"/>
      <c r="M268" s="334"/>
      <c r="N268" s="335"/>
      <c r="O268" s="336"/>
      <c r="P268" s="335"/>
      <c r="Q268" s="337"/>
      <c r="R268" s="338"/>
      <c r="S268" s="338"/>
      <c r="T268" s="338"/>
      <c r="U268" s="335"/>
      <c r="V268" s="1021"/>
      <c r="W268" s="1021"/>
      <c r="X268" s="1044"/>
      <c r="Y268" s="1054"/>
      <c r="Z268" s="1039"/>
      <c r="AA268" s="1041"/>
      <c r="AB268" s="299">
        <f>IF(O268=O267,0,IF(O268=O266,0,IF(O268=O265,0,IF(O268=O264,0,IF(O268=O263,0,IF(O268=O262,0,IF(O268=O261,0,1)))))))</f>
        <v>0</v>
      </c>
      <c r="AC268" s="299" t="s">
        <v>355</v>
      </c>
      <c r="AD268" s="299" t="str">
        <f t="shared" si="60"/>
        <v>??</v>
      </c>
      <c r="AE268" s="299" t="e">
        <f>IF(#REF!=#REF!,0,IF(#REF!=#REF!,0,IF(#REF!=#REF!,0,IF(#REF!=#REF!,0,IF(#REF!=#REF!,0,IF(#REF!=#REF!,0,IF(#REF!=#REF!,0,1)))))))</f>
        <v>#REF!</v>
      </c>
      <c r="AF268" s="333">
        <f t="shared" si="56"/>
        <v>0</v>
      </c>
    </row>
    <row r="269" spans="1:32" ht="14.15" customHeight="1" thickTop="1" thickBot="1" x14ac:dyDescent="0.3">
      <c r="A269" s="1003"/>
      <c r="B269" s="1006"/>
      <c r="C269" s="1009"/>
      <c r="D269" s="1012"/>
      <c r="E269" s="1006"/>
      <c r="F269" s="1015"/>
      <c r="G269" s="1006"/>
      <c r="H269" s="1052"/>
      <c r="I269" s="1042"/>
      <c r="J269" s="1006"/>
      <c r="K269" s="1006"/>
      <c r="L269" s="1006"/>
      <c r="M269" s="334"/>
      <c r="N269" s="335"/>
      <c r="O269" s="336"/>
      <c r="P269" s="335"/>
      <c r="Q269" s="337"/>
      <c r="R269" s="338"/>
      <c r="S269" s="338"/>
      <c r="T269" s="338"/>
      <c r="U269" s="335"/>
      <c r="V269" s="1021"/>
      <c r="W269" s="1021"/>
      <c r="X269" s="1044"/>
      <c r="Y269" s="1054"/>
      <c r="Z269" s="1039"/>
      <c r="AA269" s="1041"/>
      <c r="AB269" s="299">
        <f>IF(O269=O268,0,IF(O269=O267,0,IF(O269=O266,0,IF(O269=O265,0,IF(O269=O264,0,IF(O269=O263,0,IF(O269=O262,0,IF(O269=O261,0,1))))))))</f>
        <v>0</v>
      </c>
      <c r="AC269" s="299" t="s">
        <v>355</v>
      </c>
      <c r="AD269" s="299" t="str">
        <f t="shared" si="60"/>
        <v>??</v>
      </c>
      <c r="AE269" s="299" t="e">
        <f>IF(#REF!=#REF!,0,IF(#REF!=#REF!,0,IF(#REF!=#REF!,0,IF(#REF!=#REF!,0,IF(#REF!=#REF!,0,IF(#REF!=#REF!,0,IF(#REF!=#REF!,0,IF(#REF!=#REF!,0,1))))))))</f>
        <v>#REF!</v>
      </c>
      <c r="AF269" s="333">
        <f t="shared" si="56"/>
        <v>0</v>
      </c>
    </row>
    <row r="270" spans="1:32" ht="14.15" customHeight="1" thickTop="1" thickBot="1" x14ac:dyDescent="0.3">
      <c r="A270" s="1004"/>
      <c r="B270" s="1007"/>
      <c r="C270" s="1010"/>
      <c r="D270" s="1013"/>
      <c r="E270" s="1007"/>
      <c r="F270" s="1016"/>
      <c r="G270" s="1007"/>
      <c r="H270" s="1053"/>
      <c r="I270" s="1043"/>
      <c r="J270" s="1007"/>
      <c r="K270" s="1007"/>
      <c r="L270" s="1007"/>
      <c r="M270" s="339"/>
      <c r="N270" s="340"/>
      <c r="O270" s="341"/>
      <c r="P270" s="340"/>
      <c r="Q270" s="342"/>
      <c r="R270" s="343"/>
      <c r="S270" s="343"/>
      <c r="T270" s="343"/>
      <c r="U270" s="340"/>
      <c r="V270" s="1022"/>
      <c r="W270" s="1022"/>
      <c r="X270" s="1045"/>
      <c r="Y270" s="1054"/>
      <c r="Z270" s="1040"/>
      <c r="AA270" s="1041"/>
      <c r="AB270" s="299">
        <f>IF(O270=O269,0,IF(O270=O268,0,IF(O270=O267,0,IF(O270=O266,0,IF(O270=O265,0,IF(O270=O264,0,IF(O270=O263,0,IF(O270=O262,0,IF(O270=O261,0,1)))))))))</f>
        <v>0</v>
      </c>
      <c r="AC270" s="299" t="s">
        <v>355</v>
      </c>
      <c r="AD270" s="299" t="str">
        <f t="shared" si="60"/>
        <v>??</v>
      </c>
      <c r="AE270" s="299" t="e">
        <f>IF(#REF!=#REF!,0,IF(#REF!=#REF!,0,IF(#REF!=#REF!,0,IF(#REF!=#REF!,0,IF(#REF!=#REF!,0,IF(#REF!=#REF!,0,IF(#REF!=#REF!,0,IF(#REF!=#REF!,0,IF(#REF!=#REF!,0,1)))))))))</f>
        <v>#REF!</v>
      </c>
      <c r="AF270" s="333">
        <f t="shared" si="56"/>
        <v>0</v>
      </c>
    </row>
    <row r="271" spans="1:32" ht="14.15" customHeight="1" thickTop="1" thickBot="1" x14ac:dyDescent="0.3">
      <c r="A271" s="1003"/>
      <c r="B271" s="1005"/>
      <c r="C271" s="1009"/>
      <c r="D271" s="1012"/>
      <c r="E271" s="1005"/>
      <c r="F271" s="1014"/>
      <c r="G271" s="1005"/>
      <c r="H271" s="1052"/>
      <c r="I271" s="327" t="s">
        <v>135</v>
      </c>
      <c r="J271" s="1005"/>
      <c r="K271" s="1005"/>
      <c r="L271" s="1006"/>
      <c r="M271" s="328"/>
      <c r="N271" s="329"/>
      <c r="O271" s="330"/>
      <c r="P271" s="329"/>
      <c r="Q271" s="331"/>
      <c r="R271" s="332"/>
      <c r="S271" s="332"/>
      <c r="T271" s="332"/>
      <c r="U271" s="329"/>
      <c r="V271" s="1020">
        <f>SUM(Q271:U280)</f>
        <v>0</v>
      </c>
      <c r="W271" s="1020">
        <f>IF(V271&gt;0,18,0)</f>
        <v>0</v>
      </c>
      <c r="X271" s="1035">
        <f t="shared" ref="X271" si="63">IF((V271-W271)&gt;=0,V271-W271,0)</f>
        <v>0</v>
      </c>
      <c r="Y271" s="1054">
        <f>IF(V271&lt;W271,V271,W271)/IF(W271=0,1,W271)</f>
        <v>0</v>
      </c>
      <c r="Z271" s="1038" t="str">
        <f>IF(Y271=1,"pe",IF(Y271&gt;0,"ne",""))</f>
        <v/>
      </c>
      <c r="AA271" s="1041"/>
      <c r="AB271" s="299">
        <v>1</v>
      </c>
      <c r="AC271" s="299" t="s">
        <v>355</v>
      </c>
      <c r="AD271" s="299" t="str">
        <f t="shared" si="60"/>
        <v>??</v>
      </c>
      <c r="AE271" s="299">
        <v>1</v>
      </c>
      <c r="AF271" s="333">
        <f>C271</f>
        <v>0</v>
      </c>
    </row>
    <row r="272" spans="1:32" ht="14.15" customHeight="1" thickTop="1" thickBot="1" x14ac:dyDescent="0.3">
      <c r="A272" s="1003"/>
      <c r="B272" s="1006"/>
      <c r="C272" s="1009"/>
      <c r="D272" s="1012"/>
      <c r="E272" s="1006"/>
      <c r="F272" s="1015"/>
      <c r="G272" s="1006"/>
      <c r="H272" s="1052"/>
      <c r="I272" s="1042"/>
      <c r="J272" s="1006"/>
      <c r="K272" s="1006"/>
      <c r="L272" s="1006"/>
      <c r="M272" s="334"/>
      <c r="N272" s="335"/>
      <c r="O272" s="336"/>
      <c r="P272" s="335"/>
      <c r="Q272" s="337"/>
      <c r="R272" s="338"/>
      <c r="S272" s="338"/>
      <c r="T272" s="338"/>
      <c r="U272" s="335"/>
      <c r="V272" s="1021"/>
      <c r="W272" s="1021"/>
      <c r="X272" s="1036"/>
      <c r="Y272" s="1054"/>
      <c r="Z272" s="1039"/>
      <c r="AA272" s="1041"/>
      <c r="AB272" s="299">
        <f>IF(O272=O271,0,1)</f>
        <v>0</v>
      </c>
      <c r="AC272" s="299" t="s">
        <v>355</v>
      </c>
      <c r="AD272" s="299" t="str">
        <f t="shared" si="60"/>
        <v>??</v>
      </c>
      <c r="AE272" s="299" t="e">
        <f>IF(#REF!=#REF!,0,1)</f>
        <v>#REF!</v>
      </c>
      <c r="AF272" s="333">
        <f t="shared" si="51"/>
        <v>0</v>
      </c>
    </row>
    <row r="273" spans="1:32" ht="14.15" customHeight="1" thickTop="1" thickBot="1" x14ac:dyDescent="0.3">
      <c r="A273" s="1003"/>
      <c r="B273" s="1006"/>
      <c r="C273" s="1009"/>
      <c r="D273" s="1012"/>
      <c r="E273" s="1006"/>
      <c r="F273" s="1015"/>
      <c r="G273" s="1006"/>
      <c r="H273" s="1052"/>
      <c r="I273" s="1042"/>
      <c r="J273" s="1006"/>
      <c r="K273" s="1006"/>
      <c r="L273" s="1006"/>
      <c r="M273" s="334"/>
      <c r="N273" s="335"/>
      <c r="O273" s="336"/>
      <c r="P273" s="335"/>
      <c r="Q273" s="337"/>
      <c r="R273" s="338"/>
      <c r="S273" s="338"/>
      <c r="T273" s="338"/>
      <c r="U273" s="335"/>
      <c r="V273" s="1021"/>
      <c r="W273" s="1021"/>
      <c r="X273" s="1036"/>
      <c r="Y273" s="1054"/>
      <c r="Z273" s="1039"/>
      <c r="AA273" s="1041"/>
      <c r="AB273" s="299">
        <f>IF(O273=O272,0,IF(O273=O271,0,1))</f>
        <v>0</v>
      </c>
      <c r="AC273" s="299" t="s">
        <v>355</v>
      </c>
      <c r="AD273" s="299" t="str">
        <f t="shared" si="60"/>
        <v>??</v>
      </c>
      <c r="AE273" s="299" t="e">
        <f>IF(#REF!=#REF!,0,IF(#REF!=#REF!,0,1))</f>
        <v>#REF!</v>
      </c>
      <c r="AF273" s="333">
        <f t="shared" si="51"/>
        <v>0</v>
      </c>
    </row>
    <row r="274" spans="1:32" ht="14.15" customHeight="1" thickTop="1" thickBot="1" x14ac:dyDescent="0.3">
      <c r="A274" s="1003"/>
      <c r="B274" s="1006"/>
      <c r="C274" s="1009"/>
      <c r="D274" s="1012"/>
      <c r="E274" s="1006"/>
      <c r="F274" s="1015"/>
      <c r="G274" s="1006"/>
      <c r="H274" s="1052"/>
      <c r="I274" s="1042"/>
      <c r="J274" s="1006"/>
      <c r="K274" s="1006"/>
      <c r="L274" s="1006"/>
      <c r="M274" s="334"/>
      <c r="N274" s="335"/>
      <c r="O274" s="336"/>
      <c r="P274" s="335"/>
      <c r="Q274" s="337"/>
      <c r="R274" s="338"/>
      <c r="S274" s="338"/>
      <c r="T274" s="338"/>
      <c r="U274" s="335"/>
      <c r="V274" s="1021"/>
      <c r="W274" s="1021"/>
      <c r="X274" s="1036"/>
      <c r="Y274" s="1054"/>
      <c r="Z274" s="1039"/>
      <c r="AA274" s="1041"/>
      <c r="AB274" s="299">
        <f>IF(O274=O273,0,IF(O274=O272,0,IF(O274=O271,0,1)))</f>
        <v>0</v>
      </c>
      <c r="AC274" s="299" t="s">
        <v>355</v>
      </c>
      <c r="AD274" s="299" t="str">
        <f t="shared" si="60"/>
        <v>??</v>
      </c>
      <c r="AE274" s="299" t="e">
        <f>IF(#REF!=#REF!,0,IF(#REF!=#REF!,0,IF(#REF!=#REF!,0,1)))</f>
        <v>#REF!</v>
      </c>
      <c r="AF274" s="333">
        <f t="shared" si="51"/>
        <v>0</v>
      </c>
    </row>
    <row r="275" spans="1:32" ht="14.15" customHeight="1" thickTop="1" thickBot="1" x14ac:dyDescent="0.3">
      <c r="A275" s="1003"/>
      <c r="B275" s="1006"/>
      <c r="C275" s="1009"/>
      <c r="D275" s="1012"/>
      <c r="E275" s="1006"/>
      <c r="F275" s="1015"/>
      <c r="G275" s="1006"/>
      <c r="H275" s="1052"/>
      <c r="I275" s="1042"/>
      <c r="J275" s="1006"/>
      <c r="K275" s="1006"/>
      <c r="L275" s="1006"/>
      <c r="M275" s="334"/>
      <c r="N275" s="335"/>
      <c r="O275" s="336"/>
      <c r="P275" s="335"/>
      <c r="Q275" s="337"/>
      <c r="R275" s="338"/>
      <c r="S275" s="338"/>
      <c r="T275" s="338"/>
      <c r="U275" s="335"/>
      <c r="V275" s="1021"/>
      <c r="W275" s="1021"/>
      <c r="X275" s="1036"/>
      <c r="Y275" s="1054"/>
      <c r="Z275" s="1039"/>
      <c r="AA275" s="1041"/>
      <c r="AB275" s="299">
        <f>IF(O275=O274,0,IF(O275=O273,0,IF(O275=O272,0,IF(O275=O271,0,1))))</f>
        <v>0</v>
      </c>
      <c r="AC275" s="299" t="s">
        <v>355</v>
      </c>
      <c r="AD275" s="299" t="str">
        <f t="shared" si="60"/>
        <v>??</v>
      </c>
      <c r="AE275" s="299" t="e">
        <f>IF(#REF!=#REF!,0,IF(#REF!=#REF!,0,IF(#REF!=#REF!,0,IF(#REF!=#REF!,0,1))))</f>
        <v>#REF!</v>
      </c>
      <c r="AF275" s="333">
        <f t="shared" si="51"/>
        <v>0</v>
      </c>
    </row>
    <row r="276" spans="1:32" ht="14.15" customHeight="1" thickTop="1" thickBot="1" x14ac:dyDescent="0.3">
      <c r="A276" s="1003"/>
      <c r="B276" s="1006"/>
      <c r="C276" s="1009"/>
      <c r="D276" s="1012"/>
      <c r="E276" s="1006"/>
      <c r="F276" s="1015"/>
      <c r="G276" s="1006"/>
      <c r="H276" s="1052"/>
      <c r="I276" s="1042"/>
      <c r="J276" s="1006"/>
      <c r="K276" s="1006"/>
      <c r="L276" s="1006"/>
      <c r="M276" s="334"/>
      <c r="N276" s="335"/>
      <c r="O276" s="336"/>
      <c r="P276" s="335"/>
      <c r="Q276" s="337"/>
      <c r="R276" s="338"/>
      <c r="S276" s="338"/>
      <c r="T276" s="338"/>
      <c r="U276" s="335"/>
      <c r="V276" s="1021"/>
      <c r="W276" s="1021"/>
      <c r="X276" s="1036"/>
      <c r="Y276" s="1054"/>
      <c r="Z276" s="1039"/>
      <c r="AA276" s="1041"/>
      <c r="AB276" s="299">
        <f>IF(O276=O275,0,IF(O276=O274,0,IF(O276=O273,0,IF(O276=O272,0,IF(O276=O271,0,1)))))</f>
        <v>0</v>
      </c>
      <c r="AC276" s="299" t="s">
        <v>355</v>
      </c>
      <c r="AD276" s="299" t="str">
        <f t="shared" si="60"/>
        <v>??</v>
      </c>
      <c r="AE276" s="299" t="e">
        <f>IF(#REF!=#REF!,0,IF(#REF!=#REF!,0,IF(#REF!=#REF!,0,IF(#REF!=#REF!,0,IF(#REF!=#REF!,0,1)))))</f>
        <v>#REF!</v>
      </c>
      <c r="AF276" s="333">
        <f t="shared" si="51"/>
        <v>0</v>
      </c>
    </row>
    <row r="277" spans="1:32" ht="14.15" customHeight="1" thickTop="1" thickBot="1" x14ac:dyDescent="0.3">
      <c r="A277" s="1003"/>
      <c r="B277" s="1006"/>
      <c r="C277" s="1009"/>
      <c r="D277" s="1012"/>
      <c r="E277" s="1006"/>
      <c r="F277" s="1015"/>
      <c r="G277" s="1006"/>
      <c r="H277" s="1052"/>
      <c r="I277" s="1042"/>
      <c r="J277" s="1006"/>
      <c r="K277" s="1006"/>
      <c r="L277" s="1006"/>
      <c r="M277" s="334"/>
      <c r="N277" s="335"/>
      <c r="O277" s="336"/>
      <c r="P277" s="335"/>
      <c r="Q277" s="337"/>
      <c r="R277" s="338"/>
      <c r="S277" s="338"/>
      <c r="T277" s="338"/>
      <c r="U277" s="335"/>
      <c r="V277" s="1021"/>
      <c r="W277" s="1021"/>
      <c r="X277" s="1044" t="str">
        <f t="shared" ref="X277" si="64">IF(X271&gt;9,"błąd","")</f>
        <v/>
      </c>
      <c r="Y277" s="1054"/>
      <c r="Z277" s="1039"/>
      <c r="AA277" s="1041"/>
      <c r="AB277" s="299">
        <f>IF(O277=O276,0,IF(O277=O275,0,IF(O277=O274,0,IF(O277=O273,0,IF(O277=O272,0,IF(O277=O271,0,1))))))</f>
        <v>0</v>
      </c>
      <c r="AC277" s="299" t="s">
        <v>355</v>
      </c>
      <c r="AD277" s="299" t="str">
        <f t="shared" si="60"/>
        <v>??</v>
      </c>
      <c r="AE277" s="299" t="e">
        <f>IF(#REF!=#REF!,0,IF(#REF!=#REF!,0,IF(#REF!=#REF!,0,IF(#REF!=#REF!,0,IF(#REF!=#REF!,0,IF(#REF!=#REF!,0,1))))))</f>
        <v>#REF!</v>
      </c>
      <c r="AF277" s="333">
        <f t="shared" si="51"/>
        <v>0</v>
      </c>
    </row>
    <row r="278" spans="1:32" ht="14.15" customHeight="1" thickTop="1" thickBot="1" x14ac:dyDescent="0.3">
      <c r="A278" s="1003"/>
      <c r="B278" s="1006"/>
      <c r="C278" s="1009"/>
      <c r="D278" s="1012"/>
      <c r="E278" s="1006"/>
      <c r="F278" s="1015"/>
      <c r="G278" s="1006"/>
      <c r="H278" s="1052"/>
      <c r="I278" s="1042"/>
      <c r="J278" s="1006"/>
      <c r="K278" s="1006"/>
      <c r="L278" s="1006"/>
      <c r="M278" s="334"/>
      <c r="N278" s="335"/>
      <c r="O278" s="336"/>
      <c r="P278" s="335"/>
      <c r="Q278" s="337"/>
      <c r="R278" s="338"/>
      <c r="S278" s="338"/>
      <c r="T278" s="338"/>
      <c r="U278" s="335"/>
      <c r="V278" s="1021"/>
      <c r="W278" s="1021"/>
      <c r="X278" s="1044"/>
      <c r="Y278" s="1054"/>
      <c r="Z278" s="1039"/>
      <c r="AA278" s="1041"/>
      <c r="AB278" s="299">
        <f>IF(O278=O277,0,IF(O278=O276,0,IF(O278=O275,0,IF(O278=O274,0,IF(O278=O273,0,IF(O278=O272,0,IF(O278=O271,0,1)))))))</f>
        <v>0</v>
      </c>
      <c r="AC278" s="299" t="s">
        <v>355</v>
      </c>
      <c r="AD278" s="299" t="str">
        <f t="shared" si="60"/>
        <v>??</v>
      </c>
      <c r="AE278" s="299" t="e">
        <f>IF(#REF!=#REF!,0,IF(#REF!=#REF!,0,IF(#REF!=#REF!,0,IF(#REF!=#REF!,0,IF(#REF!=#REF!,0,IF(#REF!=#REF!,0,IF(#REF!=#REF!,0,1)))))))</f>
        <v>#REF!</v>
      </c>
      <c r="AF278" s="333">
        <f t="shared" si="51"/>
        <v>0</v>
      </c>
    </row>
    <row r="279" spans="1:32" ht="14.15" customHeight="1" thickTop="1" thickBot="1" x14ac:dyDescent="0.3">
      <c r="A279" s="1003"/>
      <c r="B279" s="1006"/>
      <c r="C279" s="1009"/>
      <c r="D279" s="1012"/>
      <c r="E279" s="1006"/>
      <c r="F279" s="1015"/>
      <c r="G279" s="1006"/>
      <c r="H279" s="1052"/>
      <c r="I279" s="1042"/>
      <c r="J279" s="1006"/>
      <c r="K279" s="1006"/>
      <c r="L279" s="1006"/>
      <c r="M279" s="334"/>
      <c r="N279" s="335"/>
      <c r="O279" s="336"/>
      <c r="P279" s="335"/>
      <c r="Q279" s="337"/>
      <c r="R279" s="338"/>
      <c r="S279" s="338"/>
      <c r="T279" s="338"/>
      <c r="U279" s="335"/>
      <c r="V279" s="1021"/>
      <c r="W279" s="1021"/>
      <c r="X279" s="1044"/>
      <c r="Y279" s="1054"/>
      <c r="Z279" s="1039"/>
      <c r="AA279" s="1041"/>
      <c r="AB279" s="299">
        <f>IF(O279=O278,0,IF(O279=O277,0,IF(O279=O276,0,IF(O279=O275,0,IF(O279=O274,0,IF(O279=O273,0,IF(O279=O272,0,IF(O279=O271,0,1))))))))</f>
        <v>0</v>
      </c>
      <c r="AC279" s="299" t="s">
        <v>355</v>
      </c>
      <c r="AD279" s="299" t="str">
        <f t="shared" si="60"/>
        <v>??</v>
      </c>
      <c r="AE279" s="299" t="e">
        <f>IF(#REF!=#REF!,0,IF(#REF!=#REF!,0,IF(#REF!=#REF!,0,IF(#REF!=#REF!,0,IF(#REF!=#REF!,0,IF(#REF!=#REF!,0,IF(#REF!=#REF!,0,IF(#REF!=#REF!,0,1))))))))</f>
        <v>#REF!</v>
      </c>
      <c r="AF279" s="333">
        <f t="shared" si="51"/>
        <v>0</v>
      </c>
    </row>
    <row r="280" spans="1:32" ht="14.15" customHeight="1" thickTop="1" thickBot="1" x14ac:dyDescent="0.3">
      <c r="A280" s="1004"/>
      <c r="B280" s="1007"/>
      <c r="C280" s="1010"/>
      <c r="D280" s="1013"/>
      <c r="E280" s="1007"/>
      <c r="F280" s="1016"/>
      <c r="G280" s="1007"/>
      <c r="H280" s="1053"/>
      <c r="I280" s="1043"/>
      <c r="J280" s="1007"/>
      <c r="K280" s="1007"/>
      <c r="L280" s="1007"/>
      <c r="M280" s="339"/>
      <c r="N280" s="340"/>
      <c r="O280" s="341"/>
      <c r="P280" s="340"/>
      <c r="Q280" s="342"/>
      <c r="R280" s="343"/>
      <c r="S280" s="343"/>
      <c r="T280" s="343"/>
      <c r="U280" s="340"/>
      <c r="V280" s="1022"/>
      <c r="W280" s="1022"/>
      <c r="X280" s="1045"/>
      <c r="Y280" s="1054"/>
      <c r="Z280" s="1040"/>
      <c r="AA280" s="1041"/>
      <c r="AB280" s="299">
        <f>IF(O280=O279,0,IF(O280=O278,0,IF(O280=O277,0,IF(O280=O276,0,IF(O280=O275,0,IF(O280=O274,0,IF(O280=O273,0,IF(O280=O272,0,IF(O280=O271,0,1)))))))))</f>
        <v>0</v>
      </c>
      <c r="AC280" s="299" t="s">
        <v>355</v>
      </c>
      <c r="AD280" s="299" t="str">
        <f t="shared" si="60"/>
        <v>??</v>
      </c>
      <c r="AE280" s="299" t="e">
        <f>IF(#REF!=#REF!,0,IF(#REF!=#REF!,0,IF(#REF!=#REF!,0,IF(#REF!=#REF!,0,IF(#REF!=#REF!,0,IF(#REF!=#REF!,0,IF(#REF!=#REF!,0,IF(#REF!=#REF!,0,IF(#REF!=#REF!,0,1)))))))))</f>
        <v>#REF!</v>
      </c>
      <c r="AF280" s="333">
        <f t="shared" si="51"/>
        <v>0</v>
      </c>
    </row>
    <row r="281" spans="1:32" ht="14.15" customHeight="1" thickTop="1" thickBot="1" x14ac:dyDescent="0.3">
      <c r="A281" s="1003"/>
      <c r="B281" s="1005"/>
      <c r="C281" s="1009"/>
      <c r="D281" s="1012"/>
      <c r="E281" s="1005"/>
      <c r="F281" s="1014"/>
      <c r="G281" s="1005"/>
      <c r="H281" s="1052"/>
      <c r="I281" s="327" t="s">
        <v>135</v>
      </c>
      <c r="J281" s="1005"/>
      <c r="K281" s="1005"/>
      <c r="L281" s="1006"/>
      <c r="M281" s="328"/>
      <c r="N281" s="329"/>
      <c r="O281" s="330"/>
      <c r="P281" s="329"/>
      <c r="Q281" s="331"/>
      <c r="R281" s="332"/>
      <c r="S281" s="332"/>
      <c r="T281" s="332"/>
      <c r="U281" s="329"/>
      <c r="V281" s="1020">
        <f>SUM(Q281:U290)</f>
        <v>0</v>
      </c>
      <c r="W281" s="1020">
        <f>IF(V281&gt;0,18,0)</f>
        <v>0</v>
      </c>
      <c r="X281" s="1035">
        <f t="shared" ref="X281" si="65">IF((V281-W281)&gt;=0,V281-W281,0)</f>
        <v>0</v>
      </c>
      <c r="Y281" s="1054">
        <f>IF(V281&lt;W281,V281,W281)/IF(W281=0,1,W281)</f>
        <v>0</v>
      </c>
      <c r="Z281" s="1038" t="str">
        <f>IF(Y281=1,"pe",IF(Y281&gt;0,"ne",""))</f>
        <v/>
      </c>
      <c r="AA281" s="1041"/>
      <c r="AB281" s="299">
        <v>1</v>
      </c>
      <c r="AC281" s="299" t="s">
        <v>355</v>
      </c>
      <c r="AD281" s="299" t="str">
        <f t="shared" si="60"/>
        <v>??</v>
      </c>
      <c r="AE281" s="299">
        <v>1</v>
      </c>
      <c r="AF281" s="333">
        <f>C281</f>
        <v>0</v>
      </c>
    </row>
    <row r="282" spans="1:32" ht="14.15" customHeight="1" thickTop="1" thickBot="1" x14ac:dyDescent="0.3">
      <c r="A282" s="1003"/>
      <c r="B282" s="1006"/>
      <c r="C282" s="1009"/>
      <c r="D282" s="1012"/>
      <c r="E282" s="1006"/>
      <c r="F282" s="1015"/>
      <c r="G282" s="1006"/>
      <c r="H282" s="1052"/>
      <c r="I282" s="1042"/>
      <c r="J282" s="1006"/>
      <c r="K282" s="1006"/>
      <c r="L282" s="1006"/>
      <c r="M282" s="334"/>
      <c r="N282" s="335"/>
      <c r="O282" s="336"/>
      <c r="P282" s="335"/>
      <c r="Q282" s="337"/>
      <c r="R282" s="338"/>
      <c r="S282" s="338"/>
      <c r="T282" s="338"/>
      <c r="U282" s="335"/>
      <c r="V282" s="1021"/>
      <c r="W282" s="1021"/>
      <c r="X282" s="1036"/>
      <c r="Y282" s="1054"/>
      <c r="Z282" s="1039"/>
      <c r="AA282" s="1041"/>
      <c r="AB282" s="299">
        <f>IF(O282=O281,0,1)</f>
        <v>0</v>
      </c>
      <c r="AC282" s="299" t="s">
        <v>355</v>
      </c>
      <c r="AD282" s="299" t="str">
        <f t="shared" si="60"/>
        <v>??</v>
      </c>
      <c r="AE282" s="299" t="e">
        <f>IF(#REF!=#REF!,0,1)</f>
        <v>#REF!</v>
      </c>
      <c r="AF282" s="333">
        <f t="shared" ref="AF282:AF310" si="66">AF281</f>
        <v>0</v>
      </c>
    </row>
    <row r="283" spans="1:32" ht="14.15" customHeight="1" thickTop="1" thickBot="1" x14ac:dyDescent="0.3">
      <c r="A283" s="1003"/>
      <c r="B283" s="1006"/>
      <c r="C283" s="1009"/>
      <c r="D283" s="1012"/>
      <c r="E283" s="1006"/>
      <c r="F283" s="1015"/>
      <c r="G283" s="1006"/>
      <c r="H283" s="1052"/>
      <c r="I283" s="1042"/>
      <c r="J283" s="1006"/>
      <c r="K283" s="1006"/>
      <c r="L283" s="1006"/>
      <c r="M283" s="334"/>
      <c r="N283" s="335"/>
      <c r="O283" s="336"/>
      <c r="P283" s="335"/>
      <c r="Q283" s="337"/>
      <c r="R283" s="338"/>
      <c r="S283" s="338"/>
      <c r="T283" s="338"/>
      <c r="U283" s="335"/>
      <c r="V283" s="1021"/>
      <c r="W283" s="1021"/>
      <c r="X283" s="1036"/>
      <c r="Y283" s="1054"/>
      <c r="Z283" s="1039"/>
      <c r="AA283" s="1041"/>
      <c r="AB283" s="299">
        <f>IF(O283=O282,0,IF(O283=O281,0,1))</f>
        <v>0</v>
      </c>
      <c r="AC283" s="299" t="s">
        <v>355</v>
      </c>
      <c r="AD283" s="299" t="str">
        <f t="shared" si="60"/>
        <v>??</v>
      </c>
      <c r="AE283" s="299" t="e">
        <f>IF(#REF!=#REF!,0,IF(#REF!=#REF!,0,1))</f>
        <v>#REF!</v>
      </c>
      <c r="AF283" s="333">
        <f t="shared" si="66"/>
        <v>0</v>
      </c>
    </row>
    <row r="284" spans="1:32" ht="14.15" customHeight="1" thickTop="1" thickBot="1" x14ac:dyDescent="0.3">
      <c r="A284" s="1003"/>
      <c r="B284" s="1006"/>
      <c r="C284" s="1009"/>
      <c r="D284" s="1012"/>
      <c r="E284" s="1006"/>
      <c r="F284" s="1015"/>
      <c r="G284" s="1006"/>
      <c r="H284" s="1052"/>
      <c r="I284" s="1042"/>
      <c r="J284" s="1006"/>
      <c r="K284" s="1006"/>
      <c r="L284" s="1006"/>
      <c r="M284" s="334"/>
      <c r="N284" s="335"/>
      <c r="O284" s="336"/>
      <c r="P284" s="335"/>
      <c r="Q284" s="337"/>
      <c r="R284" s="338"/>
      <c r="S284" s="338"/>
      <c r="T284" s="338"/>
      <c r="U284" s="335"/>
      <c r="V284" s="1021"/>
      <c r="W284" s="1021"/>
      <c r="X284" s="1036"/>
      <c r="Y284" s="1054"/>
      <c r="Z284" s="1039"/>
      <c r="AA284" s="1041"/>
      <c r="AB284" s="299">
        <f>IF(O284=O283,0,IF(O284=O282,0,IF(O284=O281,0,1)))</f>
        <v>0</v>
      </c>
      <c r="AC284" s="299" t="s">
        <v>355</v>
      </c>
      <c r="AD284" s="299" t="str">
        <f t="shared" si="60"/>
        <v>??</v>
      </c>
      <c r="AE284" s="299" t="e">
        <f>IF(#REF!=#REF!,0,IF(#REF!=#REF!,0,IF(#REF!=#REF!,0,1)))</f>
        <v>#REF!</v>
      </c>
      <c r="AF284" s="333">
        <f t="shared" si="66"/>
        <v>0</v>
      </c>
    </row>
    <row r="285" spans="1:32" ht="14.15" customHeight="1" thickTop="1" thickBot="1" x14ac:dyDescent="0.3">
      <c r="A285" s="1003"/>
      <c r="B285" s="1006"/>
      <c r="C285" s="1009"/>
      <c r="D285" s="1012"/>
      <c r="E285" s="1006"/>
      <c r="F285" s="1015"/>
      <c r="G285" s="1006"/>
      <c r="H285" s="1052"/>
      <c r="I285" s="1042"/>
      <c r="J285" s="1006"/>
      <c r="K285" s="1006"/>
      <c r="L285" s="1006"/>
      <c r="M285" s="334"/>
      <c r="N285" s="335"/>
      <c r="O285" s="336"/>
      <c r="P285" s="335"/>
      <c r="Q285" s="337"/>
      <c r="R285" s="338"/>
      <c r="S285" s="338"/>
      <c r="T285" s="338"/>
      <c r="U285" s="335"/>
      <c r="V285" s="1021"/>
      <c r="W285" s="1021"/>
      <c r="X285" s="1036"/>
      <c r="Y285" s="1054"/>
      <c r="Z285" s="1039"/>
      <c r="AA285" s="1041"/>
      <c r="AB285" s="299">
        <f>IF(O285=O284,0,IF(O285=O283,0,IF(O285=O282,0,IF(O285=O281,0,1))))</f>
        <v>0</v>
      </c>
      <c r="AC285" s="299" t="s">
        <v>355</v>
      </c>
      <c r="AD285" s="299" t="str">
        <f t="shared" si="60"/>
        <v>??</v>
      </c>
      <c r="AE285" s="299" t="e">
        <f>IF(#REF!=#REF!,0,IF(#REF!=#REF!,0,IF(#REF!=#REF!,0,IF(#REF!=#REF!,0,1))))</f>
        <v>#REF!</v>
      </c>
      <c r="AF285" s="333">
        <f t="shared" si="66"/>
        <v>0</v>
      </c>
    </row>
    <row r="286" spans="1:32" ht="14.15" customHeight="1" thickTop="1" thickBot="1" x14ac:dyDescent="0.3">
      <c r="A286" s="1003"/>
      <c r="B286" s="1006"/>
      <c r="C286" s="1009"/>
      <c r="D286" s="1012"/>
      <c r="E286" s="1006"/>
      <c r="F286" s="1015"/>
      <c r="G286" s="1006"/>
      <c r="H286" s="1052"/>
      <c r="I286" s="1042"/>
      <c r="J286" s="1006"/>
      <c r="K286" s="1006"/>
      <c r="L286" s="1006"/>
      <c r="M286" s="334"/>
      <c r="N286" s="335"/>
      <c r="O286" s="336"/>
      <c r="P286" s="335"/>
      <c r="Q286" s="337"/>
      <c r="R286" s="338"/>
      <c r="S286" s="338"/>
      <c r="T286" s="338"/>
      <c r="U286" s="335"/>
      <c r="V286" s="1021"/>
      <c r="W286" s="1021"/>
      <c r="X286" s="1036"/>
      <c r="Y286" s="1054"/>
      <c r="Z286" s="1039"/>
      <c r="AA286" s="1041"/>
      <c r="AB286" s="299">
        <f>IF(O286=O285,0,IF(O286=O284,0,IF(O286=O283,0,IF(O286=O282,0,IF(O286=O281,0,1)))))</f>
        <v>0</v>
      </c>
      <c r="AC286" s="299" t="s">
        <v>355</v>
      </c>
      <c r="AD286" s="299" t="str">
        <f t="shared" si="60"/>
        <v>??</v>
      </c>
      <c r="AE286" s="299" t="e">
        <f>IF(#REF!=#REF!,0,IF(#REF!=#REF!,0,IF(#REF!=#REF!,0,IF(#REF!=#REF!,0,IF(#REF!=#REF!,0,1)))))</f>
        <v>#REF!</v>
      </c>
      <c r="AF286" s="333">
        <f t="shared" si="66"/>
        <v>0</v>
      </c>
    </row>
    <row r="287" spans="1:32" ht="14.15" customHeight="1" thickTop="1" thickBot="1" x14ac:dyDescent="0.3">
      <c r="A287" s="1003"/>
      <c r="B287" s="1006"/>
      <c r="C287" s="1009"/>
      <c r="D287" s="1012"/>
      <c r="E287" s="1006"/>
      <c r="F287" s="1015"/>
      <c r="G287" s="1006"/>
      <c r="H287" s="1052"/>
      <c r="I287" s="1042"/>
      <c r="J287" s="1006"/>
      <c r="K287" s="1006"/>
      <c r="L287" s="1006"/>
      <c r="M287" s="334"/>
      <c r="N287" s="335"/>
      <c r="O287" s="336"/>
      <c r="P287" s="335"/>
      <c r="Q287" s="337"/>
      <c r="R287" s="338"/>
      <c r="S287" s="338"/>
      <c r="T287" s="338"/>
      <c r="U287" s="335"/>
      <c r="V287" s="1021"/>
      <c r="W287" s="1021"/>
      <c r="X287" s="1044" t="str">
        <f t="shared" ref="X287" si="67">IF(X281&gt;9,"błąd","")</f>
        <v/>
      </c>
      <c r="Y287" s="1054"/>
      <c r="Z287" s="1039"/>
      <c r="AA287" s="1041"/>
      <c r="AB287" s="299">
        <f>IF(O287=O286,0,IF(O287=O285,0,IF(O287=O284,0,IF(O287=O283,0,IF(O287=O282,0,IF(O287=O281,0,1))))))</f>
        <v>0</v>
      </c>
      <c r="AC287" s="299" t="s">
        <v>355</v>
      </c>
      <c r="AD287" s="299" t="str">
        <f t="shared" si="60"/>
        <v>??</v>
      </c>
      <c r="AE287" s="299" t="e">
        <f>IF(#REF!=#REF!,0,IF(#REF!=#REF!,0,IF(#REF!=#REF!,0,IF(#REF!=#REF!,0,IF(#REF!=#REF!,0,IF(#REF!=#REF!,0,1))))))</f>
        <v>#REF!</v>
      </c>
      <c r="AF287" s="333">
        <f t="shared" si="66"/>
        <v>0</v>
      </c>
    </row>
    <row r="288" spans="1:32" ht="14.15" customHeight="1" thickTop="1" thickBot="1" x14ac:dyDescent="0.3">
      <c r="A288" s="1003"/>
      <c r="B288" s="1006"/>
      <c r="C288" s="1009"/>
      <c r="D288" s="1012"/>
      <c r="E288" s="1006"/>
      <c r="F288" s="1015"/>
      <c r="G288" s="1006"/>
      <c r="H288" s="1052"/>
      <c r="I288" s="1042"/>
      <c r="J288" s="1006"/>
      <c r="K288" s="1006"/>
      <c r="L288" s="1006"/>
      <c r="M288" s="334"/>
      <c r="N288" s="335"/>
      <c r="O288" s="336"/>
      <c r="P288" s="335"/>
      <c r="Q288" s="337"/>
      <c r="R288" s="338"/>
      <c r="S288" s="338"/>
      <c r="T288" s="338"/>
      <c r="U288" s="335"/>
      <c r="V288" s="1021"/>
      <c r="W288" s="1021"/>
      <c r="X288" s="1044"/>
      <c r="Y288" s="1054"/>
      <c r="Z288" s="1039"/>
      <c r="AA288" s="1041"/>
      <c r="AB288" s="299">
        <f>IF(O288=O287,0,IF(O288=O286,0,IF(O288=O285,0,IF(O288=O284,0,IF(O288=O283,0,IF(O288=O282,0,IF(O288=O281,0,1)))))))</f>
        <v>0</v>
      </c>
      <c r="AC288" s="299" t="s">
        <v>355</v>
      </c>
      <c r="AD288" s="299" t="str">
        <f t="shared" si="60"/>
        <v>??</v>
      </c>
      <c r="AE288" s="299" t="e">
        <f>IF(#REF!=#REF!,0,IF(#REF!=#REF!,0,IF(#REF!=#REF!,0,IF(#REF!=#REF!,0,IF(#REF!=#REF!,0,IF(#REF!=#REF!,0,IF(#REF!=#REF!,0,1)))))))</f>
        <v>#REF!</v>
      </c>
      <c r="AF288" s="333">
        <f t="shared" si="66"/>
        <v>0</v>
      </c>
    </row>
    <row r="289" spans="1:32" ht="14.15" customHeight="1" thickTop="1" thickBot="1" x14ac:dyDescent="0.3">
      <c r="A289" s="1003"/>
      <c r="B289" s="1006"/>
      <c r="C289" s="1009"/>
      <c r="D289" s="1012"/>
      <c r="E289" s="1006"/>
      <c r="F289" s="1015"/>
      <c r="G289" s="1006"/>
      <c r="H289" s="1052"/>
      <c r="I289" s="1042"/>
      <c r="J289" s="1006"/>
      <c r="K289" s="1006"/>
      <c r="L289" s="1006"/>
      <c r="M289" s="334"/>
      <c r="N289" s="335"/>
      <c r="O289" s="336"/>
      <c r="P289" s="335"/>
      <c r="Q289" s="337"/>
      <c r="R289" s="338"/>
      <c r="S289" s="338"/>
      <c r="T289" s="338"/>
      <c r="U289" s="335"/>
      <c r="V289" s="1021"/>
      <c r="W289" s="1021"/>
      <c r="X289" s="1044"/>
      <c r="Y289" s="1054"/>
      <c r="Z289" s="1039"/>
      <c r="AA289" s="1041"/>
      <c r="AB289" s="299">
        <f>IF(O289=O288,0,IF(O289=O287,0,IF(O289=O286,0,IF(O289=O285,0,IF(O289=O284,0,IF(O289=O283,0,IF(O289=O282,0,IF(O289=O281,0,1))))))))</f>
        <v>0</v>
      </c>
      <c r="AC289" s="299" t="s">
        <v>355</v>
      </c>
      <c r="AD289" s="299" t="str">
        <f t="shared" si="60"/>
        <v>??</v>
      </c>
      <c r="AE289" s="299" t="e">
        <f>IF(#REF!=#REF!,0,IF(#REF!=#REF!,0,IF(#REF!=#REF!,0,IF(#REF!=#REF!,0,IF(#REF!=#REF!,0,IF(#REF!=#REF!,0,IF(#REF!=#REF!,0,IF(#REF!=#REF!,0,1))))))))</f>
        <v>#REF!</v>
      </c>
      <c r="AF289" s="333">
        <f t="shared" si="66"/>
        <v>0</v>
      </c>
    </row>
    <row r="290" spans="1:32" ht="14.15" customHeight="1" thickTop="1" thickBot="1" x14ac:dyDescent="0.3">
      <c r="A290" s="1004"/>
      <c r="B290" s="1007"/>
      <c r="C290" s="1010"/>
      <c r="D290" s="1013"/>
      <c r="E290" s="1007"/>
      <c r="F290" s="1016"/>
      <c r="G290" s="1007"/>
      <c r="H290" s="1053"/>
      <c r="I290" s="1043"/>
      <c r="J290" s="1007"/>
      <c r="K290" s="1007"/>
      <c r="L290" s="1007"/>
      <c r="M290" s="339"/>
      <c r="N290" s="340"/>
      <c r="O290" s="341"/>
      <c r="P290" s="340"/>
      <c r="Q290" s="342"/>
      <c r="R290" s="343"/>
      <c r="S290" s="343"/>
      <c r="T290" s="343"/>
      <c r="U290" s="340"/>
      <c r="V290" s="1022"/>
      <c r="W290" s="1022"/>
      <c r="X290" s="1045"/>
      <c r="Y290" s="1054"/>
      <c r="Z290" s="1040"/>
      <c r="AA290" s="1041"/>
      <c r="AB290" s="299">
        <f>IF(O290=O289,0,IF(O290=O288,0,IF(O290=O287,0,IF(O290=O286,0,IF(O290=O285,0,IF(O290=O284,0,IF(O290=O283,0,IF(O290=O282,0,IF(O290=O281,0,1)))))))))</f>
        <v>0</v>
      </c>
      <c r="AC290" s="299" t="s">
        <v>355</v>
      </c>
      <c r="AD290" s="299" t="str">
        <f t="shared" si="60"/>
        <v>??</v>
      </c>
      <c r="AE290" s="299" t="e">
        <f>IF(#REF!=#REF!,0,IF(#REF!=#REF!,0,IF(#REF!=#REF!,0,IF(#REF!=#REF!,0,IF(#REF!=#REF!,0,IF(#REF!=#REF!,0,IF(#REF!=#REF!,0,IF(#REF!=#REF!,0,IF(#REF!=#REF!,0,1)))))))))</f>
        <v>#REF!</v>
      </c>
      <c r="AF290" s="333">
        <f t="shared" si="66"/>
        <v>0</v>
      </c>
    </row>
    <row r="291" spans="1:32" ht="14.15" customHeight="1" thickTop="1" thickBot="1" x14ac:dyDescent="0.3">
      <c r="A291" s="1003"/>
      <c r="B291" s="1005"/>
      <c r="C291" s="1009"/>
      <c r="D291" s="1012"/>
      <c r="E291" s="1005"/>
      <c r="F291" s="1014"/>
      <c r="G291" s="1005"/>
      <c r="H291" s="1052"/>
      <c r="I291" s="327" t="s">
        <v>135</v>
      </c>
      <c r="J291" s="1005"/>
      <c r="K291" s="1005"/>
      <c r="L291" s="1006"/>
      <c r="M291" s="328"/>
      <c r="N291" s="329"/>
      <c r="O291" s="330"/>
      <c r="P291" s="329"/>
      <c r="Q291" s="331"/>
      <c r="R291" s="332"/>
      <c r="S291" s="332"/>
      <c r="T291" s="332"/>
      <c r="U291" s="329"/>
      <c r="V291" s="1020">
        <f>SUM(Q291:U300)</f>
        <v>0</v>
      </c>
      <c r="W291" s="1020">
        <f>IF(V291&gt;0,18,0)</f>
        <v>0</v>
      </c>
      <c r="X291" s="1035">
        <f t="shared" ref="X291" si="68">IF((V291-W291)&gt;=0,V291-W291,0)</f>
        <v>0</v>
      </c>
      <c r="Y291" s="1054">
        <f>IF(V291&lt;W291,V291,W291)/IF(W291=0,1,W291)</f>
        <v>0</v>
      </c>
      <c r="Z291" s="1038" t="str">
        <f>IF(Y291=1,"pe",IF(Y291&gt;0,"ne",""))</f>
        <v/>
      </c>
      <c r="AA291" s="1041"/>
      <c r="AB291" s="299">
        <v>1</v>
      </c>
      <c r="AC291" s="299" t="s">
        <v>355</v>
      </c>
      <c r="AD291" s="299" t="str">
        <f t="shared" si="60"/>
        <v>??</v>
      </c>
      <c r="AE291" s="299">
        <v>1</v>
      </c>
      <c r="AF291" s="333">
        <f>C291</f>
        <v>0</v>
      </c>
    </row>
    <row r="292" spans="1:32" ht="14.15" customHeight="1" thickTop="1" thickBot="1" x14ac:dyDescent="0.3">
      <c r="A292" s="1003"/>
      <c r="B292" s="1006"/>
      <c r="C292" s="1009"/>
      <c r="D292" s="1012"/>
      <c r="E292" s="1006"/>
      <c r="F292" s="1015"/>
      <c r="G292" s="1006"/>
      <c r="H292" s="1052"/>
      <c r="I292" s="1042"/>
      <c r="J292" s="1006"/>
      <c r="K292" s="1006"/>
      <c r="L292" s="1006"/>
      <c r="M292" s="334"/>
      <c r="N292" s="335"/>
      <c r="O292" s="336"/>
      <c r="P292" s="335"/>
      <c r="Q292" s="337"/>
      <c r="R292" s="338"/>
      <c r="S292" s="338"/>
      <c r="T292" s="338"/>
      <c r="U292" s="335"/>
      <c r="V292" s="1021"/>
      <c r="W292" s="1021"/>
      <c r="X292" s="1036"/>
      <c r="Y292" s="1054"/>
      <c r="Z292" s="1039"/>
      <c r="AA292" s="1041"/>
      <c r="AB292" s="299">
        <f>IF(O292=O291,0,1)</f>
        <v>0</v>
      </c>
      <c r="AC292" s="299" t="s">
        <v>355</v>
      </c>
      <c r="AD292" s="299" t="str">
        <f t="shared" si="60"/>
        <v>??</v>
      </c>
      <c r="AE292" s="299" t="e">
        <f>IF(#REF!=#REF!,0,1)</f>
        <v>#REF!</v>
      </c>
      <c r="AF292" s="333">
        <f t="shared" si="66"/>
        <v>0</v>
      </c>
    </row>
    <row r="293" spans="1:32" ht="14.15" customHeight="1" thickTop="1" thickBot="1" x14ac:dyDescent="0.3">
      <c r="A293" s="1003"/>
      <c r="B293" s="1006"/>
      <c r="C293" s="1009"/>
      <c r="D293" s="1012"/>
      <c r="E293" s="1006"/>
      <c r="F293" s="1015"/>
      <c r="G293" s="1006"/>
      <c r="H293" s="1052"/>
      <c r="I293" s="1042"/>
      <c r="J293" s="1006"/>
      <c r="K293" s="1006"/>
      <c r="L293" s="1006"/>
      <c r="M293" s="334"/>
      <c r="N293" s="335"/>
      <c r="O293" s="336"/>
      <c r="P293" s="335"/>
      <c r="Q293" s="337"/>
      <c r="R293" s="338"/>
      <c r="S293" s="338"/>
      <c r="T293" s="338"/>
      <c r="U293" s="335"/>
      <c r="V293" s="1021"/>
      <c r="W293" s="1021"/>
      <c r="X293" s="1036"/>
      <c r="Y293" s="1054"/>
      <c r="Z293" s="1039"/>
      <c r="AA293" s="1041"/>
      <c r="AB293" s="299">
        <f>IF(O293=O292,0,IF(O293=O291,0,1))</f>
        <v>0</v>
      </c>
      <c r="AC293" s="299" t="s">
        <v>355</v>
      </c>
      <c r="AD293" s="299" t="str">
        <f t="shared" si="60"/>
        <v>??</v>
      </c>
      <c r="AE293" s="299" t="e">
        <f>IF(#REF!=#REF!,0,IF(#REF!=#REF!,0,1))</f>
        <v>#REF!</v>
      </c>
      <c r="AF293" s="333">
        <f t="shared" si="66"/>
        <v>0</v>
      </c>
    </row>
    <row r="294" spans="1:32" ht="14.15" customHeight="1" thickTop="1" thickBot="1" x14ac:dyDescent="0.3">
      <c r="A294" s="1003"/>
      <c r="B294" s="1006"/>
      <c r="C294" s="1009"/>
      <c r="D294" s="1012"/>
      <c r="E294" s="1006"/>
      <c r="F294" s="1015"/>
      <c r="G294" s="1006"/>
      <c r="H294" s="1052"/>
      <c r="I294" s="1042"/>
      <c r="J294" s="1006"/>
      <c r="K294" s="1006"/>
      <c r="L294" s="1006"/>
      <c r="M294" s="334"/>
      <c r="N294" s="335"/>
      <c r="O294" s="336"/>
      <c r="P294" s="335"/>
      <c r="Q294" s="337"/>
      <c r="R294" s="338"/>
      <c r="S294" s="338"/>
      <c r="T294" s="338"/>
      <c r="U294" s="335"/>
      <c r="V294" s="1021"/>
      <c r="W294" s="1021"/>
      <c r="X294" s="1036"/>
      <c r="Y294" s="1054"/>
      <c r="Z294" s="1039"/>
      <c r="AA294" s="1041"/>
      <c r="AB294" s="299">
        <f>IF(O294=O293,0,IF(O294=O292,0,IF(O294=O291,0,1)))</f>
        <v>0</v>
      </c>
      <c r="AC294" s="299" t="s">
        <v>355</v>
      </c>
      <c r="AD294" s="299" t="str">
        <f t="shared" si="60"/>
        <v>??</v>
      </c>
      <c r="AE294" s="299" t="e">
        <f>IF(#REF!=#REF!,0,IF(#REF!=#REF!,0,IF(#REF!=#REF!,0,1)))</f>
        <v>#REF!</v>
      </c>
      <c r="AF294" s="333">
        <f t="shared" si="66"/>
        <v>0</v>
      </c>
    </row>
    <row r="295" spans="1:32" ht="14.15" customHeight="1" thickTop="1" thickBot="1" x14ac:dyDescent="0.3">
      <c r="A295" s="1003"/>
      <c r="B295" s="1006"/>
      <c r="C295" s="1009"/>
      <c r="D295" s="1012"/>
      <c r="E295" s="1006"/>
      <c r="F295" s="1015"/>
      <c r="G295" s="1006"/>
      <c r="H295" s="1052"/>
      <c r="I295" s="1042"/>
      <c r="J295" s="1006"/>
      <c r="K295" s="1006"/>
      <c r="L295" s="1006"/>
      <c r="M295" s="334"/>
      <c r="N295" s="335"/>
      <c r="O295" s="336"/>
      <c r="P295" s="335"/>
      <c r="Q295" s="337"/>
      <c r="R295" s="338"/>
      <c r="S295" s="338"/>
      <c r="T295" s="338"/>
      <c r="U295" s="335"/>
      <c r="V295" s="1021"/>
      <c r="W295" s="1021"/>
      <c r="X295" s="1036"/>
      <c r="Y295" s="1054"/>
      <c r="Z295" s="1039"/>
      <c r="AA295" s="1041"/>
      <c r="AB295" s="299">
        <f>IF(O295=O294,0,IF(O295=O293,0,IF(O295=O292,0,IF(O295=O291,0,1))))</f>
        <v>0</v>
      </c>
      <c r="AC295" s="299" t="s">
        <v>355</v>
      </c>
      <c r="AD295" s="299" t="str">
        <f t="shared" si="60"/>
        <v>??</v>
      </c>
      <c r="AE295" s="299" t="e">
        <f>IF(#REF!=#REF!,0,IF(#REF!=#REF!,0,IF(#REF!=#REF!,0,IF(#REF!=#REF!,0,1))))</f>
        <v>#REF!</v>
      </c>
      <c r="AF295" s="333">
        <f t="shared" si="66"/>
        <v>0</v>
      </c>
    </row>
    <row r="296" spans="1:32" ht="14.15" customHeight="1" thickTop="1" thickBot="1" x14ac:dyDescent="0.3">
      <c r="A296" s="1003"/>
      <c r="B296" s="1006"/>
      <c r="C296" s="1009"/>
      <c r="D296" s="1012"/>
      <c r="E296" s="1006"/>
      <c r="F296" s="1015"/>
      <c r="G296" s="1006"/>
      <c r="H296" s="1052"/>
      <c r="I296" s="1042"/>
      <c r="J296" s="1006"/>
      <c r="K296" s="1006"/>
      <c r="L296" s="1006"/>
      <c r="M296" s="334"/>
      <c r="N296" s="335"/>
      <c r="O296" s="336"/>
      <c r="P296" s="335"/>
      <c r="Q296" s="337"/>
      <c r="R296" s="338"/>
      <c r="S296" s="338"/>
      <c r="T296" s="338"/>
      <c r="U296" s="335"/>
      <c r="V296" s="1021"/>
      <c r="W296" s="1021"/>
      <c r="X296" s="1036"/>
      <c r="Y296" s="1054"/>
      <c r="Z296" s="1039"/>
      <c r="AA296" s="1041"/>
      <c r="AB296" s="299">
        <f>IF(O296=O295,0,IF(O296=O294,0,IF(O296=O293,0,IF(O296=O292,0,IF(O296=O291,0,1)))))</f>
        <v>0</v>
      </c>
      <c r="AC296" s="299" t="s">
        <v>355</v>
      </c>
      <c r="AD296" s="299" t="str">
        <f t="shared" si="60"/>
        <v>??</v>
      </c>
      <c r="AE296" s="299" t="e">
        <f>IF(#REF!=#REF!,0,IF(#REF!=#REF!,0,IF(#REF!=#REF!,0,IF(#REF!=#REF!,0,IF(#REF!=#REF!,0,1)))))</f>
        <v>#REF!</v>
      </c>
      <c r="AF296" s="333">
        <f t="shared" si="66"/>
        <v>0</v>
      </c>
    </row>
    <row r="297" spans="1:32" ht="14.15" customHeight="1" thickTop="1" thickBot="1" x14ac:dyDescent="0.3">
      <c r="A297" s="1003"/>
      <c r="B297" s="1006"/>
      <c r="C297" s="1009"/>
      <c r="D297" s="1012"/>
      <c r="E297" s="1006"/>
      <c r="F297" s="1015"/>
      <c r="G297" s="1006"/>
      <c r="H297" s="1052"/>
      <c r="I297" s="1042"/>
      <c r="J297" s="1006"/>
      <c r="K297" s="1006"/>
      <c r="L297" s="1006"/>
      <c r="M297" s="334"/>
      <c r="N297" s="335"/>
      <c r="O297" s="336"/>
      <c r="P297" s="335"/>
      <c r="Q297" s="337"/>
      <c r="R297" s="338"/>
      <c r="S297" s="338"/>
      <c r="T297" s="338"/>
      <c r="U297" s="335"/>
      <c r="V297" s="1021"/>
      <c r="W297" s="1021"/>
      <c r="X297" s="1044" t="str">
        <f t="shared" ref="X297" si="69">IF(X291&gt;9,"błąd","")</f>
        <v/>
      </c>
      <c r="Y297" s="1054"/>
      <c r="Z297" s="1039"/>
      <c r="AA297" s="1041"/>
      <c r="AB297" s="299">
        <f>IF(O297=O296,0,IF(O297=O295,0,IF(O297=O294,0,IF(O297=O293,0,IF(O297=O292,0,IF(O297=O291,0,1))))))</f>
        <v>0</v>
      </c>
      <c r="AC297" s="299" t="s">
        <v>355</v>
      </c>
      <c r="AD297" s="299" t="str">
        <f t="shared" si="60"/>
        <v>??</v>
      </c>
      <c r="AE297" s="299" t="e">
        <f>IF(#REF!=#REF!,0,IF(#REF!=#REF!,0,IF(#REF!=#REF!,0,IF(#REF!=#REF!,0,IF(#REF!=#REF!,0,IF(#REF!=#REF!,0,1))))))</f>
        <v>#REF!</v>
      </c>
      <c r="AF297" s="333">
        <f t="shared" si="66"/>
        <v>0</v>
      </c>
    </row>
    <row r="298" spans="1:32" ht="14.15" customHeight="1" thickTop="1" thickBot="1" x14ac:dyDescent="0.3">
      <c r="A298" s="1003"/>
      <c r="B298" s="1006"/>
      <c r="C298" s="1009"/>
      <c r="D298" s="1012"/>
      <c r="E298" s="1006"/>
      <c r="F298" s="1015"/>
      <c r="G298" s="1006"/>
      <c r="H298" s="1052"/>
      <c r="I298" s="1042"/>
      <c r="J298" s="1006"/>
      <c r="K298" s="1006"/>
      <c r="L298" s="1006"/>
      <c r="M298" s="334"/>
      <c r="N298" s="335"/>
      <c r="O298" s="336"/>
      <c r="P298" s="335"/>
      <c r="Q298" s="337"/>
      <c r="R298" s="338"/>
      <c r="S298" s="338"/>
      <c r="T298" s="338"/>
      <c r="U298" s="335"/>
      <c r="V298" s="1021"/>
      <c r="W298" s="1021"/>
      <c r="X298" s="1044"/>
      <c r="Y298" s="1054"/>
      <c r="Z298" s="1039"/>
      <c r="AA298" s="1041"/>
      <c r="AB298" s="299">
        <f>IF(O298=O297,0,IF(O298=O296,0,IF(O298=O295,0,IF(O298=O294,0,IF(O298=O293,0,IF(O298=O292,0,IF(O298=O291,0,1)))))))</f>
        <v>0</v>
      </c>
      <c r="AC298" s="299" t="s">
        <v>355</v>
      </c>
      <c r="AD298" s="299" t="str">
        <f t="shared" si="60"/>
        <v>??</v>
      </c>
      <c r="AE298" s="299" t="e">
        <f>IF(#REF!=#REF!,0,IF(#REF!=#REF!,0,IF(#REF!=#REF!,0,IF(#REF!=#REF!,0,IF(#REF!=#REF!,0,IF(#REF!=#REF!,0,IF(#REF!=#REF!,0,1)))))))</f>
        <v>#REF!</v>
      </c>
      <c r="AF298" s="333">
        <f t="shared" si="66"/>
        <v>0</v>
      </c>
    </row>
    <row r="299" spans="1:32" ht="14.15" customHeight="1" thickTop="1" thickBot="1" x14ac:dyDescent="0.3">
      <c r="A299" s="1003"/>
      <c r="B299" s="1006"/>
      <c r="C299" s="1009"/>
      <c r="D299" s="1012"/>
      <c r="E299" s="1006"/>
      <c r="F299" s="1015"/>
      <c r="G299" s="1006"/>
      <c r="H299" s="1052"/>
      <c r="I299" s="1042"/>
      <c r="J299" s="1006"/>
      <c r="K299" s="1006"/>
      <c r="L299" s="1006"/>
      <c r="M299" s="334"/>
      <c r="N299" s="335"/>
      <c r="O299" s="336"/>
      <c r="P299" s="335"/>
      <c r="Q299" s="337"/>
      <c r="R299" s="338"/>
      <c r="S299" s="338"/>
      <c r="T299" s="338"/>
      <c r="U299" s="335"/>
      <c r="V299" s="1021"/>
      <c r="W299" s="1021"/>
      <c r="X299" s="1044"/>
      <c r="Y299" s="1054"/>
      <c r="Z299" s="1039"/>
      <c r="AA299" s="1041"/>
      <c r="AB299" s="299">
        <f>IF(O299=O298,0,IF(O299=O297,0,IF(O299=O296,0,IF(O299=O295,0,IF(O299=O294,0,IF(O299=O293,0,IF(O299=O292,0,IF(O299=O291,0,1))))))))</f>
        <v>0</v>
      </c>
      <c r="AC299" s="299" t="s">
        <v>355</v>
      </c>
      <c r="AD299" s="299" t="str">
        <f t="shared" si="60"/>
        <v>??</v>
      </c>
      <c r="AE299" s="299" t="e">
        <f>IF(#REF!=#REF!,0,IF(#REF!=#REF!,0,IF(#REF!=#REF!,0,IF(#REF!=#REF!,0,IF(#REF!=#REF!,0,IF(#REF!=#REF!,0,IF(#REF!=#REF!,0,IF(#REF!=#REF!,0,1))))))))</f>
        <v>#REF!</v>
      </c>
      <c r="AF299" s="333">
        <f t="shared" si="66"/>
        <v>0</v>
      </c>
    </row>
    <row r="300" spans="1:32" ht="14.15" customHeight="1" thickTop="1" thickBot="1" x14ac:dyDescent="0.3">
      <c r="A300" s="1004"/>
      <c r="B300" s="1007"/>
      <c r="C300" s="1010"/>
      <c r="D300" s="1013"/>
      <c r="E300" s="1007"/>
      <c r="F300" s="1016"/>
      <c r="G300" s="1007"/>
      <c r="H300" s="1053"/>
      <c r="I300" s="1043"/>
      <c r="J300" s="1007"/>
      <c r="K300" s="1007"/>
      <c r="L300" s="1007"/>
      <c r="M300" s="339"/>
      <c r="N300" s="340"/>
      <c r="O300" s="341"/>
      <c r="P300" s="340"/>
      <c r="Q300" s="342"/>
      <c r="R300" s="343"/>
      <c r="S300" s="343"/>
      <c r="T300" s="343"/>
      <c r="U300" s="340"/>
      <c r="V300" s="1022"/>
      <c r="W300" s="1022"/>
      <c r="X300" s="1045"/>
      <c r="Y300" s="1054"/>
      <c r="Z300" s="1040"/>
      <c r="AA300" s="1041"/>
      <c r="AB300" s="299">
        <f>IF(O300=O299,0,IF(O300=O298,0,IF(O300=O297,0,IF(O300=O296,0,IF(O300=O295,0,IF(O300=O294,0,IF(O300=O293,0,IF(O300=O292,0,IF(O300=O291,0,1)))))))))</f>
        <v>0</v>
      </c>
      <c r="AC300" s="299" t="s">
        <v>355</v>
      </c>
      <c r="AD300" s="299" t="str">
        <f t="shared" si="60"/>
        <v>??</v>
      </c>
      <c r="AE300" s="299" t="e">
        <f>IF(#REF!=#REF!,0,IF(#REF!=#REF!,0,IF(#REF!=#REF!,0,IF(#REF!=#REF!,0,IF(#REF!=#REF!,0,IF(#REF!=#REF!,0,IF(#REF!=#REF!,0,IF(#REF!=#REF!,0,IF(#REF!=#REF!,0,1)))))))))</f>
        <v>#REF!</v>
      </c>
      <c r="AF300" s="333">
        <f t="shared" si="66"/>
        <v>0</v>
      </c>
    </row>
    <row r="301" spans="1:32" ht="14.15" customHeight="1" thickTop="1" thickBot="1" x14ac:dyDescent="0.3">
      <c r="A301" s="1003"/>
      <c r="B301" s="1005"/>
      <c r="C301" s="1009"/>
      <c r="D301" s="1012"/>
      <c r="E301" s="1005"/>
      <c r="F301" s="1014"/>
      <c r="G301" s="1005"/>
      <c r="H301" s="1052"/>
      <c r="I301" s="327" t="s">
        <v>135</v>
      </c>
      <c r="J301" s="1005"/>
      <c r="K301" s="1005"/>
      <c r="L301" s="1006"/>
      <c r="M301" s="328"/>
      <c r="N301" s="329"/>
      <c r="O301" s="330"/>
      <c r="P301" s="329"/>
      <c r="Q301" s="331"/>
      <c r="R301" s="332"/>
      <c r="S301" s="332"/>
      <c r="T301" s="332"/>
      <c r="U301" s="329"/>
      <c r="V301" s="1020">
        <f>SUM(Q301:U310)</f>
        <v>0</v>
      </c>
      <c r="W301" s="1020">
        <f>IF(V301&gt;0,18,0)</f>
        <v>0</v>
      </c>
      <c r="X301" s="1035">
        <f t="shared" ref="X301" si="70">IF((V301-W301)&gt;=0,V301-W301,0)</f>
        <v>0</v>
      </c>
      <c r="Y301" s="1054">
        <f>IF(V301&lt;W301,V301,W301)/IF(W301=0,1,W301)</f>
        <v>0</v>
      </c>
      <c r="Z301" s="1038" t="str">
        <f>IF(Y301=1,"pe",IF(Y301&gt;0,"ne",""))</f>
        <v/>
      </c>
      <c r="AA301" s="1041"/>
      <c r="AB301" s="299">
        <v>1</v>
      </c>
      <c r="AC301" s="299" t="s">
        <v>355</v>
      </c>
      <c r="AD301" s="299" t="str">
        <f t="shared" si="60"/>
        <v>??</v>
      </c>
      <c r="AE301" s="299">
        <v>1</v>
      </c>
      <c r="AF301" s="333">
        <f>C301</f>
        <v>0</v>
      </c>
    </row>
    <row r="302" spans="1:32" ht="14.15" customHeight="1" thickTop="1" thickBot="1" x14ac:dyDescent="0.3">
      <c r="A302" s="1003"/>
      <c r="B302" s="1006"/>
      <c r="C302" s="1009"/>
      <c r="D302" s="1012"/>
      <c r="E302" s="1006"/>
      <c r="F302" s="1015"/>
      <c r="G302" s="1006"/>
      <c r="H302" s="1052"/>
      <c r="I302" s="1042"/>
      <c r="J302" s="1006"/>
      <c r="K302" s="1006"/>
      <c r="L302" s="1006"/>
      <c r="M302" s="334"/>
      <c r="N302" s="335"/>
      <c r="O302" s="336"/>
      <c r="P302" s="335"/>
      <c r="Q302" s="337"/>
      <c r="R302" s="338"/>
      <c r="S302" s="338"/>
      <c r="T302" s="338"/>
      <c r="U302" s="335"/>
      <c r="V302" s="1021"/>
      <c r="W302" s="1021"/>
      <c r="X302" s="1036"/>
      <c r="Y302" s="1054"/>
      <c r="Z302" s="1039"/>
      <c r="AA302" s="1041"/>
      <c r="AB302" s="299">
        <f>IF(O302=O301,0,1)</f>
        <v>0</v>
      </c>
      <c r="AC302" s="299" t="s">
        <v>355</v>
      </c>
      <c r="AD302" s="299" t="str">
        <f t="shared" si="60"/>
        <v>??</v>
      </c>
      <c r="AE302" s="299" t="e">
        <f>IF(#REF!=#REF!,0,1)</f>
        <v>#REF!</v>
      </c>
      <c r="AF302" s="333">
        <f t="shared" si="66"/>
        <v>0</v>
      </c>
    </row>
    <row r="303" spans="1:32" ht="14.15" customHeight="1" thickTop="1" thickBot="1" x14ac:dyDescent="0.3">
      <c r="A303" s="1003"/>
      <c r="B303" s="1006"/>
      <c r="C303" s="1009"/>
      <c r="D303" s="1012"/>
      <c r="E303" s="1006"/>
      <c r="F303" s="1015"/>
      <c r="G303" s="1006"/>
      <c r="H303" s="1052"/>
      <c r="I303" s="1042"/>
      <c r="J303" s="1006"/>
      <c r="K303" s="1006"/>
      <c r="L303" s="1006"/>
      <c r="M303" s="334"/>
      <c r="N303" s="335"/>
      <c r="O303" s="336"/>
      <c r="P303" s="335"/>
      <c r="Q303" s="337"/>
      <c r="R303" s="338"/>
      <c r="S303" s="338"/>
      <c r="T303" s="338"/>
      <c r="U303" s="335"/>
      <c r="V303" s="1021"/>
      <c r="W303" s="1021"/>
      <c r="X303" s="1036"/>
      <c r="Y303" s="1054"/>
      <c r="Z303" s="1039"/>
      <c r="AA303" s="1041"/>
      <c r="AB303" s="299">
        <f>IF(O303=O302,0,IF(O303=O301,0,1))</f>
        <v>0</v>
      </c>
      <c r="AC303" s="299" t="s">
        <v>355</v>
      </c>
      <c r="AD303" s="299" t="str">
        <f t="shared" si="60"/>
        <v>??</v>
      </c>
      <c r="AE303" s="299" t="e">
        <f>IF(#REF!=#REF!,0,IF(#REF!=#REF!,0,1))</f>
        <v>#REF!</v>
      </c>
      <c r="AF303" s="333">
        <f t="shared" si="66"/>
        <v>0</v>
      </c>
    </row>
    <row r="304" spans="1:32" ht="14.15" customHeight="1" thickTop="1" thickBot="1" x14ac:dyDescent="0.3">
      <c r="A304" s="1003"/>
      <c r="B304" s="1006"/>
      <c r="C304" s="1009"/>
      <c r="D304" s="1012"/>
      <c r="E304" s="1006"/>
      <c r="F304" s="1015"/>
      <c r="G304" s="1006"/>
      <c r="H304" s="1052"/>
      <c r="I304" s="1042"/>
      <c r="J304" s="1006"/>
      <c r="K304" s="1006"/>
      <c r="L304" s="1006"/>
      <c r="M304" s="334"/>
      <c r="N304" s="335"/>
      <c r="O304" s="336"/>
      <c r="P304" s="335"/>
      <c r="Q304" s="337"/>
      <c r="R304" s="338"/>
      <c r="S304" s="338"/>
      <c r="T304" s="338"/>
      <c r="U304" s="335"/>
      <c r="V304" s="1021"/>
      <c r="W304" s="1021"/>
      <c r="X304" s="1036"/>
      <c r="Y304" s="1054"/>
      <c r="Z304" s="1039"/>
      <c r="AA304" s="1041"/>
      <c r="AB304" s="299">
        <f>IF(O304=O303,0,IF(O304=O302,0,IF(O304=O301,0,1)))</f>
        <v>0</v>
      </c>
      <c r="AC304" s="299" t="s">
        <v>355</v>
      </c>
      <c r="AD304" s="299" t="str">
        <f t="shared" si="60"/>
        <v>??</v>
      </c>
      <c r="AE304" s="299" t="e">
        <f>IF(#REF!=#REF!,0,IF(#REF!=#REF!,0,IF(#REF!=#REF!,0,1)))</f>
        <v>#REF!</v>
      </c>
      <c r="AF304" s="333">
        <f t="shared" si="66"/>
        <v>0</v>
      </c>
    </row>
    <row r="305" spans="1:32" ht="14.15" customHeight="1" thickTop="1" thickBot="1" x14ac:dyDescent="0.3">
      <c r="A305" s="1003"/>
      <c r="B305" s="1006"/>
      <c r="C305" s="1009"/>
      <c r="D305" s="1012"/>
      <c r="E305" s="1006"/>
      <c r="F305" s="1015"/>
      <c r="G305" s="1006"/>
      <c r="H305" s="1052"/>
      <c r="I305" s="1042"/>
      <c r="J305" s="1006"/>
      <c r="K305" s="1006"/>
      <c r="L305" s="1006"/>
      <c r="M305" s="334"/>
      <c r="N305" s="335"/>
      <c r="O305" s="336"/>
      <c r="P305" s="335"/>
      <c r="Q305" s="337"/>
      <c r="R305" s="338"/>
      <c r="S305" s="338"/>
      <c r="T305" s="338"/>
      <c r="U305" s="335"/>
      <c r="V305" s="1021"/>
      <c r="W305" s="1021"/>
      <c r="X305" s="1036"/>
      <c r="Y305" s="1054"/>
      <c r="Z305" s="1039"/>
      <c r="AA305" s="1041"/>
      <c r="AB305" s="299">
        <f>IF(O305=O304,0,IF(O305=O303,0,IF(O305=O302,0,IF(O305=O301,0,1))))</f>
        <v>0</v>
      </c>
      <c r="AC305" s="299" t="s">
        <v>355</v>
      </c>
      <c r="AD305" s="299" t="str">
        <f t="shared" si="60"/>
        <v>??</v>
      </c>
      <c r="AE305" s="299" t="e">
        <f>IF(#REF!=#REF!,0,IF(#REF!=#REF!,0,IF(#REF!=#REF!,0,IF(#REF!=#REF!,0,1))))</f>
        <v>#REF!</v>
      </c>
      <c r="AF305" s="333">
        <f t="shared" si="66"/>
        <v>0</v>
      </c>
    </row>
    <row r="306" spans="1:32" ht="14.15" customHeight="1" thickTop="1" thickBot="1" x14ac:dyDescent="0.3">
      <c r="A306" s="1003"/>
      <c r="B306" s="1006"/>
      <c r="C306" s="1009"/>
      <c r="D306" s="1012"/>
      <c r="E306" s="1006"/>
      <c r="F306" s="1015"/>
      <c r="G306" s="1006"/>
      <c r="H306" s="1052"/>
      <c r="I306" s="1042"/>
      <c r="J306" s="1006"/>
      <c r="K306" s="1006"/>
      <c r="L306" s="1006"/>
      <c r="M306" s="334"/>
      <c r="N306" s="335"/>
      <c r="O306" s="336"/>
      <c r="P306" s="335"/>
      <c r="Q306" s="337"/>
      <c r="R306" s="338"/>
      <c r="S306" s="338"/>
      <c r="T306" s="338"/>
      <c r="U306" s="335"/>
      <c r="V306" s="1021"/>
      <c r="W306" s="1021"/>
      <c r="X306" s="1036"/>
      <c r="Y306" s="1054"/>
      <c r="Z306" s="1039"/>
      <c r="AA306" s="1041"/>
      <c r="AB306" s="299">
        <f>IF(O306=O305,0,IF(O306=O304,0,IF(O306=O303,0,IF(O306=O302,0,IF(O306=O301,0,1)))))</f>
        <v>0</v>
      </c>
      <c r="AC306" s="299" t="s">
        <v>355</v>
      </c>
      <c r="AD306" s="299" t="str">
        <f t="shared" si="60"/>
        <v>??</v>
      </c>
      <c r="AE306" s="299" t="e">
        <f>IF(#REF!=#REF!,0,IF(#REF!=#REF!,0,IF(#REF!=#REF!,0,IF(#REF!=#REF!,0,IF(#REF!=#REF!,0,1)))))</f>
        <v>#REF!</v>
      </c>
      <c r="AF306" s="333">
        <f t="shared" si="66"/>
        <v>0</v>
      </c>
    </row>
    <row r="307" spans="1:32" ht="14.15" customHeight="1" thickTop="1" thickBot="1" x14ac:dyDescent="0.3">
      <c r="A307" s="1003"/>
      <c r="B307" s="1006"/>
      <c r="C307" s="1009"/>
      <c r="D307" s="1012"/>
      <c r="E307" s="1006"/>
      <c r="F307" s="1015"/>
      <c r="G307" s="1006"/>
      <c r="H307" s="1052"/>
      <c r="I307" s="1042"/>
      <c r="J307" s="1006"/>
      <c r="K307" s="1006"/>
      <c r="L307" s="1006"/>
      <c r="M307" s="334"/>
      <c r="N307" s="335"/>
      <c r="O307" s="336"/>
      <c r="P307" s="335"/>
      <c r="Q307" s="337"/>
      <c r="R307" s="338"/>
      <c r="S307" s="338"/>
      <c r="T307" s="338"/>
      <c r="U307" s="335"/>
      <c r="V307" s="1021"/>
      <c r="W307" s="1021"/>
      <c r="X307" s="1044" t="str">
        <f t="shared" ref="X307" si="71">IF(X301&gt;9,"błąd","")</f>
        <v/>
      </c>
      <c r="Y307" s="1054"/>
      <c r="Z307" s="1039"/>
      <c r="AA307" s="1041"/>
      <c r="AB307" s="299">
        <f>IF(O307=O306,0,IF(O307=O305,0,IF(O307=O304,0,IF(O307=O303,0,IF(O307=O302,0,IF(O307=O301,0,1))))))</f>
        <v>0</v>
      </c>
      <c r="AC307" s="299" t="s">
        <v>355</v>
      </c>
      <c r="AD307" s="299" t="str">
        <f t="shared" si="60"/>
        <v>??</v>
      </c>
      <c r="AE307" s="299" t="e">
        <f>IF(#REF!=#REF!,0,IF(#REF!=#REF!,0,IF(#REF!=#REF!,0,IF(#REF!=#REF!,0,IF(#REF!=#REF!,0,IF(#REF!=#REF!,0,1))))))</f>
        <v>#REF!</v>
      </c>
      <c r="AF307" s="333">
        <f t="shared" si="66"/>
        <v>0</v>
      </c>
    </row>
    <row r="308" spans="1:32" ht="14.15" customHeight="1" thickTop="1" thickBot="1" x14ac:dyDescent="0.3">
      <c r="A308" s="1003"/>
      <c r="B308" s="1006"/>
      <c r="C308" s="1009"/>
      <c r="D308" s="1012"/>
      <c r="E308" s="1006"/>
      <c r="F308" s="1015"/>
      <c r="G308" s="1006"/>
      <c r="H308" s="1052"/>
      <c r="I308" s="1042"/>
      <c r="J308" s="1006"/>
      <c r="K308" s="1006"/>
      <c r="L308" s="1006"/>
      <c r="M308" s="334"/>
      <c r="N308" s="335"/>
      <c r="O308" s="336"/>
      <c r="P308" s="335"/>
      <c r="Q308" s="337"/>
      <c r="R308" s="338"/>
      <c r="S308" s="338"/>
      <c r="T308" s="338"/>
      <c r="U308" s="335"/>
      <c r="V308" s="1021"/>
      <c r="W308" s="1021"/>
      <c r="X308" s="1044"/>
      <c r="Y308" s="1054"/>
      <c r="Z308" s="1039"/>
      <c r="AA308" s="1041"/>
      <c r="AB308" s="299">
        <f>IF(O308=O307,0,IF(O308=O306,0,IF(O308=O305,0,IF(O308=O304,0,IF(O308=O303,0,IF(O308=O302,0,IF(O308=O301,0,1)))))))</f>
        <v>0</v>
      </c>
      <c r="AC308" s="299" t="s">
        <v>355</v>
      </c>
      <c r="AD308" s="299" t="str">
        <f t="shared" si="60"/>
        <v>??</v>
      </c>
      <c r="AE308" s="299" t="e">
        <f>IF(#REF!=#REF!,0,IF(#REF!=#REF!,0,IF(#REF!=#REF!,0,IF(#REF!=#REF!,0,IF(#REF!=#REF!,0,IF(#REF!=#REF!,0,IF(#REF!=#REF!,0,1)))))))</f>
        <v>#REF!</v>
      </c>
      <c r="AF308" s="333">
        <f t="shared" si="66"/>
        <v>0</v>
      </c>
    </row>
    <row r="309" spans="1:32" ht="14.15" customHeight="1" thickTop="1" thickBot="1" x14ac:dyDescent="0.3">
      <c r="A309" s="1003"/>
      <c r="B309" s="1006"/>
      <c r="C309" s="1009"/>
      <c r="D309" s="1012"/>
      <c r="E309" s="1006"/>
      <c r="F309" s="1015"/>
      <c r="G309" s="1006"/>
      <c r="H309" s="1052"/>
      <c r="I309" s="1042"/>
      <c r="J309" s="1006"/>
      <c r="K309" s="1006"/>
      <c r="L309" s="1006"/>
      <c r="M309" s="334"/>
      <c r="N309" s="335"/>
      <c r="O309" s="336"/>
      <c r="P309" s="335"/>
      <c r="Q309" s="337"/>
      <c r="R309" s="338"/>
      <c r="S309" s="338"/>
      <c r="T309" s="338"/>
      <c r="U309" s="335"/>
      <c r="V309" s="1021"/>
      <c r="W309" s="1021"/>
      <c r="X309" s="1044"/>
      <c r="Y309" s="1054"/>
      <c r="Z309" s="1039"/>
      <c r="AA309" s="1041"/>
      <c r="AB309" s="299">
        <f>IF(O309=O308,0,IF(O309=O307,0,IF(O309=O306,0,IF(O309=O305,0,IF(O309=O304,0,IF(O309=O303,0,IF(O309=O302,0,IF(O309=O301,0,1))))))))</f>
        <v>0</v>
      </c>
      <c r="AC309" s="299" t="s">
        <v>355</v>
      </c>
      <c r="AD309" s="299" t="str">
        <f t="shared" si="60"/>
        <v>??</v>
      </c>
      <c r="AE309" s="299" t="e">
        <f>IF(#REF!=#REF!,0,IF(#REF!=#REF!,0,IF(#REF!=#REF!,0,IF(#REF!=#REF!,0,IF(#REF!=#REF!,0,IF(#REF!=#REF!,0,IF(#REF!=#REF!,0,IF(#REF!=#REF!,0,1))))))))</f>
        <v>#REF!</v>
      </c>
      <c r="AF309" s="333">
        <f t="shared" si="66"/>
        <v>0</v>
      </c>
    </row>
    <row r="310" spans="1:32" ht="14.15" customHeight="1" thickTop="1" thickBot="1" x14ac:dyDescent="0.3">
      <c r="A310" s="1004"/>
      <c r="B310" s="1007"/>
      <c r="C310" s="1010"/>
      <c r="D310" s="1013"/>
      <c r="E310" s="1007"/>
      <c r="F310" s="1016"/>
      <c r="G310" s="1007"/>
      <c r="H310" s="1053"/>
      <c r="I310" s="1043"/>
      <c r="J310" s="1007"/>
      <c r="K310" s="1007"/>
      <c r="L310" s="1007"/>
      <c r="M310" s="339"/>
      <c r="N310" s="340"/>
      <c r="O310" s="341"/>
      <c r="P310" s="340"/>
      <c r="Q310" s="342"/>
      <c r="R310" s="343"/>
      <c r="S310" s="343"/>
      <c r="T310" s="343"/>
      <c r="U310" s="340"/>
      <c r="V310" s="1022"/>
      <c r="W310" s="1022"/>
      <c r="X310" s="1045"/>
      <c r="Y310" s="1054"/>
      <c r="Z310" s="1040"/>
      <c r="AA310" s="1041"/>
      <c r="AB310" s="299">
        <f>IF(O310=O309,0,IF(O310=O308,0,IF(O310=O307,0,IF(O310=O306,0,IF(O310=O305,0,IF(O310=O304,0,IF(O310=O303,0,IF(O310=O302,0,IF(O310=O301,0,1)))))))))</f>
        <v>0</v>
      </c>
      <c r="AC310" s="299" t="s">
        <v>355</v>
      </c>
      <c r="AD310" s="299" t="str">
        <f t="shared" si="60"/>
        <v>??</v>
      </c>
      <c r="AE310" s="299" t="e">
        <f>IF(#REF!=#REF!,0,IF(#REF!=#REF!,0,IF(#REF!=#REF!,0,IF(#REF!=#REF!,0,IF(#REF!=#REF!,0,IF(#REF!=#REF!,0,IF(#REF!=#REF!,0,IF(#REF!=#REF!,0,IF(#REF!=#REF!,0,1)))))))))</f>
        <v>#REF!</v>
      </c>
      <c r="AF310" s="333">
        <f t="shared" si="66"/>
        <v>0</v>
      </c>
    </row>
    <row r="311" spans="1:32" ht="14.15" customHeight="1" thickTop="1" thickBot="1" x14ac:dyDescent="0.3">
      <c r="A311" s="1003"/>
      <c r="B311" s="1005"/>
      <c r="C311" s="1009"/>
      <c r="D311" s="1012"/>
      <c r="E311" s="1005"/>
      <c r="F311" s="1014"/>
      <c r="G311" s="1005"/>
      <c r="H311" s="1052"/>
      <c r="I311" s="327" t="s">
        <v>135</v>
      </c>
      <c r="J311" s="1005"/>
      <c r="K311" s="1005"/>
      <c r="L311" s="1006"/>
      <c r="M311" s="328"/>
      <c r="N311" s="329"/>
      <c r="O311" s="330"/>
      <c r="P311" s="329"/>
      <c r="Q311" s="331"/>
      <c r="R311" s="332"/>
      <c r="S311" s="332"/>
      <c r="T311" s="332"/>
      <c r="U311" s="329"/>
      <c r="V311" s="1020">
        <f>SUM(Q311:U320)</f>
        <v>0</v>
      </c>
      <c r="W311" s="1020">
        <f>IF(V311&gt;0,18,0)</f>
        <v>0</v>
      </c>
      <c r="X311" s="1035">
        <f t="shared" ref="X311" si="72">IF((V311-W311)&gt;=0,V311-W311,0)</f>
        <v>0</v>
      </c>
      <c r="Y311" s="1054">
        <f>IF(V311&lt;W311,V311,W311)/IF(W311=0,1,W311)</f>
        <v>0</v>
      </c>
      <c r="Z311" s="1038" t="str">
        <f>IF(Y311=1,"pe",IF(Y311&gt;0,"ne",""))</f>
        <v/>
      </c>
      <c r="AA311" s="1041"/>
      <c r="AB311" s="299">
        <v>1</v>
      </c>
      <c r="AC311" s="299" t="s">
        <v>355</v>
      </c>
      <c r="AD311" s="299" t="str">
        <f t="shared" si="60"/>
        <v>??</v>
      </c>
      <c r="AE311" s="299">
        <v>1</v>
      </c>
      <c r="AF311" s="333">
        <f>C311</f>
        <v>0</v>
      </c>
    </row>
    <row r="312" spans="1:32" ht="14.15" customHeight="1" thickTop="1" thickBot="1" x14ac:dyDescent="0.3">
      <c r="A312" s="1003"/>
      <c r="B312" s="1006"/>
      <c r="C312" s="1009"/>
      <c r="D312" s="1012"/>
      <c r="E312" s="1006"/>
      <c r="F312" s="1015"/>
      <c r="G312" s="1006"/>
      <c r="H312" s="1052"/>
      <c r="I312" s="1042"/>
      <c r="J312" s="1006"/>
      <c r="K312" s="1006"/>
      <c r="L312" s="1006"/>
      <c r="M312" s="334"/>
      <c r="N312" s="335"/>
      <c r="O312" s="336"/>
      <c r="P312" s="335"/>
      <c r="Q312" s="337"/>
      <c r="R312" s="338"/>
      <c r="S312" s="338"/>
      <c r="T312" s="338"/>
      <c r="U312" s="335"/>
      <c r="V312" s="1021"/>
      <c r="W312" s="1021"/>
      <c r="X312" s="1036"/>
      <c r="Y312" s="1054"/>
      <c r="Z312" s="1039"/>
      <c r="AA312" s="1041"/>
      <c r="AB312" s="299">
        <f>IF(O312=O311,0,1)</f>
        <v>0</v>
      </c>
      <c r="AC312" s="299" t="s">
        <v>355</v>
      </c>
      <c r="AD312" s="299" t="str">
        <f t="shared" si="60"/>
        <v>??</v>
      </c>
      <c r="AE312" s="299" t="e">
        <f>IF(#REF!=#REF!,0,1)</f>
        <v>#REF!</v>
      </c>
      <c r="AF312" s="333">
        <f t="shared" ref="AF312:AF360" si="73">AF311</f>
        <v>0</v>
      </c>
    </row>
    <row r="313" spans="1:32" ht="14.15" customHeight="1" thickTop="1" thickBot="1" x14ac:dyDescent="0.3">
      <c r="A313" s="1003"/>
      <c r="B313" s="1006"/>
      <c r="C313" s="1009"/>
      <c r="D313" s="1012"/>
      <c r="E313" s="1006"/>
      <c r="F313" s="1015"/>
      <c r="G313" s="1006"/>
      <c r="H313" s="1052"/>
      <c r="I313" s="1042"/>
      <c r="J313" s="1006"/>
      <c r="K313" s="1006"/>
      <c r="L313" s="1006"/>
      <c r="M313" s="334"/>
      <c r="N313" s="335"/>
      <c r="O313" s="336"/>
      <c r="P313" s="335"/>
      <c r="Q313" s="337"/>
      <c r="R313" s="338"/>
      <c r="S313" s="338"/>
      <c r="T313" s="338"/>
      <c r="U313" s="335"/>
      <c r="V313" s="1021"/>
      <c r="W313" s="1021"/>
      <c r="X313" s="1036"/>
      <c r="Y313" s="1054"/>
      <c r="Z313" s="1039"/>
      <c r="AA313" s="1041"/>
      <c r="AB313" s="299">
        <f>IF(O313=O312,0,IF(O313=O311,0,1))</f>
        <v>0</v>
      </c>
      <c r="AC313" s="299" t="s">
        <v>355</v>
      </c>
      <c r="AD313" s="299" t="str">
        <f t="shared" si="60"/>
        <v>??</v>
      </c>
      <c r="AE313" s="299" t="e">
        <f>IF(#REF!=#REF!,0,IF(#REF!=#REF!,0,1))</f>
        <v>#REF!</v>
      </c>
      <c r="AF313" s="333">
        <f t="shared" si="73"/>
        <v>0</v>
      </c>
    </row>
    <row r="314" spans="1:32" ht="14.15" customHeight="1" thickTop="1" thickBot="1" x14ac:dyDescent="0.3">
      <c r="A314" s="1003"/>
      <c r="B314" s="1006"/>
      <c r="C314" s="1009"/>
      <c r="D314" s="1012"/>
      <c r="E314" s="1006"/>
      <c r="F314" s="1015"/>
      <c r="G314" s="1006"/>
      <c r="H314" s="1052"/>
      <c r="I314" s="1042"/>
      <c r="J314" s="1006"/>
      <c r="K314" s="1006"/>
      <c r="L314" s="1006"/>
      <c r="M314" s="334"/>
      <c r="N314" s="335"/>
      <c r="O314" s="336"/>
      <c r="P314" s="335"/>
      <c r="Q314" s="337"/>
      <c r="R314" s="338"/>
      <c r="S314" s="338"/>
      <c r="T314" s="338"/>
      <c r="U314" s="335"/>
      <c r="V314" s="1021"/>
      <c r="W314" s="1021"/>
      <c r="X314" s="1036"/>
      <c r="Y314" s="1054"/>
      <c r="Z314" s="1039"/>
      <c r="AA314" s="1041"/>
      <c r="AB314" s="299">
        <f>IF(O314=O313,0,IF(O314=O312,0,IF(O314=O311,0,1)))</f>
        <v>0</v>
      </c>
      <c r="AC314" s="299" t="s">
        <v>355</v>
      </c>
      <c r="AD314" s="299" t="str">
        <f t="shared" si="60"/>
        <v>??</v>
      </c>
      <c r="AE314" s="299" t="e">
        <f>IF(#REF!=#REF!,0,IF(#REF!=#REF!,0,IF(#REF!=#REF!,0,1)))</f>
        <v>#REF!</v>
      </c>
      <c r="AF314" s="333">
        <f t="shared" si="73"/>
        <v>0</v>
      </c>
    </row>
    <row r="315" spans="1:32" ht="14.15" customHeight="1" thickTop="1" thickBot="1" x14ac:dyDescent="0.3">
      <c r="A315" s="1003"/>
      <c r="B315" s="1006"/>
      <c r="C315" s="1009"/>
      <c r="D315" s="1012"/>
      <c r="E315" s="1006"/>
      <c r="F315" s="1015"/>
      <c r="G315" s="1006"/>
      <c r="H315" s="1052"/>
      <c r="I315" s="1042"/>
      <c r="J315" s="1006"/>
      <c r="K315" s="1006"/>
      <c r="L315" s="1006"/>
      <c r="M315" s="334"/>
      <c r="N315" s="335"/>
      <c r="O315" s="336"/>
      <c r="P315" s="335"/>
      <c r="Q315" s="337"/>
      <c r="R315" s="338"/>
      <c r="S315" s="338"/>
      <c r="T315" s="338"/>
      <c r="U315" s="335"/>
      <c r="V315" s="1021"/>
      <c r="W315" s="1021"/>
      <c r="X315" s="1036"/>
      <c r="Y315" s="1054"/>
      <c r="Z315" s="1039"/>
      <c r="AA315" s="1041"/>
      <c r="AB315" s="299">
        <f>IF(O315=O314,0,IF(O315=O313,0,IF(O315=O312,0,IF(O315=O311,0,1))))</f>
        <v>0</v>
      </c>
      <c r="AC315" s="299" t="s">
        <v>355</v>
      </c>
      <c r="AD315" s="299" t="str">
        <f t="shared" si="60"/>
        <v>??</v>
      </c>
      <c r="AE315" s="299" t="e">
        <f>IF(#REF!=#REF!,0,IF(#REF!=#REF!,0,IF(#REF!=#REF!,0,IF(#REF!=#REF!,0,1))))</f>
        <v>#REF!</v>
      </c>
      <c r="AF315" s="333">
        <f t="shared" si="73"/>
        <v>0</v>
      </c>
    </row>
    <row r="316" spans="1:32" ht="14.15" customHeight="1" thickTop="1" thickBot="1" x14ac:dyDescent="0.3">
      <c r="A316" s="1003"/>
      <c r="B316" s="1006"/>
      <c r="C316" s="1009"/>
      <c r="D316" s="1012"/>
      <c r="E316" s="1006"/>
      <c r="F316" s="1015"/>
      <c r="G316" s="1006"/>
      <c r="H316" s="1052"/>
      <c r="I316" s="1042"/>
      <c r="J316" s="1006"/>
      <c r="K316" s="1006"/>
      <c r="L316" s="1006"/>
      <c r="M316" s="334"/>
      <c r="N316" s="335"/>
      <c r="O316" s="336"/>
      <c r="P316" s="335"/>
      <c r="Q316" s="337"/>
      <c r="R316" s="338"/>
      <c r="S316" s="338"/>
      <c r="T316" s="338"/>
      <c r="U316" s="335"/>
      <c r="V316" s="1021"/>
      <c r="W316" s="1021"/>
      <c r="X316" s="1036"/>
      <c r="Y316" s="1054"/>
      <c r="Z316" s="1039"/>
      <c r="AA316" s="1041"/>
      <c r="AB316" s="299">
        <f>IF(O316=O315,0,IF(O316=O314,0,IF(O316=O313,0,IF(O316=O312,0,IF(O316=O311,0,1)))))</f>
        <v>0</v>
      </c>
      <c r="AC316" s="299" t="s">
        <v>355</v>
      </c>
      <c r="AD316" s="299" t="str">
        <f t="shared" si="60"/>
        <v>??</v>
      </c>
      <c r="AE316" s="299" t="e">
        <f>IF(#REF!=#REF!,0,IF(#REF!=#REF!,0,IF(#REF!=#REF!,0,IF(#REF!=#REF!,0,IF(#REF!=#REF!,0,1)))))</f>
        <v>#REF!</v>
      </c>
      <c r="AF316" s="333">
        <f t="shared" si="73"/>
        <v>0</v>
      </c>
    </row>
    <row r="317" spans="1:32" ht="14.15" customHeight="1" thickTop="1" thickBot="1" x14ac:dyDescent="0.3">
      <c r="A317" s="1003"/>
      <c r="B317" s="1006"/>
      <c r="C317" s="1009"/>
      <c r="D317" s="1012"/>
      <c r="E317" s="1006"/>
      <c r="F317" s="1015"/>
      <c r="G317" s="1006"/>
      <c r="H317" s="1052"/>
      <c r="I317" s="1042"/>
      <c r="J317" s="1006"/>
      <c r="K317" s="1006"/>
      <c r="L317" s="1006"/>
      <c r="M317" s="334"/>
      <c r="N317" s="335"/>
      <c r="O317" s="336"/>
      <c r="P317" s="335"/>
      <c r="Q317" s="337"/>
      <c r="R317" s="338"/>
      <c r="S317" s="338"/>
      <c r="T317" s="338"/>
      <c r="U317" s="335"/>
      <c r="V317" s="1021"/>
      <c r="W317" s="1021"/>
      <c r="X317" s="1044" t="str">
        <f t="shared" ref="X317" si="74">IF(X311&gt;9,"błąd","")</f>
        <v/>
      </c>
      <c r="Y317" s="1054"/>
      <c r="Z317" s="1039"/>
      <c r="AA317" s="1041"/>
      <c r="AB317" s="299">
        <f>IF(O317=O316,0,IF(O317=O315,0,IF(O317=O314,0,IF(O317=O313,0,IF(O317=O312,0,IF(O317=O311,0,1))))))</f>
        <v>0</v>
      </c>
      <c r="AC317" s="299" t="s">
        <v>355</v>
      </c>
      <c r="AD317" s="299" t="str">
        <f t="shared" si="60"/>
        <v>??</v>
      </c>
      <c r="AE317" s="299" t="e">
        <f>IF(#REF!=#REF!,0,IF(#REF!=#REF!,0,IF(#REF!=#REF!,0,IF(#REF!=#REF!,0,IF(#REF!=#REF!,0,IF(#REF!=#REF!,0,1))))))</f>
        <v>#REF!</v>
      </c>
      <c r="AF317" s="333">
        <f t="shared" si="73"/>
        <v>0</v>
      </c>
    </row>
    <row r="318" spans="1:32" ht="14.15" customHeight="1" thickTop="1" thickBot="1" x14ac:dyDescent="0.3">
      <c r="A318" s="1003"/>
      <c r="B318" s="1006"/>
      <c r="C318" s="1009"/>
      <c r="D318" s="1012"/>
      <c r="E318" s="1006"/>
      <c r="F318" s="1015"/>
      <c r="G318" s="1006"/>
      <c r="H318" s="1052"/>
      <c r="I318" s="1042"/>
      <c r="J318" s="1006"/>
      <c r="K318" s="1006"/>
      <c r="L318" s="1006"/>
      <c r="M318" s="334"/>
      <c r="N318" s="335"/>
      <c r="O318" s="336"/>
      <c r="P318" s="335"/>
      <c r="Q318" s="337"/>
      <c r="R318" s="338"/>
      <c r="S318" s="338"/>
      <c r="T318" s="338"/>
      <c r="U318" s="335"/>
      <c r="V318" s="1021"/>
      <c r="W318" s="1021"/>
      <c r="X318" s="1044"/>
      <c r="Y318" s="1054"/>
      <c r="Z318" s="1039"/>
      <c r="AA318" s="1041"/>
      <c r="AB318" s="299">
        <f>IF(O318=O317,0,IF(O318=O316,0,IF(O318=O315,0,IF(O318=O314,0,IF(O318=O313,0,IF(O318=O312,0,IF(O318=O311,0,1)))))))</f>
        <v>0</v>
      </c>
      <c r="AC318" s="299" t="s">
        <v>355</v>
      </c>
      <c r="AD318" s="299" t="str">
        <f t="shared" si="60"/>
        <v>??</v>
      </c>
      <c r="AE318" s="299" t="e">
        <f>IF(#REF!=#REF!,0,IF(#REF!=#REF!,0,IF(#REF!=#REF!,0,IF(#REF!=#REF!,0,IF(#REF!=#REF!,0,IF(#REF!=#REF!,0,IF(#REF!=#REF!,0,1)))))))</f>
        <v>#REF!</v>
      </c>
      <c r="AF318" s="333">
        <f t="shared" si="73"/>
        <v>0</v>
      </c>
    </row>
    <row r="319" spans="1:32" ht="14.15" customHeight="1" thickTop="1" thickBot="1" x14ac:dyDescent="0.3">
      <c r="A319" s="1003"/>
      <c r="B319" s="1006"/>
      <c r="C319" s="1009"/>
      <c r="D319" s="1012"/>
      <c r="E319" s="1006"/>
      <c r="F319" s="1015"/>
      <c r="G319" s="1006"/>
      <c r="H319" s="1052"/>
      <c r="I319" s="1042"/>
      <c r="J319" s="1006"/>
      <c r="K319" s="1006"/>
      <c r="L319" s="1006"/>
      <c r="M319" s="334"/>
      <c r="N319" s="335"/>
      <c r="O319" s="336"/>
      <c r="P319" s="335"/>
      <c r="Q319" s="337"/>
      <c r="R319" s="338"/>
      <c r="S319" s="338"/>
      <c r="T319" s="338"/>
      <c r="U319" s="335"/>
      <c r="V319" s="1021"/>
      <c r="W319" s="1021"/>
      <c r="X319" s="1044"/>
      <c r="Y319" s="1054"/>
      <c r="Z319" s="1039"/>
      <c r="AA319" s="1041"/>
      <c r="AB319" s="299">
        <f>IF(O319=O318,0,IF(O319=O317,0,IF(O319=O316,0,IF(O319=O315,0,IF(O319=O314,0,IF(O319=O313,0,IF(O319=O312,0,IF(O319=O311,0,1))))))))</f>
        <v>0</v>
      </c>
      <c r="AC319" s="299" t="s">
        <v>355</v>
      </c>
      <c r="AD319" s="299" t="str">
        <f t="shared" si="60"/>
        <v>??</v>
      </c>
      <c r="AE319" s="299" t="e">
        <f>IF(#REF!=#REF!,0,IF(#REF!=#REF!,0,IF(#REF!=#REF!,0,IF(#REF!=#REF!,0,IF(#REF!=#REF!,0,IF(#REF!=#REF!,0,IF(#REF!=#REF!,0,IF(#REF!=#REF!,0,1))))))))</f>
        <v>#REF!</v>
      </c>
      <c r="AF319" s="333">
        <f t="shared" si="73"/>
        <v>0</v>
      </c>
    </row>
    <row r="320" spans="1:32" ht="14.15" customHeight="1" thickTop="1" thickBot="1" x14ac:dyDescent="0.3">
      <c r="A320" s="1004"/>
      <c r="B320" s="1007"/>
      <c r="C320" s="1010"/>
      <c r="D320" s="1013"/>
      <c r="E320" s="1007"/>
      <c r="F320" s="1016"/>
      <c r="G320" s="1007"/>
      <c r="H320" s="1053"/>
      <c r="I320" s="1043"/>
      <c r="J320" s="1007"/>
      <c r="K320" s="1007"/>
      <c r="L320" s="1007"/>
      <c r="M320" s="339"/>
      <c r="N320" s="340"/>
      <c r="O320" s="341"/>
      <c r="P320" s="340"/>
      <c r="Q320" s="342"/>
      <c r="R320" s="343"/>
      <c r="S320" s="343"/>
      <c r="T320" s="343"/>
      <c r="U320" s="340"/>
      <c r="V320" s="1022"/>
      <c r="W320" s="1022"/>
      <c r="X320" s="1045"/>
      <c r="Y320" s="1054"/>
      <c r="Z320" s="1040"/>
      <c r="AA320" s="1041"/>
      <c r="AB320" s="299">
        <f>IF(O320=O319,0,IF(O320=O318,0,IF(O320=O317,0,IF(O320=O316,0,IF(O320=O315,0,IF(O320=O314,0,IF(O320=O313,0,IF(O320=O312,0,IF(O320=O311,0,1)))))))))</f>
        <v>0</v>
      </c>
      <c r="AC320" s="299" t="s">
        <v>355</v>
      </c>
      <c r="AD320" s="299" t="str">
        <f t="shared" si="60"/>
        <v>??</v>
      </c>
      <c r="AE320" s="299" t="e">
        <f>IF(#REF!=#REF!,0,IF(#REF!=#REF!,0,IF(#REF!=#REF!,0,IF(#REF!=#REF!,0,IF(#REF!=#REF!,0,IF(#REF!=#REF!,0,IF(#REF!=#REF!,0,IF(#REF!=#REF!,0,IF(#REF!=#REF!,0,1)))))))))</f>
        <v>#REF!</v>
      </c>
      <c r="AF320" s="333">
        <f t="shared" si="73"/>
        <v>0</v>
      </c>
    </row>
    <row r="321" spans="1:32" ht="14.15" customHeight="1" thickTop="1" thickBot="1" x14ac:dyDescent="0.3">
      <c r="A321" s="1003"/>
      <c r="B321" s="1005"/>
      <c r="C321" s="1009"/>
      <c r="D321" s="1012"/>
      <c r="E321" s="1005"/>
      <c r="F321" s="1014"/>
      <c r="G321" s="1005"/>
      <c r="H321" s="1052"/>
      <c r="I321" s="327" t="s">
        <v>135</v>
      </c>
      <c r="J321" s="1005"/>
      <c r="K321" s="1005"/>
      <c r="L321" s="1006"/>
      <c r="M321" s="328"/>
      <c r="N321" s="329"/>
      <c r="O321" s="330"/>
      <c r="P321" s="329"/>
      <c r="Q321" s="331"/>
      <c r="R321" s="332"/>
      <c r="S321" s="332"/>
      <c r="T321" s="332"/>
      <c r="U321" s="329"/>
      <c r="V321" s="1020">
        <f>SUM(Q321:U330)</f>
        <v>0</v>
      </c>
      <c r="W321" s="1020">
        <f>IF(V321&gt;0,18,0)</f>
        <v>0</v>
      </c>
      <c r="X321" s="1035">
        <f t="shared" ref="X321" si="75">IF((V321-W321)&gt;=0,V321-W321,0)</f>
        <v>0</v>
      </c>
      <c r="Y321" s="1054">
        <f>IF(V321&lt;W321,V321,W321)/IF(W321=0,1,W321)</f>
        <v>0</v>
      </c>
      <c r="Z321" s="1038" t="str">
        <f>IF(Y321=1,"pe",IF(Y321&gt;0,"ne",""))</f>
        <v/>
      </c>
      <c r="AA321" s="1041"/>
      <c r="AB321" s="299">
        <v>1</v>
      </c>
      <c r="AC321" s="299" t="s">
        <v>355</v>
      </c>
      <c r="AD321" s="299" t="str">
        <f t="shared" si="60"/>
        <v>??</v>
      </c>
      <c r="AE321" s="299">
        <v>1</v>
      </c>
      <c r="AF321" s="333">
        <f>C321</f>
        <v>0</v>
      </c>
    </row>
    <row r="322" spans="1:32" ht="14.15" customHeight="1" thickTop="1" thickBot="1" x14ac:dyDescent="0.3">
      <c r="A322" s="1003"/>
      <c r="B322" s="1006"/>
      <c r="C322" s="1009"/>
      <c r="D322" s="1012"/>
      <c r="E322" s="1006"/>
      <c r="F322" s="1015"/>
      <c r="G322" s="1006"/>
      <c r="H322" s="1052"/>
      <c r="I322" s="1042"/>
      <c r="J322" s="1006"/>
      <c r="K322" s="1006"/>
      <c r="L322" s="1006"/>
      <c r="M322" s="334"/>
      <c r="N322" s="335"/>
      <c r="O322" s="336"/>
      <c r="P322" s="335"/>
      <c r="Q322" s="337"/>
      <c r="R322" s="338"/>
      <c r="S322" s="338"/>
      <c r="T322" s="338"/>
      <c r="U322" s="335"/>
      <c r="V322" s="1021"/>
      <c r="W322" s="1021"/>
      <c r="X322" s="1036"/>
      <c r="Y322" s="1054"/>
      <c r="Z322" s="1039"/>
      <c r="AA322" s="1041"/>
      <c r="AB322" s="299">
        <f>IF(O322=O321,0,1)</f>
        <v>0</v>
      </c>
      <c r="AC322" s="299" t="s">
        <v>355</v>
      </c>
      <c r="AD322" s="299" t="str">
        <f t="shared" si="60"/>
        <v>??</v>
      </c>
      <c r="AE322" s="299" t="e">
        <f>IF(#REF!=#REF!,0,1)</f>
        <v>#REF!</v>
      </c>
      <c r="AF322" s="333">
        <f t="shared" ref="AF322:AF350" si="76">AF321</f>
        <v>0</v>
      </c>
    </row>
    <row r="323" spans="1:32" ht="14.15" customHeight="1" thickTop="1" thickBot="1" x14ac:dyDescent="0.3">
      <c r="A323" s="1003"/>
      <c r="B323" s="1006"/>
      <c r="C323" s="1009"/>
      <c r="D323" s="1012"/>
      <c r="E323" s="1006"/>
      <c r="F323" s="1015"/>
      <c r="G323" s="1006"/>
      <c r="H323" s="1052"/>
      <c r="I323" s="1042"/>
      <c r="J323" s="1006"/>
      <c r="K323" s="1006"/>
      <c r="L323" s="1006"/>
      <c r="M323" s="334"/>
      <c r="N323" s="335"/>
      <c r="O323" s="336"/>
      <c r="P323" s="335"/>
      <c r="Q323" s="337"/>
      <c r="R323" s="338"/>
      <c r="S323" s="338"/>
      <c r="T323" s="338"/>
      <c r="U323" s="335"/>
      <c r="V323" s="1021"/>
      <c r="W323" s="1021"/>
      <c r="X323" s="1036"/>
      <c r="Y323" s="1054"/>
      <c r="Z323" s="1039"/>
      <c r="AA323" s="1041"/>
      <c r="AB323" s="299">
        <f>IF(O323=O322,0,IF(O323=O321,0,1))</f>
        <v>0</v>
      </c>
      <c r="AC323" s="299" t="s">
        <v>355</v>
      </c>
      <c r="AD323" s="299" t="str">
        <f t="shared" si="60"/>
        <v>??</v>
      </c>
      <c r="AE323" s="299" t="e">
        <f>IF(#REF!=#REF!,0,IF(#REF!=#REF!,0,1))</f>
        <v>#REF!</v>
      </c>
      <c r="AF323" s="333">
        <f t="shared" si="76"/>
        <v>0</v>
      </c>
    </row>
    <row r="324" spans="1:32" ht="14.15" customHeight="1" thickTop="1" thickBot="1" x14ac:dyDescent="0.3">
      <c r="A324" s="1003"/>
      <c r="B324" s="1006"/>
      <c r="C324" s="1009"/>
      <c r="D324" s="1012"/>
      <c r="E324" s="1006"/>
      <c r="F324" s="1015"/>
      <c r="G324" s="1006"/>
      <c r="H324" s="1052"/>
      <c r="I324" s="1042"/>
      <c r="J324" s="1006"/>
      <c r="K324" s="1006"/>
      <c r="L324" s="1006"/>
      <c r="M324" s="334"/>
      <c r="N324" s="335"/>
      <c r="O324" s="336"/>
      <c r="P324" s="335"/>
      <c r="Q324" s="337"/>
      <c r="R324" s="338"/>
      <c r="S324" s="338"/>
      <c r="T324" s="338"/>
      <c r="U324" s="335"/>
      <c r="V324" s="1021"/>
      <c r="W324" s="1021"/>
      <c r="X324" s="1036"/>
      <c r="Y324" s="1054"/>
      <c r="Z324" s="1039"/>
      <c r="AA324" s="1041"/>
      <c r="AB324" s="299">
        <f>IF(O324=O323,0,IF(O324=O322,0,IF(O324=O321,0,1)))</f>
        <v>0</v>
      </c>
      <c r="AC324" s="299" t="s">
        <v>355</v>
      </c>
      <c r="AD324" s="299" t="str">
        <f t="shared" ref="AD324:AD393" si="77">$C$2</f>
        <v>??</v>
      </c>
      <c r="AE324" s="299" t="e">
        <f>IF(#REF!=#REF!,0,IF(#REF!=#REF!,0,IF(#REF!=#REF!,0,1)))</f>
        <v>#REF!</v>
      </c>
      <c r="AF324" s="333">
        <f t="shared" si="76"/>
        <v>0</v>
      </c>
    </row>
    <row r="325" spans="1:32" ht="14.15" customHeight="1" thickTop="1" thickBot="1" x14ac:dyDescent="0.3">
      <c r="A325" s="1003"/>
      <c r="B325" s="1006"/>
      <c r="C325" s="1009"/>
      <c r="D325" s="1012"/>
      <c r="E325" s="1006"/>
      <c r="F325" s="1015"/>
      <c r="G325" s="1006"/>
      <c r="H325" s="1052"/>
      <c r="I325" s="1042"/>
      <c r="J325" s="1006"/>
      <c r="K325" s="1006"/>
      <c r="L325" s="1006"/>
      <c r="M325" s="334"/>
      <c r="N325" s="335"/>
      <c r="O325" s="336"/>
      <c r="P325" s="335"/>
      <c r="Q325" s="337"/>
      <c r="R325" s="338"/>
      <c r="S325" s="338"/>
      <c r="T325" s="338"/>
      <c r="U325" s="335"/>
      <c r="V325" s="1021"/>
      <c r="W325" s="1021"/>
      <c r="X325" s="1036"/>
      <c r="Y325" s="1054"/>
      <c r="Z325" s="1039"/>
      <c r="AA325" s="1041"/>
      <c r="AB325" s="299">
        <f>IF(O325=O324,0,IF(O325=O323,0,IF(O325=O322,0,IF(O325=O321,0,1))))</f>
        <v>0</v>
      </c>
      <c r="AC325" s="299" t="s">
        <v>355</v>
      </c>
      <c r="AD325" s="299" t="str">
        <f t="shared" si="77"/>
        <v>??</v>
      </c>
      <c r="AE325" s="299" t="e">
        <f>IF(#REF!=#REF!,0,IF(#REF!=#REF!,0,IF(#REF!=#REF!,0,IF(#REF!=#REF!,0,1))))</f>
        <v>#REF!</v>
      </c>
      <c r="AF325" s="333">
        <f t="shared" si="76"/>
        <v>0</v>
      </c>
    </row>
    <row r="326" spans="1:32" ht="14.15" customHeight="1" thickTop="1" thickBot="1" x14ac:dyDescent="0.3">
      <c r="A326" s="1003"/>
      <c r="B326" s="1006"/>
      <c r="C326" s="1009"/>
      <c r="D326" s="1012"/>
      <c r="E326" s="1006"/>
      <c r="F326" s="1015"/>
      <c r="G326" s="1006"/>
      <c r="H326" s="1052"/>
      <c r="I326" s="1042"/>
      <c r="J326" s="1006"/>
      <c r="K326" s="1006"/>
      <c r="L326" s="1006"/>
      <c r="M326" s="334"/>
      <c r="N326" s="335"/>
      <c r="O326" s="336"/>
      <c r="P326" s="335"/>
      <c r="Q326" s="337"/>
      <c r="R326" s="338"/>
      <c r="S326" s="338"/>
      <c r="T326" s="338"/>
      <c r="U326" s="335"/>
      <c r="V326" s="1021"/>
      <c r="W326" s="1021"/>
      <c r="X326" s="1036"/>
      <c r="Y326" s="1054"/>
      <c r="Z326" s="1039"/>
      <c r="AA326" s="1041"/>
      <c r="AB326" s="299">
        <f>IF(O326=O325,0,IF(O326=O324,0,IF(O326=O323,0,IF(O326=O322,0,IF(O326=O321,0,1)))))</f>
        <v>0</v>
      </c>
      <c r="AC326" s="299" t="s">
        <v>355</v>
      </c>
      <c r="AD326" s="299" t="str">
        <f t="shared" si="77"/>
        <v>??</v>
      </c>
      <c r="AE326" s="299" t="e">
        <f>IF(#REF!=#REF!,0,IF(#REF!=#REF!,0,IF(#REF!=#REF!,0,IF(#REF!=#REF!,0,IF(#REF!=#REF!,0,1)))))</f>
        <v>#REF!</v>
      </c>
      <c r="AF326" s="333">
        <f t="shared" si="76"/>
        <v>0</v>
      </c>
    </row>
    <row r="327" spans="1:32" ht="14.15" customHeight="1" thickTop="1" thickBot="1" x14ac:dyDescent="0.3">
      <c r="A327" s="1003"/>
      <c r="B327" s="1006"/>
      <c r="C327" s="1009"/>
      <c r="D327" s="1012"/>
      <c r="E327" s="1006"/>
      <c r="F327" s="1015"/>
      <c r="G327" s="1006"/>
      <c r="H327" s="1052"/>
      <c r="I327" s="1042"/>
      <c r="J327" s="1006"/>
      <c r="K327" s="1006"/>
      <c r="L327" s="1006"/>
      <c r="M327" s="334"/>
      <c r="N327" s="335"/>
      <c r="O327" s="336"/>
      <c r="P327" s="335"/>
      <c r="Q327" s="337"/>
      <c r="R327" s="338"/>
      <c r="S327" s="338"/>
      <c r="T327" s="338"/>
      <c r="U327" s="335"/>
      <c r="V327" s="1021"/>
      <c r="W327" s="1021"/>
      <c r="X327" s="1044" t="str">
        <f t="shared" ref="X327" si="78">IF(X321&gt;9,"błąd","")</f>
        <v/>
      </c>
      <c r="Y327" s="1054"/>
      <c r="Z327" s="1039"/>
      <c r="AA327" s="1041"/>
      <c r="AB327" s="299">
        <f>IF(O327=O326,0,IF(O327=O325,0,IF(O327=O324,0,IF(O327=O323,0,IF(O327=O322,0,IF(O327=O321,0,1))))))</f>
        <v>0</v>
      </c>
      <c r="AC327" s="299" t="s">
        <v>355</v>
      </c>
      <c r="AD327" s="299" t="str">
        <f t="shared" si="77"/>
        <v>??</v>
      </c>
      <c r="AE327" s="299" t="e">
        <f>IF(#REF!=#REF!,0,IF(#REF!=#REF!,0,IF(#REF!=#REF!,0,IF(#REF!=#REF!,0,IF(#REF!=#REF!,0,IF(#REF!=#REF!,0,1))))))</f>
        <v>#REF!</v>
      </c>
      <c r="AF327" s="333">
        <f t="shared" si="76"/>
        <v>0</v>
      </c>
    </row>
    <row r="328" spans="1:32" ht="14.15" customHeight="1" thickTop="1" thickBot="1" x14ac:dyDescent="0.3">
      <c r="A328" s="1003"/>
      <c r="B328" s="1006"/>
      <c r="C328" s="1009"/>
      <c r="D328" s="1012"/>
      <c r="E328" s="1006"/>
      <c r="F328" s="1015"/>
      <c r="G328" s="1006"/>
      <c r="H328" s="1052"/>
      <c r="I328" s="1042"/>
      <c r="J328" s="1006"/>
      <c r="K328" s="1006"/>
      <c r="L328" s="1006"/>
      <c r="M328" s="334"/>
      <c r="N328" s="335"/>
      <c r="O328" s="336"/>
      <c r="P328" s="335"/>
      <c r="Q328" s="337"/>
      <c r="R328" s="338"/>
      <c r="S328" s="338"/>
      <c r="T328" s="338"/>
      <c r="U328" s="335"/>
      <c r="V328" s="1021"/>
      <c r="W328" s="1021"/>
      <c r="X328" s="1044"/>
      <c r="Y328" s="1054"/>
      <c r="Z328" s="1039"/>
      <c r="AA328" s="1041"/>
      <c r="AB328" s="299">
        <f>IF(O328=O327,0,IF(O328=O326,0,IF(O328=O325,0,IF(O328=O324,0,IF(O328=O323,0,IF(O328=O322,0,IF(O328=O321,0,1)))))))</f>
        <v>0</v>
      </c>
      <c r="AC328" s="299" t="s">
        <v>355</v>
      </c>
      <c r="AD328" s="299" t="str">
        <f t="shared" si="77"/>
        <v>??</v>
      </c>
      <c r="AE328" s="299" t="e">
        <f>IF(#REF!=#REF!,0,IF(#REF!=#REF!,0,IF(#REF!=#REF!,0,IF(#REF!=#REF!,0,IF(#REF!=#REF!,0,IF(#REF!=#REF!,0,IF(#REF!=#REF!,0,1)))))))</f>
        <v>#REF!</v>
      </c>
      <c r="AF328" s="333">
        <f t="shared" si="76"/>
        <v>0</v>
      </c>
    </row>
    <row r="329" spans="1:32" ht="14.15" customHeight="1" thickTop="1" thickBot="1" x14ac:dyDescent="0.3">
      <c r="A329" s="1003"/>
      <c r="B329" s="1006"/>
      <c r="C329" s="1009"/>
      <c r="D329" s="1012"/>
      <c r="E329" s="1006"/>
      <c r="F329" s="1015"/>
      <c r="G329" s="1006"/>
      <c r="H329" s="1052"/>
      <c r="I329" s="1042"/>
      <c r="J329" s="1006"/>
      <c r="K329" s="1006"/>
      <c r="L329" s="1006"/>
      <c r="M329" s="334"/>
      <c r="N329" s="335"/>
      <c r="O329" s="336"/>
      <c r="P329" s="335"/>
      <c r="Q329" s="337"/>
      <c r="R329" s="338"/>
      <c r="S329" s="338"/>
      <c r="T329" s="338"/>
      <c r="U329" s="335"/>
      <c r="V329" s="1021"/>
      <c r="W329" s="1021"/>
      <c r="X329" s="1044"/>
      <c r="Y329" s="1054"/>
      <c r="Z329" s="1039"/>
      <c r="AA329" s="1041"/>
      <c r="AB329" s="299">
        <f>IF(O329=O328,0,IF(O329=O327,0,IF(O329=O326,0,IF(O329=O325,0,IF(O329=O324,0,IF(O329=O323,0,IF(O329=O322,0,IF(O329=O321,0,1))))))))</f>
        <v>0</v>
      </c>
      <c r="AC329" s="299" t="s">
        <v>355</v>
      </c>
      <c r="AD329" s="299" t="str">
        <f t="shared" si="77"/>
        <v>??</v>
      </c>
      <c r="AE329" s="299" t="e">
        <f>IF(#REF!=#REF!,0,IF(#REF!=#REF!,0,IF(#REF!=#REF!,0,IF(#REF!=#REF!,0,IF(#REF!=#REF!,0,IF(#REF!=#REF!,0,IF(#REF!=#REF!,0,IF(#REF!=#REF!,0,1))))))))</f>
        <v>#REF!</v>
      </c>
      <c r="AF329" s="333">
        <f t="shared" si="76"/>
        <v>0</v>
      </c>
    </row>
    <row r="330" spans="1:32" ht="14.15" customHeight="1" thickTop="1" thickBot="1" x14ac:dyDescent="0.3">
      <c r="A330" s="1004"/>
      <c r="B330" s="1007"/>
      <c r="C330" s="1010"/>
      <c r="D330" s="1013"/>
      <c r="E330" s="1007"/>
      <c r="F330" s="1016"/>
      <c r="G330" s="1007"/>
      <c r="H330" s="1053"/>
      <c r="I330" s="1043"/>
      <c r="J330" s="1007"/>
      <c r="K330" s="1007"/>
      <c r="L330" s="1007"/>
      <c r="M330" s="339"/>
      <c r="N330" s="340"/>
      <c r="O330" s="341"/>
      <c r="P330" s="340"/>
      <c r="Q330" s="342"/>
      <c r="R330" s="343"/>
      <c r="S330" s="343"/>
      <c r="T330" s="343"/>
      <c r="U330" s="340"/>
      <c r="V330" s="1022"/>
      <c r="W330" s="1022"/>
      <c r="X330" s="1045"/>
      <c r="Y330" s="1054"/>
      <c r="Z330" s="1040"/>
      <c r="AA330" s="1041"/>
      <c r="AB330" s="299">
        <f>IF(O330=O329,0,IF(O330=O328,0,IF(O330=O327,0,IF(O330=O326,0,IF(O330=O325,0,IF(O330=O324,0,IF(O330=O323,0,IF(O330=O322,0,IF(O330=O321,0,1)))))))))</f>
        <v>0</v>
      </c>
      <c r="AC330" s="299" t="s">
        <v>355</v>
      </c>
      <c r="AD330" s="299" t="str">
        <f t="shared" si="77"/>
        <v>??</v>
      </c>
      <c r="AE330" s="299" t="e">
        <f>IF(#REF!=#REF!,0,IF(#REF!=#REF!,0,IF(#REF!=#REF!,0,IF(#REF!=#REF!,0,IF(#REF!=#REF!,0,IF(#REF!=#REF!,0,IF(#REF!=#REF!,0,IF(#REF!=#REF!,0,IF(#REF!=#REF!,0,1)))))))))</f>
        <v>#REF!</v>
      </c>
      <c r="AF330" s="333">
        <f t="shared" si="76"/>
        <v>0</v>
      </c>
    </row>
    <row r="331" spans="1:32" ht="14.15" customHeight="1" thickTop="1" thickBot="1" x14ac:dyDescent="0.3">
      <c r="A331" s="1003"/>
      <c r="B331" s="1005"/>
      <c r="C331" s="1009"/>
      <c r="D331" s="1012"/>
      <c r="E331" s="1005"/>
      <c r="F331" s="1014"/>
      <c r="G331" s="1005"/>
      <c r="H331" s="1052"/>
      <c r="I331" s="327" t="s">
        <v>135</v>
      </c>
      <c r="J331" s="1005"/>
      <c r="K331" s="1005"/>
      <c r="L331" s="1006"/>
      <c r="M331" s="328"/>
      <c r="N331" s="329"/>
      <c r="O331" s="330"/>
      <c r="P331" s="329"/>
      <c r="Q331" s="331"/>
      <c r="R331" s="332"/>
      <c r="S331" s="332"/>
      <c r="T331" s="332"/>
      <c r="U331" s="329"/>
      <c r="V331" s="1020">
        <f>SUM(Q331:U340)</f>
        <v>0</v>
      </c>
      <c r="W331" s="1020">
        <f>IF(V331&gt;0,18,0)</f>
        <v>0</v>
      </c>
      <c r="X331" s="1035">
        <f t="shared" ref="X331" si="79">IF((V331-W331)&gt;=0,V331-W331,0)</f>
        <v>0</v>
      </c>
      <c r="Y331" s="1054">
        <f>IF(V331&lt;W331,V331,W331)/IF(W331=0,1,W331)</f>
        <v>0</v>
      </c>
      <c r="Z331" s="1038" t="str">
        <f>IF(Y331=1,"pe",IF(Y331&gt;0,"ne",""))</f>
        <v/>
      </c>
      <c r="AA331" s="1041"/>
      <c r="AB331" s="299">
        <v>1</v>
      </c>
      <c r="AC331" s="299" t="s">
        <v>355</v>
      </c>
      <c r="AD331" s="299" t="str">
        <f t="shared" si="77"/>
        <v>??</v>
      </c>
      <c r="AE331" s="299">
        <v>1</v>
      </c>
      <c r="AF331" s="333">
        <f>C331</f>
        <v>0</v>
      </c>
    </row>
    <row r="332" spans="1:32" ht="14.15" customHeight="1" thickTop="1" thickBot="1" x14ac:dyDescent="0.3">
      <c r="A332" s="1003"/>
      <c r="B332" s="1006"/>
      <c r="C332" s="1009"/>
      <c r="D332" s="1012"/>
      <c r="E332" s="1006"/>
      <c r="F332" s="1015"/>
      <c r="G332" s="1006"/>
      <c r="H332" s="1052"/>
      <c r="I332" s="1042"/>
      <c r="J332" s="1006"/>
      <c r="K332" s="1006"/>
      <c r="L332" s="1006"/>
      <c r="M332" s="334"/>
      <c r="N332" s="335"/>
      <c r="O332" s="336"/>
      <c r="P332" s="335"/>
      <c r="Q332" s="337"/>
      <c r="R332" s="338"/>
      <c r="S332" s="338"/>
      <c r="T332" s="338"/>
      <c r="U332" s="335"/>
      <c r="V332" s="1021"/>
      <c r="W332" s="1021"/>
      <c r="X332" s="1036"/>
      <c r="Y332" s="1054"/>
      <c r="Z332" s="1039"/>
      <c r="AA332" s="1041"/>
      <c r="AB332" s="299">
        <f>IF(O332=O331,0,1)</f>
        <v>0</v>
      </c>
      <c r="AC332" s="299" t="s">
        <v>355</v>
      </c>
      <c r="AD332" s="299" t="str">
        <f t="shared" si="77"/>
        <v>??</v>
      </c>
      <c r="AE332" s="299" t="e">
        <f>IF(#REF!=#REF!,0,1)</f>
        <v>#REF!</v>
      </c>
      <c r="AF332" s="333">
        <f t="shared" si="76"/>
        <v>0</v>
      </c>
    </row>
    <row r="333" spans="1:32" ht="14.15" customHeight="1" thickTop="1" thickBot="1" x14ac:dyDescent="0.3">
      <c r="A333" s="1003"/>
      <c r="B333" s="1006"/>
      <c r="C333" s="1009"/>
      <c r="D333" s="1012"/>
      <c r="E333" s="1006"/>
      <c r="F333" s="1015"/>
      <c r="G333" s="1006"/>
      <c r="H333" s="1052"/>
      <c r="I333" s="1042"/>
      <c r="J333" s="1006"/>
      <c r="K333" s="1006"/>
      <c r="L333" s="1006"/>
      <c r="M333" s="334"/>
      <c r="N333" s="335"/>
      <c r="O333" s="336"/>
      <c r="P333" s="335"/>
      <c r="Q333" s="337"/>
      <c r="R333" s="338"/>
      <c r="S333" s="338"/>
      <c r="T333" s="338"/>
      <c r="U333" s="335"/>
      <c r="V333" s="1021"/>
      <c r="W333" s="1021"/>
      <c r="X333" s="1036"/>
      <c r="Y333" s="1054"/>
      <c r="Z333" s="1039"/>
      <c r="AA333" s="1041"/>
      <c r="AB333" s="299">
        <f>IF(O333=O332,0,IF(O333=O331,0,1))</f>
        <v>0</v>
      </c>
      <c r="AC333" s="299" t="s">
        <v>355</v>
      </c>
      <c r="AD333" s="299" t="str">
        <f t="shared" si="77"/>
        <v>??</v>
      </c>
      <c r="AE333" s="299" t="e">
        <f>IF(#REF!=#REF!,0,IF(#REF!=#REF!,0,1))</f>
        <v>#REF!</v>
      </c>
      <c r="AF333" s="333">
        <f t="shared" si="76"/>
        <v>0</v>
      </c>
    </row>
    <row r="334" spans="1:32" ht="14.15" customHeight="1" thickTop="1" thickBot="1" x14ac:dyDescent="0.3">
      <c r="A334" s="1003"/>
      <c r="B334" s="1006"/>
      <c r="C334" s="1009"/>
      <c r="D334" s="1012"/>
      <c r="E334" s="1006"/>
      <c r="F334" s="1015"/>
      <c r="G334" s="1006"/>
      <c r="H334" s="1052"/>
      <c r="I334" s="1042"/>
      <c r="J334" s="1006"/>
      <c r="K334" s="1006"/>
      <c r="L334" s="1006"/>
      <c r="M334" s="334"/>
      <c r="N334" s="335"/>
      <c r="O334" s="336"/>
      <c r="P334" s="335"/>
      <c r="Q334" s="337"/>
      <c r="R334" s="338"/>
      <c r="S334" s="338"/>
      <c r="T334" s="338"/>
      <c r="U334" s="335"/>
      <c r="V334" s="1021"/>
      <c r="W334" s="1021"/>
      <c r="X334" s="1036"/>
      <c r="Y334" s="1054"/>
      <c r="Z334" s="1039"/>
      <c r="AA334" s="1041"/>
      <c r="AB334" s="299">
        <f>IF(O334=O333,0,IF(O334=O332,0,IF(O334=O331,0,1)))</f>
        <v>0</v>
      </c>
      <c r="AC334" s="299" t="s">
        <v>355</v>
      </c>
      <c r="AD334" s="299" t="str">
        <f t="shared" si="77"/>
        <v>??</v>
      </c>
      <c r="AE334" s="299" t="e">
        <f>IF(#REF!=#REF!,0,IF(#REF!=#REF!,0,IF(#REF!=#REF!,0,1)))</f>
        <v>#REF!</v>
      </c>
      <c r="AF334" s="333">
        <f t="shared" si="76"/>
        <v>0</v>
      </c>
    </row>
    <row r="335" spans="1:32" ht="14.15" customHeight="1" thickTop="1" thickBot="1" x14ac:dyDescent="0.3">
      <c r="A335" s="1003"/>
      <c r="B335" s="1006"/>
      <c r="C335" s="1009"/>
      <c r="D335" s="1012"/>
      <c r="E335" s="1006"/>
      <c r="F335" s="1015"/>
      <c r="G335" s="1006"/>
      <c r="H335" s="1052"/>
      <c r="I335" s="1042"/>
      <c r="J335" s="1006"/>
      <c r="K335" s="1006"/>
      <c r="L335" s="1006"/>
      <c r="M335" s="334"/>
      <c r="N335" s="335"/>
      <c r="O335" s="336"/>
      <c r="P335" s="335"/>
      <c r="Q335" s="337"/>
      <c r="R335" s="338"/>
      <c r="S335" s="338"/>
      <c r="T335" s="338"/>
      <c r="U335" s="335"/>
      <c r="V335" s="1021"/>
      <c r="W335" s="1021"/>
      <c r="X335" s="1036"/>
      <c r="Y335" s="1054"/>
      <c r="Z335" s="1039"/>
      <c r="AA335" s="1041"/>
      <c r="AB335" s="299">
        <f>IF(O335=O334,0,IF(O335=O333,0,IF(O335=O332,0,IF(O335=O331,0,1))))</f>
        <v>0</v>
      </c>
      <c r="AC335" s="299" t="s">
        <v>355</v>
      </c>
      <c r="AD335" s="299" t="str">
        <f t="shared" si="77"/>
        <v>??</v>
      </c>
      <c r="AE335" s="299" t="e">
        <f>IF(#REF!=#REF!,0,IF(#REF!=#REF!,0,IF(#REF!=#REF!,0,IF(#REF!=#REF!,0,1))))</f>
        <v>#REF!</v>
      </c>
      <c r="AF335" s="333">
        <f t="shared" si="76"/>
        <v>0</v>
      </c>
    </row>
    <row r="336" spans="1:32" ht="14.15" customHeight="1" thickTop="1" thickBot="1" x14ac:dyDescent="0.3">
      <c r="A336" s="1003"/>
      <c r="B336" s="1006"/>
      <c r="C336" s="1009"/>
      <c r="D336" s="1012"/>
      <c r="E336" s="1006"/>
      <c r="F336" s="1015"/>
      <c r="G336" s="1006"/>
      <c r="H336" s="1052"/>
      <c r="I336" s="1042"/>
      <c r="J336" s="1006"/>
      <c r="K336" s="1006"/>
      <c r="L336" s="1006"/>
      <c r="M336" s="334"/>
      <c r="N336" s="335"/>
      <c r="O336" s="336"/>
      <c r="P336" s="335"/>
      <c r="Q336" s="337"/>
      <c r="R336" s="338"/>
      <c r="S336" s="338"/>
      <c r="T336" s="338"/>
      <c r="U336" s="335"/>
      <c r="V336" s="1021"/>
      <c r="W336" s="1021"/>
      <c r="X336" s="1036"/>
      <c r="Y336" s="1054"/>
      <c r="Z336" s="1039"/>
      <c r="AA336" s="1041"/>
      <c r="AB336" s="299">
        <f>IF(O336=O335,0,IF(O336=O334,0,IF(O336=O333,0,IF(O336=O332,0,IF(O336=O331,0,1)))))</f>
        <v>0</v>
      </c>
      <c r="AC336" s="299" t="s">
        <v>355</v>
      </c>
      <c r="AD336" s="299" t="str">
        <f t="shared" si="77"/>
        <v>??</v>
      </c>
      <c r="AE336" s="299" t="e">
        <f>IF(#REF!=#REF!,0,IF(#REF!=#REF!,0,IF(#REF!=#REF!,0,IF(#REF!=#REF!,0,IF(#REF!=#REF!,0,1)))))</f>
        <v>#REF!</v>
      </c>
      <c r="AF336" s="333">
        <f t="shared" si="76"/>
        <v>0</v>
      </c>
    </row>
    <row r="337" spans="1:32" ht="14.15" customHeight="1" thickTop="1" thickBot="1" x14ac:dyDescent="0.3">
      <c r="A337" s="1003"/>
      <c r="B337" s="1006"/>
      <c r="C337" s="1009"/>
      <c r="D337" s="1012"/>
      <c r="E337" s="1006"/>
      <c r="F337" s="1015"/>
      <c r="G337" s="1006"/>
      <c r="H337" s="1052"/>
      <c r="I337" s="1042"/>
      <c r="J337" s="1006"/>
      <c r="K337" s="1006"/>
      <c r="L337" s="1006"/>
      <c r="M337" s="334"/>
      <c r="N337" s="335"/>
      <c r="O337" s="336"/>
      <c r="P337" s="335"/>
      <c r="Q337" s="337"/>
      <c r="R337" s="338"/>
      <c r="S337" s="338"/>
      <c r="T337" s="338"/>
      <c r="U337" s="335"/>
      <c r="V337" s="1021"/>
      <c r="W337" s="1021"/>
      <c r="X337" s="1044" t="str">
        <f t="shared" ref="X337" si="80">IF(X331&gt;9,"błąd","")</f>
        <v/>
      </c>
      <c r="Y337" s="1054"/>
      <c r="Z337" s="1039"/>
      <c r="AA337" s="1041"/>
      <c r="AB337" s="299">
        <f>IF(O337=O336,0,IF(O337=O335,0,IF(O337=O334,0,IF(O337=O333,0,IF(O337=O332,0,IF(O337=O331,0,1))))))</f>
        <v>0</v>
      </c>
      <c r="AC337" s="299" t="s">
        <v>355</v>
      </c>
      <c r="AD337" s="299" t="str">
        <f t="shared" si="77"/>
        <v>??</v>
      </c>
      <c r="AE337" s="299" t="e">
        <f>IF(#REF!=#REF!,0,IF(#REF!=#REF!,0,IF(#REF!=#REF!,0,IF(#REF!=#REF!,0,IF(#REF!=#REF!,0,IF(#REF!=#REF!,0,1))))))</f>
        <v>#REF!</v>
      </c>
      <c r="AF337" s="333">
        <f t="shared" si="76"/>
        <v>0</v>
      </c>
    </row>
    <row r="338" spans="1:32" ht="14.15" customHeight="1" thickTop="1" thickBot="1" x14ac:dyDescent="0.3">
      <c r="A338" s="1003"/>
      <c r="B338" s="1006"/>
      <c r="C338" s="1009"/>
      <c r="D338" s="1012"/>
      <c r="E338" s="1006"/>
      <c r="F338" s="1015"/>
      <c r="G338" s="1006"/>
      <c r="H338" s="1052"/>
      <c r="I338" s="1042"/>
      <c r="J338" s="1006"/>
      <c r="K338" s="1006"/>
      <c r="L338" s="1006"/>
      <c r="M338" s="334"/>
      <c r="N338" s="335"/>
      <c r="O338" s="336"/>
      <c r="P338" s="335"/>
      <c r="Q338" s="337"/>
      <c r="R338" s="338"/>
      <c r="S338" s="338"/>
      <c r="T338" s="338"/>
      <c r="U338" s="335"/>
      <c r="V338" s="1021"/>
      <c r="W338" s="1021"/>
      <c r="X338" s="1044"/>
      <c r="Y338" s="1054"/>
      <c r="Z338" s="1039"/>
      <c r="AA338" s="1041"/>
      <c r="AB338" s="299">
        <f>IF(O338=O337,0,IF(O338=O336,0,IF(O338=O335,0,IF(O338=O334,0,IF(O338=O333,0,IF(O338=O332,0,IF(O338=O331,0,1)))))))</f>
        <v>0</v>
      </c>
      <c r="AC338" s="299" t="s">
        <v>355</v>
      </c>
      <c r="AD338" s="299" t="str">
        <f t="shared" si="77"/>
        <v>??</v>
      </c>
      <c r="AE338" s="299" t="e">
        <f>IF(#REF!=#REF!,0,IF(#REF!=#REF!,0,IF(#REF!=#REF!,0,IF(#REF!=#REF!,0,IF(#REF!=#REF!,0,IF(#REF!=#REF!,0,IF(#REF!=#REF!,0,1)))))))</f>
        <v>#REF!</v>
      </c>
      <c r="AF338" s="333">
        <f t="shared" si="76"/>
        <v>0</v>
      </c>
    </row>
    <row r="339" spans="1:32" ht="14.15" customHeight="1" thickTop="1" thickBot="1" x14ac:dyDescent="0.3">
      <c r="A339" s="1003"/>
      <c r="B339" s="1006"/>
      <c r="C339" s="1009"/>
      <c r="D339" s="1012"/>
      <c r="E339" s="1006"/>
      <c r="F339" s="1015"/>
      <c r="G339" s="1006"/>
      <c r="H339" s="1052"/>
      <c r="I339" s="1042"/>
      <c r="J339" s="1006"/>
      <c r="K339" s="1006"/>
      <c r="L339" s="1006"/>
      <c r="M339" s="334"/>
      <c r="N339" s="335"/>
      <c r="O339" s="336"/>
      <c r="P339" s="335"/>
      <c r="Q339" s="337"/>
      <c r="R339" s="338"/>
      <c r="S339" s="338"/>
      <c r="T339" s="338"/>
      <c r="U339" s="335"/>
      <c r="V339" s="1021"/>
      <c r="W339" s="1021"/>
      <c r="X339" s="1044"/>
      <c r="Y339" s="1054"/>
      <c r="Z339" s="1039"/>
      <c r="AA339" s="1041"/>
      <c r="AB339" s="299">
        <f>IF(O339=O338,0,IF(O339=O337,0,IF(O339=O336,0,IF(O339=O335,0,IF(O339=O334,0,IF(O339=O333,0,IF(O339=O332,0,IF(O339=O331,0,1))))))))</f>
        <v>0</v>
      </c>
      <c r="AC339" s="299" t="s">
        <v>355</v>
      </c>
      <c r="AD339" s="299" t="str">
        <f t="shared" si="77"/>
        <v>??</v>
      </c>
      <c r="AE339" s="299" t="e">
        <f>IF(#REF!=#REF!,0,IF(#REF!=#REF!,0,IF(#REF!=#REF!,0,IF(#REF!=#REF!,0,IF(#REF!=#REF!,0,IF(#REF!=#REF!,0,IF(#REF!=#REF!,0,IF(#REF!=#REF!,0,1))))))))</f>
        <v>#REF!</v>
      </c>
      <c r="AF339" s="333">
        <f t="shared" si="76"/>
        <v>0</v>
      </c>
    </row>
    <row r="340" spans="1:32" ht="14.15" customHeight="1" thickTop="1" thickBot="1" x14ac:dyDescent="0.3">
      <c r="A340" s="1004"/>
      <c r="B340" s="1007"/>
      <c r="C340" s="1010"/>
      <c r="D340" s="1013"/>
      <c r="E340" s="1007"/>
      <c r="F340" s="1016"/>
      <c r="G340" s="1007"/>
      <c r="H340" s="1053"/>
      <c r="I340" s="1043"/>
      <c r="J340" s="1007"/>
      <c r="K340" s="1007"/>
      <c r="L340" s="1007"/>
      <c r="M340" s="339"/>
      <c r="N340" s="340"/>
      <c r="O340" s="341"/>
      <c r="P340" s="340"/>
      <c r="Q340" s="342"/>
      <c r="R340" s="343"/>
      <c r="S340" s="343"/>
      <c r="T340" s="343"/>
      <c r="U340" s="340"/>
      <c r="V340" s="1022"/>
      <c r="W340" s="1022"/>
      <c r="X340" s="1045"/>
      <c r="Y340" s="1054"/>
      <c r="Z340" s="1040"/>
      <c r="AA340" s="1041"/>
      <c r="AB340" s="299">
        <f>IF(O340=O339,0,IF(O340=O338,0,IF(O340=O337,0,IF(O340=O336,0,IF(O340=O335,0,IF(O340=O334,0,IF(O340=O333,0,IF(O340=O332,0,IF(O340=O331,0,1)))))))))</f>
        <v>0</v>
      </c>
      <c r="AC340" s="299" t="s">
        <v>355</v>
      </c>
      <c r="AD340" s="299" t="str">
        <f t="shared" si="77"/>
        <v>??</v>
      </c>
      <c r="AE340" s="299" t="e">
        <f>IF(#REF!=#REF!,0,IF(#REF!=#REF!,0,IF(#REF!=#REF!,0,IF(#REF!=#REF!,0,IF(#REF!=#REF!,0,IF(#REF!=#REF!,0,IF(#REF!=#REF!,0,IF(#REF!=#REF!,0,IF(#REF!=#REF!,0,1)))))))))</f>
        <v>#REF!</v>
      </c>
      <c r="AF340" s="333">
        <f t="shared" si="76"/>
        <v>0</v>
      </c>
    </row>
    <row r="341" spans="1:32" ht="14.15" customHeight="1" thickTop="1" thickBot="1" x14ac:dyDescent="0.3">
      <c r="A341" s="1003"/>
      <c r="B341" s="1005"/>
      <c r="C341" s="1009"/>
      <c r="D341" s="1012"/>
      <c r="E341" s="1005"/>
      <c r="F341" s="1014"/>
      <c r="G341" s="1005"/>
      <c r="H341" s="1052"/>
      <c r="I341" s="327" t="s">
        <v>135</v>
      </c>
      <c r="J341" s="1005"/>
      <c r="K341" s="1005"/>
      <c r="L341" s="1006"/>
      <c r="M341" s="328"/>
      <c r="N341" s="329"/>
      <c r="O341" s="330"/>
      <c r="P341" s="329"/>
      <c r="Q341" s="331"/>
      <c r="R341" s="332"/>
      <c r="S341" s="332"/>
      <c r="T341" s="332"/>
      <c r="U341" s="329"/>
      <c r="V341" s="1020">
        <f>SUM(Q341:U350)</f>
        <v>0</v>
      </c>
      <c r="W341" s="1020">
        <f>IF(V341&gt;0,18,0)</f>
        <v>0</v>
      </c>
      <c r="X341" s="1035">
        <f t="shared" ref="X341" si="81">IF((V341-W341)&gt;=0,V341-W341,0)</f>
        <v>0</v>
      </c>
      <c r="Y341" s="1054">
        <f>IF(V341&lt;W341,V341,W341)/IF(W341=0,1,W341)</f>
        <v>0</v>
      </c>
      <c r="Z341" s="1038" t="str">
        <f>IF(Y341=1,"pe",IF(Y341&gt;0,"ne",""))</f>
        <v/>
      </c>
      <c r="AA341" s="1041"/>
      <c r="AB341" s="299">
        <v>1</v>
      </c>
      <c r="AC341" s="299" t="s">
        <v>355</v>
      </c>
      <c r="AD341" s="299" t="str">
        <f t="shared" si="77"/>
        <v>??</v>
      </c>
      <c r="AE341" s="299">
        <v>1</v>
      </c>
      <c r="AF341" s="333">
        <f>C341</f>
        <v>0</v>
      </c>
    </row>
    <row r="342" spans="1:32" ht="14.15" customHeight="1" thickTop="1" thickBot="1" x14ac:dyDescent="0.3">
      <c r="A342" s="1003"/>
      <c r="B342" s="1006"/>
      <c r="C342" s="1009"/>
      <c r="D342" s="1012"/>
      <c r="E342" s="1006"/>
      <c r="F342" s="1015"/>
      <c r="G342" s="1006"/>
      <c r="H342" s="1052"/>
      <c r="I342" s="1042"/>
      <c r="J342" s="1006"/>
      <c r="K342" s="1006"/>
      <c r="L342" s="1006"/>
      <c r="M342" s="334"/>
      <c r="N342" s="335"/>
      <c r="O342" s="336"/>
      <c r="P342" s="335"/>
      <c r="Q342" s="337"/>
      <c r="R342" s="338"/>
      <c r="S342" s="338"/>
      <c r="T342" s="338"/>
      <c r="U342" s="335"/>
      <c r="V342" s="1021"/>
      <c r="W342" s="1021"/>
      <c r="X342" s="1036"/>
      <c r="Y342" s="1054"/>
      <c r="Z342" s="1039"/>
      <c r="AA342" s="1041"/>
      <c r="AB342" s="299">
        <f>IF(O342=O341,0,1)</f>
        <v>0</v>
      </c>
      <c r="AC342" s="299" t="s">
        <v>355</v>
      </c>
      <c r="AD342" s="299" t="str">
        <f t="shared" si="77"/>
        <v>??</v>
      </c>
      <c r="AE342" s="299" t="e">
        <f>IF(#REF!=#REF!,0,1)</f>
        <v>#REF!</v>
      </c>
      <c r="AF342" s="333">
        <f t="shared" si="76"/>
        <v>0</v>
      </c>
    </row>
    <row r="343" spans="1:32" ht="14.15" customHeight="1" thickTop="1" thickBot="1" x14ac:dyDescent="0.3">
      <c r="A343" s="1003"/>
      <c r="B343" s="1006"/>
      <c r="C343" s="1009"/>
      <c r="D343" s="1012"/>
      <c r="E343" s="1006"/>
      <c r="F343" s="1015"/>
      <c r="G343" s="1006"/>
      <c r="H343" s="1052"/>
      <c r="I343" s="1042"/>
      <c r="J343" s="1006"/>
      <c r="K343" s="1006"/>
      <c r="L343" s="1006"/>
      <c r="M343" s="334"/>
      <c r="N343" s="335"/>
      <c r="O343" s="336"/>
      <c r="P343" s="335"/>
      <c r="Q343" s="337"/>
      <c r="R343" s="338"/>
      <c r="S343" s="338"/>
      <c r="T343" s="338"/>
      <c r="U343" s="335"/>
      <c r="V343" s="1021"/>
      <c r="W343" s="1021"/>
      <c r="X343" s="1036"/>
      <c r="Y343" s="1054"/>
      <c r="Z343" s="1039"/>
      <c r="AA343" s="1041"/>
      <c r="AB343" s="299">
        <f>IF(O343=O342,0,IF(O343=O341,0,1))</f>
        <v>0</v>
      </c>
      <c r="AC343" s="299" t="s">
        <v>355</v>
      </c>
      <c r="AD343" s="299" t="str">
        <f t="shared" si="77"/>
        <v>??</v>
      </c>
      <c r="AE343" s="299" t="e">
        <f>IF(#REF!=#REF!,0,IF(#REF!=#REF!,0,1))</f>
        <v>#REF!</v>
      </c>
      <c r="AF343" s="333">
        <f t="shared" si="76"/>
        <v>0</v>
      </c>
    </row>
    <row r="344" spans="1:32" ht="14.15" customHeight="1" thickTop="1" thickBot="1" x14ac:dyDescent="0.3">
      <c r="A344" s="1003"/>
      <c r="B344" s="1006"/>
      <c r="C344" s="1009"/>
      <c r="D344" s="1012"/>
      <c r="E344" s="1006"/>
      <c r="F344" s="1015"/>
      <c r="G344" s="1006"/>
      <c r="H344" s="1052"/>
      <c r="I344" s="1042"/>
      <c r="J344" s="1006"/>
      <c r="K344" s="1006"/>
      <c r="L344" s="1006"/>
      <c r="M344" s="334"/>
      <c r="N344" s="335"/>
      <c r="O344" s="336"/>
      <c r="P344" s="335"/>
      <c r="Q344" s="337"/>
      <c r="R344" s="338"/>
      <c r="S344" s="338"/>
      <c r="T344" s="338"/>
      <c r="U344" s="335"/>
      <c r="V344" s="1021"/>
      <c r="W344" s="1021"/>
      <c r="X344" s="1036"/>
      <c r="Y344" s="1054"/>
      <c r="Z344" s="1039"/>
      <c r="AA344" s="1041"/>
      <c r="AB344" s="299">
        <f>IF(O344=O343,0,IF(O344=O342,0,IF(O344=O341,0,1)))</f>
        <v>0</v>
      </c>
      <c r="AC344" s="299" t="s">
        <v>355</v>
      </c>
      <c r="AD344" s="299" t="str">
        <f t="shared" si="77"/>
        <v>??</v>
      </c>
      <c r="AE344" s="299" t="e">
        <f>IF(#REF!=#REF!,0,IF(#REF!=#REF!,0,IF(#REF!=#REF!,0,1)))</f>
        <v>#REF!</v>
      </c>
      <c r="AF344" s="333">
        <f t="shared" si="76"/>
        <v>0</v>
      </c>
    </row>
    <row r="345" spans="1:32" ht="14.15" customHeight="1" thickTop="1" thickBot="1" x14ac:dyDescent="0.3">
      <c r="A345" s="1003"/>
      <c r="B345" s="1006"/>
      <c r="C345" s="1009"/>
      <c r="D345" s="1012"/>
      <c r="E345" s="1006"/>
      <c r="F345" s="1015"/>
      <c r="G345" s="1006"/>
      <c r="H345" s="1052"/>
      <c r="I345" s="1042"/>
      <c r="J345" s="1006"/>
      <c r="K345" s="1006"/>
      <c r="L345" s="1006"/>
      <c r="M345" s="334"/>
      <c r="N345" s="335"/>
      <c r="O345" s="336"/>
      <c r="P345" s="335"/>
      <c r="Q345" s="337"/>
      <c r="R345" s="338"/>
      <c r="S345" s="338"/>
      <c r="T345" s="338"/>
      <c r="U345" s="335"/>
      <c r="V345" s="1021"/>
      <c r="W345" s="1021"/>
      <c r="X345" s="1036"/>
      <c r="Y345" s="1054"/>
      <c r="Z345" s="1039"/>
      <c r="AA345" s="1041"/>
      <c r="AB345" s="299">
        <f>IF(O345=O344,0,IF(O345=O343,0,IF(O345=O342,0,IF(O345=O341,0,1))))</f>
        <v>0</v>
      </c>
      <c r="AC345" s="299" t="s">
        <v>355</v>
      </c>
      <c r="AD345" s="299" t="str">
        <f t="shared" si="77"/>
        <v>??</v>
      </c>
      <c r="AE345" s="299" t="e">
        <f>IF(#REF!=#REF!,0,IF(#REF!=#REF!,0,IF(#REF!=#REF!,0,IF(#REF!=#REF!,0,1))))</f>
        <v>#REF!</v>
      </c>
      <c r="AF345" s="333">
        <f t="shared" si="76"/>
        <v>0</v>
      </c>
    </row>
    <row r="346" spans="1:32" ht="14.15" customHeight="1" thickTop="1" thickBot="1" x14ac:dyDescent="0.3">
      <c r="A346" s="1003"/>
      <c r="B346" s="1006"/>
      <c r="C346" s="1009"/>
      <c r="D346" s="1012"/>
      <c r="E346" s="1006"/>
      <c r="F346" s="1015"/>
      <c r="G346" s="1006"/>
      <c r="H346" s="1052"/>
      <c r="I346" s="1042"/>
      <c r="J346" s="1006"/>
      <c r="K346" s="1006"/>
      <c r="L346" s="1006"/>
      <c r="M346" s="334"/>
      <c r="N346" s="335"/>
      <c r="O346" s="336"/>
      <c r="P346" s="335"/>
      <c r="Q346" s="337"/>
      <c r="R346" s="338"/>
      <c r="S346" s="338"/>
      <c r="T346" s="338"/>
      <c r="U346" s="335"/>
      <c r="V346" s="1021"/>
      <c r="W346" s="1021"/>
      <c r="X346" s="1036"/>
      <c r="Y346" s="1054"/>
      <c r="Z346" s="1039"/>
      <c r="AA346" s="1041"/>
      <c r="AB346" s="299">
        <f>IF(O346=O345,0,IF(O346=O344,0,IF(O346=O343,0,IF(O346=O342,0,IF(O346=O341,0,1)))))</f>
        <v>0</v>
      </c>
      <c r="AC346" s="299" t="s">
        <v>355</v>
      </c>
      <c r="AD346" s="299" t="str">
        <f t="shared" si="77"/>
        <v>??</v>
      </c>
      <c r="AE346" s="299" t="e">
        <f>IF(#REF!=#REF!,0,IF(#REF!=#REF!,0,IF(#REF!=#REF!,0,IF(#REF!=#REF!,0,IF(#REF!=#REF!,0,1)))))</f>
        <v>#REF!</v>
      </c>
      <c r="AF346" s="333">
        <f t="shared" si="76"/>
        <v>0</v>
      </c>
    </row>
    <row r="347" spans="1:32" ht="14.15" customHeight="1" thickTop="1" thickBot="1" x14ac:dyDescent="0.3">
      <c r="A347" s="1003"/>
      <c r="B347" s="1006"/>
      <c r="C347" s="1009"/>
      <c r="D347" s="1012"/>
      <c r="E347" s="1006"/>
      <c r="F347" s="1015"/>
      <c r="G347" s="1006"/>
      <c r="H347" s="1052"/>
      <c r="I347" s="1042"/>
      <c r="J347" s="1006"/>
      <c r="K347" s="1006"/>
      <c r="L347" s="1006"/>
      <c r="M347" s="334"/>
      <c r="N347" s="335"/>
      <c r="O347" s="336"/>
      <c r="P347" s="335"/>
      <c r="Q347" s="337"/>
      <c r="R347" s="338"/>
      <c r="S347" s="338"/>
      <c r="T347" s="338"/>
      <c r="U347" s="335"/>
      <c r="V347" s="1021"/>
      <c r="W347" s="1021"/>
      <c r="X347" s="1044" t="str">
        <f t="shared" ref="X347" si="82">IF(X341&gt;9,"błąd","")</f>
        <v/>
      </c>
      <c r="Y347" s="1054"/>
      <c r="Z347" s="1039"/>
      <c r="AA347" s="1041"/>
      <c r="AB347" s="299">
        <f>IF(O347=O346,0,IF(O347=O345,0,IF(O347=O344,0,IF(O347=O343,0,IF(O347=O342,0,IF(O347=O341,0,1))))))</f>
        <v>0</v>
      </c>
      <c r="AC347" s="299" t="s">
        <v>355</v>
      </c>
      <c r="AD347" s="299" t="str">
        <f t="shared" si="77"/>
        <v>??</v>
      </c>
      <c r="AE347" s="299" t="e">
        <f>IF(#REF!=#REF!,0,IF(#REF!=#REF!,0,IF(#REF!=#REF!,0,IF(#REF!=#REF!,0,IF(#REF!=#REF!,0,IF(#REF!=#REF!,0,1))))))</f>
        <v>#REF!</v>
      </c>
      <c r="AF347" s="333">
        <f t="shared" si="76"/>
        <v>0</v>
      </c>
    </row>
    <row r="348" spans="1:32" ht="14.15" customHeight="1" thickTop="1" thickBot="1" x14ac:dyDescent="0.3">
      <c r="A348" s="1003"/>
      <c r="B348" s="1006"/>
      <c r="C348" s="1009"/>
      <c r="D348" s="1012"/>
      <c r="E348" s="1006"/>
      <c r="F348" s="1015"/>
      <c r="G348" s="1006"/>
      <c r="H348" s="1052"/>
      <c r="I348" s="1042"/>
      <c r="J348" s="1006"/>
      <c r="K348" s="1006"/>
      <c r="L348" s="1006"/>
      <c r="M348" s="334"/>
      <c r="N348" s="335"/>
      <c r="O348" s="336"/>
      <c r="P348" s="335"/>
      <c r="Q348" s="337"/>
      <c r="R348" s="338"/>
      <c r="S348" s="338"/>
      <c r="T348" s="338"/>
      <c r="U348" s="335"/>
      <c r="V348" s="1021"/>
      <c r="W348" s="1021"/>
      <c r="X348" s="1044"/>
      <c r="Y348" s="1054"/>
      <c r="Z348" s="1039"/>
      <c r="AA348" s="1041"/>
      <c r="AB348" s="299">
        <f>IF(O348=O347,0,IF(O348=O346,0,IF(O348=O345,0,IF(O348=O344,0,IF(O348=O343,0,IF(O348=O342,0,IF(O348=O341,0,1)))))))</f>
        <v>0</v>
      </c>
      <c r="AC348" s="299" t="s">
        <v>355</v>
      </c>
      <c r="AD348" s="299" t="str">
        <f t="shared" si="77"/>
        <v>??</v>
      </c>
      <c r="AE348" s="299" t="e">
        <f>IF(#REF!=#REF!,0,IF(#REF!=#REF!,0,IF(#REF!=#REF!,0,IF(#REF!=#REF!,0,IF(#REF!=#REF!,0,IF(#REF!=#REF!,0,IF(#REF!=#REF!,0,1)))))))</f>
        <v>#REF!</v>
      </c>
      <c r="AF348" s="333">
        <f t="shared" si="76"/>
        <v>0</v>
      </c>
    </row>
    <row r="349" spans="1:32" ht="14.15" customHeight="1" thickTop="1" thickBot="1" x14ac:dyDescent="0.3">
      <c r="A349" s="1003"/>
      <c r="B349" s="1006"/>
      <c r="C349" s="1009"/>
      <c r="D349" s="1012"/>
      <c r="E349" s="1006"/>
      <c r="F349" s="1015"/>
      <c r="G349" s="1006"/>
      <c r="H349" s="1052"/>
      <c r="I349" s="1042"/>
      <c r="J349" s="1006"/>
      <c r="K349" s="1006"/>
      <c r="L349" s="1006"/>
      <c r="M349" s="334"/>
      <c r="N349" s="335"/>
      <c r="O349" s="336"/>
      <c r="P349" s="335"/>
      <c r="Q349" s="337"/>
      <c r="R349" s="338"/>
      <c r="S349" s="338"/>
      <c r="T349" s="338"/>
      <c r="U349" s="335"/>
      <c r="V349" s="1021"/>
      <c r="W349" s="1021"/>
      <c r="X349" s="1044"/>
      <c r="Y349" s="1054"/>
      <c r="Z349" s="1039"/>
      <c r="AA349" s="1041"/>
      <c r="AB349" s="299">
        <f>IF(O349=O348,0,IF(O349=O347,0,IF(O349=O346,0,IF(O349=O345,0,IF(O349=O344,0,IF(O349=O343,0,IF(O349=O342,0,IF(O349=O341,0,1))))))))</f>
        <v>0</v>
      </c>
      <c r="AC349" s="299" t="s">
        <v>355</v>
      </c>
      <c r="AD349" s="299" t="str">
        <f t="shared" si="77"/>
        <v>??</v>
      </c>
      <c r="AE349" s="299" t="e">
        <f>IF(#REF!=#REF!,0,IF(#REF!=#REF!,0,IF(#REF!=#REF!,0,IF(#REF!=#REF!,0,IF(#REF!=#REF!,0,IF(#REF!=#REF!,0,IF(#REF!=#REF!,0,IF(#REF!=#REF!,0,1))))))))</f>
        <v>#REF!</v>
      </c>
      <c r="AF349" s="333">
        <f t="shared" si="76"/>
        <v>0</v>
      </c>
    </row>
    <row r="350" spans="1:32" ht="14.15" customHeight="1" thickTop="1" thickBot="1" x14ac:dyDescent="0.3">
      <c r="A350" s="1004"/>
      <c r="B350" s="1007"/>
      <c r="C350" s="1010"/>
      <c r="D350" s="1013"/>
      <c r="E350" s="1007"/>
      <c r="F350" s="1016"/>
      <c r="G350" s="1007"/>
      <c r="H350" s="1053"/>
      <c r="I350" s="1043"/>
      <c r="J350" s="1007"/>
      <c r="K350" s="1007"/>
      <c r="L350" s="1007"/>
      <c r="M350" s="339"/>
      <c r="N350" s="340"/>
      <c r="O350" s="341"/>
      <c r="P350" s="340"/>
      <c r="Q350" s="342"/>
      <c r="R350" s="343"/>
      <c r="S350" s="343"/>
      <c r="T350" s="343"/>
      <c r="U350" s="340"/>
      <c r="V350" s="1022"/>
      <c r="W350" s="1022"/>
      <c r="X350" s="1045"/>
      <c r="Y350" s="1054"/>
      <c r="Z350" s="1040"/>
      <c r="AA350" s="1041"/>
      <c r="AB350" s="299">
        <f>IF(O350=O349,0,IF(O350=O348,0,IF(O350=O347,0,IF(O350=O346,0,IF(O350=O345,0,IF(O350=O344,0,IF(O350=O343,0,IF(O350=O342,0,IF(O350=O341,0,1)))))))))</f>
        <v>0</v>
      </c>
      <c r="AC350" s="299" t="s">
        <v>355</v>
      </c>
      <c r="AD350" s="299" t="str">
        <f t="shared" si="77"/>
        <v>??</v>
      </c>
      <c r="AE350" s="299" t="e">
        <f>IF(#REF!=#REF!,0,IF(#REF!=#REF!,0,IF(#REF!=#REF!,0,IF(#REF!=#REF!,0,IF(#REF!=#REF!,0,IF(#REF!=#REF!,0,IF(#REF!=#REF!,0,IF(#REF!=#REF!,0,IF(#REF!=#REF!,0,1)))))))))</f>
        <v>#REF!</v>
      </c>
      <c r="AF350" s="333">
        <f t="shared" si="76"/>
        <v>0</v>
      </c>
    </row>
    <row r="351" spans="1:32" ht="14.15" customHeight="1" thickTop="1" thickBot="1" x14ac:dyDescent="0.3">
      <c r="A351" s="1003"/>
      <c r="B351" s="1005"/>
      <c r="C351" s="1009"/>
      <c r="D351" s="1012"/>
      <c r="E351" s="1005"/>
      <c r="F351" s="1014"/>
      <c r="G351" s="1005"/>
      <c r="H351" s="1052"/>
      <c r="I351" s="327" t="s">
        <v>135</v>
      </c>
      <c r="J351" s="1005"/>
      <c r="K351" s="1005"/>
      <c r="L351" s="1006"/>
      <c r="M351" s="328"/>
      <c r="N351" s="329"/>
      <c r="O351" s="330"/>
      <c r="P351" s="329"/>
      <c r="Q351" s="331"/>
      <c r="R351" s="332"/>
      <c r="S351" s="332"/>
      <c r="T351" s="332"/>
      <c r="U351" s="329"/>
      <c r="V351" s="1020">
        <f>SUM(Q351:U360)</f>
        <v>0</v>
      </c>
      <c r="W351" s="1020">
        <f>IF(V351&gt;0,18,0)</f>
        <v>0</v>
      </c>
      <c r="X351" s="1035">
        <f t="shared" ref="X351" si="83">IF((V351-W351)&gt;=0,V351-W351,0)</f>
        <v>0</v>
      </c>
      <c r="Y351" s="1054">
        <f>IF(V351&lt;W351,V351,W351)/IF(W351=0,1,W351)</f>
        <v>0</v>
      </c>
      <c r="Z351" s="1038" t="str">
        <f>IF(Y351=1,"pe",IF(Y351&gt;0,"ne",""))</f>
        <v/>
      </c>
      <c r="AA351" s="1041"/>
      <c r="AB351" s="299">
        <v>1</v>
      </c>
      <c r="AC351" s="299" t="s">
        <v>355</v>
      </c>
      <c r="AD351" s="299" t="str">
        <f t="shared" si="77"/>
        <v>??</v>
      </c>
      <c r="AE351" s="299">
        <v>1</v>
      </c>
      <c r="AF351" s="333">
        <f>C351</f>
        <v>0</v>
      </c>
    </row>
    <row r="352" spans="1:32" ht="14.15" customHeight="1" thickTop="1" thickBot="1" x14ac:dyDescent="0.3">
      <c r="A352" s="1003"/>
      <c r="B352" s="1006"/>
      <c r="C352" s="1009"/>
      <c r="D352" s="1012"/>
      <c r="E352" s="1006"/>
      <c r="F352" s="1015"/>
      <c r="G352" s="1006"/>
      <c r="H352" s="1052"/>
      <c r="I352" s="1042"/>
      <c r="J352" s="1006"/>
      <c r="K352" s="1006"/>
      <c r="L352" s="1006"/>
      <c r="M352" s="334"/>
      <c r="N352" s="335"/>
      <c r="O352" s="336"/>
      <c r="P352" s="335"/>
      <c r="Q352" s="337"/>
      <c r="R352" s="338"/>
      <c r="S352" s="338"/>
      <c r="T352" s="338"/>
      <c r="U352" s="335"/>
      <c r="V352" s="1021"/>
      <c r="W352" s="1021"/>
      <c r="X352" s="1036"/>
      <c r="Y352" s="1054"/>
      <c r="Z352" s="1039"/>
      <c r="AA352" s="1041"/>
      <c r="AB352" s="299">
        <f>IF(O352=O351,0,1)</f>
        <v>0</v>
      </c>
      <c r="AC352" s="299" t="s">
        <v>355</v>
      </c>
      <c r="AD352" s="299" t="str">
        <f t="shared" si="77"/>
        <v>??</v>
      </c>
      <c r="AE352" s="299" t="e">
        <f>IF(#REF!=#REF!,0,1)</f>
        <v>#REF!</v>
      </c>
      <c r="AF352" s="333">
        <f t="shared" si="73"/>
        <v>0</v>
      </c>
    </row>
    <row r="353" spans="1:32" ht="14.15" customHeight="1" thickTop="1" thickBot="1" x14ac:dyDescent="0.3">
      <c r="A353" s="1003"/>
      <c r="B353" s="1006"/>
      <c r="C353" s="1009"/>
      <c r="D353" s="1012"/>
      <c r="E353" s="1006"/>
      <c r="F353" s="1015"/>
      <c r="G353" s="1006"/>
      <c r="H353" s="1052"/>
      <c r="I353" s="1042"/>
      <c r="J353" s="1006"/>
      <c r="K353" s="1006"/>
      <c r="L353" s="1006"/>
      <c r="M353" s="334"/>
      <c r="N353" s="335"/>
      <c r="O353" s="336"/>
      <c r="P353" s="335"/>
      <c r="Q353" s="337"/>
      <c r="R353" s="338"/>
      <c r="S353" s="338"/>
      <c r="T353" s="338"/>
      <c r="U353" s="335"/>
      <c r="V353" s="1021"/>
      <c r="W353" s="1021"/>
      <c r="X353" s="1036"/>
      <c r="Y353" s="1054"/>
      <c r="Z353" s="1039"/>
      <c r="AA353" s="1041"/>
      <c r="AB353" s="299">
        <f>IF(O353=O352,0,IF(O353=O351,0,1))</f>
        <v>0</v>
      </c>
      <c r="AC353" s="299" t="s">
        <v>355</v>
      </c>
      <c r="AD353" s="299" t="str">
        <f t="shared" si="77"/>
        <v>??</v>
      </c>
      <c r="AE353" s="299" t="e">
        <f>IF(#REF!=#REF!,0,IF(#REF!=#REF!,0,1))</f>
        <v>#REF!</v>
      </c>
      <c r="AF353" s="333">
        <f t="shared" si="73"/>
        <v>0</v>
      </c>
    </row>
    <row r="354" spans="1:32" ht="14.15" customHeight="1" thickTop="1" thickBot="1" x14ac:dyDescent="0.3">
      <c r="A354" s="1003"/>
      <c r="B354" s="1006"/>
      <c r="C354" s="1009"/>
      <c r="D354" s="1012"/>
      <c r="E354" s="1006"/>
      <c r="F354" s="1015"/>
      <c r="G354" s="1006"/>
      <c r="H354" s="1052"/>
      <c r="I354" s="1042"/>
      <c r="J354" s="1006"/>
      <c r="K354" s="1006"/>
      <c r="L354" s="1006"/>
      <c r="M354" s="334"/>
      <c r="N354" s="335"/>
      <c r="O354" s="336"/>
      <c r="P354" s="335"/>
      <c r="Q354" s="337"/>
      <c r="R354" s="338"/>
      <c r="S354" s="338"/>
      <c r="T354" s="338"/>
      <c r="U354" s="335"/>
      <c r="V354" s="1021"/>
      <c r="W354" s="1021"/>
      <c r="X354" s="1036"/>
      <c r="Y354" s="1054"/>
      <c r="Z354" s="1039"/>
      <c r="AA354" s="1041"/>
      <c r="AB354" s="299">
        <f>IF(O354=O353,0,IF(O354=O352,0,IF(O354=O351,0,1)))</f>
        <v>0</v>
      </c>
      <c r="AC354" s="299" t="s">
        <v>355</v>
      </c>
      <c r="AD354" s="299" t="str">
        <f t="shared" si="77"/>
        <v>??</v>
      </c>
      <c r="AE354" s="299" t="e">
        <f>IF(#REF!=#REF!,0,IF(#REF!=#REF!,0,IF(#REF!=#REF!,0,1)))</f>
        <v>#REF!</v>
      </c>
      <c r="AF354" s="333">
        <f t="shared" si="73"/>
        <v>0</v>
      </c>
    </row>
    <row r="355" spans="1:32" ht="14.15" customHeight="1" thickTop="1" thickBot="1" x14ac:dyDescent="0.3">
      <c r="A355" s="1003"/>
      <c r="B355" s="1006"/>
      <c r="C355" s="1009"/>
      <c r="D355" s="1012"/>
      <c r="E355" s="1006"/>
      <c r="F355" s="1015"/>
      <c r="G355" s="1006"/>
      <c r="H355" s="1052"/>
      <c r="I355" s="1042"/>
      <c r="J355" s="1006"/>
      <c r="K355" s="1006"/>
      <c r="L355" s="1006"/>
      <c r="M355" s="334"/>
      <c r="N355" s="335"/>
      <c r="O355" s="336"/>
      <c r="P355" s="335"/>
      <c r="Q355" s="337"/>
      <c r="R355" s="338"/>
      <c r="S355" s="338"/>
      <c r="T355" s="338"/>
      <c r="U355" s="335"/>
      <c r="V355" s="1021"/>
      <c r="W355" s="1021"/>
      <c r="X355" s="1036"/>
      <c r="Y355" s="1054"/>
      <c r="Z355" s="1039"/>
      <c r="AA355" s="1041"/>
      <c r="AB355" s="299">
        <f>IF(O355=O354,0,IF(O355=O353,0,IF(O355=O352,0,IF(O355=O351,0,1))))</f>
        <v>0</v>
      </c>
      <c r="AC355" s="299" t="s">
        <v>355</v>
      </c>
      <c r="AD355" s="299" t="str">
        <f t="shared" si="77"/>
        <v>??</v>
      </c>
      <c r="AE355" s="299" t="e">
        <f>IF(#REF!=#REF!,0,IF(#REF!=#REF!,0,IF(#REF!=#REF!,0,IF(#REF!=#REF!,0,1))))</f>
        <v>#REF!</v>
      </c>
      <c r="AF355" s="333">
        <f t="shared" si="73"/>
        <v>0</v>
      </c>
    </row>
    <row r="356" spans="1:32" ht="14.15" customHeight="1" thickTop="1" thickBot="1" x14ac:dyDescent="0.3">
      <c r="A356" s="1003"/>
      <c r="B356" s="1006"/>
      <c r="C356" s="1009"/>
      <c r="D356" s="1012"/>
      <c r="E356" s="1006"/>
      <c r="F356" s="1015"/>
      <c r="G356" s="1006"/>
      <c r="H356" s="1052"/>
      <c r="I356" s="1042"/>
      <c r="J356" s="1006"/>
      <c r="K356" s="1006"/>
      <c r="L356" s="1006"/>
      <c r="M356" s="334"/>
      <c r="N356" s="335"/>
      <c r="O356" s="336"/>
      <c r="P356" s="335"/>
      <c r="Q356" s="337"/>
      <c r="R356" s="338"/>
      <c r="S356" s="338"/>
      <c r="T356" s="338"/>
      <c r="U356" s="335"/>
      <c r="V356" s="1021"/>
      <c r="W356" s="1021"/>
      <c r="X356" s="1036"/>
      <c r="Y356" s="1054"/>
      <c r="Z356" s="1039"/>
      <c r="AA356" s="1041"/>
      <c r="AB356" s="299">
        <f>IF(O356=O355,0,IF(O356=O354,0,IF(O356=O353,0,IF(O356=O352,0,IF(O356=O351,0,1)))))</f>
        <v>0</v>
      </c>
      <c r="AC356" s="299" t="s">
        <v>355</v>
      </c>
      <c r="AD356" s="299" t="str">
        <f t="shared" si="77"/>
        <v>??</v>
      </c>
      <c r="AE356" s="299" t="e">
        <f>IF(#REF!=#REF!,0,IF(#REF!=#REF!,0,IF(#REF!=#REF!,0,IF(#REF!=#REF!,0,IF(#REF!=#REF!,0,1)))))</f>
        <v>#REF!</v>
      </c>
      <c r="AF356" s="333">
        <f t="shared" si="73"/>
        <v>0</v>
      </c>
    </row>
    <row r="357" spans="1:32" ht="14.15" customHeight="1" thickTop="1" thickBot="1" x14ac:dyDescent="0.3">
      <c r="A357" s="1003"/>
      <c r="B357" s="1006"/>
      <c r="C357" s="1009"/>
      <c r="D357" s="1012"/>
      <c r="E357" s="1006"/>
      <c r="F357" s="1015"/>
      <c r="G357" s="1006"/>
      <c r="H357" s="1052"/>
      <c r="I357" s="1042"/>
      <c r="J357" s="1006"/>
      <c r="K357" s="1006"/>
      <c r="L357" s="1006"/>
      <c r="M357" s="334"/>
      <c r="N357" s="335"/>
      <c r="O357" s="336"/>
      <c r="P357" s="335"/>
      <c r="Q357" s="337"/>
      <c r="R357" s="338"/>
      <c r="S357" s="338"/>
      <c r="T357" s="338"/>
      <c r="U357" s="335"/>
      <c r="V357" s="1021"/>
      <c r="W357" s="1021"/>
      <c r="X357" s="1044" t="str">
        <f t="shared" ref="X357" si="84">IF(X351&gt;9,"błąd","")</f>
        <v/>
      </c>
      <c r="Y357" s="1054"/>
      <c r="Z357" s="1039"/>
      <c r="AA357" s="1041"/>
      <c r="AB357" s="299">
        <f>IF(O357=O356,0,IF(O357=O355,0,IF(O357=O354,0,IF(O357=O353,0,IF(O357=O352,0,IF(O357=O351,0,1))))))</f>
        <v>0</v>
      </c>
      <c r="AC357" s="299" t="s">
        <v>355</v>
      </c>
      <c r="AD357" s="299" t="str">
        <f t="shared" si="77"/>
        <v>??</v>
      </c>
      <c r="AE357" s="299" t="e">
        <f>IF(#REF!=#REF!,0,IF(#REF!=#REF!,0,IF(#REF!=#REF!,0,IF(#REF!=#REF!,0,IF(#REF!=#REF!,0,IF(#REF!=#REF!,0,1))))))</f>
        <v>#REF!</v>
      </c>
      <c r="AF357" s="333">
        <f t="shared" si="73"/>
        <v>0</v>
      </c>
    </row>
    <row r="358" spans="1:32" ht="14.15" customHeight="1" thickTop="1" thickBot="1" x14ac:dyDescent="0.3">
      <c r="A358" s="1003"/>
      <c r="B358" s="1006"/>
      <c r="C358" s="1009"/>
      <c r="D358" s="1012"/>
      <c r="E358" s="1006"/>
      <c r="F358" s="1015"/>
      <c r="G358" s="1006"/>
      <c r="H358" s="1052"/>
      <c r="I358" s="1042"/>
      <c r="J358" s="1006"/>
      <c r="K358" s="1006"/>
      <c r="L358" s="1006"/>
      <c r="M358" s="334"/>
      <c r="N358" s="335"/>
      <c r="O358" s="336"/>
      <c r="P358" s="335"/>
      <c r="Q358" s="337"/>
      <c r="R358" s="338"/>
      <c r="S358" s="338"/>
      <c r="T358" s="338"/>
      <c r="U358" s="335"/>
      <c r="V358" s="1021"/>
      <c r="W358" s="1021"/>
      <c r="X358" s="1044"/>
      <c r="Y358" s="1054"/>
      <c r="Z358" s="1039"/>
      <c r="AA358" s="1041"/>
      <c r="AB358" s="299">
        <f>IF(O358=O357,0,IF(O358=O356,0,IF(O358=O355,0,IF(O358=O354,0,IF(O358=O353,0,IF(O358=O352,0,IF(O358=O351,0,1)))))))</f>
        <v>0</v>
      </c>
      <c r="AC358" s="299" t="s">
        <v>355</v>
      </c>
      <c r="AD358" s="299" t="str">
        <f t="shared" si="77"/>
        <v>??</v>
      </c>
      <c r="AE358" s="299" t="e">
        <f>IF(#REF!=#REF!,0,IF(#REF!=#REF!,0,IF(#REF!=#REF!,0,IF(#REF!=#REF!,0,IF(#REF!=#REF!,0,IF(#REF!=#REF!,0,IF(#REF!=#REF!,0,1)))))))</f>
        <v>#REF!</v>
      </c>
      <c r="AF358" s="333">
        <f t="shared" si="73"/>
        <v>0</v>
      </c>
    </row>
    <row r="359" spans="1:32" ht="14.15" customHeight="1" thickTop="1" thickBot="1" x14ac:dyDescent="0.3">
      <c r="A359" s="1003"/>
      <c r="B359" s="1006"/>
      <c r="C359" s="1009"/>
      <c r="D359" s="1012"/>
      <c r="E359" s="1006"/>
      <c r="F359" s="1015"/>
      <c r="G359" s="1006"/>
      <c r="H359" s="1052"/>
      <c r="I359" s="1042"/>
      <c r="J359" s="1006"/>
      <c r="K359" s="1006"/>
      <c r="L359" s="1006"/>
      <c r="M359" s="334"/>
      <c r="N359" s="335"/>
      <c r="O359" s="336"/>
      <c r="P359" s="335"/>
      <c r="Q359" s="337"/>
      <c r="R359" s="338"/>
      <c r="S359" s="338"/>
      <c r="T359" s="338"/>
      <c r="U359" s="335"/>
      <c r="V359" s="1021"/>
      <c r="W359" s="1021"/>
      <c r="X359" s="1044"/>
      <c r="Y359" s="1054"/>
      <c r="Z359" s="1039"/>
      <c r="AA359" s="1041"/>
      <c r="AB359" s="299">
        <f>IF(O359=O358,0,IF(O359=O357,0,IF(O359=O356,0,IF(O359=O355,0,IF(O359=O354,0,IF(O359=O353,0,IF(O359=O352,0,IF(O359=O351,0,1))))))))</f>
        <v>0</v>
      </c>
      <c r="AC359" s="299" t="s">
        <v>355</v>
      </c>
      <c r="AD359" s="299" t="str">
        <f t="shared" si="77"/>
        <v>??</v>
      </c>
      <c r="AE359" s="299" t="e">
        <f>IF(#REF!=#REF!,0,IF(#REF!=#REF!,0,IF(#REF!=#REF!,0,IF(#REF!=#REF!,0,IF(#REF!=#REF!,0,IF(#REF!=#REF!,0,IF(#REF!=#REF!,0,IF(#REF!=#REF!,0,1))))))))</f>
        <v>#REF!</v>
      </c>
      <c r="AF359" s="333">
        <f t="shared" si="73"/>
        <v>0</v>
      </c>
    </row>
    <row r="360" spans="1:32" ht="14.15" customHeight="1" thickTop="1" thickBot="1" x14ac:dyDescent="0.3">
      <c r="A360" s="1004"/>
      <c r="B360" s="1007"/>
      <c r="C360" s="1010"/>
      <c r="D360" s="1013"/>
      <c r="E360" s="1007"/>
      <c r="F360" s="1016"/>
      <c r="G360" s="1007"/>
      <c r="H360" s="1053"/>
      <c r="I360" s="1043"/>
      <c r="J360" s="1007"/>
      <c r="K360" s="1007"/>
      <c r="L360" s="1007"/>
      <c r="M360" s="339"/>
      <c r="N360" s="340"/>
      <c r="O360" s="341"/>
      <c r="P360" s="340"/>
      <c r="Q360" s="342"/>
      <c r="R360" s="343"/>
      <c r="S360" s="343"/>
      <c r="T360" s="343"/>
      <c r="U360" s="340"/>
      <c r="V360" s="1022"/>
      <c r="W360" s="1022"/>
      <c r="X360" s="1045"/>
      <c r="Y360" s="1054"/>
      <c r="Z360" s="1040"/>
      <c r="AA360" s="1041"/>
      <c r="AB360" s="299">
        <f>IF(O360=O359,0,IF(O360=O358,0,IF(O360=O357,0,IF(O360=O356,0,IF(O360=O355,0,IF(O360=O354,0,IF(O360=O353,0,IF(O360=O352,0,IF(O360=O351,0,1)))))))))</f>
        <v>0</v>
      </c>
      <c r="AC360" s="299" t="s">
        <v>355</v>
      </c>
      <c r="AD360" s="299" t="str">
        <f t="shared" si="77"/>
        <v>??</v>
      </c>
      <c r="AE360" s="299" t="e">
        <f>IF(#REF!=#REF!,0,IF(#REF!=#REF!,0,IF(#REF!=#REF!,0,IF(#REF!=#REF!,0,IF(#REF!=#REF!,0,IF(#REF!=#REF!,0,IF(#REF!=#REF!,0,IF(#REF!=#REF!,0,IF(#REF!=#REF!,0,1)))))))))</f>
        <v>#REF!</v>
      </c>
      <c r="AF360" s="333">
        <f t="shared" si="73"/>
        <v>0</v>
      </c>
    </row>
    <row r="361" spans="1:32" ht="14.15" customHeight="1" thickTop="1" thickBot="1" x14ac:dyDescent="0.3">
      <c r="A361" s="1003"/>
      <c r="B361" s="1005"/>
      <c r="C361" s="1009"/>
      <c r="D361" s="1012"/>
      <c r="E361" s="1005"/>
      <c r="F361" s="1014"/>
      <c r="G361" s="1005"/>
      <c r="H361" s="1052"/>
      <c r="I361" s="327" t="s">
        <v>135</v>
      </c>
      <c r="J361" s="1005"/>
      <c r="K361" s="1005"/>
      <c r="L361" s="1006"/>
      <c r="M361" s="328"/>
      <c r="N361" s="329"/>
      <c r="O361" s="330"/>
      <c r="P361" s="329"/>
      <c r="Q361" s="331"/>
      <c r="R361" s="332"/>
      <c r="S361" s="332"/>
      <c r="T361" s="332"/>
      <c r="U361" s="329"/>
      <c r="V361" s="1020">
        <f>SUM(Q361:U370)</f>
        <v>0</v>
      </c>
      <c r="W361" s="1020">
        <f>IF(V361&gt;0,18,0)</f>
        <v>0</v>
      </c>
      <c r="X361" s="1035">
        <f t="shared" ref="X361" si="85">IF((V361-W361)&gt;=0,V361-W361,0)</f>
        <v>0</v>
      </c>
      <c r="Y361" s="1054">
        <f>IF(V361&lt;W361,V361,W361)/IF(W361=0,1,W361)</f>
        <v>0</v>
      </c>
      <c r="Z361" s="1038" t="str">
        <f>IF(Y361=1,"pe",IF(Y361&gt;0,"ne",""))</f>
        <v/>
      </c>
      <c r="AA361" s="1041"/>
      <c r="AB361" s="299">
        <v>1</v>
      </c>
      <c r="AC361" s="299" t="s">
        <v>355</v>
      </c>
      <c r="AD361" s="299" t="str">
        <f t="shared" si="77"/>
        <v>??</v>
      </c>
      <c r="AE361" s="299">
        <v>1</v>
      </c>
      <c r="AF361" s="333">
        <f>C361</f>
        <v>0</v>
      </c>
    </row>
    <row r="362" spans="1:32" ht="14.15" customHeight="1" thickTop="1" thickBot="1" x14ac:dyDescent="0.3">
      <c r="A362" s="1003"/>
      <c r="B362" s="1006"/>
      <c r="C362" s="1009"/>
      <c r="D362" s="1012"/>
      <c r="E362" s="1006"/>
      <c r="F362" s="1015"/>
      <c r="G362" s="1006"/>
      <c r="H362" s="1052"/>
      <c r="I362" s="1042"/>
      <c r="J362" s="1006"/>
      <c r="K362" s="1006"/>
      <c r="L362" s="1006"/>
      <c r="M362" s="334"/>
      <c r="N362" s="335"/>
      <c r="O362" s="336"/>
      <c r="P362" s="335"/>
      <c r="Q362" s="337"/>
      <c r="R362" s="338"/>
      <c r="S362" s="338"/>
      <c r="T362" s="338"/>
      <c r="U362" s="335"/>
      <c r="V362" s="1021"/>
      <c r="W362" s="1021"/>
      <c r="X362" s="1036"/>
      <c r="Y362" s="1054"/>
      <c r="Z362" s="1039"/>
      <c r="AA362" s="1041"/>
      <c r="AB362" s="299">
        <f>IF(O362=O361,0,1)</f>
        <v>0</v>
      </c>
      <c r="AC362" s="299" t="s">
        <v>355</v>
      </c>
      <c r="AD362" s="299" t="str">
        <f t="shared" si="77"/>
        <v>??</v>
      </c>
      <c r="AE362" s="299" t="e">
        <f>IF(#REF!=#REF!,0,1)</f>
        <v>#REF!</v>
      </c>
      <c r="AF362" s="333">
        <f t="shared" ref="AF362:AF390" si="86">AF361</f>
        <v>0</v>
      </c>
    </row>
    <row r="363" spans="1:32" ht="14.15" customHeight="1" thickTop="1" thickBot="1" x14ac:dyDescent="0.3">
      <c r="A363" s="1003"/>
      <c r="B363" s="1006"/>
      <c r="C363" s="1009"/>
      <c r="D363" s="1012"/>
      <c r="E363" s="1006"/>
      <c r="F363" s="1015"/>
      <c r="G363" s="1006"/>
      <c r="H363" s="1052"/>
      <c r="I363" s="1042"/>
      <c r="J363" s="1006"/>
      <c r="K363" s="1006"/>
      <c r="L363" s="1006"/>
      <c r="M363" s="334"/>
      <c r="N363" s="335"/>
      <c r="O363" s="336"/>
      <c r="P363" s="335"/>
      <c r="Q363" s="337"/>
      <c r="R363" s="338"/>
      <c r="S363" s="338"/>
      <c r="T363" s="338"/>
      <c r="U363" s="335"/>
      <c r="V363" s="1021"/>
      <c r="W363" s="1021"/>
      <c r="X363" s="1036"/>
      <c r="Y363" s="1054"/>
      <c r="Z363" s="1039"/>
      <c r="AA363" s="1041"/>
      <c r="AB363" s="299">
        <f>IF(O363=O362,0,IF(O363=O361,0,1))</f>
        <v>0</v>
      </c>
      <c r="AC363" s="299" t="s">
        <v>355</v>
      </c>
      <c r="AD363" s="299" t="str">
        <f t="shared" si="77"/>
        <v>??</v>
      </c>
      <c r="AE363" s="299" t="e">
        <f>IF(#REF!=#REF!,0,IF(#REF!=#REF!,0,1))</f>
        <v>#REF!</v>
      </c>
      <c r="AF363" s="333">
        <f t="shared" si="86"/>
        <v>0</v>
      </c>
    </row>
    <row r="364" spans="1:32" ht="14.15" customHeight="1" thickTop="1" thickBot="1" x14ac:dyDescent="0.3">
      <c r="A364" s="1003"/>
      <c r="B364" s="1006"/>
      <c r="C364" s="1009"/>
      <c r="D364" s="1012"/>
      <c r="E364" s="1006"/>
      <c r="F364" s="1015"/>
      <c r="G364" s="1006"/>
      <c r="H364" s="1052"/>
      <c r="I364" s="1042"/>
      <c r="J364" s="1006"/>
      <c r="K364" s="1006"/>
      <c r="L364" s="1006"/>
      <c r="M364" s="334"/>
      <c r="N364" s="335"/>
      <c r="O364" s="336"/>
      <c r="P364" s="335"/>
      <c r="Q364" s="337"/>
      <c r="R364" s="338"/>
      <c r="S364" s="338"/>
      <c r="T364" s="338"/>
      <c r="U364" s="335"/>
      <c r="V364" s="1021"/>
      <c r="W364" s="1021"/>
      <c r="X364" s="1036"/>
      <c r="Y364" s="1054"/>
      <c r="Z364" s="1039"/>
      <c r="AA364" s="1041"/>
      <c r="AB364" s="299">
        <f>IF(O364=O363,0,IF(O364=O362,0,IF(O364=O361,0,1)))</f>
        <v>0</v>
      </c>
      <c r="AC364" s="299" t="s">
        <v>355</v>
      </c>
      <c r="AD364" s="299" t="str">
        <f t="shared" si="77"/>
        <v>??</v>
      </c>
      <c r="AE364" s="299" t="e">
        <f>IF(#REF!=#REF!,0,IF(#REF!=#REF!,0,IF(#REF!=#REF!,0,1)))</f>
        <v>#REF!</v>
      </c>
      <c r="AF364" s="333">
        <f t="shared" si="86"/>
        <v>0</v>
      </c>
    </row>
    <row r="365" spans="1:32" ht="14.15" customHeight="1" thickTop="1" thickBot="1" x14ac:dyDescent="0.3">
      <c r="A365" s="1003"/>
      <c r="B365" s="1006"/>
      <c r="C365" s="1009"/>
      <c r="D365" s="1012"/>
      <c r="E365" s="1006"/>
      <c r="F365" s="1015"/>
      <c r="G365" s="1006"/>
      <c r="H365" s="1052"/>
      <c r="I365" s="1042"/>
      <c r="J365" s="1006"/>
      <c r="K365" s="1006"/>
      <c r="L365" s="1006"/>
      <c r="M365" s="334"/>
      <c r="N365" s="335"/>
      <c r="O365" s="336"/>
      <c r="P365" s="335"/>
      <c r="Q365" s="337"/>
      <c r="R365" s="338"/>
      <c r="S365" s="338"/>
      <c r="T365" s="338"/>
      <c r="U365" s="335"/>
      <c r="V365" s="1021"/>
      <c r="W365" s="1021"/>
      <c r="X365" s="1036"/>
      <c r="Y365" s="1054"/>
      <c r="Z365" s="1039"/>
      <c r="AA365" s="1041"/>
      <c r="AB365" s="299">
        <f>IF(O365=O364,0,IF(O365=O363,0,IF(O365=O362,0,IF(O365=O361,0,1))))</f>
        <v>0</v>
      </c>
      <c r="AC365" s="299" t="s">
        <v>355</v>
      </c>
      <c r="AD365" s="299" t="str">
        <f t="shared" si="77"/>
        <v>??</v>
      </c>
      <c r="AE365" s="299" t="e">
        <f>IF(#REF!=#REF!,0,IF(#REF!=#REF!,0,IF(#REF!=#REF!,0,IF(#REF!=#REF!,0,1))))</f>
        <v>#REF!</v>
      </c>
      <c r="AF365" s="333">
        <f t="shared" si="86"/>
        <v>0</v>
      </c>
    </row>
    <row r="366" spans="1:32" ht="14.15" customHeight="1" thickTop="1" thickBot="1" x14ac:dyDescent="0.3">
      <c r="A366" s="1003"/>
      <c r="B366" s="1006"/>
      <c r="C366" s="1009"/>
      <c r="D366" s="1012"/>
      <c r="E366" s="1006"/>
      <c r="F366" s="1015"/>
      <c r="G366" s="1006"/>
      <c r="H366" s="1052"/>
      <c r="I366" s="1042"/>
      <c r="J366" s="1006"/>
      <c r="K366" s="1006"/>
      <c r="L366" s="1006"/>
      <c r="M366" s="334"/>
      <c r="N366" s="335"/>
      <c r="O366" s="336"/>
      <c r="P366" s="335"/>
      <c r="Q366" s="337"/>
      <c r="R366" s="338"/>
      <c r="S366" s="338"/>
      <c r="T366" s="338"/>
      <c r="U366" s="335"/>
      <c r="V366" s="1021"/>
      <c r="W366" s="1021"/>
      <c r="X366" s="1036"/>
      <c r="Y366" s="1054"/>
      <c r="Z366" s="1039"/>
      <c r="AA366" s="1041"/>
      <c r="AB366" s="299">
        <f>IF(O366=O365,0,IF(O366=O364,0,IF(O366=O363,0,IF(O366=O362,0,IF(O366=O361,0,1)))))</f>
        <v>0</v>
      </c>
      <c r="AC366" s="299" t="s">
        <v>355</v>
      </c>
      <c r="AD366" s="299" t="str">
        <f t="shared" si="77"/>
        <v>??</v>
      </c>
      <c r="AE366" s="299" t="e">
        <f>IF(#REF!=#REF!,0,IF(#REF!=#REF!,0,IF(#REF!=#REF!,0,IF(#REF!=#REF!,0,IF(#REF!=#REF!,0,1)))))</f>
        <v>#REF!</v>
      </c>
      <c r="AF366" s="333">
        <f t="shared" si="86"/>
        <v>0</v>
      </c>
    </row>
    <row r="367" spans="1:32" ht="14.15" customHeight="1" thickTop="1" thickBot="1" x14ac:dyDescent="0.3">
      <c r="A367" s="1003"/>
      <c r="B367" s="1006"/>
      <c r="C367" s="1009"/>
      <c r="D367" s="1012"/>
      <c r="E367" s="1006"/>
      <c r="F367" s="1015"/>
      <c r="G367" s="1006"/>
      <c r="H367" s="1052"/>
      <c r="I367" s="1042"/>
      <c r="J367" s="1006"/>
      <c r="K367" s="1006"/>
      <c r="L367" s="1006"/>
      <c r="M367" s="334"/>
      <c r="N367" s="335"/>
      <c r="O367" s="336"/>
      <c r="P367" s="335"/>
      <c r="Q367" s="337"/>
      <c r="R367" s="338"/>
      <c r="S367" s="338"/>
      <c r="T367" s="338"/>
      <c r="U367" s="335"/>
      <c r="V367" s="1021"/>
      <c r="W367" s="1021"/>
      <c r="X367" s="1044" t="str">
        <f t="shared" ref="X367" si="87">IF(X361&gt;9,"błąd","")</f>
        <v/>
      </c>
      <c r="Y367" s="1054"/>
      <c r="Z367" s="1039"/>
      <c r="AA367" s="1041"/>
      <c r="AB367" s="299">
        <f>IF(O367=O366,0,IF(O367=O365,0,IF(O367=O364,0,IF(O367=O363,0,IF(O367=O362,0,IF(O367=O361,0,1))))))</f>
        <v>0</v>
      </c>
      <c r="AC367" s="299" t="s">
        <v>355</v>
      </c>
      <c r="AD367" s="299" t="str">
        <f t="shared" si="77"/>
        <v>??</v>
      </c>
      <c r="AE367" s="299" t="e">
        <f>IF(#REF!=#REF!,0,IF(#REF!=#REF!,0,IF(#REF!=#REF!,0,IF(#REF!=#REF!,0,IF(#REF!=#REF!,0,IF(#REF!=#REF!,0,1))))))</f>
        <v>#REF!</v>
      </c>
      <c r="AF367" s="333">
        <f t="shared" si="86"/>
        <v>0</v>
      </c>
    </row>
    <row r="368" spans="1:32" ht="14.15" customHeight="1" thickTop="1" thickBot="1" x14ac:dyDescent="0.3">
      <c r="A368" s="1003"/>
      <c r="B368" s="1006"/>
      <c r="C368" s="1009"/>
      <c r="D368" s="1012"/>
      <c r="E368" s="1006"/>
      <c r="F368" s="1015"/>
      <c r="G368" s="1006"/>
      <c r="H368" s="1052"/>
      <c r="I368" s="1042"/>
      <c r="J368" s="1006"/>
      <c r="K368" s="1006"/>
      <c r="L368" s="1006"/>
      <c r="M368" s="334"/>
      <c r="N368" s="335"/>
      <c r="O368" s="336"/>
      <c r="P368" s="335"/>
      <c r="Q368" s="337"/>
      <c r="R368" s="338"/>
      <c r="S368" s="338"/>
      <c r="T368" s="338"/>
      <c r="U368" s="335"/>
      <c r="V368" s="1021"/>
      <c r="W368" s="1021"/>
      <c r="X368" s="1044"/>
      <c r="Y368" s="1054"/>
      <c r="Z368" s="1039"/>
      <c r="AA368" s="1041"/>
      <c r="AB368" s="299">
        <f>IF(O368=O367,0,IF(O368=O366,0,IF(O368=O365,0,IF(O368=O364,0,IF(O368=O363,0,IF(O368=O362,0,IF(O368=O361,0,1)))))))</f>
        <v>0</v>
      </c>
      <c r="AC368" s="299" t="s">
        <v>355</v>
      </c>
      <c r="AD368" s="299" t="str">
        <f t="shared" si="77"/>
        <v>??</v>
      </c>
      <c r="AE368" s="299" t="e">
        <f>IF(#REF!=#REF!,0,IF(#REF!=#REF!,0,IF(#REF!=#REF!,0,IF(#REF!=#REF!,0,IF(#REF!=#REF!,0,IF(#REF!=#REF!,0,IF(#REF!=#REF!,0,1)))))))</f>
        <v>#REF!</v>
      </c>
      <c r="AF368" s="333">
        <f t="shared" si="86"/>
        <v>0</v>
      </c>
    </row>
    <row r="369" spans="1:32" ht="14.15" customHeight="1" thickTop="1" thickBot="1" x14ac:dyDescent="0.3">
      <c r="A369" s="1003"/>
      <c r="B369" s="1006"/>
      <c r="C369" s="1009"/>
      <c r="D369" s="1012"/>
      <c r="E369" s="1006"/>
      <c r="F369" s="1015"/>
      <c r="G369" s="1006"/>
      <c r="H369" s="1052"/>
      <c r="I369" s="1042"/>
      <c r="J369" s="1006"/>
      <c r="K369" s="1006"/>
      <c r="L369" s="1006"/>
      <c r="M369" s="334"/>
      <c r="N369" s="335"/>
      <c r="O369" s="336"/>
      <c r="P369" s="335"/>
      <c r="Q369" s="337"/>
      <c r="R369" s="338"/>
      <c r="S369" s="338"/>
      <c r="T369" s="338"/>
      <c r="U369" s="335"/>
      <c r="V369" s="1021"/>
      <c r="W369" s="1021"/>
      <c r="X369" s="1044"/>
      <c r="Y369" s="1054"/>
      <c r="Z369" s="1039"/>
      <c r="AA369" s="1041"/>
      <c r="AB369" s="299">
        <f>IF(O369=O368,0,IF(O369=O367,0,IF(O369=O366,0,IF(O369=O365,0,IF(O369=O364,0,IF(O369=O363,0,IF(O369=O362,0,IF(O369=O361,0,1))))))))</f>
        <v>0</v>
      </c>
      <c r="AC369" s="299" t="s">
        <v>355</v>
      </c>
      <c r="AD369" s="299" t="str">
        <f t="shared" si="77"/>
        <v>??</v>
      </c>
      <c r="AE369" s="299" t="e">
        <f>IF(#REF!=#REF!,0,IF(#REF!=#REF!,0,IF(#REF!=#REF!,0,IF(#REF!=#REF!,0,IF(#REF!=#REF!,0,IF(#REF!=#REF!,0,IF(#REF!=#REF!,0,IF(#REF!=#REF!,0,1))))))))</f>
        <v>#REF!</v>
      </c>
      <c r="AF369" s="333">
        <f t="shared" si="86"/>
        <v>0</v>
      </c>
    </row>
    <row r="370" spans="1:32" ht="14.15" customHeight="1" thickTop="1" thickBot="1" x14ac:dyDescent="0.3">
      <c r="A370" s="1004"/>
      <c r="B370" s="1007"/>
      <c r="C370" s="1010"/>
      <c r="D370" s="1013"/>
      <c r="E370" s="1007"/>
      <c r="F370" s="1016"/>
      <c r="G370" s="1007"/>
      <c r="H370" s="1053"/>
      <c r="I370" s="1043"/>
      <c r="J370" s="1007"/>
      <c r="K370" s="1007"/>
      <c r="L370" s="1007"/>
      <c r="M370" s="339"/>
      <c r="N370" s="340"/>
      <c r="O370" s="341"/>
      <c r="P370" s="340"/>
      <c r="Q370" s="342"/>
      <c r="R370" s="343"/>
      <c r="S370" s="343"/>
      <c r="T370" s="343"/>
      <c r="U370" s="340"/>
      <c r="V370" s="1022"/>
      <c r="W370" s="1022"/>
      <c r="X370" s="1045"/>
      <c r="Y370" s="1054"/>
      <c r="Z370" s="1040"/>
      <c r="AA370" s="1041"/>
      <c r="AB370" s="299">
        <f>IF(O370=O369,0,IF(O370=O368,0,IF(O370=O367,0,IF(O370=O366,0,IF(O370=O365,0,IF(O370=O364,0,IF(O370=O363,0,IF(O370=O362,0,IF(O370=O361,0,1)))))))))</f>
        <v>0</v>
      </c>
      <c r="AC370" s="299" t="s">
        <v>355</v>
      </c>
      <c r="AD370" s="299" t="str">
        <f t="shared" si="77"/>
        <v>??</v>
      </c>
      <c r="AE370" s="299" t="e">
        <f>IF(#REF!=#REF!,0,IF(#REF!=#REF!,0,IF(#REF!=#REF!,0,IF(#REF!=#REF!,0,IF(#REF!=#REF!,0,IF(#REF!=#REF!,0,IF(#REF!=#REF!,0,IF(#REF!=#REF!,0,IF(#REF!=#REF!,0,1)))))))))</f>
        <v>#REF!</v>
      </c>
      <c r="AF370" s="333">
        <f t="shared" si="86"/>
        <v>0</v>
      </c>
    </row>
    <row r="371" spans="1:32" ht="14.15" customHeight="1" thickTop="1" thickBot="1" x14ac:dyDescent="0.3">
      <c r="A371" s="1003"/>
      <c r="B371" s="1005"/>
      <c r="C371" s="1009"/>
      <c r="D371" s="1012"/>
      <c r="E371" s="1005"/>
      <c r="F371" s="1014"/>
      <c r="G371" s="1005"/>
      <c r="H371" s="1052"/>
      <c r="I371" s="327" t="s">
        <v>135</v>
      </c>
      <c r="J371" s="1005"/>
      <c r="K371" s="1005"/>
      <c r="L371" s="1006"/>
      <c r="M371" s="328"/>
      <c r="N371" s="329"/>
      <c r="O371" s="330"/>
      <c r="P371" s="329"/>
      <c r="Q371" s="331"/>
      <c r="R371" s="332"/>
      <c r="S371" s="332"/>
      <c r="T371" s="332"/>
      <c r="U371" s="329"/>
      <c r="V371" s="1020">
        <f>SUM(Q371:U380)</f>
        <v>0</v>
      </c>
      <c r="W371" s="1020">
        <f>IF(V371&gt;0,18,0)</f>
        <v>0</v>
      </c>
      <c r="X371" s="1035">
        <f t="shared" ref="X371" si="88">IF((V371-W371)&gt;=0,V371-W371,0)</f>
        <v>0</v>
      </c>
      <c r="Y371" s="1054">
        <f>IF(V371&lt;W371,V371,W371)/IF(W371=0,1,W371)</f>
        <v>0</v>
      </c>
      <c r="Z371" s="1038" t="str">
        <f>IF(Y371=1,"pe",IF(Y371&gt;0,"ne",""))</f>
        <v/>
      </c>
      <c r="AA371" s="1041"/>
      <c r="AB371" s="299">
        <v>1</v>
      </c>
      <c r="AC371" s="299" t="s">
        <v>355</v>
      </c>
      <c r="AD371" s="299" t="str">
        <f t="shared" si="77"/>
        <v>??</v>
      </c>
      <c r="AE371" s="299">
        <v>1</v>
      </c>
      <c r="AF371" s="333">
        <f>C371</f>
        <v>0</v>
      </c>
    </row>
    <row r="372" spans="1:32" ht="14.15" customHeight="1" thickTop="1" thickBot="1" x14ac:dyDescent="0.3">
      <c r="A372" s="1003"/>
      <c r="B372" s="1006"/>
      <c r="C372" s="1009"/>
      <c r="D372" s="1012"/>
      <c r="E372" s="1006"/>
      <c r="F372" s="1015"/>
      <c r="G372" s="1006"/>
      <c r="H372" s="1052"/>
      <c r="I372" s="1042"/>
      <c r="J372" s="1006"/>
      <c r="K372" s="1006"/>
      <c r="L372" s="1006"/>
      <c r="M372" s="334"/>
      <c r="N372" s="335"/>
      <c r="O372" s="336"/>
      <c r="P372" s="335"/>
      <c r="Q372" s="337"/>
      <c r="R372" s="338"/>
      <c r="S372" s="338"/>
      <c r="T372" s="338"/>
      <c r="U372" s="335"/>
      <c r="V372" s="1021"/>
      <c r="W372" s="1021"/>
      <c r="X372" s="1036"/>
      <c r="Y372" s="1054"/>
      <c r="Z372" s="1039"/>
      <c r="AA372" s="1041"/>
      <c r="AB372" s="299">
        <f>IF(O372=O371,0,1)</f>
        <v>0</v>
      </c>
      <c r="AC372" s="299" t="s">
        <v>355</v>
      </c>
      <c r="AD372" s="299" t="str">
        <f t="shared" si="77"/>
        <v>??</v>
      </c>
      <c r="AE372" s="299" t="e">
        <f>IF(#REF!=#REF!,0,1)</f>
        <v>#REF!</v>
      </c>
      <c r="AF372" s="333">
        <f t="shared" si="86"/>
        <v>0</v>
      </c>
    </row>
    <row r="373" spans="1:32" ht="14.15" customHeight="1" thickTop="1" thickBot="1" x14ac:dyDescent="0.3">
      <c r="A373" s="1003"/>
      <c r="B373" s="1006"/>
      <c r="C373" s="1009"/>
      <c r="D373" s="1012"/>
      <c r="E373" s="1006"/>
      <c r="F373" s="1015"/>
      <c r="G373" s="1006"/>
      <c r="H373" s="1052"/>
      <c r="I373" s="1042"/>
      <c r="J373" s="1006"/>
      <c r="K373" s="1006"/>
      <c r="L373" s="1006"/>
      <c r="M373" s="334"/>
      <c r="N373" s="335"/>
      <c r="O373" s="336"/>
      <c r="P373" s="335"/>
      <c r="Q373" s="337"/>
      <c r="R373" s="338"/>
      <c r="S373" s="338"/>
      <c r="T373" s="338"/>
      <c r="U373" s="335"/>
      <c r="V373" s="1021"/>
      <c r="W373" s="1021"/>
      <c r="X373" s="1036"/>
      <c r="Y373" s="1054"/>
      <c r="Z373" s="1039"/>
      <c r="AA373" s="1041"/>
      <c r="AB373" s="299">
        <f>IF(O373=O372,0,IF(O373=O371,0,1))</f>
        <v>0</v>
      </c>
      <c r="AC373" s="299" t="s">
        <v>355</v>
      </c>
      <c r="AD373" s="299" t="str">
        <f t="shared" si="77"/>
        <v>??</v>
      </c>
      <c r="AE373" s="299" t="e">
        <f>IF(#REF!=#REF!,0,IF(#REF!=#REF!,0,1))</f>
        <v>#REF!</v>
      </c>
      <c r="AF373" s="333">
        <f t="shared" si="86"/>
        <v>0</v>
      </c>
    </row>
    <row r="374" spans="1:32" ht="14.15" customHeight="1" thickTop="1" thickBot="1" x14ac:dyDescent="0.3">
      <c r="A374" s="1003"/>
      <c r="B374" s="1006"/>
      <c r="C374" s="1009"/>
      <c r="D374" s="1012"/>
      <c r="E374" s="1006"/>
      <c r="F374" s="1015"/>
      <c r="G374" s="1006"/>
      <c r="H374" s="1052"/>
      <c r="I374" s="1042"/>
      <c r="J374" s="1006"/>
      <c r="K374" s="1006"/>
      <c r="L374" s="1006"/>
      <c r="M374" s="334"/>
      <c r="N374" s="335"/>
      <c r="O374" s="336"/>
      <c r="P374" s="335"/>
      <c r="Q374" s="337"/>
      <c r="R374" s="338"/>
      <c r="S374" s="338"/>
      <c r="T374" s="338"/>
      <c r="U374" s="335"/>
      <c r="V374" s="1021"/>
      <c r="W374" s="1021"/>
      <c r="X374" s="1036"/>
      <c r="Y374" s="1054"/>
      <c r="Z374" s="1039"/>
      <c r="AA374" s="1041"/>
      <c r="AB374" s="299">
        <f>IF(O374=O373,0,IF(O374=O372,0,IF(O374=O371,0,1)))</f>
        <v>0</v>
      </c>
      <c r="AC374" s="299" t="s">
        <v>355</v>
      </c>
      <c r="AD374" s="299" t="str">
        <f t="shared" si="77"/>
        <v>??</v>
      </c>
      <c r="AE374" s="299" t="e">
        <f>IF(#REF!=#REF!,0,IF(#REF!=#REF!,0,IF(#REF!=#REF!,0,1)))</f>
        <v>#REF!</v>
      </c>
      <c r="AF374" s="333">
        <f t="shared" si="86"/>
        <v>0</v>
      </c>
    </row>
    <row r="375" spans="1:32" ht="14.15" customHeight="1" thickTop="1" thickBot="1" x14ac:dyDescent="0.3">
      <c r="A375" s="1003"/>
      <c r="B375" s="1006"/>
      <c r="C375" s="1009"/>
      <c r="D375" s="1012"/>
      <c r="E375" s="1006"/>
      <c r="F375" s="1015"/>
      <c r="G375" s="1006"/>
      <c r="H375" s="1052"/>
      <c r="I375" s="1042"/>
      <c r="J375" s="1006"/>
      <c r="K375" s="1006"/>
      <c r="L375" s="1006"/>
      <c r="M375" s="334"/>
      <c r="N375" s="335"/>
      <c r="O375" s="336"/>
      <c r="P375" s="335"/>
      <c r="Q375" s="337"/>
      <c r="R375" s="338"/>
      <c r="S375" s="338"/>
      <c r="T375" s="338"/>
      <c r="U375" s="335"/>
      <c r="V375" s="1021"/>
      <c r="W375" s="1021"/>
      <c r="X375" s="1036"/>
      <c r="Y375" s="1054"/>
      <c r="Z375" s="1039"/>
      <c r="AA375" s="1041"/>
      <c r="AB375" s="299">
        <f>IF(O375=O374,0,IF(O375=O373,0,IF(O375=O372,0,IF(O375=O371,0,1))))</f>
        <v>0</v>
      </c>
      <c r="AC375" s="299" t="s">
        <v>355</v>
      </c>
      <c r="AD375" s="299" t="str">
        <f t="shared" si="77"/>
        <v>??</v>
      </c>
      <c r="AE375" s="299" t="e">
        <f>IF(#REF!=#REF!,0,IF(#REF!=#REF!,0,IF(#REF!=#REF!,0,IF(#REF!=#REF!,0,1))))</f>
        <v>#REF!</v>
      </c>
      <c r="AF375" s="333">
        <f t="shared" si="86"/>
        <v>0</v>
      </c>
    </row>
    <row r="376" spans="1:32" ht="14.15" customHeight="1" thickTop="1" thickBot="1" x14ac:dyDescent="0.3">
      <c r="A376" s="1003"/>
      <c r="B376" s="1006"/>
      <c r="C376" s="1009"/>
      <c r="D376" s="1012"/>
      <c r="E376" s="1006"/>
      <c r="F376" s="1015"/>
      <c r="G376" s="1006"/>
      <c r="H376" s="1052"/>
      <c r="I376" s="1042"/>
      <c r="J376" s="1006"/>
      <c r="K376" s="1006"/>
      <c r="L376" s="1006"/>
      <c r="M376" s="334"/>
      <c r="N376" s="335"/>
      <c r="O376" s="336"/>
      <c r="P376" s="335"/>
      <c r="Q376" s="337"/>
      <c r="R376" s="338"/>
      <c r="S376" s="338"/>
      <c r="T376" s="338"/>
      <c r="U376" s="335"/>
      <c r="V376" s="1021"/>
      <c r="W376" s="1021"/>
      <c r="X376" s="1036"/>
      <c r="Y376" s="1054"/>
      <c r="Z376" s="1039"/>
      <c r="AA376" s="1041"/>
      <c r="AB376" s="299">
        <f>IF(O376=O375,0,IF(O376=O374,0,IF(O376=O373,0,IF(O376=O372,0,IF(O376=O371,0,1)))))</f>
        <v>0</v>
      </c>
      <c r="AC376" s="299" t="s">
        <v>355</v>
      </c>
      <c r="AD376" s="299" t="str">
        <f t="shared" si="77"/>
        <v>??</v>
      </c>
      <c r="AE376" s="299" t="e">
        <f>IF(#REF!=#REF!,0,IF(#REF!=#REF!,0,IF(#REF!=#REF!,0,IF(#REF!=#REF!,0,IF(#REF!=#REF!,0,1)))))</f>
        <v>#REF!</v>
      </c>
      <c r="AF376" s="333">
        <f t="shared" si="86"/>
        <v>0</v>
      </c>
    </row>
    <row r="377" spans="1:32" ht="14.15" customHeight="1" thickTop="1" thickBot="1" x14ac:dyDescent="0.3">
      <c r="A377" s="1003"/>
      <c r="B377" s="1006"/>
      <c r="C377" s="1009"/>
      <c r="D377" s="1012"/>
      <c r="E377" s="1006"/>
      <c r="F377" s="1015"/>
      <c r="G377" s="1006"/>
      <c r="H377" s="1052"/>
      <c r="I377" s="1042"/>
      <c r="J377" s="1006"/>
      <c r="K377" s="1006"/>
      <c r="L377" s="1006"/>
      <c r="M377" s="334"/>
      <c r="N377" s="335"/>
      <c r="O377" s="336"/>
      <c r="P377" s="335"/>
      <c r="Q377" s="337"/>
      <c r="R377" s="338"/>
      <c r="S377" s="338"/>
      <c r="T377" s="338"/>
      <c r="U377" s="335"/>
      <c r="V377" s="1021"/>
      <c r="W377" s="1021"/>
      <c r="X377" s="1044" t="str">
        <f t="shared" ref="X377" si="89">IF(X371&gt;9,"błąd","")</f>
        <v/>
      </c>
      <c r="Y377" s="1054"/>
      <c r="Z377" s="1039"/>
      <c r="AA377" s="1041"/>
      <c r="AB377" s="299">
        <f>IF(O377=O376,0,IF(O377=O375,0,IF(O377=O374,0,IF(O377=O373,0,IF(O377=O372,0,IF(O377=O371,0,1))))))</f>
        <v>0</v>
      </c>
      <c r="AC377" s="299" t="s">
        <v>355</v>
      </c>
      <c r="AD377" s="299" t="str">
        <f t="shared" si="77"/>
        <v>??</v>
      </c>
      <c r="AE377" s="299" t="e">
        <f>IF(#REF!=#REF!,0,IF(#REF!=#REF!,0,IF(#REF!=#REF!,0,IF(#REF!=#REF!,0,IF(#REF!=#REF!,0,IF(#REF!=#REF!,0,1))))))</f>
        <v>#REF!</v>
      </c>
      <c r="AF377" s="333">
        <f t="shared" si="86"/>
        <v>0</v>
      </c>
    </row>
    <row r="378" spans="1:32" ht="14.15" customHeight="1" thickTop="1" thickBot="1" x14ac:dyDescent="0.3">
      <c r="A378" s="1003"/>
      <c r="B378" s="1006"/>
      <c r="C378" s="1009"/>
      <c r="D378" s="1012"/>
      <c r="E378" s="1006"/>
      <c r="F378" s="1015"/>
      <c r="G378" s="1006"/>
      <c r="H378" s="1052"/>
      <c r="I378" s="1042"/>
      <c r="J378" s="1006"/>
      <c r="K378" s="1006"/>
      <c r="L378" s="1006"/>
      <c r="M378" s="334"/>
      <c r="N378" s="335"/>
      <c r="O378" s="336"/>
      <c r="P378" s="335"/>
      <c r="Q378" s="337"/>
      <c r="R378" s="338"/>
      <c r="S378" s="338"/>
      <c r="T378" s="338"/>
      <c r="U378" s="335"/>
      <c r="V378" s="1021"/>
      <c r="W378" s="1021"/>
      <c r="X378" s="1044"/>
      <c r="Y378" s="1054"/>
      <c r="Z378" s="1039"/>
      <c r="AA378" s="1041"/>
      <c r="AB378" s="299">
        <f>IF(O378=O377,0,IF(O378=O376,0,IF(O378=O375,0,IF(O378=O374,0,IF(O378=O373,0,IF(O378=O372,0,IF(O378=O371,0,1)))))))</f>
        <v>0</v>
      </c>
      <c r="AC378" s="299" t="s">
        <v>355</v>
      </c>
      <c r="AD378" s="299" t="str">
        <f t="shared" si="77"/>
        <v>??</v>
      </c>
      <c r="AE378" s="299" t="e">
        <f>IF(#REF!=#REF!,0,IF(#REF!=#REF!,0,IF(#REF!=#REF!,0,IF(#REF!=#REF!,0,IF(#REF!=#REF!,0,IF(#REF!=#REF!,0,IF(#REF!=#REF!,0,1)))))))</f>
        <v>#REF!</v>
      </c>
      <c r="AF378" s="333">
        <f t="shared" si="86"/>
        <v>0</v>
      </c>
    </row>
    <row r="379" spans="1:32" ht="14.15" customHeight="1" thickTop="1" thickBot="1" x14ac:dyDescent="0.3">
      <c r="A379" s="1003"/>
      <c r="B379" s="1006"/>
      <c r="C379" s="1009"/>
      <c r="D379" s="1012"/>
      <c r="E379" s="1006"/>
      <c r="F379" s="1015"/>
      <c r="G379" s="1006"/>
      <c r="H379" s="1052"/>
      <c r="I379" s="1042"/>
      <c r="J379" s="1006"/>
      <c r="K379" s="1006"/>
      <c r="L379" s="1006"/>
      <c r="M379" s="334"/>
      <c r="N379" s="335"/>
      <c r="O379" s="336"/>
      <c r="P379" s="335"/>
      <c r="Q379" s="337"/>
      <c r="R379" s="338"/>
      <c r="S379" s="338"/>
      <c r="T379" s="338"/>
      <c r="U379" s="335"/>
      <c r="V379" s="1021"/>
      <c r="W379" s="1021"/>
      <c r="X379" s="1044"/>
      <c r="Y379" s="1054"/>
      <c r="Z379" s="1039"/>
      <c r="AA379" s="1041"/>
      <c r="AB379" s="299">
        <f>IF(O379=O378,0,IF(O379=O377,0,IF(O379=O376,0,IF(O379=O375,0,IF(O379=O374,0,IF(O379=O373,0,IF(O379=O372,0,IF(O379=O371,0,1))))))))</f>
        <v>0</v>
      </c>
      <c r="AC379" s="299" t="s">
        <v>355</v>
      </c>
      <c r="AD379" s="299" t="str">
        <f t="shared" si="77"/>
        <v>??</v>
      </c>
      <c r="AE379" s="299" t="e">
        <f>IF(#REF!=#REF!,0,IF(#REF!=#REF!,0,IF(#REF!=#REF!,0,IF(#REF!=#REF!,0,IF(#REF!=#REF!,0,IF(#REF!=#REF!,0,IF(#REF!=#REF!,0,IF(#REF!=#REF!,0,1))))))))</f>
        <v>#REF!</v>
      </c>
      <c r="AF379" s="333">
        <f t="shared" si="86"/>
        <v>0</v>
      </c>
    </row>
    <row r="380" spans="1:32" ht="14.15" customHeight="1" thickTop="1" thickBot="1" x14ac:dyDescent="0.3">
      <c r="A380" s="1004"/>
      <c r="B380" s="1007"/>
      <c r="C380" s="1010"/>
      <c r="D380" s="1013"/>
      <c r="E380" s="1007"/>
      <c r="F380" s="1016"/>
      <c r="G380" s="1007"/>
      <c r="H380" s="1053"/>
      <c r="I380" s="1043"/>
      <c r="J380" s="1007"/>
      <c r="K380" s="1007"/>
      <c r="L380" s="1007"/>
      <c r="M380" s="339"/>
      <c r="N380" s="340"/>
      <c r="O380" s="341"/>
      <c r="P380" s="340"/>
      <c r="Q380" s="342"/>
      <c r="R380" s="343"/>
      <c r="S380" s="343"/>
      <c r="T380" s="343"/>
      <c r="U380" s="340"/>
      <c r="V380" s="1022"/>
      <c r="W380" s="1022"/>
      <c r="X380" s="1045"/>
      <c r="Y380" s="1054"/>
      <c r="Z380" s="1040"/>
      <c r="AA380" s="1041"/>
      <c r="AB380" s="299">
        <f>IF(O380=O379,0,IF(O380=O378,0,IF(O380=O377,0,IF(O380=O376,0,IF(O380=O375,0,IF(O380=O374,0,IF(O380=O373,0,IF(O380=O372,0,IF(O380=O371,0,1)))))))))</f>
        <v>0</v>
      </c>
      <c r="AC380" s="299" t="s">
        <v>355</v>
      </c>
      <c r="AD380" s="299" t="str">
        <f t="shared" si="77"/>
        <v>??</v>
      </c>
      <c r="AE380" s="299" t="e">
        <f>IF(#REF!=#REF!,0,IF(#REF!=#REF!,0,IF(#REF!=#REF!,0,IF(#REF!=#REF!,0,IF(#REF!=#REF!,0,IF(#REF!=#REF!,0,IF(#REF!=#REF!,0,IF(#REF!=#REF!,0,IF(#REF!=#REF!,0,1)))))))))</f>
        <v>#REF!</v>
      </c>
      <c r="AF380" s="333">
        <f t="shared" si="86"/>
        <v>0</v>
      </c>
    </row>
    <row r="381" spans="1:32" ht="14.15" customHeight="1" thickTop="1" thickBot="1" x14ac:dyDescent="0.3">
      <c r="A381" s="1003"/>
      <c r="B381" s="1005"/>
      <c r="C381" s="1009"/>
      <c r="D381" s="1012"/>
      <c r="E381" s="1005"/>
      <c r="F381" s="1014"/>
      <c r="G381" s="1005"/>
      <c r="H381" s="1052"/>
      <c r="I381" s="327" t="s">
        <v>135</v>
      </c>
      <c r="J381" s="1005"/>
      <c r="K381" s="1005"/>
      <c r="L381" s="1006"/>
      <c r="M381" s="328"/>
      <c r="N381" s="329"/>
      <c r="O381" s="330"/>
      <c r="P381" s="329"/>
      <c r="Q381" s="331"/>
      <c r="R381" s="332"/>
      <c r="S381" s="332"/>
      <c r="T381" s="332"/>
      <c r="U381" s="329"/>
      <c r="V381" s="1020">
        <f>SUM(Q381:U390)</f>
        <v>0</v>
      </c>
      <c r="W381" s="1020">
        <f>IF(V381&gt;0,18,0)</f>
        <v>0</v>
      </c>
      <c r="X381" s="1035">
        <f t="shared" ref="X381" si="90">IF((V381-W381)&gt;=0,V381-W381,0)</f>
        <v>0</v>
      </c>
      <c r="Y381" s="1054">
        <f>IF(V381&lt;W381,V381,W381)/IF(W381=0,1,W381)</f>
        <v>0</v>
      </c>
      <c r="Z381" s="1038" t="str">
        <f>IF(Y381=1,"pe",IF(Y381&gt;0,"ne",""))</f>
        <v/>
      </c>
      <c r="AA381" s="1041"/>
      <c r="AB381" s="299">
        <v>1</v>
      </c>
      <c r="AC381" s="299" t="s">
        <v>355</v>
      </c>
      <c r="AD381" s="299" t="str">
        <f t="shared" si="77"/>
        <v>??</v>
      </c>
      <c r="AE381" s="299">
        <v>1</v>
      </c>
      <c r="AF381" s="333">
        <f>C381</f>
        <v>0</v>
      </c>
    </row>
    <row r="382" spans="1:32" ht="14.15" customHeight="1" thickTop="1" thickBot="1" x14ac:dyDescent="0.3">
      <c r="A382" s="1003"/>
      <c r="B382" s="1006"/>
      <c r="C382" s="1009"/>
      <c r="D382" s="1012"/>
      <c r="E382" s="1006"/>
      <c r="F382" s="1015"/>
      <c r="G382" s="1006"/>
      <c r="H382" s="1052"/>
      <c r="I382" s="1042"/>
      <c r="J382" s="1006"/>
      <c r="K382" s="1006"/>
      <c r="L382" s="1006"/>
      <c r="M382" s="334"/>
      <c r="N382" s="335"/>
      <c r="O382" s="336"/>
      <c r="P382" s="335"/>
      <c r="Q382" s="337"/>
      <c r="R382" s="338"/>
      <c r="S382" s="338"/>
      <c r="T382" s="338"/>
      <c r="U382" s="335"/>
      <c r="V382" s="1021"/>
      <c r="W382" s="1021"/>
      <c r="X382" s="1036"/>
      <c r="Y382" s="1054"/>
      <c r="Z382" s="1039"/>
      <c r="AA382" s="1041"/>
      <c r="AB382" s="299">
        <f>IF(O382=O381,0,1)</f>
        <v>0</v>
      </c>
      <c r="AC382" s="299" t="s">
        <v>355</v>
      </c>
      <c r="AD382" s="299" t="str">
        <f t="shared" si="77"/>
        <v>??</v>
      </c>
      <c r="AE382" s="299" t="e">
        <f>IF(#REF!=#REF!,0,1)</f>
        <v>#REF!</v>
      </c>
      <c r="AF382" s="333">
        <f t="shared" si="86"/>
        <v>0</v>
      </c>
    </row>
    <row r="383" spans="1:32" ht="14.15" customHeight="1" thickTop="1" thickBot="1" x14ac:dyDescent="0.3">
      <c r="A383" s="1003"/>
      <c r="B383" s="1006"/>
      <c r="C383" s="1009"/>
      <c r="D383" s="1012"/>
      <c r="E383" s="1006"/>
      <c r="F383" s="1015"/>
      <c r="G383" s="1006"/>
      <c r="H383" s="1052"/>
      <c r="I383" s="1042"/>
      <c r="J383" s="1006"/>
      <c r="K383" s="1006"/>
      <c r="L383" s="1006"/>
      <c r="M383" s="334"/>
      <c r="N383" s="335"/>
      <c r="O383" s="336"/>
      <c r="P383" s="335"/>
      <c r="Q383" s="337"/>
      <c r="R383" s="338"/>
      <c r="S383" s="338"/>
      <c r="T383" s="338"/>
      <c r="U383" s="335"/>
      <c r="V383" s="1021"/>
      <c r="W383" s="1021"/>
      <c r="X383" s="1036"/>
      <c r="Y383" s="1054"/>
      <c r="Z383" s="1039"/>
      <c r="AA383" s="1041"/>
      <c r="AB383" s="299">
        <f>IF(O383=O382,0,IF(O383=O381,0,1))</f>
        <v>0</v>
      </c>
      <c r="AC383" s="299" t="s">
        <v>355</v>
      </c>
      <c r="AD383" s="299" t="str">
        <f t="shared" si="77"/>
        <v>??</v>
      </c>
      <c r="AE383" s="299" t="e">
        <f>IF(#REF!=#REF!,0,IF(#REF!=#REF!,0,1))</f>
        <v>#REF!</v>
      </c>
      <c r="AF383" s="333">
        <f t="shared" si="86"/>
        <v>0</v>
      </c>
    </row>
    <row r="384" spans="1:32" ht="14.15" customHeight="1" thickTop="1" thickBot="1" x14ac:dyDescent="0.3">
      <c r="A384" s="1003"/>
      <c r="B384" s="1006"/>
      <c r="C384" s="1009"/>
      <c r="D384" s="1012"/>
      <c r="E384" s="1006"/>
      <c r="F384" s="1015"/>
      <c r="G384" s="1006"/>
      <c r="H384" s="1052"/>
      <c r="I384" s="1042"/>
      <c r="J384" s="1006"/>
      <c r="K384" s="1006"/>
      <c r="L384" s="1006"/>
      <c r="M384" s="334"/>
      <c r="N384" s="335"/>
      <c r="O384" s="336"/>
      <c r="P384" s="335"/>
      <c r="Q384" s="337"/>
      <c r="R384" s="338"/>
      <c r="S384" s="338"/>
      <c r="T384" s="338"/>
      <c r="U384" s="335"/>
      <c r="V384" s="1021"/>
      <c r="W384" s="1021"/>
      <c r="X384" s="1036"/>
      <c r="Y384" s="1054"/>
      <c r="Z384" s="1039"/>
      <c r="AA384" s="1041"/>
      <c r="AB384" s="299">
        <f>IF(O384=O383,0,IF(O384=O382,0,IF(O384=O381,0,1)))</f>
        <v>0</v>
      </c>
      <c r="AC384" s="299" t="s">
        <v>355</v>
      </c>
      <c r="AD384" s="299" t="str">
        <f t="shared" si="77"/>
        <v>??</v>
      </c>
      <c r="AE384" s="299" t="e">
        <f>IF(#REF!=#REF!,0,IF(#REF!=#REF!,0,IF(#REF!=#REF!,0,1)))</f>
        <v>#REF!</v>
      </c>
      <c r="AF384" s="333">
        <f t="shared" si="86"/>
        <v>0</v>
      </c>
    </row>
    <row r="385" spans="1:32" ht="14.15" customHeight="1" thickTop="1" thickBot="1" x14ac:dyDescent="0.3">
      <c r="A385" s="1003"/>
      <c r="B385" s="1006"/>
      <c r="C385" s="1009"/>
      <c r="D385" s="1012"/>
      <c r="E385" s="1006"/>
      <c r="F385" s="1015"/>
      <c r="G385" s="1006"/>
      <c r="H385" s="1052"/>
      <c r="I385" s="1042"/>
      <c r="J385" s="1006"/>
      <c r="K385" s="1006"/>
      <c r="L385" s="1006"/>
      <c r="M385" s="334"/>
      <c r="N385" s="335"/>
      <c r="O385" s="336"/>
      <c r="P385" s="335"/>
      <c r="Q385" s="337"/>
      <c r="R385" s="338"/>
      <c r="S385" s="338"/>
      <c r="T385" s="338"/>
      <c r="U385" s="335"/>
      <c r="V385" s="1021"/>
      <c r="W385" s="1021"/>
      <c r="X385" s="1036"/>
      <c r="Y385" s="1054"/>
      <c r="Z385" s="1039"/>
      <c r="AA385" s="1041"/>
      <c r="AB385" s="299">
        <f>IF(O385=O384,0,IF(O385=O383,0,IF(O385=O382,0,IF(O385=O381,0,1))))</f>
        <v>0</v>
      </c>
      <c r="AC385" s="299" t="s">
        <v>355</v>
      </c>
      <c r="AD385" s="299" t="str">
        <f t="shared" si="77"/>
        <v>??</v>
      </c>
      <c r="AE385" s="299" t="e">
        <f>IF(#REF!=#REF!,0,IF(#REF!=#REF!,0,IF(#REF!=#REF!,0,IF(#REF!=#REF!,0,1))))</f>
        <v>#REF!</v>
      </c>
      <c r="AF385" s="333">
        <f t="shared" si="86"/>
        <v>0</v>
      </c>
    </row>
    <row r="386" spans="1:32" ht="14.15" customHeight="1" thickTop="1" thickBot="1" x14ac:dyDescent="0.3">
      <c r="A386" s="1003"/>
      <c r="B386" s="1006"/>
      <c r="C386" s="1009"/>
      <c r="D386" s="1012"/>
      <c r="E386" s="1006"/>
      <c r="F386" s="1015"/>
      <c r="G386" s="1006"/>
      <c r="H386" s="1052"/>
      <c r="I386" s="1042"/>
      <c r="J386" s="1006"/>
      <c r="K386" s="1006"/>
      <c r="L386" s="1006"/>
      <c r="M386" s="334"/>
      <c r="N386" s="335"/>
      <c r="O386" s="336"/>
      <c r="P386" s="335"/>
      <c r="Q386" s="337"/>
      <c r="R386" s="338"/>
      <c r="S386" s="338"/>
      <c r="T386" s="338"/>
      <c r="U386" s="335"/>
      <c r="V386" s="1021"/>
      <c r="W386" s="1021"/>
      <c r="X386" s="1036"/>
      <c r="Y386" s="1054"/>
      <c r="Z386" s="1039"/>
      <c r="AA386" s="1041"/>
      <c r="AB386" s="299">
        <f>IF(O386=O385,0,IF(O386=O384,0,IF(O386=O383,0,IF(O386=O382,0,IF(O386=O381,0,1)))))</f>
        <v>0</v>
      </c>
      <c r="AC386" s="299" t="s">
        <v>355</v>
      </c>
      <c r="AD386" s="299" t="str">
        <f t="shared" si="77"/>
        <v>??</v>
      </c>
      <c r="AE386" s="299" t="e">
        <f>IF(#REF!=#REF!,0,IF(#REF!=#REF!,0,IF(#REF!=#REF!,0,IF(#REF!=#REF!,0,IF(#REF!=#REF!,0,1)))))</f>
        <v>#REF!</v>
      </c>
      <c r="AF386" s="333">
        <f t="shared" si="86"/>
        <v>0</v>
      </c>
    </row>
    <row r="387" spans="1:32" ht="14.15" customHeight="1" thickTop="1" thickBot="1" x14ac:dyDescent="0.3">
      <c r="A387" s="1003"/>
      <c r="B387" s="1006"/>
      <c r="C387" s="1009"/>
      <c r="D387" s="1012"/>
      <c r="E387" s="1006"/>
      <c r="F387" s="1015"/>
      <c r="G387" s="1006"/>
      <c r="H387" s="1052"/>
      <c r="I387" s="1042"/>
      <c r="J387" s="1006"/>
      <c r="K387" s="1006"/>
      <c r="L387" s="1006"/>
      <c r="M387" s="334"/>
      <c r="N387" s="335"/>
      <c r="O387" s="336"/>
      <c r="P387" s="335"/>
      <c r="Q387" s="337"/>
      <c r="R387" s="338"/>
      <c r="S387" s="338"/>
      <c r="T387" s="338"/>
      <c r="U387" s="335"/>
      <c r="V387" s="1021"/>
      <c r="W387" s="1021"/>
      <c r="X387" s="1044" t="str">
        <f t="shared" ref="X387" si="91">IF(X381&gt;9,"błąd","")</f>
        <v/>
      </c>
      <c r="Y387" s="1054"/>
      <c r="Z387" s="1039"/>
      <c r="AA387" s="1041"/>
      <c r="AB387" s="299">
        <f>IF(O387=O386,0,IF(O387=O385,0,IF(O387=O384,0,IF(O387=O383,0,IF(O387=O382,0,IF(O387=O381,0,1))))))</f>
        <v>0</v>
      </c>
      <c r="AC387" s="299" t="s">
        <v>355</v>
      </c>
      <c r="AD387" s="299" t="str">
        <f t="shared" si="77"/>
        <v>??</v>
      </c>
      <c r="AE387" s="299" t="e">
        <f>IF(#REF!=#REF!,0,IF(#REF!=#REF!,0,IF(#REF!=#REF!,0,IF(#REF!=#REF!,0,IF(#REF!=#REF!,0,IF(#REF!=#REF!,0,1))))))</f>
        <v>#REF!</v>
      </c>
      <c r="AF387" s="333">
        <f t="shared" si="86"/>
        <v>0</v>
      </c>
    </row>
    <row r="388" spans="1:32" ht="14.15" customHeight="1" thickTop="1" thickBot="1" x14ac:dyDescent="0.3">
      <c r="A388" s="1003"/>
      <c r="B388" s="1006"/>
      <c r="C388" s="1009"/>
      <c r="D388" s="1012"/>
      <c r="E388" s="1006"/>
      <c r="F388" s="1015"/>
      <c r="G388" s="1006"/>
      <c r="H388" s="1052"/>
      <c r="I388" s="1042"/>
      <c r="J388" s="1006"/>
      <c r="K388" s="1006"/>
      <c r="L388" s="1006"/>
      <c r="M388" s="334"/>
      <c r="N388" s="335"/>
      <c r="O388" s="336"/>
      <c r="P388" s="335"/>
      <c r="Q388" s="337"/>
      <c r="R388" s="338"/>
      <c r="S388" s="338"/>
      <c r="T388" s="338"/>
      <c r="U388" s="335"/>
      <c r="V388" s="1021"/>
      <c r="W388" s="1021"/>
      <c r="X388" s="1044"/>
      <c r="Y388" s="1054"/>
      <c r="Z388" s="1039"/>
      <c r="AA388" s="1041"/>
      <c r="AB388" s="299">
        <f>IF(O388=O387,0,IF(O388=O386,0,IF(O388=O385,0,IF(O388=O384,0,IF(O388=O383,0,IF(O388=O382,0,IF(O388=O381,0,1)))))))</f>
        <v>0</v>
      </c>
      <c r="AC388" s="299" t="s">
        <v>355</v>
      </c>
      <c r="AD388" s="299" t="str">
        <f t="shared" si="77"/>
        <v>??</v>
      </c>
      <c r="AE388" s="299" t="e">
        <f>IF(#REF!=#REF!,0,IF(#REF!=#REF!,0,IF(#REF!=#REF!,0,IF(#REF!=#REF!,0,IF(#REF!=#REF!,0,IF(#REF!=#REF!,0,IF(#REF!=#REF!,0,1)))))))</f>
        <v>#REF!</v>
      </c>
      <c r="AF388" s="333">
        <f t="shared" si="86"/>
        <v>0</v>
      </c>
    </row>
    <row r="389" spans="1:32" ht="14.15" customHeight="1" thickTop="1" thickBot="1" x14ac:dyDescent="0.3">
      <c r="A389" s="1003"/>
      <c r="B389" s="1006"/>
      <c r="C389" s="1009"/>
      <c r="D389" s="1012"/>
      <c r="E389" s="1006"/>
      <c r="F389" s="1015"/>
      <c r="G389" s="1006"/>
      <c r="H389" s="1052"/>
      <c r="I389" s="1042"/>
      <c r="J389" s="1006"/>
      <c r="K389" s="1006"/>
      <c r="L389" s="1006"/>
      <c r="M389" s="334"/>
      <c r="N389" s="335"/>
      <c r="O389" s="336"/>
      <c r="P389" s="335"/>
      <c r="Q389" s="337"/>
      <c r="R389" s="338"/>
      <c r="S389" s="338"/>
      <c r="T389" s="338"/>
      <c r="U389" s="335"/>
      <c r="V389" s="1021"/>
      <c r="W389" s="1021"/>
      <c r="X389" s="1044"/>
      <c r="Y389" s="1054"/>
      <c r="Z389" s="1039"/>
      <c r="AA389" s="1041"/>
      <c r="AB389" s="299">
        <f>IF(O389=O388,0,IF(O389=O387,0,IF(O389=O386,0,IF(O389=O385,0,IF(O389=O384,0,IF(O389=O383,0,IF(O389=O382,0,IF(O389=O381,0,1))))))))</f>
        <v>0</v>
      </c>
      <c r="AC389" s="299" t="s">
        <v>355</v>
      </c>
      <c r="AD389" s="299" t="str">
        <f t="shared" si="77"/>
        <v>??</v>
      </c>
      <c r="AE389" s="299" t="e">
        <f>IF(#REF!=#REF!,0,IF(#REF!=#REF!,0,IF(#REF!=#REF!,0,IF(#REF!=#REF!,0,IF(#REF!=#REF!,0,IF(#REF!=#REF!,0,IF(#REF!=#REF!,0,IF(#REF!=#REF!,0,1))))))))</f>
        <v>#REF!</v>
      </c>
      <c r="AF389" s="333">
        <f t="shared" si="86"/>
        <v>0</v>
      </c>
    </row>
    <row r="390" spans="1:32" ht="14.15" customHeight="1" thickTop="1" thickBot="1" x14ac:dyDescent="0.3">
      <c r="A390" s="1004"/>
      <c r="B390" s="1007"/>
      <c r="C390" s="1010"/>
      <c r="D390" s="1013"/>
      <c r="E390" s="1007"/>
      <c r="F390" s="1016"/>
      <c r="G390" s="1007"/>
      <c r="H390" s="1053"/>
      <c r="I390" s="1043"/>
      <c r="J390" s="1007"/>
      <c r="K390" s="1007"/>
      <c r="L390" s="1007"/>
      <c r="M390" s="339"/>
      <c r="N390" s="340"/>
      <c r="O390" s="341"/>
      <c r="P390" s="340"/>
      <c r="Q390" s="342"/>
      <c r="R390" s="343"/>
      <c r="S390" s="343"/>
      <c r="T390" s="343"/>
      <c r="U390" s="340"/>
      <c r="V390" s="1022"/>
      <c r="W390" s="1022"/>
      <c r="X390" s="1045"/>
      <c r="Y390" s="1054"/>
      <c r="Z390" s="1040"/>
      <c r="AA390" s="1041"/>
      <c r="AB390" s="299">
        <f>IF(O390=O389,0,IF(O390=O388,0,IF(O390=O387,0,IF(O390=O386,0,IF(O390=O385,0,IF(O390=O384,0,IF(O390=O383,0,IF(O390=O382,0,IF(O390=O381,0,1)))))))))</f>
        <v>0</v>
      </c>
      <c r="AC390" s="299" t="s">
        <v>355</v>
      </c>
      <c r="AD390" s="299" t="str">
        <f t="shared" si="77"/>
        <v>??</v>
      </c>
      <c r="AE390" s="299" t="e">
        <f>IF(#REF!=#REF!,0,IF(#REF!=#REF!,0,IF(#REF!=#REF!,0,IF(#REF!=#REF!,0,IF(#REF!=#REF!,0,IF(#REF!=#REF!,0,IF(#REF!=#REF!,0,IF(#REF!=#REF!,0,IF(#REF!=#REF!,0,1)))))))))</f>
        <v>#REF!</v>
      </c>
      <c r="AF390" s="333">
        <f t="shared" si="86"/>
        <v>0</v>
      </c>
    </row>
    <row r="391" spans="1:32" ht="14.15" customHeight="1" thickTop="1" thickBot="1" x14ac:dyDescent="0.3">
      <c r="A391" s="1003"/>
      <c r="B391" s="1005"/>
      <c r="C391" s="1009"/>
      <c r="D391" s="1012"/>
      <c r="E391" s="1005"/>
      <c r="F391" s="1014"/>
      <c r="G391" s="1005"/>
      <c r="H391" s="1052"/>
      <c r="I391" s="327" t="s">
        <v>135</v>
      </c>
      <c r="J391" s="1005"/>
      <c r="K391" s="1005"/>
      <c r="L391" s="1006"/>
      <c r="M391" s="328"/>
      <c r="N391" s="329"/>
      <c r="O391" s="330"/>
      <c r="P391" s="329"/>
      <c r="Q391" s="331"/>
      <c r="R391" s="332"/>
      <c r="S391" s="332"/>
      <c r="T391" s="332"/>
      <c r="U391" s="329"/>
      <c r="V391" s="1020">
        <f>SUM(Q391:U400)</f>
        <v>0</v>
      </c>
      <c r="W391" s="1020">
        <f>IF(V391&gt;0,18,0)</f>
        <v>0</v>
      </c>
      <c r="X391" s="1035">
        <f t="shared" ref="X391" si="92">IF((V391-W391)&gt;=0,V391-W391,0)</f>
        <v>0</v>
      </c>
      <c r="Y391" s="1054">
        <f>IF(V391&lt;W391,V391,W391)/IF(W391=0,1,W391)</f>
        <v>0</v>
      </c>
      <c r="Z391" s="1038" t="str">
        <f>IF(Y391=1,"pe",IF(Y391&gt;0,"ne",""))</f>
        <v/>
      </c>
      <c r="AA391" s="1041"/>
      <c r="AB391" s="299">
        <v>1</v>
      </c>
      <c r="AC391" s="299" t="s">
        <v>355</v>
      </c>
      <c r="AD391" s="299" t="str">
        <f t="shared" si="77"/>
        <v>??</v>
      </c>
      <c r="AE391" s="299">
        <v>1</v>
      </c>
      <c r="AF391" s="333">
        <f>C391</f>
        <v>0</v>
      </c>
    </row>
    <row r="392" spans="1:32" ht="14.15" customHeight="1" thickTop="1" thickBot="1" x14ac:dyDescent="0.3">
      <c r="A392" s="1003"/>
      <c r="B392" s="1006"/>
      <c r="C392" s="1009"/>
      <c r="D392" s="1012"/>
      <c r="E392" s="1006"/>
      <c r="F392" s="1015"/>
      <c r="G392" s="1006"/>
      <c r="H392" s="1052"/>
      <c r="I392" s="1042"/>
      <c r="J392" s="1006"/>
      <c r="K392" s="1006"/>
      <c r="L392" s="1006"/>
      <c r="M392" s="334"/>
      <c r="N392" s="335"/>
      <c r="O392" s="336"/>
      <c r="P392" s="335"/>
      <c r="Q392" s="337"/>
      <c r="R392" s="338"/>
      <c r="S392" s="338"/>
      <c r="T392" s="338"/>
      <c r="U392" s="335"/>
      <c r="V392" s="1021"/>
      <c r="W392" s="1021"/>
      <c r="X392" s="1036"/>
      <c r="Y392" s="1054"/>
      <c r="Z392" s="1039"/>
      <c r="AA392" s="1041"/>
      <c r="AB392" s="299">
        <f>IF(O392=O391,0,1)</f>
        <v>0</v>
      </c>
      <c r="AC392" s="299" t="s">
        <v>355</v>
      </c>
      <c r="AD392" s="299" t="str">
        <f t="shared" si="77"/>
        <v>??</v>
      </c>
      <c r="AE392" s="299" t="e">
        <f>IF(#REF!=#REF!,0,1)</f>
        <v>#REF!</v>
      </c>
      <c r="AF392" s="333">
        <f t="shared" ref="AF392:AF450" si="93">AF391</f>
        <v>0</v>
      </c>
    </row>
    <row r="393" spans="1:32" ht="14.15" customHeight="1" thickTop="1" thickBot="1" x14ac:dyDescent="0.3">
      <c r="A393" s="1003"/>
      <c r="B393" s="1006"/>
      <c r="C393" s="1009"/>
      <c r="D393" s="1012"/>
      <c r="E393" s="1006"/>
      <c r="F393" s="1015"/>
      <c r="G393" s="1006"/>
      <c r="H393" s="1052"/>
      <c r="I393" s="1042"/>
      <c r="J393" s="1006"/>
      <c r="K393" s="1006"/>
      <c r="L393" s="1006"/>
      <c r="M393" s="334"/>
      <c r="N393" s="335"/>
      <c r="O393" s="336"/>
      <c r="P393" s="335"/>
      <c r="Q393" s="337"/>
      <c r="R393" s="338"/>
      <c r="S393" s="338"/>
      <c r="T393" s="338"/>
      <c r="U393" s="335"/>
      <c r="V393" s="1021"/>
      <c r="W393" s="1021"/>
      <c r="X393" s="1036"/>
      <c r="Y393" s="1054"/>
      <c r="Z393" s="1039"/>
      <c r="AA393" s="1041"/>
      <c r="AB393" s="299">
        <f>IF(O393=O392,0,IF(O393=O391,0,1))</f>
        <v>0</v>
      </c>
      <c r="AC393" s="299" t="s">
        <v>355</v>
      </c>
      <c r="AD393" s="299" t="str">
        <f t="shared" si="77"/>
        <v>??</v>
      </c>
      <c r="AE393" s="299" t="e">
        <f>IF(#REF!=#REF!,0,IF(#REF!=#REF!,0,1))</f>
        <v>#REF!</v>
      </c>
      <c r="AF393" s="333">
        <f t="shared" si="93"/>
        <v>0</v>
      </c>
    </row>
    <row r="394" spans="1:32" ht="14.15" customHeight="1" thickTop="1" thickBot="1" x14ac:dyDescent="0.3">
      <c r="A394" s="1003"/>
      <c r="B394" s="1006"/>
      <c r="C394" s="1009"/>
      <c r="D394" s="1012"/>
      <c r="E394" s="1006"/>
      <c r="F394" s="1015"/>
      <c r="G394" s="1006"/>
      <c r="H394" s="1052"/>
      <c r="I394" s="1042"/>
      <c r="J394" s="1006"/>
      <c r="K394" s="1006"/>
      <c r="L394" s="1006"/>
      <c r="M394" s="334"/>
      <c r="N394" s="335"/>
      <c r="O394" s="336"/>
      <c r="P394" s="335"/>
      <c r="Q394" s="337"/>
      <c r="R394" s="338"/>
      <c r="S394" s="338"/>
      <c r="T394" s="338"/>
      <c r="U394" s="335"/>
      <c r="V394" s="1021"/>
      <c r="W394" s="1021"/>
      <c r="X394" s="1036"/>
      <c r="Y394" s="1054"/>
      <c r="Z394" s="1039"/>
      <c r="AA394" s="1041"/>
      <c r="AB394" s="299">
        <f>IF(O394=O393,0,IF(O394=O392,0,IF(O394=O391,0,1)))</f>
        <v>0</v>
      </c>
      <c r="AC394" s="299" t="s">
        <v>355</v>
      </c>
      <c r="AD394" s="299" t="str">
        <f t="shared" ref="AD394:AD483" si="94">$C$2</f>
        <v>??</v>
      </c>
      <c r="AE394" s="299" t="e">
        <f>IF(#REF!=#REF!,0,IF(#REF!=#REF!,0,IF(#REF!=#REF!,0,1)))</f>
        <v>#REF!</v>
      </c>
      <c r="AF394" s="333">
        <f t="shared" si="93"/>
        <v>0</v>
      </c>
    </row>
    <row r="395" spans="1:32" ht="14.15" customHeight="1" thickTop="1" thickBot="1" x14ac:dyDescent="0.3">
      <c r="A395" s="1003"/>
      <c r="B395" s="1006"/>
      <c r="C395" s="1009"/>
      <c r="D395" s="1012"/>
      <c r="E395" s="1006"/>
      <c r="F395" s="1015"/>
      <c r="G395" s="1006"/>
      <c r="H395" s="1052"/>
      <c r="I395" s="1042"/>
      <c r="J395" s="1006"/>
      <c r="K395" s="1006"/>
      <c r="L395" s="1006"/>
      <c r="M395" s="334"/>
      <c r="N395" s="335"/>
      <c r="O395" s="336"/>
      <c r="P395" s="335"/>
      <c r="Q395" s="337"/>
      <c r="R395" s="338"/>
      <c r="S395" s="338"/>
      <c r="T395" s="338"/>
      <c r="U395" s="335"/>
      <c r="V395" s="1021"/>
      <c r="W395" s="1021"/>
      <c r="X395" s="1036"/>
      <c r="Y395" s="1054"/>
      <c r="Z395" s="1039"/>
      <c r="AA395" s="1041"/>
      <c r="AB395" s="299">
        <f>IF(O395=O394,0,IF(O395=O393,0,IF(O395=O392,0,IF(O395=O391,0,1))))</f>
        <v>0</v>
      </c>
      <c r="AC395" s="299" t="s">
        <v>355</v>
      </c>
      <c r="AD395" s="299" t="str">
        <f t="shared" si="94"/>
        <v>??</v>
      </c>
      <c r="AE395" s="299" t="e">
        <f>IF(#REF!=#REF!,0,IF(#REF!=#REF!,0,IF(#REF!=#REF!,0,IF(#REF!=#REF!,0,1))))</f>
        <v>#REF!</v>
      </c>
      <c r="AF395" s="333">
        <f t="shared" si="93"/>
        <v>0</v>
      </c>
    </row>
    <row r="396" spans="1:32" ht="14.15" customHeight="1" thickTop="1" thickBot="1" x14ac:dyDescent="0.3">
      <c r="A396" s="1003"/>
      <c r="B396" s="1006"/>
      <c r="C396" s="1009"/>
      <c r="D396" s="1012"/>
      <c r="E396" s="1006"/>
      <c r="F396" s="1015"/>
      <c r="G396" s="1006"/>
      <c r="H396" s="1052"/>
      <c r="I396" s="1042"/>
      <c r="J396" s="1006"/>
      <c r="K396" s="1006"/>
      <c r="L396" s="1006"/>
      <c r="M396" s="334"/>
      <c r="N396" s="335"/>
      <c r="O396" s="336"/>
      <c r="P396" s="335"/>
      <c r="Q396" s="337"/>
      <c r="R396" s="338"/>
      <c r="S396" s="338"/>
      <c r="T396" s="338"/>
      <c r="U396" s="335"/>
      <c r="V396" s="1021"/>
      <c r="W396" s="1021"/>
      <c r="X396" s="1036"/>
      <c r="Y396" s="1054"/>
      <c r="Z396" s="1039"/>
      <c r="AA396" s="1041"/>
      <c r="AB396" s="299">
        <f>IF(O396=O395,0,IF(O396=O394,0,IF(O396=O393,0,IF(O396=O392,0,IF(O396=O391,0,1)))))</f>
        <v>0</v>
      </c>
      <c r="AC396" s="299" t="s">
        <v>355</v>
      </c>
      <c r="AD396" s="299" t="str">
        <f t="shared" si="94"/>
        <v>??</v>
      </c>
      <c r="AE396" s="299" t="e">
        <f>IF(#REF!=#REF!,0,IF(#REF!=#REF!,0,IF(#REF!=#REF!,0,IF(#REF!=#REF!,0,IF(#REF!=#REF!,0,1)))))</f>
        <v>#REF!</v>
      </c>
      <c r="AF396" s="333">
        <f t="shared" si="93"/>
        <v>0</v>
      </c>
    </row>
    <row r="397" spans="1:32" ht="14.15" customHeight="1" thickTop="1" thickBot="1" x14ac:dyDescent="0.3">
      <c r="A397" s="1003"/>
      <c r="B397" s="1006"/>
      <c r="C397" s="1009"/>
      <c r="D397" s="1012"/>
      <c r="E397" s="1006"/>
      <c r="F397" s="1015"/>
      <c r="G397" s="1006"/>
      <c r="H397" s="1052"/>
      <c r="I397" s="1042"/>
      <c r="J397" s="1006"/>
      <c r="K397" s="1006"/>
      <c r="L397" s="1006"/>
      <c r="M397" s="334"/>
      <c r="N397" s="335"/>
      <c r="O397" s="336"/>
      <c r="P397" s="335"/>
      <c r="Q397" s="337"/>
      <c r="R397" s="338"/>
      <c r="S397" s="338"/>
      <c r="T397" s="338"/>
      <c r="U397" s="335"/>
      <c r="V397" s="1021"/>
      <c r="W397" s="1021"/>
      <c r="X397" s="1044" t="str">
        <f t="shared" ref="X397" si="95">IF(X391&gt;9,"błąd","")</f>
        <v/>
      </c>
      <c r="Y397" s="1054"/>
      <c r="Z397" s="1039"/>
      <c r="AA397" s="1041"/>
      <c r="AB397" s="299">
        <f>IF(O397=O396,0,IF(O397=O395,0,IF(O397=O394,0,IF(O397=O393,0,IF(O397=O392,0,IF(O397=O391,0,1))))))</f>
        <v>0</v>
      </c>
      <c r="AC397" s="299" t="s">
        <v>355</v>
      </c>
      <c r="AD397" s="299" t="str">
        <f t="shared" si="94"/>
        <v>??</v>
      </c>
      <c r="AE397" s="299" t="e">
        <f>IF(#REF!=#REF!,0,IF(#REF!=#REF!,0,IF(#REF!=#REF!,0,IF(#REF!=#REF!,0,IF(#REF!=#REF!,0,IF(#REF!=#REF!,0,1))))))</f>
        <v>#REF!</v>
      </c>
      <c r="AF397" s="333">
        <f t="shared" si="93"/>
        <v>0</v>
      </c>
    </row>
    <row r="398" spans="1:32" ht="14.15" customHeight="1" thickTop="1" thickBot="1" x14ac:dyDescent="0.3">
      <c r="A398" s="1003"/>
      <c r="B398" s="1006"/>
      <c r="C398" s="1009"/>
      <c r="D398" s="1012"/>
      <c r="E398" s="1006"/>
      <c r="F398" s="1015"/>
      <c r="G398" s="1006"/>
      <c r="H398" s="1052"/>
      <c r="I398" s="1042"/>
      <c r="J398" s="1006"/>
      <c r="K398" s="1006"/>
      <c r="L398" s="1006"/>
      <c r="M398" s="334"/>
      <c r="N398" s="335"/>
      <c r="O398" s="336"/>
      <c r="P398" s="335"/>
      <c r="Q398" s="337"/>
      <c r="R398" s="338"/>
      <c r="S398" s="338"/>
      <c r="T398" s="338"/>
      <c r="U398" s="335"/>
      <c r="V398" s="1021"/>
      <c r="W398" s="1021"/>
      <c r="X398" s="1044"/>
      <c r="Y398" s="1054"/>
      <c r="Z398" s="1039"/>
      <c r="AA398" s="1041"/>
      <c r="AB398" s="299">
        <f>IF(O398=O397,0,IF(O398=O396,0,IF(O398=O395,0,IF(O398=O394,0,IF(O398=O393,0,IF(O398=O392,0,IF(O398=O391,0,1)))))))</f>
        <v>0</v>
      </c>
      <c r="AC398" s="299" t="s">
        <v>355</v>
      </c>
      <c r="AD398" s="299" t="str">
        <f t="shared" si="94"/>
        <v>??</v>
      </c>
      <c r="AE398" s="299" t="e">
        <f>IF(#REF!=#REF!,0,IF(#REF!=#REF!,0,IF(#REF!=#REF!,0,IF(#REF!=#REF!,0,IF(#REF!=#REF!,0,IF(#REF!=#REF!,0,IF(#REF!=#REF!,0,1)))))))</f>
        <v>#REF!</v>
      </c>
      <c r="AF398" s="333">
        <f t="shared" si="93"/>
        <v>0</v>
      </c>
    </row>
    <row r="399" spans="1:32" ht="13.9" customHeight="1" thickTop="1" thickBot="1" x14ac:dyDescent="0.3">
      <c r="A399" s="1003"/>
      <c r="B399" s="1006"/>
      <c r="C399" s="1009"/>
      <c r="D399" s="1012"/>
      <c r="E399" s="1006"/>
      <c r="F399" s="1015"/>
      <c r="G399" s="1006"/>
      <c r="H399" s="1052"/>
      <c r="I399" s="1042"/>
      <c r="J399" s="1006"/>
      <c r="K399" s="1006"/>
      <c r="L399" s="1006"/>
      <c r="M399" s="334"/>
      <c r="N399" s="335"/>
      <c r="O399" s="336"/>
      <c r="P399" s="335"/>
      <c r="Q399" s="337"/>
      <c r="R399" s="338"/>
      <c r="S399" s="338"/>
      <c r="T399" s="338"/>
      <c r="U399" s="335"/>
      <c r="V399" s="1021"/>
      <c r="W399" s="1021"/>
      <c r="X399" s="1044"/>
      <c r="Y399" s="1054"/>
      <c r="Z399" s="1039"/>
      <c r="AA399" s="1041"/>
      <c r="AB399" s="299">
        <f>IF(O399=O398,0,IF(O399=O397,0,IF(O399=O396,0,IF(O399=O395,0,IF(O399=O394,0,IF(O399=O393,0,IF(O399=O392,0,IF(O399=O391,0,1))))))))</f>
        <v>0</v>
      </c>
      <c r="AC399" s="299" t="s">
        <v>355</v>
      </c>
      <c r="AD399" s="299" t="str">
        <f t="shared" si="94"/>
        <v>??</v>
      </c>
      <c r="AE399" s="299" t="e">
        <f>IF(#REF!=#REF!,0,IF(#REF!=#REF!,0,IF(#REF!=#REF!,0,IF(#REF!=#REF!,0,IF(#REF!=#REF!,0,IF(#REF!=#REF!,0,IF(#REF!=#REF!,0,IF(#REF!=#REF!,0,1))))))))</f>
        <v>#REF!</v>
      </c>
      <c r="AF399" s="333">
        <f t="shared" si="93"/>
        <v>0</v>
      </c>
    </row>
    <row r="400" spans="1:32" ht="13.9" customHeight="1" thickTop="1" thickBot="1" x14ac:dyDescent="0.3">
      <c r="A400" s="1004"/>
      <c r="B400" s="1007"/>
      <c r="C400" s="1010"/>
      <c r="D400" s="1013"/>
      <c r="E400" s="1007"/>
      <c r="F400" s="1016"/>
      <c r="G400" s="1007"/>
      <c r="H400" s="1053"/>
      <c r="I400" s="1043"/>
      <c r="J400" s="1007"/>
      <c r="K400" s="1007"/>
      <c r="L400" s="1007"/>
      <c r="M400" s="339"/>
      <c r="N400" s="340"/>
      <c r="O400" s="341"/>
      <c r="P400" s="340"/>
      <c r="Q400" s="342"/>
      <c r="R400" s="343"/>
      <c r="S400" s="343"/>
      <c r="T400" s="343"/>
      <c r="U400" s="340"/>
      <c r="V400" s="1022"/>
      <c r="W400" s="1022"/>
      <c r="X400" s="1045"/>
      <c r="Y400" s="1054"/>
      <c r="Z400" s="1040"/>
      <c r="AA400" s="1041"/>
      <c r="AB400" s="299">
        <f>IF(O400=O399,0,IF(O400=O398,0,IF(O400=O397,0,IF(O400=O396,0,IF(O400=O395,0,IF(O400=O394,0,IF(O400=O393,0,IF(O400=O392,0,IF(O400=O391,0,1)))))))))</f>
        <v>0</v>
      </c>
      <c r="AC400" s="299" t="s">
        <v>355</v>
      </c>
      <c r="AD400" s="299" t="str">
        <f t="shared" si="94"/>
        <v>??</v>
      </c>
      <c r="AE400" s="299" t="e">
        <f>IF(#REF!=#REF!,0,IF(#REF!=#REF!,0,IF(#REF!=#REF!,0,IF(#REF!=#REF!,0,IF(#REF!=#REF!,0,IF(#REF!=#REF!,0,IF(#REF!=#REF!,0,IF(#REF!=#REF!,0,IF(#REF!=#REF!,0,1)))))))))</f>
        <v>#REF!</v>
      </c>
      <c r="AF400" s="333">
        <f t="shared" si="93"/>
        <v>0</v>
      </c>
    </row>
    <row r="401" spans="1:32" ht="14.15" customHeight="1" thickTop="1" thickBot="1" x14ac:dyDescent="0.3">
      <c r="A401" s="1003"/>
      <c r="B401" s="1005"/>
      <c r="C401" s="1009"/>
      <c r="D401" s="1012"/>
      <c r="E401" s="1005"/>
      <c r="F401" s="1014"/>
      <c r="G401" s="1005"/>
      <c r="H401" s="1052"/>
      <c r="I401" s="327" t="s">
        <v>135</v>
      </c>
      <c r="J401" s="1005"/>
      <c r="K401" s="1005"/>
      <c r="L401" s="1006"/>
      <c r="M401" s="328"/>
      <c r="N401" s="329"/>
      <c r="O401" s="330"/>
      <c r="P401" s="329"/>
      <c r="Q401" s="331"/>
      <c r="R401" s="332"/>
      <c r="S401" s="332"/>
      <c r="T401" s="332"/>
      <c r="U401" s="329"/>
      <c r="V401" s="1020">
        <f>SUM(Q401:U410)</f>
        <v>0</v>
      </c>
      <c r="W401" s="1020">
        <f>IF(V401&gt;0,18,0)</f>
        <v>0</v>
      </c>
      <c r="X401" s="1035">
        <f t="shared" ref="X401" si="96">IF((V401-W401)&gt;=0,V401-W401,0)</f>
        <v>0</v>
      </c>
      <c r="Y401" s="1054">
        <f>IF(V401&lt;W401,V401,W401)/IF(W401=0,1,W401)</f>
        <v>0</v>
      </c>
      <c r="Z401" s="1038" t="str">
        <f>IF(Y401=1,"pe",IF(Y401&gt;0,"ne",""))</f>
        <v/>
      </c>
      <c r="AA401" s="1041"/>
      <c r="AB401" s="299">
        <v>1</v>
      </c>
      <c r="AC401" s="299" t="s">
        <v>355</v>
      </c>
      <c r="AD401" s="299" t="str">
        <f t="shared" si="94"/>
        <v>??</v>
      </c>
      <c r="AE401" s="299">
        <v>1</v>
      </c>
      <c r="AF401" s="333">
        <f>C401</f>
        <v>0</v>
      </c>
    </row>
    <row r="402" spans="1:32" ht="14.15" customHeight="1" thickTop="1" thickBot="1" x14ac:dyDescent="0.3">
      <c r="A402" s="1003"/>
      <c r="B402" s="1006"/>
      <c r="C402" s="1009"/>
      <c r="D402" s="1012"/>
      <c r="E402" s="1006"/>
      <c r="F402" s="1015"/>
      <c r="G402" s="1006"/>
      <c r="H402" s="1052"/>
      <c r="I402" s="1042"/>
      <c r="J402" s="1006"/>
      <c r="K402" s="1006"/>
      <c r="L402" s="1006"/>
      <c r="M402" s="334"/>
      <c r="N402" s="335"/>
      <c r="O402" s="336"/>
      <c r="P402" s="335"/>
      <c r="Q402" s="337"/>
      <c r="R402" s="338"/>
      <c r="S402" s="338"/>
      <c r="T402" s="338"/>
      <c r="U402" s="335"/>
      <c r="V402" s="1021"/>
      <c r="W402" s="1021"/>
      <c r="X402" s="1036"/>
      <c r="Y402" s="1054"/>
      <c r="Z402" s="1039"/>
      <c r="AA402" s="1041"/>
      <c r="AB402" s="299">
        <f>IF(O402=O401,0,1)</f>
        <v>0</v>
      </c>
      <c r="AC402" s="299" t="s">
        <v>355</v>
      </c>
      <c r="AD402" s="299" t="str">
        <f t="shared" si="94"/>
        <v>??</v>
      </c>
      <c r="AE402" s="299" t="e">
        <f>IF(#REF!=#REF!,0,1)</f>
        <v>#REF!</v>
      </c>
      <c r="AF402" s="333">
        <f t="shared" si="93"/>
        <v>0</v>
      </c>
    </row>
    <row r="403" spans="1:32" ht="14.15" customHeight="1" thickTop="1" thickBot="1" x14ac:dyDescent="0.3">
      <c r="A403" s="1003"/>
      <c r="B403" s="1006"/>
      <c r="C403" s="1009"/>
      <c r="D403" s="1012"/>
      <c r="E403" s="1006"/>
      <c r="F403" s="1015"/>
      <c r="G403" s="1006"/>
      <c r="H403" s="1052"/>
      <c r="I403" s="1042"/>
      <c r="J403" s="1006"/>
      <c r="K403" s="1006"/>
      <c r="L403" s="1006"/>
      <c r="M403" s="334"/>
      <c r="N403" s="335"/>
      <c r="O403" s="336"/>
      <c r="P403" s="335"/>
      <c r="Q403" s="337"/>
      <c r="R403" s="338"/>
      <c r="S403" s="338"/>
      <c r="T403" s="338"/>
      <c r="U403" s="335"/>
      <c r="V403" s="1021"/>
      <c r="W403" s="1021"/>
      <c r="X403" s="1036"/>
      <c r="Y403" s="1054"/>
      <c r="Z403" s="1039"/>
      <c r="AA403" s="1041"/>
      <c r="AB403" s="299">
        <f>IF(O403=O402,0,IF(O403=O401,0,1))</f>
        <v>0</v>
      </c>
      <c r="AC403" s="299" t="s">
        <v>355</v>
      </c>
      <c r="AD403" s="299" t="str">
        <f t="shared" si="94"/>
        <v>??</v>
      </c>
      <c r="AE403" s="299" t="e">
        <f>IF(#REF!=#REF!,0,IF(#REF!=#REF!,0,1))</f>
        <v>#REF!</v>
      </c>
      <c r="AF403" s="333">
        <f t="shared" si="93"/>
        <v>0</v>
      </c>
    </row>
    <row r="404" spans="1:32" ht="14.15" customHeight="1" thickTop="1" thickBot="1" x14ac:dyDescent="0.3">
      <c r="A404" s="1003"/>
      <c r="B404" s="1006"/>
      <c r="C404" s="1009"/>
      <c r="D404" s="1012"/>
      <c r="E404" s="1006"/>
      <c r="F404" s="1015"/>
      <c r="G404" s="1006"/>
      <c r="H404" s="1052"/>
      <c r="I404" s="1042"/>
      <c r="J404" s="1006"/>
      <c r="K404" s="1006"/>
      <c r="L404" s="1006"/>
      <c r="M404" s="334"/>
      <c r="N404" s="335"/>
      <c r="O404" s="336"/>
      <c r="P404" s="335"/>
      <c r="Q404" s="337"/>
      <c r="R404" s="338"/>
      <c r="S404" s="338"/>
      <c r="T404" s="338"/>
      <c r="U404" s="335"/>
      <c r="V404" s="1021"/>
      <c r="W404" s="1021"/>
      <c r="X404" s="1036"/>
      <c r="Y404" s="1054"/>
      <c r="Z404" s="1039"/>
      <c r="AA404" s="1041"/>
      <c r="AB404" s="299">
        <f>IF(O404=O403,0,IF(O404=O402,0,IF(O404=O401,0,1)))</f>
        <v>0</v>
      </c>
      <c r="AC404" s="299" t="s">
        <v>355</v>
      </c>
      <c r="AD404" s="299" t="str">
        <f t="shared" si="94"/>
        <v>??</v>
      </c>
      <c r="AE404" s="299" t="e">
        <f>IF(#REF!=#REF!,0,IF(#REF!=#REF!,0,IF(#REF!=#REF!,0,1)))</f>
        <v>#REF!</v>
      </c>
      <c r="AF404" s="333">
        <f t="shared" si="93"/>
        <v>0</v>
      </c>
    </row>
    <row r="405" spans="1:32" ht="14.15" customHeight="1" thickTop="1" thickBot="1" x14ac:dyDescent="0.3">
      <c r="A405" s="1003"/>
      <c r="B405" s="1006"/>
      <c r="C405" s="1009"/>
      <c r="D405" s="1012"/>
      <c r="E405" s="1006"/>
      <c r="F405" s="1015"/>
      <c r="G405" s="1006"/>
      <c r="H405" s="1052"/>
      <c r="I405" s="1042"/>
      <c r="J405" s="1006"/>
      <c r="K405" s="1006"/>
      <c r="L405" s="1006"/>
      <c r="M405" s="334"/>
      <c r="N405" s="335"/>
      <c r="O405" s="336"/>
      <c r="P405" s="335"/>
      <c r="Q405" s="337"/>
      <c r="R405" s="338"/>
      <c r="S405" s="338"/>
      <c r="T405" s="338"/>
      <c r="U405" s="335"/>
      <c r="V405" s="1021"/>
      <c r="W405" s="1021"/>
      <c r="X405" s="1036"/>
      <c r="Y405" s="1054"/>
      <c r="Z405" s="1039"/>
      <c r="AA405" s="1041"/>
      <c r="AB405" s="299">
        <f>IF(O405=O404,0,IF(O405=O403,0,IF(O405=O402,0,IF(O405=O401,0,1))))</f>
        <v>0</v>
      </c>
      <c r="AC405" s="299" t="s">
        <v>355</v>
      </c>
      <c r="AD405" s="299" t="str">
        <f t="shared" si="94"/>
        <v>??</v>
      </c>
      <c r="AE405" s="299" t="e">
        <f>IF(#REF!=#REF!,0,IF(#REF!=#REF!,0,IF(#REF!=#REF!,0,IF(#REF!=#REF!,0,1))))</f>
        <v>#REF!</v>
      </c>
      <c r="AF405" s="333">
        <f t="shared" si="93"/>
        <v>0</v>
      </c>
    </row>
    <row r="406" spans="1:32" ht="14.15" customHeight="1" thickTop="1" thickBot="1" x14ac:dyDescent="0.3">
      <c r="A406" s="1003"/>
      <c r="B406" s="1006"/>
      <c r="C406" s="1009"/>
      <c r="D406" s="1012"/>
      <c r="E406" s="1006"/>
      <c r="F406" s="1015"/>
      <c r="G406" s="1006"/>
      <c r="H406" s="1052"/>
      <c r="I406" s="1042"/>
      <c r="J406" s="1006"/>
      <c r="K406" s="1006"/>
      <c r="L406" s="1006"/>
      <c r="M406" s="334"/>
      <c r="N406" s="335"/>
      <c r="O406" s="336"/>
      <c r="P406" s="335"/>
      <c r="Q406" s="337"/>
      <c r="R406" s="338"/>
      <c r="S406" s="338"/>
      <c r="T406" s="338"/>
      <c r="U406" s="335"/>
      <c r="V406" s="1021"/>
      <c r="W406" s="1021"/>
      <c r="X406" s="1036"/>
      <c r="Y406" s="1054"/>
      <c r="Z406" s="1039"/>
      <c r="AA406" s="1041"/>
      <c r="AB406" s="299">
        <f>IF(O406=O405,0,IF(O406=O404,0,IF(O406=O403,0,IF(O406=O402,0,IF(O406=O401,0,1)))))</f>
        <v>0</v>
      </c>
      <c r="AC406" s="299" t="s">
        <v>355</v>
      </c>
      <c r="AD406" s="299" t="str">
        <f t="shared" si="94"/>
        <v>??</v>
      </c>
      <c r="AE406" s="299" t="e">
        <f>IF(#REF!=#REF!,0,IF(#REF!=#REF!,0,IF(#REF!=#REF!,0,IF(#REF!=#REF!,0,IF(#REF!=#REF!,0,1)))))</f>
        <v>#REF!</v>
      </c>
      <c r="AF406" s="333">
        <f t="shared" si="93"/>
        <v>0</v>
      </c>
    </row>
    <row r="407" spans="1:32" ht="14.15" customHeight="1" thickTop="1" thickBot="1" x14ac:dyDescent="0.3">
      <c r="A407" s="1003"/>
      <c r="B407" s="1006"/>
      <c r="C407" s="1009"/>
      <c r="D407" s="1012"/>
      <c r="E407" s="1006"/>
      <c r="F407" s="1015"/>
      <c r="G407" s="1006"/>
      <c r="H407" s="1052"/>
      <c r="I407" s="1042"/>
      <c r="J407" s="1006"/>
      <c r="K407" s="1006"/>
      <c r="L407" s="1006"/>
      <c r="M407" s="334"/>
      <c r="N407" s="335"/>
      <c r="O407" s="336"/>
      <c r="P407" s="335"/>
      <c r="Q407" s="337"/>
      <c r="R407" s="338"/>
      <c r="S407" s="338"/>
      <c r="T407" s="338"/>
      <c r="U407" s="335"/>
      <c r="V407" s="1021"/>
      <c r="W407" s="1021"/>
      <c r="X407" s="1044" t="str">
        <f t="shared" ref="X407" si="97">IF(X401&gt;9,"błąd","")</f>
        <v/>
      </c>
      <c r="Y407" s="1054"/>
      <c r="Z407" s="1039"/>
      <c r="AA407" s="1041"/>
      <c r="AB407" s="299">
        <f>IF(O407=O406,0,IF(O407=O405,0,IF(O407=O404,0,IF(O407=O403,0,IF(O407=O402,0,IF(O407=O401,0,1))))))</f>
        <v>0</v>
      </c>
      <c r="AC407" s="299" t="s">
        <v>355</v>
      </c>
      <c r="AD407" s="299" t="str">
        <f t="shared" si="94"/>
        <v>??</v>
      </c>
      <c r="AE407" s="299" t="e">
        <f>IF(#REF!=#REF!,0,IF(#REF!=#REF!,0,IF(#REF!=#REF!,0,IF(#REF!=#REF!,0,IF(#REF!=#REF!,0,IF(#REF!=#REF!,0,1))))))</f>
        <v>#REF!</v>
      </c>
      <c r="AF407" s="333">
        <f t="shared" si="93"/>
        <v>0</v>
      </c>
    </row>
    <row r="408" spans="1:32" ht="14.15" customHeight="1" thickTop="1" thickBot="1" x14ac:dyDescent="0.3">
      <c r="A408" s="1003"/>
      <c r="B408" s="1006"/>
      <c r="C408" s="1009"/>
      <c r="D408" s="1012"/>
      <c r="E408" s="1006"/>
      <c r="F408" s="1015"/>
      <c r="G408" s="1006"/>
      <c r="H408" s="1052"/>
      <c r="I408" s="1042"/>
      <c r="J408" s="1006"/>
      <c r="K408" s="1006"/>
      <c r="L408" s="1006"/>
      <c r="M408" s="334"/>
      <c r="N408" s="335"/>
      <c r="O408" s="336"/>
      <c r="P408" s="335"/>
      <c r="Q408" s="337"/>
      <c r="R408" s="338"/>
      <c r="S408" s="338"/>
      <c r="T408" s="338"/>
      <c r="U408" s="335"/>
      <c r="V408" s="1021"/>
      <c r="W408" s="1021"/>
      <c r="X408" s="1044"/>
      <c r="Y408" s="1054"/>
      <c r="Z408" s="1039"/>
      <c r="AA408" s="1041"/>
      <c r="AB408" s="299">
        <f>IF(O408=O407,0,IF(O408=O406,0,IF(O408=O405,0,IF(O408=O404,0,IF(O408=O403,0,IF(O408=O402,0,IF(O408=O401,0,1)))))))</f>
        <v>0</v>
      </c>
      <c r="AC408" s="299" t="s">
        <v>355</v>
      </c>
      <c r="AD408" s="299" t="str">
        <f t="shared" si="94"/>
        <v>??</v>
      </c>
      <c r="AE408" s="299" t="e">
        <f>IF(#REF!=#REF!,0,IF(#REF!=#REF!,0,IF(#REF!=#REF!,0,IF(#REF!=#REF!,0,IF(#REF!=#REF!,0,IF(#REF!=#REF!,0,IF(#REF!=#REF!,0,1)))))))</f>
        <v>#REF!</v>
      </c>
      <c r="AF408" s="333">
        <f t="shared" si="93"/>
        <v>0</v>
      </c>
    </row>
    <row r="409" spans="1:32" ht="14.15" customHeight="1" thickTop="1" thickBot="1" x14ac:dyDescent="0.3">
      <c r="A409" s="1003"/>
      <c r="B409" s="1006"/>
      <c r="C409" s="1009"/>
      <c r="D409" s="1012"/>
      <c r="E409" s="1006"/>
      <c r="F409" s="1015"/>
      <c r="G409" s="1006"/>
      <c r="H409" s="1052"/>
      <c r="I409" s="1042"/>
      <c r="J409" s="1006"/>
      <c r="K409" s="1006"/>
      <c r="L409" s="1006"/>
      <c r="M409" s="334"/>
      <c r="N409" s="335"/>
      <c r="O409" s="336"/>
      <c r="P409" s="335"/>
      <c r="Q409" s="337"/>
      <c r="R409" s="338"/>
      <c r="S409" s="338"/>
      <c r="T409" s="338"/>
      <c r="U409" s="335"/>
      <c r="V409" s="1021"/>
      <c r="W409" s="1021"/>
      <c r="X409" s="1044"/>
      <c r="Y409" s="1054"/>
      <c r="Z409" s="1039"/>
      <c r="AA409" s="1041"/>
      <c r="AB409" s="299">
        <f>IF(O409=O408,0,IF(O409=O407,0,IF(O409=O406,0,IF(O409=O405,0,IF(O409=O404,0,IF(O409=O403,0,IF(O409=O402,0,IF(O409=O401,0,1))))))))</f>
        <v>0</v>
      </c>
      <c r="AC409" s="299" t="s">
        <v>355</v>
      </c>
      <c r="AD409" s="299" t="str">
        <f t="shared" si="94"/>
        <v>??</v>
      </c>
      <c r="AE409" s="299" t="e">
        <f>IF(#REF!=#REF!,0,IF(#REF!=#REF!,0,IF(#REF!=#REF!,0,IF(#REF!=#REF!,0,IF(#REF!=#REF!,0,IF(#REF!=#REF!,0,IF(#REF!=#REF!,0,IF(#REF!=#REF!,0,1))))))))</f>
        <v>#REF!</v>
      </c>
      <c r="AF409" s="333">
        <f t="shared" si="93"/>
        <v>0</v>
      </c>
    </row>
    <row r="410" spans="1:32" ht="14.15" customHeight="1" thickTop="1" thickBot="1" x14ac:dyDescent="0.3">
      <c r="A410" s="1004"/>
      <c r="B410" s="1007"/>
      <c r="C410" s="1010"/>
      <c r="D410" s="1013"/>
      <c r="E410" s="1007"/>
      <c r="F410" s="1016"/>
      <c r="G410" s="1007"/>
      <c r="H410" s="1053"/>
      <c r="I410" s="1043"/>
      <c r="J410" s="1007"/>
      <c r="K410" s="1007"/>
      <c r="L410" s="1007"/>
      <c r="M410" s="339"/>
      <c r="N410" s="340"/>
      <c r="O410" s="341"/>
      <c r="P410" s="340"/>
      <c r="Q410" s="342"/>
      <c r="R410" s="343"/>
      <c r="S410" s="343"/>
      <c r="T410" s="343"/>
      <c r="U410" s="340"/>
      <c r="V410" s="1022"/>
      <c r="W410" s="1022"/>
      <c r="X410" s="1045"/>
      <c r="Y410" s="1054"/>
      <c r="Z410" s="1040"/>
      <c r="AA410" s="1041"/>
      <c r="AB410" s="299">
        <f>IF(O410=O409,0,IF(O410=O408,0,IF(O410=O407,0,IF(O410=O406,0,IF(O410=O405,0,IF(O410=O404,0,IF(O410=O403,0,IF(O410=O402,0,IF(O410=O401,0,1)))))))))</f>
        <v>0</v>
      </c>
      <c r="AC410" s="299" t="s">
        <v>355</v>
      </c>
      <c r="AD410" s="299" t="str">
        <f t="shared" si="94"/>
        <v>??</v>
      </c>
      <c r="AE410" s="299" t="e">
        <f>IF(#REF!=#REF!,0,IF(#REF!=#REF!,0,IF(#REF!=#REF!,0,IF(#REF!=#REF!,0,IF(#REF!=#REF!,0,IF(#REF!=#REF!,0,IF(#REF!=#REF!,0,IF(#REF!=#REF!,0,IF(#REF!=#REF!,0,1)))))))))</f>
        <v>#REF!</v>
      </c>
      <c r="AF410" s="333">
        <f t="shared" si="93"/>
        <v>0</v>
      </c>
    </row>
    <row r="411" spans="1:32" ht="14.15" customHeight="1" thickTop="1" thickBot="1" x14ac:dyDescent="0.3">
      <c r="A411" s="1003"/>
      <c r="B411" s="1005"/>
      <c r="C411" s="1009"/>
      <c r="D411" s="1012"/>
      <c r="E411" s="1005"/>
      <c r="F411" s="1014"/>
      <c r="G411" s="1005"/>
      <c r="H411" s="1052"/>
      <c r="I411" s="327" t="s">
        <v>135</v>
      </c>
      <c r="J411" s="1005"/>
      <c r="K411" s="1005"/>
      <c r="L411" s="1006"/>
      <c r="M411" s="328"/>
      <c r="N411" s="329"/>
      <c r="O411" s="330"/>
      <c r="P411" s="329"/>
      <c r="Q411" s="331"/>
      <c r="R411" s="332"/>
      <c r="S411" s="332"/>
      <c r="T411" s="332"/>
      <c r="U411" s="329"/>
      <c r="V411" s="1020">
        <f>SUM(Q411:U420)</f>
        <v>0</v>
      </c>
      <c r="W411" s="1020">
        <f>IF(V411&gt;0,18,0)</f>
        <v>0</v>
      </c>
      <c r="X411" s="1035">
        <f t="shared" ref="X411" si="98">IF((V411-W411)&gt;=0,V411-W411,0)</f>
        <v>0</v>
      </c>
      <c r="Y411" s="1054">
        <f>IF(V411&lt;W411,V411,W411)/IF(W411=0,1,W411)</f>
        <v>0</v>
      </c>
      <c r="Z411" s="1038" t="str">
        <f>IF(Y411=1,"pe",IF(Y411&gt;0,"ne",""))</f>
        <v/>
      </c>
      <c r="AA411" s="1041"/>
      <c r="AB411" s="299">
        <v>1</v>
      </c>
      <c r="AC411" s="299" t="s">
        <v>355</v>
      </c>
      <c r="AD411" s="299" t="str">
        <f t="shared" si="94"/>
        <v>??</v>
      </c>
      <c r="AE411" s="299">
        <v>1</v>
      </c>
      <c r="AF411" s="333">
        <f>C411</f>
        <v>0</v>
      </c>
    </row>
    <row r="412" spans="1:32" ht="14.15" customHeight="1" thickTop="1" thickBot="1" x14ac:dyDescent="0.3">
      <c r="A412" s="1003"/>
      <c r="B412" s="1006"/>
      <c r="C412" s="1009"/>
      <c r="D412" s="1012"/>
      <c r="E412" s="1006"/>
      <c r="F412" s="1015"/>
      <c r="G412" s="1006"/>
      <c r="H412" s="1052"/>
      <c r="I412" s="1042"/>
      <c r="J412" s="1006"/>
      <c r="K412" s="1006"/>
      <c r="L412" s="1006"/>
      <c r="M412" s="334"/>
      <c r="N412" s="335"/>
      <c r="O412" s="336"/>
      <c r="P412" s="335"/>
      <c r="Q412" s="337"/>
      <c r="R412" s="338"/>
      <c r="S412" s="338"/>
      <c r="T412" s="338"/>
      <c r="U412" s="335"/>
      <c r="V412" s="1021"/>
      <c r="W412" s="1021"/>
      <c r="X412" s="1036"/>
      <c r="Y412" s="1054"/>
      <c r="Z412" s="1039"/>
      <c r="AA412" s="1041"/>
      <c r="AB412" s="299">
        <f>IF(O412=O411,0,1)</f>
        <v>0</v>
      </c>
      <c r="AC412" s="299" t="s">
        <v>355</v>
      </c>
      <c r="AD412" s="299" t="str">
        <f t="shared" si="94"/>
        <v>??</v>
      </c>
      <c r="AE412" s="299" t="e">
        <f>IF(#REF!=#REF!,0,1)</f>
        <v>#REF!</v>
      </c>
      <c r="AF412" s="333">
        <f t="shared" ref="AF412:AF440" si="99">AF411</f>
        <v>0</v>
      </c>
    </row>
    <row r="413" spans="1:32" ht="14.15" customHeight="1" thickTop="1" thickBot="1" x14ac:dyDescent="0.3">
      <c r="A413" s="1003"/>
      <c r="B413" s="1006"/>
      <c r="C413" s="1009"/>
      <c r="D413" s="1012"/>
      <c r="E413" s="1006"/>
      <c r="F413" s="1015"/>
      <c r="G413" s="1006"/>
      <c r="H413" s="1052"/>
      <c r="I413" s="1042"/>
      <c r="J413" s="1006"/>
      <c r="K413" s="1006"/>
      <c r="L413" s="1006"/>
      <c r="M413" s="334"/>
      <c r="N413" s="335"/>
      <c r="O413" s="336"/>
      <c r="P413" s="335"/>
      <c r="Q413" s="337"/>
      <c r="R413" s="338"/>
      <c r="S413" s="338"/>
      <c r="T413" s="338"/>
      <c r="U413" s="335"/>
      <c r="V413" s="1021"/>
      <c r="W413" s="1021"/>
      <c r="X413" s="1036"/>
      <c r="Y413" s="1054"/>
      <c r="Z413" s="1039"/>
      <c r="AA413" s="1041"/>
      <c r="AB413" s="299">
        <f>IF(O413=O412,0,IF(O413=O411,0,1))</f>
        <v>0</v>
      </c>
      <c r="AC413" s="299" t="s">
        <v>355</v>
      </c>
      <c r="AD413" s="299" t="str">
        <f t="shared" si="94"/>
        <v>??</v>
      </c>
      <c r="AE413" s="299" t="e">
        <f>IF(#REF!=#REF!,0,IF(#REF!=#REF!,0,1))</f>
        <v>#REF!</v>
      </c>
      <c r="AF413" s="333">
        <f t="shared" si="99"/>
        <v>0</v>
      </c>
    </row>
    <row r="414" spans="1:32" ht="14.15" customHeight="1" thickTop="1" thickBot="1" x14ac:dyDescent="0.3">
      <c r="A414" s="1003"/>
      <c r="B414" s="1006"/>
      <c r="C414" s="1009"/>
      <c r="D414" s="1012"/>
      <c r="E414" s="1006"/>
      <c r="F414" s="1015"/>
      <c r="G414" s="1006"/>
      <c r="H414" s="1052"/>
      <c r="I414" s="1042"/>
      <c r="J414" s="1006"/>
      <c r="K414" s="1006"/>
      <c r="L414" s="1006"/>
      <c r="M414" s="334"/>
      <c r="N414" s="335"/>
      <c r="O414" s="336"/>
      <c r="P414" s="335"/>
      <c r="Q414" s="337"/>
      <c r="R414" s="338"/>
      <c r="S414" s="338"/>
      <c r="T414" s="338"/>
      <c r="U414" s="335"/>
      <c r="V414" s="1021"/>
      <c r="W414" s="1021"/>
      <c r="X414" s="1036"/>
      <c r="Y414" s="1054"/>
      <c r="Z414" s="1039"/>
      <c r="AA414" s="1041"/>
      <c r="AB414" s="299">
        <f>IF(O414=O413,0,IF(O414=O412,0,IF(O414=O411,0,1)))</f>
        <v>0</v>
      </c>
      <c r="AC414" s="299" t="s">
        <v>355</v>
      </c>
      <c r="AD414" s="299" t="str">
        <f t="shared" si="94"/>
        <v>??</v>
      </c>
      <c r="AE414" s="299" t="e">
        <f>IF(#REF!=#REF!,0,IF(#REF!=#REF!,0,IF(#REF!=#REF!,0,1)))</f>
        <v>#REF!</v>
      </c>
      <c r="AF414" s="333">
        <f t="shared" si="99"/>
        <v>0</v>
      </c>
    </row>
    <row r="415" spans="1:32" ht="14.15" customHeight="1" thickTop="1" thickBot="1" x14ac:dyDescent="0.3">
      <c r="A415" s="1003"/>
      <c r="B415" s="1006"/>
      <c r="C415" s="1009"/>
      <c r="D415" s="1012"/>
      <c r="E415" s="1006"/>
      <c r="F415" s="1015"/>
      <c r="G415" s="1006"/>
      <c r="H415" s="1052"/>
      <c r="I415" s="1042"/>
      <c r="J415" s="1006"/>
      <c r="K415" s="1006"/>
      <c r="L415" s="1006"/>
      <c r="M415" s="334"/>
      <c r="N415" s="335"/>
      <c r="O415" s="336"/>
      <c r="P415" s="335"/>
      <c r="Q415" s="337"/>
      <c r="R415" s="338"/>
      <c r="S415" s="338"/>
      <c r="T415" s="338"/>
      <c r="U415" s="335"/>
      <c r="V415" s="1021"/>
      <c r="W415" s="1021"/>
      <c r="X415" s="1036"/>
      <c r="Y415" s="1054"/>
      <c r="Z415" s="1039"/>
      <c r="AA415" s="1041"/>
      <c r="AB415" s="299">
        <f>IF(O415=O414,0,IF(O415=O413,0,IF(O415=O412,0,IF(O415=O411,0,1))))</f>
        <v>0</v>
      </c>
      <c r="AC415" s="299" t="s">
        <v>355</v>
      </c>
      <c r="AD415" s="299" t="str">
        <f t="shared" si="94"/>
        <v>??</v>
      </c>
      <c r="AE415" s="299" t="e">
        <f>IF(#REF!=#REF!,0,IF(#REF!=#REF!,0,IF(#REF!=#REF!,0,IF(#REF!=#REF!,0,1))))</f>
        <v>#REF!</v>
      </c>
      <c r="AF415" s="333">
        <f t="shared" si="99"/>
        <v>0</v>
      </c>
    </row>
    <row r="416" spans="1:32" ht="14.15" customHeight="1" thickTop="1" thickBot="1" x14ac:dyDescent="0.3">
      <c r="A416" s="1003"/>
      <c r="B416" s="1006"/>
      <c r="C416" s="1009"/>
      <c r="D416" s="1012"/>
      <c r="E416" s="1006"/>
      <c r="F416" s="1015"/>
      <c r="G416" s="1006"/>
      <c r="H416" s="1052"/>
      <c r="I416" s="1042"/>
      <c r="J416" s="1006"/>
      <c r="K416" s="1006"/>
      <c r="L416" s="1006"/>
      <c r="M416" s="334"/>
      <c r="N416" s="335"/>
      <c r="O416" s="336"/>
      <c r="P416" s="335"/>
      <c r="Q416" s="337"/>
      <c r="R416" s="338"/>
      <c r="S416" s="338"/>
      <c r="T416" s="338"/>
      <c r="U416" s="335"/>
      <c r="V416" s="1021"/>
      <c r="W416" s="1021"/>
      <c r="X416" s="1036"/>
      <c r="Y416" s="1054"/>
      <c r="Z416" s="1039"/>
      <c r="AA416" s="1041"/>
      <c r="AB416" s="299">
        <f>IF(O416=O415,0,IF(O416=O414,0,IF(O416=O413,0,IF(O416=O412,0,IF(O416=O411,0,1)))))</f>
        <v>0</v>
      </c>
      <c r="AC416" s="299" t="s">
        <v>355</v>
      </c>
      <c r="AD416" s="299" t="str">
        <f t="shared" si="94"/>
        <v>??</v>
      </c>
      <c r="AE416" s="299" t="e">
        <f>IF(#REF!=#REF!,0,IF(#REF!=#REF!,0,IF(#REF!=#REF!,0,IF(#REF!=#REF!,0,IF(#REF!=#REF!,0,1)))))</f>
        <v>#REF!</v>
      </c>
      <c r="AF416" s="333">
        <f t="shared" si="99"/>
        <v>0</v>
      </c>
    </row>
    <row r="417" spans="1:32" ht="14.15" customHeight="1" thickTop="1" thickBot="1" x14ac:dyDescent="0.3">
      <c r="A417" s="1003"/>
      <c r="B417" s="1006"/>
      <c r="C417" s="1009"/>
      <c r="D417" s="1012"/>
      <c r="E417" s="1006"/>
      <c r="F417" s="1015"/>
      <c r="G417" s="1006"/>
      <c r="H417" s="1052"/>
      <c r="I417" s="1042"/>
      <c r="J417" s="1006"/>
      <c r="K417" s="1006"/>
      <c r="L417" s="1006"/>
      <c r="M417" s="334"/>
      <c r="N417" s="335"/>
      <c r="O417" s="336"/>
      <c r="P417" s="335"/>
      <c r="Q417" s="337"/>
      <c r="R417" s="338"/>
      <c r="S417" s="338"/>
      <c r="T417" s="338"/>
      <c r="U417" s="335"/>
      <c r="V417" s="1021"/>
      <c r="W417" s="1021"/>
      <c r="X417" s="1044" t="str">
        <f t="shared" ref="X417" si="100">IF(X411&gt;9,"błąd","")</f>
        <v/>
      </c>
      <c r="Y417" s="1054"/>
      <c r="Z417" s="1039"/>
      <c r="AA417" s="1041"/>
      <c r="AB417" s="299">
        <f>IF(O417=O416,0,IF(O417=O415,0,IF(O417=O414,0,IF(O417=O413,0,IF(O417=O412,0,IF(O417=O411,0,1))))))</f>
        <v>0</v>
      </c>
      <c r="AC417" s="299" t="s">
        <v>355</v>
      </c>
      <c r="AD417" s="299" t="str">
        <f t="shared" si="94"/>
        <v>??</v>
      </c>
      <c r="AE417" s="299" t="e">
        <f>IF(#REF!=#REF!,0,IF(#REF!=#REF!,0,IF(#REF!=#REF!,0,IF(#REF!=#REF!,0,IF(#REF!=#REF!,0,IF(#REF!=#REF!,0,1))))))</f>
        <v>#REF!</v>
      </c>
      <c r="AF417" s="333">
        <f t="shared" si="99"/>
        <v>0</v>
      </c>
    </row>
    <row r="418" spans="1:32" ht="14.15" customHeight="1" thickTop="1" thickBot="1" x14ac:dyDescent="0.3">
      <c r="A418" s="1003"/>
      <c r="B418" s="1006"/>
      <c r="C418" s="1009"/>
      <c r="D418" s="1012"/>
      <c r="E418" s="1006"/>
      <c r="F418" s="1015"/>
      <c r="G418" s="1006"/>
      <c r="H418" s="1052"/>
      <c r="I418" s="1042"/>
      <c r="J418" s="1006"/>
      <c r="K418" s="1006"/>
      <c r="L418" s="1006"/>
      <c r="M418" s="334"/>
      <c r="N418" s="335"/>
      <c r="O418" s="336"/>
      <c r="P418" s="335"/>
      <c r="Q418" s="337"/>
      <c r="R418" s="338"/>
      <c r="S418" s="338"/>
      <c r="T418" s="338"/>
      <c r="U418" s="335"/>
      <c r="V418" s="1021"/>
      <c r="W418" s="1021"/>
      <c r="X418" s="1044"/>
      <c r="Y418" s="1054"/>
      <c r="Z418" s="1039"/>
      <c r="AA418" s="1041"/>
      <c r="AB418" s="299">
        <f>IF(O418=O417,0,IF(O418=O416,0,IF(O418=O415,0,IF(O418=O414,0,IF(O418=O413,0,IF(O418=O412,0,IF(O418=O411,0,1)))))))</f>
        <v>0</v>
      </c>
      <c r="AC418" s="299" t="s">
        <v>355</v>
      </c>
      <c r="AD418" s="299" t="str">
        <f t="shared" si="94"/>
        <v>??</v>
      </c>
      <c r="AE418" s="299" t="e">
        <f>IF(#REF!=#REF!,0,IF(#REF!=#REF!,0,IF(#REF!=#REF!,0,IF(#REF!=#REF!,0,IF(#REF!=#REF!,0,IF(#REF!=#REF!,0,IF(#REF!=#REF!,0,1)))))))</f>
        <v>#REF!</v>
      </c>
      <c r="AF418" s="333">
        <f t="shared" si="99"/>
        <v>0</v>
      </c>
    </row>
    <row r="419" spans="1:32" ht="14.15" customHeight="1" thickTop="1" thickBot="1" x14ac:dyDescent="0.3">
      <c r="A419" s="1003"/>
      <c r="B419" s="1006"/>
      <c r="C419" s="1009"/>
      <c r="D419" s="1012"/>
      <c r="E419" s="1006"/>
      <c r="F419" s="1015"/>
      <c r="G419" s="1006"/>
      <c r="H419" s="1052"/>
      <c r="I419" s="1042"/>
      <c r="J419" s="1006"/>
      <c r="K419" s="1006"/>
      <c r="L419" s="1006"/>
      <c r="M419" s="334"/>
      <c r="N419" s="335"/>
      <c r="O419" s="336"/>
      <c r="P419" s="335"/>
      <c r="Q419" s="337"/>
      <c r="R419" s="338"/>
      <c r="S419" s="338"/>
      <c r="T419" s="338"/>
      <c r="U419" s="335"/>
      <c r="V419" s="1021"/>
      <c r="W419" s="1021"/>
      <c r="X419" s="1044"/>
      <c r="Y419" s="1054"/>
      <c r="Z419" s="1039"/>
      <c r="AA419" s="1041"/>
      <c r="AB419" s="299">
        <f>IF(O419=O418,0,IF(O419=O417,0,IF(O419=O416,0,IF(O419=O415,0,IF(O419=O414,0,IF(O419=O413,0,IF(O419=O412,0,IF(O419=O411,0,1))))))))</f>
        <v>0</v>
      </c>
      <c r="AC419" s="299" t="s">
        <v>355</v>
      </c>
      <c r="AD419" s="299" t="str">
        <f t="shared" si="94"/>
        <v>??</v>
      </c>
      <c r="AE419" s="299" t="e">
        <f>IF(#REF!=#REF!,0,IF(#REF!=#REF!,0,IF(#REF!=#REF!,0,IF(#REF!=#REF!,0,IF(#REF!=#REF!,0,IF(#REF!=#REF!,0,IF(#REF!=#REF!,0,IF(#REF!=#REF!,0,1))))))))</f>
        <v>#REF!</v>
      </c>
      <c r="AF419" s="333">
        <f t="shared" si="99"/>
        <v>0</v>
      </c>
    </row>
    <row r="420" spans="1:32" ht="14.15" customHeight="1" thickTop="1" thickBot="1" x14ac:dyDescent="0.3">
      <c r="A420" s="1004"/>
      <c r="B420" s="1007"/>
      <c r="C420" s="1010"/>
      <c r="D420" s="1013"/>
      <c r="E420" s="1007"/>
      <c r="F420" s="1016"/>
      <c r="G420" s="1007"/>
      <c r="H420" s="1053"/>
      <c r="I420" s="1043"/>
      <c r="J420" s="1007"/>
      <c r="K420" s="1007"/>
      <c r="L420" s="1007"/>
      <c r="M420" s="339"/>
      <c r="N420" s="340"/>
      <c r="O420" s="341"/>
      <c r="P420" s="340"/>
      <c r="Q420" s="342"/>
      <c r="R420" s="343"/>
      <c r="S420" s="343"/>
      <c r="T420" s="343"/>
      <c r="U420" s="340"/>
      <c r="V420" s="1022"/>
      <c r="W420" s="1022"/>
      <c r="X420" s="1045"/>
      <c r="Y420" s="1054"/>
      <c r="Z420" s="1040"/>
      <c r="AA420" s="1041"/>
      <c r="AB420" s="299">
        <f>IF(O420=O419,0,IF(O420=O418,0,IF(O420=O417,0,IF(O420=O416,0,IF(O420=O415,0,IF(O420=O414,0,IF(O420=O413,0,IF(O420=O412,0,IF(O420=O411,0,1)))))))))</f>
        <v>0</v>
      </c>
      <c r="AC420" s="299" t="s">
        <v>355</v>
      </c>
      <c r="AD420" s="299" t="str">
        <f t="shared" si="94"/>
        <v>??</v>
      </c>
      <c r="AE420" s="299" t="e">
        <f>IF(#REF!=#REF!,0,IF(#REF!=#REF!,0,IF(#REF!=#REF!,0,IF(#REF!=#REF!,0,IF(#REF!=#REF!,0,IF(#REF!=#REF!,0,IF(#REF!=#REF!,0,IF(#REF!=#REF!,0,IF(#REF!=#REF!,0,1)))))))))</f>
        <v>#REF!</v>
      </c>
      <c r="AF420" s="333">
        <f t="shared" si="99"/>
        <v>0</v>
      </c>
    </row>
    <row r="421" spans="1:32" ht="14.15" customHeight="1" thickTop="1" thickBot="1" x14ac:dyDescent="0.3">
      <c r="A421" s="1003"/>
      <c r="B421" s="1005"/>
      <c r="C421" s="1009"/>
      <c r="D421" s="1012"/>
      <c r="E421" s="1005"/>
      <c r="F421" s="1014"/>
      <c r="G421" s="1005"/>
      <c r="H421" s="1052"/>
      <c r="I421" s="327" t="s">
        <v>135</v>
      </c>
      <c r="J421" s="1005"/>
      <c r="K421" s="1005"/>
      <c r="L421" s="1006"/>
      <c r="M421" s="328"/>
      <c r="N421" s="329"/>
      <c r="O421" s="330"/>
      <c r="P421" s="329"/>
      <c r="Q421" s="331"/>
      <c r="R421" s="332"/>
      <c r="S421" s="332"/>
      <c r="T421" s="332"/>
      <c r="U421" s="329"/>
      <c r="V421" s="1020">
        <f>SUM(Q421:U430)</f>
        <v>0</v>
      </c>
      <c r="W421" s="1020">
        <f>IF(V421&gt;0,18,0)</f>
        <v>0</v>
      </c>
      <c r="X421" s="1035">
        <f t="shared" ref="X421" si="101">IF((V421-W421)&gt;=0,V421-W421,0)</f>
        <v>0</v>
      </c>
      <c r="Y421" s="1054">
        <f>IF(V421&lt;W421,V421,W421)/IF(W421=0,1,W421)</f>
        <v>0</v>
      </c>
      <c r="Z421" s="1038" t="str">
        <f>IF(Y421=1,"pe",IF(Y421&gt;0,"ne",""))</f>
        <v/>
      </c>
      <c r="AA421" s="1041"/>
      <c r="AB421" s="299">
        <v>1</v>
      </c>
      <c r="AC421" s="299" t="s">
        <v>355</v>
      </c>
      <c r="AD421" s="299" t="str">
        <f t="shared" si="94"/>
        <v>??</v>
      </c>
      <c r="AE421" s="299">
        <v>1</v>
      </c>
      <c r="AF421" s="333">
        <f>C421</f>
        <v>0</v>
      </c>
    </row>
    <row r="422" spans="1:32" ht="14.15" customHeight="1" thickTop="1" thickBot="1" x14ac:dyDescent="0.3">
      <c r="A422" s="1003"/>
      <c r="B422" s="1006"/>
      <c r="C422" s="1009"/>
      <c r="D422" s="1012"/>
      <c r="E422" s="1006"/>
      <c r="F422" s="1015"/>
      <c r="G422" s="1006"/>
      <c r="H422" s="1052"/>
      <c r="I422" s="1042"/>
      <c r="J422" s="1006"/>
      <c r="K422" s="1006"/>
      <c r="L422" s="1006"/>
      <c r="M422" s="334"/>
      <c r="N422" s="335"/>
      <c r="O422" s="336"/>
      <c r="P422" s="335"/>
      <c r="Q422" s="337"/>
      <c r="R422" s="338"/>
      <c r="S422" s="338"/>
      <c r="T422" s="338"/>
      <c r="U422" s="335"/>
      <c r="V422" s="1021"/>
      <c r="W422" s="1021"/>
      <c r="X422" s="1036"/>
      <c r="Y422" s="1054"/>
      <c r="Z422" s="1039"/>
      <c r="AA422" s="1041"/>
      <c r="AB422" s="299">
        <f>IF(O422=O421,0,1)</f>
        <v>0</v>
      </c>
      <c r="AC422" s="299" t="s">
        <v>355</v>
      </c>
      <c r="AD422" s="299" t="str">
        <f t="shared" si="94"/>
        <v>??</v>
      </c>
      <c r="AE422" s="299" t="e">
        <f>IF(#REF!=#REF!,0,1)</f>
        <v>#REF!</v>
      </c>
      <c r="AF422" s="333">
        <f t="shared" si="99"/>
        <v>0</v>
      </c>
    </row>
    <row r="423" spans="1:32" ht="14.15" customHeight="1" thickTop="1" thickBot="1" x14ac:dyDescent="0.3">
      <c r="A423" s="1003"/>
      <c r="B423" s="1006"/>
      <c r="C423" s="1009"/>
      <c r="D423" s="1012"/>
      <c r="E423" s="1006"/>
      <c r="F423" s="1015"/>
      <c r="G423" s="1006"/>
      <c r="H423" s="1052"/>
      <c r="I423" s="1042"/>
      <c r="J423" s="1006"/>
      <c r="K423" s="1006"/>
      <c r="L423" s="1006"/>
      <c r="M423" s="334"/>
      <c r="N423" s="335"/>
      <c r="O423" s="336"/>
      <c r="P423" s="335"/>
      <c r="Q423" s="337"/>
      <c r="R423" s="338"/>
      <c r="S423" s="338"/>
      <c r="T423" s="338"/>
      <c r="U423" s="335"/>
      <c r="V423" s="1021"/>
      <c r="W423" s="1021"/>
      <c r="X423" s="1036"/>
      <c r="Y423" s="1054"/>
      <c r="Z423" s="1039"/>
      <c r="AA423" s="1041"/>
      <c r="AB423" s="299">
        <f>IF(O423=O422,0,IF(O423=O421,0,1))</f>
        <v>0</v>
      </c>
      <c r="AC423" s="299" t="s">
        <v>355</v>
      </c>
      <c r="AD423" s="299" t="str">
        <f t="shared" si="94"/>
        <v>??</v>
      </c>
      <c r="AE423" s="299" t="e">
        <f>IF(#REF!=#REF!,0,IF(#REF!=#REF!,0,1))</f>
        <v>#REF!</v>
      </c>
      <c r="AF423" s="333">
        <f t="shared" si="99"/>
        <v>0</v>
      </c>
    </row>
    <row r="424" spans="1:32" ht="14.15" customHeight="1" thickTop="1" thickBot="1" x14ac:dyDescent="0.3">
      <c r="A424" s="1003"/>
      <c r="B424" s="1006"/>
      <c r="C424" s="1009"/>
      <c r="D424" s="1012"/>
      <c r="E424" s="1006"/>
      <c r="F424" s="1015"/>
      <c r="G424" s="1006"/>
      <c r="H424" s="1052"/>
      <c r="I424" s="1042"/>
      <c r="J424" s="1006"/>
      <c r="K424" s="1006"/>
      <c r="L424" s="1006"/>
      <c r="M424" s="334"/>
      <c r="N424" s="335"/>
      <c r="O424" s="336"/>
      <c r="P424" s="335"/>
      <c r="Q424" s="337"/>
      <c r="R424" s="338"/>
      <c r="S424" s="338"/>
      <c r="T424" s="338"/>
      <c r="U424" s="335"/>
      <c r="V424" s="1021"/>
      <c r="W424" s="1021"/>
      <c r="X424" s="1036"/>
      <c r="Y424" s="1054"/>
      <c r="Z424" s="1039"/>
      <c r="AA424" s="1041"/>
      <c r="AB424" s="299">
        <f>IF(O424=O423,0,IF(O424=O422,0,IF(O424=O421,0,1)))</f>
        <v>0</v>
      </c>
      <c r="AC424" s="299" t="s">
        <v>355</v>
      </c>
      <c r="AD424" s="299" t="str">
        <f t="shared" si="94"/>
        <v>??</v>
      </c>
      <c r="AE424" s="299" t="e">
        <f>IF(#REF!=#REF!,0,IF(#REF!=#REF!,0,IF(#REF!=#REF!,0,1)))</f>
        <v>#REF!</v>
      </c>
      <c r="AF424" s="333">
        <f t="shared" si="99"/>
        <v>0</v>
      </c>
    </row>
    <row r="425" spans="1:32" ht="14.15" customHeight="1" thickTop="1" thickBot="1" x14ac:dyDescent="0.3">
      <c r="A425" s="1003"/>
      <c r="B425" s="1006"/>
      <c r="C425" s="1009"/>
      <c r="D425" s="1012"/>
      <c r="E425" s="1006"/>
      <c r="F425" s="1015"/>
      <c r="G425" s="1006"/>
      <c r="H425" s="1052"/>
      <c r="I425" s="1042"/>
      <c r="J425" s="1006"/>
      <c r="K425" s="1006"/>
      <c r="L425" s="1006"/>
      <c r="M425" s="334"/>
      <c r="N425" s="335"/>
      <c r="O425" s="336"/>
      <c r="P425" s="335"/>
      <c r="Q425" s="337"/>
      <c r="R425" s="338"/>
      <c r="S425" s="338"/>
      <c r="T425" s="338"/>
      <c r="U425" s="335"/>
      <c r="V425" s="1021"/>
      <c r="W425" s="1021"/>
      <c r="X425" s="1036"/>
      <c r="Y425" s="1054"/>
      <c r="Z425" s="1039"/>
      <c r="AA425" s="1041"/>
      <c r="AB425" s="299">
        <f>IF(O425=O424,0,IF(O425=O423,0,IF(O425=O422,0,IF(O425=O421,0,1))))</f>
        <v>0</v>
      </c>
      <c r="AC425" s="299" t="s">
        <v>355</v>
      </c>
      <c r="AD425" s="299" t="str">
        <f t="shared" si="94"/>
        <v>??</v>
      </c>
      <c r="AE425" s="299" t="e">
        <f>IF(#REF!=#REF!,0,IF(#REF!=#REF!,0,IF(#REF!=#REF!,0,IF(#REF!=#REF!,0,1))))</f>
        <v>#REF!</v>
      </c>
      <c r="AF425" s="333">
        <f t="shared" si="99"/>
        <v>0</v>
      </c>
    </row>
    <row r="426" spans="1:32" ht="14.15" customHeight="1" thickTop="1" thickBot="1" x14ac:dyDescent="0.3">
      <c r="A426" s="1003"/>
      <c r="B426" s="1006"/>
      <c r="C426" s="1009"/>
      <c r="D426" s="1012"/>
      <c r="E426" s="1006"/>
      <c r="F426" s="1015"/>
      <c r="G426" s="1006"/>
      <c r="H426" s="1052"/>
      <c r="I426" s="1042"/>
      <c r="J426" s="1006"/>
      <c r="K426" s="1006"/>
      <c r="L426" s="1006"/>
      <c r="M426" s="334"/>
      <c r="N426" s="335"/>
      <c r="O426" s="336"/>
      <c r="P426" s="335"/>
      <c r="Q426" s="337"/>
      <c r="R426" s="338"/>
      <c r="S426" s="338"/>
      <c r="T426" s="338"/>
      <c r="U426" s="335"/>
      <c r="V426" s="1021"/>
      <c r="W426" s="1021"/>
      <c r="X426" s="1036"/>
      <c r="Y426" s="1054"/>
      <c r="Z426" s="1039"/>
      <c r="AA426" s="1041"/>
      <c r="AB426" s="299">
        <f>IF(O426=O425,0,IF(O426=O424,0,IF(O426=O423,0,IF(O426=O422,0,IF(O426=O421,0,1)))))</f>
        <v>0</v>
      </c>
      <c r="AC426" s="299" t="s">
        <v>355</v>
      </c>
      <c r="AD426" s="299" t="str">
        <f t="shared" si="94"/>
        <v>??</v>
      </c>
      <c r="AE426" s="299" t="e">
        <f>IF(#REF!=#REF!,0,IF(#REF!=#REF!,0,IF(#REF!=#REF!,0,IF(#REF!=#REF!,0,IF(#REF!=#REF!,0,1)))))</f>
        <v>#REF!</v>
      </c>
      <c r="AF426" s="333">
        <f t="shared" si="99"/>
        <v>0</v>
      </c>
    </row>
    <row r="427" spans="1:32" ht="14.15" customHeight="1" thickTop="1" thickBot="1" x14ac:dyDescent="0.3">
      <c r="A427" s="1003"/>
      <c r="B427" s="1006"/>
      <c r="C427" s="1009"/>
      <c r="D427" s="1012"/>
      <c r="E427" s="1006"/>
      <c r="F427" s="1015"/>
      <c r="G427" s="1006"/>
      <c r="H427" s="1052"/>
      <c r="I427" s="1042"/>
      <c r="J427" s="1006"/>
      <c r="K427" s="1006"/>
      <c r="L427" s="1006"/>
      <c r="M427" s="334"/>
      <c r="N427" s="335"/>
      <c r="O427" s="336"/>
      <c r="P427" s="335"/>
      <c r="Q427" s="337"/>
      <c r="R427" s="338"/>
      <c r="S427" s="338"/>
      <c r="T427" s="338"/>
      <c r="U427" s="335"/>
      <c r="V427" s="1021"/>
      <c r="W427" s="1021"/>
      <c r="X427" s="1044" t="str">
        <f t="shared" ref="X427" si="102">IF(X421&gt;9,"błąd","")</f>
        <v/>
      </c>
      <c r="Y427" s="1054"/>
      <c r="Z427" s="1039"/>
      <c r="AA427" s="1041"/>
      <c r="AB427" s="299">
        <f>IF(O427=O426,0,IF(O427=O425,0,IF(O427=O424,0,IF(O427=O423,0,IF(O427=O422,0,IF(O427=O421,0,1))))))</f>
        <v>0</v>
      </c>
      <c r="AC427" s="299" t="s">
        <v>355</v>
      </c>
      <c r="AD427" s="299" t="str">
        <f t="shared" si="94"/>
        <v>??</v>
      </c>
      <c r="AE427" s="299" t="e">
        <f>IF(#REF!=#REF!,0,IF(#REF!=#REF!,0,IF(#REF!=#REF!,0,IF(#REF!=#REF!,0,IF(#REF!=#REF!,0,IF(#REF!=#REF!,0,1))))))</f>
        <v>#REF!</v>
      </c>
      <c r="AF427" s="333">
        <f t="shared" si="99"/>
        <v>0</v>
      </c>
    </row>
    <row r="428" spans="1:32" ht="14.15" customHeight="1" thickTop="1" thickBot="1" x14ac:dyDescent="0.3">
      <c r="A428" s="1003"/>
      <c r="B428" s="1006"/>
      <c r="C428" s="1009"/>
      <c r="D428" s="1012"/>
      <c r="E428" s="1006"/>
      <c r="F428" s="1015"/>
      <c r="G428" s="1006"/>
      <c r="H428" s="1052"/>
      <c r="I428" s="1042"/>
      <c r="J428" s="1006"/>
      <c r="K428" s="1006"/>
      <c r="L428" s="1006"/>
      <c r="M428" s="334"/>
      <c r="N428" s="335"/>
      <c r="O428" s="336"/>
      <c r="P428" s="335"/>
      <c r="Q428" s="337"/>
      <c r="R428" s="338"/>
      <c r="S428" s="338"/>
      <c r="T428" s="338"/>
      <c r="U428" s="335"/>
      <c r="V428" s="1021"/>
      <c r="W428" s="1021"/>
      <c r="X428" s="1044"/>
      <c r="Y428" s="1054"/>
      <c r="Z428" s="1039"/>
      <c r="AA428" s="1041"/>
      <c r="AB428" s="299">
        <f>IF(O428=O427,0,IF(O428=O426,0,IF(O428=O425,0,IF(O428=O424,0,IF(O428=O423,0,IF(O428=O422,0,IF(O428=O421,0,1)))))))</f>
        <v>0</v>
      </c>
      <c r="AC428" s="299" t="s">
        <v>355</v>
      </c>
      <c r="AD428" s="299" t="str">
        <f t="shared" si="94"/>
        <v>??</v>
      </c>
      <c r="AE428" s="299" t="e">
        <f>IF(#REF!=#REF!,0,IF(#REF!=#REF!,0,IF(#REF!=#REF!,0,IF(#REF!=#REF!,0,IF(#REF!=#REF!,0,IF(#REF!=#REF!,0,IF(#REF!=#REF!,0,1)))))))</f>
        <v>#REF!</v>
      </c>
      <c r="AF428" s="333">
        <f t="shared" si="99"/>
        <v>0</v>
      </c>
    </row>
    <row r="429" spans="1:32" ht="14.15" customHeight="1" thickTop="1" thickBot="1" x14ac:dyDescent="0.3">
      <c r="A429" s="1003"/>
      <c r="B429" s="1006"/>
      <c r="C429" s="1009"/>
      <c r="D429" s="1012"/>
      <c r="E429" s="1006"/>
      <c r="F429" s="1015"/>
      <c r="G429" s="1006"/>
      <c r="H429" s="1052"/>
      <c r="I429" s="1042"/>
      <c r="J429" s="1006"/>
      <c r="K429" s="1006"/>
      <c r="L429" s="1006"/>
      <c r="M429" s="334"/>
      <c r="N429" s="335"/>
      <c r="O429" s="336"/>
      <c r="P429" s="335"/>
      <c r="Q429" s="337"/>
      <c r="R429" s="338"/>
      <c r="S429" s="338"/>
      <c r="T429" s="338"/>
      <c r="U429" s="335"/>
      <c r="V429" s="1021"/>
      <c r="W429" s="1021"/>
      <c r="X429" s="1044"/>
      <c r="Y429" s="1054"/>
      <c r="Z429" s="1039"/>
      <c r="AA429" s="1041"/>
      <c r="AB429" s="299">
        <f>IF(O429=O428,0,IF(O429=O427,0,IF(O429=O426,0,IF(O429=O425,0,IF(O429=O424,0,IF(O429=O423,0,IF(O429=O422,0,IF(O429=O421,0,1))))))))</f>
        <v>0</v>
      </c>
      <c r="AC429" s="299" t="s">
        <v>355</v>
      </c>
      <c r="AD429" s="299" t="str">
        <f t="shared" si="94"/>
        <v>??</v>
      </c>
      <c r="AE429" s="299" t="e">
        <f>IF(#REF!=#REF!,0,IF(#REF!=#REF!,0,IF(#REF!=#REF!,0,IF(#REF!=#REF!,0,IF(#REF!=#REF!,0,IF(#REF!=#REF!,0,IF(#REF!=#REF!,0,IF(#REF!=#REF!,0,1))))))))</f>
        <v>#REF!</v>
      </c>
      <c r="AF429" s="333">
        <f t="shared" si="99"/>
        <v>0</v>
      </c>
    </row>
    <row r="430" spans="1:32" ht="14.15" customHeight="1" thickTop="1" thickBot="1" x14ac:dyDescent="0.3">
      <c r="A430" s="1004"/>
      <c r="B430" s="1007"/>
      <c r="C430" s="1010"/>
      <c r="D430" s="1013"/>
      <c r="E430" s="1007"/>
      <c r="F430" s="1016"/>
      <c r="G430" s="1007"/>
      <c r="H430" s="1053"/>
      <c r="I430" s="1043"/>
      <c r="J430" s="1007"/>
      <c r="K430" s="1007"/>
      <c r="L430" s="1007"/>
      <c r="M430" s="339"/>
      <c r="N430" s="340"/>
      <c r="O430" s="341"/>
      <c r="P430" s="340"/>
      <c r="Q430" s="342"/>
      <c r="R430" s="343"/>
      <c r="S430" s="343"/>
      <c r="T430" s="343"/>
      <c r="U430" s="340"/>
      <c r="V430" s="1022"/>
      <c r="W430" s="1022"/>
      <c r="X430" s="1045"/>
      <c r="Y430" s="1054"/>
      <c r="Z430" s="1040"/>
      <c r="AA430" s="1041"/>
      <c r="AB430" s="299">
        <f>IF(O430=O429,0,IF(O430=O428,0,IF(O430=O427,0,IF(O430=O426,0,IF(O430=O425,0,IF(O430=O424,0,IF(O430=O423,0,IF(O430=O422,0,IF(O430=O421,0,1)))))))))</f>
        <v>0</v>
      </c>
      <c r="AC430" s="299" t="s">
        <v>355</v>
      </c>
      <c r="AD430" s="299" t="str">
        <f t="shared" si="94"/>
        <v>??</v>
      </c>
      <c r="AE430" s="299" t="e">
        <f>IF(#REF!=#REF!,0,IF(#REF!=#REF!,0,IF(#REF!=#REF!,0,IF(#REF!=#REF!,0,IF(#REF!=#REF!,0,IF(#REF!=#REF!,0,IF(#REF!=#REF!,0,IF(#REF!=#REF!,0,IF(#REF!=#REF!,0,1)))))))))</f>
        <v>#REF!</v>
      </c>
      <c r="AF430" s="333">
        <f t="shared" si="99"/>
        <v>0</v>
      </c>
    </row>
    <row r="431" spans="1:32" ht="14.15" customHeight="1" thickTop="1" thickBot="1" x14ac:dyDescent="0.3">
      <c r="A431" s="1003"/>
      <c r="B431" s="1005"/>
      <c r="C431" s="1009"/>
      <c r="D431" s="1012"/>
      <c r="E431" s="1005"/>
      <c r="F431" s="1014"/>
      <c r="G431" s="1005"/>
      <c r="H431" s="1052"/>
      <c r="I431" s="327" t="s">
        <v>135</v>
      </c>
      <c r="J431" s="1005"/>
      <c r="K431" s="1005"/>
      <c r="L431" s="1006"/>
      <c r="M431" s="328"/>
      <c r="N431" s="329"/>
      <c r="O431" s="330"/>
      <c r="P431" s="329"/>
      <c r="Q431" s="331"/>
      <c r="R431" s="332"/>
      <c r="S431" s="332"/>
      <c r="T431" s="332"/>
      <c r="U431" s="329"/>
      <c r="V431" s="1020">
        <f>SUM(Q431:U440)</f>
        <v>0</v>
      </c>
      <c r="W431" s="1020">
        <f>IF(V431&gt;0,18,0)</f>
        <v>0</v>
      </c>
      <c r="X431" s="1035">
        <f t="shared" ref="X431" si="103">IF((V431-W431)&gt;=0,V431-W431,0)</f>
        <v>0</v>
      </c>
      <c r="Y431" s="1054">
        <f>IF(V431&lt;W431,V431,W431)/IF(W431=0,1,W431)</f>
        <v>0</v>
      </c>
      <c r="Z431" s="1038" t="str">
        <f>IF(Y431=1,"pe",IF(Y431&gt;0,"ne",""))</f>
        <v/>
      </c>
      <c r="AA431" s="1041"/>
      <c r="AB431" s="299">
        <v>1</v>
      </c>
      <c r="AC431" s="299" t="s">
        <v>355</v>
      </c>
      <c r="AD431" s="299" t="str">
        <f t="shared" si="94"/>
        <v>??</v>
      </c>
      <c r="AE431" s="299">
        <v>1</v>
      </c>
      <c r="AF431" s="333">
        <f>C431</f>
        <v>0</v>
      </c>
    </row>
    <row r="432" spans="1:32" ht="14.15" customHeight="1" thickTop="1" thickBot="1" x14ac:dyDescent="0.3">
      <c r="A432" s="1003"/>
      <c r="B432" s="1006"/>
      <c r="C432" s="1009"/>
      <c r="D432" s="1012"/>
      <c r="E432" s="1006"/>
      <c r="F432" s="1015"/>
      <c r="G432" s="1006"/>
      <c r="H432" s="1052"/>
      <c r="I432" s="1042"/>
      <c r="J432" s="1006"/>
      <c r="K432" s="1006"/>
      <c r="L432" s="1006"/>
      <c r="M432" s="334"/>
      <c r="N432" s="335"/>
      <c r="O432" s="336"/>
      <c r="P432" s="335"/>
      <c r="Q432" s="337"/>
      <c r="R432" s="338"/>
      <c r="S432" s="338"/>
      <c r="T432" s="338"/>
      <c r="U432" s="335"/>
      <c r="V432" s="1021"/>
      <c r="W432" s="1021"/>
      <c r="X432" s="1036"/>
      <c r="Y432" s="1054"/>
      <c r="Z432" s="1039"/>
      <c r="AA432" s="1041"/>
      <c r="AB432" s="299">
        <f>IF(O432=O431,0,1)</f>
        <v>0</v>
      </c>
      <c r="AC432" s="299" t="s">
        <v>355</v>
      </c>
      <c r="AD432" s="299" t="str">
        <f t="shared" si="94"/>
        <v>??</v>
      </c>
      <c r="AE432" s="299" t="e">
        <f>IF(#REF!=#REF!,0,1)</f>
        <v>#REF!</v>
      </c>
      <c r="AF432" s="333">
        <f t="shared" si="99"/>
        <v>0</v>
      </c>
    </row>
    <row r="433" spans="1:32" ht="14.15" customHeight="1" thickTop="1" thickBot="1" x14ac:dyDescent="0.3">
      <c r="A433" s="1003"/>
      <c r="B433" s="1006"/>
      <c r="C433" s="1009"/>
      <c r="D433" s="1012"/>
      <c r="E433" s="1006"/>
      <c r="F433" s="1015"/>
      <c r="G433" s="1006"/>
      <c r="H433" s="1052"/>
      <c r="I433" s="1042"/>
      <c r="J433" s="1006"/>
      <c r="K433" s="1006"/>
      <c r="L433" s="1006"/>
      <c r="M433" s="334"/>
      <c r="N433" s="335"/>
      <c r="O433" s="336"/>
      <c r="P433" s="335"/>
      <c r="Q433" s="337"/>
      <c r="R433" s="338"/>
      <c r="S433" s="338"/>
      <c r="T433" s="338"/>
      <c r="U433" s="335"/>
      <c r="V433" s="1021"/>
      <c r="W433" s="1021"/>
      <c r="X433" s="1036"/>
      <c r="Y433" s="1054"/>
      <c r="Z433" s="1039"/>
      <c r="AA433" s="1041"/>
      <c r="AB433" s="299">
        <f>IF(O433=O432,0,IF(O433=O431,0,1))</f>
        <v>0</v>
      </c>
      <c r="AC433" s="299" t="s">
        <v>355</v>
      </c>
      <c r="AD433" s="299" t="str">
        <f t="shared" si="94"/>
        <v>??</v>
      </c>
      <c r="AE433" s="299" t="e">
        <f>IF(#REF!=#REF!,0,IF(#REF!=#REF!,0,1))</f>
        <v>#REF!</v>
      </c>
      <c r="AF433" s="333">
        <f t="shared" si="99"/>
        <v>0</v>
      </c>
    </row>
    <row r="434" spans="1:32" ht="14.15" customHeight="1" thickTop="1" thickBot="1" x14ac:dyDescent="0.3">
      <c r="A434" s="1003"/>
      <c r="B434" s="1006"/>
      <c r="C434" s="1009"/>
      <c r="D434" s="1012"/>
      <c r="E434" s="1006"/>
      <c r="F434" s="1015"/>
      <c r="G434" s="1006"/>
      <c r="H434" s="1052"/>
      <c r="I434" s="1042"/>
      <c r="J434" s="1006"/>
      <c r="K434" s="1006"/>
      <c r="L434" s="1006"/>
      <c r="M434" s="334"/>
      <c r="N434" s="335"/>
      <c r="O434" s="336"/>
      <c r="P434" s="335"/>
      <c r="Q434" s="337"/>
      <c r="R434" s="338"/>
      <c r="S434" s="338"/>
      <c r="T434" s="338"/>
      <c r="U434" s="335"/>
      <c r="V434" s="1021"/>
      <c r="W434" s="1021"/>
      <c r="X434" s="1036"/>
      <c r="Y434" s="1054"/>
      <c r="Z434" s="1039"/>
      <c r="AA434" s="1041"/>
      <c r="AB434" s="299">
        <f>IF(O434=O433,0,IF(O434=O432,0,IF(O434=O431,0,1)))</f>
        <v>0</v>
      </c>
      <c r="AC434" s="299" t="s">
        <v>355</v>
      </c>
      <c r="AD434" s="299" t="str">
        <f t="shared" si="94"/>
        <v>??</v>
      </c>
      <c r="AE434" s="299" t="e">
        <f>IF(#REF!=#REF!,0,IF(#REF!=#REF!,0,IF(#REF!=#REF!,0,1)))</f>
        <v>#REF!</v>
      </c>
      <c r="AF434" s="333">
        <f t="shared" si="99"/>
        <v>0</v>
      </c>
    </row>
    <row r="435" spans="1:32" ht="14.15" customHeight="1" thickTop="1" thickBot="1" x14ac:dyDescent="0.3">
      <c r="A435" s="1003"/>
      <c r="B435" s="1006"/>
      <c r="C435" s="1009"/>
      <c r="D435" s="1012"/>
      <c r="E435" s="1006"/>
      <c r="F435" s="1015"/>
      <c r="G435" s="1006"/>
      <c r="H435" s="1052"/>
      <c r="I435" s="1042"/>
      <c r="J435" s="1006"/>
      <c r="K435" s="1006"/>
      <c r="L435" s="1006"/>
      <c r="M435" s="334"/>
      <c r="N435" s="335"/>
      <c r="O435" s="336"/>
      <c r="P435" s="335"/>
      <c r="Q435" s="337"/>
      <c r="R435" s="338"/>
      <c r="S435" s="338"/>
      <c r="T435" s="338"/>
      <c r="U435" s="335"/>
      <c r="V435" s="1021"/>
      <c r="W435" s="1021"/>
      <c r="X435" s="1036"/>
      <c r="Y435" s="1054"/>
      <c r="Z435" s="1039"/>
      <c r="AA435" s="1041"/>
      <c r="AB435" s="299">
        <f>IF(O435=O434,0,IF(O435=O433,0,IF(O435=O432,0,IF(O435=O431,0,1))))</f>
        <v>0</v>
      </c>
      <c r="AC435" s="299" t="s">
        <v>355</v>
      </c>
      <c r="AD435" s="299" t="str">
        <f t="shared" si="94"/>
        <v>??</v>
      </c>
      <c r="AE435" s="299" t="e">
        <f>IF(#REF!=#REF!,0,IF(#REF!=#REF!,0,IF(#REF!=#REF!,0,IF(#REF!=#REF!,0,1))))</f>
        <v>#REF!</v>
      </c>
      <c r="AF435" s="333">
        <f t="shared" si="99"/>
        <v>0</v>
      </c>
    </row>
    <row r="436" spans="1:32" ht="14.15" customHeight="1" thickTop="1" thickBot="1" x14ac:dyDescent="0.3">
      <c r="A436" s="1003"/>
      <c r="B436" s="1006"/>
      <c r="C436" s="1009"/>
      <c r="D436" s="1012"/>
      <c r="E436" s="1006"/>
      <c r="F436" s="1015"/>
      <c r="G436" s="1006"/>
      <c r="H436" s="1052"/>
      <c r="I436" s="1042"/>
      <c r="J436" s="1006"/>
      <c r="K436" s="1006"/>
      <c r="L436" s="1006"/>
      <c r="M436" s="334"/>
      <c r="N436" s="335"/>
      <c r="O436" s="336"/>
      <c r="P436" s="335"/>
      <c r="Q436" s="337"/>
      <c r="R436" s="338"/>
      <c r="S436" s="338"/>
      <c r="T436" s="338"/>
      <c r="U436" s="335"/>
      <c r="V436" s="1021"/>
      <c r="W436" s="1021"/>
      <c r="X436" s="1036"/>
      <c r="Y436" s="1054"/>
      <c r="Z436" s="1039"/>
      <c r="AA436" s="1041"/>
      <c r="AB436" s="299">
        <f>IF(O436=O435,0,IF(O436=O434,0,IF(O436=O433,0,IF(O436=O432,0,IF(O436=O431,0,1)))))</f>
        <v>0</v>
      </c>
      <c r="AC436" s="299" t="s">
        <v>355</v>
      </c>
      <c r="AD436" s="299" t="str">
        <f t="shared" si="94"/>
        <v>??</v>
      </c>
      <c r="AE436" s="299" t="e">
        <f>IF(#REF!=#REF!,0,IF(#REF!=#REF!,0,IF(#REF!=#REF!,0,IF(#REF!=#REF!,0,IF(#REF!=#REF!,0,1)))))</f>
        <v>#REF!</v>
      </c>
      <c r="AF436" s="333">
        <f t="shared" si="99"/>
        <v>0</v>
      </c>
    </row>
    <row r="437" spans="1:32" ht="14.15" customHeight="1" thickTop="1" thickBot="1" x14ac:dyDescent="0.3">
      <c r="A437" s="1003"/>
      <c r="B437" s="1006"/>
      <c r="C437" s="1009"/>
      <c r="D437" s="1012"/>
      <c r="E437" s="1006"/>
      <c r="F437" s="1015"/>
      <c r="G437" s="1006"/>
      <c r="H437" s="1052"/>
      <c r="I437" s="1042"/>
      <c r="J437" s="1006"/>
      <c r="K437" s="1006"/>
      <c r="L437" s="1006"/>
      <c r="M437" s="334"/>
      <c r="N437" s="335"/>
      <c r="O437" s="336"/>
      <c r="P437" s="335"/>
      <c r="Q437" s="337"/>
      <c r="R437" s="338"/>
      <c r="S437" s="338"/>
      <c r="T437" s="338"/>
      <c r="U437" s="335"/>
      <c r="V437" s="1021"/>
      <c r="W437" s="1021"/>
      <c r="X437" s="1044" t="str">
        <f t="shared" ref="X437" si="104">IF(X431&gt;9,"błąd","")</f>
        <v/>
      </c>
      <c r="Y437" s="1054"/>
      <c r="Z437" s="1039"/>
      <c r="AA437" s="1041"/>
      <c r="AB437" s="299">
        <f>IF(O437=O436,0,IF(O437=O435,0,IF(O437=O434,0,IF(O437=O433,0,IF(O437=O432,0,IF(O437=O431,0,1))))))</f>
        <v>0</v>
      </c>
      <c r="AC437" s="299" t="s">
        <v>355</v>
      </c>
      <c r="AD437" s="299" t="str">
        <f t="shared" si="94"/>
        <v>??</v>
      </c>
      <c r="AE437" s="299" t="e">
        <f>IF(#REF!=#REF!,0,IF(#REF!=#REF!,0,IF(#REF!=#REF!,0,IF(#REF!=#REF!,0,IF(#REF!=#REF!,0,IF(#REF!=#REF!,0,1))))))</f>
        <v>#REF!</v>
      </c>
      <c r="AF437" s="333">
        <f t="shared" si="99"/>
        <v>0</v>
      </c>
    </row>
    <row r="438" spans="1:32" ht="14.15" customHeight="1" thickTop="1" thickBot="1" x14ac:dyDescent="0.3">
      <c r="A438" s="1003"/>
      <c r="B438" s="1006"/>
      <c r="C438" s="1009"/>
      <c r="D438" s="1012"/>
      <c r="E438" s="1006"/>
      <c r="F438" s="1015"/>
      <c r="G438" s="1006"/>
      <c r="H438" s="1052"/>
      <c r="I438" s="1042"/>
      <c r="J438" s="1006"/>
      <c r="K438" s="1006"/>
      <c r="L438" s="1006"/>
      <c r="M438" s="334"/>
      <c r="N438" s="335"/>
      <c r="O438" s="336"/>
      <c r="P438" s="335"/>
      <c r="Q438" s="337"/>
      <c r="R438" s="338"/>
      <c r="S438" s="338"/>
      <c r="T438" s="338"/>
      <c r="U438" s="335"/>
      <c r="V438" s="1021"/>
      <c r="W438" s="1021"/>
      <c r="X438" s="1044"/>
      <c r="Y438" s="1054"/>
      <c r="Z438" s="1039"/>
      <c r="AA438" s="1041"/>
      <c r="AB438" s="299">
        <f>IF(O438=O437,0,IF(O438=O436,0,IF(O438=O435,0,IF(O438=O434,0,IF(O438=O433,0,IF(O438=O432,0,IF(O438=O431,0,1)))))))</f>
        <v>0</v>
      </c>
      <c r="AC438" s="299" t="s">
        <v>355</v>
      </c>
      <c r="AD438" s="299" t="str">
        <f t="shared" si="94"/>
        <v>??</v>
      </c>
      <c r="AE438" s="299" t="e">
        <f>IF(#REF!=#REF!,0,IF(#REF!=#REF!,0,IF(#REF!=#REF!,0,IF(#REF!=#REF!,0,IF(#REF!=#REF!,0,IF(#REF!=#REF!,0,IF(#REF!=#REF!,0,1)))))))</f>
        <v>#REF!</v>
      </c>
      <c r="AF438" s="333">
        <f t="shared" si="99"/>
        <v>0</v>
      </c>
    </row>
    <row r="439" spans="1:32" ht="14.15" customHeight="1" thickTop="1" thickBot="1" x14ac:dyDescent="0.3">
      <c r="A439" s="1003"/>
      <c r="B439" s="1006"/>
      <c r="C439" s="1009"/>
      <c r="D439" s="1012"/>
      <c r="E439" s="1006"/>
      <c r="F439" s="1015"/>
      <c r="G439" s="1006"/>
      <c r="H439" s="1052"/>
      <c r="I439" s="1042"/>
      <c r="J439" s="1006"/>
      <c r="K439" s="1006"/>
      <c r="L439" s="1006"/>
      <c r="M439" s="334"/>
      <c r="N439" s="335"/>
      <c r="O439" s="336"/>
      <c r="P439" s="335"/>
      <c r="Q439" s="337"/>
      <c r="R439" s="338"/>
      <c r="S439" s="338"/>
      <c r="T439" s="338"/>
      <c r="U439" s="335"/>
      <c r="V439" s="1021"/>
      <c r="W439" s="1021"/>
      <c r="X439" s="1044"/>
      <c r="Y439" s="1054"/>
      <c r="Z439" s="1039"/>
      <c r="AA439" s="1041"/>
      <c r="AB439" s="299">
        <f>IF(O439=O438,0,IF(O439=O437,0,IF(O439=O436,0,IF(O439=O435,0,IF(O439=O434,0,IF(O439=O433,0,IF(O439=O432,0,IF(O439=O431,0,1))))))))</f>
        <v>0</v>
      </c>
      <c r="AC439" s="299" t="s">
        <v>355</v>
      </c>
      <c r="AD439" s="299" t="str">
        <f t="shared" si="94"/>
        <v>??</v>
      </c>
      <c r="AE439" s="299" t="e">
        <f>IF(#REF!=#REF!,0,IF(#REF!=#REF!,0,IF(#REF!=#REF!,0,IF(#REF!=#REF!,0,IF(#REF!=#REF!,0,IF(#REF!=#REF!,0,IF(#REF!=#REF!,0,IF(#REF!=#REF!,0,1))))))))</f>
        <v>#REF!</v>
      </c>
      <c r="AF439" s="333">
        <f t="shared" si="99"/>
        <v>0</v>
      </c>
    </row>
    <row r="440" spans="1:32" ht="14.15" customHeight="1" thickTop="1" thickBot="1" x14ac:dyDescent="0.3">
      <c r="A440" s="1004"/>
      <c r="B440" s="1007"/>
      <c r="C440" s="1010"/>
      <c r="D440" s="1013"/>
      <c r="E440" s="1007"/>
      <c r="F440" s="1016"/>
      <c r="G440" s="1007"/>
      <c r="H440" s="1053"/>
      <c r="I440" s="1043"/>
      <c r="J440" s="1007"/>
      <c r="K440" s="1007"/>
      <c r="L440" s="1007"/>
      <c r="M440" s="339"/>
      <c r="N440" s="340"/>
      <c r="O440" s="341"/>
      <c r="P440" s="340"/>
      <c r="Q440" s="342"/>
      <c r="R440" s="343"/>
      <c r="S440" s="343"/>
      <c r="T440" s="343"/>
      <c r="U440" s="340"/>
      <c r="V440" s="1022"/>
      <c r="W440" s="1022"/>
      <c r="X440" s="1045"/>
      <c r="Y440" s="1054"/>
      <c r="Z440" s="1040"/>
      <c r="AA440" s="1041"/>
      <c r="AB440" s="299">
        <f>IF(O440=O439,0,IF(O440=O438,0,IF(O440=O437,0,IF(O440=O436,0,IF(O440=O435,0,IF(O440=O434,0,IF(O440=O433,0,IF(O440=O432,0,IF(O440=O431,0,1)))))))))</f>
        <v>0</v>
      </c>
      <c r="AC440" s="299" t="s">
        <v>355</v>
      </c>
      <c r="AD440" s="299" t="str">
        <f t="shared" si="94"/>
        <v>??</v>
      </c>
      <c r="AE440" s="299" t="e">
        <f>IF(#REF!=#REF!,0,IF(#REF!=#REF!,0,IF(#REF!=#REF!,0,IF(#REF!=#REF!,0,IF(#REF!=#REF!,0,IF(#REF!=#REF!,0,IF(#REF!=#REF!,0,IF(#REF!=#REF!,0,IF(#REF!=#REF!,0,1)))))))))</f>
        <v>#REF!</v>
      </c>
      <c r="AF440" s="333">
        <f t="shared" si="99"/>
        <v>0</v>
      </c>
    </row>
    <row r="441" spans="1:32" ht="14.15" customHeight="1" thickTop="1" thickBot="1" x14ac:dyDescent="0.3">
      <c r="A441" s="1003"/>
      <c r="B441" s="1005"/>
      <c r="C441" s="1009"/>
      <c r="D441" s="1012"/>
      <c r="E441" s="1005"/>
      <c r="F441" s="1014"/>
      <c r="G441" s="1005"/>
      <c r="H441" s="1052"/>
      <c r="I441" s="327" t="s">
        <v>135</v>
      </c>
      <c r="J441" s="1005"/>
      <c r="K441" s="1005"/>
      <c r="L441" s="1006"/>
      <c r="M441" s="328"/>
      <c r="N441" s="329"/>
      <c r="O441" s="330"/>
      <c r="P441" s="329"/>
      <c r="Q441" s="331"/>
      <c r="R441" s="332"/>
      <c r="S441" s="332"/>
      <c r="T441" s="332"/>
      <c r="U441" s="329"/>
      <c r="V441" s="1020">
        <f>SUM(Q441:U450)</f>
        <v>0</v>
      </c>
      <c r="W441" s="1020">
        <f>IF(V441&gt;0,18,0)</f>
        <v>0</v>
      </c>
      <c r="X441" s="1035">
        <f t="shared" ref="X441" si="105">IF((V441-W441)&gt;=0,V441-W441,0)</f>
        <v>0</v>
      </c>
      <c r="Y441" s="1054">
        <f>IF(V441&lt;W441,V441,W441)/IF(W441=0,1,W441)</f>
        <v>0</v>
      </c>
      <c r="Z441" s="1038" t="str">
        <f>IF(Y441=1,"pe",IF(Y441&gt;0,"ne",""))</f>
        <v/>
      </c>
      <c r="AA441" s="1041"/>
      <c r="AB441" s="299">
        <v>1</v>
      </c>
      <c r="AC441" s="299" t="s">
        <v>355</v>
      </c>
      <c r="AD441" s="299" t="str">
        <f t="shared" si="94"/>
        <v>??</v>
      </c>
      <c r="AE441" s="299">
        <v>1</v>
      </c>
      <c r="AF441" s="333">
        <f>C441</f>
        <v>0</v>
      </c>
    </row>
    <row r="442" spans="1:32" ht="14.15" customHeight="1" thickTop="1" thickBot="1" x14ac:dyDescent="0.3">
      <c r="A442" s="1003"/>
      <c r="B442" s="1006"/>
      <c r="C442" s="1009"/>
      <c r="D442" s="1012"/>
      <c r="E442" s="1006"/>
      <c r="F442" s="1015"/>
      <c r="G442" s="1006"/>
      <c r="H442" s="1052"/>
      <c r="I442" s="1042"/>
      <c r="J442" s="1006"/>
      <c r="K442" s="1006"/>
      <c r="L442" s="1006"/>
      <c r="M442" s="334"/>
      <c r="N442" s="335"/>
      <c r="O442" s="336"/>
      <c r="P442" s="335"/>
      <c r="Q442" s="337"/>
      <c r="R442" s="338"/>
      <c r="S442" s="338"/>
      <c r="T442" s="338"/>
      <c r="U442" s="335"/>
      <c r="V442" s="1021"/>
      <c r="W442" s="1021"/>
      <c r="X442" s="1036"/>
      <c r="Y442" s="1054"/>
      <c r="Z442" s="1039"/>
      <c r="AA442" s="1041"/>
      <c r="AB442" s="299">
        <f>IF(O442=O441,0,1)</f>
        <v>0</v>
      </c>
      <c r="AC442" s="299" t="s">
        <v>355</v>
      </c>
      <c r="AD442" s="299" t="str">
        <f t="shared" si="94"/>
        <v>??</v>
      </c>
      <c r="AE442" s="299" t="e">
        <f>IF(#REF!=#REF!,0,1)</f>
        <v>#REF!</v>
      </c>
      <c r="AF442" s="333">
        <f t="shared" si="93"/>
        <v>0</v>
      </c>
    </row>
    <row r="443" spans="1:32" ht="14.15" customHeight="1" thickTop="1" thickBot="1" x14ac:dyDescent="0.3">
      <c r="A443" s="1003"/>
      <c r="B443" s="1006"/>
      <c r="C443" s="1009"/>
      <c r="D443" s="1012"/>
      <c r="E443" s="1006"/>
      <c r="F443" s="1015"/>
      <c r="G443" s="1006"/>
      <c r="H443" s="1052"/>
      <c r="I443" s="1042"/>
      <c r="J443" s="1006"/>
      <c r="K443" s="1006"/>
      <c r="L443" s="1006"/>
      <c r="M443" s="334"/>
      <c r="N443" s="335"/>
      <c r="O443" s="336"/>
      <c r="P443" s="335"/>
      <c r="Q443" s="337"/>
      <c r="R443" s="338"/>
      <c r="S443" s="338"/>
      <c r="T443" s="338"/>
      <c r="U443" s="335"/>
      <c r="V443" s="1021"/>
      <c r="W443" s="1021"/>
      <c r="X443" s="1036"/>
      <c r="Y443" s="1054"/>
      <c r="Z443" s="1039"/>
      <c r="AA443" s="1041"/>
      <c r="AB443" s="299">
        <f>IF(O443=O442,0,IF(O443=O441,0,1))</f>
        <v>0</v>
      </c>
      <c r="AC443" s="299" t="s">
        <v>355</v>
      </c>
      <c r="AD443" s="299" t="str">
        <f t="shared" si="94"/>
        <v>??</v>
      </c>
      <c r="AE443" s="299" t="e">
        <f>IF(#REF!=#REF!,0,IF(#REF!=#REF!,0,1))</f>
        <v>#REF!</v>
      </c>
      <c r="AF443" s="333">
        <f t="shared" si="93"/>
        <v>0</v>
      </c>
    </row>
    <row r="444" spans="1:32" ht="14.15" customHeight="1" thickTop="1" thickBot="1" x14ac:dyDescent="0.3">
      <c r="A444" s="1003"/>
      <c r="B444" s="1006"/>
      <c r="C444" s="1009"/>
      <c r="D444" s="1012"/>
      <c r="E444" s="1006"/>
      <c r="F444" s="1015"/>
      <c r="G444" s="1006"/>
      <c r="H444" s="1052"/>
      <c r="I444" s="1042"/>
      <c r="J444" s="1006"/>
      <c r="K444" s="1006"/>
      <c r="L444" s="1006"/>
      <c r="M444" s="334"/>
      <c r="N444" s="335"/>
      <c r="O444" s="336"/>
      <c r="P444" s="335"/>
      <c r="Q444" s="337"/>
      <c r="R444" s="338"/>
      <c r="S444" s="338"/>
      <c r="T444" s="338"/>
      <c r="U444" s="335"/>
      <c r="V444" s="1021"/>
      <c r="W444" s="1021"/>
      <c r="X444" s="1036"/>
      <c r="Y444" s="1054"/>
      <c r="Z444" s="1039"/>
      <c r="AA444" s="1041"/>
      <c r="AB444" s="299">
        <f>IF(O444=O443,0,IF(O444=O442,0,IF(O444=O441,0,1)))</f>
        <v>0</v>
      </c>
      <c r="AC444" s="299" t="s">
        <v>355</v>
      </c>
      <c r="AD444" s="299" t="str">
        <f t="shared" si="94"/>
        <v>??</v>
      </c>
      <c r="AE444" s="299" t="e">
        <f>IF(#REF!=#REF!,0,IF(#REF!=#REF!,0,IF(#REF!=#REF!,0,1)))</f>
        <v>#REF!</v>
      </c>
      <c r="AF444" s="333">
        <f t="shared" si="93"/>
        <v>0</v>
      </c>
    </row>
    <row r="445" spans="1:32" ht="14.15" customHeight="1" thickTop="1" thickBot="1" x14ac:dyDescent="0.3">
      <c r="A445" s="1003"/>
      <c r="B445" s="1006"/>
      <c r="C445" s="1009"/>
      <c r="D445" s="1012"/>
      <c r="E445" s="1006"/>
      <c r="F445" s="1015"/>
      <c r="G445" s="1006"/>
      <c r="H445" s="1052"/>
      <c r="I445" s="1042"/>
      <c r="J445" s="1006"/>
      <c r="K445" s="1006"/>
      <c r="L445" s="1006"/>
      <c r="M445" s="334"/>
      <c r="N445" s="335"/>
      <c r="O445" s="336"/>
      <c r="P445" s="335"/>
      <c r="Q445" s="337"/>
      <c r="R445" s="338"/>
      <c r="S445" s="338"/>
      <c r="T445" s="338"/>
      <c r="U445" s="335"/>
      <c r="V445" s="1021"/>
      <c r="W445" s="1021"/>
      <c r="X445" s="1036"/>
      <c r="Y445" s="1054"/>
      <c r="Z445" s="1039"/>
      <c r="AA445" s="1041"/>
      <c r="AB445" s="299">
        <f>IF(O445=O444,0,IF(O445=O443,0,IF(O445=O442,0,IF(O445=O441,0,1))))</f>
        <v>0</v>
      </c>
      <c r="AC445" s="299" t="s">
        <v>355</v>
      </c>
      <c r="AD445" s="299" t="str">
        <f t="shared" si="94"/>
        <v>??</v>
      </c>
      <c r="AE445" s="299" t="e">
        <f>IF(#REF!=#REF!,0,IF(#REF!=#REF!,0,IF(#REF!=#REF!,0,IF(#REF!=#REF!,0,1))))</f>
        <v>#REF!</v>
      </c>
      <c r="AF445" s="333">
        <f t="shared" si="93"/>
        <v>0</v>
      </c>
    </row>
    <row r="446" spans="1:32" ht="14.15" customHeight="1" thickTop="1" thickBot="1" x14ac:dyDescent="0.3">
      <c r="A446" s="1003"/>
      <c r="B446" s="1006"/>
      <c r="C446" s="1009"/>
      <c r="D446" s="1012"/>
      <c r="E446" s="1006"/>
      <c r="F446" s="1015"/>
      <c r="G446" s="1006"/>
      <c r="H446" s="1052"/>
      <c r="I446" s="1042"/>
      <c r="J446" s="1006"/>
      <c r="K446" s="1006"/>
      <c r="L446" s="1006"/>
      <c r="M446" s="334"/>
      <c r="N446" s="335"/>
      <c r="O446" s="336"/>
      <c r="P446" s="335"/>
      <c r="Q446" s="337"/>
      <c r="R446" s="338"/>
      <c r="S446" s="338"/>
      <c r="T446" s="338"/>
      <c r="U446" s="335"/>
      <c r="V446" s="1021"/>
      <c r="W446" s="1021"/>
      <c r="X446" s="1036"/>
      <c r="Y446" s="1054"/>
      <c r="Z446" s="1039"/>
      <c r="AA446" s="1041"/>
      <c r="AB446" s="299">
        <f>IF(O446=O445,0,IF(O446=O444,0,IF(O446=O443,0,IF(O446=O442,0,IF(O446=O441,0,1)))))</f>
        <v>0</v>
      </c>
      <c r="AC446" s="299" t="s">
        <v>355</v>
      </c>
      <c r="AD446" s="299" t="str">
        <f t="shared" si="94"/>
        <v>??</v>
      </c>
      <c r="AE446" s="299" t="e">
        <f>IF(#REF!=#REF!,0,IF(#REF!=#REF!,0,IF(#REF!=#REF!,0,IF(#REF!=#REF!,0,IF(#REF!=#REF!,0,1)))))</f>
        <v>#REF!</v>
      </c>
      <c r="AF446" s="333">
        <f t="shared" si="93"/>
        <v>0</v>
      </c>
    </row>
    <row r="447" spans="1:32" ht="14.15" customHeight="1" thickTop="1" thickBot="1" x14ac:dyDescent="0.3">
      <c r="A447" s="1003"/>
      <c r="B447" s="1006"/>
      <c r="C447" s="1009"/>
      <c r="D447" s="1012"/>
      <c r="E447" s="1006"/>
      <c r="F447" s="1015"/>
      <c r="G447" s="1006"/>
      <c r="H447" s="1052"/>
      <c r="I447" s="1042"/>
      <c r="J447" s="1006"/>
      <c r="K447" s="1006"/>
      <c r="L447" s="1006"/>
      <c r="M447" s="334"/>
      <c r="N447" s="335"/>
      <c r="O447" s="336"/>
      <c r="P447" s="335"/>
      <c r="Q447" s="337"/>
      <c r="R447" s="338"/>
      <c r="S447" s="338"/>
      <c r="T447" s="338"/>
      <c r="U447" s="335"/>
      <c r="V447" s="1021"/>
      <c r="W447" s="1021"/>
      <c r="X447" s="1044" t="str">
        <f t="shared" ref="X447" si="106">IF(X441&gt;9,"błąd","")</f>
        <v/>
      </c>
      <c r="Y447" s="1054"/>
      <c r="Z447" s="1039"/>
      <c r="AA447" s="1041"/>
      <c r="AB447" s="299">
        <f>IF(O447=O446,0,IF(O447=O445,0,IF(O447=O444,0,IF(O447=O443,0,IF(O447=O442,0,IF(O447=O441,0,1))))))</f>
        <v>0</v>
      </c>
      <c r="AC447" s="299" t="s">
        <v>355</v>
      </c>
      <c r="AD447" s="299" t="str">
        <f t="shared" si="94"/>
        <v>??</v>
      </c>
      <c r="AE447" s="299" t="e">
        <f>IF(#REF!=#REF!,0,IF(#REF!=#REF!,0,IF(#REF!=#REF!,0,IF(#REF!=#REF!,0,IF(#REF!=#REF!,0,IF(#REF!=#REF!,0,1))))))</f>
        <v>#REF!</v>
      </c>
      <c r="AF447" s="333">
        <f t="shared" si="93"/>
        <v>0</v>
      </c>
    </row>
    <row r="448" spans="1:32" ht="14.15" customHeight="1" thickTop="1" thickBot="1" x14ac:dyDescent="0.3">
      <c r="A448" s="1003"/>
      <c r="B448" s="1006"/>
      <c r="C448" s="1009"/>
      <c r="D448" s="1012"/>
      <c r="E448" s="1006"/>
      <c r="F448" s="1015"/>
      <c r="G448" s="1006"/>
      <c r="H448" s="1052"/>
      <c r="I448" s="1042"/>
      <c r="J448" s="1006"/>
      <c r="K448" s="1006"/>
      <c r="L448" s="1006"/>
      <c r="M448" s="334"/>
      <c r="N448" s="335"/>
      <c r="O448" s="336"/>
      <c r="P448" s="335"/>
      <c r="Q448" s="337"/>
      <c r="R448" s="338"/>
      <c r="S448" s="338"/>
      <c r="T448" s="338"/>
      <c r="U448" s="335"/>
      <c r="V448" s="1021"/>
      <c r="W448" s="1021"/>
      <c r="X448" s="1044"/>
      <c r="Y448" s="1054"/>
      <c r="Z448" s="1039"/>
      <c r="AA448" s="1041"/>
      <c r="AB448" s="299">
        <f>IF(O448=O447,0,IF(O448=O446,0,IF(O448=O445,0,IF(O448=O444,0,IF(O448=O443,0,IF(O448=O442,0,IF(O448=O441,0,1)))))))</f>
        <v>0</v>
      </c>
      <c r="AC448" s="299" t="s">
        <v>355</v>
      </c>
      <c r="AD448" s="299" t="str">
        <f t="shared" si="94"/>
        <v>??</v>
      </c>
      <c r="AE448" s="299" t="e">
        <f>IF(#REF!=#REF!,0,IF(#REF!=#REF!,0,IF(#REF!=#REF!,0,IF(#REF!=#REF!,0,IF(#REF!=#REF!,0,IF(#REF!=#REF!,0,IF(#REF!=#REF!,0,1)))))))</f>
        <v>#REF!</v>
      </c>
      <c r="AF448" s="333">
        <f t="shared" si="93"/>
        <v>0</v>
      </c>
    </row>
    <row r="449" spans="1:32" ht="14.15" customHeight="1" thickTop="1" thickBot="1" x14ac:dyDescent="0.3">
      <c r="A449" s="1003"/>
      <c r="B449" s="1006"/>
      <c r="C449" s="1009"/>
      <c r="D449" s="1012"/>
      <c r="E449" s="1006"/>
      <c r="F449" s="1015"/>
      <c r="G449" s="1006"/>
      <c r="H449" s="1052"/>
      <c r="I449" s="1042"/>
      <c r="J449" s="1006"/>
      <c r="K449" s="1006"/>
      <c r="L449" s="1006"/>
      <c r="M449" s="334"/>
      <c r="N449" s="335"/>
      <c r="O449" s="336"/>
      <c r="P449" s="335"/>
      <c r="Q449" s="337"/>
      <c r="R449" s="338"/>
      <c r="S449" s="338"/>
      <c r="T449" s="338"/>
      <c r="U449" s="335"/>
      <c r="V449" s="1021"/>
      <c r="W449" s="1021"/>
      <c r="X449" s="1044"/>
      <c r="Y449" s="1054"/>
      <c r="Z449" s="1039"/>
      <c r="AA449" s="1041"/>
      <c r="AB449" s="299">
        <f>IF(O449=O448,0,IF(O449=O447,0,IF(O449=O446,0,IF(O449=O445,0,IF(O449=O444,0,IF(O449=O443,0,IF(O449=O442,0,IF(O449=O441,0,1))))))))</f>
        <v>0</v>
      </c>
      <c r="AC449" s="299" t="s">
        <v>355</v>
      </c>
      <c r="AD449" s="299" t="str">
        <f t="shared" si="94"/>
        <v>??</v>
      </c>
      <c r="AE449" s="299" t="e">
        <f>IF(#REF!=#REF!,0,IF(#REF!=#REF!,0,IF(#REF!=#REF!,0,IF(#REF!=#REF!,0,IF(#REF!=#REF!,0,IF(#REF!=#REF!,0,IF(#REF!=#REF!,0,IF(#REF!=#REF!,0,1))))))))</f>
        <v>#REF!</v>
      </c>
      <c r="AF449" s="333">
        <f t="shared" si="93"/>
        <v>0</v>
      </c>
    </row>
    <row r="450" spans="1:32" ht="14.15" customHeight="1" thickTop="1" thickBot="1" x14ac:dyDescent="0.3">
      <c r="A450" s="1004"/>
      <c r="B450" s="1007"/>
      <c r="C450" s="1010"/>
      <c r="D450" s="1013"/>
      <c r="E450" s="1007"/>
      <c r="F450" s="1016"/>
      <c r="G450" s="1007"/>
      <c r="H450" s="1053"/>
      <c r="I450" s="1043"/>
      <c r="J450" s="1007"/>
      <c r="K450" s="1007"/>
      <c r="L450" s="1007"/>
      <c r="M450" s="339"/>
      <c r="N450" s="340"/>
      <c r="O450" s="341"/>
      <c r="P450" s="340"/>
      <c r="Q450" s="342"/>
      <c r="R450" s="343"/>
      <c r="S450" s="343"/>
      <c r="T450" s="343"/>
      <c r="U450" s="340"/>
      <c r="V450" s="1022"/>
      <c r="W450" s="1022"/>
      <c r="X450" s="1045"/>
      <c r="Y450" s="1054"/>
      <c r="Z450" s="1040"/>
      <c r="AA450" s="1041"/>
      <c r="AB450" s="299">
        <f>IF(O450=O449,0,IF(O450=O448,0,IF(O450=O447,0,IF(O450=O446,0,IF(O450=O445,0,IF(O450=O444,0,IF(O450=O443,0,IF(O450=O442,0,IF(O450=O441,0,1)))))))))</f>
        <v>0</v>
      </c>
      <c r="AC450" s="299" t="s">
        <v>355</v>
      </c>
      <c r="AD450" s="299" t="str">
        <f t="shared" si="94"/>
        <v>??</v>
      </c>
      <c r="AE450" s="299" t="e">
        <f>IF(#REF!=#REF!,0,IF(#REF!=#REF!,0,IF(#REF!=#REF!,0,IF(#REF!=#REF!,0,IF(#REF!=#REF!,0,IF(#REF!=#REF!,0,IF(#REF!=#REF!,0,IF(#REF!=#REF!,0,IF(#REF!=#REF!,0,1)))))))))</f>
        <v>#REF!</v>
      </c>
      <c r="AF450" s="333">
        <f t="shared" si="93"/>
        <v>0</v>
      </c>
    </row>
    <row r="451" spans="1:32" ht="14.15" customHeight="1" thickTop="1" thickBot="1" x14ac:dyDescent="0.3">
      <c r="A451" s="1003"/>
      <c r="B451" s="1005"/>
      <c r="C451" s="1009"/>
      <c r="D451" s="1012"/>
      <c r="E451" s="1005"/>
      <c r="F451" s="1014"/>
      <c r="G451" s="1005"/>
      <c r="H451" s="1052"/>
      <c r="I451" s="327" t="s">
        <v>135</v>
      </c>
      <c r="J451" s="1005"/>
      <c r="K451" s="1005"/>
      <c r="L451" s="1006"/>
      <c r="M451" s="328"/>
      <c r="N451" s="329"/>
      <c r="O451" s="330"/>
      <c r="P451" s="329"/>
      <c r="Q451" s="331"/>
      <c r="R451" s="332"/>
      <c r="S451" s="332"/>
      <c r="T451" s="332"/>
      <c r="U451" s="329"/>
      <c r="V451" s="1020">
        <f>SUM(Q451:U460)</f>
        <v>0</v>
      </c>
      <c r="W451" s="1020">
        <f>IF(V451&gt;0,18,0)</f>
        <v>0</v>
      </c>
      <c r="X451" s="1035">
        <f t="shared" ref="X451" si="107">IF((V451-W451)&gt;=0,V451-W451,0)</f>
        <v>0</v>
      </c>
      <c r="Y451" s="1054">
        <f>IF(V451&lt;W451,V451,W451)/IF(W451=0,1,W451)</f>
        <v>0</v>
      </c>
      <c r="Z451" s="1038" t="str">
        <f>IF(Y451=1,"pe",IF(Y451&gt;0,"ne",""))</f>
        <v/>
      </c>
      <c r="AA451" s="1041"/>
      <c r="AB451" s="299">
        <v>1</v>
      </c>
      <c r="AC451" s="299" t="s">
        <v>355</v>
      </c>
      <c r="AD451" s="299" t="str">
        <f t="shared" si="94"/>
        <v>??</v>
      </c>
      <c r="AE451" s="299">
        <v>1</v>
      </c>
      <c r="AF451" s="333">
        <f>C451</f>
        <v>0</v>
      </c>
    </row>
    <row r="452" spans="1:32" ht="14.15" customHeight="1" thickTop="1" thickBot="1" x14ac:dyDescent="0.3">
      <c r="A452" s="1003"/>
      <c r="B452" s="1006"/>
      <c r="C452" s="1009"/>
      <c r="D452" s="1012"/>
      <c r="E452" s="1006"/>
      <c r="F452" s="1015"/>
      <c r="G452" s="1006"/>
      <c r="H452" s="1052"/>
      <c r="I452" s="1042"/>
      <c r="J452" s="1006"/>
      <c r="K452" s="1006"/>
      <c r="L452" s="1006"/>
      <c r="M452" s="334"/>
      <c r="N452" s="335"/>
      <c r="O452" s="336"/>
      <c r="P452" s="335"/>
      <c r="Q452" s="337"/>
      <c r="R452" s="338"/>
      <c r="S452" s="338"/>
      <c r="T452" s="338"/>
      <c r="U452" s="335"/>
      <c r="V452" s="1021"/>
      <c r="W452" s="1021"/>
      <c r="X452" s="1036"/>
      <c r="Y452" s="1054"/>
      <c r="Z452" s="1039"/>
      <c r="AA452" s="1041"/>
      <c r="AB452" s="299">
        <f>IF(O452=O451,0,1)</f>
        <v>0</v>
      </c>
      <c r="AC452" s="299" t="s">
        <v>355</v>
      </c>
      <c r="AD452" s="299" t="str">
        <f t="shared" si="94"/>
        <v>??</v>
      </c>
      <c r="AE452" s="299" t="e">
        <f>IF(#REF!=#REF!,0,1)</f>
        <v>#REF!</v>
      </c>
      <c r="AF452" s="333">
        <f t="shared" ref="AF452:AF480" si="108">AF451</f>
        <v>0</v>
      </c>
    </row>
    <row r="453" spans="1:32" ht="14.15" customHeight="1" thickTop="1" thickBot="1" x14ac:dyDescent="0.3">
      <c r="A453" s="1003"/>
      <c r="B453" s="1006"/>
      <c r="C453" s="1009"/>
      <c r="D453" s="1012"/>
      <c r="E453" s="1006"/>
      <c r="F453" s="1015"/>
      <c r="G453" s="1006"/>
      <c r="H453" s="1052"/>
      <c r="I453" s="1042"/>
      <c r="J453" s="1006"/>
      <c r="K453" s="1006"/>
      <c r="L453" s="1006"/>
      <c r="M453" s="334"/>
      <c r="N453" s="335"/>
      <c r="O453" s="336"/>
      <c r="P453" s="335"/>
      <c r="Q453" s="337"/>
      <c r="R453" s="338"/>
      <c r="S453" s="338"/>
      <c r="T453" s="338"/>
      <c r="U453" s="335"/>
      <c r="V453" s="1021"/>
      <c r="W453" s="1021"/>
      <c r="X453" s="1036"/>
      <c r="Y453" s="1054"/>
      <c r="Z453" s="1039"/>
      <c r="AA453" s="1041"/>
      <c r="AB453" s="299">
        <f>IF(O453=O452,0,IF(O453=O451,0,1))</f>
        <v>0</v>
      </c>
      <c r="AC453" s="299" t="s">
        <v>355</v>
      </c>
      <c r="AD453" s="299" t="str">
        <f t="shared" si="94"/>
        <v>??</v>
      </c>
      <c r="AE453" s="299" t="e">
        <f>IF(#REF!=#REF!,0,IF(#REF!=#REF!,0,1))</f>
        <v>#REF!</v>
      </c>
      <c r="AF453" s="333">
        <f t="shared" si="108"/>
        <v>0</v>
      </c>
    </row>
    <row r="454" spans="1:32" ht="14.15" customHeight="1" thickTop="1" thickBot="1" x14ac:dyDescent="0.3">
      <c r="A454" s="1003"/>
      <c r="B454" s="1006"/>
      <c r="C454" s="1009"/>
      <c r="D454" s="1012"/>
      <c r="E454" s="1006"/>
      <c r="F454" s="1015"/>
      <c r="G454" s="1006"/>
      <c r="H454" s="1052"/>
      <c r="I454" s="1042"/>
      <c r="J454" s="1006"/>
      <c r="K454" s="1006"/>
      <c r="L454" s="1006"/>
      <c r="M454" s="334"/>
      <c r="N454" s="335"/>
      <c r="O454" s="336"/>
      <c r="P454" s="335"/>
      <c r="Q454" s="337"/>
      <c r="R454" s="338"/>
      <c r="S454" s="338"/>
      <c r="T454" s="338"/>
      <c r="U454" s="335"/>
      <c r="V454" s="1021"/>
      <c r="W454" s="1021"/>
      <c r="X454" s="1036"/>
      <c r="Y454" s="1054"/>
      <c r="Z454" s="1039"/>
      <c r="AA454" s="1041"/>
      <c r="AB454" s="299">
        <f>IF(O454=O453,0,IF(O454=O452,0,IF(O454=O451,0,1)))</f>
        <v>0</v>
      </c>
      <c r="AC454" s="299" t="s">
        <v>355</v>
      </c>
      <c r="AD454" s="299" t="str">
        <f t="shared" si="94"/>
        <v>??</v>
      </c>
      <c r="AE454" s="299" t="e">
        <f>IF(#REF!=#REF!,0,IF(#REF!=#REF!,0,IF(#REF!=#REF!,0,1)))</f>
        <v>#REF!</v>
      </c>
      <c r="AF454" s="333">
        <f t="shared" si="108"/>
        <v>0</v>
      </c>
    </row>
    <row r="455" spans="1:32" ht="14.15" customHeight="1" thickTop="1" thickBot="1" x14ac:dyDescent="0.3">
      <c r="A455" s="1003"/>
      <c r="B455" s="1006"/>
      <c r="C455" s="1009"/>
      <c r="D455" s="1012"/>
      <c r="E455" s="1006"/>
      <c r="F455" s="1015"/>
      <c r="G455" s="1006"/>
      <c r="H455" s="1052"/>
      <c r="I455" s="1042"/>
      <c r="J455" s="1006"/>
      <c r="K455" s="1006"/>
      <c r="L455" s="1006"/>
      <c r="M455" s="334"/>
      <c r="N455" s="335"/>
      <c r="O455" s="336"/>
      <c r="P455" s="335"/>
      <c r="Q455" s="337"/>
      <c r="R455" s="338"/>
      <c r="S455" s="338"/>
      <c r="T455" s="338"/>
      <c r="U455" s="335"/>
      <c r="V455" s="1021"/>
      <c r="W455" s="1021"/>
      <c r="X455" s="1036"/>
      <c r="Y455" s="1054"/>
      <c r="Z455" s="1039"/>
      <c r="AA455" s="1041"/>
      <c r="AB455" s="299">
        <f>IF(O455=O454,0,IF(O455=O453,0,IF(O455=O452,0,IF(O455=O451,0,1))))</f>
        <v>0</v>
      </c>
      <c r="AC455" s="299" t="s">
        <v>355</v>
      </c>
      <c r="AD455" s="299" t="str">
        <f t="shared" si="94"/>
        <v>??</v>
      </c>
      <c r="AE455" s="299" t="e">
        <f>IF(#REF!=#REF!,0,IF(#REF!=#REF!,0,IF(#REF!=#REF!,0,IF(#REF!=#REF!,0,1))))</f>
        <v>#REF!</v>
      </c>
      <c r="AF455" s="333">
        <f t="shared" si="108"/>
        <v>0</v>
      </c>
    </row>
    <row r="456" spans="1:32" ht="14.15" customHeight="1" thickTop="1" thickBot="1" x14ac:dyDescent="0.3">
      <c r="A456" s="1003"/>
      <c r="B456" s="1006"/>
      <c r="C456" s="1009"/>
      <c r="D456" s="1012"/>
      <c r="E456" s="1006"/>
      <c r="F456" s="1015"/>
      <c r="G456" s="1006"/>
      <c r="H456" s="1052"/>
      <c r="I456" s="1042"/>
      <c r="J456" s="1006"/>
      <c r="K456" s="1006"/>
      <c r="L456" s="1006"/>
      <c r="M456" s="334"/>
      <c r="N456" s="335"/>
      <c r="O456" s="336"/>
      <c r="P456" s="335"/>
      <c r="Q456" s="337"/>
      <c r="R456" s="338"/>
      <c r="S456" s="338"/>
      <c r="T456" s="338"/>
      <c r="U456" s="335"/>
      <c r="V456" s="1021"/>
      <c r="W456" s="1021"/>
      <c r="X456" s="1036"/>
      <c r="Y456" s="1054"/>
      <c r="Z456" s="1039"/>
      <c r="AA456" s="1041"/>
      <c r="AB456" s="299">
        <f>IF(O456=O455,0,IF(O456=O454,0,IF(O456=O453,0,IF(O456=O452,0,IF(O456=O451,0,1)))))</f>
        <v>0</v>
      </c>
      <c r="AC456" s="299" t="s">
        <v>355</v>
      </c>
      <c r="AD456" s="299" t="str">
        <f t="shared" si="94"/>
        <v>??</v>
      </c>
      <c r="AE456" s="299" t="e">
        <f>IF(#REF!=#REF!,0,IF(#REF!=#REF!,0,IF(#REF!=#REF!,0,IF(#REF!=#REF!,0,IF(#REF!=#REF!,0,1)))))</f>
        <v>#REF!</v>
      </c>
      <c r="AF456" s="333">
        <f t="shared" si="108"/>
        <v>0</v>
      </c>
    </row>
    <row r="457" spans="1:32" ht="14.15" customHeight="1" thickTop="1" thickBot="1" x14ac:dyDescent="0.3">
      <c r="A457" s="1003"/>
      <c r="B457" s="1006"/>
      <c r="C457" s="1009"/>
      <c r="D457" s="1012"/>
      <c r="E457" s="1006"/>
      <c r="F457" s="1015"/>
      <c r="G457" s="1006"/>
      <c r="H457" s="1052"/>
      <c r="I457" s="1042"/>
      <c r="J457" s="1006"/>
      <c r="K457" s="1006"/>
      <c r="L457" s="1006"/>
      <c r="M457" s="334"/>
      <c r="N457" s="335"/>
      <c r="O457" s="336"/>
      <c r="P457" s="335"/>
      <c r="Q457" s="337"/>
      <c r="R457" s="338"/>
      <c r="S457" s="338"/>
      <c r="T457" s="338"/>
      <c r="U457" s="335"/>
      <c r="V457" s="1021"/>
      <c r="W457" s="1021"/>
      <c r="X457" s="1044" t="str">
        <f t="shared" ref="X457" si="109">IF(X451&gt;9,"błąd","")</f>
        <v/>
      </c>
      <c r="Y457" s="1054"/>
      <c r="Z457" s="1039"/>
      <c r="AA457" s="1041"/>
      <c r="AB457" s="299">
        <f>IF(O457=O456,0,IF(O457=O455,0,IF(O457=O454,0,IF(O457=O453,0,IF(O457=O452,0,IF(O457=O451,0,1))))))</f>
        <v>0</v>
      </c>
      <c r="AC457" s="299" t="s">
        <v>355</v>
      </c>
      <c r="AD457" s="299" t="str">
        <f t="shared" si="94"/>
        <v>??</v>
      </c>
      <c r="AE457" s="299" t="e">
        <f>IF(#REF!=#REF!,0,IF(#REF!=#REF!,0,IF(#REF!=#REF!,0,IF(#REF!=#REF!,0,IF(#REF!=#REF!,0,IF(#REF!=#REF!,0,1))))))</f>
        <v>#REF!</v>
      </c>
      <c r="AF457" s="333">
        <f t="shared" si="108"/>
        <v>0</v>
      </c>
    </row>
    <row r="458" spans="1:32" ht="14.15" customHeight="1" thickTop="1" thickBot="1" x14ac:dyDescent="0.3">
      <c r="A458" s="1003"/>
      <c r="B458" s="1006"/>
      <c r="C458" s="1009"/>
      <c r="D458" s="1012"/>
      <c r="E458" s="1006"/>
      <c r="F458" s="1015"/>
      <c r="G458" s="1006"/>
      <c r="H458" s="1052"/>
      <c r="I458" s="1042"/>
      <c r="J458" s="1006"/>
      <c r="K458" s="1006"/>
      <c r="L458" s="1006"/>
      <c r="M458" s="334"/>
      <c r="N458" s="335"/>
      <c r="O458" s="336"/>
      <c r="P458" s="335"/>
      <c r="Q458" s="337"/>
      <c r="R458" s="338"/>
      <c r="S458" s="338"/>
      <c r="T458" s="338"/>
      <c r="U458" s="335"/>
      <c r="V458" s="1021"/>
      <c r="W458" s="1021"/>
      <c r="X458" s="1044"/>
      <c r="Y458" s="1054"/>
      <c r="Z458" s="1039"/>
      <c r="AA458" s="1041"/>
      <c r="AB458" s="299">
        <f>IF(O458=O457,0,IF(O458=O456,0,IF(O458=O455,0,IF(O458=O454,0,IF(O458=O453,0,IF(O458=O452,0,IF(O458=O451,0,1)))))))</f>
        <v>0</v>
      </c>
      <c r="AC458" s="299" t="s">
        <v>355</v>
      </c>
      <c r="AD458" s="299" t="str">
        <f t="shared" si="94"/>
        <v>??</v>
      </c>
      <c r="AE458" s="299" t="e">
        <f>IF(#REF!=#REF!,0,IF(#REF!=#REF!,0,IF(#REF!=#REF!,0,IF(#REF!=#REF!,0,IF(#REF!=#REF!,0,IF(#REF!=#REF!,0,IF(#REF!=#REF!,0,1)))))))</f>
        <v>#REF!</v>
      </c>
      <c r="AF458" s="333">
        <f t="shared" si="108"/>
        <v>0</v>
      </c>
    </row>
    <row r="459" spans="1:32" ht="14.15" customHeight="1" thickTop="1" thickBot="1" x14ac:dyDescent="0.3">
      <c r="A459" s="1003"/>
      <c r="B459" s="1006"/>
      <c r="C459" s="1009"/>
      <c r="D459" s="1012"/>
      <c r="E459" s="1006"/>
      <c r="F459" s="1015"/>
      <c r="G459" s="1006"/>
      <c r="H459" s="1052"/>
      <c r="I459" s="1042"/>
      <c r="J459" s="1006"/>
      <c r="K459" s="1006"/>
      <c r="L459" s="1006"/>
      <c r="M459" s="334"/>
      <c r="N459" s="335"/>
      <c r="O459" s="336"/>
      <c r="P459" s="335"/>
      <c r="Q459" s="337"/>
      <c r="R459" s="338"/>
      <c r="S459" s="338"/>
      <c r="T459" s="338"/>
      <c r="U459" s="335"/>
      <c r="V459" s="1021"/>
      <c r="W459" s="1021"/>
      <c r="X459" s="1044"/>
      <c r="Y459" s="1054"/>
      <c r="Z459" s="1039"/>
      <c r="AA459" s="1041"/>
      <c r="AB459" s="299">
        <f>IF(O459=O458,0,IF(O459=O457,0,IF(O459=O456,0,IF(O459=O455,0,IF(O459=O454,0,IF(O459=O453,0,IF(O459=O452,0,IF(O459=O451,0,1))))))))</f>
        <v>0</v>
      </c>
      <c r="AC459" s="299" t="s">
        <v>355</v>
      </c>
      <c r="AD459" s="299" t="str">
        <f t="shared" si="94"/>
        <v>??</v>
      </c>
      <c r="AE459" s="299" t="e">
        <f>IF(#REF!=#REF!,0,IF(#REF!=#REF!,0,IF(#REF!=#REF!,0,IF(#REF!=#REF!,0,IF(#REF!=#REF!,0,IF(#REF!=#REF!,0,IF(#REF!=#REF!,0,IF(#REF!=#REF!,0,1))))))))</f>
        <v>#REF!</v>
      </c>
      <c r="AF459" s="333">
        <f t="shared" si="108"/>
        <v>0</v>
      </c>
    </row>
    <row r="460" spans="1:32" ht="14.15" customHeight="1" thickTop="1" thickBot="1" x14ac:dyDescent="0.3">
      <c r="A460" s="1004"/>
      <c r="B460" s="1007"/>
      <c r="C460" s="1010"/>
      <c r="D460" s="1013"/>
      <c r="E460" s="1007"/>
      <c r="F460" s="1016"/>
      <c r="G460" s="1007"/>
      <c r="H460" s="1053"/>
      <c r="I460" s="1043"/>
      <c r="J460" s="1007"/>
      <c r="K460" s="1007"/>
      <c r="L460" s="1007"/>
      <c r="M460" s="339"/>
      <c r="N460" s="340"/>
      <c r="O460" s="341"/>
      <c r="P460" s="340"/>
      <c r="Q460" s="342"/>
      <c r="R460" s="343"/>
      <c r="S460" s="343"/>
      <c r="T460" s="343"/>
      <c r="U460" s="340"/>
      <c r="V460" s="1022"/>
      <c r="W460" s="1022"/>
      <c r="X460" s="1045"/>
      <c r="Y460" s="1054"/>
      <c r="Z460" s="1040"/>
      <c r="AA460" s="1041"/>
      <c r="AB460" s="299">
        <f>IF(O460=O459,0,IF(O460=O458,0,IF(O460=O457,0,IF(O460=O456,0,IF(O460=O455,0,IF(O460=O454,0,IF(O460=O453,0,IF(O460=O452,0,IF(O460=O451,0,1)))))))))</f>
        <v>0</v>
      </c>
      <c r="AC460" s="299" t="s">
        <v>355</v>
      </c>
      <c r="AD460" s="299" t="str">
        <f t="shared" si="94"/>
        <v>??</v>
      </c>
      <c r="AE460" s="299" t="e">
        <f>IF(#REF!=#REF!,0,IF(#REF!=#REF!,0,IF(#REF!=#REF!,0,IF(#REF!=#REF!,0,IF(#REF!=#REF!,0,IF(#REF!=#REF!,0,IF(#REF!=#REF!,0,IF(#REF!=#REF!,0,IF(#REF!=#REF!,0,1)))))))))</f>
        <v>#REF!</v>
      </c>
      <c r="AF460" s="333">
        <f t="shared" si="108"/>
        <v>0</v>
      </c>
    </row>
    <row r="461" spans="1:32" ht="14.15" customHeight="1" thickTop="1" thickBot="1" x14ac:dyDescent="0.3">
      <c r="A461" s="1003"/>
      <c r="B461" s="1005"/>
      <c r="C461" s="1009"/>
      <c r="D461" s="1012"/>
      <c r="E461" s="1005"/>
      <c r="F461" s="1014"/>
      <c r="G461" s="1005"/>
      <c r="H461" s="1052"/>
      <c r="I461" s="327" t="s">
        <v>135</v>
      </c>
      <c r="J461" s="1005"/>
      <c r="K461" s="1005"/>
      <c r="L461" s="1006"/>
      <c r="M461" s="328"/>
      <c r="N461" s="329"/>
      <c r="O461" s="330"/>
      <c r="P461" s="329"/>
      <c r="Q461" s="331"/>
      <c r="R461" s="332"/>
      <c r="S461" s="332"/>
      <c r="T461" s="332"/>
      <c r="U461" s="329"/>
      <c r="V461" s="1020">
        <f>SUM(Q461:U470)</f>
        <v>0</v>
      </c>
      <c r="W461" s="1020">
        <f>IF(V461&gt;0,18,0)</f>
        <v>0</v>
      </c>
      <c r="X461" s="1035">
        <f t="shared" ref="X461" si="110">IF((V461-W461)&gt;=0,V461-W461,0)</f>
        <v>0</v>
      </c>
      <c r="Y461" s="1054">
        <f>IF(V461&lt;W461,V461,W461)/IF(W461=0,1,W461)</f>
        <v>0</v>
      </c>
      <c r="Z461" s="1038" t="str">
        <f>IF(Y461=1,"pe",IF(Y461&gt;0,"ne",""))</f>
        <v/>
      </c>
      <c r="AA461" s="1041"/>
      <c r="AB461" s="299">
        <v>1</v>
      </c>
      <c r="AC461" s="299" t="s">
        <v>355</v>
      </c>
      <c r="AD461" s="299" t="str">
        <f t="shared" si="94"/>
        <v>??</v>
      </c>
      <c r="AE461" s="299">
        <v>1</v>
      </c>
      <c r="AF461" s="333">
        <f>C461</f>
        <v>0</v>
      </c>
    </row>
    <row r="462" spans="1:32" ht="14.15" customHeight="1" thickTop="1" thickBot="1" x14ac:dyDescent="0.3">
      <c r="A462" s="1003"/>
      <c r="B462" s="1006"/>
      <c r="C462" s="1009"/>
      <c r="D462" s="1012"/>
      <c r="E462" s="1006"/>
      <c r="F462" s="1015"/>
      <c r="G462" s="1006"/>
      <c r="H462" s="1052"/>
      <c r="I462" s="1042"/>
      <c r="J462" s="1006"/>
      <c r="K462" s="1006"/>
      <c r="L462" s="1006"/>
      <c r="M462" s="334"/>
      <c r="N462" s="335"/>
      <c r="O462" s="336"/>
      <c r="P462" s="335"/>
      <c r="Q462" s="337"/>
      <c r="R462" s="338"/>
      <c r="S462" s="338"/>
      <c r="T462" s="338"/>
      <c r="U462" s="335"/>
      <c r="V462" s="1021"/>
      <c r="W462" s="1021"/>
      <c r="X462" s="1036"/>
      <c r="Y462" s="1054"/>
      <c r="Z462" s="1039"/>
      <c r="AA462" s="1041"/>
      <c r="AB462" s="299">
        <f>IF(O462=O461,0,1)</f>
        <v>0</v>
      </c>
      <c r="AC462" s="299" t="s">
        <v>355</v>
      </c>
      <c r="AD462" s="299" t="str">
        <f t="shared" si="94"/>
        <v>??</v>
      </c>
      <c r="AE462" s="299" t="e">
        <f>IF(#REF!=#REF!,0,1)</f>
        <v>#REF!</v>
      </c>
      <c r="AF462" s="333">
        <f t="shared" si="108"/>
        <v>0</v>
      </c>
    </row>
    <row r="463" spans="1:32" ht="14.15" customHeight="1" thickTop="1" thickBot="1" x14ac:dyDescent="0.3">
      <c r="A463" s="1003"/>
      <c r="B463" s="1006"/>
      <c r="C463" s="1009"/>
      <c r="D463" s="1012"/>
      <c r="E463" s="1006"/>
      <c r="F463" s="1015"/>
      <c r="G463" s="1006"/>
      <c r="H463" s="1052"/>
      <c r="I463" s="1042"/>
      <c r="J463" s="1006"/>
      <c r="K463" s="1006"/>
      <c r="L463" s="1006"/>
      <c r="M463" s="334"/>
      <c r="N463" s="335"/>
      <c r="O463" s="336"/>
      <c r="P463" s="335"/>
      <c r="Q463" s="337"/>
      <c r="R463" s="338"/>
      <c r="S463" s="338"/>
      <c r="T463" s="338"/>
      <c r="U463" s="335"/>
      <c r="V463" s="1021"/>
      <c r="W463" s="1021"/>
      <c r="X463" s="1036"/>
      <c r="Y463" s="1054"/>
      <c r="Z463" s="1039"/>
      <c r="AA463" s="1041"/>
      <c r="AB463" s="299">
        <f>IF(O463=O462,0,IF(O463=O461,0,1))</f>
        <v>0</v>
      </c>
      <c r="AC463" s="299" t="s">
        <v>355</v>
      </c>
      <c r="AD463" s="299" t="str">
        <f t="shared" si="94"/>
        <v>??</v>
      </c>
      <c r="AE463" s="299" t="e">
        <f>IF(#REF!=#REF!,0,IF(#REF!=#REF!,0,1))</f>
        <v>#REF!</v>
      </c>
      <c r="AF463" s="333">
        <f t="shared" si="108"/>
        <v>0</v>
      </c>
    </row>
    <row r="464" spans="1:32" ht="14.15" customHeight="1" thickTop="1" thickBot="1" x14ac:dyDescent="0.3">
      <c r="A464" s="1003"/>
      <c r="B464" s="1006"/>
      <c r="C464" s="1009"/>
      <c r="D464" s="1012"/>
      <c r="E464" s="1006"/>
      <c r="F464" s="1015"/>
      <c r="G464" s="1006"/>
      <c r="H464" s="1052"/>
      <c r="I464" s="1042"/>
      <c r="J464" s="1006"/>
      <c r="K464" s="1006"/>
      <c r="L464" s="1006"/>
      <c r="M464" s="334"/>
      <c r="N464" s="335"/>
      <c r="O464" s="336"/>
      <c r="P464" s="335"/>
      <c r="Q464" s="337"/>
      <c r="R464" s="338"/>
      <c r="S464" s="338"/>
      <c r="T464" s="338"/>
      <c r="U464" s="335"/>
      <c r="V464" s="1021"/>
      <c r="W464" s="1021"/>
      <c r="X464" s="1036"/>
      <c r="Y464" s="1054"/>
      <c r="Z464" s="1039"/>
      <c r="AA464" s="1041"/>
      <c r="AB464" s="299">
        <f>IF(O464=O463,0,IF(O464=O462,0,IF(O464=O461,0,1)))</f>
        <v>0</v>
      </c>
      <c r="AC464" s="299" t="s">
        <v>355</v>
      </c>
      <c r="AD464" s="299" t="str">
        <f t="shared" si="94"/>
        <v>??</v>
      </c>
      <c r="AE464" s="299" t="e">
        <f>IF(#REF!=#REF!,0,IF(#REF!=#REF!,0,IF(#REF!=#REF!,0,1)))</f>
        <v>#REF!</v>
      </c>
      <c r="AF464" s="333">
        <f t="shared" si="108"/>
        <v>0</v>
      </c>
    </row>
    <row r="465" spans="1:32" ht="14.15" customHeight="1" thickTop="1" thickBot="1" x14ac:dyDescent="0.3">
      <c r="A465" s="1003"/>
      <c r="B465" s="1006"/>
      <c r="C465" s="1009"/>
      <c r="D465" s="1012"/>
      <c r="E465" s="1006"/>
      <c r="F465" s="1015"/>
      <c r="G465" s="1006"/>
      <c r="H465" s="1052"/>
      <c r="I465" s="1042"/>
      <c r="J465" s="1006"/>
      <c r="K465" s="1006"/>
      <c r="L465" s="1006"/>
      <c r="M465" s="334"/>
      <c r="N465" s="335"/>
      <c r="O465" s="336"/>
      <c r="P465" s="335"/>
      <c r="Q465" s="337"/>
      <c r="R465" s="338"/>
      <c r="S465" s="338"/>
      <c r="T465" s="338"/>
      <c r="U465" s="335"/>
      <c r="V465" s="1021"/>
      <c r="W465" s="1021"/>
      <c r="X465" s="1036"/>
      <c r="Y465" s="1054"/>
      <c r="Z465" s="1039"/>
      <c r="AA465" s="1041"/>
      <c r="AB465" s="299">
        <f>IF(O465=O464,0,IF(O465=O463,0,IF(O465=O462,0,IF(O465=O461,0,1))))</f>
        <v>0</v>
      </c>
      <c r="AC465" s="299" t="s">
        <v>355</v>
      </c>
      <c r="AD465" s="299" t="str">
        <f t="shared" si="94"/>
        <v>??</v>
      </c>
      <c r="AE465" s="299" t="e">
        <f>IF(#REF!=#REF!,0,IF(#REF!=#REF!,0,IF(#REF!=#REF!,0,IF(#REF!=#REF!,0,1))))</f>
        <v>#REF!</v>
      </c>
      <c r="AF465" s="333">
        <f t="shared" si="108"/>
        <v>0</v>
      </c>
    </row>
    <row r="466" spans="1:32" ht="14.15" customHeight="1" thickTop="1" thickBot="1" x14ac:dyDescent="0.3">
      <c r="A466" s="1003"/>
      <c r="B466" s="1006"/>
      <c r="C466" s="1009"/>
      <c r="D466" s="1012"/>
      <c r="E466" s="1006"/>
      <c r="F466" s="1015"/>
      <c r="G466" s="1006"/>
      <c r="H466" s="1052"/>
      <c r="I466" s="1042"/>
      <c r="J466" s="1006"/>
      <c r="K466" s="1006"/>
      <c r="L466" s="1006"/>
      <c r="M466" s="334"/>
      <c r="N466" s="335"/>
      <c r="O466" s="336"/>
      <c r="P466" s="335"/>
      <c r="Q466" s="337"/>
      <c r="R466" s="338"/>
      <c r="S466" s="338"/>
      <c r="T466" s="338"/>
      <c r="U466" s="335"/>
      <c r="V466" s="1021"/>
      <c r="W466" s="1021"/>
      <c r="X466" s="1036"/>
      <c r="Y466" s="1054"/>
      <c r="Z466" s="1039"/>
      <c r="AA466" s="1041"/>
      <c r="AB466" s="299">
        <f>IF(O466=O465,0,IF(O466=O464,0,IF(O466=O463,0,IF(O466=O462,0,IF(O466=O461,0,1)))))</f>
        <v>0</v>
      </c>
      <c r="AC466" s="299" t="s">
        <v>355</v>
      </c>
      <c r="AD466" s="299" t="str">
        <f t="shared" si="94"/>
        <v>??</v>
      </c>
      <c r="AE466" s="299" t="e">
        <f>IF(#REF!=#REF!,0,IF(#REF!=#REF!,0,IF(#REF!=#REF!,0,IF(#REF!=#REF!,0,IF(#REF!=#REF!,0,1)))))</f>
        <v>#REF!</v>
      </c>
      <c r="AF466" s="333">
        <f t="shared" si="108"/>
        <v>0</v>
      </c>
    </row>
    <row r="467" spans="1:32" ht="14.15" customHeight="1" thickTop="1" thickBot="1" x14ac:dyDescent="0.3">
      <c r="A467" s="1003"/>
      <c r="B467" s="1006"/>
      <c r="C467" s="1009"/>
      <c r="D467" s="1012"/>
      <c r="E467" s="1006"/>
      <c r="F467" s="1015"/>
      <c r="G467" s="1006"/>
      <c r="H467" s="1052"/>
      <c r="I467" s="1042"/>
      <c r="J467" s="1006"/>
      <c r="K467" s="1006"/>
      <c r="L467" s="1006"/>
      <c r="M467" s="334"/>
      <c r="N467" s="335"/>
      <c r="O467" s="336"/>
      <c r="P467" s="335"/>
      <c r="Q467" s="337"/>
      <c r="R467" s="338"/>
      <c r="S467" s="338"/>
      <c r="T467" s="338"/>
      <c r="U467" s="335"/>
      <c r="V467" s="1021"/>
      <c r="W467" s="1021"/>
      <c r="X467" s="1044" t="str">
        <f t="shared" ref="X467" si="111">IF(X461&gt;9,"błąd","")</f>
        <v/>
      </c>
      <c r="Y467" s="1054"/>
      <c r="Z467" s="1039"/>
      <c r="AA467" s="1041"/>
      <c r="AB467" s="299">
        <f>IF(O467=O466,0,IF(O467=O465,0,IF(O467=O464,0,IF(O467=O463,0,IF(O467=O462,0,IF(O467=O461,0,1))))))</f>
        <v>0</v>
      </c>
      <c r="AC467" s="299" t="s">
        <v>355</v>
      </c>
      <c r="AD467" s="299" t="str">
        <f t="shared" si="94"/>
        <v>??</v>
      </c>
      <c r="AE467" s="299" t="e">
        <f>IF(#REF!=#REF!,0,IF(#REF!=#REF!,0,IF(#REF!=#REF!,0,IF(#REF!=#REF!,0,IF(#REF!=#REF!,0,IF(#REF!=#REF!,0,1))))))</f>
        <v>#REF!</v>
      </c>
      <c r="AF467" s="333">
        <f t="shared" si="108"/>
        <v>0</v>
      </c>
    </row>
    <row r="468" spans="1:32" ht="14.15" customHeight="1" thickTop="1" thickBot="1" x14ac:dyDescent="0.3">
      <c r="A468" s="1003"/>
      <c r="B468" s="1006"/>
      <c r="C468" s="1009"/>
      <c r="D468" s="1012"/>
      <c r="E468" s="1006"/>
      <c r="F468" s="1015"/>
      <c r="G468" s="1006"/>
      <c r="H468" s="1052"/>
      <c r="I468" s="1042"/>
      <c r="J468" s="1006"/>
      <c r="K468" s="1006"/>
      <c r="L468" s="1006"/>
      <c r="M468" s="334"/>
      <c r="N468" s="335"/>
      <c r="O468" s="336"/>
      <c r="P468" s="335"/>
      <c r="Q468" s="337"/>
      <c r="R468" s="338"/>
      <c r="S468" s="338"/>
      <c r="T468" s="338"/>
      <c r="U468" s="335"/>
      <c r="V468" s="1021"/>
      <c r="W468" s="1021"/>
      <c r="X468" s="1044"/>
      <c r="Y468" s="1054"/>
      <c r="Z468" s="1039"/>
      <c r="AA468" s="1041"/>
      <c r="AB468" s="299">
        <f>IF(O468=O467,0,IF(O468=O466,0,IF(O468=O465,0,IF(O468=O464,0,IF(O468=O463,0,IF(O468=O462,0,IF(O468=O461,0,1)))))))</f>
        <v>0</v>
      </c>
      <c r="AC468" s="299" t="s">
        <v>355</v>
      </c>
      <c r="AD468" s="299" t="str">
        <f t="shared" si="94"/>
        <v>??</v>
      </c>
      <c r="AE468" s="299" t="e">
        <f>IF(#REF!=#REF!,0,IF(#REF!=#REF!,0,IF(#REF!=#REF!,0,IF(#REF!=#REF!,0,IF(#REF!=#REF!,0,IF(#REF!=#REF!,0,IF(#REF!=#REF!,0,1)))))))</f>
        <v>#REF!</v>
      </c>
      <c r="AF468" s="333">
        <f t="shared" si="108"/>
        <v>0</v>
      </c>
    </row>
    <row r="469" spans="1:32" ht="14.15" customHeight="1" thickTop="1" thickBot="1" x14ac:dyDescent="0.3">
      <c r="A469" s="1003"/>
      <c r="B469" s="1006"/>
      <c r="C469" s="1009"/>
      <c r="D469" s="1012"/>
      <c r="E469" s="1006"/>
      <c r="F469" s="1015"/>
      <c r="G469" s="1006"/>
      <c r="H469" s="1052"/>
      <c r="I469" s="1042"/>
      <c r="J469" s="1006"/>
      <c r="K469" s="1006"/>
      <c r="L469" s="1006"/>
      <c r="M469" s="334"/>
      <c r="N469" s="335"/>
      <c r="O469" s="336"/>
      <c r="P469" s="335"/>
      <c r="Q469" s="337"/>
      <c r="R469" s="338"/>
      <c r="S469" s="338"/>
      <c r="T469" s="338"/>
      <c r="U469" s="335"/>
      <c r="V469" s="1021"/>
      <c r="W469" s="1021"/>
      <c r="X469" s="1044"/>
      <c r="Y469" s="1054"/>
      <c r="Z469" s="1039"/>
      <c r="AA469" s="1041"/>
      <c r="AB469" s="299">
        <f>IF(O469=O468,0,IF(O469=O467,0,IF(O469=O466,0,IF(O469=O465,0,IF(O469=O464,0,IF(O469=O463,0,IF(O469=O462,0,IF(O469=O461,0,1))))))))</f>
        <v>0</v>
      </c>
      <c r="AC469" s="299" t="s">
        <v>355</v>
      </c>
      <c r="AD469" s="299" t="str">
        <f t="shared" si="94"/>
        <v>??</v>
      </c>
      <c r="AE469" s="299" t="e">
        <f>IF(#REF!=#REF!,0,IF(#REF!=#REF!,0,IF(#REF!=#REF!,0,IF(#REF!=#REF!,0,IF(#REF!=#REF!,0,IF(#REF!=#REF!,0,IF(#REF!=#REF!,0,IF(#REF!=#REF!,0,1))))))))</f>
        <v>#REF!</v>
      </c>
      <c r="AF469" s="333">
        <f t="shared" si="108"/>
        <v>0</v>
      </c>
    </row>
    <row r="470" spans="1:32" ht="14.15" customHeight="1" thickTop="1" thickBot="1" x14ac:dyDescent="0.3">
      <c r="A470" s="1004"/>
      <c r="B470" s="1007"/>
      <c r="C470" s="1010"/>
      <c r="D470" s="1013"/>
      <c r="E470" s="1007"/>
      <c r="F470" s="1016"/>
      <c r="G470" s="1007"/>
      <c r="H470" s="1053"/>
      <c r="I470" s="1043"/>
      <c r="J470" s="1007"/>
      <c r="K470" s="1007"/>
      <c r="L470" s="1007"/>
      <c r="M470" s="339"/>
      <c r="N470" s="340"/>
      <c r="O470" s="341"/>
      <c r="P470" s="340"/>
      <c r="Q470" s="342"/>
      <c r="R470" s="343"/>
      <c r="S470" s="343"/>
      <c r="T470" s="343"/>
      <c r="U470" s="340"/>
      <c r="V470" s="1022"/>
      <c r="W470" s="1022"/>
      <c r="X470" s="1045"/>
      <c r="Y470" s="1054"/>
      <c r="Z470" s="1040"/>
      <c r="AA470" s="1041"/>
      <c r="AB470" s="299">
        <f>IF(O470=O469,0,IF(O470=O468,0,IF(O470=O467,0,IF(O470=O466,0,IF(O470=O465,0,IF(O470=O464,0,IF(O470=O463,0,IF(O470=O462,0,IF(O470=O461,0,1)))))))))</f>
        <v>0</v>
      </c>
      <c r="AC470" s="299" t="s">
        <v>355</v>
      </c>
      <c r="AD470" s="299" t="str">
        <f t="shared" si="94"/>
        <v>??</v>
      </c>
      <c r="AE470" s="299" t="e">
        <f>IF(#REF!=#REF!,0,IF(#REF!=#REF!,0,IF(#REF!=#REF!,0,IF(#REF!=#REF!,0,IF(#REF!=#REF!,0,IF(#REF!=#REF!,0,IF(#REF!=#REF!,0,IF(#REF!=#REF!,0,IF(#REF!=#REF!,0,1)))))))))</f>
        <v>#REF!</v>
      </c>
      <c r="AF470" s="333">
        <f t="shared" si="108"/>
        <v>0</v>
      </c>
    </row>
    <row r="471" spans="1:32" ht="14.15" customHeight="1" thickTop="1" thickBot="1" x14ac:dyDescent="0.3">
      <c r="A471" s="1003"/>
      <c r="B471" s="1005"/>
      <c r="C471" s="1009"/>
      <c r="D471" s="1012"/>
      <c r="E471" s="1005"/>
      <c r="F471" s="1014"/>
      <c r="G471" s="1005"/>
      <c r="H471" s="1052"/>
      <c r="I471" s="327" t="s">
        <v>135</v>
      </c>
      <c r="J471" s="1005"/>
      <c r="K471" s="1005"/>
      <c r="L471" s="1006"/>
      <c r="M471" s="328"/>
      <c r="N471" s="329"/>
      <c r="O471" s="330"/>
      <c r="P471" s="329"/>
      <c r="Q471" s="331"/>
      <c r="R471" s="332"/>
      <c r="S471" s="332"/>
      <c r="T471" s="332"/>
      <c r="U471" s="329"/>
      <c r="V471" s="1020">
        <f>SUM(Q471:U480)</f>
        <v>0</v>
      </c>
      <c r="W471" s="1020">
        <f>IF(V471&gt;0,18,0)</f>
        <v>0</v>
      </c>
      <c r="X471" s="1035">
        <f t="shared" ref="X471" si="112">IF((V471-W471)&gt;=0,V471-W471,0)</f>
        <v>0</v>
      </c>
      <c r="Y471" s="1054">
        <f>IF(V471&lt;W471,V471,W471)/IF(W471=0,1,W471)</f>
        <v>0</v>
      </c>
      <c r="Z471" s="1038" t="str">
        <f>IF(Y471=1,"pe",IF(Y471&gt;0,"ne",""))</f>
        <v/>
      </c>
      <c r="AA471" s="1041"/>
      <c r="AB471" s="299">
        <v>1</v>
      </c>
      <c r="AC471" s="299" t="s">
        <v>355</v>
      </c>
      <c r="AD471" s="299" t="str">
        <f t="shared" si="94"/>
        <v>??</v>
      </c>
      <c r="AE471" s="299">
        <v>1</v>
      </c>
      <c r="AF471" s="333">
        <f>C471</f>
        <v>0</v>
      </c>
    </row>
    <row r="472" spans="1:32" ht="14.15" customHeight="1" thickTop="1" thickBot="1" x14ac:dyDescent="0.3">
      <c r="A472" s="1003"/>
      <c r="B472" s="1006"/>
      <c r="C472" s="1009"/>
      <c r="D472" s="1012"/>
      <c r="E472" s="1006"/>
      <c r="F472" s="1015"/>
      <c r="G472" s="1006"/>
      <c r="H472" s="1052"/>
      <c r="I472" s="1042"/>
      <c r="J472" s="1006"/>
      <c r="K472" s="1006"/>
      <c r="L472" s="1006"/>
      <c r="M472" s="334"/>
      <c r="N472" s="335"/>
      <c r="O472" s="336"/>
      <c r="P472" s="335"/>
      <c r="Q472" s="337"/>
      <c r="R472" s="338"/>
      <c r="S472" s="338"/>
      <c r="T472" s="338"/>
      <c r="U472" s="335"/>
      <c r="V472" s="1021"/>
      <c r="W472" s="1021"/>
      <c r="X472" s="1036"/>
      <c r="Y472" s="1054"/>
      <c r="Z472" s="1039"/>
      <c r="AA472" s="1041"/>
      <c r="AB472" s="299">
        <f>IF(O472=O471,0,1)</f>
        <v>0</v>
      </c>
      <c r="AC472" s="299" t="s">
        <v>355</v>
      </c>
      <c r="AD472" s="299" t="str">
        <f t="shared" si="94"/>
        <v>??</v>
      </c>
      <c r="AE472" s="299" t="e">
        <f>IF(#REF!=#REF!,0,1)</f>
        <v>#REF!</v>
      </c>
      <c r="AF472" s="333">
        <f t="shared" si="108"/>
        <v>0</v>
      </c>
    </row>
    <row r="473" spans="1:32" ht="14.15" customHeight="1" thickTop="1" thickBot="1" x14ac:dyDescent="0.3">
      <c r="A473" s="1003"/>
      <c r="B473" s="1006"/>
      <c r="C473" s="1009"/>
      <c r="D473" s="1012"/>
      <c r="E473" s="1006"/>
      <c r="F473" s="1015"/>
      <c r="G473" s="1006"/>
      <c r="H473" s="1052"/>
      <c r="I473" s="1042"/>
      <c r="J473" s="1006"/>
      <c r="K473" s="1006"/>
      <c r="L473" s="1006"/>
      <c r="M473" s="334"/>
      <c r="N473" s="335"/>
      <c r="O473" s="336"/>
      <c r="P473" s="335"/>
      <c r="Q473" s="337"/>
      <c r="R473" s="338"/>
      <c r="S473" s="338"/>
      <c r="T473" s="338"/>
      <c r="U473" s="335"/>
      <c r="V473" s="1021"/>
      <c r="W473" s="1021"/>
      <c r="X473" s="1036"/>
      <c r="Y473" s="1054"/>
      <c r="Z473" s="1039"/>
      <c r="AA473" s="1041"/>
      <c r="AB473" s="299">
        <f>IF(O473=O472,0,IF(O473=O471,0,1))</f>
        <v>0</v>
      </c>
      <c r="AC473" s="299" t="s">
        <v>355</v>
      </c>
      <c r="AD473" s="299" t="str">
        <f t="shared" si="94"/>
        <v>??</v>
      </c>
      <c r="AE473" s="299" t="e">
        <f>IF(#REF!=#REF!,0,IF(#REF!=#REF!,0,1))</f>
        <v>#REF!</v>
      </c>
      <c r="AF473" s="333">
        <f t="shared" si="108"/>
        <v>0</v>
      </c>
    </row>
    <row r="474" spans="1:32" ht="14.15" customHeight="1" thickTop="1" thickBot="1" x14ac:dyDescent="0.3">
      <c r="A474" s="1003"/>
      <c r="B474" s="1006"/>
      <c r="C474" s="1009"/>
      <c r="D474" s="1012"/>
      <c r="E474" s="1006"/>
      <c r="F474" s="1015"/>
      <c r="G474" s="1006"/>
      <c r="H474" s="1052"/>
      <c r="I474" s="1042"/>
      <c r="J474" s="1006"/>
      <c r="K474" s="1006"/>
      <c r="L474" s="1006"/>
      <c r="M474" s="334"/>
      <c r="N474" s="335"/>
      <c r="O474" s="336"/>
      <c r="P474" s="335"/>
      <c r="Q474" s="337"/>
      <c r="R474" s="338"/>
      <c r="S474" s="338"/>
      <c r="T474" s="338"/>
      <c r="U474" s="335"/>
      <c r="V474" s="1021"/>
      <c r="W474" s="1021"/>
      <c r="X474" s="1036"/>
      <c r="Y474" s="1054"/>
      <c r="Z474" s="1039"/>
      <c r="AA474" s="1041"/>
      <c r="AB474" s="299">
        <f>IF(O474=O473,0,IF(O474=O472,0,IF(O474=O471,0,1)))</f>
        <v>0</v>
      </c>
      <c r="AC474" s="299" t="s">
        <v>355</v>
      </c>
      <c r="AD474" s="299" t="str">
        <f t="shared" si="94"/>
        <v>??</v>
      </c>
      <c r="AE474" s="299" t="e">
        <f>IF(#REF!=#REF!,0,IF(#REF!=#REF!,0,IF(#REF!=#REF!,0,1)))</f>
        <v>#REF!</v>
      </c>
      <c r="AF474" s="333">
        <f t="shared" si="108"/>
        <v>0</v>
      </c>
    </row>
    <row r="475" spans="1:32" ht="14.15" customHeight="1" thickTop="1" thickBot="1" x14ac:dyDescent="0.3">
      <c r="A475" s="1003"/>
      <c r="B475" s="1006"/>
      <c r="C475" s="1009"/>
      <c r="D475" s="1012"/>
      <c r="E475" s="1006"/>
      <c r="F475" s="1015"/>
      <c r="G475" s="1006"/>
      <c r="H475" s="1052"/>
      <c r="I475" s="1042"/>
      <c r="J475" s="1006"/>
      <c r="K475" s="1006"/>
      <c r="L475" s="1006"/>
      <c r="M475" s="334"/>
      <c r="N475" s="335"/>
      <c r="O475" s="336"/>
      <c r="P475" s="335"/>
      <c r="Q475" s="337"/>
      <c r="R475" s="338"/>
      <c r="S475" s="338"/>
      <c r="T475" s="338"/>
      <c r="U475" s="335"/>
      <c r="V475" s="1021"/>
      <c r="W475" s="1021"/>
      <c r="X475" s="1036"/>
      <c r="Y475" s="1054"/>
      <c r="Z475" s="1039"/>
      <c r="AA475" s="1041"/>
      <c r="AB475" s="299">
        <f>IF(O475=O474,0,IF(O475=O473,0,IF(O475=O472,0,IF(O475=O471,0,1))))</f>
        <v>0</v>
      </c>
      <c r="AC475" s="299" t="s">
        <v>355</v>
      </c>
      <c r="AD475" s="299" t="str">
        <f t="shared" si="94"/>
        <v>??</v>
      </c>
      <c r="AE475" s="299" t="e">
        <f>IF(#REF!=#REF!,0,IF(#REF!=#REF!,0,IF(#REF!=#REF!,0,IF(#REF!=#REF!,0,1))))</f>
        <v>#REF!</v>
      </c>
      <c r="AF475" s="333">
        <f t="shared" si="108"/>
        <v>0</v>
      </c>
    </row>
    <row r="476" spans="1:32" ht="14.15" customHeight="1" thickTop="1" thickBot="1" x14ac:dyDescent="0.3">
      <c r="A476" s="1003"/>
      <c r="B476" s="1006"/>
      <c r="C476" s="1009"/>
      <c r="D476" s="1012"/>
      <c r="E476" s="1006"/>
      <c r="F476" s="1015"/>
      <c r="G476" s="1006"/>
      <c r="H476" s="1052"/>
      <c r="I476" s="1042"/>
      <c r="J476" s="1006"/>
      <c r="K476" s="1006"/>
      <c r="L476" s="1006"/>
      <c r="M476" s="334"/>
      <c r="N476" s="335"/>
      <c r="O476" s="336"/>
      <c r="P476" s="335"/>
      <c r="Q476" s="337"/>
      <c r="R476" s="338"/>
      <c r="S476" s="338"/>
      <c r="T476" s="338"/>
      <c r="U476" s="335"/>
      <c r="V476" s="1021"/>
      <c r="W476" s="1021"/>
      <c r="X476" s="1036"/>
      <c r="Y476" s="1054"/>
      <c r="Z476" s="1039"/>
      <c r="AA476" s="1041"/>
      <c r="AB476" s="299">
        <f>IF(O476=O475,0,IF(O476=O474,0,IF(O476=O473,0,IF(O476=O472,0,IF(O476=O471,0,1)))))</f>
        <v>0</v>
      </c>
      <c r="AC476" s="299" t="s">
        <v>355</v>
      </c>
      <c r="AD476" s="299" t="str">
        <f t="shared" si="94"/>
        <v>??</v>
      </c>
      <c r="AE476" s="299" t="e">
        <f>IF(#REF!=#REF!,0,IF(#REF!=#REF!,0,IF(#REF!=#REF!,0,IF(#REF!=#REF!,0,IF(#REF!=#REF!,0,1)))))</f>
        <v>#REF!</v>
      </c>
      <c r="AF476" s="333">
        <f t="shared" si="108"/>
        <v>0</v>
      </c>
    </row>
    <row r="477" spans="1:32" ht="14.15" customHeight="1" thickTop="1" thickBot="1" x14ac:dyDescent="0.3">
      <c r="A477" s="1003"/>
      <c r="B477" s="1006"/>
      <c r="C477" s="1009"/>
      <c r="D477" s="1012"/>
      <c r="E477" s="1006"/>
      <c r="F477" s="1015"/>
      <c r="G477" s="1006"/>
      <c r="H477" s="1052"/>
      <c r="I477" s="1042"/>
      <c r="J477" s="1006"/>
      <c r="K477" s="1006"/>
      <c r="L477" s="1006"/>
      <c r="M477" s="334"/>
      <c r="N477" s="335"/>
      <c r="O477" s="336"/>
      <c r="P477" s="335"/>
      <c r="Q477" s="337"/>
      <c r="R477" s="338"/>
      <c r="S477" s="338"/>
      <c r="T477" s="338"/>
      <c r="U477" s="335"/>
      <c r="V477" s="1021"/>
      <c r="W477" s="1021"/>
      <c r="X477" s="1044" t="str">
        <f t="shared" ref="X477" si="113">IF(X471&gt;9,"błąd","")</f>
        <v/>
      </c>
      <c r="Y477" s="1054"/>
      <c r="Z477" s="1039"/>
      <c r="AA477" s="1041"/>
      <c r="AB477" s="299">
        <f>IF(O477=O476,0,IF(O477=O475,0,IF(O477=O474,0,IF(O477=O473,0,IF(O477=O472,0,IF(O477=O471,0,1))))))</f>
        <v>0</v>
      </c>
      <c r="AC477" s="299" t="s">
        <v>355</v>
      </c>
      <c r="AD477" s="299" t="str">
        <f t="shared" si="94"/>
        <v>??</v>
      </c>
      <c r="AE477" s="299" t="e">
        <f>IF(#REF!=#REF!,0,IF(#REF!=#REF!,0,IF(#REF!=#REF!,0,IF(#REF!=#REF!,0,IF(#REF!=#REF!,0,IF(#REF!=#REF!,0,1))))))</f>
        <v>#REF!</v>
      </c>
      <c r="AF477" s="333">
        <f t="shared" si="108"/>
        <v>0</v>
      </c>
    </row>
    <row r="478" spans="1:32" ht="14.15" customHeight="1" thickTop="1" thickBot="1" x14ac:dyDescent="0.3">
      <c r="A478" s="1003"/>
      <c r="B478" s="1006"/>
      <c r="C478" s="1009"/>
      <c r="D478" s="1012"/>
      <c r="E478" s="1006"/>
      <c r="F478" s="1015"/>
      <c r="G478" s="1006"/>
      <c r="H478" s="1052"/>
      <c r="I478" s="1042"/>
      <c r="J478" s="1006"/>
      <c r="K478" s="1006"/>
      <c r="L478" s="1006"/>
      <c r="M478" s="334"/>
      <c r="N478" s="335"/>
      <c r="O478" s="336"/>
      <c r="P478" s="335"/>
      <c r="Q478" s="337"/>
      <c r="R478" s="338"/>
      <c r="S478" s="338"/>
      <c r="T478" s="338"/>
      <c r="U478" s="335"/>
      <c r="V478" s="1021"/>
      <c r="W478" s="1021"/>
      <c r="X478" s="1044"/>
      <c r="Y478" s="1054"/>
      <c r="Z478" s="1039"/>
      <c r="AA478" s="1041"/>
      <c r="AB478" s="299">
        <f>IF(O478=O477,0,IF(O478=O476,0,IF(O478=O475,0,IF(O478=O474,0,IF(O478=O473,0,IF(O478=O472,0,IF(O478=O471,0,1)))))))</f>
        <v>0</v>
      </c>
      <c r="AC478" s="299" t="s">
        <v>355</v>
      </c>
      <c r="AD478" s="299" t="str">
        <f t="shared" si="94"/>
        <v>??</v>
      </c>
      <c r="AE478" s="299" t="e">
        <f>IF(#REF!=#REF!,0,IF(#REF!=#REF!,0,IF(#REF!=#REF!,0,IF(#REF!=#REF!,0,IF(#REF!=#REF!,0,IF(#REF!=#REF!,0,IF(#REF!=#REF!,0,1)))))))</f>
        <v>#REF!</v>
      </c>
      <c r="AF478" s="333">
        <f t="shared" si="108"/>
        <v>0</v>
      </c>
    </row>
    <row r="479" spans="1:32" ht="14.15" customHeight="1" thickTop="1" thickBot="1" x14ac:dyDescent="0.3">
      <c r="A479" s="1003"/>
      <c r="B479" s="1006"/>
      <c r="C479" s="1009"/>
      <c r="D479" s="1012"/>
      <c r="E479" s="1006"/>
      <c r="F479" s="1015"/>
      <c r="G479" s="1006"/>
      <c r="H479" s="1052"/>
      <c r="I479" s="1042"/>
      <c r="J479" s="1006"/>
      <c r="K479" s="1006"/>
      <c r="L479" s="1006"/>
      <c r="M479" s="334"/>
      <c r="N479" s="335"/>
      <c r="O479" s="336"/>
      <c r="P479" s="335"/>
      <c r="Q479" s="337"/>
      <c r="R479" s="338"/>
      <c r="S479" s="338"/>
      <c r="T479" s="338"/>
      <c r="U479" s="335"/>
      <c r="V479" s="1021"/>
      <c r="W479" s="1021"/>
      <c r="X479" s="1044"/>
      <c r="Y479" s="1054"/>
      <c r="Z479" s="1039"/>
      <c r="AA479" s="1041"/>
      <c r="AB479" s="299">
        <f>IF(O479=O478,0,IF(O479=O477,0,IF(O479=O476,0,IF(O479=O475,0,IF(O479=O474,0,IF(O479=O473,0,IF(O479=O472,0,IF(O479=O471,0,1))))))))</f>
        <v>0</v>
      </c>
      <c r="AC479" s="299" t="s">
        <v>355</v>
      </c>
      <c r="AD479" s="299" t="str">
        <f t="shared" si="94"/>
        <v>??</v>
      </c>
      <c r="AE479" s="299" t="e">
        <f>IF(#REF!=#REF!,0,IF(#REF!=#REF!,0,IF(#REF!=#REF!,0,IF(#REF!=#REF!,0,IF(#REF!=#REF!,0,IF(#REF!=#REF!,0,IF(#REF!=#REF!,0,IF(#REF!=#REF!,0,1))))))))</f>
        <v>#REF!</v>
      </c>
      <c r="AF479" s="333">
        <f t="shared" si="108"/>
        <v>0</v>
      </c>
    </row>
    <row r="480" spans="1:32" ht="14.15" customHeight="1" thickTop="1" thickBot="1" x14ac:dyDescent="0.3">
      <c r="A480" s="1004"/>
      <c r="B480" s="1007"/>
      <c r="C480" s="1010"/>
      <c r="D480" s="1013"/>
      <c r="E480" s="1007"/>
      <c r="F480" s="1016"/>
      <c r="G480" s="1007"/>
      <c r="H480" s="1053"/>
      <c r="I480" s="1043"/>
      <c r="J480" s="1007"/>
      <c r="K480" s="1007"/>
      <c r="L480" s="1007"/>
      <c r="M480" s="339"/>
      <c r="N480" s="340"/>
      <c r="O480" s="341"/>
      <c r="P480" s="340"/>
      <c r="Q480" s="342"/>
      <c r="R480" s="343"/>
      <c r="S480" s="343"/>
      <c r="T480" s="343"/>
      <c r="U480" s="340"/>
      <c r="V480" s="1022"/>
      <c r="W480" s="1022"/>
      <c r="X480" s="1045"/>
      <c r="Y480" s="1054"/>
      <c r="Z480" s="1040"/>
      <c r="AA480" s="1041"/>
      <c r="AB480" s="299">
        <f>IF(O480=O479,0,IF(O480=O478,0,IF(O480=O477,0,IF(O480=O476,0,IF(O480=O475,0,IF(O480=O474,0,IF(O480=O473,0,IF(O480=O472,0,IF(O480=O471,0,1)))))))))</f>
        <v>0</v>
      </c>
      <c r="AC480" s="299" t="s">
        <v>355</v>
      </c>
      <c r="AD480" s="299" t="str">
        <f t="shared" si="94"/>
        <v>??</v>
      </c>
      <c r="AE480" s="299" t="e">
        <f>IF(#REF!=#REF!,0,IF(#REF!=#REF!,0,IF(#REF!=#REF!,0,IF(#REF!=#REF!,0,IF(#REF!=#REF!,0,IF(#REF!=#REF!,0,IF(#REF!=#REF!,0,IF(#REF!=#REF!,0,IF(#REF!=#REF!,0,1)))))))))</f>
        <v>#REF!</v>
      </c>
      <c r="AF480" s="333">
        <f t="shared" si="108"/>
        <v>0</v>
      </c>
    </row>
    <row r="481" spans="1:32" ht="14.15" customHeight="1" thickTop="1" thickBot="1" x14ac:dyDescent="0.3">
      <c r="A481" s="1003"/>
      <c r="B481" s="1005"/>
      <c r="C481" s="1009"/>
      <c r="D481" s="1012"/>
      <c r="E481" s="1005"/>
      <c r="F481" s="1014"/>
      <c r="G481" s="1005"/>
      <c r="H481" s="1052"/>
      <c r="I481" s="327" t="s">
        <v>135</v>
      </c>
      <c r="J481" s="1005"/>
      <c r="K481" s="1005"/>
      <c r="L481" s="1006"/>
      <c r="M481" s="328"/>
      <c r="N481" s="329"/>
      <c r="O481" s="330"/>
      <c r="P481" s="329"/>
      <c r="Q481" s="331"/>
      <c r="R481" s="332"/>
      <c r="S481" s="332"/>
      <c r="T481" s="332"/>
      <c r="U481" s="329"/>
      <c r="V481" s="1020">
        <f>SUM(Q481:U490)</f>
        <v>0</v>
      </c>
      <c r="W481" s="1020">
        <f>IF(V481&gt;0,18,0)</f>
        <v>0</v>
      </c>
      <c r="X481" s="1035">
        <f t="shared" ref="X481" si="114">IF((V481-W481)&gt;=0,V481-W481,0)</f>
        <v>0</v>
      </c>
      <c r="Y481" s="1054">
        <f>IF(V481&lt;W481,V481,W481)/IF(W481=0,1,W481)</f>
        <v>0</v>
      </c>
      <c r="Z481" s="1038" t="str">
        <f>IF(Y481=1,"pe",IF(Y481&gt;0,"ne",""))</f>
        <v/>
      </c>
      <c r="AA481" s="1041"/>
      <c r="AB481" s="299">
        <v>1</v>
      </c>
      <c r="AC481" s="299" t="s">
        <v>355</v>
      </c>
      <c r="AD481" s="299" t="str">
        <f t="shared" si="94"/>
        <v>??</v>
      </c>
      <c r="AE481" s="299">
        <v>1</v>
      </c>
      <c r="AF481" s="333">
        <f>C481</f>
        <v>0</v>
      </c>
    </row>
    <row r="482" spans="1:32" ht="14.15" customHeight="1" thickTop="1" thickBot="1" x14ac:dyDescent="0.3">
      <c r="A482" s="1003"/>
      <c r="B482" s="1006"/>
      <c r="C482" s="1009"/>
      <c r="D482" s="1012"/>
      <c r="E482" s="1006"/>
      <c r="F482" s="1015"/>
      <c r="G482" s="1006"/>
      <c r="H482" s="1052"/>
      <c r="I482" s="1042"/>
      <c r="J482" s="1006"/>
      <c r="K482" s="1006"/>
      <c r="L482" s="1006"/>
      <c r="M482" s="334"/>
      <c r="N482" s="335"/>
      <c r="O482" s="336"/>
      <c r="P482" s="335"/>
      <c r="Q482" s="337"/>
      <c r="R482" s="338"/>
      <c r="S482" s="338"/>
      <c r="T482" s="338"/>
      <c r="U482" s="335"/>
      <c r="V482" s="1021"/>
      <c r="W482" s="1021"/>
      <c r="X482" s="1036"/>
      <c r="Y482" s="1054"/>
      <c r="Z482" s="1039"/>
      <c r="AA482" s="1041"/>
      <c r="AB482" s="299">
        <f>IF(O482=O481,0,1)</f>
        <v>0</v>
      </c>
      <c r="AC482" s="299" t="s">
        <v>355</v>
      </c>
      <c r="AD482" s="299" t="str">
        <f t="shared" si="94"/>
        <v>??</v>
      </c>
      <c r="AE482" s="299" t="e">
        <f>IF(#REF!=#REF!,0,1)</f>
        <v>#REF!</v>
      </c>
      <c r="AF482" s="333">
        <f t="shared" ref="AF482:AF490" si="115">AF481</f>
        <v>0</v>
      </c>
    </row>
    <row r="483" spans="1:32" ht="14.15" customHeight="1" thickTop="1" thickBot="1" x14ac:dyDescent="0.3">
      <c r="A483" s="1003"/>
      <c r="B483" s="1006"/>
      <c r="C483" s="1009"/>
      <c r="D483" s="1012"/>
      <c r="E483" s="1006"/>
      <c r="F483" s="1015"/>
      <c r="G483" s="1006"/>
      <c r="H483" s="1052"/>
      <c r="I483" s="1042"/>
      <c r="J483" s="1006"/>
      <c r="K483" s="1006"/>
      <c r="L483" s="1006"/>
      <c r="M483" s="334"/>
      <c r="N483" s="335"/>
      <c r="O483" s="336"/>
      <c r="P483" s="335"/>
      <c r="Q483" s="337"/>
      <c r="R483" s="338"/>
      <c r="S483" s="338"/>
      <c r="T483" s="338"/>
      <c r="U483" s="335"/>
      <c r="V483" s="1021"/>
      <c r="W483" s="1021"/>
      <c r="X483" s="1036"/>
      <c r="Y483" s="1054"/>
      <c r="Z483" s="1039"/>
      <c r="AA483" s="1041"/>
      <c r="AB483" s="299">
        <f>IF(O483=O482,0,IF(O483=O481,0,1))</f>
        <v>0</v>
      </c>
      <c r="AC483" s="299" t="s">
        <v>355</v>
      </c>
      <c r="AD483" s="299" t="str">
        <f t="shared" si="94"/>
        <v>??</v>
      </c>
      <c r="AE483" s="299" t="e">
        <f>IF(#REF!=#REF!,0,IF(#REF!=#REF!,0,1))</f>
        <v>#REF!</v>
      </c>
      <c r="AF483" s="333">
        <f t="shared" si="115"/>
        <v>0</v>
      </c>
    </row>
    <row r="484" spans="1:32" ht="14.15" customHeight="1" thickTop="1" thickBot="1" x14ac:dyDescent="0.3">
      <c r="A484" s="1003"/>
      <c r="B484" s="1006"/>
      <c r="C484" s="1009"/>
      <c r="D484" s="1012"/>
      <c r="E484" s="1006"/>
      <c r="F484" s="1015"/>
      <c r="G484" s="1006"/>
      <c r="H484" s="1052"/>
      <c r="I484" s="1042"/>
      <c r="J484" s="1006"/>
      <c r="K484" s="1006"/>
      <c r="L484" s="1006"/>
      <c r="M484" s="334"/>
      <c r="N484" s="335"/>
      <c r="O484" s="336"/>
      <c r="P484" s="335"/>
      <c r="Q484" s="337"/>
      <c r="R484" s="338"/>
      <c r="S484" s="338"/>
      <c r="T484" s="338"/>
      <c r="U484" s="335"/>
      <c r="V484" s="1021"/>
      <c r="W484" s="1021"/>
      <c r="X484" s="1036"/>
      <c r="Y484" s="1054"/>
      <c r="Z484" s="1039"/>
      <c r="AA484" s="1041"/>
      <c r="AB484" s="299">
        <f>IF(O484=O483,0,IF(O484=O482,0,IF(O484=O481,0,1)))</f>
        <v>0</v>
      </c>
      <c r="AC484" s="299" t="s">
        <v>355</v>
      </c>
      <c r="AD484" s="299" t="str">
        <f t="shared" ref="AD484:AD546" si="116">$C$2</f>
        <v>??</v>
      </c>
      <c r="AE484" s="299" t="e">
        <f>IF(#REF!=#REF!,0,IF(#REF!=#REF!,0,IF(#REF!=#REF!,0,1)))</f>
        <v>#REF!</v>
      </c>
      <c r="AF484" s="333">
        <f t="shared" si="115"/>
        <v>0</v>
      </c>
    </row>
    <row r="485" spans="1:32" ht="14.15" customHeight="1" thickTop="1" thickBot="1" x14ac:dyDescent="0.3">
      <c r="A485" s="1003"/>
      <c r="B485" s="1006"/>
      <c r="C485" s="1009"/>
      <c r="D485" s="1012"/>
      <c r="E485" s="1006"/>
      <c r="F485" s="1015"/>
      <c r="G485" s="1006"/>
      <c r="H485" s="1052"/>
      <c r="I485" s="1042"/>
      <c r="J485" s="1006"/>
      <c r="K485" s="1006"/>
      <c r="L485" s="1006"/>
      <c r="M485" s="334"/>
      <c r="N485" s="335"/>
      <c r="O485" s="336"/>
      <c r="P485" s="335"/>
      <c r="Q485" s="337"/>
      <c r="R485" s="338"/>
      <c r="S485" s="338"/>
      <c r="T485" s="338"/>
      <c r="U485" s="335"/>
      <c r="V485" s="1021"/>
      <c r="W485" s="1021"/>
      <c r="X485" s="1036"/>
      <c r="Y485" s="1054"/>
      <c r="Z485" s="1039"/>
      <c r="AA485" s="1041"/>
      <c r="AB485" s="299">
        <f>IF(O485=O484,0,IF(O485=O483,0,IF(O485=O482,0,IF(O485=O481,0,1))))</f>
        <v>0</v>
      </c>
      <c r="AC485" s="299" t="s">
        <v>355</v>
      </c>
      <c r="AD485" s="299" t="str">
        <f t="shared" si="116"/>
        <v>??</v>
      </c>
      <c r="AE485" s="299" t="e">
        <f>IF(#REF!=#REF!,0,IF(#REF!=#REF!,0,IF(#REF!=#REF!,0,IF(#REF!=#REF!,0,1))))</f>
        <v>#REF!</v>
      </c>
      <c r="AF485" s="333">
        <f t="shared" si="115"/>
        <v>0</v>
      </c>
    </row>
    <row r="486" spans="1:32" ht="14.15" customHeight="1" thickTop="1" thickBot="1" x14ac:dyDescent="0.3">
      <c r="A486" s="1003"/>
      <c r="B486" s="1006"/>
      <c r="C486" s="1009"/>
      <c r="D486" s="1012"/>
      <c r="E486" s="1006"/>
      <c r="F486" s="1015"/>
      <c r="G486" s="1006"/>
      <c r="H486" s="1052"/>
      <c r="I486" s="1042"/>
      <c r="J486" s="1006"/>
      <c r="K486" s="1006"/>
      <c r="L486" s="1006"/>
      <c r="M486" s="334"/>
      <c r="N486" s="335"/>
      <c r="O486" s="336"/>
      <c r="P486" s="335"/>
      <c r="Q486" s="337"/>
      <c r="R486" s="338"/>
      <c r="S486" s="338"/>
      <c r="T486" s="338"/>
      <c r="U486" s="335"/>
      <c r="V486" s="1021"/>
      <c r="W486" s="1021"/>
      <c r="X486" s="1036"/>
      <c r="Y486" s="1054"/>
      <c r="Z486" s="1039"/>
      <c r="AA486" s="1041"/>
      <c r="AB486" s="299">
        <f>IF(O486=O485,0,IF(O486=O484,0,IF(O486=O483,0,IF(O486=O482,0,IF(O486=O481,0,1)))))</f>
        <v>0</v>
      </c>
      <c r="AC486" s="299" t="s">
        <v>355</v>
      </c>
      <c r="AD486" s="299" t="str">
        <f t="shared" si="116"/>
        <v>??</v>
      </c>
      <c r="AE486" s="299" t="e">
        <f>IF(#REF!=#REF!,0,IF(#REF!=#REF!,0,IF(#REF!=#REF!,0,IF(#REF!=#REF!,0,IF(#REF!=#REF!,0,1)))))</f>
        <v>#REF!</v>
      </c>
      <c r="AF486" s="333">
        <f t="shared" si="115"/>
        <v>0</v>
      </c>
    </row>
    <row r="487" spans="1:32" ht="14.15" customHeight="1" thickTop="1" thickBot="1" x14ac:dyDescent="0.3">
      <c r="A487" s="1003"/>
      <c r="B487" s="1006"/>
      <c r="C487" s="1009"/>
      <c r="D487" s="1012"/>
      <c r="E487" s="1006"/>
      <c r="F487" s="1015"/>
      <c r="G487" s="1006"/>
      <c r="H487" s="1052"/>
      <c r="I487" s="1042"/>
      <c r="J487" s="1006"/>
      <c r="K487" s="1006"/>
      <c r="L487" s="1006"/>
      <c r="M487" s="334"/>
      <c r="N487" s="335"/>
      <c r="O487" s="336"/>
      <c r="P487" s="335"/>
      <c r="Q487" s="337"/>
      <c r="R487" s="338"/>
      <c r="S487" s="338"/>
      <c r="T487" s="338"/>
      <c r="U487" s="335"/>
      <c r="V487" s="1021"/>
      <c r="W487" s="1021"/>
      <c r="X487" s="1044" t="str">
        <f t="shared" ref="X487" si="117">IF(X481&gt;9,"błąd","")</f>
        <v/>
      </c>
      <c r="Y487" s="1054"/>
      <c r="Z487" s="1039"/>
      <c r="AA487" s="1041"/>
      <c r="AB487" s="299">
        <f>IF(O487=O486,0,IF(O487=O485,0,IF(O487=O484,0,IF(O487=O483,0,IF(O487=O482,0,IF(O487=O481,0,1))))))</f>
        <v>0</v>
      </c>
      <c r="AC487" s="299" t="s">
        <v>355</v>
      </c>
      <c r="AD487" s="299" t="str">
        <f t="shared" si="116"/>
        <v>??</v>
      </c>
      <c r="AE487" s="299" t="e">
        <f>IF(#REF!=#REF!,0,IF(#REF!=#REF!,0,IF(#REF!=#REF!,0,IF(#REF!=#REF!,0,IF(#REF!=#REF!,0,IF(#REF!=#REF!,0,1))))))</f>
        <v>#REF!</v>
      </c>
      <c r="AF487" s="333">
        <f t="shared" si="115"/>
        <v>0</v>
      </c>
    </row>
    <row r="488" spans="1:32" ht="14.15" customHeight="1" thickTop="1" thickBot="1" x14ac:dyDescent="0.3">
      <c r="A488" s="1003"/>
      <c r="B488" s="1006"/>
      <c r="C488" s="1009"/>
      <c r="D488" s="1012"/>
      <c r="E488" s="1006"/>
      <c r="F488" s="1015"/>
      <c r="G488" s="1006"/>
      <c r="H488" s="1052"/>
      <c r="I488" s="1042"/>
      <c r="J488" s="1006"/>
      <c r="K488" s="1006"/>
      <c r="L488" s="1006"/>
      <c r="M488" s="334"/>
      <c r="N488" s="335"/>
      <c r="O488" s="336"/>
      <c r="P488" s="335"/>
      <c r="Q488" s="337"/>
      <c r="R488" s="338"/>
      <c r="S488" s="338"/>
      <c r="T488" s="338"/>
      <c r="U488" s="335"/>
      <c r="V488" s="1021"/>
      <c r="W488" s="1021"/>
      <c r="X488" s="1044"/>
      <c r="Y488" s="1054"/>
      <c r="Z488" s="1039"/>
      <c r="AA488" s="1041"/>
      <c r="AB488" s="299">
        <f>IF(O488=O487,0,IF(O488=O486,0,IF(O488=O485,0,IF(O488=O484,0,IF(O488=O483,0,IF(O488=O482,0,IF(O488=O481,0,1)))))))</f>
        <v>0</v>
      </c>
      <c r="AC488" s="299" t="s">
        <v>355</v>
      </c>
      <c r="AD488" s="299" t="str">
        <f t="shared" si="116"/>
        <v>??</v>
      </c>
      <c r="AE488" s="299" t="e">
        <f>IF(#REF!=#REF!,0,IF(#REF!=#REF!,0,IF(#REF!=#REF!,0,IF(#REF!=#REF!,0,IF(#REF!=#REF!,0,IF(#REF!=#REF!,0,IF(#REF!=#REF!,0,1)))))))</f>
        <v>#REF!</v>
      </c>
      <c r="AF488" s="333">
        <f t="shared" si="115"/>
        <v>0</v>
      </c>
    </row>
    <row r="489" spans="1:32" ht="14.15" customHeight="1" thickTop="1" thickBot="1" x14ac:dyDescent="0.3">
      <c r="A489" s="1003"/>
      <c r="B489" s="1006"/>
      <c r="C489" s="1009"/>
      <c r="D489" s="1012"/>
      <c r="E489" s="1006"/>
      <c r="F489" s="1015"/>
      <c r="G489" s="1006"/>
      <c r="H489" s="1052"/>
      <c r="I489" s="1042"/>
      <c r="J489" s="1006"/>
      <c r="K489" s="1006"/>
      <c r="L489" s="1006"/>
      <c r="M489" s="334"/>
      <c r="N489" s="335"/>
      <c r="O489" s="336"/>
      <c r="P489" s="335"/>
      <c r="Q489" s="337"/>
      <c r="R489" s="338"/>
      <c r="S489" s="338"/>
      <c r="T489" s="338"/>
      <c r="U489" s="335"/>
      <c r="V489" s="1021"/>
      <c r="W489" s="1021"/>
      <c r="X489" s="1044"/>
      <c r="Y489" s="1054"/>
      <c r="Z489" s="1039"/>
      <c r="AA489" s="1041"/>
      <c r="AB489" s="299">
        <f>IF(O489=O488,0,IF(O489=O487,0,IF(O489=O486,0,IF(O489=O485,0,IF(O489=O484,0,IF(O489=O483,0,IF(O489=O482,0,IF(O489=O481,0,1))))))))</f>
        <v>0</v>
      </c>
      <c r="AC489" s="299" t="s">
        <v>355</v>
      </c>
      <c r="AD489" s="299" t="str">
        <f t="shared" si="116"/>
        <v>??</v>
      </c>
      <c r="AE489" s="299" t="e">
        <f>IF(#REF!=#REF!,0,IF(#REF!=#REF!,0,IF(#REF!=#REF!,0,IF(#REF!=#REF!,0,IF(#REF!=#REF!,0,IF(#REF!=#REF!,0,IF(#REF!=#REF!,0,IF(#REF!=#REF!,0,1))))))))</f>
        <v>#REF!</v>
      </c>
      <c r="AF489" s="333">
        <f t="shared" si="115"/>
        <v>0</v>
      </c>
    </row>
    <row r="490" spans="1:32" ht="14.15" customHeight="1" thickTop="1" thickBot="1" x14ac:dyDescent="0.3">
      <c r="A490" s="1004"/>
      <c r="B490" s="1007"/>
      <c r="C490" s="1010"/>
      <c r="D490" s="1013"/>
      <c r="E490" s="1007"/>
      <c r="F490" s="1016"/>
      <c r="G490" s="1007"/>
      <c r="H490" s="1053"/>
      <c r="I490" s="1043"/>
      <c r="J490" s="1007"/>
      <c r="K490" s="1007"/>
      <c r="L490" s="1007"/>
      <c r="M490" s="339"/>
      <c r="N490" s="340"/>
      <c r="O490" s="341"/>
      <c r="P490" s="340"/>
      <c r="Q490" s="342"/>
      <c r="R490" s="343"/>
      <c r="S490" s="343"/>
      <c r="T490" s="343"/>
      <c r="U490" s="340"/>
      <c r="V490" s="1022"/>
      <c r="W490" s="1022"/>
      <c r="X490" s="1045"/>
      <c r="Y490" s="1054"/>
      <c r="Z490" s="1040"/>
      <c r="AA490" s="1041"/>
      <c r="AB490" s="299">
        <f>IF(O490=O489,0,IF(O490=O488,0,IF(O490=O487,0,IF(O490=O486,0,IF(O490=O485,0,IF(O490=O484,0,IF(O490=O483,0,IF(O490=O482,0,IF(O490=O481,0,1)))))))))</f>
        <v>0</v>
      </c>
      <c r="AC490" s="299" t="s">
        <v>355</v>
      </c>
      <c r="AD490" s="299" t="str">
        <f t="shared" si="116"/>
        <v>??</v>
      </c>
      <c r="AE490" s="299" t="e">
        <f>IF(#REF!=#REF!,0,IF(#REF!=#REF!,0,IF(#REF!=#REF!,0,IF(#REF!=#REF!,0,IF(#REF!=#REF!,0,IF(#REF!=#REF!,0,IF(#REF!=#REF!,0,IF(#REF!=#REF!,0,IF(#REF!=#REF!,0,1)))))))))</f>
        <v>#REF!</v>
      </c>
      <c r="AF490" s="333">
        <f t="shared" si="115"/>
        <v>0</v>
      </c>
    </row>
    <row r="491" spans="1:32" ht="14.15" customHeight="1" thickTop="1" thickBot="1" x14ac:dyDescent="0.3">
      <c r="A491" s="1003"/>
      <c r="B491" s="1005"/>
      <c r="C491" s="1009"/>
      <c r="D491" s="1012"/>
      <c r="E491" s="1005"/>
      <c r="F491" s="1014"/>
      <c r="G491" s="1005"/>
      <c r="H491" s="1052"/>
      <c r="I491" s="327" t="s">
        <v>135</v>
      </c>
      <c r="J491" s="1005"/>
      <c r="K491" s="1005"/>
      <c r="L491" s="1006"/>
      <c r="M491" s="328"/>
      <c r="N491" s="329"/>
      <c r="O491" s="330"/>
      <c r="P491" s="329"/>
      <c r="Q491" s="331"/>
      <c r="R491" s="332"/>
      <c r="S491" s="332"/>
      <c r="T491" s="332"/>
      <c r="U491" s="329"/>
      <c r="V491" s="1020">
        <f>SUM(Q491:U500)</f>
        <v>0</v>
      </c>
      <c r="W491" s="1020">
        <f>IF(V491&gt;0,18,0)</f>
        <v>0</v>
      </c>
      <c r="X491" s="1035">
        <f t="shared" ref="X491" si="118">IF((V491-W491)&gt;=0,V491-W491,0)</f>
        <v>0</v>
      </c>
      <c r="Y491" s="1054">
        <f>IF(V491&lt;W491,V491,W491)/IF(W491=0,1,W491)</f>
        <v>0</v>
      </c>
      <c r="Z491" s="1038" t="str">
        <f>IF(Y491=1,"pe",IF(Y491&gt;0,"ne",""))</f>
        <v/>
      </c>
      <c r="AA491" s="1041"/>
      <c r="AB491" s="299">
        <v>1</v>
      </c>
      <c r="AC491" s="299" t="s">
        <v>355</v>
      </c>
      <c r="AD491" s="299" t="str">
        <f t="shared" si="116"/>
        <v>??</v>
      </c>
      <c r="AE491" s="299">
        <v>1</v>
      </c>
      <c r="AF491" s="333">
        <f>C491</f>
        <v>0</v>
      </c>
    </row>
    <row r="492" spans="1:32" ht="14.15" customHeight="1" thickTop="1" thickBot="1" x14ac:dyDescent="0.3">
      <c r="A492" s="1003"/>
      <c r="B492" s="1006"/>
      <c r="C492" s="1009"/>
      <c r="D492" s="1012"/>
      <c r="E492" s="1006"/>
      <c r="F492" s="1015"/>
      <c r="G492" s="1006"/>
      <c r="H492" s="1052"/>
      <c r="I492" s="1042"/>
      <c r="J492" s="1006"/>
      <c r="K492" s="1006"/>
      <c r="L492" s="1006"/>
      <c r="M492" s="334"/>
      <c r="N492" s="335"/>
      <c r="O492" s="336"/>
      <c r="P492" s="335"/>
      <c r="Q492" s="337"/>
      <c r="R492" s="338"/>
      <c r="S492" s="338"/>
      <c r="T492" s="338"/>
      <c r="U492" s="335"/>
      <c r="V492" s="1021"/>
      <c r="W492" s="1021"/>
      <c r="X492" s="1036"/>
      <c r="Y492" s="1054"/>
      <c r="Z492" s="1039"/>
      <c r="AA492" s="1041"/>
      <c r="AB492" s="299">
        <f>IF(O492=O491,0,1)</f>
        <v>0</v>
      </c>
      <c r="AC492" s="299" t="s">
        <v>355</v>
      </c>
      <c r="AD492" s="299" t="str">
        <f t="shared" si="116"/>
        <v>??</v>
      </c>
      <c r="AE492" s="299" t="e">
        <f>IF(#REF!=#REF!,0,1)</f>
        <v>#REF!</v>
      </c>
      <c r="AF492" s="333">
        <f t="shared" ref="AF492:AF500" si="119">AF491</f>
        <v>0</v>
      </c>
    </row>
    <row r="493" spans="1:32" ht="14.15" customHeight="1" thickTop="1" thickBot="1" x14ac:dyDescent="0.3">
      <c r="A493" s="1003"/>
      <c r="B493" s="1006"/>
      <c r="C493" s="1009"/>
      <c r="D493" s="1012"/>
      <c r="E493" s="1006"/>
      <c r="F493" s="1015"/>
      <c r="G493" s="1006"/>
      <c r="H493" s="1052"/>
      <c r="I493" s="1042"/>
      <c r="J493" s="1006"/>
      <c r="K493" s="1006"/>
      <c r="L493" s="1006"/>
      <c r="M493" s="334"/>
      <c r="N493" s="335"/>
      <c r="O493" s="336"/>
      <c r="P493" s="335"/>
      <c r="Q493" s="337"/>
      <c r="R493" s="338"/>
      <c r="S493" s="338"/>
      <c r="T493" s="338"/>
      <c r="U493" s="335"/>
      <c r="V493" s="1021"/>
      <c r="W493" s="1021"/>
      <c r="X493" s="1036"/>
      <c r="Y493" s="1054"/>
      <c r="Z493" s="1039"/>
      <c r="AA493" s="1041"/>
      <c r="AB493" s="299">
        <f>IF(O493=O492,0,IF(O493=O491,0,1))</f>
        <v>0</v>
      </c>
      <c r="AC493" s="299" t="s">
        <v>355</v>
      </c>
      <c r="AD493" s="299" t="str">
        <f t="shared" si="116"/>
        <v>??</v>
      </c>
      <c r="AE493" s="299" t="e">
        <f>IF(#REF!=#REF!,0,IF(#REF!=#REF!,0,1))</f>
        <v>#REF!</v>
      </c>
      <c r="AF493" s="333">
        <f t="shared" si="119"/>
        <v>0</v>
      </c>
    </row>
    <row r="494" spans="1:32" ht="14.15" customHeight="1" thickTop="1" thickBot="1" x14ac:dyDescent="0.3">
      <c r="A494" s="1003"/>
      <c r="B494" s="1006"/>
      <c r="C494" s="1009"/>
      <c r="D494" s="1012"/>
      <c r="E494" s="1006"/>
      <c r="F494" s="1015"/>
      <c r="G494" s="1006"/>
      <c r="H494" s="1052"/>
      <c r="I494" s="1042"/>
      <c r="J494" s="1006"/>
      <c r="K494" s="1006"/>
      <c r="L494" s="1006"/>
      <c r="M494" s="334"/>
      <c r="N494" s="335"/>
      <c r="O494" s="336"/>
      <c r="P494" s="335"/>
      <c r="Q494" s="337"/>
      <c r="R494" s="338"/>
      <c r="S494" s="338"/>
      <c r="T494" s="338"/>
      <c r="U494" s="335"/>
      <c r="V494" s="1021"/>
      <c r="W494" s="1021"/>
      <c r="X494" s="1036"/>
      <c r="Y494" s="1054"/>
      <c r="Z494" s="1039"/>
      <c r="AA494" s="1041"/>
      <c r="AB494" s="299">
        <f>IF(O494=O493,0,IF(O494=O492,0,IF(O494=O491,0,1)))</f>
        <v>0</v>
      </c>
      <c r="AC494" s="299" t="s">
        <v>355</v>
      </c>
      <c r="AD494" s="299" t="str">
        <f t="shared" si="116"/>
        <v>??</v>
      </c>
      <c r="AE494" s="299" t="e">
        <f>IF(#REF!=#REF!,0,IF(#REF!=#REF!,0,IF(#REF!=#REF!,0,1)))</f>
        <v>#REF!</v>
      </c>
      <c r="AF494" s="333">
        <f t="shared" si="119"/>
        <v>0</v>
      </c>
    </row>
    <row r="495" spans="1:32" ht="14.15" customHeight="1" thickTop="1" thickBot="1" x14ac:dyDescent="0.3">
      <c r="A495" s="1003"/>
      <c r="B495" s="1006"/>
      <c r="C495" s="1009"/>
      <c r="D495" s="1012"/>
      <c r="E495" s="1006"/>
      <c r="F495" s="1015"/>
      <c r="G495" s="1006"/>
      <c r="H495" s="1052"/>
      <c r="I495" s="1042"/>
      <c r="J495" s="1006"/>
      <c r="K495" s="1006"/>
      <c r="L495" s="1006"/>
      <c r="M495" s="334"/>
      <c r="N495" s="335"/>
      <c r="O495" s="336"/>
      <c r="P495" s="335"/>
      <c r="Q495" s="337"/>
      <c r="R495" s="338"/>
      <c r="S495" s="338"/>
      <c r="T495" s="338"/>
      <c r="U495" s="335"/>
      <c r="V495" s="1021"/>
      <c r="W495" s="1021"/>
      <c r="X495" s="1036"/>
      <c r="Y495" s="1054"/>
      <c r="Z495" s="1039"/>
      <c r="AA495" s="1041"/>
      <c r="AB495" s="299">
        <f>IF(O495=O494,0,IF(O495=O493,0,IF(O495=O492,0,IF(O495=O491,0,1))))</f>
        <v>0</v>
      </c>
      <c r="AC495" s="299" t="s">
        <v>355</v>
      </c>
      <c r="AD495" s="299" t="str">
        <f t="shared" si="116"/>
        <v>??</v>
      </c>
      <c r="AE495" s="299" t="e">
        <f>IF(#REF!=#REF!,0,IF(#REF!=#REF!,0,IF(#REF!=#REF!,0,IF(#REF!=#REF!,0,1))))</f>
        <v>#REF!</v>
      </c>
      <c r="AF495" s="333">
        <f t="shared" si="119"/>
        <v>0</v>
      </c>
    </row>
    <row r="496" spans="1:32" ht="14.15" customHeight="1" thickTop="1" thickBot="1" x14ac:dyDescent="0.3">
      <c r="A496" s="1003"/>
      <c r="B496" s="1006"/>
      <c r="C496" s="1009"/>
      <c r="D496" s="1012"/>
      <c r="E496" s="1006"/>
      <c r="F496" s="1015"/>
      <c r="G496" s="1006"/>
      <c r="H496" s="1052"/>
      <c r="I496" s="1042"/>
      <c r="J496" s="1006"/>
      <c r="K496" s="1006"/>
      <c r="L496" s="1006"/>
      <c r="M496" s="334"/>
      <c r="N496" s="335"/>
      <c r="O496" s="336"/>
      <c r="P496" s="335"/>
      <c r="Q496" s="337"/>
      <c r="R496" s="338"/>
      <c r="S496" s="338"/>
      <c r="T496" s="338"/>
      <c r="U496" s="335"/>
      <c r="V496" s="1021"/>
      <c r="W496" s="1021"/>
      <c r="X496" s="1036"/>
      <c r="Y496" s="1054"/>
      <c r="Z496" s="1039"/>
      <c r="AA496" s="1041"/>
      <c r="AB496" s="299">
        <f>IF(O496=O495,0,IF(O496=O494,0,IF(O496=O493,0,IF(O496=O492,0,IF(O496=O491,0,1)))))</f>
        <v>0</v>
      </c>
      <c r="AC496" s="299" t="s">
        <v>355</v>
      </c>
      <c r="AD496" s="299" t="str">
        <f t="shared" si="116"/>
        <v>??</v>
      </c>
      <c r="AE496" s="299" t="e">
        <f>IF(#REF!=#REF!,0,IF(#REF!=#REF!,0,IF(#REF!=#REF!,0,IF(#REF!=#REF!,0,IF(#REF!=#REF!,0,1)))))</f>
        <v>#REF!</v>
      </c>
      <c r="AF496" s="333">
        <f t="shared" si="119"/>
        <v>0</v>
      </c>
    </row>
    <row r="497" spans="1:32" ht="14.15" customHeight="1" thickTop="1" thickBot="1" x14ac:dyDescent="0.3">
      <c r="A497" s="1003"/>
      <c r="B497" s="1006"/>
      <c r="C497" s="1009"/>
      <c r="D497" s="1012"/>
      <c r="E497" s="1006"/>
      <c r="F497" s="1015"/>
      <c r="G497" s="1006"/>
      <c r="H497" s="1052"/>
      <c r="I497" s="1042"/>
      <c r="J497" s="1006"/>
      <c r="K497" s="1006"/>
      <c r="L497" s="1006"/>
      <c r="M497" s="334"/>
      <c r="N497" s="335"/>
      <c r="O497" s="336"/>
      <c r="P497" s="335"/>
      <c r="Q497" s="337"/>
      <c r="R497" s="338"/>
      <c r="S497" s="338"/>
      <c r="T497" s="338"/>
      <c r="U497" s="335"/>
      <c r="V497" s="1021"/>
      <c r="W497" s="1021"/>
      <c r="X497" s="1044" t="str">
        <f t="shared" ref="X497" si="120">IF(X491&gt;9,"błąd","")</f>
        <v/>
      </c>
      <c r="Y497" s="1054"/>
      <c r="Z497" s="1039"/>
      <c r="AA497" s="1041"/>
      <c r="AB497" s="299">
        <f>IF(O497=O496,0,IF(O497=O495,0,IF(O497=O494,0,IF(O497=O493,0,IF(O497=O492,0,IF(O497=O491,0,1))))))</f>
        <v>0</v>
      </c>
      <c r="AC497" s="299" t="s">
        <v>355</v>
      </c>
      <c r="AD497" s="299" t="str">
        <f t="shared" si="116"/>
        <v>??</v>
      </c>
      <c r="AE497" s="299" t="e">
        <f>IF(#REF!=#REF!,0,IF(#REF!=#REF!,0,IF(#REF!=#REF!,0,IF(#REF!=#REF!,0,IF(#REF!=#REF!,0,IF(#REF!=#REF!,0,1))))))</f>
        <v>#REF!</v>
      </c>
      <c r="AF497" s="333">
        <f t="shared" si="119"/>
        <v>0</v>
      </c>
    </row>
    <row r="498" spans="1:32" ht="14.15" customHeight="1" thickTop="1" thickBot="1" x14ac:dyDescent="0.3">
      <c r="A498" s="1003"/>
      <c r="B498" s="1006"/>
      <c r="C498" s="1009"/>
      <c r="D498" s="1012"/>
      <c r="E498" s="1006"/>
      <c r="F498" s="1015"/>
      <c r="G498" s="1006"/>
      <c r="H498" s="1052"/>
      <c r="I498" s="1042"/>
      <c r="J498" s="1006"/>
      <c r="K498" s="1006"/>
      <c r="L498" s="1006"/>
      <c r="M498" s="334"/>
      <c r="N498" s="335"/>
      <c r="O498" s="336"/>
      <c r="P498" s="335"/>
      <c r="Q498" s="337"/>
      <c r="R498" s="338"/>
      <c r="S498" s="338"/>
      <c r="T498" s="338"/>
      <c r="U498" s="335"/>
      <c r="V498" s="1021"/>
      <c r="W498" s="1021"/>
      <c r="X498" s="1044"/>
      <c r="Y498" s="1054"/>
      <c r="Z498" s="1039"/>
      <c r="AA498" s="1041"/>
      <c r="AB498" s="299">
        <f>IF(O498=O497,0,IF(O498=O496,0,IF(O498=O495,0,IF(O498=O494,0,IF(O498=O493,0,IF(O498=O492,0,IF(O498=O491,0,1)))))))</f>
        <v>0</v>
      </c>
      <c r="AC498" s="299" t="s">
        <v>355</v>
      </c>
      <c r="AD498" s="299" t="str">
        <f t="shared" si="116"/>
        <v>??</v>
      </c>
      <c r="AE498" s="299" t="e">
        <f>IF(#REF!=#REF!,0,IF(#REF!=#REF!,0,IF(#REF!=#REF!,0,IF(#REF!=#REF!,0,IF(#REF!=#REF!,0,IF(#REF!=#REF!,0,IF(#REF!=#REF!,0,1)))))))</f>
        <v>#REF!</v>
      </c>
      <c r="AF498" s="333">
        <f t="shared" si="119"/>
        <v>0</v>
      </c>
    </row>
    <row r="499" spans="1:32" ht="14.15" customHeight="1" thickTop="1" thickBot="1" x14ac:dyDescent="0.3">
      <c r="A499" s="1003"/>
      <c r="B499" s="1006"/>
      <c r="C499" s="1009"/>
      <c r="D499" s="1012"/>
      <c r="E499" s="1006"/>
      <c r="F499" s="1015"/>
      <c r="G499" s="1006"/>
      <c r="H499" s="1052"/>
      <c r="I499" s="1042"/>
      <c r="J499" s="1006"/>
      <c r="K499" s="1006"/>
      <c r="L499" s="1006"/>
      <c r="M499" s="334"/>
      <c r="N499" s="335"/>
      <c r="O499" s="336"/>
      <c r="P499" s="335"/>
      <c r="Q499" s="337"/>
      <c r="R499" s="338"/>
      <c r="S499" s="338"/>
      <c r="T499" s="338"/>
      <c r="U499" s="335"/>
      <c r="V499" s="1021"/>
      <c r="W499" s="1021"/>
      <c r="X499" s="1044"/>
      <c r="Y499" s="1054"/>
      <c r="Z499" s="1039"/>
      <c r="AA499" s="1041"/>
      <c r="AB499" s="299">
        <f>IF(O499=O498,0,IF(O499=O497,0,IF(O499=O496,0,IF(O499=O495,0,IF(O499=O494,0,IF(O499=O493,0,IF(O499=O492,0,IF(O499=O491,0,1))))))))</f>
        <v>0</v>
      </c>
      <c r="AC499" s="299" t="s">
        <v>355</v>
      </c>
      <c r="AD499" s="299" t="str">
        <f t="shared" si="116"/>
        <v>??</v>
      </c>
      <c r="AE499" s="299" t="e">
        <f>IF(#REF!=#REF!,0,IF(#REF!=#REF!,0,IF(#REF!=#REF!,0,IF(#REF!=#REF!,0,IF(#REF!=#REF!,0,IF(#REF!=#REF!,0,IF(#REF!=#REF!,0,IF(#REF!=#REF!,0,1))))))))</f>
        <v>#REF!</v>
      </c>
      <c r="AF499" s="333">
        <f t="shared" si="119"/>
        <v>0</v>
      </c>
    </row>
    <row r="500" spans="1:32" ht="14.15" customHeight="1" thickTop="1" thickBot="1" x14ac:dyDescent="0.3">
      <c r="A500" s="1004"/>
      <c r="B500" s="1007"/>
      <c r="C500" s="1010"/>
      <c r="D500" s="1013"/>
      <c r="E500" s="1007"/>
      <c r="F500" s="1016"/>
      <c r="G500" s="1007"/>
      <c r="H500" s="1053"/>
      <c r="I500" s="1043"/>
      <c r="J500" s="1007"/>
      <c r="K500" s="1007"/>
      <c r="L500" s="1007"/>
      <c r="M500" s="339"/>
      <c r="N500" s="340"/>
      <c r="O500" s="341"/>
      <c r="P500" s="340"/>
      <c r="Q500" s="342"/>
      <c r="R500" s="343"/>
      <c r="S500" s="343"/>
      <c r="T500" s="343"/>
      <c r="U500" s="340"/>
      <c r="V500" s="1022"/>
      <c r="W500" s="1022"/>
      <c r="X500" s="1045"/>
      <c r="Y500" s="1054"/>
      <c r="Z500" s="1040"/>
      <c r="AA500" s="1041"/>
      <c r="AB500" s="299">
        <f>IF(O500=O499,0,IF(O500=O498,0,IF(O500=O497,0,IF(O500=O496,0,IF(O500=O495,0,IF(O500=O494,0,IF(O500=O493,0,IF(O500=O492,0,IF(O500=O491,0,1)))))))))</f>
        <v>0</v>
      </c>
      <c r="AC500" s="299" t="s">
        <v>355</v>
      </c>
      <c r="AD500" s="299" t="str">
        <f t="shared" si="116"/>
        <v>??</v>
      </c>
      <c r="AE500" s="299" t="e">
        <f>IF(#REF!=#REF!,0,IF(#REF!=#REF!,0,IF(#REF!=#REF!,0,IF(#REF!=#REF!,0,IF(#REF!=#REF!,0,IF(#REF!=#REF!,0,IF(#REF!=#REF!,0,IF(#REF!=#REF!,0,IF(#REF!=#REF!,0,1)))))))))</f>
        <v>#REF!</v>
      </c>
      <c r="AF500" s="333">
        <f t="shared" si="119"/>
        <v>0</v>
      </c>
    </row>
    <row r="501" spans="1:32" ht="14.15" customHeight="1" thickTop="1" thickBot="1" x14ac:dyDescent="0.3">
      <c r="A501" s="1003"/>
      <c r="B501" s="1005"/>
      <c r="C501" s="1009"/>
      <c r="D501" s="1012"/>
      <c r="E501" s="1005"/>
      <c r="F501" s="1014"/>
      <c r="G501" s="1005"/>
      <c r="H501" s="1052"/>
      <c r="I501" s="327" t="s">
        <v>135</v>
      </c>
      <c r="J501" s="1005"/>
      <c r="K501" s="1005"/>
      <c r="L501" s="1006"/>
      <c r="M501" s="328"/>
      <c r="N501" s="329"/>
      <c r="O501" s="330"/>
      <c r="P501" s="329"/>
      <c r="Q501" s="331"/>
      <c r="R501" s="332"/>
      <c r="S501" s="332"/>
      <c r="T501" s="332"/>
      <c r="U501" s="329"/>
      <c r="V501" s="1020">
        <f>SUM(Q501:U510)</f>
        <v>0</v>
      </c>
      <c r="W501" s="1020">
        <f>IF(V501&gt;0,18,0)</f>
        <v>0</v>
      </c>
      <c r="X501" s="1035">
        <f t="shared" ref="X501" si="121">IF((V501-W501)&gt;=0,V501-W501,0)</f>
        <v>0</v>
      </c>
      <c r="Y501" s="1054">
        <f>IF(V501&lt;W501,V501,W501)/IF(W501=0,1,W501)</f>
        <v>0</v>
      </c>
      <c r="Z501" s="1038" t="str">
        <f>IF(Y501=1,"pe",IF(Y501&gt;0,"ne",""))</f>
        <v/>
      </c>
      <c r="AA501" s="1041"/>
      <c r="AB501" s="299">
        <v>1</v>
      </c>
      <c r="AC501" s="299" t="s">
        <v>355</v>
      </c>
      <c r="AD501" s="299" t="str">
        <f t="shared" si="116"/>
        <v>??</v>
      </c>
      <c r="AE501" s="299">
        <v>1</v>
      </c>
      <c r="AF501" s="333">
        <f>C501</f>
        <v>0</v>
      </c>
    </row>
    <row r="502" spans="1:32" ht="14.15" customHeight="1" thickTop="1" thickBot="1" x14ac:dyDescent="0.3">
      <c r="A502" s="1003"/>
      <c r="B502" s="1006"/>
      <c r="C502" s="1009"/>
      <c r="D502" s="1012"/>
      <c r="E502" s="1006"/>
      <c r="F502" s="1015"/>
      <c r="G502" s="1006"/>
      <c r="H502" s="1052"/>
      <c r="I502" s="1042"/>
      <c r="J502" s="1006"/>
      <c r="K502" s="1006"/>
      <c r="L502" s="1006"/>
      <c r="M502" s="334"/>
      <c r="N502" s="335"/>
      <c r="O502" s="336"/>
      <c r="P502" s="335"/>
      <c r="Q502" s="337"/>
      <c r="R502" s="338"/>
      <c r="S502" s="338"/>
      <c r="T502" s="338"/>
      <c r="U502" s="335"/>
      <c r="V502" s="1021"/>
      <c r="W502" s="1021"/>
      <c r="X502" s="1036"/>
      <c r="Y502" s="1054"/>
      <c r="Z502" s="1039"/>
      <c r="AA502" s="1041"/>
      <c r="AB502" s="299">
        <f>IF(O502=O501,0,1)</f>
        <v>0</v>
      </c>
      <c r="AC502" s="299" t="s">
        <v>355</v>
      </c>
      <c r="AD502" s="299" t="str">
        <f t="shared" si="116"/>
        <v>??</v>
      </c>
      <c r="AE502" s="299" t="e">
        <f>IF(#REF!=#REF!,0,1)</f>
        <v>#REF!</v>
      </c>
      <c r="AF502" s="333">
        <f t="shared" ref="AF502:AF510" si="122">AF501</f>
        <v>0</v>
      </c>
    </row>
    <row r="503" spans="1:32" ht="14.15" customHeight="1" thickTop="1" thickBot="1" x14ac:dyDescent="0.3">
      <c r="A503" s="1003"/>
      <c r="B503" s="1006"/>
      <c r="C503" s="1009"/>
      <c r="D503" s="1012"/>
      <c r="E503" s="1006"/>
      <c r="F503" s="1015"/>
      <c r="G503" s="1006"/>
      <c r="H503" s="1052"/>
      <c r="I503" s="1042"/>
      <c r="J503" s="1006"/>
      <c r="K503" s="1006"/>
      <c r="L503" s="1006"/>
      <c r="M503" s="334"/>
      <c r="N503" s="335"/>
      <c r="O503" s="336"/>
      <c r="P503" s="335"/>
      <c r="Q503" s="337"/>
      <c r="R503" s="338"/>
      <c r="S503" s="338"/>
      <c r="T503" s="338"/>
      <c r="U503" s="335"/>
      <c r="V503" s="1021"/>
      <c r="W503" s="1021"/>
      <c r="X503" s="1036"/>
      <c r="Y503" s="1054"/>
      <c r="Z503" s="1039"/>
      <c r="AA503" s="1041"/>
      <c r="AB503" s="299">
        <f>IF(O503=O502,0,IF(O503=O501,0,1))</f>
        <v>0</v>
      </c>
      <c r="AC503" s="299" t="s">
        <v>355</v>
      </c>
      <c r="AD503" s="299" t="str">
        <f t="shared" si="116"/>
        <v>??</v>
      </c>
      <c r="AE503" s="299" t="e">
        <f>IF(#REF!=#REF!,0,IF(#REF!=#REF!,0,1))</f>
        <v>#REF!</v>
      </c>
      <c r="AF503" s="333">
        <f t="shared" si="122"/>
        <v>0</v>
      </c>
    </row>
    <row r="504" spans="1:32" ht="14.15" customHeight="1" thickTop="1" thickBot="1" x14ac:dyDescent="0.3">
      <c r="A504" s="1003"/>
      <c r="B504" s="1006"/>
      <c r="C504" s="1009"/>
      <c r="D504" s="1012"/>
      <c r="E504" s="1006"/>
      <c r="F504" s="1015"/>
      <c r="G504" s="1006"/>
      <c r="H504" s="1052"/>
      <c r="I504" s="1042"/>
      <c r="J504" s="1006"/>
      <c r="K504" s="1006"/>
      <c r="L504" s="1006"/>
      <c r="M504" s="334"/>
      <c r="N504" s="335"/>
      <c r="O504" s="336"/>
      <c r="P504" s="335"/>
      <c r="Q504" s="337"/>
      <c r="R504" s="338"/>
      <c r="S504" s="338"/>
      <c r="T504" s="338"/>
      <c r="U504" s="335"/>
      <c r="V504" s="1021"/>
      <c r="W504" s="1021"/>
      <c r="X504" s="1036"/>
      <c r="Y504" s="1054"/>
      <c r="Z504" s="1039"/>
      <c r="AA504" s="1041"/>
      <c r="AB504" s="299">
        <f>IF(O504=O503,0,IF(O504=O502,0,IF(O504=O501,0,1)))</f>
        <v>0</v>
      </c>
      <c r="AC504" s="299" t="s">
        <v>355</v>
      </c>
      <c r="AD504" s="299" t="str">
        <f t="shared" si="116"/>
        <v>??</v>
      </c>
      <c r="AE504" s="299" t="e">
        <f>IF(#REF!=#REF!,0,IF(#REF!=#REF!,0,IF(#REF!=#REF!,0,1)))</f>
        <v>#REF!</v>
      </c>
      <c r="AF504" s="333">
        <f t="shared" si="122"/>
        <v>0</v>
      </c>
    </row>
    <row r="505" spans="1:32" ht="14.15" customHeight="1" thickTop="1" thickBot="1" x14ac:dyDescent="0.3">
      <c r="A505" s="1003"/>
      <c r="B505" s="1006"/>
      <c r="C505" s="1009"/>
      <c r="D505" s="1012"/>
      <c r="E505" s="1006"/>
      <c r="F505" s="1015"/>
      <c r="G505" s="1006"/>
      <c r="H505" s="1052"/>
      <c r="I505" s="1042"/>
      <c r="J505" s="1006"/>
      <c r="K505" s="1006"/>
      <c r="L505" s="1006"/>
      <c r="M505" s="334"/>
      <c r="N505" s="335"/>
      <c r="O505" s="336"/>
      <c r="P505" s="335"/>
      <c r="Q505" s="337"/>
      <c r="R505" s="338"/>
      <c r="S505" s="338"/>
      <c r="T505" s="338"/>
      <c r="U505" s="335"/>
      <c r="V505" s="1021"/>
      <c r="W505" s="1021"/>
      <c r="X505" s="1036"/>
      <c r="Y505" s="1054"/>
      <c r="Z505" s="1039"/>
      <c r="AA505" s="1041"/>
      <c r="AB505" s="299">
        <f>IF(O505=O504,0,IF(O505=O503,0,IF(O505=O502,0,IF(O505=O501,0,1))))</f>
        <v>0</v>
      </c>
      <c r="AC505" s="299" t="s">
        <v>355</v>
      </c>
      <c r="AD505" s="299" t="str">
        <f t="shared" si="116"/>
        <v>??</v>
      </c>
      <c r="AE505" s="299" t="e">
        <f>IF(#REF!=#REF!,0,IF(#REF!=#REF!,0,IF(#REF!=#REF!,0,IF(#REF!=#REF!,0,1))))</f>
        <v>#REF!</v>
      </c>
      <c r="AF505" s="333">
        <f t="shared" si="122"/>
        <v>0</v>
      </c>
    </row>
    <row r="506" spans="1:32" ht="14.15" customHeight="1" thickTop="1" thickBot="1" x14ac:dyDescent="0.3">
      <c r="A506" s="1003"/>
      <c r="B506" s="1006"/>
      <c r="C506" s="1009"/>
      <c r="D506" s="1012"/>
      <c r="E506" s="1006"/>
      <c r="F506" s="1015"/>
      <c r="G506" s="1006"/>
      <c r="H506" s="1052"/>
      <c r="I506" s="1042"/>
      <c r="J506" s="1006"/>
      <c r="K506" s="1006"/>
      <c r="L506" s="1006"/>
      <c r="M506" s="334"/>
      <c r="N506" s="335"/>
      <c r="O506" s="336"/>
      <c r="P506" s="335"/>
      <c r="Q506" s="337"/>
      <c r="R506" s="338"/>
      <c r="S506" s="338"/>
      <c r="T506" s="338"/>
      <c r="U506" s="335"/>
      <c r="V506" s="1021"/>
      <c r="W506" s="1021"/>
      <c r="X506" s="1036"/>
      <c r="Y506" s="1054"/>
      <c r="Z506" s="1039"/>
      <c r="AA506" s="1041"/>
      <c r="AB506" s="299">
        <f>IF(O506=O505,0,IF(O506=O504,0,IF(O506=O503,0,IF(O506=O502,0,IF(O506=O501,0,1)))))</f>
        <v>0</v>
      </c>
      <c r="AC506" s="299" t="s">
        <v>355</v>
      </c>
      <c r="AD506" s="299" t="str">
        <f t="shared" si="116"/>
        <v>??</v>
      </c>
      <c r="AE506" s="299" t="e">
        <f>IF(#REF!=#REF!,0,IF(#REF!=#REF!,0,IF(#REF!=#REF!,0,IF(#REF!=#REF!,0,IF(#REF!=#REF!,0,1)))))</f>
        <v>#REF!</v>
      </c>
      <c r="AF506" s="333">
        <f t="shared" si="122"/>
        <v>0</v>
      </c>
    </row>
    <row r="507" spans="1:32" ht="14.15" customHeight="1" thickTop="1" thickBot="1" x14ac:dyDescent="0.3">
      <c r="A507" s="1003"/>
      <c r="B507" s="1006"/>
      <c r="C507" s="1009"/>
      <c r="D507" s="1012"/>
      <c r="E507" s="1006"/>
      <c r="F507" s="1015"/>
      <c r="G507" s="1006"/>
      <c r="H507" s="1052"/>
      <c r="I507" s="1042"/>
      <c r="J507" s="1006"/>
      <c r="K507" s="1006"/>
      <c r="L507" s="1006"/>
      <c r="M507" s="334"/>
      <c r="N507" s="335"/>
      <c r="O507" s="336"/>
      <c r="P507" s="335"/>
      <c r="Q507" s="337"/>
      <c r="R507" s="338"/>
      <c r="S507" s="338"/>
      <c r="T507" s="338"/>
      <c r="U507" s="335"/>
      <c r="V507" s="1021"/>
      <c r="W507" s="1021"/>
      <c r="X507" s="1044" t="str">
        <f t="shared" ref="X507" si="123">IF(X501&gt;9,"błąd","")</f>
        <v/>
      </c>
      <c r="Y507" s="1054"/>
      <c r="Z507" s="1039"/>
      <c r="AA507" s="1041"/>
      <c r="AB507" s="299">
        <f>IF(O507=O506,0,IF(O507=O505,0,IF(O507=O504,0,IF(O507=O503,0,IF(O507=O502,0,IF(O507=O501,0,1))))))</f>
        <v>0</v>
      </c>
      <c r="AC507" s="299" t="s">
        <v>355</v>
      </c>
      <c r="AD507" s="299" t="str">
        <f t="shared" si="116"/>
        <v>??</v>
      </c>
      <c r="AE507" s="299" t="e">
        <f>IF(#REF!=#REF!,0,IF(#REF!=#REF!,0,IF(#REF!=#REF!,0,IF(#REF!=#REF!,0,IF(#REF!=#REF!,0,IF(#REF!=#REF!,0,1))))))</f>
        <v>#REF!</v>
      </c>
      <c r="AF507" s="333">
        <f t="shared" si="122"/>
        <v>0</v>
      </c>
    </row>
    <row r="508" spans="1:32" ht="14.15" customHeight="1" thickTop="1" thickBot="1" x14ac:dyDescent="0.3">
      <c r="A508" s="1003"/>
      <c r="B508" s="1006"/>
      <c r="C508" s="1009"/>
      <c r="D508" s="1012"/>
      <c r="E508" s="1006"/>
      <c r="F508" s="1015"/>
      <c r="G508" s="1006"/>
      <c r="H508" s="1052"/>
      <c r="I508" s="1042"/>
      <c r="J508" s="1006"/>
      <c r="K508" s="1006"/>
      <c r="L508" s="1006"/>
      <c r="M508" s="334"/>
      <c r="N508" s="335"/>
      <c r="O508" s="336"/>
      <c r="P508" s="335"/>
      <c r="Q508" s="337"/>
      <c r="R508" s="338"/>
      <c r="S508" s="338"/>
      <c r="T508" s="338"/>
      <c r="U508" s="335"/>
      <c r="V508" s="1021"/>
      <c r="W508" s="1021"/>
      <c r="X508" s="1044"/>
      <c r="Y508" s="1054"/>
      <c r="Z508" s="1039"/>
      <c r="AA508" s="1041"/>
      <c r="AB508" s="299">
        <f>IF(O508=O507,0,IF(O508=O506,0,IF(O508=O505,0,IF(O508=O504,0,IF(O508=O503,0,IF(O508=O502,0,IF(O508=O501,0,1)))))))</f>
        <v>0</v>
      </c>
      <c r="AC508" s="299" t="s">
        <v>355</v>
      </c>
      <c r="AD508" s="299" t="str">
        <f t="shared" si="116"/>
        <v>??</v>
      </c>
      <c r="AE508" s="299" t="e">
        <f>IF(#REF!=#REF!,0,IF(#REF!=#REF!,0,IF(#REF!=#REF!,0,IF(#REF!=#REF!,0,IF(#REF!=#REF!,0,IF(#REF!=#REF!,0,IF(#REF!=#REF!,0,1)))))))</f>
        <v>#REF!</v>
      </c>
      <c r="AF508" s="333">
        <f t="shared" si="122"/>
        <v>0</v>
      </c>
    </row>
    <row r="509" spans="1:32" ht="14.15" customHeight="1" thickTop="1" thickBot="1" x14ac:dyDescent="0.3">
      <c r="A509" s="1003"/>
      <c r="B509" s="1006"/>
      <c r="C509" s="1009"/>
      <c r="D509" s="1012"/>
      <c r="E509" s="1006"/>
      <c r="F509" s="1015"/>
      <c r="G509" s="1006"/>
      <c r="H509" s="1052"/>
      <c r="I509" s="1042"/>
      <c r="J509" s="1006"/>
      <c r="K509" s="1006"/>
      <c r="L509" s="1006"/>
      <c r="M509" s="334"/>
      <c r="N509" s="335"/>
      <c r="O509" s="336"/>
      <c r="P509" s="335"/>
      <c r="Q509" s="337"/>
      <c r="R509" s="338"/>
      <c r="S509" s="338"/>
      <c r="T509" s="338"/>
      <c r="U509" s="335"/>
      <c r="V509" s="1021"/>
      <c r="W509" s="1021"/>
      <c r="X509" s="1044"/>
      <c r="Y509" s="1054"/>
      <c r="Z509" s="1039"/>
      <c r="AA509" s="1041"/>
      <c r="AB509" s="299">
        <f>IF(O509=O508,0,IF(O509=O507,0,IF(O509=O506,0,IF(O509=O505,0,IF(O509=O504,0,IF(O509=O503,0,IF(O509=O502,0,IF(O509=O501,0,1))))))))</f>
        <v>0</v>
      </c>
      <c r="AC509" s="299" t="s">
        <v>355</v>
      </c>
      <c r="AD509" s="299" t="str">
        <f t="shared" si="116"/>
        <v>??</v>
      </c>
      <c r="AE509" s="299" t="e">
        <f>IF(#REF!=#REF!,0,IF(#REF!=#REF!,0,IF(#REF!=#REF!,0,IF(#REF!=#REF!,0,IF(#REF!=#REF!,0,IF(#REF!=#REF!,0,IF(#REF!=#REF!,0,IF(#REF!=#REF!,0,1))))))))</f>
        <v>#REF!</v>
      </c>
      <c r="AF509" s="333">
        <f t="shared" si="122"/>
        <v>0</v>
      </c>
    </row>
    <row r="510" spans="1:32" ht="14.15" customHeight="1" thickTop="1" thickBot="1" x14ac:dyDescent="0.3">
      <c r="A510" s="1004"/>
      <c r="B510" s="1007"/>
      <c r="C510" s="1010"/>
      <c r="D510" s="1013"/>
      <c r="E510" s="1007"/>
      <c r="F510" s="1016"/>
      <c r="G510" s="1007"/>
      <c r="H510" s="1053"/>
      <c r="I510" s="1043"/>
      <c r="J510" s="1007"/>
      <c r="K510" s="1007"/>
      <c r="L510" s="1007"/>
      <c r="M510" s="339"/>
      <c r="N510" s="340"/>
      <c r="O510" s="341"/>
      <c r="P510" s="340"/>
      <c r="Q510" s="342"/>
      <c r="R510" s="343"/>
      <c r="S510" s="343"/>
      <c r="T510" s="343"/>
      <c r="U510" s="340"/>
      <c r="V510" s="1022"/>
      <c r="W510" s="1022"/>
      <c r="X510" s="1045"/>
      <c r="Y510" s="1054"/>
      <c r="Z510" s="1040"/>
      <c r="AA510" s="1041"/>
      <c r="AB510" s="299">
        <f>IF(O510=O509,0,IF(O510=O508,0,IF(O510=O507,0,IF(O510=O506,0,IF(O510=O505,0,IF(O510=O504,0,IF(O510=O503,0,IF(O510=O502,0,IF(O510=O501,0,1)))))))))</f>
        <v>0</v>
      </c>
      <c r="AC510" s="299" t="s">
        <v>355</v>
      </c>
      <c r="AD510" s="299" t="str">
        <f t="shared" si="116"/>
        <v>??</v>
      </c>
      <c r="AE510" s="299" t="e">
        <f>IF(#REF!=#REF!,0,IF(#REF!=#REF!,0,IF(#REF!=#REF!,0,IF(#REF!=#REF!,0,IF(#REF!=#REF!,0,IF(#REF!=#REF!,0,IF(#REF!=#REF!,0,IF(#REF!=#REF!,0,IF(#REF!=#REF!,0,1)))))))))</f>
        <v>#REF!</v>
      </c>
      <c r="AF510" s="333">
        <f t="shared" si="122"/>
        <v>0</v>
      </c>
    </row>
    <row r="511" spans="1:32" ht="17.149999999999999" customHeight="1" thickTop="1" thickBot="1" x14ac:dyDescent="0.35">
      <c r="A511" s="344"/>
      <c r="B511" s="345"/>
      <c r="C511" s="362" t="s">
        <v>357</v>
      </c>
      <c r="D511" s="363"/>
      <c r="E511" s="363"/>
      <c r="F511" s="356"/>
      <c r="G511" s="363"/>
      <c r="H511" s="364"/>
      <c r="I511" s="363"/>
      <c r="J511" s="363"/>
      <c r="K511" s="363"/>
      <c r="L511" s="363"/>
      <c r="M511" s="365"/>
      <c r="N511" s="345"/>
      <c r="O511" s="364"/>
      <c r="P511" s="345"/>
      <c r="Q511" s="366"/>
      <c r="R511" s="366"/>
      <c r="S511" s="366"/>
      <c r="T511" s="366"/>
      <c r="U511" s="358"/>
      <c r="V511" s="367">
        <f>SUM(V512:V515)</f>
        <v>0</v>
      </c>
      <c r="W511" s="367"/>
      <c r="X511" s="368">
        <f>SUM(X512:X515)</f>
        <v>0</v>
      </c>
      <c r="Y511" s="367">
        <f>SUM(Y512:Y515)</f>
        <v>0</v>
      </c>
      <c r="Z511" s="369"/>
      <c r="AA511" s="326" t="s">
        <v>350</v>
      </c>
      <c r="AD511" s="299" t="str">
        <f t="shared" si="116"/>
        <v>??</v>
      </c>
    </row>
    <row r="512" spans="1:32" ht="14.15" customHeight="1" thickTop="1" x14ac:dyDescent="0.25">
      <c r="A512" s="370"/>
      <c r="B512" s="371"/>
      <c r="C512" s="372"/>
      <c r="D512" s="373"/>
      <c r="E512" s="371"/>
      <c r="F512" s="374"/>
      <c r="G512" s="373"/>
      <c r="H512" s="375"/>
      <c r="I512" s="373" t="s">
        <v>135</v>
      </c>
      <c r="J512" s="371"/>
      <c r="K512" s="371"/>
      <c r="L512" s="371"/>
      <c r="M512" s="334"/>
      <c r="N512" s="335"/>
      <c r="O512" s="336"/>
      <c r="P512" s="335"/>
      <c r="Q512" s="376"/>
      <c r="R512" s="376"/>
      <c r="S512" s="376"/>
      <c r="T512" s="376"/>
      <c r="U512" s="377"/>
      <c r="V512" s="378">
        <f t="shared" ref="V512:V515" si="124">U512</f>
        <v>0</v>
      </c>
      <c r="W512" s="378">
        <f t="shared" ref="W512:W515" si="125">IF(V512&gt;0,20,0)</f>
        <v>0</v>
      </c>
      <c r="X512" s="379">
        <f t="shared" ref="X512:X515" si="126">IF(V512&lt;=20,0,V512-W512)</f>
        <v>0</v>
      </c>
      <c r="Y512" s="380">
        <f t="shared" ref="Y512:Y515" si="127">IF(V512&lt;W512,V512,W512)/IF(W512=0,1,W512)</f>
        <v>0</v>
      </c>
      <c r="Z512" s="381" t="str">
        <f t="shared" ref="Z512:Z515" si="128">IF(Y512=1,"pe",IF(Y512&gt;0,"ne",""))</f>
        <v/>
      </c>
      <c r="AA512" s="382"/>
      <c r="AB512" s="299">
        <v>1</v>
      </c>
      <c r="AC512" s="299" t="s">
        <v>358</v>
      </c>
      <c r="AD512" s="299" t="str">
        <f t="shared" si="116"/>
        <v>??</v>
      </c>
      <c r="AE512" s="294">
        <v>1</v>
      </c>
      <c r="AF512" s="333">
        <f>C512</f>
        <v>0</v>
      </c>
    </row>
    <row r="513" spans="1:32" ht="14.15" customHeight="1" x14ac:dyDescent="0.25">
      <c r="A513" s="383"/>
      <c r="B513" s="384"/>
      <c r="C513" s="385"/>
      <c r="D513" s="386"/>
      <c r="E513" s="384"/>
      <c r="F513" s="387"/>
      <c r="G513" s="386"/>
      <c r="H513" s="388"/>
      <c r="I513" s="386" t="s">
        <v>135</v>
      </c>
      <c r="J513" s="384"/>
      <c r="K513" s="384"/>
      <c r="L513" s="384"/>
      <c r="M513" s="334"/>
      <c r="N513" s="335"/>
      <c r="O513" s="336"/>
      <c r="P513" s="335"/>
      <c r="Q513" s="389"/>
      <c r="R513" s="389"/>
      <c r="S513" s="389"/>
      <c r="T513" s="389"/>
      <c r="U513" s="335"/>
      <c r="V513" s="390">
        <f t="shared" si="124"/>
        <v>0</v>
      </c>
      <c r="W513" s="390">
        <f t="shared" si="125"/>
        <v>0</v>
      </c>
      <c r="X513" s="391">
        <f t="shared" si="126"/>
        <v>0</v>
      </c>
      <c r="Y513" s="392">
        <f t="shared" si="127"/>
        <v>0</v>
      </c>
      <c r="Z513" s="393" t="str">
        <f t="shared" si="128"/>
        <v/>
      </c>
      <c r="AA513" s="394"/>
      <c r="AB513" s="299">
        <v>1</v>
      </c>
      <c r="AC513" s="299" t="s">
        <v>358</v>
      </c>
      <c r="AD513" s="299" t="str">
        <f t="shared" si="116"/>
        <v>??</v>
      </c>
      <c r="AE513" s="294">
        <v>1</v>
      </c>
      <c r="AF513" s="333">
        <f>C513</f>
        <v>0</v>
      </c>
    </row>
    <row r="514" spans="1:32" ht="14.15" customHeight="1" x14ac:dyDescent="0.25">
      <c r="A514" s="383"/>
      <c r="B514" s="384"/>
      <c r="C514" s="385"/>
      <c r="D514" s="386"/>
      <c r="E514" s="384"/>
      <c r="F514" s="387"/>
      <c r="G514" s="386"/>
      <c r="H514" s="388"/>
      <c r="I514" s="386" t="s">
        <v>135</v>
      </c>
      <c r="J514" s="384"/>
      <c r="K514" s="384"/>
      <c r="L514" s="384"/>
      <c r="M514" s="334"/>
      <c r="N514" s="335"/>
      <c r="O514" s="336"/>
      <c r="P514" s="335"/>
      <c r="Q514" s="395"/>
      <c r="R514" s="395"/>
      <c r="S514" s="395"/>
      <c r="T514" s="395"/>
      <c r="U514" s="396"/>
      <c r="V514" s="390">
        <f t="shared" si="124"/>
        <v>0</v>
      </c>
      <c r="W514" s="390">
        <f t="shared" si="125"/>
        <v>0</v>
      </c>
      <c r="X514" s="391">
        <f t="shared" si="126"/>
        <v>0</v>
      </c>
      <c r="Y514" s="392">
        <f t="shared" si="127"/>
        <v>0</v>
      </c>
      <c r="Z514" s="393" t="str">
        <f t="shared" si="128"/>
        <v/>
      </c>
      <c r="AA514" s="394"/>
      <c r="AB514" s="299">
        <v>1</v>
      </c>
      <c r="AC514" s="299" t="s">
        <v>358</v>
      </c>
      <c r="AD514" s="299" t="str">
        <f t="shared" si="116"/>
        <v>??</v>
      </c>
      <c r="AE514" s="294">
        <v>1</v>
      </c>
      <c r="AF514" s="333">
        <f>C514</f>
        <v>0</v>
      </c>
    </row>
    <row r="515" spans="1:32" ht="14.15" customHeight="1" thickBot="1" x14ac:dyDescent="0.3">
      <c r="A515" s="397"/>
      <c r="B515" s="398"/>
      <c r="C515" s="399"/>
      <c r="D515" s="400"/>
      <c r="E515" s="398"/>
      <c r="F515" s="401"/>
      <c r="G515" s="400"/>
      <c r="H515" s="402"/>
      <c r="I515" s="400" t="s">
        <v>135</v>
      </c>
      <c r="J515" s="398"/>
      <c r="K515" s="398"/>
      <c r="L515" s="398"/>
      <c r="M515" s="334"/>
      <c r="N515" s="335"/>
      <c r="O515" s="336"/>
      <c r="P515" s="335"/>
      <c r="Q515" s="403"/>
      <c r="R515" s="403"/>
      <c r="S515" s="403"/>
      <c r="T515" s="403"/>
      <c r="U515" s="404"/>
      <c r="V515" s="405">
        <f t="shared" si="124"/>
        <v>0</v>
      </c>
      <c r="W515" s="405">
        <f t="shared" si="125"/>
        <v>0</v>
      </c>
      <c r="X515" s="406">
        <f t="shared" si="126"/>
        <v>0</v>
      </c>
      <c r="Y515" s="407">
        <f t="shared" si="127"/>
        <v>0</v>
      </c>
      <c r="Z515" s="408" t="str">
        <f t="shared" si="128"/>
        <v/>
      </c>
      <c r="AA515" s="409"/>
      <c r="AB515" s="299">
        <v>1</v>
      </c>
      <c r="AC515" s="299" t="s">
        <v>358</v>
      </c>
      <c r="AD515" s="299" t="str">
        <f t="shared" si="116"/>
        <v>??</v>
      </c>
      <c r="AE515" s="294">
        <v>1</v>
      </c>
      <c r="AF515" s="333">
        <f>C515</f>
        <v>0</v>
      </c>
    </row>
    <row r="516" spans="1:32" ht="17.149999999999999" customHeight="1" thickTop="1" thickBot="1" x14ac:dyDescent="0.35">
      <c r="A516" s="344"/>
      <c r="B516" s="345"/>
      <c r="C516" s="362" t="s">
        <v>359</v>
      </c>
      <c r="D516" s="363"/>
      <c r="E516" s="363"/>
      <c r="F516" s="356"/>
      <c r="G516" s="363"/>
      <c r="H516" s="364"/>
      <c r="I516" s="363"/>
      <c r="J516" s="363"/>
      <c r="K516" s="363"/>
      <c r="L516" s="363"/>
      <c r="M516" s="365"/>
      <c r="N516" s="345"/>
      <c r="O516" s="364"/>
      <c r="P516" s="345"/>
      <c r="Q516" s="366"/>
      <c r="R516" s="366"/>
      <c r="S516" s="366"/>
      <c r="T516" s="366"/>
      <c r="U516" s="358"/>
      <c r="V516" s="410">
        <f>SUM(V517:V532)</f>
        <v>0</v>
      </c>
      <c r="W516" s="410"/>
      <c r="X516" s="411">
        <f>SUM(X517:X532)</f>
        <v>0</v>
      </c>
      <c r="Y516" s="410">
        <f>SUM(Y517:Y532)</f>
        <v>0</v>
      </c>
      <c r="Z516" s="359"/>
      <c r="AA516" s="326" t="s">
        <v>350</v>
      </c>
      <c r="AD516" s="299" t="str">
        <f t="shared" si="116"/>
        <v>??</v>
      </c>
    </row>
    <row r="517" spans="1:32" ht="14.15" customHeight="1" thickTop="1" thickBot="1" x14ac:dyDescent="0.3">
      <c r="A517" s="1002"/>
      <c r="B517" s="1005"/>
      <c r="C517" s="1008"/>
      <c r="D517" s="1011"/>
      <c r="E517" s="1005"/>
      <c r="F517" s="1014"/>
      <c r="G517" s="1006"/>
      <c r="H517" s="1032"/>
      <c r="I517" s="327" t="s">
        <v>135</v>
      </c>
      <c r="J517" s="1005"/>
      <c r="K517" s="1005"/>
      <c r="L517" s="1017"/>
      <c r="M517" s="328"/>
      <c r="N517" s="329"/>
      <c r="O517" s="330"/>
      <c r="P517" s="329"/>
      <c r="Q517" s="331"/>
      <c r="R517" s="332"/>
      <c r="S517" s="332"/>
      <c r="T517" s="332"/>
      <c r="U517" s="329"/>
      <c r="V517" s="1020">
        <f>SUM(Q517:U524)</f>
        <v>0</v>
      </c>
      <c r="W517" s="1020">
        <f>IF(V517&gt;0,22,0)</f>
        <v>0</v>
      </c>
      <c r="X517" s="1035">
        <f t="shared" ref="X517" si="129">IF((V517-W517)&gt;=0,V517-W517,0)</f>
        <v>0</v>
      </c>
      <c r="Y517" s="1046">
        <f>IF(V517&lt;W517,V517,W517)/IF(W517=0,1,W517)</f>
        <v>0</v>
      </c>
      <c r="Z517" s="1038" t="str">
        <f>IF(Y517=1,"pe",IF(Y517&gt;0,"ne",""))</f>
        <v/>
      </c>
      <c r="AA517" s="1041"/>
      <c r="AB517" s="299">
        <v>1</v>
      </c>
      <c r="AC517" s="299" t="s">
        <v>360</v>
      </c>
      <c r="AD517" s="299" t="str">
        <f t="shared" si="116"/>
        <v>??</v>
      </c>
      <c r="AE517" s="299">
        <v>1</v>
      </c>
      <c r="AF517" s="333">
        <f>C517</f>
        <v>0</v>
      </c>
    </row>
    <row r="518" spans="1:32" ht="14.15" customHeight="1" thickTop="1" thickBot="1" x14ac:dyDescent="0.3">
      <c r="A518" s="1003"/>
      <c r="B518" s="1006"/>
      <c r="C518" s="1009"/>
      <c r="D518" s="1012"/>
      <c r="E518" s="1006"/>
      <c r="F518" s="1015"/>
      <c r="G518" s="1006"/>
      <c r="H518" s="1033"/>
      <c r="I518" s="1042"/>
      <c r="J518" s="1006"/>
      <c r="K518" s="1006"/>
      <c r="L518" s="1018"/>
      <c r="M518" s="334"/>
      <c r="N518" s="335"/>
      <c r="O518" s="336"/>
      <c r="P518" s="335"/>
      <c r="Q518" s="337"/>
      <c r="R518" s="338"/>
      <c r="S518" s="338"/>
      <c r="T518" s="338"/>
      <c r="U518" s="335"/>
      <c r="V518" s="1021"/>
      <c r="W518" s="1021"/>
      <c r="X518" s="1036"/>
      <c r="Y518" s="1047"/>
      <c r="Z518" s="1039"/>
      <c r="AA518" s="1041"/>
      <c r="AB518" s="299">
        <f>IF(O518=O517,0,1)</f>
        <v>0</v>
      </c>
      <c r="AC518" s="299" t="s">
        <v>360</v>
      </c>
      <c r="AD518" s="299" t="str">
        <f t="shared" si="116"/>
        <v>??</v>
      </c>
      <c r="AE518" s="299" t="e">
        <f>IF(#REF!=#REF!,0,1)</f>
        <v>#REF!</v>
      </c>
      <c r="AF518" s="333">
        <f>AF517</f>
        <v>0</v>
      </c>
    </row>
    <row r="519" spans="1:32" ht="14.15" customHeight="1" thickTop="1" thickBot="1" x14ac:dyDescent="0.3">
      <c r="A519" s="1003"/>
      <c r="B519" s="1006"/>
      <c r="C519" s="1009"/>
      <c r="D519" s="1012"/>
      <c r="E519" s="1006"/>
      <c r="F519" s="1015"/>
      <c r="G519" s="1006"/>
      <c r="H519" s="1033"/>
      <c r="I519" s="1042"/>
      <c r="J519" s="1006"/>
      <c r="K519" s="1006"/>
      <c r="L519" s="1018"/>
      <c r="M519" s="334"/>
      <c r="N519" s="335"/>
      <c r="O519" s="336"/>
      <c r="P519" s="335"/>
      <c r="Q519" s="337"/>
      <c r="R519" s="338"/>
      <c r="S519" s="338"/>
      <c r="T519" s="338"/>
      <c r="U519" s="335"/>
      <c r="V519" s="1021"/>
      <c r="W519" s="1021"/>
      <c r="X519" s="1036"/>
      <c r="Y519" s="1047"/>
      <c r="Z519" s="1039"/>
      <c r="AA519" s="1041"/>
      <c r="AB519" s="299">
        <f>IF(O519=O518,0,IF(O519=O517,0,1))</f>
        <v>0</v>
      </c>
      <c r="AC519" s="299" t="s">
        <v>360</v>
      </c>
      <c r="AD519" s="299" t="str">
        <f t="shared" si="116"/>
        <v>??</v>
      </c>
      <c r="AE519" s="299" t="e">
        <f>IF(#REF!=#REF!,0,IF(#REF!=#REF!,0,1))</f>
        <v>#REF!</v>
      </c>
      <c r="AF519" s="333">
        <f t="shared" ref="AF519:AF524" si="130">AF518</f>
        <v>0</v>
      </c>
    </row>
    <row r="520" spans="1:32" ht="14.15" customHeight="1" thickTop="1" thickBot="1" x14ac:dyDescent="0.3">
      <c r="A520" s="1003"/>
      <c r="B520" s="1006"/>
      <c r="C520" s="1009"/>
      <c r="D520" s="1012"/>
      <c r="E520" s="1006"/>
      <c r="F520" s="1015"/>
      <c r="G520" s="1006"/>
      <c r="H520" s="1033"/>
      <c r="I520" s="1042"/>
      <c r="J520" s="1006"/>
      <c r="K520" s="1006"/>
      <c r="L520" s="1018"/>
      <c r="M520" s="334"/>
      <c r="N520" s="335"/>
      <c r="O520" s="336"/>
      <c r="P520" s="335"/>
      <c r="Q520" s="337"/>
      <c r="R520" s="338"/>
      <c r="S520" s="338"/>
      <c r="T520" s="338"/>
      <c r="U520" s="335"/>
      <c r="V520" s="1021"/>
      <c r="W520" s="1021"/>
      <c r="X520" s="1036"/>
      <c r="Y520" s="1047"/>
      <c r="Z520" s="1039"/>
      <c r="AA520" s="1041"/>
      <c r="AB520" s="299">
        <f>IF(O520=O519,0,IF(O520=O518,0,IF(O520=O517,0,1)))</f>
        <v>0</v>
      </c>
      <c r="AC520" s="299" t="s">
        <v>360</v>
      </c>
      <c r="AD520" s="299" t="str">
        <f t="shared" si="116"/>
        <v>??</v>
      </c>
      <c r="AE520" s="299" t="e">
        <f>IF(#REF!=#REF!,0,IF(#REF!=#REF!,0,IF(#REF!=#REF!,0,1)))</f>
        <v>#REF!</v>
      </c>
      <c r="AF520" s="333">
        <f t="shared" si="130"/>
        <v>0</v>
      </c>
    </row>
    <row r="521" spans="1:32" ht="14.15" customHeight="1" thickTop="1" thickBot="1" x14ac:dyDescent="0.3">
      <c r="A521" s="1003"/>
      <c r="B521" s="1006"/>
      <c r="C521" s="1009"/>
      <c r="D521" s="1012"/>
      <c r="E521" s="1006"/>
      <c r="F521" s="1015"/>
      <c r="G521" s="1006"/>
      <c r="H521" s="1033"/>
      <c r="I521" s="1042"/>
      <c r="J521" s="1006"/>
      <c r="K521" s="1006"/>
      <c r="L521" s="1018"/>
      <c r="M521" s="334"/>
      <c r="N521" s="335"/>
      <c r="O521" s="336"/>
      <c r="P521" s="335"/>
      <c r="Q521" s="337"/>
      <c r="R521" s="338"/>
      <c r="S521" s="338"/>
      <c r="T521" s="338"/>
      <c r="U521" s="335"/>
      <c r="V521" s="1021"/>
      <c r="W521" s="1021"/>
      <c r="X521" s="1036"/>
      <c r="Y521" s="1047"/>
      <c r="Z521" s="1039"/>
      <c r="AA521" s="1041"/>
      <c r="AB521" s="299">
        <f>IF(O521=O520,0,IF(O521=O519,0,IF(O521=O518,0,IF(O521=O517,0,1))))</f>
        <v>0</v>
      </c>
      <c r="AC521" s="299" t="s">
        <v>360</v>
      </c>
      <c r="AD521" s="299" t="str">
        <f t="shared" si="116"/>
        <v>??</v>
      </c>
      <c r="AE521" s="299" t="e">
        <f>IF(#REF!=#REF!,0,IF(#REF!=#REF!,0,IF(#REF!=#REF!,0,IF(#REF!=#REF!,0,1))))</f>
        <v>#REF!</v>
      </c>
      <c r="AF521" s="333">
        <f t="shared" si="130"/>
        <v>0</v>
      </c>
    </row>
    <row r="522" spans="1:32" ht="14.15" customHeight="1" thickTop="1" thickBot="1" x14ac:dyDescent="0.3">
      <c r="A522" s="1003"/>
      <c r="B522" s="1006"/>
      <c r="C522" s="1009"/>
      <c r="D522" s="1012"/>
      <c r="E522" s="1006"/>
      <c r="F522" s="1015"/>
      <c r="G522" s="1006"/>
      <c r="H522" s="1033"/>
      <c r="I522" s="1042"/>
      <c r="J522" s="1006"/>
      <c r="K522" s="1006"/>
      <c r="L522" s="1018"/>
      <c r="M522" s="334"/>
      <c r="N522" s="335"/>
      <c r="O522" s="336"/>
      <c r="P522" s="335"/>
      <c r="Q522" s="337"/>
      <c r="R522" s="338"/>
      <c r="S522" s="338"/>
      <c r="T522" s="338"/>
      <c r="U522" s="335"/>
      <c r="V522" s="1021"/>
      <c r="W522" s="1021"/>
      <c r="X522" s="1044" t="str">
        <f>IF(X517&gt;W517/2,"błąd","")</f>
        <v/>
      </c>
      <c r="Y522" s="1047"/>
      <c r="Z522" s="1039"/>
      <c r="AA522" s="1041"/>
      <c r="AB522" s="299">
        <f>IF(O522=O521,0,IF(O522=O520,0,IF(O522=O519,0,IF(O522=O518,0,IF(O522=O517,0,1)))))</f>
        <v>0</v>
      </c>
      <c r="AC522" s="299" t="s">
        <v>360</v>
      </c>
      <c r="AD522" s="299" t="str">
        <f t="shared" si="116"/>
        <v>??</v>
      </c>
      <c r="AE522" s="299" t="e">
        <f>IF(#REF!=#REF!,0,IF(#REF!=#REF!,0,IF(#REF!=#REF!,0,IF(#REF!=#REF!,0,IF(#REF!=#REF!,0,1)))))</f>
        <v>#REF!</v>
      </c>
      <c r="AF522" s="333">
        <f t="shared" si="130"/>
        <v>0</v>
      </c>
    </row>
    <row r="523" spans="1:32" ht="14.15" customHeight="1" thickTop="1" thickBot="1" x14ac:dyDescent="0.3">
      <c r="A523" s="1003"/>
      <c r="B523" s="1006"/>
      <c r="C523" s="1009"/>
      <c r="D523" s="1012"/>
      <c r="E523" s="1006"/>
      <c r="F523" s="1015"/>
      <c r="G523" s="1006"/>
      <c r="H523" s="1033"/>
      <c r="I523" s="1042"/>
      <c r="J523" s="1006"/>
      <c r="K523" s="1006"/>
      <c r="L523" s="1018"/>
      <c r="M523" s="334"/>
      <c r="N523" s="335"/>
      <c r="O523" s="336"/>
      <c r="P523" s="335"/>
      <c r="Q523" s="337"/>
      <c r="R523" s="338"/>
      <c r="S523" s="338"/>
      <c r="T523" s="338"/>
      <c r="U523" s="335"/>
      <c r="V523" s="1021"/>
      <c r="W523" s="1021"/>
      <c r="X523" s="1044"/>
      <c r="Y523" s="1047"/>
      <c r="Z523" s="1039"/>
      <c r="AA523" s="1041"/>
      <c r="AB523" s="299">
        <f>IF(O523=O522,0,IF(O523=O521,0,IF(O523=O520,0,IF(O523=O519,0,IF(O523=O518,0,IF(O523=O517,0,1))))))</f>
        <v>0</v>
      </c>
      <c r="AC523" s="299" t="s">
        <v>360</v>
      </c>
      <c r="AD523" s="299" t="str">
        <f t="shared" si="116"/>
        <v>??</v>
      </c>
      <c r="AE523" s="299" t="e">
        <f>IF(#REF!=#REF!,0,IF(#REF!=#REF!,0,IF(#REF!=#REF!,0,IF(#REF!=#REF!,0,IF(#REF!=#REF!,0,IF(#REF!=#REF!,0,1))))))</f>
        <v>#REF!</v>
      </c>
      <c r="AF523" s="333">
        <f t="shared" si="130"/>
        <v>0</v>
      </c>
    </row>
    <row r="524" spans="1:32" ht="14.15" customHeight="1" thickTop="1" thickBot="1" x14ac:dyDescent="0.3">
      <c r="A524" s="1004"/>
      <c r="B524" s="1007"/>
      <c r="C524" s="1010"/>
      <c r="D524" s="1013"/>
      <c r="E524" s="1007"/>
      <c r="F524" s="1016"/>
      <c r="G524" s="1007"/>
      <c r="H524" s="1034"/>
      <c r="I524" s="1043"/>
      <c r="J524" s="1007"/>
      <c r="K524" s="1007"/>
      <c r="L524" s="1019"/>
      <c r="M524" s="339"/>
      <c r="N524" s="340"/>
      <c r="O524" s="341"/>
      <c r="P524" s="340"/>
      <c r="Q524" s="342"/>
      <c r="R524" s="343"/>
      <c r="S524" s="343"/>
      <c r="T524" s="343"/>
      <c r="U524" s="335"/>
      <c r="V524" s="1022"/>
      <c r="W524" s="1022"/>
      <c r="X524" s="1045"/>
      <c r="Y524" s="1048"/>
      <c r="Z524" s="1040"/>
      <c r="AA524" s="1041"/>
      <c r="AB524" s="299">
        <f>IF(O524=O523,0,IF(O524=O522,0,IF(O524=O521,0,IF(O524=O520,0,IF(O524=O519,0,IF(O524=O518,0,IF(O524=O517,0,1)))))))</f>
        <v>0</v>
      </c>
      <c r="AC524" s="299" t="s">
        <v>360</v>
      </c>
      <c r="AD524" s="299" t="str">
        <f t="shared" si="116"/>
        <v>??</v>
      </c>
      <c r="AE524" s="299" t="e">
        <f>IF(#REF!=#REF!,0,IF(#REF!=#REF!,0,IF(#REF!=#REF!,0,IF(#REF!=#REF!,0,IF(#REF!=#REF!,0,IF(#REF!=#REF!,0,IF(#REF!=#REF!,0,1)))))))</f>
        <v>#REF!</v>
      </c>
      <c r="AF524" s="333">
        <f t="shared" si="130"/>
        <v>0</v>
      </c>
    </row>
    <row r="525" spans="1:32" ht="14.15" customHeight="1" thickTop="1" thickBot="1" x14ac:dyDescent="0.3">
      <c r="A525" s="1002"/>
      <c r="B525" s="1005"/>
      <c r="C525" s="1008"/>
      <c r="D525" s="1011"/>
      <c r="E525" s="1005"/>
      <c r="F525" s="1014"/>
      <c r="G525" s="1006"/>
      <c r="H525" s="1032"/>
      <c r="I525" s="327" t="s">
        <v>135</v>
      </c>
      <c r="J525" s="1005"/>
      <c r="K525" s="1005"/>
      <c r="L525" s="1017"/>
      <c r="M525" s="328"/>
      <c r="N525" s="329"/>
      <c r="O525" s="330"/>
      <c r="P525" s="329"/>
      <c r="Q525" s="331"/>
      <c r="R525" s="332"/>
      <c r="S525" s="332"/>
      <c r="T525" s="332"/>
      <c r="U525" s="329"/>
      <c r="V525" s="1020">
        <f>SUM(Q525:U532)</f>
        <v>0</v>
      </c>
      <c r="W525" s="1020">
        <f>IF(V525&gt;0,22,0)</f>
        <v>0</v>
      </c>
      <c r="X525" s="1035">
        <f t="shared" ref="X525" si="131">IF((V525-W525)&gt;=0,V525-W525,0)</f>
        <v>0</v>
      </c>
      <c r="Y525" s="1046">
        <f>IF(V525&lt;W525,V525,W525)/IF(W525=0,1,W525)</f>
        <v>0</v>
      </c>
      <c r="Z525" s="1038" t="str">
        <f>IF(Y525=1,"pe",IF(Y525&gt;0,"ne",""))</f>
        <v/>
      </c>
      <c r="AA525" s="1041"/>
      <c r="AB525" s="299">
        <v>1</v>
      </c>
      <c r="AC525" s="299" t="s">
        <v>360</v>
      </c>
      <c r="AD525" s="299" t="str">
        <f t="shared" si="116"/>
        <v>??</v>
      </c>
      <c r="AE525" s="299">
        <v>1</v>
      </c>
      <c r="AF525" s="333">
        <f>C525</f>
        <v>0</v>
      </c>
    </row>
    <row r="526" spans="1:32" ht="14.15" customHeight="1" thickTop="1" thickBot="1" x14ac:dyDescent="0.3">
      <c r="A526" s="1003"/>
      <c r="B526" s="1006"/>
      <c r="C526" s="1009"/>
      <c r="D526" s="1012"/>
      <c r="E526" s="1006"/>
      <c r="F526" s="1015"/>
      <c r="G526" s="1006"/>
      <c r="H526" s="1033"/>
      <c r="I526" s="1042"/>
      <c r="J526" s="1006"/>
      <c r="K526" s="1006"/>
      <c r="L526" s="1018"/>
      <c r="M526" s="334"/>
      <c r="N526" s="335"/>
      <c r="O526" s="336"/>
      <c r="P526" s="335"/>
      <c r="Q526" s="337"/>
      <c r="R526" s="338"/>
      <c r="S526" s="338"/>
      <c r="T526" s="338"/>
      <c r="U526" s="335"/>
      <c r="V526" s="1021"/>
      <c r="W526" s="1021"/>
      <c r="X526" s="1036"/>
      <c r="Y526" s="1047"/>
      <c r="Z526" s="1039"/>
      <c r="AA526" s="1041"/>
      <c r="AB526" s="299">
        <f>IF(O526=O525,0,1)</f>
        <v>0</v>
      </c>
      <c r="AC526" s="299" t="s">
        <v>360</v>
      </c>
      <c r="AD526" s="299" t="str">
        <f t="shared" si="116"/>
        <v>??</v>
      </c>
      <c r="AE526" s="299" t="e">
        <f>IF(#REF!=#REF!,0,1)</f>
        <v>#REF!</v>
      </c>
      <c r="AF526" s="333">
        <f>AF525</f>
        <v>0</v>
      </c>
    </row>
    <row r="527" spans="1:32" ht="14.15" customHeight="1" thickTop="1" thickBot="1" x14ac:dyDescent="0.3">
      <c r="A527" s="1003"/>
      <c r="B527" s="1006"/>
      <c r="C527" s="1009"/>
      <c r="D527" s="1012"/>
      <c r="E527" s="1006"/>
      <c r="F527" s="1015"/>
      <c r="G527" s="1006"/>
      <c r="H527" s="1033"/>
      <c r="I527" s="1042"/>
      <c r="J527" s="1006"/>
      <c r="K527" s="1006"/>
      <c r="L527" s="1018"/>
      <c r="M527" s="334"/>
      <c r="N527" s="335"/>
      <c r="O527" s="336"/>
      <c r="P527" s="335"/>
      <c r="Q527" s="337"/>
      <c r="R527" s="338"/>
      <c r="S527" s="338"/>
      <c r="T527" s="338"/>
      <c r="U527" s="335"/>
      <c r="V527" s="1021"/>
      <c r="W527" s="1021"/>
      <c r="X527" s="1036"/>
      <c r="Y527" s="1047"/>
      <c r="Z527" s="1039"/>
      <c r="AA527" s="1041"/>
      <c r="AB527" s="299">
        <f>IF(O527=O526,0,IF(O527=O525,0,1))</f>
        <v>0</v>
      </c>
      <c r="AC527" s="299" t="s">
        <v>360</v>
      </c>
      <c r="AD527" s="299" t="str">
        <f t="shared" si="116"/>
        <v>??</v>
      </c>
      <c r="AE527" s="299" t="e">
        <f>IF(#REF!=#REF!,0,IF(#REF!=#REF!,0,1))</f>
        <v>#REF!</v>
      </c>
      <c r="AF527" s="333">
        <f t="shared" ref="AF527:AF532" si="132">AF526</f>
        <v>0</v>
      </c>
    </row>
    <row r="528" spans="1:32" ht="14.15" customHeight="1" thickTop="1" thickBot="1" x14ac:dyDescent="0.3">
      <c r="A528" s="1003"/>
      <c r="B528" s="1006"/>
      <c r="C528" s="1009"/>
      <c r="D528" s="1012"/>
      <c r="E528" s="1006"/>
      <c r="F528" s="1015"/>
      <c r="G528" s="1006"/>
      <c r="H528" s="1033"/>
      <c r="I528" s="1042"/>
      <c r="J528" s="1006"/>
      <c r="K528" s="1006"/>
      <c r="L528" s="1018"/>
      <c r="M528" s="334"/>
      <c r="N528" s="335"/>
      <c r="O528" s="336"/>
      <c r="P528" s="335"/>
      <c r="Q528" s="337"/>
      <c r="R528" s="338"/>
      <c r="S528" s="338"/>
      <c r="T528" s="338"/>
      <c r="U528" s="335"/>
      <c r="V528" s="1021"/>
      <c r="W528" s="1021"/>
      <c r="X528" s="1036"/>
      <c r="Y528" s="1047"/>
      <c r="Z528" s="1039"/>
      <c r="AA528" s="1041"/>
      <c r="AB528" s="299">
        <f>IF(O528=O527,0,IF(O528=O526,0,IF(O528=O525,0,1)))</f>
        <v>0</v>
      </c>
      <c r="AC528" s="299" t="s">
        <v>360</v>
      </c>
      <c r="AD528" s="299" t="str">
        <f t="shared" si="116"/>
        <v>??</v>
      </c>
      <c r="AE528" s="299" t="e">
        <f>IF(#REF!=#REF!,0,IF(#REF!=#REF!,0,IF(#REF!=#REF!,0,1)))</f>
        <v>#REF!</v>
      </c>
      <c r="AF528" s="333">
        <f t="shared" si="132"/>
        <v>0</v>
      </c>
    </row>
    <row r="529" spans="1:32" ht="14.15" customHeight="1" thickTop="1" thickBot="1" x14ac:dyDescent="0.3">
      <c r="A529" s="1003"/>
      <c r="B529" s="1006"/>
      <c r="C529" s="1009"/>
      <c r="D529" s="1012"/>
      <c r="E529" s="1006"/>
      <c r="F529" s="1015"/>
      <c r="G529" s="1006"/>
      <c r="H529" s="1033"/>
      <c r="I529" s="1042"/>
      <c r="J529" s="1006"/>
      <c r="K529" s="1006"/>
      <c r="L529" s="1018"/>
      <c r="M529" s="334"/>
      <c r="N529" s="335"/>
      <c r="O529" s="336"/>
      <c r="P529" s="335"/>
      <c r="Q529" s="337"/>
      <c r="R529" s="338"/>
      <c r="S529" s="338"/>
      <c r="T529" s="338"/>
      <c r="U529" s="335"/>
      <c r="V529" s="1021"/>
      <c r="W529" s="1021"/>
      <c r="X529" s="1036"/>
      <c r="Y529" s="1047"/>
      <c r="Z529" s="1039"/>
      <c r="AA529" s="1041"/>
      <c r="AB529" s="299">
        <f>IF(O529=O528,0,IF(O529=O527,0,IF(O529=O526,0,IF(O529=O525,0,1))))</f>
        <v>0</v>
      </c>
      <c r="AC529" s="299" t="s">
        <v>360</v>
      </c>
      <c r="AD529" s="299" t="str">
        <f t="shared" si="116"/>
        <v>??</v>
      </c>
      <c r="AE529" s="299" t="e">
        <f>IF(#REF!=#REF!,0,IF(#REF!=#REF!,0,IF(#REF!=#REF!,0,IF(#REF!=#REF!,0,1))))</f>
        <v>#REF!</v>
      </c>
      <c r="AF529" s="333">
        <f t="shared" si="132"/>
        <v>0</v>
      </c>
    </row>
    <row r="530" spans="1:32" ht="14.15" customHeight="1" thickTop="1" thickBot="1" x14ac:dyDescent="0.3">
      <c r="A530" s="1003"/>
      <c r="B530" s="1006"/>
      <c r="C530" s="1009"/>
      <c r="D530" s="1012"/>
      <c r="E530" s="1006"/>
      <c r="F530" s="1015"/>
      <c r="G530" s="1006"/>
      <c r="H530" s="1033"/>
      <c r="I530" s="1042"/>
      <c r="J530" s="1006"/>
      <c r="K530" s="1006"/>
      <c r="L530" s="1018"/>
      <c r="M530" s="334"/>
      <c r="N530" s="335"/>
      <c r="O530" s="336"/>
      <c r="P530" s="335"/>
      <c r="Q530" s="337"/>
      <c r="R530" s="338"/>
      <c r="S530" s="338"/>
      <c r="T530" s="338"/>
      <c r="U530" s="335"/>
      <c r="V530" s="1021"/>
      <c r="W530" s="1021"/>
      <c r="X530" s="1044" t="str">
        <f>IF(X525&gt;W525/2,"błąd","")</f>
        <v/>
      </c>
      <c r="Y530" s="1047"/>
      <c r="Z530" s="1039"/>
      <c r="AA530" s="1041"/>
      <c r="AB530" s="299">
        <f>IF(O530=O529,0,IF(O530=O528,0,IF(O530=O527,0,IF(O530=O526,0,IF(O530=O525,0,1)))))</f>
        <v>0</v>
      </c>
      <c r="AC530" s="299" t="s">
        <v>360</v>
      </c>
      <c r="AD530" s="299" t="str">
        <f t="shared" si="116"/>
        <v>??</v>
      </c>
      <c r="AE530" s="299" t="e">
        <f>IF(#REF!=#REF!,0,IF(#REF!=#REF!,0,IF(#REF!=#REF!,0,IF(#REF!=#REF!,0,IF(#REF!=#REF!,0,1)))))</f>
        <v>#REF!</v>
      </c>
      <c r="AF530" s="333">
        <f t="shared" si="132"/>
        <v>0</v>
      </c>
    </row>
    <row r="531" spans="1:32" ht="14.15" customHeight="1" thickTop="1" thickBot="1" x14ac:dyDescent="0.3">
      <c r="A531" s="1003"/>
      <c r="B531" s="1006"/>
      <c r="C531" s="1009"/>
      <c r="D531" s="1012"/>
      <c r="E531" s="1006"/>
      <c r="F531" s="1015"/>
      <c r="G531" s="1006"/>
      <c r="H531" s="1033"/>
      <c r="I531" s="1042"/>
      <c r="J531" s="1006"/>
      <c r="K531" s="1006"/>
      <c r="L531" s="1018"/>
      <c r="M531" s="334"/>
      <c r="N531" s="335"/>
      <c r="O531" s="336"/>
      <c r="P531" s="335"/>
      <c r="Q531" s="337"/>
      <c r="R531" s="338"/>
      <c r="S531" s="338"/>
      <c r="T531" s="338"/>
      <c r="U531" s="335"/>
      <c r="V531" s="1021"/>
      <c r="W531" s="1021"/>
      <c r="X531" s="1044"/>
      <c r="Y531" s="1047"/>
      <c r="Z531" s="1039"/>
      <c r="AA531" s="1041"/>
      <c r="AB531" s="299">
        <f>IF(O531=O530,0,IF(O531=O529,0,IF(O531=O528,0,IF(O531=O527,0,IF(O531=O526,0,IF(O531=O525,0,1))))))</f>
        <v>0</v>
      </c>
      <c r="AC531" s="299" t="s">
        <v>360</v>
      </c>
      <c r="AD531" s="299" t="str">
        <f t="shared" si="116"/>
        <v>??</v>
      </c>
      <c r="AE531" s="299" t="e">
        <f>IF(#REF!=#REF!,0,IF(#REF!=#REF!,0,IF(#REF!=#REF!,0,IF(#REF!=#REF!,0,IF(#REF!=#REF!,0,IF(#REF!=#REF!,0,1))))))</f>
        <v>#REF!</v>
      </c>
      <c r="AF531" s="333">
        <f t="shared" si="132"/>
        <v>0</v>
      </c>
    </row>
    <row r="532" spans="1:32" ht="14.15" customHeight="1" thickTop="1" thickBot="1" x14ac:dyDescent="0.3">
      <c r="A532" s="1004"/>
      <c r="B532" s="1007"/>
      <c r="C532" s="1010"/>
      <c r="D532" s="1013"/>
      <c r="E532" s="1007"/>
      <c r="F532" s="1016"/>
      <c r="G532" s="1007"/>
      <c r="H532" s="1034"/>
      <c r="I532" s="1043"/>
      <c r="J532" s="1007"/>
      <c r="K532" s="1007"/>
      <c r="L532" s="1019"/>
      <c r="M532" s="339"/>
      <c r="N532" s="340"/>
      <c r="O532" s="341"/>
      <c r="P532" s="340"/>
      <c r="Q532" s="342"/>
      <c r="R532" s="343"/>
      <c r="S532" s="343"/>
      <c r="T532" s="343"/>
      <c r="U532" s="335"/>
      <c r="V532" s="1022"/>
      <c r="W532" s="1022"/>
      <c r="X532" s="1045"/>
      <c r="Y532" s="1048"/>
      <c r="Z532" s="1040"/>
      <c r="AA532" s="1041"/>
      <c r="AB532" s="299">
        <f>IF(O532=O531,0,IF(O532=O530,0,IF(O532=O529,0,IF(O532=O528,0,IF(O532=O527,0,IF(O532=O526,0,IF(O532=O525,0,1)))))))</f>
        <v>0</v>
      </c>
      <c r="AC532" s="299" t="s">
        <v>360</v>
      </c>
      <c r="AD532" s="299" t="str">
        <f t="shared" si="116"/>
        <v>??</v>
      </c>
      <c r="AE532" s="299" t="e">
        <f>IF(#REF!=#REF!,0,IF(#REF!=#REF!,0,IF(#REF!=#REF!,0,IF(#REF!=#REF!,0,IF(#REF!=#REF!,0,IF(#REF!=#REF!,0,IF(#REF!=#REF!,0,1)))))))</f>
        <v>#REF!</v>
      </c>
      <c r="AF532" s="333">
        <f t="shared" si="132"/>
        <v>0</v>
      </c>
    </row>
    <row r="533" spans="1:32" ht="17.149999999999999" customHeight="1" thickTop="1" thickBot="1" x14ac:dyDescent="0.35">
      <c r="A533" s="344"/>
      <c r="B533" s="345"/>
      <c r="C533" s="362" t="s">
        <v>361</v>
      </c>
      <c r="D533" s="363"/>
      <c r="E533" s="363"/>
      <c r="F533" s="356"/>
      <c r="G533" s="363"/>
      <c r="H533" s="364"/>
      <c r="I533" s="363"/>
      <c r="J533" s="363"/>
      <c r="K533" s="363"/>
      <c r="L533" s="363"/>
      <c r="M533" s="365"/>
      <c r="N533" s="345"/>
      <c r="O533" s="364"/>
      <c r="P533" s="345"/>
      <c r="Q533" s="366"/>
      <c r="R533" s="366"/>
      <c r="S533" s="366"/>
      <c r="T533" s="366"/>
      <c r="U533" s="358"/>
      <c r="V533" s="412">
        <f>SUM(V534:V535)</f>
        <v>0</v>
      </c>
      <c r="W533" s="412"/>
      <c r="X533" s="413">
        <f>SUM(X534:X535)</f>
        <v>0</v>
      </c>
      <c r="Y533" s="412">
        <f>SUM(Y534:Y535)</f>
        <v>0</v>
      </c>
      <c r="Z533" s="325"/>
      <c r="AA533" s="326" t="s">
        <v>350</v>
      </c>
      <c r="AD533" s="299" t="str">
        <f t="shared" si="116"/>
        <v>??</v>
      </c>
      <c r="AE533" s="299"/>
    </row>
    <row r="534" spans="1:32" ht="15" customHeight="1" thickTop="1" x14ac:dyDescent="0.25">
      <c r="A534" s="370"/>
      <c r="B534" s="371"/>
      <c r="C534" s="372"/>
      <c r="D534" s="373"/>
      <c r="E534" s="371"/>
      <c r="F534" s="374"/>
      <c r="G534" s="373"/>
      <c r="H534" s="375"/>
      <c r="I534" s="373" t="s">
        <v>135</v>
      </c>
      <c r="J534" s="371"/>
      <c r="K534" s="371"/>
      <c r="L534" s="371"/>
      <c r="M534" s="328"/>
      <c r="N534" s="329"/>
      <c r="O534" s="330"/>
      <c r="P534" s="329"/>
      <c r="Q534" s="414"/>
      <c r="R534" s="414"/>
      <c r="S534" s="414"/>
      <c r="T534" s="414"/>
      <c r="U534" s="415"/>
      <c r="V534" s="378">
        <f t="shared" ref="V534:V535" si="133">U534</f>
        <v>0</v>
      </c>
      <c r="W534" s="378">
        <f t="shared" ref="W534:W535" si="134">IF(V534&gt;0,26,0)</f>
        <v>0</v>
      </c>
      <c r="X534" s="379">
        <f t="shared" ref="X534:X535" si="135">IF(V534&lt;=26,0,V534-W534)</f>
        <v>0</v>
      </c>
      <c r="Y534" s="380">
        <f t="shared" ref="Y534:Y535" si="136">IF(V534&lt;W534,V534,W534)/IF(W534=0,1,W534)</f>
        <v>0</v>
      </c>
      <c r="Z534" s="381" t="str">
        <f t="shared" ref="Z534:Z535" si="137">IF(Y534=1,"pe",IF(Y534&gt;0,"ne",""))</f>
        <v/>
      </c>
      <c r="AA534" s="416"/>
      <c r="AB534" s="315">
        <v>1</v>
      </c>
      <c r="AC534" s="315" t="s">
        <v>362</v>
      </c>
      <c r="AD534" s="299" t="str">
        <f t="shared" si="116"/>
        <v>??</v>
      </c>
      <c r="AE534" s="299">
        <v>1</v>
      </c>
      <c r="AF534" s="417">
        <f>C534</f>
        <v>0</v>
      </c>
    </row>
    <row r="535" spans="1:32" ht="15" customHeight="1" thickBot="1" x14ac:dyDescent="0.3">
      <c r="A535" s="397"/>
      <c r="B535" s="398"/>
      <c r="C535" s="399"/>
      <c r="D535" s="400"/>
      <c r="E535" s="398"/>
      <c r="F535" s="401"/>
      <c r="G535" s="400"/>
      <c r="H535" s="402"/>
      <c r="I535" s="400" t="s">
        <v>135</v>
      </c>
      <c r="J535" s="398"/>
      <c r="K535" s="398"/>
      <c r="L535" s="398"/>
      <c r="M535" s="339"/>
      <c r="N535" s="340"/>
      <c r="O535" s="341"/>
      <c r="P535" s="340"/>
      <c r="Q535" s="403"/>
      <c r="R535" s="403"/>
      <c r="S535" s="403"/>
      <c r="T535" s="403"/>
      <c r="U535" s="418"/>
      <c r="V535" s="405">
        <f t="shared" si="133"/>
        <v>0</v>
      </c>
      <c r="W535" s="405">
        <f t="shared" si="134"/>
        <v>0</v>
      </c>
      <c r="X535" s="406">
        <f t="shared" si="135"/>
        <v>0</v>
      </c>
      <c r="Y535" s="407">
        <f t="shared" si="136"/>
        <v>0</v>
      </c>
      <c r="Z535" s="408" t="str">
        <f t="shared" si="137"/>
        <v/>
      </c>
      <c r="AA535" s="419"/>
      <c r="AB535" s="315">
        <v>1</v>
      </c>
      <c r="AC535" s="315" t="s">
        <v>362</v>
      </c>
      <c r="AD535" s="299" t="str">
        <f t="shared" si="116"/>
        <v>??</v>
      </c>
      <c r="AE535" s="299">
        <v>1</v>
      </c>
      <c r="AF535" s="417">
        <f>C535</f>
        <v>0</v>
      </c>
    </row>
    <row r="536" spans="1:32" ht="17.149999999999999" customHeight="1" thickTop="1" thickBot="1" x14ac:dyDescent="0.35">
      <c r="A536" s="344"/>
      <c r="B536" s="345"/>
      <c r="C536" s="362" t="s">
        <v>363</v>
      </c>
      <c r="D536" s="363"/>
      <c r="E536" s="363"/>
      <c r="F536" s="356"/>
      <c r="G536" s="363"/>
      <c r="H536" s="364"/>
      <c r="I536" s="363"/>
      <c r="J536" s="363"/>
      <c r="K536" s="363"/>
      <c r="L536" s="363"/>
      <c r="M536" s="365"/>
      <c r="N536" s="345"/>
      <c r="O536" s="364"/>
      <c r="P536" s="345"/>
      <c r="Q536" s="366"/>
      <c r="R536" s="366"/>
      <c r="S536" s="366"/>
      <c r="T536" s="366"/>
      <c r="U536" s="345"/>
      <c r="V536" s="412">
        <f>SUM(V537:V538)</f>
        <v>0</v>
      </c>
      <c r="W536" s="412"/>
      <c r="X536" s="413">
        <f>SUM(X537:X538)</f>
        <v>0</v>
      </c>
      <c r="Y536" s="412">
        <f>SUM(Y537:Y538)</f>
        <v>0</v>
      </c>
      <c r="Z536" s="325"/>
      <c r="AA536" s="326" t="s">
        <v>350</v>
      </c>
      <c r="AD536" s="299" t="str">
        <f t="shared" si="116"/>
        <v>??</v>
      </c>
      <c r="AE536" s="299"/>
    </row>
    <row r="537" spans="1:32" ht="15" customHeight="1" thickTop="1" x14ac:dyDescent="0.25">
      <c r="A537" s="370"/>
      <c r="B537" s="371"/>
      <c r="C537" s="372"/>
      <c r="D537" s="373"/>
      <c r="E537" s="371"/>
      <c r="F537" s="374"/>
      <c r="G537" s="373"/>
      <c r="H537" s="375"/>
      <c r="I537" s="373" t="s">
        <v>135</v>
      </c>
      <c r="J537" s="371"/>
      <c r="K537" s="371"/>
      <c r="L537" s="371"/>
      <c r="M537" s="328"/>
      <c r="N537" s="329"/>
      <c r="O537" s="330"/>
      <c r="P537" s="329"/>
      <c r="Q537" s="414"/>
      <c r="R537" s="414"/>
      <c r="S537" s="414"/>
      <c r="T537" s="420"/>
      <c r="U537" s="415"/>
      <c r="V537" s="378">
        <f t="shared" ref="V537:V538" si="138">U537</f>
        <v>0</v>
      </c>
      <c r="W537" s="378">
        <f t="shared" ref="W537:W538" si="139">IF(V537&gt;0,30,0)</f>
        <v>0</v>
      </c>
      <c r="X537" s="379">
        <f t="shared" ref="X537:X538" si="140">IF(V537&lt;=30,0,V537-W537)</f>
        <v>0</v>
      </c>
      <c r="Y537" s="380">
        <f t="shared" ref="Y537:Y538" si="141">IF(V537&lt;W537,V537,W537)/IF(W537=0,1,W537)</f>
        <v>0</v>
      </c>
      <c r="Z537" s="381" t="str">
        <f t="shared" ref="Z537:Z538" si="142">IF(Y537=1,"pe",IF(Y537&gt;0,"ne",""))</f>
        <v/>
      </c>
      <c r="AA537" s="416"/>
      <c r="AB537" s="315">
        <v>1</v>
      </c>
      <c r="AC537" s="315" t="s">
        <v>364</v>
      </c>
      <c r="AD537" s="299" t="str">
        <f t="shared" si="116"/>
        <v>??</v>
      </c>
      <c r="AE537" s="299">
        <v>1</v>
      </c>
      <c r="AF537" s="417">
        <f>C537</f>
        <v>0</v>
      </c>
    </row>
    <row r="538" spans="1:32" ht="15" customHeight="1" thickBot="1" x14ac:dyDescent="0.3">
      <c r="A538" s="397"/>
      <c r="B538" s="398"/>
      <c r="C538" s="399"/>
      <c r="D538" s="400"/>
      <c r="E538" s="398"/>
      <c r="F538" s="401"/>
      <c r="G538" s="400"/>
      <c r="H538" s="402"/>
      <c r="I538" s="400" t="s">
        <v>135</v>
      </c>
      <c r="J538" s="398"/>
      <c r="K538" s="398"/>
      <c r="L538" s="398"/>
      <c r="M538" s="339"/>
      <c r="N538" s="340"/>
      <c r="O538" s="341"/>
      <c r="P538" s="340"/>
      <c r="Q538" s="403"/>
      <c r="R538" s="403"/>
      <c r="S538" s="403"/>
      <c r="T538" s="403"/>
      <c r="U538" s="418"/>
      <c r="V538" s="405">
        <f t="shared" si="138"/>
        <v>0</v>
      </c>
      <c r="W538" s="405">
        <f t="shared" si="139"/>
        <v>0</v>
      </c>
      <c r="X538" s="406">
        <f t="shared" si="140"/>
        <v>0</v>
      </c>
      <c r="Y538" s="407">
        <f t="shared" si="141"/>
        <v>0</v>
      </c>
      <c r="Z538" s="408" t="str">
        <f t="shared" si="142"/>
        <v/>
      </c>
      <c r="AA538" s="409"/>
      <c r="AB538" s="315">
        <v>1</v>
      </c>
      <c r="AC538" s="315" t="s">
        <v>364</v>
      </c>
      <c r="AD538" s="299" t="str">
        <f t="shared" si="116"/>
        <v>??</v>
      </c>
      <c r="AE538" s="299">
        <v>1</v>
      </c>
      <c r="AF538" s="417">
        <f>C538</f>
        <v>0</v>
      </c>
    </row>
    <row r="539" spans="1:32" ht="17.149999999999999" customHeight="1" thickTop="1" thickBot="1" x14ac:dyDescent="0.35">
      <c r="A539" s="344"/>
      <c r="B539" s="345"/>
      <c r="C539" s="362" t="s">
        <v>365</v>
      </c>
      <c r="D539" s="363"/>
      <c r="E539" s="363"/>
      <c r="F539" s="356"/>
      <c r="G539" s="363"/>
      <c r="H539" s="364"/>
      <c r="I539" s="363"/>
      <c r="J539" s="363"/>
      <c r="K539" s="363"/>
      <c r="L539" s="363"/>
      <c r="M539" s="365"/>
      <c r="N539" s="345"/>
      <c r="O539" s="364"/>
      <c r="P539" s="345"/>
      <c r="Q539" s="366"/>
      <c r="R539" s="366"/>
      <c r="S539" s="366"/>
      <c r="T539" s="366"/>
      <c r="U539" s="345"/>
      <c r="V539" s="421" t="s">
        <v>366</v>
      </c>
      <c r="W539" s="421" t="s">
        <v>366</v>
      </c>
      <c r="X539" s="422" t="s">
        <v>366</v>
      </c>
      <c r="Y539" s="410">
        <f>SUM(Y540:Y542)</f>
        <v>0</v>
      </c>
      <c r="Z539" s="423"/>
      <c r="AA539" s="326" t="s">
        <v>350</v>
      </c>
      <c r="AD539" s="299" t="str">
        <f t="shared" si="116"/>
        <v>??</v>
      </c>
      <c r="AE539" s="299"/>
    </row>
    <row r="540" spans="1:32" ht="15" customHeight="1" thickTop="1" x14ac:dyDescent="0.25">
      <c r="A540" s="370"/>
      <c r="B540" s="371"/>
      <c r="C540" s="372"/>
      <c r="D540" s="373"/>
      <c r="E540" s="371"/>
      <c r="F540" s="374"/>
      <c r="G540" s="373"/>
      <c r="H540" s="375"/>
      <c r="I540" s="373" t="s">
        <v>135</v>
      </c>
      <c r="J540" s="371"/>
      <c r="K540" s="371"/>
      <c r="L540" s="371"/>
      <c r="M540" s="328"/>
      <c r="N540" s="329"/>
      <c r="O540" s="330"/>
      <c r="P540" s="329"/>
      <c r="Q540" s="414"/>
      <c r="R540" s="414"/>
      <c r="S540" s="414"/>
      <c r="T540" s="414"/>
      <c r="U540" s="424"/>
      <c r="V540" s="425" t="s">
        <v>366</v>
      </c>
      <c r="W540" s="425" t="s">
        <v>366</v>
      </c>
      <c r="X540" s="426" t="s">
        <v>366</v>
      </c>
      <c r="Y540" s="427"/>
      <c r="Z540" s="428" t="str">
        <f t="shared" ref="Z540:Z546" si="143">IF(Y540=1,"pe",IF(Y540&gt;0,"ne",""))</f>
        <v/>
      </c>
      <c r="AA540" s="429"/>
      <c r="AB540" s="299">
        <v>1</v>
      </c>
      <c r="AC540" s="299" t="s">
        <v>367</v>
      </c>
      <c r="AD540" s="299" t="str">
        <f t="shared" si="116"/>
        <v>??</v>
      </c>
      <c r="AE540" s="299">
        <v>1</v>
      </c>
      <c r="AF540" s="417">
        <f t="shared" ref="AF540:AF542" si="144">C540</f>
        <v>0</v>
      </c>
    </row>
    <row r="541" spans="1:32" ht="15" customHeight="1" x14ac:dyDescent="0.25">
      <c r="A541" s="383"/>
      <c r="B541" s="384"/>
      <c r="C541" s="385"/>
      <c r="D541" s="386"/>
      <c r="E541" s="384"/>
      <c r="F541" s="387"/>
      <c r="G541" s="386"/>
      <c r="H541" s="388"/>
      <c r="I541" s="386" t="s">
        <v>135</v>
      </c>
      <c r="J541" s="384"/>
      <c r="K541" s="384"/>
      <c r="L541" s="384"/>
      <c r="M541" s="334"/>
      <c r="N541" s="335"/>
      <c r="O541" s="336"/>
      <c r="P541" s="335"/>
      <c r="Q541" s="395"/>
      <c r="R541" s="395"/>
      <c r="S541" s="395"/>
      <c r="T541" s="395"/>
      <c r="U541" s="430"/>
      <c r="V541" s="431" t="s">
        <v>366</v>
      </c>
      <c r="W541" s="431" t="s">
        <v>366</v>
      </c>
      <c r="X541" s="432" t="s">
        <v>366</v>
      </c>
      <c r="Y541" s="433"/>
      <c r="Z541" s="393" t="str">
        <f t="shared" si="143"/>
        <v/>
      </c>
      <c r="AA541" s="434"/>
      <c r="AB541" s="299">
        <v>1</v>
      </c>
      <c r="AC541" s="299" t="s">
        <v>367</v>
      </c>
      <c r="AD541" s="299" t="str">
        <f t="shared" si="116"/>
        <v>??</v>
      </c>
      <c r="AE541" s="299">
        <v>1</v>
      </c>
      <c r="AF541" s="417">
        <f t="shared" si="144"/>
        <v>0</v>
      </c>
    </row>
    <row r="542" spans="1:32" ht="15" customHeight="1" thickBot="1" x14ac:dyDescent="0.3">
      <c r="A542" s="397"/>
      <c r="B542" s="398"/>
      <c r="C542" s="399"/>
      <c r="D542" s="400"/>
      <c r="E542" s="398"/>
      <c r="F542" s="401"/>
      <c r="G542" s="400"/>
      <c r="H542" s="402"/>
      <c r="I542" s="400" t="s">
        <v>135</v>
      </c>
      <c r="J542" s="398"/>
      <c r="K542" s="398"/>
      <c r="L542" s="398"/>
      <c r="M542" s="339"/>
      <c r="N542" s="340"/>
      <c r="O542" s="341"/>
      <c r="P542" s="340"/>
      <c r="Q542" s="435"/>
      <c r="R542" s="435"/>
      <c r="S542" s="435"/>
      <c r="T542" s="435"/>
      <c r="U542" s="436"/>
      <c r="V542" s="437" t="s">
        <v>366</v>
      </c>
      <c r="W542" s="437" t="s">
        <v>366</v>
      </c>
      <c r="X542" s="438" t="s">
        <v>366</v>
      </c>
      <c r="Y542" s="439"/>
      <c r="Z542" s="393" t="str">
        <f t="shared" si="143"/>
        <v/>
      </c>
      <c r="AA542" s="440"/>
      <c r="AB542" s="299">
        <v>1</v>
      </c>
      <c r="AC542" s="299" t="s">
        <v>367</v>
      </c>
      <c r="AD542" s="299" t="str">
        <f t="shared" si="116"/>
        <v>??</v>
      </c>
      <c r="AE542" s="299">
        <v>1</v>
      </c>
      <c r="AF542" s="417">
        <f t="shared" si="144"/>
        <v>0</v>
      </c>
    </row>
    <row r="543" spans="1:32" ht="17.149999999999999" customHeight="1" thickTop="1" thickBot="1" x14ac:dyDescent="0.3">
      <c r="A543" s="344"/>
      <c r="B543" s="345"/>
      <c r="C543" s="362" t="s">
        <v>368</v>
      </c>
      <c r="D543" s="441"/>
      <c r="E543" s="441"/>
      <c r="F543" s="356"/>
      <c r="G543" s="441"/>
      <c r="H543" s="366"/>
      <c r="I543" s="441"/>
      <c r="J543" s="441"/>
      <c r="K543" s="441"/>
      <c r="L543" s="441"/>
      <c r="M543" s="442"/>
      <c r="N543" s="345"/>
      <c r="O543" s="366"/>
      <c r="P543" s="345"/>
      <c r="Q543" s="366"/>
      <c r="R543" s="366"/>
      <c r="S543" s="366"/>
      <c r="T543" s="366"/>
      <c r="U543" s="345"/>
      <c r="V543" s="421" t="s">
        <v>366</v>
      </c>
      <c r="W543" s="421" t="s">
        <v>366</v>
      </c>
      <c r="X543" s="422" t="s">
        <v>366</v>
      </c>
      <c r="Y543" s="410">
        <f>SUM(Y544:Y546)</f>
        <v>0</v>
      </c>
      <c r="Z543" s="443"/>
      <c r="AA543" s="444" t="s">
        <v>350</v>
      </c>
      <c r="AB543" s="315"/>
      <c r="AC543" s="315"/>
      <c r="AD543" s="315" t="str">
        <f t="shared" si="116"/>
        <v>??</v>
      </c>
      <c r="AE543" s="315"/>
      <c r="AF543" s="317"/>
    </row>
    <row r="544" spans="1:32" ht="15" customHeight="1" thickTop="1" x14ac:dyDescent="0.25">
      <c r="A544" s="370"/>
      <c r="B544" s="371"/>
      <c r="C544" s="372"/>
      <c r="D544" s="373"/>
      <c r="E544" s="371"/>
      <c r="F544" s="374"/>
      <c r="G544" s="373"/>
      <c r="H544" s="375"/>
      <c r="I544" s="373" t="s">
        <v>135</v>
      </c>
      <c r="J544" s="371"/>
      <c r="K544" s="371"/>
      <c r="L544" s="371"/>
      <c r="M544" s="328"/>
      <c r="N544" s="329"/>
      <c r="O544" s="330"/>
      <c r="P544" s="329"/>
      <c r="Q544" s="414"/>
      <c r="R544" s="414"/>
      <c r="S544" s="414"/>
      <c r="T544" s="414"/>
      <c r="U544" s="424"/>
      <c r="V544" s="425" t="s">
        <v>366</v>
      </c>
      <c r="W544" s="425" t="s">
        <v>366</v>
      </c>
      <c r="X544" s="426" t="s">
        <v>366</v>
      </c>
      <c r="Y544" s="427"/>
      <c r="Z544" s="428" t="str">
        <f t="shared" si="143"/>
        <v/>
      </c>
      <c r="AA544" s="429"/>
      <c r="AB544" s="299">
        <v>1</v>
      </c>
      <c r="AC544" s="299" t="s">
        <v>369</v>
      </c>
      <c r="AD544" s="299" t="str">
        <f t="shared" si="116"/>
        <v>??</v>
      </c>
      <c r="AE544" s="299">
        <v>1</v>
      </c>
      <c r="AF544" s="417">
        <f>C544</f>
        <v>0</v>
      </c>
    </row>
    <row r="545" spans="1:32" ht="15" customHeight="1" x14ac:dyDescent="0.25">
      <c r="A545" s="383"/>
      <c r="B545" s="384"/>
      <c r="C545" s="385"/>
      <c r="D545" s="386"/>
      <c r="E545" s="384"/>
      <c r="F545" s="387"/>
      <c r="G545" s="386"/>
      <c r="H545" s="388"/>
      <c r="I545" s="386" t="s">
        <v>135</v>
      </c>
      <c r="J545" s="384"/>
      <c r="K545" s="384"/>
      <c r="L545" s="384"/>
      <c r="M545" s="334"/>
      <c r="N545" s="335"/>
      <c r="O545" s="336"/>
      <c r="P545" s="335"/>
      <c r="Q545" s="395"/>
      <c r="R545" s="395"/>
      <c r="S545" s="395"/>
      <c r="T545" s="395"/>
      <c r="U545" s="430"/>
      <c r="V545" s="431" t="s">
        <v>366</v>
      </c>
      <c r="W545" s="431" t="s">
        <v>366</v>
      </c>
      <c r="X545" s="432" t="s">
        <v>366</v>
      </c>
      <c r="Y545" s="433"/>
      <c r="Z545" s="393" t="str">
        <f t="shared" si="143"/>
        <v/>
      </c>
      <c r="AA545" s="434"/>
      <c r="AB545" s="299">
        <v>1</v>
      </c>
      <c r="AC545" s="299" t="s">
        <v>369</v>
      </c>
      <c r="AD545" s="299" t="str">
        <f t="shared" si="116"/>
        <v>??</v>
      </c>
      <c r="AE545" s="299">
        <v>1</v>
      </c>
      <c r="AF545" s="417">
        <f>C545</f>
        <v>0</v>
      </c>
    </row>
    <row r="546" spans="1:32" ht="15" customHeight="1" thickBot="1" x14ac:dyDescent="0.3">
      <c r="A546" s="397"/>
      <c r="B546" s="398"/>
      <c r="C546" s="399"/>
      <c r="D546" s="400"/>
      <c r="E546" s="398"/>
      <c r="F546" s="401"/>
      <c r="G546" s="400"/>
      <c r="H546" s="402"/>
      <c r="I546" s="400" t="s">
        <v>135</v>
      </c>
      <c r="J546" s="398"/>
      <c r="K546" s="398"/>
      <c r="L546" s="398"/>
      <c r="M546" s="339"/>
      <c r="N546" s="340"/>
      <c r="O546" s="341"/>
      <c r="P546" s="340"/>
      <c r="Q546" s="445"/>
      <c r="R546" s="445"/>
      <c r="S546" s="445"/>
      <c r="T546" s="445"/>
      <c r="U546" s="446"/>
      <c r="V546" s="447" t="s">
        <v>366</v>
      </c>
      <c r="W546" s="447" t="s">
        <v>366</v>
      </c>
      <c r="X546" s="448" t="s">
        <v>366</v>
      </c>
      <c r="Y546" s="449"/>
      <c r="Z546" s="450" t="str">
        <f t="shared" si="143"/>
        <v/>
      </c>
      <c r="AA546" s="451"/>
      <c r="AB546" s="299">
        <v>1</v>
      </c>
      <c r="AC546" s="299" t="s">
        <v>369</v>
      </c>
      <c r="AD546" s="299" t="str">
        <f t="shared" si="116"/>
        <v>??</v>
      </c>
      <c r="AE546" s="299">
        <v>1</v>
      </c>
      <c r="AF546" s="417">
        <f>C546</f>
        <v>0</v>
      </c>
    </row>
    <row r="547" spans="1:32" ht="14.25" customHeight="1" thickTop="1" x14ac:dyDescent="0.3">
      <c r="A547" s="299"/>
      <c r="B547" s="299"/>
      <c r="C547" s="452"/>
      <c r="D547" s="299"/>
      <c r="E547" s="299"/>
      <c r="F547" s="299"/>
      <c r="G547" s="453"/>
      <c r="H547" s="299"/>
      <c r="I547" s="299"/>
      <c r="J547" s="299"/>
      <c r="K547" s="453"/>
      <c r="L547" s="299"/>
      <c r="M547" s="453"/>
      <c r="N547" s="453"/>
      <c r="O547" s="299"/>
      <c r="P547" s="299"/>
      <c r="Q547" s="299"/>
      <c r="R547" s="299"/>
      <c r="S547" s="299"/>
      <c r="T547" s="299"/>
      <c r="U547" s="453"/>
      <c r="V547" s="454"/>
      <c r="W547" s="454"/>
      <c r="X547" s="299"/>
      <c r="Y547" s="455"/>
      <c r="Z547" s="310"/>
      <c r="AA547" s="311"/>
    </row>
    <row r="548" spans="1:32" ht="14.25" customHeight="1" x14ac:dyDescent="0.3">
      <c r="A548" s="299"/>
      <c r="B548" s="299"/>
      <c r="C548" s="452"/>
      <c r="D548" s="299"/>
      <c r="E548" s="299"/>
      <c r="F548" s="299"/>
      <c r="G548" s="453"/>
      <c r="H548" s="299"/>
      <c r="I548" s="299"/>
      <c r="J548" s="299"/>
      <c r="K548" s="453"/>
      <c r="L548" s="299"/>
      <c r="M548" s="453"/>
      <c r="N548" s="453"/>
      <c r="O548" s="299"/>
      <c r="P548" s="299"/>
      <c r="Q548" s="299"/>
      <c r="R548" s="299"/>
      <c r="S548" s="299"/>
      <c r="T548" s="299"/>
      <c r="U548" s="453"/>
      <c r="V548" s="454"/>
      <c r="W548" s="454"/>
      <c r="X548" s="299"/>
      <c r="Y548" s="455"/>
      <c r="Z548" s="310"/>
      <c r="AA548" s="311"/>
    </row>
    <row r="549" spans="1:32" ht="14.25" customHeight="1" x14ac:dyDescent="0.3">
      <c r="A549" s="299"/>
      <c r="B549" s="299"/>
      <c r="C549" s="452"/>
      <c r="D549" s="299"/>
      <c r="E549" s="299"/>
      <c r="F549" s="299"/>
      <c r="G549" s="453"/>
      <c r="H549" s="299"/>
      <c r="I549" s="299"/>
      <c r="J549" s="299"/>
      <c r="K549" s="453"/>
      <c r="L549" s="299"/>
      <c r="M549" s="453"/>
      <c r="N549" s="453"/>
      <c r="O549" s="299"/>
      <c r="P549" s="299"/>
      <c r="Q549" s="299"/>
      <c r="R549" s="299"/>
      <c r="S549" s="299"/>
      <c r="T549" s="299"/>
      <c r="U549" s="453"/>
      <c r="V549" s="454"/>
      <c r="W549" s="454"/>
      <c r="X549" s="299"/>
      <c r="Y549" s="455"/>
      <c r="Z549" s="310"/>
      <c r="AA549" s="311"/>
    </row>
    <row r="550" spans="1:32" ht="14.25" customHeight="1" x14ac:dyDescent="0.3">
      <c r="A550" s="299"/>
      <c r="B550" s="299"/>
      <c r="C550" s="452"/>
      <c r="D550" s="299"/>
      <c r="E550" s="299"/>
      <c r="F550" s="299"/>
      <c r="G550" s="453"/>
      <c r="H550" s="299"/>
      <c r="I550" s="299"/>
      <c r="J550" s="299"/>
      <c r="K550" s="453"/>
      <c r="L550" s="299"/>
      <c r="M550" s="453"/>
      <c r="N550" s="453"/>
      <c r="O550" s="299"/>
      <c r="P550" s="299"/>
      <c r="Q550" s="299"/>
      <c r="R550" s="299"/>
      <c r="S550" s="299"/>
      <c r="T550" s="299"/>
      <c r="U550" s="453"/>
      <c r="V550" s="454"/>
      <c r="W550" s="454"/>
      <c r="X550" s="299"/>
      <c r="Y550" s="455"/>
      <c r="Z550" s="310"/>
      <c r="AA550" s="311"/>
    </row>
    <row r="551" spans="1:32" ht="14.25" customHeight="1" x14ac:dyDescent="0.3">
      <c r="A551" s="299"/>
      <c r="B551" s="299"/>
      <c r="C551" s="452"/>
      <c r="D551" s="299"/>
      <c r="E551" s="299"/>
      <c r="F551" s="299"/>
      <c r="G551" s="453"/>
      <c r="H551" s="299"/>
      <c r="I551" s="299"/>
      <c r="J551" s="299"/>
      <c r="K551" s="453"/>
      <c r="L551" s="299"/>
      <c r="M551" s="453"/>
      <c r="N551" s="453"/>
      <c r="O551" s="299"/>
      <c r="P551" s="299"/>
      <c r="Q551" s="299"/>
      <c r="R551" s="299"/>
      <c r="S551" s="299"/>
      <c r="T551" s="299"/>
      <c r="U551" s="453"/>
      <c r="V551" s="454"/>
      <c r="W551" s="454"/>
      <c r="X551" s="299"/>
      <c r="Y551" s="455"/>
      <c r="Z551" s="310"/>
      <c r="AA551" s="311"/>
    </row>
    <row r="552" spans="1:32" ht="14.25" customHeight="1" x14ac:dyDescent="0.3"/>
    <row r="553" spans="1:32" ht="14.25" customHeight="1" x14ac:dyDescent="0.3"/>
    <row r="554" spans="1:32" ht="14.25" customHeight="1" x14ac:dyDescent="0.3"/>
    <row r="555" spans="1:32" ht="14.25" customHeight="1" x14ac:dyDescent="0.3"/>
    <row r="556" spans="1:32" ht="14.25" customHeight="1" x14ac:dyDescent="0.3"/>
    <row r="557" spans="1:32" ht="14.25" customHeight="1" x14ac:dyDescent="0.3"/>
    <row r="558" spans="1:32" ht="14.25" customHeight="1" x14ac:dyDescent="0.3"/>
    <row r="559" spans="1:32" ht="14.25" customHeight="1" x14ac:dyDescent="0.3"/>
    <row r="560" spans="1:32"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row r="1004" ht="14.25" customHeight="1" x14ac:dyDescent="0.3"/>
    <row r="1005" ht="14.25" customHeight="1" x14ac:dyDescent="0.3"/>
    <row r="1006" ht="14.25" customHeight="1" x14ac:dyDescent="0.3"/>
    <row r="1007" ht="14.25" customHeight="1" x14ac:dyDescent="0.3"/>
    <row r="1008" ht="14.25" customHeight="1" x14ac:dyDescent="0.3"/>
    <row r="1009" ht="14.25" customHeight="1" x14ac:dyDescent="0.3"/>
    <row r="1010" ht="14.25" customHeight="1" x14ac:dyDescent="0.3"/>
    <row r="1011" ht="14.25" customHeight="1" x14ac:dyDescent="0.3"/>
    <row r="1012" ht="14.25" customHeight="1" x14ac:dyDescent="0.3"/>
    <row r="1013" ht="14.25" customHeight="1" x14ac:dyDescent="0.3"/>
    <row r="1014" ht="14.25" customHeight="1" x14ac:dyDescent="0.3"/>
    <row r="1015" ht="14.25" customHeight="1" x14ac:dyDescent="0.3"/>
    <row r="1016" ht="14.25" customHeight="1" x14ac:dyDescent="0.3"/>
    <row r="1017" ht="14.25" customHeight="1" x14ac:dyDescent="0.3"/>
    <row r="1018" ht="14.25" customHeight="1" x14ac:dyDescent="0.3"/>
    <row r="1019" ht="14.25" customHeight="1" x14ac:dyDescent="0.3"/>
    <row r="1020" ht="14.25" customHeight="1" x14ac:dyDescent="0.3"/>
    <row r="1021" ht="14.25" customHeight="1" x14ac:dyDescent="0.3"/>
    <row r="1022" ht="14.25" customHeight="1" x14ac:dyDescent="0.3"/>
    <row r="1023" ht="14.25" customHeight="1" x14ac:dyDescent="0.3"/>
    <row r="1024" ht="14.25" customHeight="1" x14ac:dyDescent="0.3"/>
    <row r="1025" ht="14.25" customHeight="1" x14ac:dyDescent="0.3"/>
    <row r="1026" ht="14.25" customHeight="1" x14ac:dyDescent="0.3"/>
    <row r="1027" ht="14.25" customHeight="1" x14ac:dyDescent="0.3"/>
    <row r="1028" ht="14.25" customHeight="1" x14ac:dyDescent="0.3"/>
    <row r="1029" ht="14.25" customHeight="1" x14ac:dyDescent="0.3"/>
    <row r="1030" ht="14.25" customHeight="1" x14ac:dyDescent="0.3"/>
    <row r="1031" ht="14.25" customHeight="1" x14ac:dyDescent="0.3"/>
    <row r="1032" ht="14.25" customHeight="1" x14ac:dyDescent="0.3"/>
    <row r="1033" ht="14.25" customHeight="1" x14ac:dyDescent="0.3"/>
    <row r="1034" ht="14.25" customHeight="1" x14ac:dyDescent="0.3"/>
    <row r="1035" ht="14.25" customHeight="1" x14ac:dyDescent="0.3"/>
    <row r="1036" ht="14.25" customHeight="1" x14ac:dyDescent="0.3"/>
    <row r="1037" ht="14.25" customHeight="1" x14ac:dyDescent="0.3"/>
    <row r="1038" ht="14.25" customHeight="1" x14ac:dyDescent="0.3"/>
    <row r="1039" ht="14.25" customHeight="1" x14ac:dyDescent="0.3"/>
    <row r="1040" ht="14.25" customHeight="1" x14ac:dyDescent="0.3"/>
    <row r="1041" ht="14.25" customHeight="1" x14ac:dyDescent="0.3"/>
    <row r="1042" ht="14.25" customHeight="1" x14ac:dyDescent="0.3"/>
    <row r="1043" ht="14.25" customHeight="1" x14ac:dyDescent="0.3"/>
    <row r="1044" ht="14.25" customHeight="1" x14ac:dyDescent="0.3"/>
    <row r="1045" ht="14.25" customHeight="1" x14ac:dyDescent="0.3"/>
    <row r="1046" ht="14.25" customHeight="1" x14ac:dyDescent="0.3"/>
    <row r="1047" ht="14.25" customHeight="1" x14ac:dyDescent="0.3"/>
    <row r="1048" ht="14.25" customHeight="1" x14ac:dyDescent="0.3"/>
    <row r="1049" ht="14.25" customHeight="1" x14ac:dyDescent="0.3"/>
    <row r="1050" ht="14.25" customHeight="1" x14ac:dyDescent="0.3"/>
    <row r="1051" ht="14.25" customHeight="1" x14ac:dyDescent="0.3"/>
    <row r="1052" ht="14.25" customHeight="1" x14ac:dyDescent="0.3"/>
    <row r="1053" ht="14.25" customHeight="1" x14ac:dyDescent="0.3"/>
    <row r="1054" ht="14.25" customHeight="1" x14ac:dyDescent="0.3"/>
    <row r="1055" ht="14.25" customHeight="1" x14ac:dyDescent="0.3"/>
    <row r="1056" ht="14.25" customHeight="1" x14ac:dyDescent="0.3"/>
    <row r="1057" ht="14.25" customHeight="1" x14ac:dyDescent="0.3"/>
    <row r="1058" ht="14.25" customHeight="1" x14ac:dyDescent="0.3"/>
    <row r="1059" ht="14.25" customHeight="1" x14ac:dyDescent="0.3"/>
    <row r="1060" ht="14.25" customHeight="1" x14ac:dyDescent="0.3"/>
    <row r="1061" ht="14.25" customHeight="1" x14ac:dyDescent="0.3"/>
    <row r="1062" ht="14.25" customHeight="1" x14ac:dyDescent="0.3"/>
    <row r="1063" ht="14.25" customHeight="1" x14ac:dyDescent="0.3"/>
  </sheetData>
  <sheetProtection algorithmName="SHA-512" hashValue="fwVqlIthNs2shosCQ6jCqySvRZAeggWADSUVTwjk0QhDAsZFzbSSGEDPpIqDNzmCS1MEJxpwFR+AVqbf4DxnHg==" saltValue="odqN1xwyokmGtEWfncIS+g==" spinCount="100000" sheet="1" formatRows="0" sort="0"/>
  <dataConsolidate/>
  <mergeCells count="1008">
    <mergeCell ref="W525:W532"/>
    <mergeCell ref="X525:X529"/>
    <mergeCell ref="Y525:Y532"/>
    <mergeCell ref="Z525:Z532"/>
    <mergeCell ref="AA525:AA532"/>
    <mergeCell ref="I526:I532"/>
    <mergeCell ref="X530:X532"/>
    <mergeCell ref="G525:G532"/>
    <mergeCell ref="H525:H532"/>
    <mergeCell ref="J525:J532"/>
    <mergeCell ref="K525:K532"/>
    <mergeCell ref="L525:L532"/>
    <mergeCell ref="V525:V532"/>
    <mergeCell ref="A525:A532"/>
    <mergeCell ref="B525:B532"/>
    <mergeCell ref="C525:C532"/>
    <mergeCell ref="D525:D532"/>
    <mergeCell ref="E525:E532"/>
    <mergeCell ref="F525:F532"/>
    <mergeCell ref="W517:W524"/>
    <mergeCell ref="X517:X521"/>
    <mergeCell ref="Y517:Y524"/>
    <mergeCell ref="Z517:Z524"/>
    <mergeCell ref="AA517:AA524"/>
    <mergeCell ref="I518:I524"/>
    <mergeCell ref="X522:X524"/>
    <mergeCell ref="G517:G524"/>
    <mergeCell ref="H517:H524"/>
    <mergeCell ref="J517:J524"/>
    <mergeCell ref="K517:K524"/>
    <mergeCell ref="L517:L524"/>
    <mergeCell ref="V517:V524"/>
    <mergeCell ref="A517:A524"/>
    <mergeCell ref="B517:B524"/>
    <mergeCell ref="C517:C524"/>
    <mergeCell ref="D517:D524"/>
    <mergeCell ref="E517:E524"/>
    <mergeCell ref="F517:F524"/>
    <mergeCell ref="W501:W510"/>
    <mergeCell ref="X501:X506"/>
    <mergeCell ref="Y501:Y510"/>
    <mergeCell ref="Z501:Z510"/>
    <mergeCell ref="AA501:AA510"/>
    <mergeCell ref="I502:I510"/>
    <mergeCell ref="X507:X510"/>
    <mergeCell ref="G501:G510"/>
    <mergeCell ref="H501:H510"/>
    <mergeCell ref="J501:J510"/>
    <mergeCell ref="K501:K510"/>
    <mergeCell ref="L501:L510"/>
    <mergeCell ref="V501:V510"/>
    <mergeCell ref="A501:A510"/>
    <mergeCell ref="B501:B510"/>
    <mergeCell ref="C501:C510"/>
    <mergeCell ref="D501:D510"/>
    <mergeCell ref="E501:E510"/>
    <mergeCell ref="F501:F510"/>
    <mergeCell ref="W491:W500"/>
    <mergeCell ref="X491:X496"/>
    <mergeCell ref="Y491:Y500"/>
    <mergeCell ref="Z491:Z500"/>
    <mergeCell ref="AA491:AA500"/>
    <mergeCell ref="I492:I500"/>
    <mergeCell ref="X497:X500"/>
    <mergeCell ref="G491:G500"/>
    <mergeCell ref="H491:H500"/>
    <mergeCell ref="J491:J500"/>
    <mergeCell ref="K491:K500"/>
    <mergeCell ref="L491:L500"/>
    <mergeCell ref="V491:V500"/>
    <mergeCell ref="A491:A500"/>
    <mergeCell ref="B491:B500"/>
    <mergeCell ref="C491:C500"/>
    <mergeCell ref="D491:D500"/>
    <mergeCell ref="E491:E500"/>
    <mergeCell ref="F491:F500"/>
    <mergeCell ref="W481:W490"/>
    <mergeCell ref="X481:X486"/>
    <mergeCell ref="Y481:Y490"/>
    <mergeCell ref="Z481:Z490"/>
    <mergeCell ref="AA481:AA490"/>
    <mergeCell ref="I482:I490"/>
    <mergeCell ref="X487:X490"/>
    <mergeCell ref="G481:G490"/>
    <mergeCell ref="H481:H490"/>
    <mergeCell ref="J481:J490"/>
    <mergeCell ref="K481:K490"/>
    <mergeCell ref="L481:L490"/>
    <mergeCell ref="V481:V490"/>
    <mergeCell ref="A481:A490"/>
    <mergeCell ref="B481:B490"/>
    <mergeCell ref="C481:C490"/>
    <mergeCell ref="D481:D490"/>
    <mergeCell ref="E481:E490"/>
    <mergeCell ref="F481:F490"/>
    <mergeCell ref="W471:W480"/>
    <mergeCell ref="X471:X476"/>
    <mergeCell ref="Y471:Y480"/>
    <mergeCell ref="Z471:Z480"/>
    <mergeCell ref="AA471:AA480"/>
    <mergeCell ref="I472:I480"/>
    <mergeCell ref="X477:X480"/>
    <mergeCell ref="G471:G480"/>
    <mergeCell ref="H471:H480"/>
    <mergeCell ref="J471:J480"/>
    <mergeCell ref="K471:K480"/>
    <mergeCell ref="L471:L480"/>
    <mergeCell ref="V471:V480"/>
    <mergeCell ref="A471:A480"/>
    <mergeCell ref="B471:B480"/>
    <mergeCell ref="C471:C480"/>
    <mergeCell ref="D471:D480"/>
    <mergeCell ref="E471:E480"/>
    <mergeCell ref="F471:F480"/>
    <mergeCell ref="W461:W470"/>
    <mergeCell ref="X461:X466"/>
    <mergeCell ref="Y461:Y470"/>
    <mergeCell ref="Z461:Z470"/>
    <mergeCell ref="AA461:AA470"/>
    <mergeCell ref="I462:I470"/>
    <mergeCell ref="X467:X470"/>
    <mergeCell ref="G461:G470"/>
    <mergeCell ref="H461:H470"/>
    <mergeCell ref="J461:J470"/>
    <mergeCell ref="K461:K470"/>
    <mergeCell ref="L461:L470"/>
    <mergeCell ref="V461:V470"/>
    <mergeCell ref="A461:A470"/>
    <mergeCell ref="B461:B470"/>
    <mergeCell ref="C461:C470"/>
    <mergeCell ref="D461:D470"/>
    <mergeCell ref="E461:E470"/>
    <mergeCell ref="F461:F470"/>
    <mergeCell ref="W451:W460"/>
    <mergeCell ref="X451:X456"/>
    <mergeCell ref="Y451:Y460"/>
    <mergeCell ref="Z451:Z460"/>
    <mergeCell ref="AA451:AA460"/>
    <mergeCell ref="I452:I460"/>
    <mergeCell ref="X457:X460"/>
    <mergeCell ref="G451:G460"/>
    <mergeCell ref="H451:H460"/>
    <mergeCell ref="J451:J460"/>
    <mergeCell ref="K451:K460"/>
    <mergeCell ref="L451:L460"/>
    <mergeCell ref="V451:V460"/>
    <mergeCell ref="A451:A460"/>
    <mergeCell ref="B451:B460"/>
    <mergeCell ref="C451:C460"/>
    <mergeCell ref="D451:D460"/>
    <mergeCell ref="E451:E460"/>
    <mergeCell ref="F451:F460"/>
    <mergeCell ref="W441:W450"/>
    <mergeCell ref="X441:X446"/>
    <mergeCell ref="Y441:Y450"/>
    <mergeCell ref="Z441:Z450"/>
    <mergeCell ref="AA441:AA450"/>
    <mergeCell ref="I442:I450"/>
    <mergeCell ref="X447:X450"/>
    <mergeCell ref="G441:G450"/>
    <mergeCell ref="H441:H450"/>
    <mergeCell ref="J441:J450"/>
    <mergeCell ref="K441:K450"/>
    <mergeCell ref="L441:L450"/>
    <mergeCell ref="V441:V450"/>
    <mergeCell ref="A441:A450"/>
    <mergeCell ref="B441:B450"/>
    <mergeCell ref="C441:C450"/>
    <mergeCell ref="D441:D450"/>
    <mergeCell ref="E441:E450"/>
    <mergeCell ref="F441:F450"/>
    <mergeCell ref="W431:W440"/>
    <mergeCell ref="X431:X436"/>
    <mergeCell ref="Y431:Y440"/>
    <mergeCell ref="Z431:Z440"/>
    <mergeCell ref="AA431:AA440"/>
    <mergeCell ref="I432:I440"/>
    <mergeCell ref="X437:X440"/>
    <mergeCell ref="G431:G440"/>
    <mergeCell ref="H431:H440"/>
    <mergeCell ref="J431:J440"/>
    <mergeCell ref="K431:K440"/>
    <mergeCell ref="L431:L440"/>
    <mergeCell ref="V431:V440"/>
    <mergeCell ref="A431:A440"/>
    <mergeCell ref="B431:B440"/>
    <mergeCell ref="C431:C440"/>
    <mergeCell ref="D431:D440"/>
    <mergeCell ref="E431:E440"/>
    <mergeCell ref="F431:F440"/>
    <mergeCell ref="W421:W430"/>
    <mergeCell ref="X421:X426"/>
    <mergeCell ref="Y421:Y430"/>
    <mergeCell ref="Z421:Z430"/>
    <mergeCell ref="AA421:AA430"/>
    <mergeCell ref="I422:I430"/>
    <mergeCell ref="X427:X430"/>
    <mergeCell ref="G421:G430"/>
    <mergeCell ref="H421:H430"/>
    <mergeCell ref="J421:J430"/>
    <mergeCell ref="K421:K430"/>
    <mergeCell ref="L421:L430"/>
    <mergeCell ref="V421:V430"/>
    <mergeCell ref="A421:A430"/>
    <mergeCell ref="B421:B430"/>
    <mergeCell ref="C421:C430"/>
    <mergeCell ref="D421:D430"/>
    <mergeCell ref="E421:E430"/>
    <mergeCell ref="F421:F430"/>
    <mergeCell ref="W411:W420"/>
    <mergeCell ref="X411:X416"/>
    <mergeCell ref="Y411:Y420"/>
    <mergeCell ref="Z411:Z420"/>
    <mergeCell ref="AA411:AA420"/>
    <mergeCell ref="I412:I420"/>
    <mergeCell ref="X417:X420"/>
    <mergeCell ref="G411:G420"/>
    <mergeCell ref="H411:H420"/>
    <mergeCell ref="J411:J420"/>
    <mergeCell ref="K411:K420"/>
    <mergeCell ref="L411:L420"/>
    <mergeCell ref="V411:V420"/>
    <mergeCell ref="A411:A420"/>
    <mergeCell ref="B411:B420"/>
    <mergeCell ref="C411:C420"/>
    <mergeCell ref="D411:D420"/>
    <mergeCell ref="E411:E420"/>
    <mergeCell ref="F411:F420"/>
    <mergeCell ref="W401:W410"/>
    <mergeCell ref="X401:X406"/>
    <mergeCell ref="Y401:Y410"/>
    <mergeCell ref="Z401:Z410"/>
    <mergeCell ref="AA401:AA410"/>
    <mergeCell ref="I402:I410"/>
    <mergeCell ref="X407:X410"/>
    <mergeCell ref="G401:G410"/>
    <mergeCell ref="H401:H410"/>
    <mergeCell ref="J401:J410"/>
    <mergeCell ref="K401:K410"/>
    <mergeCell ref="L401:L410"/>
    <mergeCell ref="V401:V410"/>
    <mergeCell ref="A401:A410"/>
    <mergeCell ref="B401:B410"/>
    <mergeCell ref="C401:C410"/>
    <mergeCell ref="D401:D410"/>
    <mergeCell ref="E401:E410"/>
    <mergeCell ref="F401:F410"/>
    <mergeCell ref="W391:W400"/>
    <mergeCell ref="X391:X396"/>
    <mergeCell ref="Y391:Y400"/>
    <mergeCell ref="Z391:Z400"/>
    <mergeCell ref="AA391:AA400"/>
    <mergeCell ref="I392:I400"/>
    <mergeCell ref="X397:X400"/>
    <mergeCell ref="G391:G400"/>
    <mergeCell ref="H391:H400"/>
    <mergeCell ref="J391:J400"/>
    <mergeCell ref="K391:K400"/>
    <mergeCell ref="L391:L400"/>
    <mergeCell ref="V391:V400"/>
    <mergeCell ref="A391:A400"/>
    <mergeCell ref="B391:B400"/>
    <mergeCell ref="C391:C400"/>
    <mergeCell ref="D391:D400"/>
    <mergeCell ref="E391:E400"/>
    <mergeCell ref="F391:F400"/>
    <mergeCell ref="W381:W390"/>
    <mergeCell ref="X381:X386"/>
    <mergeCell ref="Y381:Y390"/>
    <mergeCell ref="Z381:Z390"/>
    <mergeCell ref="AA381:AA390"/>
    <mergeCell ref="I382:I390"/>
    <mergeCell ref="X387:X390"/>
    <mergeCell ref="G381:G390"/>
    <mergeCell ref="H381:H390"/>
    <mergeCell ref="J381:J390"/>
    <mergeCell ref="K381:K390"/>
    <mergeCell ref="L381:L390"/>
    <mergeCell ref="V381:V390"/>
    <mergeCell ref="A381:A390"/>
    <mergeCell ref="B381:B390"/>
    <mergeCell ref="C381:C390"/>
    <mergeCell ref="D381:D390"/>
    <mergeCell ref="E381:E390"/>
    <mergeCell ref="F381:F390"/>
    <mergeCell ref="W371:W380"/>
    <mergeCell ref="X371:X376"/>
    <mergeCell ref="Y371:Y380"/>
    <mergeCell ref="Z371:Z380"/>
    <mergeCell ref="AA371:AA380"/>
    <mergeCell ref="I372:I380"/>
    <mergeCell ref="X377:X380"/>
    <mergeCell ref="G371:G380"/>
    <mergeCell ref="H371:H380"/>
    <mergeCell ref="J371:J380"/>
    <mergeCell ref="K371:K380"/>
    <mergeCell ref="L371:L380"/>
    <mergeCell ref="V371:V380"/>
    <mergeCell ref="A371:A380"/>
    <mergeCell ref="B371:B380"/>
    <mergeCell ref="C371:C380"/>
    <mergeCell ref="D371:D380"/>
    <mergeCell ref="E371:E380"/>
    <mergeCell ref="F371:F380"/>
    <mergeCell ref="W361:W370"/>
    <mergeCell ref="X361:X366"/>
    <mergeCell ref="Y361:Y370"/>
    <mergeCell ref="Z361:Z370"/>
    <mergeCell ref="AA361:AA370"/>
    <mergeCell ref="I362:I370"/>
    <mergeCell ref="X367:X370"/>
    <mergeCell ref="G361:G370"/>
    <mergeCell ref="H361:H370"/>
    <mergeCell ref="J361:J370"/>
    <mergeCell ref="K361:K370"/>
    <mergeCell ref="L361:L370"/>
    <mergeCell ref="V361:V370"/>
    <mergeCell ref="A361:A370"/>
    <mergeCell ref="B361:B370"/>
    <mergeCell ref="C361:C370"/>
    <mergeCell ref="D361:D370"/>
    <mergeCell ref="E361:E370"/>
    <mergeCell ref="F361:F370"/>
    <mergeCell ref="W351:W360"/>
    <mergeCell ref="X351:X356"/>
    <mergeCell ref="Y351:Y360"/>
    <mergeCell ref="Z351:Z360"/>
    <mergeCell ref="AA351:AA360"/>
    <mergeCell ref="I352:I360"/>
    <mergeCell ref="X357:X360"/>
    <mergeCell ref="G351:G360"/>
    <mergeCell ref="H351:H360"/>
    <mergeCell ref="J351:J360"/>
    <mergeCell ref="K351:K360"/>
    <mergeCell ref="L351:L360"/>
    <mergeCell ref="V351:V360"/>
    <mergeCell ref="A351:A360"/>
    <mergeCell ref="B351:B360"/>
    <mergeCell ref="C351:C360"/>
    <mergeCell ref="D351:D360"/>
    <mergeCell ref="E351:E360"/>
    <mergeCell ref="F351:F360"/>
    <mergeCell ref="W341:W350"/>
    <mergeCell ref="X341:X346"/>
    <mergeCell ref="Y341:Y350"/>
    <mergeCell ref="Z341:Z350"/>
    <mergeCell ref="AA341:AA350"/>
    <mergeCell ref="I342:I350"/>
    <mergeCell ref="X347:X350"/>
    <mergeCell ref="G341:G350"/>
    <mergeCell ref="H341:H350"/>
    <mergeCell ref="J341:J350"/>
    <mergeCell ref="K341:K350"/>
    <mergeCell ref="L341:L350"/>
    <mergeCell ref="V341:V350"/>
    <mergeCell ref="A341:A350"/>
    <mergeCell ref="B341:B350"/>
    <mergeCell ref="C341:C350"/>
    <mergeCell ref="D341:D350"/>
    <mergeCell ref="E341:E350"/>
    <mergeCell ref="F341:F350"/>
    <mergeCell ref="W331:W340"/>
    <mergeCell ref="X331:X336"/>
    <mergeCell ref="Y331:Y340"/>
    <mergeCell ref="Z331:Z340"/>
    <mergeCell ref="AA331:AA340"/>
    <mergeCell ref="I332:I340"/>
    <mergeCell ref="X337:X340"/>
    <mergeCell ref="G331:G340"/>
    <mergeCell ref="H331:H340"/>
    <mergeCell ref="J331:J340"/>
    <mergeCell ref="K331:K340"/>
    <mergeCell ref="L331:L340"/>
    <mergeCell ref="V331:V340"/>
    <mergeCell ref="A331:A340"/>
    <mergeCell ref="B331:B340"/>
    <mergeCell ref="C331:C340"/>
    <mergeCell ref="D331:D340"/>
    <mergeCell ref="E331:E340"/>
    <mergeCell ref="F331:F340"/>
    <mergeCell ref="W321:W330"/>
    <mergeCell ref="X321:X326"/>
    <mergeCell ref="Y321:Y330"/>
    <mergeCell ref="Z321:Z330"/>
    <mergeCell ref="AA321:AA330"/>
    <mergeCell ref="I322:I330"/>
    <mergeCell ref="X327:X330"/>
    <mergeCell ref="G321:G330"/>
    <mergeCell ref="H321:H330"/>
    <mergeCell ref="J321:J330"/>
    <mergeCell ref="K321:K330"/>
    <mergeCell ref="L321:L330"/>
    <mergeCell ref="V321:V330"/>
    <mergeCell ref="A321:A330"/>
    <mergeCell ref="B321:B330"/>
    <mergeCell ref="C321:C330"/>
    <mergeCell ref="D321:D330"/>
    <mergeCell ref="E321:E330"/>
    <mergeCell ref="F321:F330"/>
    <mergeCell ref="W311:W320"/>
    <mergeCell ref="X311:X316"/>
    <mergeCell ref="Y311:Y320"/>
    <mergeCell ref="Z311:Z320"/>
    <mergeCell ref="AA311:AA320"/>
    <mergeCell ref="I312:I320"/>
    <mergeCell ref="X317:X320"/>
    <mergeCell ref="G311:G320"/>
    <mergeCell ref="H311:H320"/>
    <mergeCell ref="J311:J320"/>
    <mergeCell ref="K311:K320"/>
    <mergeCell ref="L311:L320"/>
    <mergeCell ref="V311:V320"/>
    <mergeCell ref="A311:A320"/>
    <mergeCell ref="B311:B320"/>
    <mergeCell ref="C311:C320"/>
    <mergeCell ref="D311:D320"/>
    <mergeCell ref="E311:E320"/>
    <mergeCell ref="F311:F320"/>
    <mergeCell ref="W301:W310"/>
    <mergeCell ref="X301:X306"/>
    <mergeCell ref="Y301:Y310"/>
    <mergeCell ref="Z301:Z310"/>
    <mergeCell ref="AA301:AA310"/>
    <mergeCell ref="I302:I310"/>
    <mergeCell ref="X307:X310"/>
    <mergeCell ref="G301:G310"/>
    <mergeCell ref="H301:H310"/>
    <mergeCell ref="J301:J310"/>
    <mergeCell ref="K301:K310"/>
    <mergeCell ref="L301:L310"/>
    <mergeCell ref="V301:V310"/>
    <mergeCell ref="A301:A310"/>
    <mergeCell ref="B301:B310"/>
    <mergeCell ref="C301:C310"/>
    <mergeCell ref="D301:D310"/>
    <mergeCell ref="E301:E310"/>
    <mergeCell ref="F301:F310"/>
    <mergeCell ref="W291:W300"/>
    <mergeCell ref="X291:X296"/>
    <mergeCell ref="Y291:Y300"/>
    <mergeCell ref="Z291:Z300"/>
    <mergeCell ref="AA291:AA300"/>
    <mergeCell ref="I292:I300"/>
    <mergeCell ref="X297:X300"/>
    <mergeCell ref="G291:G300"/>
    <mergeCell ref="H291:H300"/>
    <mergeCell ref="J291:J300"/>
    <mergeCell ref="K291:K300"/>
    <mergeCell ref="L291:L300"/>
    <mergeCell ref="V291:V300"/>
    <mergeCell ref="A291:A300"/>
    <mergeCell ref="B291:B300"/>
    <mergeCell ref="C291:C300"/>
    <mergeCell ref="D291:D300"/>
    <mergeCell ref="E291:E300"/>
    <mergeCell ref="F291:F300"/>
    <mergeCell ref="W281:W290"/>
    <mergeCell ref="X281:X286"/>
    <mergeCell ref="Y281:Y290"/>
    <mergeCell ref="Z281:Z290"/>
    <mergeCell ref="AA281:AA290"/>
    <mergeCell ref="I282:I290"/>
    <mergeCell ref="X287:X290"/>
    <mergeCell ref="G281:G290"/>
    <mergeCell ref="H281:H290"/>
    <mergeCell ref="J281:J290"/>
    <mergeCell ref="K281:K290"/>
    <mergeCell ref="L281:L290"/>
    <mergeCell ref="V281:V290"/>
    <mergeCell ref="A281:A290"/>
    <mergeCell ref="B281:B290"/>
    <mergeCell ref="C281:C290"/>
    <mergeCell ref="D281:D290"/>
    <mergeCell ref="E281:E290"/>
    <mergeCell ref="F281:F290"/>
    <mergeCell ref="W271:W280"/>
    <mergeCell ref="X271:X276"/>
    <mergeCell ref="Y271:Y280"/>
    <mergeCell ref="Z271:Z280"/>
    <mergeCell ref="AA271:AA280"/>
    <mergeCell ref="I272:I280"/>
    <mergeCell ref="X277:X280"/>
    <mergeCell ref="G271:G280"/>
    <mergeCell ref="H271:H280"/>
    <mergeCell ref="J271:J280"/>
    <mergeCell ref="K271:K280"/>
    <mergeCell ref="L271:L280"/>
    <mergeCell ref="V271:V280"/>
    <mergeCell ref="A271:A280"/>
    <mergeCell ref="B271:B280"/>
    <mergeCell ref="C271:C280"/>
    <mergeCell ref="D271:D280"/>
    <mergeCell ref="E271:E280"/>
    <mergeCell ref="F271:F280"/>
    <mergeCell ref="W261:W270"/>
    <mergeCell ref="X261:X266"/>
    <mergeCell ref="Y261:Y270"/>
    <mergeCell ref="Z261:Z270"/>
    <mergeCell ref="AA261:AA270"/>
    <mergeCell ref="I262:I270"/>
    <mergeCell ref="X267:X270"/>
    <mergeCell ref="G261:G270"/>
    <mergeCell ref="H261:H270"/>
    <mergeCell ref="J261:J270"/>
    <mergeCell ref="K261:K270"/>
    <mergeCell ref="L261:L270"/>
    <mergeCell ref="V261:V270"/>
    <mergeCell ref="A261:A270"/>
    <mergeCell ref="B261:B270"/>
    <mergeCell ref="C261:C270"/>
    <mergeCell ref="D261:D270"/>
    <mergeCell ref="E261:E270"/>
    <mergeCell ref="F261:F270"/>
    <mergeCell ref="W251:W260"/>
    <mergeCell ref="X251:X256"/>
    <mergeCell ref="Y251:Y260"/>
    <mergeCell ref="Z251:Z260"/>
    <mergeCell ref="AA251:AA260"/>
    <mergeCell ref="I252:I260"/>
    <mergeCell ref="X257:X260"/>
    <mergeCell ref="G251:G260"/>
    <mergeCell ref="H251:H260"/>
    <mergeCell ref="J251:J260"/>
    <mergeCell ref="K251:K260"/>
    <mergeCell ref="L251:L260"/>
    <mergeCell ref="V251:V260"/>
    <mergeCell ref="A251:A260"/>
    <mergeCell ref="B251:B260"/>
    <mergeCell ref="C251:C260"/>
    <mergeCell ref="D251:D260"/>
    <mergeCell ref="E251:E260"/>
    <mergeCell ref="F251:F260"/>
    <mergeCell ref="W241:W250"/>
    <mergeCell ref="X241:X246"/>
    <mergeCell ref="Y241:Y250"/>
    <mergeCell ref="Z241:Z250"/>
    <mergeCell ref="AA241:AA250"/>
    <mergeCell ref="I242:I250"/>
    <mergeCell ref="X247:X250"/>
    <mergeCell ref="G241:G250"/>
    <mergeCell ref="H241:H250"/>
    <mergeCell ref="J241:J250"/>
    <mergeCell ref="K241:K250"/>
    <mergeCell ref="L241:L250"/>
    <mergeCell ref="V241:V250"/>
    <mergeCell ref="A241:A250"/>
    <mergeCell ref="B241:B250"/>
    <mergeCell ref="C241:C250"/>
    <mergeCell ref="D241:D250"/>
    <mergeCell ref="E241:E250"/>
    <mergeCell ref="F241:F250"/>
    <mergeCell ref="W231:W240"/>
    <mergeCell ref="X231:X236"/>
    <mergeCell ref="Y231:Y240"/>
    <mergeCell ref="Z231:Z240"/>
    <mergeCell ref="AA231:AA240"/>
    <mergeCell ref="I232:I240"/>
    <mergeCell ref="X237:X240"/>
    <mergeCell ref="G231:G240"/>
    <mergeCell ref="H231:H240"/>
    <mergeCell ref="J231:J240"/>
    <mergeCell ref="K231:K240"/>
    <mergeCell ref="L231:L240"/>
    <mergeCell ref="V231:V240"/>
    <mergeCell ref="A231:A240"/>
    <mergeCell ref="B231:B240"/>
    <mergeCell ref="C231:C240"/>
    <mergeCell ref="D231:D240"/>
    <mergeCell ref="E231:E240"/>
    <mergeCell ref="F231:F240"/>
    <mergeCell ref="W221:W230"/>
    <mergeCell ref="X221:X226"/>
    <mergeCell ref="Y221:Y230"/>
    <mergeCell ref="Z221:Z230"/>
    <mergeCell ref="AA221:AA230"/>
    <mergeCell ref="I222:I230"/>
    <mergeCell ref="X227:X230"/>
    <mergeCell ref="G221:G230"/>
    <mergeCell ref="H221:H230"/>
    <mergeCell ref="J221:J230"/>
    <mergeCell ref="K221:K230"/>
    <mergeCell ref="L221:L230"/>
    <mergeCell ref="V221:V230"/>
    <mergeCell ref="A221:A230"/>
    <mergeCell ref="B221:B230"/>
    <mergeCell ref="C221:C230"/>
    <mergeCell ref="D221:D230"/>
    <mergeCell ref="E221:E230"/>
    <mergeCell ref="F221:F230"/>
    <mergeCell ref="W211:W220"/>
    <mergeCell ref="X211:X216"/>
    <mergeCell ref="Y211:Y220"/>
    <mergeCell ref="Z211:Z220"/>
    <mergeCell ref="AA211:AA220"/>
    <mergeCell ref="I212:I220"/>
    <mergeCell ref="X217:X220"/>
    <mergeCell ref="G211:G220"/>
    <mergeCell ref="H211:H220"/>
    <mergeCell ref="J211:J220"/>
    <mergeCell ref="K211:K220"/>
    <mergeCell ref="L211:L220"/>
    <mergeCell ref="V211:V220"/>
    <mergeCell ref="A211:A220"/>
    <mergeCell ref="B211:B220"/>
    <mergeCell ref="C211:C220"/>
    <mergeCell ref="D211:D220"/>
    <mergeCell ref="E211:E220"/>
    <mergeCell ref="F211:F220"/>
    <mergeCell ref="W201:W210"/>
    <mergeCell ref="X201:X206"/>
    <mergeCell ref="Y201:Y210"/>
    <mergeCell ref="Z201:Z210"/>
    <mergeCell ref="AA201:AA210"/>
    <mergeCell ref="I202:I210"/>
    <mergeCell ref="X207:X210"/>
    <mergeCell ref="G201:G210"/>
    <mergeCell ref="H201:H210"/>
    <mergeCell ref="J201:J210"/>
    <mergeCell ref="K201:K210"/>
    <mergeCell ref="L201:L210"/>
    <mergeCell ref="V201:V210"/>
    <mergeCell ref="A201:A210"/>
    <mergeCell ref="B201:B210"/>
    <mergeCell ref="C201:C210"/>
    <mergeCell ref="D201:D210"/>
    <mergeCell ref="E201:E210"/>
    <mergeCell ref="F201:F210"/>
    <mergeCell ref="W191:W200"/>
    <mergeCell ref="X191:X196"/>
    <mergeCell ref="Y191:Y200"/>
    <mergeCell ref="Z191:Z200"/>
    <mergeCell ref="AA191:AA200"/>
    <mergeCell ref="I192:I200"/>
    <mergeCell ref="X197:X200"/>
    <mergeCell ref="G191:G200"/>
    <mergeCell ref="H191:H200"/>
    <mergeCell ref="J191:J200"/>
    <mergeCell ref="K191:K200"/>
    <mergeCell ref="L191:L200"/>
    <mergeCell ref="V191:V200"/>
    <mergeCell ref="A191:A200"/>
    <mergeCell ref="B191:B200"/>
    <mergeCell ref="C191:C200"/>
    <mergeCell ref="D191:D200"/>
    <mergeCell ref="E191:E200"/>
    <mergeCell ref="F191:F200"/>
    <mergeCell ref="W181:W190"/>
    <mergeCell ref="X181:X186"/>
    <mergeCell ref="Y181:Y190"/>
    <mergeCell ref="Z181:Z190"/>
    <mergeCell ref="AA181:AA190"/>
    <mergeCell ref="I182:I190"/>
    <mergeCell ref="X187:X190"/>
    <mergeCell ref="G181:G190"/>
    <mergeCell ref="H181:H190"/>
    <mergeCell ref="J181:J190"/>
    <mergeCell ref="K181:K190"/>
    <mergeCell ref="L181:L190"/>
    <mergeCell ref="V181:V190"/>
    <mergeCell ref="A181:A190"/>
    <mergeCell ref="B181:B190"/>
    <mergeCell ref="C181:C190"/>
    <mergeCell ref="D181:D190"/>
    <mergeCell ref="E181:E190"/>
    <mergeCell ref="F181:F190"/>
    <mergeCell ref="W171:W180"/>
    <mergeCell ref="X171:X176"/>
    <mergeCell ref="Y171:Y180"/>
    <mergeCell ref="Z171:Z180"/>
    <mergeCell ref="AA171:AA180"/>
    <mergeCell ref="I172:I180"/>
    <mergeCell ref="X177:X180"/>
    <mergeCell ref="G171:G180"/>
    <mergeCell ref="H171:H180"/>
    <mergeCell ref="J171:J180"/>
    <mergeCell ref="K171:K180"/>
    <mergeCell ref="L171:L180"/>
    <mergeCell ref="V171:V180"/>
    <mergeCell ref="A171:A180"/>
    <mergeCell ref="B171:B180"/>
    <mergeCell ref="C171:C180"/>
    <mergeCell ref="D171:D180"/>
    <mergeCell ref="E171:E180"/>
    <mergeCell ref="F171:F180"/>
    <mergeCell ref="W161:W170"/>
    <mergeCell ref="X161:X166"/>
    <mergeCell ref="Y161:Y170"/>
    <mergeCell ref="Z161:Z170"/>
    <mergeCell ref="AA161:AA170"/>
    <mergeCell ref="I162:I170"/>
    <mergeCell ref="X167:X170"/>
    <mergeCell ref="G161:G170"/>
    <mergeCell ref="H161:H170"/>
    <mergeCell ref="J161:J170"/>
    <mergeCell ref="K161:K170"/>
    <mergeCell ref="L161:L170"/>
    <mergeCell ref="V161:V170"/>
    <mergeCell ref="A161:A170"/>
    <mergeCell ref="B161:B170"/>
    <mergeCell ref="C161:C170"/>
    <mergeCell ref="D161:D170"/>
    <mergeCell ref="E161:E170"/>
    <mergeCell ref="F161:F170"/>
    <mergeCell ref="W151:W160"/>
    <mergeCell ref="X151:X156"/>
    <mergeCell ref="Y151:Y160"/>
    <mergeCell ref="Z151:Z160"/>
    <mergeCell ref="AA151:AA160"/>
    <mergeCell ref="I152:I160"/>
    <mergeCell ref="X157:X160"/>
    <mergeCell ref="G151:G160"/>
    <mergeCell ref="H151:H160"/>
    <mergeCell ref="J151:J160"/>
    <mergeCell ref="K151:K160"/>
    <mergeCell ref="L151:L160"/>
    <mergeCell ref="V151:V160"/>
    <mergeCell ref="A151:A160"/>
    <mergeCell ref="B151:B160"/>
    <mergeCell ref="C151:C160"/>
    <mergeCell ref="D151:D160"/>
    <mergeCell ref="E151:E160"/>
    <mergeCell ref="F151:F160"/>
    <mergeCell ref="W141:W150"/>
    <mergeCell ref="X141:X146"/>
    <mergeCell ref="Y141:Y150"/>
    <mergeCell ref="Z141:Z150"/>
    <mergeCell ref="AA141:AA150"/>
    <mergeCell ref="I142:I150"/>
    <mergeCell ref="X147:X150"/>
    <mergeCell ref="G141:G150"/>
    <mergeCell ref="H141:H150"/>
    <mergeCell ref="J141:J150"/>
    <mergeCell ref="K141:K150"/>
    <mergeCell ref="L141:L150"/>
    <mergeCell ref="V141:V150"/>
    <mergeCell ref="A141:A150"/>
    <mergeCell ref="B141:B150"/>
    <mergeCell ref="C141:C150"/>
    <mergeCell ref="D141:D150"/>
    <mergeCell ref="E141:E150"/>
    <mergeCell ref="F141:F150"/>
    <mergeCell ref="W131:W140"/>
    <mergeCell ref="X131:X136"/>
    <mergeCell ref="Y131:Y140"/>
    <mergeCell ref="Z131:Z140"/>
    <mergeCell ref="AA131:AA140"/>
    <mergeCell ref="I132:I140"/>
    <mergeCell ref="X137:X140"/>
    <mergeCell ref="G131:G140"/>
    <mergeCell ref="H131:H140"/>
    <mergeCell ref="J131:J140"/>
    <mergeCell ref="K131:K140"/>
    <mergeCell ref="L131:L140"/>
    <mergeCell ref="V131:V140"/>
    <mergeCell ref="A131:A140"/>
    <mergeCell ref="B131:B140"/>
    <mergeCell ref="C131:C140"/>
    <mergeCell ref="D131:D140"/>
    <mergeCell ref="E131:E140"/>
    <mergeCell ref="F131:F140"/>
    <mergeCell ref="W121:W130"/>
    <mergeCell ref="X121:X126"/>
    <mergeCell ref="Y121:Y130"/>
    <mergeCell ref="Z121:Z130"/>
    <mergeCell ref="AA121:AA130"/>
    <mergeCell ref="I122:I130"/>
    <mergeCell ref="X127:X130"/>
    <mergeCell ref="G121:G130"/>
    <mergeCell ref="H121:H130"/>
    <mergeCell ref="J121:J130"/>
    <mergeCell ref="K121:K130"/>
    <mergeCell ref="L121:L130"/>
    <mergeCell ref="V121:V130"/>
    <mergeCell ref="A121:A130"/>
    <mergeCell ref="B121:B130"/>
    <mergeCell ref="C121:C130"/>
    <mergeCell ref="D121:D130"/>
    <mergeCell ref="E121:E130"/>
    <mergeCell ref="F121:F130"/>
    <mergeCell ref="W111:W120"/>
    <mergeCell ref="X111:X116"/>
    <mergeCell ref="Y111:Y120"/>
    <mergeCell ref="Z111:Z120"/>
    <mergeCell ref="AA111:AA120"/>
    <mergeCell ref="I112:I120"/>
    <mergeCell ref="X117:X120"/>
    <mergeCell ref="G111:G120"/>
    <mergeCell ref="H111:H120"/>
    <mergeCell ref="J111:J120"/>
    <mergeCell ref="K111:K120"/>
    <mergeCell ref="L111:L120"/>
    <mergeCell ref="V111:V120"/>
    <mergeCell ref="A111:A120"/>
    <mergeCell ref="B111:B120"/>
    <mergeCell ref="C111:C120"/>
    <mergeCell ref="D111:D120"/>
    <mergeCell ref="E111:E120"/>
    <mergeCell ref="F111:F120"/>
    <mergeCell ref="W101:W110"/>
    <mergeCell ref="X101:X106"/>
    <mergeCell ref="Y101:Y110"/>
    <mergeCell ref="Z101:Z110"/>
    <mergeCell ref="AA101:AA110"/>
    <mergeCell ref="I102:I110"/>
    <mergeCell ref="X107:X110"/>
    <mergeCell ref="G101:G110"/>
    <mergeCell ref="H101:H110"/>
    <mergeCell ref="J101:J110"/>
    <mergeCell ref="K101:K110"/>
    <mergeCell ref="L101:L110"/>
    <mergeCell ref="V101:V110"/>
    <mergeCell ref="A101:A110"/>
    <mergeCell ref="B101:B110"/>
    <mergeCell ref="C101:C110"/>
    <mergeCell ref="D101:D110"/>
    <mergeCell ref="E101:E110"/>
    <mergeCell ref="F101:F110"/>
    <mergeCell ref="W91:W100"/>
    <mergeCell ref="X91:X96"/>
    <mergeCell ref="Y91:Y100"/>
    <mergeCell ref="Z91:Z100"/>
    <mergeCell ref="AA91:AA100"/>
    <mergeCell ref="I92:I100"/>
    <mergeCell ref="X97:X100"/>
    <mergeCell ref="G91:G100"/>
    <mergeCell ref="H91:H100"/>
    <mergeCell ref="J91:J100"/>
    <mergeCell ref="K91:K100"/>
    <mergeCell ref="L91:L100"/>
    <mergeCell ref="V91:V100"/>
    <mergeCell ref="A91:A100"/>
    <mergeCell ref="B91:B100"/>
    <mergeCell ref="C91:C100"/>
    <mergeCell ref="D91:D100"/>
    <mergeCell ref="E91:E100"/>
    <mergeCell ref="F91:F100"/>
    <mergeCell ref="W81:W90"/>
    <mergeCell ref="X81:X86"/>
    <mergeCell ref="Y81:Y90"/>
    <mergeCell ref="Z81:Z90"/>
    <mergeCell ref="AA81:AA90"/>
    <mergeCell ref="I82:I90"/>
    <mergeCell ref="X87:X90"/>
    <mergeCell ref="G81:G90"/>
    <mergeCell ref="H81:H90"/>
    <mergeCell ref="J81:J90"/>
    <mergeCell ref="K81:K90"/>
    <mergeCell ref="L81:L90"/>
    <mergeCell ref="V81:V90"/>
    <mergeCell ref="A81:A90"/>
    <mergeCell ref="B81:B90"/>
    <mergeCell ref="C81:C90"/>
    <mergeCell ref="D81:D90"/>
    <mergeCell ref="E81:E90"/>
    <mergeCell ref="F81:F90"/>
    <mergeCell ref="W71:W80"/>
    <mergeCell ref="X71:X76"/>
    <mergeCell ref="Y71:Y80"/>
    <mergeCell ref="Z71:Z80"/>
    <mergeCell ref="AA71:AA80"/>
    <mergeCell ref="I72:I80"/>
    <mergeCell ref="X77:X80"/>
    <mergeCell ref="G71:G80"/>
    <mergeCell ref="H71:H80"/>
    <mergeCell ref="J71:J80"/>
    <mergeCell ref="K71:K80"/>
    <mergeCell ref="L71:L80"/>
    <mergeCell ref="V71:V80"/>
    <mergeCell ref="A71:A80"/>
    <mergeCell ref="B71:B80"/>
    <mergeCell ref="C71:C80"/>
    <mergeCell ref="D71:D80"/>
    <mergeCell ref="E71:E80"/>
    <mergeCell ref="F71:F80"/>
    <mergeCell ref="W61:W70"/>
    <mergeCell ref="X61:X66"/>
    <mergeCell ref="Y61:Y70"/>
    <mergeCell ref="Z61:Z70"/>
    <mergeCell ref="AA61:AA70"/>
    <mergeCell ref="I62:I70"/>
    <mergeCell ref="X67:X70"/>
    <mergeCell ref="G61:G70"/>
    <mergeCell ref="H61:H70"/>
    <mergeCell ref="J61:J70"/>
    <mergeCell ref="K61:K70"/>
    <mergeCell ref="L61:L70"/>
    <mergeCell ref="V61:V70"/>
    <mergeCell ref="A61:A70"/>
    <mergeCell ref="B61:B70"/>
    <mergeCell ref="C61:C70"/>
    <mergeCell ref="D61:D70"/>
    <mergeCell ref="E61:E70"/>
    <mergeCell ref="F61:F70"/>
    <mergeCell ref="W51:W60"/>
    <mergeCell ref="X51:X56"/>
    <mergeCell ref="Y51:Y60"/>
    <mergeCell ref="Z51:Z60"/>
    <mergeCell ref="AA51:AA60"/>
    <mergeCell ref="I52:I60"/>
    <mergeCell ref="X57:X60"/>
    <mergeCell ref="G51:G60"/>
    <mergeCell ref="H51:H60"/>
    <mergeCell ref="J51:J60"/>
    <mergeCell ref="K51:K60"/>
    <mergeCell ref="L51:L60"/>
    <mergeCell ref="V51:V60"/>
    <mergeCell ref="A51:A60"/>
    <mergeCell ref="B51:B60"/>
    <mergeCell ref="C51:C60"/>
    <mergeCell ref="D51:D60"/>
    <mergeCell ref="E51:E60"/>
    <mergeCell ref="F51:F60"/>
    <mergeCell ref="W42:W49"/>
    <mergeCell ref="X42:X46"/>
    <mergeCell ref="Y42:Y49"/>
    <mergeCell ref="Z42:Z49"/>
    <mergeCell ref="AA42:AA49"/>
    <mergeCell ref="I43:I49"/>
    <mergeCell ref="X47:X49"/>
    <mergeCell ref="G42:G49"/>
    <mergeCell ref="H42:H49"/>
    <mergeCell ref="J42:J49"/>
    <mergeCell ref="K42:K49"/>
    <mergeCell ref="L42:L49"/>
    <mergeCell ref="V42:V49"/>
    <mergeCell ref="A42:A49"/>
    <mergeCell ref="B42:B49"/>
    <mergeCell ref="C42:C49"/>
    <mergeCell ref="D42:D49"/>
    <mergeCell ref="E42:E49"/>
    <mergeCell ref="F42:F49"/>
    <mergeCell ref="A23:A30"/>
    <mergeCell ref="B23:B30"/>
    <mergeCell ref="C23:C30"/>
    <mergeCell ref="D23:D30"/>
    <mergeCell ref="E23:E30"/>
    <mergeCell ref="F23:F30"/>
    <mergeCell ref="W32:W41"/>
    <mergeCell ref="X32:X37"/>
    <mergeCell ref="Y32:Y41"/>
    <mergeCell ref="Z32:Z41"/>
    <mergeCell ref="AA32:AA41"/>
    <mergeCell ref="I33:I41"/>
    <mergeCell ref="X38:X41"/>
    <mergeCell ref="G32:G41"/>
    <mergeCell ref="H32:H41"/>
    <mergeCell ref="J32:J41"/>
    <mergeCell ref="K32:K41"/>
    <mergeCell ref="L32:L41"/>
    <mergeCell ref="V32:V41"/>
    <mergeCell ref="A32:A41"/>
    <mergeCell ref="B32:B41"/>
    <mergeCell ref="C32:C41"/>
    <mergeCell ref="D32:D41"/>
    <mergeCell ref="E32:E41"/>
    <mergeCell ref="F32:F41"/>
    <mergeCell ref="K15:K22"/>
    <mergeCell ref="L15:L22"/>
    <mergeCell ref="V15:V22"/>
    <mergeCell ref="Y6:Y13"/>
    <mergeCell ref="Z6:Z13"/>
    <mergeCell ref="AA6:AA13"/>
    <mergeCell ref="I7:I13"/>
    <mergeCell ref="W23:W30"/>
    <mergeCell ref="X23:X27"/>
    <mergeCell ref="Y23:Y30"/>
    <mergeCell ref="Z23:Z30"/>
    <mergeCell ref="AA23:AA30"/>
    <mergeCell ref="I24:I30"/>
    <mergeCell ref="X28:X30"/>
    <mergeCell ref="G23:G30"/>
    <mergeCell ref="H23:H30"/>
    <mergeCell ref="J23:J30"/>
    <mergeCell ref="K23:K30"/>
    <mergeCell ref="L23:L30"/>
    <mergeCell ref="V23:V30"/>
    <mergeCell ref="A15:A22"/>
    <mergeCell ref="B15:B22"/>
    <mergeCell ref="C15:C22"/>
    <mergeCell ref="D15:D22"/>
    <mergeCell ref="E15:E22"/>
    <mergeCell ref="F15:F22"/>
    <mergeCell ref="J6:J13"/>
    <mergeCell ref="K6:K13"/>
    <mergeCell ref="L6:L13"/>
    <mergeCell ref="V6:V13"/>
    <mergeCell ref="W6:W13"/>
    <mergeCell ref="X6:X13"/>
    <mergeCell ref="Y1:AA1"/>
    <mergeCell ref="C2:D2"/>
    <mergeCell ref="A6:A13"/>
    <mergeCell ref="B6:B13"/>
    <mergeCell ref="C6:C13"/>
    <mergeCell ref="D6:D13"/>
    <mergeCell ref="E6:E13"/>
    <mergeCell ref="F6:F13"/>
    <mergeCell ref="G6:G13"/>
    <mergeCell ref="H6:H13"/>
    <mergeCell ref="W15:W22"/>
    <mergeCell ref="X15:X19"/>
    <mergeCell ref="Y15:Y22"/>
    <mergeCell ref="Z15:Z22"/>
    <mergeCell ref="AA15:AA22"/>
    <mergeCell ref="I16:I22"/>
    <mergeCell ref="X20:X22"/>
    <mergeCell ref="G15:G22"/>
    <mergeCell ref="H15:H22"/>
    <mergeCell ref="J15:J22"/>
  </mergeCells>
  <pageMargins left="0.70866141732283472" right="0.70866141732283472" top="0.74803149606299213" bottom="0.74803149606299213" header="0.31496062992125984" footer="0.31496062992125984"/>
  <pageSetup paperSize="9" scale="53" fitToHeight="0" orientation="landscape" r:id="rId1"/>
  <rowBreaks count="9" manualBreakCount="9">
    <brk id="49" max="25" man="1"/>
    <brk id="100" max="25" man="1"/>
    <brk id="160" max="25" man="1"/>
    <brk id="220" max="25" man="1"/>
    <brk id="280" max="25" man="1"/>
    <brk id="340" max="25" man="1"/>
    <brk id="400" max="25" man="1"/>
    <brk id="460" max="25" man="1"/>
    <brk id="510" max="25" man="1"/>
  </rowBreaks>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D1A2EE13-E016-438F-8119-3D8F724B5CFC}">
          <x14:formula1>
            <xm:f>słownik!$J$53:$J$60</xm:f>
          </x14:formula1>
          <xm:sqref>N6:N13 N15:N30 N32:N49 N51:N510 N517:N532 N512:N515 N534:N535 N537:N538 N540:N542 N544:N546</xm:sqref>
        </x14:dataValidation>
        <x14:dataValidation type="list" allowBlank="1" showInputMessage="1" showErrorMessage="1" xr:uid="{50DD22C2-F4F1-4229-A662-4E497CD0F875}">
          <x14:formula1>
            <xm:f>słownik!$B$53:$B$55</xm:f>
          </x14:formula1>
          <xm:sqref>M6:M13 M15:M30 M32:M49 M51:M510 M517:M532 M512:M515 M534:M535 M537:M538 M540:M542 M544:M546</xm:sqref>
        </x14:dataValidation>
        <x14:dataValidation type="list" allowBlank="1" showInputMessage="1" showErrorMessage="1" xr:uid="{DDFA2854-1500-4951-8E40-0300552733F7}">
          <x14:formula1>
            <xm:f>słownik!$I$22:$I$27</xm:f>
          </x14:formula1>
          <xm:sqref>L6:L13 L15:L30 L42:L49 L517:L532 L512:L515 L534:L535 L537:L538 L540:L542 L544:L546</xm:sqref>
        </x14:dataValidation>
        <x14:dataValidation type="list" allowBlank="1" showInputMessage="1" showErrorMessage="1" xr:uid="{6B1CE6FD-0016-4A64-948C-51521924AE37}">
          <x14:formula1>
            <xm:f>słownik!$G$59:$G$62</xm:f>
          </x14:formula1>
          <xm:sqref>K6:K13 K15:K30 K32:K49 K51:K510 K517:K532 K512:K515 K534:K535 K537:K538 K540:K542 K544:K546</xm:sqref>
        </x14:dataValidation>
        <x14:dataValidation type="list" allowBlank="1" showInputMessage="1" showErrorMessage="1" xr:uid="{0EE0D10E-D9FD-4AA1-B115-ADA0AD85B584}">
          <x14:formula1>
            <xm:f>słownik!$G$52:$G$57</xm:f>
          </x14:formula1>
          <xm:sqref>J6:J13 J15:J30 J32:J49 J51:J510 J517:J532 J512:J515 J534:J535 J537:J538 J540:J542 J544:J546</xm:sqref>
        </x14:dataValidation>
        <x14:dataValidation type="list" allowBlank="1" showInputMessage="1" showErrorMessage="1" xr:uid="{B3E014A5-A942-4A68-BF51-7224F94EC259}">
          <x14:formula1>
            <xm:f>słownik!$I$32:$I$40</xm:f>
          </x14:formula1>
          <xm:sqref>B6:B13 B15:B30 B32:B49 B51:B510 B517:B532 B512:B515 B534:B535 B537:B538 B540:B542 B544:B546</xm:sqref>
        </x14:dataValidation>
        <x14:dataValidation type="list" allowBlank="1" showInputMessage="1" showErrorMessage="1" xr:uid="{4BAE9AA0-26B8-440E-9C09-6A84A0FA8764}">
          <x14:formula1>
            <xm:f>słownik!$I$21:$I$26</xm:f>
          </x14:formula1>
          <xm:sqref>L32:L41 L51:L510</xm:sqref>
        </x14:dataValidation>
        <x14:dataValidation type="list" allowBlank="1" showInputMessage="1" showErrorMessage="1" xr:uid="{666D7591-0740-403F-B632-E0D059C836EF}">
          <x14:formula1>
            <xm:f>słownik!$I$44:$I$46</xm:f>
          </x14:formula1>
          <xm:sqref>I501 I6 I15 I23 I32 I42 I51 I61 I71 I81 I91 I101 I111 I121 I131 I141 I151 I161 I171 I181 I191 I201 I211 I221 I231 I241 I251 I261 I271 I281 I291 I301 I311 I321 I331 I341 I351 I361 I371 I381 I391 I401 I411 I421 I431 I441 I451 I461 I471 I481 I491 I517 I525 I512:I515 I534:I535 I537:I538 I540:I542 I544:I546</xm:sqref>
        </x14:dataValidation>
        <x14:dataValidation type="list" allowBlank="1" showInputMessage="1" showErrorMessage="1" xr:uid="{77D9C0C7-D83B-4A5B-B57C-0D4D54ED756F}">
          <x14:formula1>
            <xm:f>słownik!$F$11:$F$13</xm:f>
          </x14:formula1>
          <xm:sqref>E6:E13 E15:E30 E32:E49 E51:E510 E517:E532 E512:E515 E534:E535 E537:E538 E540:E542 E544:E546</xm:sqref>
        </x14:dataValidation>
        <x14:dataValidation type="list" allowBlank="1" showInputMessage="1" showErrorMessage="1" xr:uid="{67EFAA4E-804C-456C-8F9F-B099308A504A}">
          <x14:formula1>
            <xm:f>słownik!$A$2:$A$36</xm:f>
          </x14:formula1>
          <xm:sqref>O6:O13 O15:O30 O32:O49 O51:O510 O517:O532 O512:O515 O534:O535 O537:O538 O540:O542 O544:O546</xm:sqref>
        </x14:dataValidation>
        <x14:dataValidation type="list" allowBlank="1" showInputMessage="1" showErrorMessage="1" xr:uid="{B8C964CD-F9D9-48F7-969D-25286CF007F0}">
          <x14:formula1>
            <xm:f>słownik!$F$2:$F$7</xm:f>
          </x14:formula1>
          <xm:sqref>P6:P13 P15:P30 P32:P49 P51:P510 P517:P532 P512:P515 P534:P535 P537:P538 P540:P542 P544:P546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38759-575A-4BA5-9D33-4F83B450DC84}">
  <sheetPr>
    <tabColor rgb="FFFFFF00"/>
    <pageSetUpPr fitToPage="1"/>
  </sheetPr>
  <dimension ref="A1:P25"/>
  <sheetViews>
    <sheetView showGridLines="0" view="pageBreakPreview" zoomScale="90" zoomScaleNormal="100" zoomScaleSheetLayoutView="90" zoomScalePageLayoutView="120" workbookViewId="0">
      <selection activeCell="J24" sqref="J24"/>
    </sheetView>
  </sheetViews>
  <sheetFormatPr defaultColWidth="9.1796875" defaultRowHeight="12.5" x14ac:dyDescent="0.25"/>
  <cols>
    <col min="1" max="2" width="4.81640625" style="12" customWidth="1"/>
    <col min="3" max="3" width="27.26953125" style="12" customWidth="1"/>
    <col min="4" max="6" width="3.7265625" style="12" customWidth="1"/>
    <col min="7" max="7" width="27" style="12" customWidth="1"/>
    <col min="8" max="8" width="16.1796875" style="12" customWidth="1"/>
    <col min="9" max="9" width="6.54296875" style="12" customWidth="1"/>
    <col min="10" max="10" width="8.54296875" style="12" customWidth="1"/>
    <col min="11" max="11" width="8.7265625" style="12" customWidth="1"/>
    <col min="12" max="12" width="10.54296875" style="12" customWidth="1"/>
    <col min="13" max="13" width="5.81640625" style="520" customWidth="1"/>
    <col min="14" max="14" width="12.26953125" style="12" customWidth="1"/>
    <col min="15" max="15" width="8.7265625" style="12" customWidth="1"/>
    <col min="16" max="16" width="9.453125" style="12" customWidth="1"/>
    <col min="17" max="16384" width="9.1796875" style="12"/>
  </cols>
  <sheetData>
    <row r="1" spans="1:16" ht="20.25" customHeight="1" x14ac:dyDescent="0.25">
      <c r="A1" s="7"/>
      <c r="B1" s="7"/>
      <c r="C1" s="459" t="str">
        <f>wizyt!C3</f>
        <v>??</v>
      </c>
      <c r="D1" s="460"/>
      <c r="E1" s="460"/>
      <c r="F1" s="7"/>
      <c r="G1" s="7"/>
      <c r="H1" s="7"/>
      <c r="I1" s="7"/>
      <c r="J1" s="7"/>
      <c r="K1" s="7"/>
      <c r="L1" s="461" t="str">
        <f>wizyt!$B$1</f>
        <v xml:space="preserve"> </v>
      </c>
      <c r="M1" s="1055" t="str">
        <f>wizyt!$D$1</f>
        <v xml:space="preserve"> </v>
      </c>
      <c r="N1" s="1055"/>
    </row>
    <row r="2" spans="1:16" ht="23.25" customHeight="1" thickBot="1" x14ac:dyDescent="0.55000000000000004">
      <c r="A2" s="7"/>
      <c r="B2" s="462"/>
      <c r="C2" s="462"/>
      <c r="D2" s="462"/>
      <c r="E2" s="462"/>
      <c r="F2" s="462"/>
      <c r="G2" s="462"/>
      <c r="H2" s="462"/>
      <c r="I2" s="462"/>
      <c r="J2" s="463" t="s">
        <v>370</v>
      </c>
      <c r="K2" s="464" t="str">
        <f>wizyt!H3</f>
        <v>2023/2024</v>
      </c>
      <c r="L2" s="7"/>
      <c r="M2" s="465"/>
      <c r="N2" s="7"/>
    </row>
    <row r="3" spans="1:16" ht="72" customHeight="1" thickBot="1" x14ac:dyDescent="0.3">
      <c r="A3" s="466" t="s">
        <v>319</v>
      </c>
      <c r="B3" s="789" t="s">
        <v>96</v>
      </c>
      <c r="C3" s="790" t="s">
        <v>326</v>
      </c>
      <c r="D3" s="782" t="s">
        <v>327</v>
      </c>
      <c r="E3" s="782" t="s">
        <v>31</v>
      </c>
      <c r="F3" s="782" t="s">
        <v>371</v>
      </c>
      <c r="G3" s="791" t="s">
        <v>372</v>
      </c>
      <c r="H3" s="791" t="s">
        <v>373</v>
      </c>
      <c r="I3" s="792" t="s">
        <v>67</v>
      </c>
      <c r="J3" s="793" t="s">
        <v>374</v>
      </c>
      <c r="K3" s="793" t="s">
        <v>375</v>
      </c>
      <c r="L3" s="794" t="s">
        <v>344</v>
      </c>
      <c r="M3" s="794" t="s">
        <v>345</v>
      </c>
      <c r="N3" s="795" t="s">
        <v>346</v>
      </c>
    </row>
    <row r="4" spans="1:16" ht="13" thickBot="1" x14ac:dyDescent="0.3">
      <c r="A4" s="467">
        <v>1</v>
      </c>
      <c r="B4" s="467">
        <v>2</v>
      </c>
      <c r="C4" s="467">
        <v>3</v>
      </c>
      <c r="D4" s="467">
        <v>4</v>
      </c>
      <c r="E4" s="467">
        <v>5</v>
      </c>
      <c r="F4" s="467">
        <v>6</v>
      </c>
      <c r="G4" s="467">
        <v>7</v>
      </c>
      <c r="H4" s="467">
        <v>8</v>
      </c>
      <c r="I4" s="467">
        <v>9</v>
      </c>
      <c r="J4" s="467">
        <v>10</v>
      </c>
      <c r="K4" s="467">
        <v>11</v>
      </c>
      <c r="L4" s="467">
        <v>12</v>
      </c>
      <c r="M4" s="467">
        <v>13</v>
      </c>
      <c r="N4" s="467">
        <v>14</v>
      </c>
    </row>
    <row r="5" spans="1:16" ht="15" thickTop="1" thickBot="1" x14ac:dyDescent="0.35">
      <c r="A5" s="468"/>
      <c r="B5" s="364"/>
      <c r="C5" s="346" t="s">
        <v>376</v>
      </c>
      <c r="D5" s="364"/>
      <c r="E5" s="364"/>
      <c r="F5" s="364"/>
      <c r="G5" s="364"/>
      <c r="H5" s="364"/>
      <c r="I5" s="364"/>
      <c r="J5" s="411">
        <f>SUM(J6:J12)</f>
        <v>0</v>
      </c>
      <c r="K5" s="411">
        <f>SUM(K6:K12)</f>
        <v>0</v>
      </c>
      <c r="L5" s="411">
        <f>SUM(L6:L12)</f>
        <v>0</v>
      </c>
      <c r="M5" s="443"/>
      <c r="N5" s="355" t="s">
        <v>350</v>
      </c>
    </row>
    <row r="6" spans="1:16" s="35" customFormat="1" ht="15" thickTop="1" x14ac:dyDescent="0.35">
      <c r="A6" s="469">
        <v>1</v>
      </c>
      <c r="B6" s="470"/>
      <c r="C6" s="471"/>
      <c r="D6" s="472"/>
      <c r="E6" s="472"/>
      <c r="F6" s="472"/>
      <c r="G6" s="473"/>
      <c r="H6" s="473"/>
      <c r="I6" s="474"/>
      <c r="J6" s="475"/>
      <c r="K6" s="476">
        <f>IF(J6&lt;=40,0,J6-40)</f>
        <v>0</v>
      </c>
      <c r="L6" s="477">
        <f>IF(J6&lt;40,J6,40)/IF(J6="",1,40)</f>
        <v>0</v>
      </c>
      <c r="M6" s="478" t="str">
        <f>IF(L6=1,"pe",IF(L6&gt;0,"ne",""))</f>
        <v/>
      </c>
      <c r="N6" s="479"/>
      <c r="O6" s="480"/>
      <c r="P6" s="480"/>
    </row>
    <row r="7" spans="1:16" s="35" customFormat="1" ht="14.5" x14ac:dyDescent="0.35">
      <c r="A7" s="481">
        <v>2</v>
      </c>
      <c r="B7" s="470"/>
      <c r="C7" s="482"/>
      <c r="D7" s="388"/>
      <c r="E7" s="483"/>
      <c r="F7" s="388"/>
      <c r="G7" s="484"/>
      <c r="H7" s="484"/>
      <c r="I7" s="483"/>
      <c r="J7" s="485"/>
      <c r="K7" s="486">
        <f t="shared" ref="K7:K12" si="0">IF(J7&lt;=40,0,J7-40)</f>
        <v>0</v>
      </c>
      <c r="L7" s="487">
        <f t="shared" ref="L7:L12" si="1">IF(J7&lt;40,J7,40)/IF(J7="",1,40)</f>
        <v>0</v>
      </c>
      <c r="M7" s="488" t="str">
        <f t="shared" ref="M7:M12" si="2">IF(L7=1,"pe",IF(L7&gt;0,"ne",""))</f>
        <v/>
      </c>
      <c r="N7" s="394"/>
      <c r="O7" s="480"/>
      <c r="P7" s="480"/>
    </row>
    <row r="8" spans="1:16" s="35" customFormat="1" ht="14.5" x14ac:dyDescent="0.35">
      <c r="A8" s="481">
        <v>3</v>
      </c>
      <c r="B8" s="470"/>
      <c r="C8" s="482"/>
      <c r="D8" s="388"/>
      <c r="E8" s="483"/>
      <c r="F8" s="388"/>
      <c r="G8" s="484"/>
      <c r="H8" s="484"/>
      <c r="I8" s="483"/>
      <c r="J8" s="485"/>
      <c r="K8" s="486">
        <f t="shared" si="0"/>
        <v>0</v>
      </c>
      <c r="L8" s="487">
        <f t="shared" si="1"/>
        <v>0</v>
      </c>
      <c r="M8" s="488" t="str">
        <f t="shared" si="2"/>
        <v/>
      </c>
      <c r="N8" s="394"/>
      <c r="O8" s="480"/>
      <c r="P8" s="480"/>
    </row>
    <row r="9" spans="1:16" s="35" customFormat="1" ht="14.5" x14ac:dyDescent="0.35">
      <c r="A9" s="481">
        <v>4</v>
      </c>
      <c r="B9" s="470"/>
      <c r="C9" s="482"/>
      <c r="D9" s="388"/>
      <c r="E9" s="483"/>
      <c r="F9" s="388"/>
      <c r="G9" s="484"/>
      <c r="H9" s="484"/>
      <c r="I9" s="483"/>
      <c r="J9" s="485"/>
      <c r="K9" s="486">
        <f t="shared" si="0"/>
        <v>0</v>
      </c>
      <c r="L9" s="487">
        <f t="shared" si="1"/>
        <v>0</v>
      </c>
      <c r="M9" s="488" t="str">
        <f t="shared" si="2"/>
        <v/>
      </c>
      <c r="N9" s="394"/>
      <c r="O9" s="480"/>
      <c r="P9" s="480"/>
    </row>
    <row r="10" spans="1:16" s="35" customFormat="1" ht="14.5" x14ac:dyDescent="0.35">
      <c r="A10" s="481">
        <v>5</v>
      </c>
      <c r="B10" s="470"/>
      <c r="C10" s="482"/>
      <c r="D10" s="388"/>
      <c r="E10" s="483"/>
      <c r="F10" s="388"/>
      <c r="G10" s="484"/>
      <c r="H10" s="484"/>
      <c r="I10" s="483"/>
      <c r="J10" s="485"/>
      <c r="K10" s="486">
        <f t="shared" si="0"/>
        <v>0</v>
      </c>
      <c r="L10" s="487">
        <f t="shared" si="1"/>
        <v>0</v>
      </c>
      <c r="M10" s="488" t="str">
        <f t="shared" si="2"/>
        <v/>
      </c>
      <c r="N10" s="394"/>
      <c r="O10" s="480"/>
      <c r="P10" s="480"/>
    </row>
    <row r="11" spans="1:16" s="35" customFormat="1" ht="14.5" x14ac:dyDescent="0.35">
      <c r="A11" s="481">
        <v>6</v>
      </c>
      <c r="B11" s="470"/>
      <c r="C11" s="489"/>
      <c r="D11" s="490"/>
      <c r="E11" s="483"/>
      <c r="F11" s="490"/>
      <c r="G11" s="491"/>
      <c r="H11" s="491"/>
      <c r="I11" s="483"/>
      <c r="J11" s="492"/>
      <c r="K11" s="486">
        <f t="shared" si="0"/>
        <v>0</v>
      </c>
      <c r="L11" s="487">
        <f t="shared" si="1"/>
        <v>0</v>
      </c>
      <c r="M11" s="488" t="str">
        <f t="shared" si="2"/>
        <v/>
      </c>
      <c r="N11" s="394"/>
      <c r="O11" s="480"/>
      <c r="P11" s="480"/>
    </row>
    <row r="12" spans="1:16" s="35" customFormat="1" ht="15" thickBot="1" x14ac:dyDescent="0.4">
      <c r="A12" s="493">
        <v>7</v>
      </c>
      <c r="B12" s="470"/>
      <c r="C12" s="494"/>
      <c r="D12" s="402"/>
      <c r="E12" s="495"/>
      <c r="F12" s="402"/>
      <c r="G12" s="496"/>
      <c r="H12" s="496"/>
      <c r="I12" s="497"/>
      <c r="J12" s="498"/>
      <c r="K12" s="499">
        <f t="shared" si="0"/>
        <v>0</v>
      </c>
      <c r="L12" s="500">
        <f t="shared" si="1"/>
        <v>0</v>
      </c>
      <c r="M12" s="501" t="str">
        <f t="shared" si="2"/>
        <v/>
      </c>
      <c r="N12" s="502"/>
      <c r="O12" s="480"/>
      <c r="P12" s="480"/>
    </row>
    <row r="13" spans="1:16" ht="15" thickTop="1" thickBot="1" x14ac:dyDescent="0.3">
      <c r="A13" s="344"/>
      <c r="B13" s="345"/>
      <c r="C13" s="346" t="s">
        <v>377</v>
      </c>
      <c r="D13" s="366"/>
      <c r="E13" s="366"/>
      <c r="F13" s="366"/>
      <c r="G13" s="366"/>
      <c r="H13" s="366"/>
      <c r="I13" s="366"/>
      <c r="J13" s="411">
        <f>SUM(J14:J21)</f>
        <v>0</v>
      </c>
      <c r="K13" s="411">
        <f>SUM(K14:K21)</f>
        <v>0</v>
      </c>
      <c r="L13" s="411">
        <f>SUM(L14:L21)</f>
        <v>0</v>
      </c>
      <c r="M13" s="443"/>
      <c r="N13" s="444" t="s">
        <v>350</v>
      </c>
      <c r="P13" s="480"/>
    </row>
    <row r="14" spans="1:16" ht="15" thickTop="1" x14ac:dyDescent="0.25">
      <c r="A14" s="469">
        <v>1</v>
      </c>
      <c r="B14" s="373"/>
      <c r="C14" s="471"/>
      <c r="D14" s="472"/>
      <c r="E14" s="472"/>
      <c r="F14" s="472"/>
      <c r="G14" s="473"/>
      <c r="H14" s="473"/>
      <c r="I14" s="472"/>
      <c r="J14" s="475"/>
      <c r="K14" s="476">
        <f>IF(J14&lt;=40,0,J14-40)</f>
        <v>0</v>
      </c>
      <c r="L14" s="477">
        <f>IF(J14&lt;40,J14,40)/IF(J14="",1,40)</f>
        <v>0</v>
      </c>
      <c r="M14" s="478" t="str">
        <f>IF(L14=1,"pe",IF(L14&gt;0,"ne",""))</f>
        <v/>
      </c>
      <c r="N14" s="479"/>
      <c r="P14" s="480"/>
    </row>
    <row r="15" spans="1:16" ht="14.5" x14ac:dyDescent="0.25">
      <c r="A15" s="481">
        <v>2</v>
      </c>
      <c r="B15" s="386"/>
      <c r="C15" s="482"/>
      <c r="D15" s="483"/>
      <c r="E15" s="483"/>
      <c r="F15" s="483"/>
      <c r="G15" s="484"/>
      <c r="H15" s="484"/>
      <c r="I15" s="483"/>
      <c r="J15" s="485"/>
      <c r="K15" s="486">
        <f>IF(J15&lt;=40,0,J15-40)</f>
        <v>0</v>
      </c>
      <c r="L15" s="487">
        <f>IF(J15&lt;40,J15,40)/IF(J15="",1,40)</f>
        <v>0</v>
      </c>
      <c r="M15" s="488" t="str">
        <f>IF(L15=1,"pe",IF(L15&gt;0,"ne",""))</f>
        <v/>
      </c>
      <c r="N15" s="394"/>
      <c r="P15" s="480"/>
    </row>
    <row r="16" spans="1:16" ht="14.5" x14ac:dyDescent="0.25">
      <c r="A16" s="481">
        <v>3</v>
      </c>
      <c r="B16" s="386"/>
      <c r="C16" s="482"/>
      <c r="D16" s="483"/>
      <c r="E16" s="483"/>
      <c r="F16" s="483"/>
      <c r="G16" s="484"/>
      <c r="H16" s="484"/>
      <c r="I16" s="483"/>
      <c r="J16" s="485"/>
      <c r="K16" s="486">
        <f t="shared" ref="K16:K20" si="3">IF(J16&lt;=40,0,J16-40)</f>
        <v>0</v>
      </c>
      <c r="L16" s="487">
        <f t="shared" ref="L16:L20" si="4">IF(J16&lt;40,J16,40)/IF(J16="",1,40)</f>
        <v>0</v>
      </c>
      <c r="M16" s="488" t="str">
        <f t="shared" ref="M16:M20" si="5">IF(L16=1,"pe",IF(L16&gt;0,"ne",""))</f>
        <v/>
      </c>
      <c r="N16" s="394"/>
      <c r="P16" s="480"/>
    </row>
    <row r="17" spans="1:16" ht="14.5" x14ac:dyDescent="0.25">
      <c r="A17" s="481">
        <v>4</v>
      </c>
      <c r="B17" s="386"/>
      <c r="C17" s="482"/>
      <c r="D17" s="483"/>
      <c r="E17" s="483"/>
      <c r="F17" s="483"/>
      <c r="G17" s="484"/>
      <c r="H17" s="484"/>
      <c r="I17" s="483"/>
      <c r="J17" s="485"/>
      <c r="K17" s="486">
        <f t="shared" si="3"/>
        <v>0</v>
      </c>
      <c r="L17" s="487">
        <f t="shared" si="4"/>
        <v>0</v>
      </c>
      <c r="M17" s="488" t="str">
        <f t="shared" si="5"/>
        <v/>
      </c>
      <c r="N17" s="394"/>
      <c r="P17" s="480"/>
    </row>
    <row r="18" spans="1:16" ht="14.5" x14ac:dyDescent="0.25">
      <c r="A18" s="481">
        <v>5</v>
      </c>
      <c r="B18" s="386"/>
      <c r="C18" s="482"/>
      <c r="D18" s="483"/>
      <c r="E18" s="483"/>
      <c r="F18" s="483"/>
      <c r="G18" s="484"/>
      <c r="H18" s="484"/>
      <c r="I18" s="483"/>
      <c r="J18" s="485"/>
      <c r="K18" s="486">
        <f t="shared" si="3"/>
        <v>0</v>
      </c>
      <c r="L18" s="487">
        <f t="shared" si="4"/>
        <v>0</v>
      </c>
      <c r="M18" s="488" t="str">
        <f t="shared" si="5"/>
        <v/>
      </c>
      <c r="N18" s="394"/>
      <c r="P18" s="480"/>
    </row>
    <row r="19" spans="1:16" ht="14.5" x14ac:dyDescent="0.25">
      <c r="A19" s="481">
        <v>6</v>
      </c>
      <c r="B19" s="386"/>
      <c r="C19" s="482"/>
      <c r="D19" s="483"/>
      <c r="E19" s="483"/>
      <c r="F19" s="483"/>
      <c r="G19" s="484"/>
      <c r="H19" s="484"/>
      <c r="I19" s="483"/>
      <c r="J19" s="485"/>
      <c r="K19" s="486">
        <f t="shared" si="3"/>
        <v>0</v>
      </c>
      <c r="L19" s="487">
        <f t="shared" si="4"/>
        <v>0</v>
      </c>
      <c r="M19" s="488" t="str">
        <f t="shared" si="5"/>
        <v/>
      </c>
      <c r="N19" s="394"/>
      <c r="P19" s="480"/>
    </row>
    <row r="20" spans="1:16" ht="14.5" x14ac:dyDescent="0.25">
      <c r="A20" s="481">
        <v>7</v>
      </c>
      <c r="B20" s="386"/>
      <c r="C20" s="482"/>
      <c r="D20" s="483"/>
      <c r="E20" s="483"/>
      <c r="F20" s="483"/>
      <c r="G20" s="484"/>
      <c r="H20" s="484"/>
      <c r="I20" s="483"/>
      <c r="J20" s="485"/>
      <c r="K20" s="486">
        <f t="shared" si="3"/>
        <v>0</v>
      </c>
      <c r="L20" s="487">
        <f t="shared" si="4"/>
        <v>0</v>
      </c>
      <c r="M20" s="488" t="str">
        <f t="shared" si="5"/>
        <v/>
      </c>
      <c r="N20" s="394"/>
      <c r="P20" s="480"/>
    </row>
    <row r="21" spans="1:16" ht="15" thickBot="1" x14ac:dyDescent="0.3">
      <c r="A21" s="481">
        <v>8</v>
      </c>
      <c r="B21" s="400"/>
      <c r="C21" s="494"/>
      <c r="D21" s="495"/>
      <c r="E21" s="495"/>
      <c r="F21" s="495"/>
      <c r="G21" s="496"/>
      <c r="H21" s="496"/>
      <c r="I21" s="495"/>
      <c r="J21" s="503"/>
      <c r="K21" s="504">
        <f>IF(J21&lt;=40,0,J21-40)</f>
        <v>0</v>
      </c>
      <c r="L21" s="500">
        <f>IF(J21&lt;40,J21,40)/IF(J21="",1,40)</f>
        <v>0</v>
      </c>
      <c r="M21" s="501" t="str">
        <f>IF(L21=1,"pe",IF(L21&gt;0,"ne",""))</f>
        <v/>
      </c>
      <c r="N21" s="502"/>
      <c r="P21" s="480"/>
    </row>
    <row r="22" spans="1:16" ht="15" thickTop="1" thickBot="1" x14ac:dyDescent="0.3">
      <c r="A22" s="344"/>
      <c r="B22" s="345"/>
      <c r="C22" s="346" t="s">
        <v>378</v>
      </c>
      <c r="D22" s="345"/>
      <c r="E22" s="345"/>
      <c r="F22" s="345"/>
      <c r="G22" s="366"/>
      <c r="H22" s="366"/>
      <c r="I22" s="366"/>
      <c r="J22" s="413">
        <f>SUM(J23:J25)</f>
        <v>0</v>
      </c>
      <c r="K22" s="413">
        <f>SUM(K23:K25)</f>
        <v>0</v>
      </c>
      <c r="L22" s="413">
        <f>SUM(L23:L25)</f>
        <v>0</v>
      </c>
      <c r="M22" s="505"/>
      <c r="N22" s="444" t="s">
        <v>350</v>
      </c>
      <c r="P22" s="480"/>
    </row>
    <row r="23" spans="1:16" ht="15" thickTop="1" x14ac:dyDescent="0.25">
      <c r="A23" s="469">
        <v>1</v>
      </c>
      <c r="B23" s="386"/>
      <c r="C23" s="471"/>
      <c r="D23" s="472"/>
      <c r="E23" s="483"/>
      <c r="F23" s="483"/>
      <c r="G23" s="506"/>
      <c r="H23" s="473"/>
      <c r="I23" s="483"/>
      <c r="J23" s="475"/>
      <c r="K23" s="476">
        <f>IF(J23&lt;=40,0,J23-40)</f>
        <v>0</v>
      </c>
      <c r="L23" s="477">
        <f>IF(J23&lt;40,J23,40)/IF(J23="",1,40)</f>
        <v>0</v>
      </c>
      <c r="M23" s="478" t="str">
        <f>IF(L23=1,"pe",IF(L23&gt;0,"ne",""))</f>
        <v/>
      </c>
      <c r="N23" s="479"/>
      <c r="P23" s="480"/>
    </row>
    <row r="24" spans="1:16" ht="14.25" customHeight="1" x14ac:dyDescent="0.25">
      <c r="A24" s="507">
        <v>2</v>
      </c>
      <c r="B24" s="386"/>
      <c r="C24" s="482"/>
      <c r="D24" s="483"/>
      <c r="E24" s="483"/>
      <c r="F24" s="483"/>
      <c r="G24" s="508"/>
      <c r="H24" s="484"/>
      <c r="I24" s="483"/>
      <c r="J24" s="509"/>
      <c r="K24" s="486">
        <f>IF(J24&lt;=40,0,J24-40)</f>
        <v>0</v>
      </c>
      <c r="L24" s="487">
        <f>IF(J24&lt;40,J24,40)/IF(J24="",1,40)</f>
        <v>0</v>
      </c>
      <c r="M24" s="488" t="str">
        <f>IF(L24=1,"pe",IF(L24&gt;0,"ne",""))</f>
        <v/>
      </c>
      <c r="N24" s="394"/>
      <c r="P24" s="480"/>
    </row>
    <row r="25" spans="1:16" ht="14.25" customHeight="1" thickBot="1" x14ac:dyDescent="0.3">
      <c r="A25" s="510">
        <v>3</v>
      </c>
      <c r="B25" s="386"/>
      <c r="C25" s="511"/>
      <c r="D25" s="512"/>
      <c r="E25" s="483"/>
      <c r="F25" s="483"/>
      <c r="G25" s="513"/>
      <c r="H25" s="514"/>
      <c r="I25" s="512"/>
      <c r="J25" s="515"/>
      <c r="K25" s="516">
        <f>IF(J25&lt;=40,0,J25-40)</f>
        <v>0</v>
      </c>
      <c r="L25" s="517">
        <f>IF(J25&lt;40,J25,40)/IF(J25="",1,40)</f>
        <v>0</v>
      </c>
      <c r="M25" s="518" t="str">
        <f>IF(L25=1,"pe",IF(L25&gt;0,"ne",""))</f>
        <v/>
      </c>
      <c r="N25" s="519"/>
      <c r="P25" s="480"/>
    </row>
  </sheetData>
  <sheetProtection algorithmName="SHA-512" hashValue="3hX9HtHApVUjqATrjGW7tW4zdmU9dq953gu3S9zVtJ0QsjVxEnli7mNhwGYHRvbwscARt4g1nZw66WkRGfCxRw==" saltValue="2MwW5+91/zeUTgjfthFgHA==" spinCount="100000" sheet="1" formatRows="0"/>
  <mergeCells count="1">
    <mergeCell ref="M1:N1"/>
  </mergeCells>
  <dataValidations count="1">
    <dataValidation type="list" allowBlank="1" showInputMessage="1" showErrorMessage="1" sqref="I23:I25" xr:uid="{C3AA7549-39A1-45DE-8F15-7D0894A1FFC0}">
      <formula1>$I$21:$I$26</formula1>
    </dataValidation>
  </dataValidations>
  <pageMargins left="0.70866141732283472" right="0.70866141732283472" top="0.74803149606299213" bottom="0.74803149606299213" header="0.31496062992125984" footer="0.31496062992125984"/>
  <pageSetup paperSize="9" scale="9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6BB21DC0-2E02-4D52-9D0D-40030E6943FB}">
          <x14:formula1>
            <xm:f>słownik!$I$31:$I$39</xm:f>
          </x14:formula1>
          <xm:sqref>B6:B12 B14:B21 B23:B25</xm:sqref>
        </x14:dataValidation>
        <x14:dataValidation type="list" allowBlank="1" showInputMessage="1" showErrorMessage="1" xr:uid="{65D2A528-E7F3-4647-8AB2-DE078796A783}">
          <x14:formula1>
            <xm:f>słownik!$I$21:$I$26</xm:f>
          </x14:formula1>
          <xm:sqref>I6:I12 I14:I21</xm:sqref>
        </x14:dataValidation>
        <x14:dataValidation type="list" allowBlank="1" showInputMessage="1" showErrorMessage="1" xr:uid="{D5055DE7-B9A8-47F8-993D-E6227EFB0D62}">
          <x14:formula1>
            <xm:f>słownik!$F$11:$F$13</xm:f>
          </x14:formula1>
          <xm:sqref>E6:E12 E14:E21 E23:E25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01E53-41B1-4224-A7C0-781791E7C63E}">
  <sheetPr>
    <tabColor rgb="FFFFFF00"/>
    <pageSetUpPr fitToPage="1"/>
  </sheetPr>
  <dimension ref="B1:O30"/>
  <sheetViews>
    <sheetView showGridLines="0" view="pageBreakPreview" zoomScale="90" zoomScaleNormal="90" zoomScaleSheetLayoutView="90" zoomScalePageLayoutView="120" workbookViewId="0">
      <selection activeCell="M1" sqref="M1"/>
    </sheetView>
  </sheetViews>
  <sheetFormatPr defaultColWidth="9.1796875" defaultRowHeight="12.5" x14ac:dyDescent="0.25"/>
  <cols>
    <col min="1" max="1" width="5" style="12" customWidth="1"/>
    <col min="2" max="2" width="26.453125" style="12" customWidth="1"/>
    <col min="3" max="10" width="7.7265625" style="12" customWidth="1"/>
    <col min="11" max="11" width="12.54296875" style="12" customWidth="1"/>
    <col min="12" max="12" width="3.453125" style="12" customWidth="1"/>
    <col min="13" max="13" width="15.7265625" style="12" customWidth="1"/>
    <col min="14" max="15" width="9.1796875" style="12" customWidth="1"/>
    <col min="16" max="16384" width="9.1796875" style="12"/>
  </cols>
  <sheetData>
    <row r="1" spans="2:15" s="35" customFormat="1" ht="32.25" customHeight="1" thickBot="1" x14ac:dyDescent="0.4">
      <c r="B1" s="521" t="str">
        <f>wizyt!C3</f>
        <v>??</v>
      </c>
      <c r="C1" s="1058" t="s">
        <v>379</v>
      </c>
      <c r="D1" s="1058"/>
      <c r="E1" s="1058"/>
      <c r="F1" s="1058"/>
      <c r="G1" s="522" t="str">
        <f>wizyt!H3</f>
        <v>2023/2024</v>
      </c>
      <c r="H1" s="522"/>
      <c r="I1" s="522"/>
      <c r="J1" s="522"/>
      <c r="K1" s="801" t="str">
        <f>wizyt!B1</f>
        <v xml:space="preserve"> </v>
      </c>
      <c r="L1" s="802" t="str">
        <f>wizyt!D1</f>
        <v xml:space="preserve"> </v>
      </c>
      <c r="M1" s="522"/>
    </row>
    <row r="2" spans="2:15" s="35" customFormat="1" ht="25" customHeight="1" thickBot="1" x14ac:dyDescent="0.4">
      <c r="B2" s="523"/>
      <c r="C2" s="1059" t="s">
        <v>380</v>
      </c>
      <c r="D2" s="1060"/>
      <c r="E2" s="1060"/>
      <c r="F2" s="1060"/>
      <c r="G2" s="1060"/>
      <c r="H2" s="1060"/>
      <c r="I2" s="1060"/>
      <c r="J2" s="1061"/>
      <c r="K2" s="524"/>
      <c r="L2" s="522"/>
      <c r="M2" s="742"/>
    </row>
    <row r="3" spans="2:15" ht="25" customHeight="1" x14ac:dyDescent="0.25">
      <c r="B3" s="796" t="s">
        <v>381</v>
      </c>
      <c r="C3" s="1062" t="s">
        <v>382</v>
      </c>
      <c r="D3" s="1063"/>
      <c r="E3" s="1063"/>
      <c r="F3" s="525">
        <f>SUM(C8:F8)</f>
        <v>0</v>
      </c>
      <c r="G3" s="1064" t="s">
        <v>383</v>
      </c>
      <c r="H3" s="1065"/>
      <c r="I3" s="1065"/>
      <c r="J3" s="526">
        <f>SUM(G8:J8)</f>
        <v>0</v>
      </c>
      <c r="K3" s="1066" t="s">
        <v>384</v>
      </c>
      <c r="M3" s="1056" t="s">
        <v>385</v>
      </c>
    </row>
    <row r="4" spans="2:15" ht="25" customHeight="1" x14ac:dyDescent="0.25">
      <c r="B4" s="527" t="s">
        <v>386</v>
      </c>
      <c r="C4" s="528" t="s">
        <v>336</v>
      </c>
      <c r="D4" s="529" t="s">
        <v>337</v>
      </c>
      <c r="E4" s="529" t="s">
        <v>338</v>
      </c>
      <c r="F4" s="530" t="s">
        <v>339</v>
      </c>
      <c r="G4" s="531" t="s">
        <v>336</v>
      </c>
      <c r="H4" s="532" t="s">
        <v>337</v>
      </c>
      <c r="I4" s="532" t="s">
        <v>338</v>
      </c>
      <c r="J4" s="533" t="s">
        <v>339</v>
      </c>
      <c r="K4" s="1067"/>
      <c r="M4" s="1057"/>
    </row>
    <row r="5" spans="2:15" ht="25" customHeight="1" x14ac:dyDescent="0.25">
      <c r="B5" s="527" t="s">
        <v>387</v>
      </c>
      <c r="C5" s="534"/>
      <c r="D5" s="535"/>
      <c r="E5" s="535"/>
      <c r="F5" s="536"/>
      <c r="G5" s="537"/>
      <c r="H5" s="535"/>
      <c r="I5" s="535"/>
      <c r="J5" s="536"/>
      <c r="K5" s="538">
        <f>SUM(C5:J5)</f>
        <v>0</v>
      </c>
      <c r="M5" s="539">
        <f>K5+K15+G25</f>
        <v>0</v>
      </c>
    </row>
    <row r="6" spans="2:15" ht="25" customHeight="1" x14ac:dyDescent="0.25">
      <c r="B6" s="527" t="s">
        <v>388</v>
      </c>
      <c r="C6" s="540"/>
      <c r="D6" s="540"/>
      <c r="E6" s="540"/>
      <c r="F6" s="541"/>
      <c r="G6" s="542"/>
      <c r="H6" s="540"/>
      <c r="I6" s="540"/>
      <c r="J6" s="541"/>
      <c r="K6" s="538">
        <f>SUM(C6:J6)</f>
        <v>0</v>
      </c>
      <c r="M6" s="539">
        <f>K6+K16+G26</f>
        <v>0</v>
      </c>
      <c r="N6" s="543"/>
      <c r="O6" s="543"/>
    </row>
    <row r="7" spans="2:15" ht="25" customHeight="1" x14ac:dyDescent="0.25">
      <c r="B7" s="527" t="s">
        <v>389</v>
      </c>
      <c r="C7" s="544"/>
      <c r="D7" s="544"/>
      <c r="E7" s="544"/>
      <c r="F7" s="545"/>
      <c r="G7" s="546"/>
      <c r="H7" s="544"/>
      <c r="I7" s="544"/>
      <c r="J7" s="545"/>
      <c r="K7" s="538">
        <f>SUM(C7:J7)</f>
        <v>0</v>
      </c>
      <c r="M7" s="539">
        <f>K7+K17+G27</f>
        <v>0</v>
      </c>
      <c r="N7" s="543"/>
      <c r="O7" s="543"/>
    </row>
    <row r="8" spans="2:15" ht="25" customHeight="1" x14ac:dyDescent="0.25">
      <c r="B8" s="547" t="s">
        <v>390</v>
      </c>
      <c r="C8" s="548">
        <f>SUM(C6:C7)</f>
        <v>0</v>
      </c>
      <c r="D8" s="549">
        <f t="shared" ref="D8:J8" si="0">SUM(D6:D7)</f>
        <v>0</v>
      </c>
      <c r="E8" s="549">
        <f t="shared" si="0"/>
        <v>0</v>
      </c>
      <c r="F8" s="550">
        <f t="shared" si="0"/>
        <v>0</v>
      </c>
      <c r="G8" s="551">
        <f t="shared" si="0"/>
        <v>0</v>
      </c>
      <c r="H8" s="549">
        <f t="shared" si="0"/>
        <v>0</v>
      </c>
      <c r="I8" s="549">
        <f t="shared" si="0"/>
        <v>0</v>
      </c>
      <c r="J8" s="550">
        <f t="shared" si="0"/>
        <v>0</v>
      </c>
      <c r="K8" s="552">
        <f>SUM(K6:K7)</f>
        <v>0</v>
      </c>
      <c r="M8" s="553">
        <f>SUM(M6:M7)</f>
        <v>0</v>
      </c>
      <c r="N8" s="543"/>
      <c r="O8" s="543"/>
    </row>
    <row r="9" spans="2:15" ht="25" customHeight="1" x14ac:dyDescent="0.25">
      <c r="B9" s="527" t="s">
        <v>391</v>
      </c>
      <c r="C9" s="554" t="str">
        <f>IF(C8=0,"",C6/C8)</f>
        <v/>
      </c>
      <c r="D9" s="554" t="str">
        <f t="shared" ref="D9:K9" si="1">IF(D8=0,"",D6/D8)</f>
        <v/>
      </c>
      <c r="E9" s="554" t="str">
        <f t="shared" si="1"/>
        <v/>
      </c>
      <c r="F9" s="555" t="str">
        <f t="shared" si="1"/>
        <v/>
      </c>
      <c r="G9" s="556" t="str">
        <f t="shared" si="1"/>
        <v/>
      </c>
      <c r="H9" s="557" t="str">
        <f t="shared" si="1"/>
        <v/>
      </c>
      <c r="I9" s="557" t="str">
        <f t="shared" si="1"/>
        <v/>
      </c>
      <c r="J9" s="555" t="str">
        <f>IF(J8=0,"",J6/J8)</f>
        <v/>
      </c>
      <c r="K9" s="558" t="str">
        <f t="shared" si="1"/>
        <v/>
      </c>
      <c r="M9" s="559" t="str">
        <f>IF(M8=0,"",M6/M8)</f>
        <v/>
      </c>
      <c r="N9" s="543"/>
      <c r="O9" s="543"/>
    </row>
    <row r="10" spans="2:15" ht="25" customHeight="1" thickBot="1" x14ac:dyDescent="0.3">
      <c r="B10" s="560" t="s">
        <v>392</v>
      </c>
      <c r="C10" s="561" t="str">
        <f>IF(C8=0,"",C7/C8)</f>
        <v/>
      </c>
      <c r="D10" s="561" t="str">
        <f t="shared" ref="D10:K10" si="2">IF(D8=0,"",D7/D8)</f>
        <v/>
      </c>
      <c r="E10" s="561" t="str">
        <f t="shared" si="2"/>
        <v/>
      </c>
      <c r="F10" s="562" t="str">
        <f t="shared" si="2"/>
        <v/>
      </c>
      <c r="G10" s="563" t="str">
        <f t="shared" si="2"/>
        <v/>
      </c>
      <c r="H10" s="564" t="str">
        <f t="shared" si="2"/>
        <v/>
      </c>
      <c r="I10" s="564" t="str">
        <f t="shared" si="2"/>
        <v/>
      </c>
      <c r="J10" s="562" t="str">
        <f>IF(J8=0,"",J7/J8)</f>
        <v/>
      </c>
      <c r="K10" s="565" t="str">
        <f t="shared" si="2"/>
        <v/>
      </c>
      <c r="M10" s="566" t="str">
        <f>IF(M8=0,"",M7/M8)</f>
        <v/>
      </c>
      <c r="N10" s="543"/>
      <c r="O10" s="543"/>
    </row>
    <row r="11" spans="2:15" ht="15" customHeight="1" thickBot="1" x14ac:dyDescent="0.35">
      <c r="B11" s="86"/>
      <c r="N11" s="543"/>
      <c r="O11" s="543"/>
    </row>
    <row r="12" spans="2:15" ht="25" customHeight="1" thickBot="1" x14ac:dyDescent="0.3">
      <c r="B12" s="567"/>
      <c r="C12" s="1059" t="s">
        <v>393</v>
      </c>
      <c r="D12" s="1060"/>
      <c r="E12" s="1060"/>
      <c r="F12" s="1060"/>
      <c r="G12" s="1060"/>
      <c r="H12" s="1060"/>
      <c r="I12" s="1060"/>
      <c r="J12" s="1061"/>
      <c r="K12" s="568"/>
    </row>
    <row r="13" spans="2:15" ht="25" customHeight="1" x14ac:dyDescent="0.25">
      <c r="B13" s="796" t="s">
        <v>381</v>
      </c>
      <c r="C13" s="1062" t="s">
        <v>394</v>
      </c>
      <c r="D13" s="1063"/>
      <c r="E13" s="1063"/>
      <c r="F13" s="525">
        <f>SUM(C18:F18)</f>
        <v>0</v>
      </c>
      <c r="G13" s="1064" t="s">
        <v>383</v>
      </c>
      <c r="H13" s="1065"/>
      <c r="I13" s="1065"/>
      <c r="J13" s="526">
        <f>SUM(G18:J18)</f>
        <v>0</v>
      </c>
      <c r="K13" s="1066" t="s">
        <v>384</v>
      </c>
    </row>
    <row r="14" spans="2:15" ht="25" customHeight="1" thickBot="1" x14ac:dyDescent="0.3">
      <c r="B14" s="527" t="s">
        <v>386</v>
      </c>
      <c r="C14" s="528" t="s">
        <v>336</v>
      </c>
      <c r="D14" s="529" t="s">
        <v>337</v>
      </c>
      <c r="E14" s="529" t="s">
        <v>338</v>
      </c>
      <c r="F14" s="530" t="s">
        <v>339</v>
      </c>
      <c r="G14" s="569" t="s">
        <v>336</v>
      </c>
      <c r="H14" s="529" t="s">
        <v>337</v>
      </c>
      <c r="I14" s="529" t="s">
        <v>338</v>
      </c>
      <c r="J14" s="530" t="s">
        <v>339</v>
      </c>
      <c r="K14" s="1070"/>
    </row>
    <row r="15" spans="2:15" ht="25" customHeight="1" x14ac:dyDescent="0.25">
      <c r="B15" s="527" t="s">
        <v>387</v>
      </c>
      <c r="C15" s="534"/>
      <c r="D15" s="535"/>
      <c r="E15" s="535"/>
      <c r="F15" s="536"/>
      <c r="G15" s="537"/>
      <c r="H15" s="535"/>
      <c r="I15" s="535"/>
      <c r="J15" s="536"/>
      <c r="K15" s="538">
        <f t="shared" ref="K15:K16" si="3">SUM(C15:J15)</f>
        <v>0</v>
      </c>
    </row>
    <row r="16" spans="2:15" ht="25" customHeight="1" x14ac:dyDescent="0.25">
      <c r="B16" s="527" t="s">
        <v>388</v>
      </c>
      <c r="C16" s="540"/>
      <c r="D16" s="540"/>
      <c r="E16" s="540"/>
      <c r="F16" s="541"/>
      <c r="G16" s="542"/>
      <c r="H16" s="540"/>
      <c r="I16" s="540"/>
      <c r="J16" s="541"/>
      <c r="K16" s="538">
        <f t="shared" si="3"/>
        <v>0</v>
      </c>
      <c r="L16" s="543"/>
    </row>
    <row r="17" spans="2:12" ht="25" customHeight="1" x14ac:dyDescent="0.25">
      <c r="B17" s="527" t="s">
        <v>389</v>
      </c>
      <c r="C17" s="544"/>
      <c r="D17" s="544"/>
      <c r="E17" s="544"/>
      <c r="F17" s="545"/>
      <c r="G17" s="546"/>
      <c r="H17" s="544"/>
      <c r="I17" s="544"/>
      <c r="J17" s="545"/>
      <c r="K17" s="538">
        <f>SUM(C17:J17)</f>
        <v>0</v>
      </c>
      <c r="L17" s="543"/>
    </row>
    <row r="18" spans="2:12" ht="25" customHeight="1" x14ac:dyDescent="0.25">
      <c r="B18" s="547" t="s">
        <v>390</v>
      </c>
      <c r="C18" s="548">
        <f>SUM(C16:C17)</f>
        <v>0</v>
      </c>
      <c r="D18" s="549">
        <f t="shared" ref="D18:J18" si="4">SUM(D16:D17)</f>
        <v>0</v>
      </c>
      <c r="E18" s="549">
        <f t="shared" si="4"/>
        <v>0</v>
      </c>
      <c r="F18" s="550">
        <f t="shared" si="4"/>
        <v>0</v>
      </c>
      <c r="G18" s="551">
        <f t="shared" si="4"/>
        <v>0</v>
      </c>
      <c r="H18" s="549">
        <f t="shared" si="4"/>
        <v>0</v>
      </c>
      <c r="I18" s="549">
        <f t="shared" si="4"/>
        <v>0</v>
      </c>
      <c r="J18" s="550">
        <f t="shared" si="4"/>
        <v>0</v>
      </c>
      <c r="K18" s="570">
        <f>SUM(K16:K17)</f>
        <v>0</v>
      </c>
      <c r="L18" s="543"/>
    </row>
    <row r="19" spans="2:12" ht="25" customHeight="1" x14ac:dyDescent="0.25">
      <c r="B19" s="527" t="s">
        <v>391</v>
      </c>
      <c r="C19" s="554" t="str">
        <f t="shared" ref="C19:K19" si="5">IF(C18=0,"",C16/C18)</f>
        <v/>
      </c>
      <c r="D19" s="554" t="str">
        <f t="shared" si="5"/>
        <v/>
      </c>
      <c r="E19" s="554" t="str">
        <f t="shared" si="5"/>
        <v/>
      </c>
      <c r="F19" s="555" t="str">
        <f t="shared" si="5"/>
        <v/>
      </c>
      <c r="G19" s="571" t="str">
        <f t="shared" si="5"/>
        <v/>
      </c>
      <c r="H19" s="554" t="str">
        <f t="shared" si="5"/>
        <v/>
      </c>
      <c r="I19" s="554" t="str">
        <f t="shared" si="5"/>
        <v/>
      </c>
      <c r="J19" s="555" t="str">
        <f t="shared" si="5"/>
        <v/>
      </c>
      <c r="K19" s="558" t="str">
        <f t="shared" si="5"/>
        <v/>
      </c>
      <c r="L19" s="543"/>
    </row>
    <row r="20" spans="2:12" ht="25" customHeight="1" thickBot="1" x14ac:dyDescent="0.3">
      <c r="B20" s="560" t="s">
        <v>392</v>
      </c>
      <c r="C20" s="561" t="str">
        <f t="shared" ref="C20:K20" si="6">IF(C18=0,"",C17/C18)</f>
        <v/>
      </c>
      <c r="D20" s="561" t="str">
        <f t="shared" si="6"/>
        <v/>
      </c>
      <c r="E20" s="561" t="str">
        <f t="shared" si="6"/>
        <v/>
      </c>
      <c r="F20" s="562" t="str">
        <f t="shared" si="6"/>
        <v/>
      </c>
      <c r="G20" s="572" t="str">
        <f t="shared" si="6"/>
        <v/>
      </c>
      <c r="H20" s="561" t="str">
        <f t="shared" si="6"/>
        <v/>
      </c>
      <c r="I20" s="561" t="str">
        <f t="shared" si="6"/>
        <v/>
      </c>
      <c r="J20" s="562" t="str">
        <f t="shared" si="6"/>
        <v/>
      </c>
      <c r="K20" s="565" t="str">
        <f t="shared" si="6"/>
        <v/>
      </c>
      <c r="L20" s="543"/>
    </row>
    <row r="21" spans="2:12" ht="15" customHeight="1" thickBot="1" x14ac:dyDescent="0.35">
      <c r="B21" s="86"/>
    </row>
    <row r="22" spans="2:12" ht="25" customHeight="1" thickBot="1" x14ac:dyDescent="0.3">
      <c r="B22" s="567"/>
      <c r="C22" s="1059" t="s">
        <v>395</v>
      </c>
      <c r="D22" s="1060"/>
      <c r="E22" s="1060"/>
      <c r="F22" s="1061"/>
      <c r="G22" s="568"/>
    </row>
    <row r="23" spans="2:12" ht="25" customHeight="1" x14ac:dyDescent="0.25">
      <c r="B23" s="796" t="s">
        <v>381</v>
      </c>
      <c r="C23" s="573" t="s">
        <v>396</v>
      </c>
      <c r="D23" s="525">
        <f>SUM(C28:D28)</f>
        <v>0</v>
      </c>
      <c r="E23" s="574" t="s">
        <v>397</v>
      </c>
      <c r="F23" s="526">
        <f>SUM(E28:F28)</f>
        <v>0</v>
      </c>
      <c r="G23" s="1071" t="s">
        <v>384</v>
      </c>
      <c r="H23" s="1072"/>
    </row>
    <row r="24" spans="2:12" ht="25" customHeight="1" x14ac:dyDescent="0.25">
      <c r="B24" s="527" t="s">
        <v>386</v>
      </c>
      <c r="C24" s="528" t="s">
        <v>336</v>
      </c>
      <c r="D24" s="530" t="s">
        <v>337</v>
      </c>
      <c r="E24" s="569" t="s">
        <v>336</v>
      </c>
      <c r="F24" s="530" t="s">
        <v>337</v>
      </c>
      <c r="G24" s="1073"/>
      <c r="H24" s="1074"/>
    </row>
    <row r="25" spans="2:12" ht="25" customHeight="1" x14ac:dyDescent="0.25">
      <c r="B25" s="527" t="s">
        <v>387</v>
      </c>
      <c r="C25" s="534"/>
      <c r="D25" s="536"/>
      <c r="E25" s="537"/>
      <c r="F25" s="536"/>
      <c r="G25" s="1075">
        <f>SUM(C25:F25)</f>
        <v>0</v>
      </c>
      <c r="H25" s="1076"/>
    </row>
    <row r="26" spans="2:12" ht="25" customHeight="1" x14ac:dyDescent="0.25">
      <c r="B26" s="527" t="s">
        <v>388</v>
      </c>
      <c r="C26" s="540"/>
      <c r="D26" s="541"/>
      <c r="E26" s="542"/>
      <c r="F26" s="541"/>
      <c r="G26" s="1075">
        <f>SUM(C26:F26)</f>
        <v>0</v>
      </c>
      <c r="H26" s="1076"/>
    </row>
    <row r="27" spans="2:12" ht="25" customHeight="1" x14ac:dyDescent="0.25">
      <c r="B27" s="527" t="s">
        <v>389</v>
      </c>
      <c r="C27" s="540"/>
      <c r="D27" s="540"/>
      <c r="E27" s="540"/>
      <c r="F27" s="541"/>
      <c r="G27" s="1075">
        <f>SUM(C27:F27)</f>
        <v>0</v>
      </c>
      <c r="H27" s="1076"/>
    </row>
    <row r="28" spans="2:12" ht="25" customHeight="1" x14ac:dyDescent="0.25">
      <c r="B28" s="547" t="s">
        <v>390</v>
      </c>
      <c r="C28" s="548">
        <f>SUM(C26:C27)</f>
        <v>0</v>
      </c>
      <c r="D28" s="550">
        <f t="shared" ref="D28:F28" si="7">SUM(D26:D27)</f>
        <v>0</v>
      </c>
      <c r="E28" s="551">
        <f t="shared" si="7"/>
        <v>0</v>
      </c>
      <c r="F28" s="550">
        <f t="shared" si="7"/>
        <v>0</v>
      </c>
      <c r="G28" s="1077">
        <f>SUM(G26:G27)</f>
        <v>0</v>
      </c>
      <c r="H28" s="1078"/>
    </row>
    <row r="29" spans="2:12" ht="25" customHeight="1" x14ac:dyDescent="0.25">
      <c r="B29" s="527" t="s">
        <v>391</v>
      </c>
      <c r="C29" s="554" t="str">
        <f t="shared" ref="C29:G29" si="8">IF(C28=0,"",C26/C28)</f>
        <v/>
      </c>
      <c r="D29" s="555" t="str">
        <f t="shared" si="8"/>
        <v/>
      </c>
      <c r="E29" s="571" t="str">
        <f t="shared" si="8"/>
        <v/>
      </c>
      <c r="F29" s="555" t="str">
        <f t="shared" si="8"/>
        <v/>
      </c>
      <c r="G29" s="1079" t="str">
        <f t="shared" si="8"/>
        <v/>
      </c>
      <c r="H29" s="1080"/>
    </row>
    <row r="30" spans="2:12" ht="25" customHeight="1" thickBot="1" x14ac:dyDescent="0.3">
      <c r="B30" s="560" t="s">
        <v>392</v>
      </c>
      <c r="C30" s="561" t="str">
        <f t="shared" ref="C30:G30" si="9">IF(C28=0,"",C27/C28)</f>
        <v/>
      </c>
      <c r="D30" s="562" t="str">
        <f t="shared" si="9"/>
        <v/>
      </c>
      <c r="E30" s="572" t="str">
        <f t="shared" si="9"/>
        <v/>
      </c>
      <c r="F30" s="562" t="str">
        <f t="shared" si="9"/>
        <v/>
      </c>
      <c r="G30" s="1068" t="str">
        <f t="shared" si="9"/>
        <v/>
      </c>
      <c r="H30" s="1069"/>
    </row>
  </sheetData>
  <sheetProtection algorithmName="SHA-512" hashValue="s+KrqEnS5rHD4q1gi8Lwj31p5IFivBbwlKSccIA/uit2xXiQyXtg83jbmh3yoV+oJlYL6wPiuXGT11nGgAxIAQ==" saltValue="grIwsHFeyK1f22BjRidNtw==" spinCount="100000" sheet="1" objects="1" scenarios="1"/>
  <mergeCells count="18">
    <mergeCell ref="G30:H30"/>
    <mergeCell ref="C12:J12"/>
    <mergeCell ref="C13:E13"/>
    <mergeCell ref="G13:I13"/>
    <mergeCell ref="K13:K14"/>
    <mergeCell ref="C22:F22"/>
    <mergeCell ref="G23:H24"/>
    <mergeCell ref="G25:H25"/>
    <mergeCell ref="G26:H26"/>
    <mergeCell ref="G27:H27"/>
    <mergeCell ref="G28:H28"/>
    <mergeCell ref="G29:H29"/>
    <mergeCell ref="M3:M4"/>
    <mergeCell ref="C1:F1"/>
    <mergeCell ref="C2:J2"/>
    <mergeCell ref="C3:E3"/>
    <mergeCell ref="G3:I3"/>
    <mergeCell ref="K3:K4"/>
  </mergeCells>
  <pageMargins left="0.70866141732283472" right="0.70866141732283472" top="0.74803149606299213" bottom="0.74803149606299213" header="0.31496062992125984" footer="0.31496062992125984"/>
  <pageSetup paperSize="9"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3F969-88A4-4C75-B83F-1BE3DDA539FF}">
  <sheetPr>
    <tabColor rgb="FFFFFF00"/>
    <pageSetUpPr fitToPage="1"/>
  </sheetPr>
  <dimension ref="B1:T11"/>
  <sheetViews>
    <sheetView showGridLines="0" view="pageBreakPreview" zoomScale="86" zoomScaleNormal="100" zoomScaleSheetLayoutView="86" workbookViewId="0">
      <selection activeCell="P1" sqref="P1"/>
    </sheetView>
  </sheetViews>
  <sheetFormatPr defaultColWidth="9.1796875" defaultRowHeight="12.5" x14ac:dyDescent="0.25"/>
  <cols>
    <col min="1" max="1" width="4.54296875" style="12" customWidth="1"/>
    <col min="2" max="2" width="7" style="12" customWidth="1"/>
    <col min="3" max="3" width="20.453125" style="12" customWidth="1"/>
    <col min="4" max="17" width="9.7265625" style="12" customWidth="1"/>
    <col min="18" max="18" width="9.1796875" style="12" customWidth="1"/>
    <col min="19" max="19" width="9.1796875" style="578" customWidth="1"/>
    <col min="20" max="20" width="2.81640625" style="12" customWidth="1"/>
    <col min="21" max="16384" width="9.1796875" style="12"/>
  </cols>
  <sheetData>
    <row r="1" spans="2:20" ht="35.25" customHeight="1" thickBot="1" x14ac:dyDescent="0.45">
      <c r="B1" s="575" t="str">
        <f>wizyt!C3</f>
        <v>??</v>
      </c>
      <c r="C1" s="576"/>
      <c r="D1" s="1081" t="s">
        <v>398</v>
      </c>
      <c r="E1" s="1081"/>
      <c r="F1" s="1081"/>
      <c r="G1" s="1081"/>
      <c r="H1" s="1081"/>
      <c r="I1" s="1081"/>
      <c r="J1" s="1081"/>
      <c r="K1" s="1081"/>
      <c r="L1" s="577" t="str">
        <f>wizyt!H3</f>
        <v>2023/2024</v>
      </c>
      <c r="M1" s="577"/>
      <c r="N1" s="577"/>
      <c r="O1" s="577"/>
      <c r="P1" s="803" t="str">
        <f>wizyt!$B$1</f>
        <v xml:space="preserve"> </v>
      </c>
      <c r="Q1" s="804" t="str">
        <f>wizyt!$D$1</f>
        <v xml:space="preserve"> </v>
      </c>
    </row>
    <row r="2" spans="2:20" ht="25" customHeight="1" x14ac:dyDescent="0.25">
      <c r="B2" s="7"/>
      <c r="C2" s="579"/>
      <c r="D2" s="1082" t="s">
        <v>250</v>
      </c>
      <c r="E2" s="1083"/>
      <c r="F2" s="1083"/>
      <c r="G2" s="1083"/>
      <c r="H2" s="1084" t="s">
        <v>252</v>
      </c>
      <c r="I2" s="1085"/>
      <c r="J2" s="1085"/>
      <c r="K2" s="1086"/>
      <c r="L2" s="1084" t="s">
        <v>253</v>
      </c>
      <c r="M2" s="1085"/>
      <c r="N2" s="1085"/>
      <c r="O2" s="1086"/>
      <c r="P2" s="1087" t="s">
        <v>399</v>
      </c>
      <c r="Q2" s="1088"/>
    </row>
    <row r="3" spans="2:20" ht="20.25" customHeight="1" x14ac:dyDescent="0.25">
      <c r="B3" s="7"/>
      <c r="C3" s="7"/>
      <c r="D3" s="1091" t="s">
        <v>400</v>
      </c>
      <c r="E3" s="1092"/>
      <c r="F3" s="1092" t="s">
        <v>401</v>
      </c>
      <c r="G3" s="1093"/>
      <c r="H3" s="1094" t="s">
        <v>400</v>
      </c>
      <c r="I3" s="1095"/>
      <c r="J3" s="1095" t="s">
        <v>401</v>
      </c>
      <c r="K3" s="1096"/>
      <c r="L3" s="1094" t="s">
        <v>400</v>
      </c>
      <c r="M3" s="1095"/>
      <c r="N3" s="1095" t="s">
        <v>401</v>
      </c>
      <c r="O3" s="1096"/>
      <c r="P3" s="1089"/>
      <c r="Q3" s="1090"/>
    </row>
    <row r="4" spans="2:20" s="35" customFormat="1" ht="28.5" customHeight="1" x14ac:dyDescent="0.35">
      <c r="B4" s="580"/>
      <c r="C4" s="581"/>
      <c r="D4" s="582" t="s">
        <v>402</v>
      </c>
      <c r="E4" s="1105" t="s">
        <v>403</v>
      </c>
      <c r="F4" s="583" t="s">
        <v>402</v>
      </c>
      <c r="G4" s="1107" t="s">
        <v>403</v>
      </c>
      <c r="H4" s="747" t="s">
        <v>402</v>
      </c>
      <c r="I4" s="1109" t="s">
        <v>403</v>
      </c>
      <c r="J4" s="584" t="s">
        <v>402</v>
      </c>
      <c r="K4" s="1099" t="s">
        <v>403</v>
      </c>
      <c r="L4" s="747" t="s">
        <v>402</v>
      </c>
      <c r="M4" s="1109" t="s">
        <v>403</v>
      </c>
      <c r="N4" s="584" t="s">
        <v>402</v>
      </c>
      <c r="O4" s="1099" t="s">
        <v>403</v>
      </c>
      <c r="P4" s="1101" t="s">
        <v>404</v>
      </c>
      <c r="Q4" s="1099" t="s">
        <v>403</v>
      </c>
      <c r="S4" s="48"/>
    </row>
    <row r="5" spans="2:20" s="35" customFormat="1" ht="12.75" customHeight="1" thickBot="1" x14ac:dyDescent="0.4">
      <c r="B5" s="743"/>
      <c r="C5" s="797"/>
      <c r="D5" s="585"/>
      <c r="E5" s="1106"/>
      <c r="F5" s="586"/>
      <c r="G5" s="1108"/>
      <c r="H5" s="587"/>
      <c r="I5" s="1110"/>
      <c r="J5" s="588"/>
      <c r="K5" s="1100"/>
      <c r="L5" s="587"/>
      <c r="M5" s="1110"/>
      <c r="N5" s="588"/>
      <c r="O5" s="1100"/>
      <c r="P5" s="1102"/>
      <c r="Q5" s="1100"/>
      <c r="S5" s="48"/>
    </row>
    <row r="6" spans="2:20" ht="25" customHeight="1" x14ac:dyDescent="0.3">
      <c r="B6" s="589"/>
      <c r="C6" s="590" t="s">
        <v>248</v>
      </c>
      <c r="D6" s="591">
        <f t="shared" ref="D6:Q6" si="0">SUM(D7:D9)</f>
        <v>0</v>
      </c>
      <c r="E6" s="592">
        <f t="shared" si="0"/>
        <v>0</v>
      </c>
      <c r="F6" s="593">
        <f t="shared" si="0"/>
        <v>0</v>
      </c>
      <c r="G6" s="592">
        <f t="shared" si="0"/>
        <v>0</v>
      </c>
      <c r="H6" s="594">
        <f t="shared" si="0"/>
        <v>0</v>
      </c>
      <c r="I6" s="591">
        <f t="shared" si="0"/>
        <v>0</v>
      </c>
      <c r="J6" s="591">
        <f t="shared" si="0"/>
        <v>0</v>
      </c>
      <c r="K6" s="595">
        <f t="shared" si="0"/>
        <v>0</v>
      </c>
      <c r="L6" s="594">
        <f t="shared" si="0"/>
        <v>0</v>
      </c>
      <c r="M6" s="591">
        <f>SUM(M7:M9)</f>
        <v>0</v>
      </c>
      <c r="N6" s="591">
        <f t="shared" si="0"/>
        <v>0</v>
      </c>
      <c r="O6" s="595">
        <f t="shared" si="0"/>
        <v>0</v>
      </c>
      <c r="P6" s="594">
        <f t="shared" si="0"/>
        <v>0</v>
      </c>
      <c r="Q6" s="595">
        <f t="shared" si="0"/>
        <v>0</v>
      </c>
      <c r="R6" s="480"/>
      <c r="S6" s="596"/>
      <c r="T6" s="35"/>
    </row>
    <row r="7" spans="2:20" ht="25" customHeight="1" x14ac:dyDescent="0.25">
      <c r="B7" s="1103" t="s">
        <v>250</v>
      </c>
      <c r="C7" s="1104"/>
      <c r="D7" s="597"/>
      <c r="E7" s="598"/>
      <c r="F7" s="599"/>
      <c r="G7" s="598"/>
      <c r="H7" s="600"/>
      <c r="I7" s="597"/>
      <c r="J7" s="597"/>
      <c r="K7" s="601"/>
      <c r="L7" s="600"/>
      <c r="M7" s="597"/>
      <c r="N7" s="597"/>
      <c r="O7" s="601"/>
      <c r="P7" s="602">
        <f>D7+H7+F7+J7+L7+N7</f>
        <v>0</v>
      </c>
      <c r="Q7" s="603">
        <f>E7+G7+I7+K7+M7+O7</f>
        <v>0</v>
      </c>
      <c r="R7" s="480"/>
      <c r="S7" s="596"/>
      <c r="T7" s="35"/>
    </row>
    <row r="8" spans="2:20" ht="25" customHeight="1" x14ac:dyDescent="0.25">
      <c r="B8" s="1103" t="s">
        <v>252</v>
      </c>
      <c r="C8" s="1104"/>
      <c r="D8" s="597"/>
      <c r="E8" s="598"/>
      <c r="F8" s="599"/>
      <c r="G8" s="598"/>
      <c r="H8" s="600"/>
      <c r="I8" s="597"/>
      <c r="J8" s="597"/>
      <c r="K8" s="601"/>
      <c r="L8" s="600"/>
      <c r="M8" s="597"/>
      <c r="N8" s="597"/>
      <c r="O8" s="601"/>
      <c r="P8" s="602">
        <f t="shared" ref="P8:P9" si="1">D8+H8+F8+J8+L8+N8</f>
        <v>0</v>
      </c>
      <c r="Q8" s="603">
        <f t="shared" ref="Q8:Q9" si="2">E8+G8+I8+K8+M8+O8</f>
        <v>0</v>
      </c>
      <c r="R8" s="480"/>
      <c r="S8" s="596"/>
      <c r="T8" s="35"/>
    </row>
    <row r="9" spans="2:20" ht="25" customHeight="1" thickBot="1" x14ac:dyDescent="0.3">
      <c r="B9" s="1097" t="s">
        <v>253</v>
      </c>
      <c r="C9" s="1098"/>
      <c r="D9" s="604"/>
      <c r="E9" s="605"/>
      <c r="F9" s="606"/>
      <c r="G9" s="607"/>
      <c r="H9" s="608"/>
      <c r="I9" s="604"/>
      <c r="J9" s="604"/>
      <c r="K9" s="609"/>
      <c r="L9" s="608"/>
      <c r="M9" s="604"/>
      <c r="N9" s="604"/>
      <c r="O9" s="609"/>
      <c r="P9" s="610">
        <f t="shared" si="1"/>
        <v>0</v>
      </c>
      <c r="Q9" s="611">
        <f t="shared" si="2"/>
        <v>0</v>
      </c>
      <c r="R9" s="480"/>
      <c r="S9" s="596"/>
      <c r="T9" s="35"/>
    </row>
    <row r="10" spans="2:20" ht="30" customHeight="1" x14ac:dyDescent="0.25"/>
    <row r="11" spans="2:20" ht="30" customHeight="1" x14ac:dyDescent="0.25"/>
  </sheetData>
  <sheetProtection algorithmName="SHA-512" hashValue="fgMcXOTGNz7mi2r+eA7P8mobRswkQN/zEGzP6kvoWCH5Wp/3Ip+kYBkKA9OyFDR4BWqT1dQF8AOCHjOxhTbj1g==" saltValue="larYbIvqrm+hl9Y+qHFS/g==" spinCount="100000" sheet="1" objects="1" scenarios="1" formatRows="0"/>
  <mergeCells count="22">
    <mergeCell ref="B9:C9"/>
    <mergeCell ref="O4:O5"/>
    <mergeCell ref="P4:P5"/>
    <mergeCell ref="Q4:Q5"/>
    <mergeCell ref="B7:C7"/>
    <mergeCell ref="B8:C8"/>
    <mergeCell ref="E4:E5"/>
    <mergeCell ref="G4:G5"/>
    <mergeCell ref="I4:I5"/>
    <mergeCell ref="K4:K5"/>
    <mergeCell ref="M4:M5"/>
    <mergeCell ref="D1:K1"/>
    <mergeCell ref="D2:G2"/>
    <mergeCell ref="H2:K2"/>
    <mergeCell ref="L2:O2"/>
    <mergeCell ref="P2:Q3"/>
    <mergeCell ref="D3:E3"/>
    <mergeCell ref="F3:G3"/>
    <mergeCell ref="H3:I3"/>
    <mergeCell ref="J3:K3"/>
    <mergeCell ref="L3:M3"/>
    <mergeCell ref="N3:O3"/>
  </mergeCells>
  <pageMargins left="0.70866141732283472" right="0.70866141732283472" top="0.74803149606299213" bottom="0.74803149606299213"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Nazwane zakresy</vt:lpstr>
      </vt:variant>
      <vt:variant>
        <vt:i4>15</vt:i4>
      </vt:variant>
    </vt:vector>
  </HeadingPairs>
  <TitlesOfParts>
    <vt:vector size="30" baseType="lpstr">
      <vt:lpstr>słownik</vt:lpstr>
      <vt:lpstr>wizyt</vt:lpstr>
      <vt:lpstr>zestaw</vt:lpstr>
      <vt:lpstr>Kalendarz</vt:lpstr>
      <vt:lpstr>kal.harm.szc.</vt:lpstr>
      <vt:lpstr>pedag</vt:lpstr>
      <vt:lpstr>adm.i obs.</vt:lpstr>
      <vt:lpstr>liczba ucz.</vt:lpstr>
      <vt:lpstr>absolwenci</vt:lpstr>
      <vt:lpstr>Grupy om</vt:lpstr>
      <vt:lpstr>Grupy op</vt:lpstr>
      <vt:lpstr>Grupy ob</vt:lpstr>
      <vt:lpstr>SPN ob</vt:lpstr>
      <vt:lpstr>SPN om</vt:lpstr>
      <vt:lpstr>SPN op</vt:lpstr>
      <vt:lpstr>absolwenci!Obszar_wydruku</vt:lpstr>
      <vt:lpstr>'adm.i obs.'!Obszar_wydruku</vt:lpstr>
      <vt:lpstr>'Grupy ob'!Obszar_wydruku</vt:lpstr>
      <vt:lpstr>'Grupy om'!Obszar_wydruku</vt:lpstr>
      <vt:lpstr>'Grupy op'!Obszar_wydruku</vt:lpstr>
      <vt:lpstr>kal.harm.szc.!Obszar_wydruku</vt:lpstr>
      <vt:lpstr>Kalendarz!Obszar_wydruku</vt:lpstr>
      <vt:lpstr>'liczba ucz.'!Obszar_wydruku</vt:lpstr>
      <vt:lpstr>pedag!Obszar_wydruku</vt:lpstr>
      <vt:lpstr>słownik!Obszar_wydruku</vt:lpstr>
      <vt:lpstr>'SPN ob'!Obszar_wydruku</vt:lpstr>
      <vt:lpstr>'SPN om'!Obszar_wydruku</vt:lpstr>
      <vt:lpstr>'SPN op'!Obszar_wydruku</vt:lpstr>
      <vt:lpstr>wizyt!Obszar_wydruku</vt:lpstr>
      <vt:lpstr>zestaw!Obszar_wydruku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2023-05-17T19:22:11Z</dcterms:modified>
  <cp:category/>
  <cp:contentStatus/>
</cp:coreProperties>
</file>