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codeName="Ten_skoroszyt"/>
  <xr:revisionPtr revIDLastSave="0" documentId="8_{C9463322-B319-42D3-A4EA-6FA31EFFF418}" xr6:coauthVersionLast="36" xr6:coauthVersionMax="36" xr10:uidLastSave="{00000000-0000-0000-0000-000000000000}"/>
  <bookViews>
    <workbookView xWindow="0" yWindow="0" windowWidth="28800" windowHeight="10245" tabRatio="910" xr2:uid="{00000000-000D-0000-FFFF-FFFF00000000}"/>
  </bookViews>
  <sheets>
    <sheet name="Strona tytułowa" sheetId="136" r:id="rId1"/>
    <sheet name="Spis treści" sheetId="53" r:id="rId2"/>
    <sheet name="Uwagi wstępne" sheetId="55" r:id="rId3"/>
    <sheet name="Objaśnienia i skróty" sheetId="54" r:id="rId4"/>
    <sheet name="Tab 1" sheetId="105" r:id="rId5"/>
    <sheet name="Tab 2 i 3" sheetId="106" r:id="rId6"/>
    <sheet name="Tab 4 i 5" sheetId="107" r:id="rId7"/>
    <sheet name="Tab 6 i 7" sheetId="108" r:id="rId8"/>
    <sheet name="Tab 8 i 9" sheetId="109" r:id="rId9"/>
    <sheet name="Tab 10" sheetId="110" r:id="rId10"/>
    <sheet name="Tab 1 (11)" sheetId="94" r:id="rId11"/>
    <sheet name="Tab 2 (12) i wykres 1" sheetId="135" r:id="rId12"/>
    <sheet name="Tab 3 (13) i wykres 2" sheetId="125" r:id="rId13"/>
    <sheet name="Tab 4 (14)" sheetId="95" r:id="rId14"/>
    <sheet name="Tab 5 (15)" sheetId="96" r:id="rId15"/>
    <sheet name="Wykres 3" sheetId="129" r:id="rId16"/>
    <sheet name="Tab 6 (16)" sheetId="97" r:id="rId17"/>
    <sheet name="Tab 7 (17)" sheetId="98" r:id="rId18"/>
    <sheet name="Tab 8 (18)" sheetId="99" r:id="rId19"/>
    <sheet name="Tab 9 (19) i 10 (20)" sheetId="101" r:id="rId20"/>
    <sheet name="Tab 11 (21) i 12 (22)" sheetId="102" r:id="rId21"/>
    <sheet name="Tab 1 (23)" sheetId="104" r:id="rId22"/>
    <sheet name="Tab 1 (24) i 2 (25)" sheetId="113" r:id="rId23"/>
    <sheet name="Wykres 4" sheetId="130" r:id="rId24"/>
    <sheet name="Tab 3 (26) i 4 (27)" sheetId="114" r:id="rId25"/>
    <sheet name="Wykres 5" sheetId="126" r:id="rId26"/>
    <sheet name="Tab 1 (28)" sheetId="115" r:id="rId27"/>
    <sheet name="Tab 2 (29) i 3 (30)" sheetId="117" r:id="rId28"/>
    <sheet name="Tab 4 (31)" sheetId="116" r:id="rId29"/>
    <sheet name="Tab 5 (32) i 6 (33)" sheetId="118" r:id="rId30"/>
    <sheet name="Tab 7 (34) i 8 (35)" sheetId="119" r:id="rId31"/>
    <sheet name="Tab 1 (36) i 2 (37)" sheetId="121" r:id="rId32"/>
    <sheet name="Strona końcowa" sheetId="138" r:id="rId33"/>
  </sheets>
  <definedNames>
    <definedName name="_xlnm.Print_Area" localSheetId="3">'Objaśnienia i skróty'!$A$1:$B$25</definedName>
    <definedName name="_xlnm.Print_Area" localSheetId="1">'Spis treści'!$A$1:$C$59</definedName>
    <definedName name="_xlnm.Print_Area" localSheetId="32">'Strona końcowa'!$A$1:$B$31</definedName>
    <definedName name="_xlnm.Print_Area" localSheetId="0">'Strona tytułowa'!$A$1:$B$34</definedName>
    <definedName name="_xlnm.Print_Area" localSheetId="4">'Tab 1'!$A$1:$I$27</definedName>
    <definedName name="_xlnm.Print_Area" localSheetId="10">'Tab 1 (11)'!$A$1:$I$30</definedName>
    <definedName name="_xlnm.Print_Area" localSheetId="21">'Tab 1 (23)'!$A$1:$I$61</definedName>
    <definedName name="_xlnm.Print_Area" localSheetId="22">'Tab 1 (24) i 2 (25)'!$A$1:$I$39</definedName>
    <definedName name="_xlnm.Print_Area" localSheetId="26">'Tab 1 (28)'!$A$1:$L$24</definedName>
    <definedName name="_xlnm.Print_Area" localSheetId="31">'Tab 1 (36) i 2 (37)'!$A$1:$M$34</definedName>
    <definedName name="_xlnm.Print_Area" localSheetId="9">'Tab 10'!$A$1:$K$55</definedName>
    <definedName name="_xlnm.Print_Area" localSheetId="20">'Tab 11 (21) i 12 (22)'!$A$1:$I$45</definedName>
    <definedName name="_xlnm.Print_Area" localSheetId="11">'Tab 2 (12) i wykres 1'!$A$1:$E$48</definedName>
    <definedName name="_xlnm.Print_Area" localSheetId="27">'Tab 2 (29) i 3 (30)'!$A$1:$I$29</definedName>
    <definedName name="_xlnm.Print_Area" localSheetId="5">'Tab 2 i 3'!$A$1:$I$31</definedName>
    <definedName name="_xlnm.Print_Area" localSheetId="12">'Tab 3 (13) i wykres 2'!$A$1:$E$49</definedName>
    <definedName name="_xlnm.Print_Area" localSheetId="24">'Tab 3 (26) i 4 (27)'!$A$1:$J$38</definedName>
    <definedName name="_xlnm.Print_Area" localSheetId="13">'Tab 4 (14)'!$A$1:$H$30</definedName>
    <definedName name="_xlnm.Print_Area" localSheetId="28">'Tab 4 (31)'!$A$1:$H$26</definedName>
    <definedName name="_xlnm.Print_Area" localSheetId="6">'Tab 4 i 5'!$A$1:$G$35</definedName>
    <definedName name="_xlnm.Print_Area" localSheetId="14">'Tab 5 (15)'!$A$1:$I$33</definedName>
    <definedName name="_xlnm.Print_Area" localSheetId="29">'Tab 5 (32) i 6 (33)'!$A$1:$D$46</definedName>
    <definedName name="_xlnm.Print_Area" localSheetId="16">'Tab 6 (16)'!$A$1:$H$32</definedName>
    <definedName name="_xlnm.Print_Area" localSheetId="7">'Tab 6 i 7'!$A$1:$G$27</definedName>
    <definedName name="_xlnm.Print_Area" localSheetId="17">'Tab 7 (17)'!$A$1:$I$33</definedName>
    <definedName name="_xlnm.Print_Area" localSheetId="30">'Tab 7 (34) i 8 (35)'!$A$1:$I$46</definedName>
    <definedName name="_xlnm.Print_Area" localSheetId="18">'Tab 8 (18)'!$A$1:$H$32</definedName>
    <definedName name="_xlnm.Print_Area" localSheetId="8">'Tab 8 i 9'!$A$1:$F$27</definedName>
    <definedName name="_xlnm.Print_Area" localSheetId="19">'Tab 9 (19) i 10 (20)'!$A$1:$I$30</definedName>
    <definedName name="_xlnm.Print_Area" localSheetId="2">'Uwagi wstępne'!$A$1:$B$130</definedName>
    <definedName name="_xlnm.Print_Area" localSheetId="15">'Wykres 3'!$A$1:$F$6</definedName>
    <definedName name="_xlnm.Print_Area" localSheetId="23">'Wykres 4'!$A$1:$G$33</definedName>
    <definedName name="_xlnm.Print_Area" localSheetId="25">'Wykres 5'!$B$1:$M$21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1" i="126" l="1"/>
  <c r="C21" i="126"/>
  <c r="E21" i="126"/>
  <c r="F21" i="126"/>
  <c r="G21" i="126"/>
  <c r="C20" i="126"/>
  <c r="B27" i="106" l="1"/>
  <c r="C27" i="106"/>
  <c r="D27" i="106"/>
  <c r="E27" i="106"/>
  <c r="F27" i="106"/>
  <c r="I29" i="117" l="1"/>
  <c r="H29" i="117"/>
  <c r="G29" i="117"/>
  <c r="I28" i="117"/>
  <c r="H28" i="117"/>
  <c r="G28" i="117"/>
  <c r="I27" i="117"/>
  <c r="H27" i="117"/>
  <c r="G27" i="117"/>
  <c r="I25" i="117"/>
  <c r="H25" i="117"/>
  <c r="G25" i="117"/>
  <c r="I24" i="117"/>
  <c r="H24" i="117"/>
  <c r="G24" i="117"/>
  <c r="I23" i="117"/>
  <c r="H23" i="117"/>
  <c r="G23" i="117"/>
  <c r="J16" i="114" l="1"/>
  <c r="I16" i="114"/>
  <c r="H16" i="114"/>
  <c r="J14" i="114"/>
  <c r="I14" i="114"/>
  <c r="H14" i="114"/>
  <c r="J13" i="114"/>
  <c r="I13" i="114"/>
  <c r="H13" i="114"/>
  <c r="J11" i="114"/>
  <c r="I11" i="114"/>
  <c r="H11" i="114"/>
  <c r="J10" i="114"/>
  <c r="I10" i="114"/>
  <c r="H10" i="114"/>
  <c r="J9" i="114"/>
  <c r="I9" i="114"/>
  <c r="H9" i="114"/>
  <c r="J8" i="114"/>
  <c r="I8" i="114"/>
  <c r="H8" i="114"/>
  <c r="J7" i="114"/>
  <c r="I7" i="114"/>
  <c r="H7" i="114"/>
  <c r="C32" i="130"/>
  <c r="B32" i="130"/>
  <c r="I15" i="113"/>
  <c r="H15" i="113"/>
  <c r="G15" i="113"/>
  <c r="I14" i="113"/>
  <c r="H14" i="113"/>
  <c r="G14" i="113"/>
  <c r="I11" i="113"/>
  <c r="H11" i="113"/>
  <c r="G11" i="113"/>
  <c r="I10" i="113"/>
  <c r="H10" i="113"/>
  <c r="G10" i="113"/>
  <c r="I9" i="113"/>
  <c r="H9" i="113"/>
  <c r="G9" i="113"/>
  <c r="I8" i="113"/>
  <c r="H8" i="113"/>
  <c r="G8" i="113"/>
  <c r="F16" i="113"/>
  <c r="F12" i="113"/>
  <c r="E16" i="113"/>
  <c r="G16" i="113" s="1"/>
  <c r="E12" i="113"/>
  <c r="G12" i="113" s="1"/>
  <c r="I61" i="104"/>
  <c r="H61" i="104"/>
  <c r="G61" i="104"/>
  <c r="I60" i="104"/>
  <c r="H60" i="104"/>
  <c r="G60" i="104"/>
  <c r="I59" i="104"/>
  <c r="H59" i="104"/>
  <c r="G59" i="104"/>
  <c r="I57" i="104"/>
  <c r="H57" i="104"/>
  <c r="G57" i="104"/>
  <c r="I56" i="104"/>
  <c r="H56" i="104"/>
  <c r="G56" i="104"/>
  <c r="I55" i="104"/>
  <c r="H55" i="104"/>
  <c r="G55" i="104"/>
  <c r="I53" i="104"/>
  <c r="H53" i="104"/>
  <c r="G53" i="104"/>
  <c r="I52" i="104"/>
  <c r="H52" i="104"/>
  <c r="G52" i="104"/>
  <c r="I51" i="104"/>
  <c r="H51" i="104"/>
  <c r="G51" i="104"/>
  <c r="I49" i="104"/>
  <c r="H49" i="104"/>
  <c r="G49" i="104"/>
  <c r="I48" i="104"/>
  <c r="H48" i="104"/>
  <c r="G48" i="104"/>
  <c r="I47" i="104"/>
  <c r="H47" i="104"/>
  <c r="G47" i="104"/>
  <c r="I45" i="104"/>
  <c r="H45" i="104"/>
  <c r="G45" i="104"/>
  <c r="I44" i="104"/>
  <c r="H44" i="104"/>
  <c r="G44" i="104"/>
  <c r="I43" i="104"/>
  <c r="H43" i="104"/>
  <c r="G43" i="104"/>
  <c r="I41" i="104"/>
  <c r="H41" i="104"/>
  <c r="G41" i="104"/>
  <c r="I40" i="104"/>
  <c r="H40" i="104"/>
  <c r="G40" i="104"/>
  <c r="I39" i="104"/>
  <c r="H39" i="104"/>
  <c r="G39" i="104"/>
  <c r="I37" i="104"/>
  <c r="H37" i="104"/>
  <c r="G37" i="104"/>
  <c r="I36" i="104"/>
  <c r="H36" i="104"/>
  <c r="G36" i="104"/>
  <c r="I35" i="104"/>
  <c r="H35" i="104"/>
  <c r="G35" i="104"/>
  <c r="I33" i="104"/>
  <c r="H33" i="104"/>
  <c r="G33" i="104"/>
  <c r="I32" i="104"/>
  <c r="H32" i="104"/>
  <c r="G32" i="104"/>
  <c r="I31" i="104"/>
  <c r="H31" i="104"/>
  <c r="G31" i="104"/>
  <c r="I29" i="104"/>
  <c r="H29" i="104"/>
  <c r="G29" i="104"/>
  <c r="I28" i="104"/>
  <c r="H28" i="104"/>
  <c r="G28" i="104"/>
  <c r="I27" i="104"/>
  <c r="H27" i="104"/>
  <c r="G27" i="104"/>
  <c r="I25" i="104"/>
  <c r="H25" i="104"/>
  <c r="G25" i="104"/>
  <c r="I24" i="104"/>
  <c r="H24" i="104"/>
  <c r="G24" i="104"/>
  <c r="I23" i="104"/>
  <c r="H23" i="104"/>
  <c r="G23" i="104"/>
  <c r="I21" i="104"/>
  <c r="H21" i="104"/>
  <c r="G21" i="104"/>
  <c r="I20" i="104"/>
  <c r="H20" i="104"/>
  <c r="G20" i="104"/>
  <c r="I19" i="104"/>
  <c r="H19" i="104"/>
  <c r="G19" i="104"/>
  <c r="I17" i="104"/>
  <c r="H17" i="104"/>
  <c r="G17" i="104"/>
  <c r="I16" i="104"/>
  <c r="H16" i="104"/>
  <c r="G16" i="104"/>
  <c r="I15" i="104"/>
  <c r="H15" i="104"/>
  <c r="G15" i="104"/>
  <c r="I12" i="104"/>
  <c r="H12" i="104"/>
  <c r="G12" i="104"/>
  <c r="I11" i="104"/>
  <c r="H11" i="104"/>
  <c r="G11" i="104"/>
  <c r="I9" i="104"/>
  <c r="H9" i="104"/>
  <c r="G9" i="104"/>
  <c r="I8" i="104"/>
  <c r="H8" i="104"/>
  <c r="G8" i="104"/>
  <c r="I7" i="104"/>
  <c r="H7" i="104"/>
  <c r="G7" i="104"/>
  <c r="F13" i="104" l="1"/>
  <c r="E13" i="104"/>
  <c r="G13" i="104" s="1"/>
  <c r="I20" i="102"/>
  <c r="H20" i="102"/>
  <c r="G20" i="102"/>
  <c r="I19" i="102"/>
  <c r="H19" i="102"/>
  <c r="G19" i="102"/>
  <c r="G17" i="102"/>
  <c r="I16" i="102"/>
  <c r="H16" i="102"/>
  <c r="G16" i="102"/>
  <c r="I15" i="102"/>
  <c r="H15" i="102"/>
  <c r="G15" i="102"/>
  <c r="I12" i="102"/>
  <c r="H12" i="102"/>
  <c r="G12" i="102"/>
  <c r="I11" i="102"/>
  <c r="H11" i="102"/>
  <c r="G11" i="102"/>
  <c r="F21" i="102"/>
  <c r="F17" i="102"/>
  <c r="F13" i="102"/>
  <c r="F8" i="102"/>
  <c r="F7" i="102"/>
  <c r="E21" i="102"/>
  <c r="G21" i="102" s="1"/>
  <c r="E17" i="102"/>
  <c r="E13" i="102"/>
  <c r="G13" i="102" s="1"/>
  <c r="E8" i="102"/>
  <c r="G8" i="102" s="1"/>
  <c r="E7" i="102"/>
  <c r="G7" i="102" s="1"/>
  <c r="I8" i="101"/>
  <c r="H8" i="101"/>
  <c r="G8" i="101"/>
  <c r="I7" i="101"/>
  <c r="H7" i="101"/>
  <c r="G7" i="101"/>
  <c r="F9" i="101"/>
  <c r="E9" i="101"/>
  <c r="G9" i="101" s="1"/>
  <c r="I32" i="98"/>
  <c r="H32" i="98"/>
  <c r="G32" i="98"/>
  <c r="I31" i="98"/>
  <c r="H31" i="98"/>
  <c r="G31" i="98"/>
  <c r="I30" i="98"/>
  <c r="H30" i="98"/>
  <c r="G30" i="98"/>
  <c r="I29" i="98"/>
  <c r="H29" i="98"/>
  <c r="G29" i="98"/>
  <c r="I28" i="98"/>
  <c r="H28" i="98"/>
  <c r="G28" i="98"/>
  <c r="I27" i="98"/>
  <c r="H27" i="98"/>
  <c r="G27" i="98"/>
  <c r="I26" i="98"/>
  <c r="H26" i="98"/>
  <c r="G26" i="98"/>
  <c r="I25" i="98"/>
  <c r="H25" i="98"/>
  <c r="G25" i="98"/>
  <c r="I24" i="98"/>
  <c r="H24" i="98"/>
  <c r="G24" i="98"/>
  <c r="I23" i="98"/>
  <c r="H23" i="98"/>
  <c r="G23" i="98"/>
  <c r="I22" i="98"/>
  <c r="H22" i="98"/>
  <c r="G22" i="98"/>
  <c r="I21" i="98"/>
  <c r="H21" i="98"/>
  <c r="G21" i="98"/>
  <c r="I20" i="98"/>
  <c r="H20" i="98"/>
  <c r="G20" i="98"/>
  <c r="I18" i="98"/>
  <c r="H18" i="98"/>
  <c r="G18" i="98"/>
  <c r="I17" i="98"/>
  <c r="H17" i="98"/>
  <c r="G17" i="98"/>
  <c r="I16" i="98"/>
  <c r="H16" i="98"/>
  <c r="G16" i="98"/>
  <c r="I15" i="98"/>
  <c r="H15" i="98"/>
  <c r="G15" i="98"/>
  <c r="I14" i="98"/>
  <c r="H14" i="98"/>
  <c r="G14" i="98"/>
  <c r="I13" i="98"/>
  <c r="H13" i="98"/>
  <c r="G13" i="98"/>
  <c r="I11" i="98"/>
  <c r="H11" i="98"/>
  <c r="G11" i="98"/>
  <c r="I10" i="98"/>
  <c r="H10" i="98"/>
  <c r="G10" i="98"/>
  <c r="I9" i="98"/>
  <c r="H9" i="98"/>
  <c r="G9" i="98"/>
  <c r="I32" i="96"/>
  <c r="H32" i="96"/>
  <c r="G32" i="96"/>
  <c r="I31" i="96"/>
  <c r="H31" i="96"/>
  <c r="G31" i="96"/>
  <c r="I30" i="96"/>
  <c r="H30" i="96"/>
  <c r="G30" i="96"/>
  <c r="I29" i="96"/>
  <c r="H29" i="96"/>
  <c r="G29" i="96"/>
  <c r="I28" i="96"/>
  <c r="H28" i="96"/>
  <c r="G28" i="96"/>
  <c r="I26" i="96"/>
  <c r="H26" i="96"/>
  <c r="G26" i="96"/>
  <c r="I25" i="96"/>
  <c r="H25" i="96"/>
  <c r="G25" i="96"/>
  <c r="I24" i="96"/>
  <c r="H24" i="96"/>
  <c r="G24" i="96"/>
  <c r="I23" i="96"/>
  <c r="H23" i="96"/>
  <c r="G23" i="96"/>
  <c r="I22" i="96"/>
  <c r="H22" i="96"/>
  <c r="G22" i="96"/>
  <c r="I18" i="96"/>
  <c r="H18" i="96"/>
  <c r="G18" i="96"/>
  <c r="I17" i="96"/>
  <c r="H17" i="96"/>
  <c r="G17" i="96"/>
  <c r="I16" i="96"/>
  <c r="H16" i="96"/>
  <c r="G16" i="96"/>
  <c r="I15" i="96"/>
  <c r="H15" i="96"/>
  <c r="G15" i="96"/>
  <c r="I14" i="96"/>
  <c r="H14" i="96"/>
  <c r="G14" i="96"/>
  <c r="F9" i="102" l="1"/>
  <c r="E9" i="102"/>
  <c r="G9" i="102" s="1"/>
  <c r="F27" i="96"/>
  <c r="F21" i="96"/>
  <c r="F13" i="96"/>
  <c r="F10" i="96" s="1"/>
  <c r="E27" i="96"/>
  <c r="E21" i="96"/>
  <c r="E13" i="96"/>
  <c r="I30" i="94"/>
  <c r="H30" i="94"/>
  <c r="G30" i="94"/>
  <c r="I29" i="94"/>
  <c r="H29" i="94"/>
  <c r="G29" i="94"/>
  <c r="I28" i="94"/>
  <c r="H28" i="94"/>
  <c r="G28" i="94"/>
  <c r="I27" i="94"/>
  <c r="H27" i="94"/>
  <c r="G27" i="94"/>
  <c r="I26" i="94"/>
  <c r="H26" i="94"/>
  <c r="G26" i="94"/>
  <c r="I25" i="94"/>
  <c r="H25" i="94"/>
  <c r="G25" i="94"/>
  <c r="I24" i="94"/>
  <c r="H24" i="94"/>
  <c r="G24" i="94"/>
  <c r="I23" i="94"/>
  <c r="H23" i="94"/>
  <c r="G23" i="94"/>
  <c r="I22" i="94"/>
  <c r="H22" i="94"/>
  <c r="G22" i="94"/>
  <c r="I21" i="94"/>
  <c r="H21" i="94"/>
  <c r="G21" i="94"/>
  <c r="I20" i="94"/>
  <c r="H20" i="94"/>
  <c r="G20" i="94"/>
  <c r="I19" i="94"/>
  <c r="H19" i="94"/>
  <c r="G19" i="94"/>
  <c r="I18" i="94"/>
  <c r="H18" i="94"/>
  <c r="G18" i="94"/>
  <c r="I16" i="94"/>
  <c r="H16" i="94"/>
  <c r="G16" i="94"/>
  <c r="I15" i="94"/>
  <c r="H15" i="94"/>
  <c r="G15" i="94"/>
  <c r="I14" i="94"/>
  <c r="H14" i="94"/>
  <c r="G14" i="94"/>
  <c r="I13" i="94"/>
  <c r="H13" i="94"/>
  <c r="G13" i="94"/>
  <c r="I12" i="94"/>
  <c r="H12" i="94"/>
  <c r="G12" i="94"/>
  <c r="I11" i="94"/>
  <c r="H11" i="94"/>
  <c r="G11" i="94"/>
  <c r="I9" i="94"/>
  <c r="H9" i="94"/>
  <c r="G9" i="94"/>
  <c r="I8" i="94"/>
  <c r="H8" i="94"/>
  <c r="G8" i="94"/>
  <c r="I7" i="94"/>
  <c r="H7" i="94"/>
  <c r="G7" i="94"/>
  <c r="B9" i="109"/>
  <c r="C9" i="109"/>
  <c r="D9" i="109"/>
  <c r="E9" i="109"/>
  <c r="F9" i="109"/>
  <c r="B5" i="107"/>
  <c r="I18" i="106"/>
  <c r="H18" i="106"/>
  <c r="G18" i="106"/>
  <c r="I17" i="106"/>
  <c r="H17" i="106"/>
  <c r="G17" i="106"/>
  <c r="I15" i="106"/>
  <c r="H15" i="106"/>
  <c r="G15" i="106"/>
  <c r="I14" i="106"/>
  <c r="H14" i="106"/>
  <c r="G14" i="106"/>
  <c r="I12" i="106"/>
  <c r="H12" i="106"/>
  <c r="G12" i="106"/>
  <c r="I11" i="106"/>
  <c r="H11" i="106"/>
  <c r="G11" i="106"/>
  <c r="I9" i="106"/>
  <c r="H9" i="106"/>
  <c r="G9" i="106"/>
  <c r="I8" i="106"/>
  <c r="H8" i="106"/>
  <c r="G8" i="106"/>
  <c r="F20" i="96" l="1"/>
  <c r="F11" i="96" s="1"/>
  <c r="F9" i="96"/>
  <c r="D5" i="129"/>
  <c r="G27" i="96"/>
  <c r="C5" i="129"/>
  <c r="G21" i="96"/>
  <c r="E20" i="96"/>
  <c r="E10" i="96"/>
  <c r="G10" i="96" s="1"/>
  <c r="B5" i="129"/>
  <c r="G13" i="96"/>
  <c r="I27" i="105"/>
  <c r="H27" i="105"/>
  <c r="G27" i="105"/>
  <c r="I25" i="105"/>
  <c r="H25" i="105"/>
  <c r="G25" i="105"/>
  <c r="I24" i="105"/>
  <c r="H24" i="105"/>
  <c r="G24" i="105"/>
  <c r="I23" i="105"/>
  <c r="H23" i="105"/>
  <c r="G23" i="105"/>
  <c r="I21" i="105"/>
  <c r="H21" i="105"/>
  <c r="G21" i="105"/>
  <c r="I20" i="105"/>
  <c r="H20" i="105"/>
  <c r="G20" i="105"/>
  <c r="I19" i="105"/>
  <c r="H19" i="105"/>
  <c r="G19" i="105"/>
  <c r="I18" i="105"/>
  <c r="H18" i="105"/>
  <c r="G18" i="105"/>
  <c r="I17" i="105"/>
  <c r="H17" i="105"/>
  <c r="G17" i="105"/>
  <c r="I15" i="105"/>
  <c r="H15" i="105"/>
  <c r="G15" i="105"/>
  <c r="I14" i="105"/>
  <c r="H14" i="105"/>
  <c r="G14" i="105"/>
  <c r="I13" i="105"/>
  <c r="H13" i="105"/>
  <c r="G13" i="105"/>
  <c r="I11" i="105"/>
  <c r="H11" i="105"/>
  <c r="G11" i="105"/>
  <c r="I10" i="105"/>
  <c r="H10" i="105"/>
  <c r="G10" i="105"/>
  <c r="I9" i="105"/>
  <c r="H9" i="105"/>
  <c r="G9" i="105"/>
  <c r="I8" i="105"/>
  <c r="H8" i="105"/>
  <c r="G8" i="105"/>
  <c r="I7" i="105"/>
  <c r="H7" i="105"/>
  <c r="G7" i="105"/>
  <c r="E11" i="96" l="1"/>
  <c r="G20" i="96"/>
  <c r="A1" i="117"/>
  <c r="A1" i="116"/>
  <c r="A1" i="135"/>
  <c r="A1" i="125" s="1"/>
  <c r="G11" i="96" l="1"/>
  <c r="E9" i="96"/>
  <c r="G9" i="96" s="1"/>
  <c r="A1" i="106"/>
  <c r="A1" i="107" s="1"/>
  <c r="A1" i="108" s="1"/>
  <c r="A1" i="109" s="1"/>
  <c r="A1" i="110" s="1"/>
  <c r="B8" i="102" l="1"/>
  <c r="H8" i="102" s="1"/>
  <c r="B7" i="102"/>
  <c r="H7" i="102" s="1"/>
  <c r="C8" i="102"/>
  <c r="I8" i="102" s="1"/>
  <c r="C7" i="102"/>
  <c r="I7" i="102" s="1"/>
  <c r="D8" i="102"/>
  <c r="D7" i="102"/>
  <c r="F23" i="109" l="1"/>
  <c r="E23" i="109"/>
  <c r="D23" i="109"/>
  <c r="D20" i="109" s="1"/>
  <c r="C23" i="109"/>
  <c r="C20" i="109" s="1"/>
  <c r="F20" i="109"/>
  <c r="E20" i="109"/>
  <c r="B23" i="109"/>
  <c r="B20" i="109" s="1"/>
  <c r="B5" i="108" l="1"/>
  <c r="B22" i="121" l="1"/>
  <c r="B21" i="121" l="1"/>
  <c r="B20" i="121"/>
  <c r="B19" i="121"/>
  <c r="B18" i="121"/>
  <c r="B17" i="121"/>
  <c r="B16" i="121"/>
  <c r="B15" i="121"/>
  <c r="B14" i="121"/>
  <c r="B13" i="121"/>
  <c r="B12" i="121"/>
  <c r="B11" i="121"/>
  <c r="B10" i="121"/>
  <c r="B9" i="121"/>
  <c r="B8" i="121"/>
  <c r="B7" i="121"/>
  <c r="B46" i="118" l="1"/>
  <c r="B45" i="118"/>
  <c r="B44" i="118"/>
  <c r="B43" i="118"/>
  <c r="B42" i="118"/>
  <c r="B41" i="118"/>
  <c r="B40" i="118"/>
  <c r="B39" i="118"/>
  <c r="B38" i="118"/>
  <c r="B37" i="118"/>
  <c r="B36" i="118"/>
  <c r="B35" i="118"/>
  <c r="B34" i="118"/>
  <c r="B33" i="118"/>
  <c r="B32" i="118"/>
  <c r="B31" i="118"/>
  <c r="B23" i="118"/>
  <c r="B22" i="118"/>
  <c r="B21" i="118"/>
  <c r="B20" i="118"/>
  <c r="B19" i="118"/>
  <c r="B18" i="118"/>
  <c r="B17" i="118"/>
  <c r="B16" i="118"/>
  <c r="B15" i="118"/>
  <c r="B14" i="118"/>
  <c r="B13" i="118"/>
  <c r="B12" i="118"/>
  <c r="B11" i="118"/>
  <c r="B10" i="118"/>
  <c r="B9" i="118"/>
  <c r="B8" i="118"/>
  <c r="B24" i="116" l="1"/>
  <c r="B23" i="116"/>
  <c r="B22" i="116"/>
  <c r="B21" i="116"/>
  <c r="B20" i="116"/>
  <c r="B19" i="116"/>
  <c r="B18" i="116"/>
  <c r="B17" i="116"/>
  <c r="B16" i="116"/>
  <c r="B15" i="116"/>
  <c r="B14" i="116"/>
  <c r="B13" i="116"/>
  <c r="B12" i="116"/>
  <c r="B11" i="116"/>
  <c r="B10" i="116"/>
  <c r="B9" i="116"/>
  <c r="B13" i="117" l="1"/>
  <c r="B12" i="117"/>
  <c r="B11" i="117"/>
  <c r="B10" i="117"/>
  <c r="B9" i="117"/>
  <c r="B8" i="117"/>
  <c r="H6" i="117"/>
  <c r="G6" i="117"/>
  <c r="F6" i="117"/>
  <c r="E6" i="117"/>
  <c r="D6" i="117"/>
  <c r="C6" i="117"/>
  <c r="B6" i="117" l="1"/>
  <c r="B5" i="117"/>
  <c r="B7" i="116" s="1"/>
  <c r="B24" i="115"/>
  <c r="B23" i="115"/>
  <c r="B22" i="115"/>
  <c r="B21" i="115"/>
  <c r="B20" i="115"/>
  <c r="B19" i="115"/>
  <c r="B18" i="115"/>
  <c r="B17" i="115"/>
  <c r="B16" i="115"/>
  <c r="B15" i="115"/>
  <c r="B14" i="115"/>
  <c r="B13" i="115"/>
  <c r="B12" i="115"/>
  <c r="B11" i="115"/>
  <c r="B10" i="115"/>
  <c r="B9" i="115"/>
  <c r="L8" i="115"/>
  <c r="K8" i="115"/>
  <c r="J8" i="115"/>
  <c r="I8" i="115"/>
  <c r="H8" i="115"/>
  <c r="G8" i="115"/>
  <c r="F8" i="115"/>
  <c r="E8" i="115"/>
  <c r="D8" i="115"/>
  <c r="C8" i="115"/>
  <c r="B6" i="118" l="1"/>
  <c r="B29" i="118" s="1"/>
  <c r="B8" i="115"/>
  <c r="D12" i="113" l="1"/>
  <c r="C12" i="113"/>
  <c r="I12" i="113" s="1"/>
  <c r="B12" i="113"/>
  <c r="H12" i="113" s="1"/>
  <c r="D16" i="113" l="1"/>
  <c r="C16" i="113"/>
  <c r="I16" i="113" s="1"/>
  <c r="B16" i="113"/>
  <c r="H16" i="113" s="1"/>
  <c r="C13" i="104" l="1"/>
  <c r="I13" i="104" s="1"/>
  <c r="B13" i="104"/>
  <c r="H13" i="104" s="1"/>
  <c r="D13" i="104"/>
  <c r="B30" i="95" l="1"/>
  <c r="B29" i="95"/>
  <c r="B28" i="95"/>
  <c r="E6" i="109" l="1"/>
  <c r="D6" i="109"/>
  <c r="C6" i="109"/>
  <c r="B6" i="109"/>
  <c r="F6" i="109"/>
  <c r="D6" i="108" l="1"/>
  <c r="C6" i="108"/>
  <c r="B6" i="108"/>
  <c r="F6" i="108"/>
  <c r="E6" i="108"/>
  <c r="F24" i="106" l="1"/>
  <c r="E24" i="106"/>
  <c r="B18" i="107" l="1"/>
  <c r="B19" i="108" s="1"/>
  <c r="B5" i="109" l="1"/>
  <c r="B19" i="109" s="1"/>
  <c r="B6" i="110" s="1"/>
  <c r="B5" i="125" l="1"/>
  <c r="B9" i="97" s="1"/>
  <c r="B9" i="99" s="1"/>
  <c r="B21" i="114" s="1"/>
  <c r="B13" i="101"/>
  <c r="B28" i="102"/>
  <c r="B22" i="113" s="1"/>
  <c r="D32" i="130"/>
  <c r="B33" i="130" s="1"/>
  <c r="B5" i="119" l="1"/>
  <c r="B29" i="119" s="1"/>
  <c r="C33" i="130"/>
  <c r="D33" i="130"/>
  <c r="D30" i="101" l="1"/>
  <c r="D29" i="101"/>
  <c r="D28" i="101"/>
  <c r="D27" i="101"/>
  <c r="D26" i="101"/>
  <c r="D25" i="101"/>
  <c r="D24" i="101"/>
  <c r="D23" i="101"/>
  <c r="D22" i="101"/>
  <c r="D21" i="101"/>
  <c r="D20" i="101"/>
  <c r="D19" i="101"/>
  <c r="D18" i="101"/>
  <c r="D17" i="101"/>
  <c r="D16" i="101"/>
  <c r="D15" i="101"/>
  <c r="C14" i="101"/>
  <c r="B23" i="135" l="1"/>
  <c r="A1" i="95" l="1"/>
  <c r="A1" i="96" s="1"/>
  <c r="A1" i="129"/>
  <c r="D24" i="106"/>
  <c r="C30" i="121" l="1"/>
  <c r="M6" i="121"/>
  <c r="L6" i="121"/>
  <c r="K6" i="121"/>
  <c r="J6" i="121"/>
  <c r="I6" i="121"/>
  <c r="H6" i="121"/>
  <c r="G6" i="121"/>
  <c r="F6" i="121"/>
  <c r="E6" i="121"/>
  <c r="D6" i="121"/>
  <c r="C6" i="121"/>
  <c r="B6" i="121"/>
  <c r="C30" i="119"/>
  <c r="B30" i="119"/>
  <c r="H23" i="119"/>
  <c r="B23" i="119"/>
  <c r="B22" i="119"/>
  <c r="B21" i="119"/>
  <c r="H21" i="119" s="1"/>
  <c r="B20" i="119"/>
  <c r="B19" i="119"/>
  <c r="B18" i="119"/>
  <c r="B17" i="119"/>
  <c r="B16" i="119"/>
  <c r="B15" i="119"/>
  <c r="H15" i="119" s="1"/>
  <c r="B14" i="119"/>
  <c r="B13" i="119"/>
  <c r="H13" i="119" s="1"/>
  <c r="B12" i="119"/>
  <c r="H12" i="119" s="1"/>
  <c r="B11" i="119"/>
  <c r="B10" i="119"/>
  <c r="H10" i="119" s="1"/>
  <c r="B9" i="119"/>
  <c r="B8" i="119"/>
  <c r="I7" i="119"/>
  <c r="G7" i="119"/>
  <c r="F7" i="119"/>
  <c r="D7" i="119"/>
  <c r="C7" i="119"/>
  <c r="D30" i="118"/>
  <c r="C30" i="118"/>
  <c r="B30" i="118"/>
  <c r="D7" i="118"/>
  <c r="C7" i="118"/>
  <c r="B7" i="118"/>
  <c r="H8" i="116"/>
  <c r="G8" i="116"/>
  <c r="F8" i="116"/>
  <c r="E8" i="116"/>
  <c r="D8" i="116"/>
  <c r="C8" i="116"/>
  <c r="B8" i="116"/>
  <c r="A1" i="118"/>
  <c r="A1" i="119" s="1"/>
  <c r="J22" i="114"/>
  <c r="I22" i="114"/>
  <c r="G20" i="126" s="1"/>
  <c r="H22" i="114"/>
  <c r="F20" i="126" s="1"/>
  <c r="G22" i="114"/>
  <c r="E20" i="126" s="1"/>
  <c r="F22" i="114"/>
  <c r="D20" i="126" s="1"/>
  <c r="E22" i="114"/>
  <c r="C22" i="114"/>
  <c r="B22" i="114"/>
  <c r="A1" i="114"/>
  <c r="G23" i="113"/>
  <c r="F23" i="113"/>
  <c r="E23" i="113"/>
  <c r="D23" i="113"/>
  <c r="C23" i="113"/>
  <c r="B23" i="113"/>
  <c r="C26" i="108"/>
  <c r="B26" i="108" s="1"/>
  <c r="C25" i="108"/>
  <c r="B25" i="108" s="1"/>
  <c r="C24" i="108"/>
  <c r="B24" i="108" s="1"/>
  <c r="C23" i="108"/>
  <c r="B23" i="108" s="1"/>
  <c r="C22" i="108"/>
  <c r="B22" i="108" s="1"/>
  <c r="C21" i="108"/>
  <c r="B21" i="108" s="1"/>
  <c r="G20" i="108"/>
  <c r="F20" i="108"/>
  <c r="E20" i="108"/>
  <c r="D20" i="108"/>
  <c r="C35" i="107"/>
  <c r="F35" i="107" s="1"/>
  <c r="C34" i="107"/>
  <c r="F34" i="107" s="1"/>
  <c r="C33" i="107"/>
  <c r="B33" i="107" s="1"/>
  <c r="C32" i="107"/>
  <c r="F32" i="107" s="1"/>
  <c r="C31" i="107"/>
  <c r="F31" i="107" s="1"/>
  <c r="C30" i="107"/>
  <c r="F30" i="107" s="1"/>
  <c r="C29" i="107"/>
  <c r="B29" i="107" s="1"/>
  <c r="C28" i="107"/>
  <c r="F28" i="107" s="1"/>
  <c r="C27" i="107"/>
  <c r="F27" i="107" s="1"/>
  <c r="C26" i="107"/>
  <c r="F26" i="107" s="1"/>
  <c r="C25" i="107"/>
  <c r="B25" i="107" s="1"/>
  <c r="C24" i="107"/>
  <c r="F24" i="107" s="1"/>
  <c r="C23" i="107"/>
  <c r="F23" i="107" s="1"/>
  <c r="C22" i="107"/>
  <c r="F22" i="107" s="1"/>
  <c r="C21" i="107"/>
  <c r="B21" i="107" s="1"/>
  <c r="C20" i="107"/>
  <c r="F20" i="107" s="1"/>
  <c r="G19" i="107"/>
  <c r="E19" i="107"/>
  <c r="D19" i="107"/>
  <c r="F12" i="107"/>
  <c r="F11" i="107"/>
  <c r="F9" i="107"/>
  <c r="F8" i="107"/>
  <c r="F7" i="107"/>
  <c r="G6" i="107"/>
  <c r="E6" i="107"/>
  <c r="D6" i="107"/>
  <c r="C24" i="106"/>
  <c r="B24" i="106"/>
  <c r="C45" i="102"/>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B30" i="102"/>
  <c r="I29" i="102"/>
  <c r="H29" i="102"/>
  <c r="G29" i="102"/>
  <c r="F29" i="102"/>
  <c r="E29" i="102"/>
  <c r="D29" i="102"/>
  <c r="D21" i="102"/>
  <c r="C21" i="102"/>
  <c r="I21" i="102" s="1"/>
  <c r="B21" i="102"/>
  <c r="H21" i="102" s="1"/>
  <c r="D17" i="102"/>
  <c r="C17" i="102"/>
  <c r="I17" i="102" s="1"/>
  <c r="B17" i="102"/>
  <c r="H17" i="102" s="1"/>
  <c r="D13" i="102"/>
  <c r="C13" i="102"/>
  <c r="I13" i="102" s="1"/>
  <c r="B13" i="102"/>
  <c r="H13" i="102" s="1"/>
  <c r="D9" i="102"/>
  <c r="C9" i="102"/>
  <c r="I9" i="102" s="1"/>
  <c r="B9" i="102"/>
  <c r="H9" i="102" s="1"/>
  <c r="B14" i="101"/>
  <c r="D14" i="101" s="1"/>
  <c r="D9" i="101"/>
  <c r="C9" i="101"/>
  <c r="I9" i="101" s="1"/>
  <c r="B9" i="101"/>
  <c r="H9" i="101" s="1"/>
  <c r="B31" i="99"/>
  <c r="B30" i="99"/>
  <c r="B29" i="99"/>
  <c r="B28" i="99"/>
  <c r="A1" i="99"/>
  <c r="A1" i="101" s="1"/>
  <c r="A1" i="102" s="1"/>
  <c r="A1" i="98"/>
  <c r="B31" i="97"/>
  <c r="B30" i="97"/>
  <c r="B29" i="97"/>
  <c r="C28" i="97"/>
  <c r="C11" i="97" s="1"/>
  <c r="B27" i="97"/>
  <c r="B26" i="97"/>
  <c r="B25" i="97"/>
  <c r="B24" i="97"/>
  <c r="B23" i="97"/>
  <c r="B22" i="97"/>
  <c r="B21" i="97"/>
  <c r="B20" i="97"/>
  <c r="B19" i="97"/>
  <c r="B18" i="97"/>
  <c r="B17" i="97"/>
  <c r="B16" i="97"/>
  <c r="B15" i="97"/>
  <c r="B14" i="97"/>
  <c r="B13" i="97"/>
  <c r="B12" i="97"/>
  <c r="H11" i="97"/>
  <c r="G11" i="97"/>
  <c r="F11" i="97"/>
  <c r="E11" i="97"/>
  <c r="A1" i="97"/>
  <c r="D27" i="96"/>
  <c r="C27" i="96"/>
  <c r="I27" i="96" s="1"/>
  <c r="B27" i="96"/>
  <c r="H27" i="96" s="1"/>
  <c r="D21" i="96"/>
  <c r="C21" i="96"/>
  <c r="I21" i="96" s="1"/>
  <c r="B21" i="96"/>
  <c r="H21" i="96" s="1"/>
  <c r="D13" i="96"/>
  <c r="C13" i="96"/>
  <c r="I13" i="96" s="1"/>
  <c r="B13" i="96"/>
  <c r="H13" i="96" s="1"/>
  <c r="B27" i="95"/>
  <c r="B28" i="97" l="1"/>
  <c r="B11" i="97" s="1"/>
  <c r="B10" i="96"/>
  <c r="H10" i="96" s="1"/>
  <c r="C10" i="96"/>
  <c r="I10" i="96" s="1"/>
  <c r="F5" i="129"/>
  <c r="B6" i="129" s="1"/>
  <c r="C6" i="107"/>
  <c r="F6" i="107" s="1"/>
  <c r="C20" i="108"/>
  <c r="B20" i="108" s="1"/>
  <c r="H20" i="126"/>
  <c r="C29" i="102"/>
  <c r="H8" i="119"/>
  <c r="H14" i="119"/>
  <c r="H16" i="119"/>
  <c r="H18" i="119"/>
  <c r="H20" i="119"/>
  <c r="H9" i="119"/>
  <c r="H11" i="119"/>
  <c r="H22" i="119"/>
  <c r="H17" i="119"/>
  <c r="H19" i="119"/>
  <c r="B29" i="102"/>
  <c r="C20" i="96"/>
  <c r="I20" i="96" s="1"/>
  <c r="D10" i="96"/>
  <c r="D20" i="96"/>
  <c r="B20" i="96"/>
  <c r="H20" i="96" s="1"/>
  <c r="B20" i="107"/>
  <c r="B22" i="107"/>
  <c r="B24" i="107"/>
  <c r="B26" i="107"/>
  <c r="B28" i="107"/>
  <c r="B30" i="107"/>
  <c r="B32" i="107"/>
  <c r="B34" i="107"/>
  <c r="E7" i="119"/>
  <c r="B7" i="119"/>
  <c r="F10" i="107"/>
  <c r="F21" i="107"/>
  <c r="B23" i="107"/>
  <c r="F25" i="107"/>
  <c r="B27" i="107"/>
  <c r="F29" i="107"/>
  <c r="B31" i="107"/>
  <c r="F33" i="107"/>
  <c r="B35" i="107"/>
  <c r="C19" i="107"/>
  <c r="F19" i="107" s="1"/>
  <c r="D11" i="97"/>
  <c r="E6" i="129" l="1"/>
  <c r="C6" i="129"/>
  <c r="D6" i="129"/>
  <c r="B11" i="96"/>
  <c r="H11" i="96" s="1"/>
  <c r="C11" i="96"/>
  <c r="I11" i="96" s="1"/>
  <c r="B6" i="107"/>
  <c r="F6" i="129"/>
  <c r="H21" i="126"/>
  <c r="H7" i="119"/>
  <c r="D11" i="96"/>
  <c r="B19" i="107"/>
  <c r="B9" i="96" l="1"/>
  <c r="H9" i="96" s="1"/>
  <c r="C9" i="96"/>
  <c r="I9" i="96" s="1"/>
  <c r="D9" i="96"/>
</calcChain>
</file>

<file path=xl/sharedStrings.xml><?xml version="1.0" encoding="utf-8"?>
<sst xmlns="http://schemas.openxmlformats.org/spreadsheetml/2006/main" count="1404" uniqueCount="668">
  <si>
    <t>KWARTALNA 
INFORMACJA STATYSTYCZNA</t>
  </si>
  <si>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</si>
  <si>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</si>
  <si>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</si>
  <si>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</si>
  <si>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</si>
  <si>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</si>
  <si>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</si>
  <si>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</si>
  <si>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</si>
  <si>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</si>
  <si>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owoców warzyw, tytoniu, ziół i roślin zielarskich na podstawie umowy o pomocy przy zbiorach.</t>
  </si>
  <si>
    <t>• liczby wydanych decyzji o podleganiu i ustaniu ubezpieczenia społecznego rolników.</t>
  </si>
  <si>
    <t>„w tym”</t>
  </si>
  <si>
    <t>"z tego"</t>
  </si>
  <si>
    <t>Wyszczególnienie</t>
  </si>
  <si>
    <t>porównanie (wzrost/spadek)</t>
  </si>
  <si>
    <t>EMERYTURY I RENTY ogółem</t>
  </si>
  <si>
    <t>Renty</t>
  </si>
  <si>
    <t xml:space="preserve">    w tym emerytury wcześniejsze</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</si>
  <si>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</si>
  <si>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</si>
  <si>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</si>
  <si>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</si>
  <si>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</si>
  <si>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</si>
  <si>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</si>
  <si>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</si>
  <si>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</si>
  <si>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</si>
  <si>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</si>
  <si>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</si>
  <si>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</si>
  <si>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</si>
  <si>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</si>
  <si>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</si>
  <si>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</si>
  <si>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</si>
  <si>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</si>
  <si>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</si>
  <si>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</si>
  <si>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</si>
  <si>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</si>
  <si>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</si>
  <si>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</si>
  <si>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</si>
  <si>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</si>
  <si>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</si>
  <si>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</si>
  <si>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</si>
  <si>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</si>
  <si>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</si>
  <si>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</si>
  <si>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</si>
  <si>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</si>
  <si>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</si>
  <si>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</si>
  <si>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</si>
  <si>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</si>
  <si>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</si>
  <si>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</si>
  <si>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</si>
  <si>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</si>
  <si>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</si>
  <si>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</si>
  <si>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</si>
  <si>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</si>
  <si>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      w tym emerytury wcześniejsze</t>
  </si>
  <si>
    <t xml:space="preserve">RENTY </t>
  </si>
  <si>
    <t>RENTY RAZEM z tego:</t>
  </si>
  <si>
    <t xml:space="preserve">     w tym renty rodzinne wypadkowe</t>
  </si>
  <si>
    <t>Renty rodzinne nie związane 
z przekazaniem gospodarstwa rolnego</t>
  </si>
  <si>
    <t>OGÓŁEM</t>
  </si>
  <si>
    <t>Renty rolnicze z tytułu niezdolności 
do pracy</t>
  </si>
  <si>
    <t xml:space="preserve">    </t>
  </si>
  <si>
    <t>w tym:</t>
  </si>
  <si>
    <t>z tytułu niezdolności do pracy</t>
  </si>
  <si>
    <t xml:space="preserve">OGÓŁEM </t>
  </si>
  <si>
    <t>Emerytury finansowane
z funduszu emerytalno-rentowego, wypłacane przez MON, MSWiA, MS 
z tego:</t>
  </si>
  <si>
    <t xml:space="preserve">Przeciętna miesięczna liczba świadczeń </t>
  </si>
  <si>
    <t xml:space="preserve">Liczba świadczeń </t>
  </si>
  <si>
    <t>Kwota wypłat w zł</t>
  </si>
  <si>
    <t xml:space="preserve">Przeciętne świadczenie w zł </t>
  </si>
  <si>
    <t>Liczba 
świadczeń</t>
  </si>
  <si>
    <t xml:space="preserve">ZASIŁKI POGRZEBOWE PO EMERYTACH  I  RENCISTACH </t>
  </si>
  <si>
    <t>ZASIŁKI POGRZEBOWE PO UBEZPIECZONYCH</t>
  </si>
  <si>
    <t>ZASIŁKI POGRZEBOWE PO  CZŁONKACH  RODZIN</t>
  </si>
  <si>
    <t>Zasiłki pogrzebowe</t>
  </si>
  <si>
    <t xml:space="preserve">po emerytach, rencistach </t>
  </si>
  <si>
    <t>po ubezpieczonych</t>
  </si>
  <si>
    <t>po członkach rodzin</t>
  </si>
  <si>
    <t>Liczba świadczeń</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</si>
  <si>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</si>
  <si>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</si>
  <si>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</si>
  <si>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</si>
  <si>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</si>
  <si>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</si>
  <si>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</si>
  <si>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</si>
  <si>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</si>
  <si>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</si>
  <si>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</si>
  <si>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</si>
  <si>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</si>
  <si>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</si>
  <si>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</si>
  <si>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</si>
  <si>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</si>
  <si>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</si>
  <si>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</si>
  <si>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</si>
  <si>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</si>
  <si>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 xml:space="preserve">                 RENTY RODZINNE</t>
  </si>
  <si>
    <t>Wnioski pozostałe 
z poprzedniego okresu</t>
  </si>
  <si>
    <t>Zarejestrowane wnioski</t>
  </si>
  <si>
    <t>Załatwione wnioski</t>
  </si>
  <si>
    <t>Razem</t>
  </si>
  <si>
    <t>w tym 
po terminie ustawowym</t>
  </si>
  <si>
    <t>Emerytury razem</t>
  </si>
  <si>
    <t xml:space="preserve">    w tym wcześniejsze</t>
  </si>
  <si>
    <t>Renty razem, z tego:</t>
  </si>
  <si>
    <t xml:space="preserve">    Renty z tytułu niezdolności do pracy razem</t>
  </si>
  <si>
    <t xml:space="preserve">        w tym renty z tytułu niezdolności do pracy
        wypadkowe</t>
  </si>
  <si>
    <t xml:space="preserve">    Renty rodzinne</t>
  </si>
  <si>
    <t xml:space="preserve">Emerytury i renty z art. 9 ustawy z dnia 
24 lutego 1990 r. </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</si>
  <si>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</si>
  <si>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</si>
  <si>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</si>
  <si>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</si>
  <si>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</si>
  <si>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</si>
  <si>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</si>
  <si>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</si>
  <si>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</si>
  <si>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</si>
  <si>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</si>
  <si>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</si>
  <si>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</si>
  <si>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</si>
  <si>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</si>
  <si>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</si>
  <si>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</si>
  <si>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</si>
  <si>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</si>
  <si>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</si>
  <si>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</si>
  <si>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</si>
  <si>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</si>
  <si>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</si>
  <si>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</si>
  <si>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</si>
  <si>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</si>
  <si>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</si>
  <si>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</si>
  <si>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</si>
  <si>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</si>
  <si>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</si>
  <si>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</si>
  <si>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</si>
  <si>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</si>
  <si>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</si>
  <si>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</si>
  <si>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</si>
  <si>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</si>
  <si>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</si>
  <si>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</si>
  <si>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</si>
  <si>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</si>
  <si>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</si>
  <si>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</si>
  <si>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</si>
  <si>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</si>
  <si>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</si>
  <si>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</si>
  <si>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</si>
  <si>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</si>
  <si>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</si>
  <si>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</si>
  <si>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</si>
  <si>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</si>
  <si>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</si>
  <si>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</si>
  <si>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Kanada</t>
  </si>
  <si>
    <t>Quebec</t>
  </si>
  <si>
    <t>Macedonia</t>
  </si>
  <si>
    <t>Mołdawia</t>
  </si>
  <si>
    <t>Mongolia</t>
  </si>
  <si>
    <t>Ukraina</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</si>
  <si>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</si>
  <si>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</si>
  <si>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</si>
  <si>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</si>
  <si>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</si>
  <si>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</si>
  <si>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</si>
  <si>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</si>
  <si>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</si>
  <si>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</si>
  <si>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</si>
  <si>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</si>
  <si>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</si>
  <si>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</si>
  <si>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</si>
  <si>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</si>
  <si>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</si>
  <si>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</si>
  <si>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</si>
  <si>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</si>
  <si>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</si>
  <si>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</si>
  <si>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</si>
  <si>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</si>
  <si>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</si>
  <si>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</si>
  <si>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</si>
  <si>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</si>
  <si>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</si>
  <si>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</si>
  <si>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</si>
  <si>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</si>
  <si>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</si>
  <si>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</si>
  <si>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</si>
  <si>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rPr>
        <vertAlign val="superscript"/>
        <sz val="8"/>
        <rFont val="Arial"/>
        <family val="2"/>
        <charset val="238"/>
      </rPr>
      <t>1)</t>
    </r>
    <r>
      <rPr>
        <sz val="8"/>
        <rFont val="Arial"/>
        <family val="2"/>
        <charset val="238"/>
      </rPr>
      <t xml:space="preserve"> Liczba pomocników rolników świadczących pomoc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</si>
  <si>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</si>
  <si>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</si>
  <si>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</si>
  <si>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</si>
  <si>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</si>
  <si>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</si>
  <si>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</si>
  <si>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</si>
  <si>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</si>
  <si>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</si>
  <si>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</si>
  <si>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</si>
  <si>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</si>
  <si>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</si>
  <si>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</si>
  <si>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</si>
  <si>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</si>
  <si>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</si>
  <si>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</si>
  <si>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</si>
  <si>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</si>
  <si>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</si>
  <si>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</si>
  <si>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</si>
  <si>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</si>
  <si>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</si>
  <si>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</si>
  <si>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</si>
  <si>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</si>
  <si>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</si>
  <si>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</si>
  <si>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</si>
  <si>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</si>
  <si>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</si>
  <si>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</si>
  <si>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</si>
  <si>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</si>
  <si>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</si>
  <si>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</si>
  <si>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</si>
  <si>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</si>
  <si>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</si>
  <si>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</si>
  <si>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</si>
  <si>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</si>
  <si>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</si>
  <si>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</si>
  <si>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</si>
  <si>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</si>
  <si>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</si>
  <si>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</si>
  <si>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</si>
  <si>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</si>
  <si>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</si>
  <si>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</si>
  <si>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 xml:space="preserve">                         </t>
  </si>
  <si>
    <t>ŚWIADCZENIA WYRÓWNAWCZE DLA DZIAŁACZY OPOZYCJI ANTYKOMUNISTYCZNEJ ORAZ OSÓB REPRESJONOWANYCH Z POWODÓW POLITYCZNYCH</t>
  </si>
  <si>
    <t>Przeciętna miesięczna liczba emerytur i rent według rodzajów świadczeń</t>
  </si>
  <si>
    <t>Świadczenia finansowane z budżetu państwa zlecone do wypłaty Kasie Rolniczego Ubezpieczenia Społecznego</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</si>
  <si>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</si>
  <si>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</si>
  <si>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</si>
  <si>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</si>
  <si>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</si>
  <si>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</si>
  <si>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</si>
  <si>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</si>
  <si>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</si>
  <si>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</si>
  <si>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</si>
  <si>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</si>
  <si>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</si>
  <si>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</si>
  <si>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</si>
  <si>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</si>
  <si>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</si>
  <si>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</si>
  <si>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</si>
  <si>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</si>
  <si>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</si>
  <si>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</si>
  <si>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</si>
  <si>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</si>
  <si>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</si>
  <si>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</si>
  <si>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</si>
  <si>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</si>
  <si>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</si>
  <si>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</si>
  <si>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</si>
  <si>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</si>
  <si>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</si>
  <si>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</si>
  <si>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</si>
  <si>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</si>
  <si>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</si>
  <si>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</si>
  <si>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</si>
  <si>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</si>
  <si>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</si>
  <si>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</si>
  <si>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</si>
  <si>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</si>
  <si>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</si>
  <si>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</si>
  <si>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</si>
  <si>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</si>
  <si>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</si>
  <si>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</si>
  <si>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</si>
  <si>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</si>
  <si>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</si>
  <si>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</si>
  <si>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</si>
  <si>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</si>
  <si>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</si>
  <si>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</si>
  <si>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</si>
  <si>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</si>
  <si>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</si>
  <si>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</si>
  <si>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</si>
  <si>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</si>
  <si>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TABLICA 1. EMERYTURY I RENTY</t>
  </si>
  <si>
    <t>Emerytury i renty</t>
  </si>
  <si>
    <t>Zwiększenia do emerytur i rent finansowane z Funduszu Emerytalno-Rentowego, wypłacane przy świadczeniach pracowniczych</t>
  </si>
  <si>
    <t>Wydatki na świadczenia emerytalno-rentowe według rodzajów świadczeń</t>
  </si>
  <si>
    <t>Przeciętne miesięczne świadczenie emerytalno-rentowe według rodzajów świadczeń</t>
  </si>
  <si>
    <t>Zasiłki macierzyńskie według województw</t>
  </si>
  <si>
    <t>Zasiłki chorobowe i jednorazowe odszkodowania według województw</t>
  </si>
  <si>
    <t>Zasiłki pogrzebowe według województw</t>
  </si>
  <si>
    <t>Przypis i wpływy należności z tytułu składek na ubezpieczenie społeczne rolników według województw</t>
  </si>
  <si>
    <t>1 (36)</t>
  </si>
  <si>
    <t>2 (37)</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</si>
  <si>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</si>
  <si>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</si>
  <si>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</si>
  <si>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</si>
  <si>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</si>
  <si>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Zasiłek macierzyński od 1 stycznia 2016 r. jest świadczeniem z ubezpieczenia emerytalno-rentowego. </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</si>
  <si>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</si>
  <si>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</si>
  <si>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</si>
  <si>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</si>
  <si>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</si>
  <si>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</si>
  <si>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</si>
  <si>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</si>
  <si>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</si>
  <si>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</si>
  <si>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</si>
  <si>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</si>
  <si>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</si>
  <si>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</si>
  <si>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 będąc rolnikiem przekazały grunty prowadzonego przez siebie gospodarstwa do zalesienia, jeżeli nie podlegają innemu ubezpieczeniu społecznemu i nie mają ustalonego prawa do  emerytury lub renty lub prawa do świadczeń z ubezpieczeń społecznych.</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</si>
  <si>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</si>
  <si>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</si>
  <si>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</si>
  <si>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</si>
  <si>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</si>
  <si>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</si>
  <si>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</si>
  <si>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</si>
  <si>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</si>
  <si>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</si>
  <si>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</si>
  <si>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</si>
  <si>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</si>
  <si>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</si>
  <si>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</si>
  <si>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</si>
  <si>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</si>
  <si>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</si>
  <si>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</si>
  <si>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</si>
  <si>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</si>
  <si>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</si>
  <si>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</si>
  <si>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</si>
  <si>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</si>
  <si>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</si>
  <si>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</si>
  <si>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</si>
  <si>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</si>
  <si>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t xml:space="preserve">W przypadku rolników lub domowników, którzy, podlegając ubezpieczeniu społecznemu rolników w pełnym zakresie z mocy ustawy, zostali objęci innym ubezpieczeniem społecznym z tytułu wykonywania umowy zlecenia lub powołania do rady nadzorczej, składka zdrowotna jest opłacana z każdego należnego tytułu, z wyjątkiem składek finansowanych z budżetu państwa. Wówczas składka ta nie jest opłacana przez KRUS.                                                                                                                                                                                                                                                                                                                        </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</si>
  <si>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</si>
  <si>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</si>
  <si>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</si>
  <si>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</si>
  <si>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</si>
  <si>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</si>
  <si>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</si>
  <si>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</si>
  <si>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</si>
  <si>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</si>
  <si>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r>
      <rPr>
        <b/>
        <sz val="8"/>
        <color theme="1"/>
        <rFont val="Arial"/>
        <family val="2"/>
        <charset val="238"/>
      </rPr>
      <t xml:space="preserve">Dział Świadczenia finansowane z budżetu państwa
</t>
    </r>
    <r>
      <rPr>
        <sz val="8"/>
        <color theme="1"/>
        <rFont val="Arial"/>
        <family val="2"/>
        <charset val="238"/>
      </rPr>
      <t xml:space="preserve">zawiera informacje dotyczące świadczeń finansowanych z budżetu państwa zleconych do wypłaty KRUS, tj.:   </t>
    </r>
  </si>
  <si>
    <t>- świadczeń wyrównawczych dla działaczy opozycji antykomunistycznej oraz osób represjonowanych z powodów politycznych.</t>
  </si>
  <si>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</si>
  <si>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</si>
  <si>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</si>
  <si>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</si>
  <si>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</si>
  <si>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</si>
  <si>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</si>
  <si>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</si>
  <si>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</si>
  <si>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</si>
  <si>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</si>
  <si>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</si>
  <si>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</si>
  <si>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</si>
  <si>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</si>
  <si>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osoby spełniające warunki do objęcia ubezpieczeniem społecznym rolników, które są rolnikami, małżonkami lub domownikami                    w rozumieniu przepisów ustawy o ubezpieczeniu społecznym rolników,</t>
  </si>
  <si>
    <t>2021 rok</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</si>
  <si>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</si>
  <si>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</si>
  <si>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</si>
  <si>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</si>
  <si>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</si>
  <si>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</si>
  <si>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</si>
  <si>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Przeciętna miesięczna liczba osób</t>
    </r>
    <r>
      <rPr>
        <vertAlign val="superscript"/>
        <sz val="8"/>
        <rFont val="Arial"/>
        <family val="2"/>
        <charset val="238"/>
      </rPr>
      <t xml:space="preserve"> </t>
    </r>
  </si>
  <si>
    <t xml:space="preserve">TABLICA 3. WNIOSKI O PRZYZNANIE EMERYTUR I RENT WEDŁUG RODZAJÓW ŚWIADCZEŃ </t>
  </si>
  <si>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</si>
  <si>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</si>
  <si>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</si>
  <si>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</si>
  <si>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</si>
  <si>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</si>
  <si>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</si>
  <si>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t>- jednorazowymi świadczeniami pieniężnymi.</t>
  </si>
  <si>
    <t>- dodatkami pielęgnacyjnymi, dla sierot zupełnych, za tajne nauczanie, z tytułu pracy przymusowej po 1 września 1939 r., a także obejmuje wypłaty wyrównawcze za okresy wsteczne,</t>
  </si>
  <si>
    <t xml:space="preserve">Dane do wykresu nr 4 </t>
  </si>
  <si>
    <r>
      <t>rodzinne</t>
    </r>
    <r>
      <rPr>
        <vertAlign val="superscript"/>
        <sz val="8"/>
        <rFont val="Arial"/>
        <family val="2"/>
        <charset val="238"/>
      </rPr>
      <t xml:space="preserve"> </t>
    </r>
  </si>
  <si>
    <t>Przeciętne świadczenie</t>
  </si>
  <si>
    <t>w tym: renty z tytułu niezdolności do pracy wypadkowe</t>
  </si>
  <si>
    <t xml:space="preserve">Dane do wykresu nr 3 </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</si>
  <si>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</si>
  <si>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</si>
  <si>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</si>
  <si>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</si>
  <si>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</si>
  <si>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</si>
  <si>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</si>
  <si>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</si>
  <si>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</si>
  <si>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</si>
  <si>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</si>
  <si>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</si>
  <si>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</si>
  <si>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</si>
  <si>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</si>
  <si>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</si>
  <si>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</si>
  <si>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</si>
  <si>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</si>
  <si>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</si>
  <si>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</si>
  <si>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</si>
  <si>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</si>
  <si>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</si>
  <si>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III. ŚWIADCZENIA FINANSOWANE Z BUDŻETU PAŃSTWA</t>
  </si>
  <si>
    <t>IV. FUNDUSZ SKŁADKOWY UBEZPIECZENIA SPOŁECZNEGO ROLNIKÓW</t>
  </si>
  <si>
    <t>VI. UBEZPIECZENIE ZDROWOTNE</t>
  </si>
  <si>
    <t>pobierających renty 
strukturalne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</si>
  <si>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</si>
  <si>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</si>
  <si>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</si>
  <si>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</si>
  <si>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</si>
  <si>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</si>
  <si>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</si>
  <si>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</si>
  <si>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Renty z tytułu niezdolności do pracy 
za przekazane gospodarstwo rolne Państwu</t>
  </si>
  <si>
    <t>Renty z tytułu niezdolności do pracy 
za przekazane gospodarstwo rolne następcy</t>
  </si>
  <si>
    <t>TABLICA 5. DECYZJE I POSTĘPOWANIA UMORZONE W SPRAWACH O EMERYTURY I RENTY WEDŁUG WOJEWÓDZTW</t>
  </si>
  <si>
    <t>ZASIŁKI POGRZEBOWE OGÓŁEM</t>
  </si>
  <si>
    <t>Przeciętna miesięczna liczba osób</t>
  </si>
  <si>
    <t>Przeciętna miesięczna liczba świadczeń</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</si>
  <si>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przy zbiorach chmielu, owoców warzyw, tytoniu, ziół i roślin zielarskich.</t>
    </r>
  </si>
  <si>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</si>
  <si>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</si>
  <si>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</si>
  <si>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</si>
  <si>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</si>
  <si>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</si>
  <si>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</si>
  <si>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</si>
  <si>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</si>
  <si>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</si>
  <si>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Liczba ubezpieczonych z tytułu prowadzenia jednocześnie działalności rolniczej i pozarolniczej działalności gospodarczej według województw</t>
  </si>
  <si>
    <t>Liczba ubezpieczonych w KRUS objętych jednocześnie ubezpieczeniem społecznym w ZUS z tytułu umowy zlecenia lub pełnienia funkcji w Radzie Nadzorczej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</si>
  <si>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</si>
  <si>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</si>
  <si>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</si>
  <si>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</si>
  <si>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</si>
  <si>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</si>
  <si>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</si>
  <si>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</si>
  <si>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</si>
  <si>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</si>
  <si>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 emerytury prezentowane są łącznie z rodzicielskimi świadczeniami uzupełniającymi, ze świadczeniami rolnymi w wysokości 50%           ze względu na uprawnienia do świadczeń pracowniczych zbiegających się ze świadczeniami zagranicznymi oraz z emeryturami finansowanymi z funduszu emerytalno-rentowego, a wypłaconymi przez MON, MSWiA, MS,</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</si>
  <si>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</si>
  <si>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i nie mają ustalonego prawa do emerytury lub renty albo nie mają ustalonego prawa do świadczeń z ubezpieczeń społecznych.</t>
    </r>
  </si>
  <si>
    <t>Osoby, które spełniają warunki do jednoczesnego podlegania ubezpieczeniu społecznemu rolników i ubezpieczeniom emerytalnemu            i rentowemu w ZUS z tytułu powyższych umów lub pełnienia funkcji w radzie nadzorczej, mają możliwość odstąpienia od ubezpieczenia społecznego rolników po  złożeniu oświadczenia w tej sprawie, nie wcześniej jednak niż od dnia, w którym takie oświadczenie zostało złożone w Kasie.</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</si>
  <si>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</si>
  <si>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 członkowie rodzin wyżej wymienionych rolników i domowników, którzy nie podlegają ubezpieczeniu zdrowotnemu z innego tytułu            i zostali zgłoszeni do ubezpieczenia zdrowotnego w KRUS.</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</si>
  <si>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</si>
  <si>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</si>
  <si>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Izrael</t>
  </si>
  <si>
    <t>Turcja</t>
  </si>
  <si>
    <t>Świadczenia emerytalno-rentowe transferowane do poszczególnych państw UE/EFTA i Wielkiej Brytanii oraz do innych państw na podstawie umów dwustronnych</t>
  </si>
  <si>
    <t>Emerytury prezentowane są łącznie ze świadczeniami rolnymi w wysokości 50% ze względu na uprawnienia do świadczeń pracowniczych zbiegających się ze świadczeniami zagranicznymi oraz z emeryturami finansowanymi z funduszu emerytalno-rentowego, a wypłaconymi przez MON, MSWiA i MS.</t>
  </si>
  <si>
    <t xml:space="preserve">   - całkowita niezdolność do pracy w gospodarstwie rolnym powstała w okresie podlegania ubezpieczeniu emerytalno-rentowemu lub nie później niż w ciągu 18 miesięcy od ustania tych okresów,</t>
  </si>
  <si>
    <t xml:space="preserve">   - podlegał ubezpieczeniu emerytalno-rentowemu przez wymagany okres wynoszący od 1 roku do 5 lat w zależności od wieku, w jakim powstała całkowita niezdolność do pracy.</t>
  </si>
  <si>
    <t xml:space="preserve"> Wnioski pozostałe 
do 
załatwienia 
w następnym okresie</t>
  </si>
  <si>
    <t>Emerytury finansowane z Funduszu Emerytalno-Rentowego, a wypłacane przez MON, MSWiA i MS</t>
  </si>
  <si>
    <t>Fundusz Składkowy i Emerytalno-Rentowy 
(łącznie objętych ubezpieczeniem wypadkowym, chorobowym i macierzyńskim oraz ubezpieczeniem emerytalno-rentowym)</t>
  </si>
  <si>
    <t>Renty z tytułu niezdolności do pracy nie związane                     z przekazaniem gospodarstwa rolnego</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</si>
  <si>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</si>
  <si>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Przeciętna miesięczna liczba emerytur i rent według województw oraz świadczeń emerytalnych wypłaconych przez MON, MSWiA i MS</t>
  </si>
  <si>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</si>
  <si>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</si>
  <si>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</si>
  <si>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</si>
  <si>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</si>
  <si>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</si>
  <si>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WYKRES NR 2. PRZECIĘTNE MIESIĘCZNE ŚWIADCZENIA ROLNE WYPŁACANE Z FER W ODNIESIENIU DO ŚWIADCZEŃ
                         REALIZOWANYCH PRZEZ KRUS OGÓŁEM</t>
  </si>
  <si>
    <t>Liczba ubezpieczonych oraz przeciętna miesięczna liczba świadczeniobiorców według województw</t>
  </si>
  <si>
    <t>Przeciętna miesięczna liczba świadczeniobiorców na tle liczby ubezpieczonych</t>
  </si>
  <si>
    <t>Przeciętne miesięczne świadczenia emerytalno-rentowe według województw</t>
  </si>
  <si>
    <t>Liczba osób podlegających ubezpieczeniu zdrowotnemu według województw</t>
  </si>
  <si>
    <t>- przysposobiła dziecko w przypadku objęcia opieką dziecka w wieku do ukończenia 7 roku życia, a w przypadku dziecka, wobec którego podjęto decyzję o odroczeniu obowiązku szkolnego - do ukończenia 10 roku życia,</t>
  </si>
  <si>
    <t>- przyjęła dziecko w wieku do 7 roku życia na wychowanie w ramach rodziny zastępczej, z wyjątkiem rodziny zastępczej zawodowej,          a w przypadku dziecka, wobec którego podjęto decyzję o odroczeniu obowiązku szkolnego - do 10 roku życia.</t>
  </si>
  <si>
    <t>- przyjęła dziecko w wieku do 7 roku życia na wychowanie, a w przypadku dziecka, wobec którego podjęto decyzję o odroczeniu obowiązku szkolnego - do 10 roku życia, jeżeli w tym czasie został złożony wniosek o przysposobienie,</t>
  </si>
  <si>
    <t>zjawisko nie wystąpiło</t>
  </si>
  <si>
    <t>zjawisko istniało w wielkości mniejszej od 0,5</t>
  </si>
  <si>
    <t>zjawisko istniało w wielkości mniejszej od 0,05</t>
  </si>
  <si>
    <t>brak informacji albo brak informacji wiarygodnych</t>
  </si>
  <si>
    <t>wypełnienie pozycji jest niemożliwe lub niecelowe</t>
  </si>
  <si>
    <t>oznacza, że nie podaje się wszystkich składników sumy</t>
  </si>
  <si>
    <t>oznacza, że podaje się wszystkie składniki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</si>
  <si>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</si>
  <si>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Warszawa 2022 rok</t>
  </si>
  <si>
    <t>KASA ROLNICZEGO 
UBEZPIECZENIA SPOŁECZNEGO</t>
  </si>
  <si>
    <t>TABLICA 4. DECYZJE I POSTĘPOWANIA UMORZONE W SPRAWACH O EMERYTURY I RENTY WEDŁUG 
                    RODZAJÓW ŚWIADCZEŃ</t>
  </si>
  <si>
    <t xml:space="preserve">Australia </t>
  </si>
  <si>
    <t>Korea</t>
  </si>
  <si>
    <t>USA</t>
  </si>
  <si>
    <t xml:space="preserve">   w tym renty z tytułu niezdolności 
   do pracy wypadkowe</t>
  </si>
  <si>
    <t>2022 rok</t>
  </si>
  <si>
    <t>I kwartał</t>
  </si>
  <si>
    <t>TABLICA 6. WNIOSKI O PRZYZNANIE EMERYTUR I RENT ROLNICZYCH ROZPATRYWANE Z ZASTOSOWANIEM PRZEPISÓW 
                    WSPÓLNOTOWYCH UE</t>
  </si>
  <si>
    <t>TABLICA 7. DECYZJE W SPRAWACH WNIOSKÓW O PRZYZNANIE EMERYTUR I RENT ROLNICZYCH Z ZASTOSOWANIEM 
                    PRZEPISÓW WSPÓLNOTOWYCH UE</t>
  </si>
  <si>
    <t>TABLICA 8. WNIOSKI O PRZYZNANIE EMERYTUR I RENT ROLNICZYCH Z ZASTOSOWANIEM POSTANOWIEŃ UMÓW 
                    DWUSTRONNYCH O ZABEZPIECZENIU SPOŁECZNYM</t>
  </si>
  <si>
    <t>TABLICA 9. DECYZJE W SPRAWACH WNIOSKÓW O PRZYZNANIE EMERYTUR I RENT ROLNICZYCH Z ZASTOSOWANIEM 
                    POSTANOWIEŃ UMÓW DWUSTRONNYCH O ZABEZPIECZENIU SPOŁECZNYM</t>
  </si>
  <si>
    <r>
      <t xml:space="preserve">TABLICA 10.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</si>
  <si>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1 (11). PRZECIĘTNA MIESIĘCZNA LICZBA EMERYTUR I RENT WEDŁUG RODZAJÓW ŚWIADCZEŃ</t>
  </si>
  <si>
    <t>TABLICA 3 (13). PRZECIĘTNE MIESIĘCZNE ŚWIADCZENIA EMERYTALNO-RENTOWE
                           WEDŁUG WOJEWÓDZTW</t>
  </si>
  <si>
    <t>TABLICA 4 (14). PRZECIĘTNA MIESIĘCZNA LICZBA EMERYTUR I RENT WEDŁUG WOJEWÓDZTW ORAZ ŚWIADCZEŃ
                            EMERYTALNYCH WYPŁACONYCH PRZEZ MON, MSWiA i MS</t>
  </si>
  <si>
    <t>TABLICA 5 (15). WYDATKI NA ŚWIADCZENIA EMERYTALNO-RENTOWE WEDŁUG RODZAJÓW ŚWIADCZEŃ</t>
  </si>
  <si>
    <t>TABLICA 8 (18). PRZECIĘTNE MIESIĘCZNE ŚWIADCZENIE EMERYTALNO-RENTOWE WEDŁUG WOJEWÓDZTW ORAZ PRZECIĘTNE 
                            MIESIĘCZNE ŚWIADCZENIE EMERYTALNE WYPŁACONE PRZEZ MON, MSWiA i MS</t>
  </si>
  <si>
    <t xml:space="preserve">TABLICA 1 (24). ZASIŁKI CHOROBOWE I JEDNORAZOWE ODSZKODOWANIA </t>
  </si>
  <si>
    <t>TABLICA 2 (25). ZASIŁKI CHOROBOWE I JEDNORAZOWE ODSZKODOWANIA WEDŁUG WOJEWÓDZTW</t>
  </si>
  <si>
    <t>TABLICA 3 (26). WYPADKI PRZY PRACY ROLNICZEJ I CHOROBY ZAWODOWE ROLNIKÓW</t>
  </si>
  <si>
    <t>TABLICA 4 (27). WYPADKI I CHOROBY ZAWODOWE, Z TYTUŁU KTÓRYCH PRZYZNANO JEDNORAZOWE ODSZKODOWANIA WEDŁUG WOJEWÓDZTW</t>
  </si>
  <si>
    <t>TABLICA 1 (28). LICZBA PŁATNIKÓW SKŁADEK WEDŁUG WOJEWÓDZTW</t>
  </si>
  <si>
    <t>TABLICA 2 (29). LICZBA UBEZPIECZONYCH WEDŁUG STATUSU UBEZPIECZONEGO</t>
  </si>
  <si>
    <t>TABLICA 3 (30). LICZBA UBEZPIECZONYCH I PŁATNIKÓW SKŁADEK</t>
  </si>
  <si>
    <t>I kwartał
(stan na dzień
 31 marca)</t>
  </si>
  <si>
    <t>TABLICA 4 (31). LICZBA UBEZPIECZONYCH WEDŁUG WOJEWÓDZTW</t>
  </si>
  <si>
    <t>TABLICA 5 (32). LICZBA UBEZPIECZONYCH Z TYTUŁU PROWADZENIA JEDNOCZEŚNIE DZIAŁALNOŚCI ROLNICZEJ
                           I POZAROLNICZEJ DZIAŁALNOŚCI GOSPODARCZEJ WEDŁUG WOJEWÓDZTW</t>
  </si>
  <si>
    <t xml:space="preserve">TABLICA 6 (33). LICZBA UBEZPIECZONYCH W KRUS OBJĘTYCH JEDNOCZEŚNIE UBEZPIECZENIEM SPOŁECZNYM
                            W ZUS Z TYTUŁU UMOWY ZLECENIA LUB PEŁNIENIA FUNKCJI W RADZIE NADZORCZEJ
                            WEDŁUG WOJEWÓDZTW                          </t>
  </si>
  <si>
    <t>TABLICA 7 (34). PRZYPIS I WPŁYWY NALEŻNOŚCI Z TYTUŁU SKŁADEK NA UBEZPIECZENIE SPOŁECZNE ROLNIKÓW WEDŁUG WOJEWÓDZTW</t>
  </si>
  <si>
    <t>TABLICA 8 (35).
DECYZJE O PODLEGANIU I USTANIU UBEZPIECZENIA
SPOŁECZNEGO ROLNIKÓW WEDŁUG WOJEWÓDZTW</t>
  </si>
  <si>
    <t>TABLICA 1 (36). LICZBA OSÓB PODLEGAJĄCYCH UBEZPIECZENIU ZDROWOTNEMU WEDŁUG WOJEWÓDZTW</t>
  </si>
  <si>
    <t>TABLICA 2 (37). PRZYPIS SKŁADEK NA UBEZPIECZENIE ZDROWOTNE</t>
  </si>
  <si>
    <t>Dane do wykresu nr 5</t>
  </si>
  <si>
    <t>1 (11)</t>
  </si>
  <si>
    <t>2 (12)</t>
  </si>
  <si>
    <t>3 (13)</t>
  </si>
  <si>
    <t>4 (14)</t>
  </si>
  <si>
    <t>6 (16)</t>
  </si>
  <si>
    <t>7 (17)</t>
  </si>
  <si>
    <t>8 (18)</t>
  </si>
  <si>
    <t>1 (23)</t>
  </si>
  <si>
    <t>1 (28)</t>
  </si>
  <si>
    <t>2 (29)</t>
  </si>
  <si>
    <t>3 (30)</t>
  </si>
  <si>
    <t>4 (31)</t>
  </si>
  <si>
    <t>1 (24)</t>
  </si>
  <si>
    <t>2 (25)</t>
  </si>
  <si>
    <t>3 (26)</t>
  </si>
  <si>
    <t>4 (27)</t>
  </si>
  <si>
    <t>5 (32)</t>
  </si>
  <si>
    <t>6 (33)</t>
  </si>
  <si>
    <t>7 (34)</t>
  </si>
  <si>
    <t>8 (35)</t>
  </si>
  <si>
    <t>www.krus.gov.pl</t>
  </si>
  <si>
    <t>Opracowano w Biurze Statystyki
na podstawie danych statystycznych Kasy Rolniczego Ubezpieczenia Społecznego.</t>
  </si>
  <si>
    <t>Oddziały Regionalne 
Kasy Rolniczego Ubezpieczenia Społecznego</t>
  </si>
  <si>
    <r>
      <t>rolnicy prowadzący działalność rolniczą 
w gospodarstwach rolnych poniżej 6 ha przelicz.</t>
    </r>
    <r>
      <rPr>
        <vertAlign val="superscript"/>
        <sz val="8"/>
        <color theme="1"/>
        <rFont val="Arial"/>
        <family val="2"/>
        <charset val="238"/>
      </rPr>
      <t>1)</t>
    </r>
  </si>
  <si>
    <t>TABLICA 9 (19). ZASIŁKI MACIERZYŃSKIE</t>
  </si>
  <si>
    <t>TABLICA 10 (20). ZASIŁKI MACIERZYŃSKIE WEDŁUG WOJEWÓDZTW</t>
  </si>
  <si>
    <t>TABLICA 11 (21). ZASIŁKI POGRZEBOWE</t>
  </si>
  <si>
    <t>TABLICA 12 (22). ZASIŁKI POGRZEBOWE WEDŁUG WOJEWÓDZTW</t>
  </si>
  <si>
    <t>9 (19)</t>
  </si>
  <si>
    <t>10 (20)</t>
  </si>
  <si>
    <t>11 (21)</t>
  </si>
  <si>
    <t>12 (22)</t>
  </si>
  <si>
    <t>5 (15)</t>
  </si>
  <si>
    <t>Powrót do spisu treści</t>
  </si>
  <si>
    <t xml:space="preserve">Przeciętne miesięczne świadczenia rolne wypłacane z FER w odniesieniu do świadczeń realizowanych przez KRUS ogółem </t>
  </si>
  <si>
    <t xml:space="preserve">- ubezpieczenie wypadkowe, chorobowe i macierzyńskie, </t>
  </si>
  <si>
    <r>
      <rPr>
        <b/>
        <sz val="8"/>
        <color theme="1"/>
        <rFont val="Arial"/>
        <family val="2"/>
        <charset val="238"/>
      </rPr>
      <t>- ubezpieczenie emerytalno-rentowe.</t>
    </r>
    <r>
      <rPr>
        <sz val="8"/>
        <color theme="1"/>
        <rFont val="Arial"/>
        <family val="2"/>
        <charset val="238"/>
      </rPr>
      <t xml:space="preserve"> 
</t>
    </r>
  </si>
  <si>
    <t>II KWARTAŁ 2022 R.</t>
  </si>
  <si>
    <t>II kwartał</t>
  </si>
  <si>
    <t>I półrocze</t>
  </si>
  <si>
    <t xml:space="preserve">II kwartału 2022 r. 
z 
I kwartałem 
2022 r. </t>
  </si>
  <si>
    <t xml:space="preserve">II kwartału 2022 r. 
z 
II kwartałem 
2021 r. </t>
  </si>
  <si>
    <t xml:space="preserve">I półrocza 2022 r. 
z 
I półroczem 
2021 r. </t>
  </si>
  <si>
    <t xml:space="preserve">II kwartału 2022 r. 
z 
I 
kwartałem 
2022 r. </t>
  </si>
  <si>
    <t xml:space="preserve">II kwartału 2022 r. 
z 
II 
kwartałem 
2021 r. </t>
  </si>
  <si>
    <t xml:space="preserve">I półrocza 2022 r. 
z 
I 
półroczem 
2021 r. </t>
  </si>
  <si>
    <t>TABLICA 2. ZWIĘKSZENIA DO EMERYTUR I RENT FINANSOWANE Z FUNDUSZU EMERYTALNO-RENTOWEGO, WYPŁACANE PRZY 
                    ŚWIADCZENIACH PRACOWNICZYCH</t>
  </si>
  <si>
    <t xml:space="preserve">Liczba ubezpieczonych
stan na 30 czerwca 2022 r.
</t>
  </si>
  <si>
    <t>Przeciętna miesięczna 
liczba świadczeniobiorców 
w II kwartale 2022 r.</t>
  </si>
  <si>
    <t>TABLICA 2 (12). LICZBA UBEZPIECZONYCH ORAZ PRZECIĘTNA MIESIĘCZNA LICZBA ŚWIADCZENIOBIORCÓW 
                            WEDŁUG WOJEWÓDZTW</t>
  </si>
  <si>
    <t>I PÓŁROCZE 2022 R.</t>
  </si>
  <si>
    <t>TABLICA 6 (16). WYDATKI NA ŚWIADCZENIA EMERYTALNO-RENTOWE WEDŁUG WOJEWÓDZTW ORAZ ŚWIADCZENIA EMERYTALNE
                            WYPŁACONE PRZEZ MON, MSWiA i MS</t>
  </si>
  <si>
    <t>TABLICA 7 (17). PRZECIĘTNE MIESIĘCZNE ŚWIADCZENIE EMERYTALNO-RENTOWE WEDŁUG ODZAJÓW ŚWIADCZEŃ</t>
  </si>
  <si>
    <t xml:space="preserve">TABLICA 1 (23). ŚWIADCZENIA FINANSOWANE Z BUDŻETU PAŃSTWA ZLECONE DO WYPŁATY KASIE ROLNICZEGO UBEZPIECZENIA SPOŁECZNEGO </t>
  </si>
  <si>
    <t xml:space="preserve">II kwartału 2022 r. 
z I kwartałem 
2022 r. </t>
  </si>
  <si>
    <t xml:space="preserve">II kwartału 2022 r. 
z II kwartałem 
2021 r. </t>
  </si>
  <si>
    <t xml:space="preserve">I półrocza 2022 r. 
z I półroczem 
2021 r. </t>
  </si>
  <si>
    <t>STAN NA DZIEŃ 30 CZERWCA 2022 R.</t>
  </si>
  <si>
    <t>II kwartał
(stan na dzień
 30 czerwca)</t>
  </si>
  <si>
    <t>Przeciętna 
za I półrocze</t>
  </si>
  <si>
    <t xml:space="preserve">II kwartału 
2022 r. 
z I kwartałem 
2022 r. </t>
  </si>
  <si>
    <t>W CZERWCU 2022 ROKU</t>
  </si>
  <si>
    <t>Białoruś</t>
  </si>
  <si>
    <t xml:space="preserve">II kwartału 
2022 r. 
z 
I kwartałem 
2022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</si>
</sst>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 _z_ł_-;\-* #,##0\ _z_ł_-;_-* &quot;-&quot;\ _z_ł_-;_-@_-"/>
    <numFmt numFmtId="164" formatCode="0.0%"/>
    <numFmt numFmtId="165" formatCode="#,##0.0"/>
    <numFmt numFmtId="166" formatCode="0.0"/>
    <numFmt numFmtId="167" formatCode="#,##0\ _z_ł"/>
    <numFmt numFmtId="168" formatCode="#,##0_ ;\-#,##0\ "/>
    <numFmt numFmtId="169" formatCode="0.000%"/>
  </numFmts>
  <fonts count="59">
    <font>
      <sz val="11"/>
      <color theme="1"/>
      <name val="Corbel"/>
      <family val="2"/>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vertAlign val="superscript"/>
      <sz val="8"/>
      <name val="Arial"/>
      <family val="2"/>
      <charset val="238"/>
    </font>
    <font>
      <sz val="8"/>
      <name val="Arial"/>
      <family val="2"/>
      <charset val="238"/>
    </font>
    <font>
      <sz val="10"/>
      <name val="Arial CE"/>
      <charset val="238"/>
    </font>
    <font>
      <b/>
      <sz val="9"/>
      <name val="Arial CE"/>
      <charset val="238"/>
    </font>
    <font>
      <sz val="11"/>
      <color indexed="8"/>
      <name val="Calibri"/>
      <family val="2"/>
      <charset val="238"/>
    </font>
    <font>
      <sz val="9"/>
      <color rgb="FFFF0000"/>
      <name val="Arial"/>
      <family val="2"/>
      <charset val="238"/>
    </font>
    <font>
      <sz val="10"/>
      <color indexed="12"/>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sz val="11"/>
      <name val="Corbel"/>
      <family val="2"/>
      <charset val="238"/>
      <scheme val="minor"/>
    </font>
    <font>
      <b/>
      <sz val="11"/>
      <color theme="0"/>
      <name val="Arial"/>
      <family val="2"/>
      <charset val="238"/>
    </font>
    <font>
      <sz val="14"/>
      <name val="Arial"/>
      <family val="2"/>
      <charset val="238"/>
    </font>
    <font>
      <sz val="8"/>
      <color rgb="FFFF0000"/>
      <name val="Arial"/>
      <family val="2"/>
      <charset val="238"/>
    </font>
    <font>
      <u/>
      <sz val="9"/>
      <color rgb="FF0066FF"/>
      <name val="Arial"/>
      <family val="2"/>
      <charset val="23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right style="thin">
        <color auto="1"/>
      </right>
      <top style="thin">
        <color indexed="64"/>
      </top>
      <bottom/>
      <diagonal/>
    </border>
  </borders>
  <cellStyleXfs count="17">
    <xf numFmtId="0" fontId="0" fillId="0" borderId="0"/>
    <xf numFmtId="0" fontId="2" fillId="0" borderId="0"/>
    <xf numFmtId="0" fontId="3" fillId="0" borderId="0"/>
    <xf numFmtId="0" fontId="10" fillId="0" borderId="0"/>
    <xf numFmtId="9" fontId="2" fillId="0" borderId="0" applyFont="0" applyFill="0" applyBorder="0" applyAlignment="0" applyProtection="0"/>
    <xf numFmtId="0" fontId="17" fillId="0" borderId="0"/>
    <xf numFmtId="0" fontId="19" fillId="0" borderId="0"/>
    <xf numFmtId="0" fontId="3" fillId="0" borderId="0"/>
    <xf numFmtId="0" fontId="19" fillId="0" borderId="0"/>
    <xf numFmtId="0" fontId="3" fillId="0" borderId="0"/>
    <xf numFmtId="0" fontId="17" fillId="0" borderId="0"/>
    <xf numFmtId="9" fontId="30" fillId="0" borderId="0" applyFont="0" applyFill="0" applyBorder="0" applyAlignment="0" applyProtection="0"/>
    <xf numFmtId="0" fontId="32" fillId="0" borderId="0"/>
    <xf numFmtId="9" fontId="3" fillId="0" borderId="0" applyFont="0" applyFill="0" applyBorder="0" applyAlignment="0" applyProtection="0"/>
    <xf numFmtId="0" fontId="37" fillId="0" borderId="0"/>
    <xf numFmtId="0" fontId="58" fillId="0" borderId="0" applyNumberFormat="0" applyFill="0" applyBorder="0" applyAlignment="0" applyProtection="0"/>
    <xf numFmtId="0" fontId="7" fillId="0" borderId="0" applyNumberFormat="0" applyFill="0" applyBorder="0" applyAlignment="0" applyProtection="0"/>
  </cellStyleXfs>
  <cellXfs count="848">
    <xf numFmtId="0" fontId="0" fillId="0" borderId="0" xfId="0"/>
    <xf numFmtId="0" fontId="3" fillId="0" borderId="0" xfId="2"/>
    <xf numFmtId="0" fontId="12" fillId="0" borderId="0" xfId="2" applyFont="1"/>
    <xf numFmtId="0" fontId="13" fillId="0" borderId="0" xfId="2" applyFont="1"/>
    <xf numFmtId="10" fontId="3" fillId="0" borderId="0" xfId="2" applyNumberFormat="1"/>
    <xf numFmtId="0" fontId="11" fillId="0" borderId="0" xfId="2" applyFont="1"/>
    <xf numFmtId="0" fontId="15" fillId="2" borderId="0" xfId="2" applyFont="1" applyFill="1" applyAlignment="1"/>
    <xf numFmtId="0" fontId="16" fillId="2" borderId="0" xfId="2" applyFont="1" applyFill="1" applyAlignment="1"/>
    <xf numFmtId="0" fontId="3" fillId="0" borderId="0" xfId="2" applyFont="1"/>
    <xf numFmtId="0" fontId="4" fillId="0" borderId="0" xfId="2" applyFont="1" applyFill="1" applyAlignment="1">
      <alignment horizontal="center" vertical="center"/>
    </xf>
    <xf numFmtId="0" fontId="13" fillId="0" borderId="0" xfId="5" applyFont="1"/>
    <xf numFmtId="3" fontId="11" fillId="0" borderId="0" xfId="2" applyNumberFormat="1" applyFont="1"/>
    <xf numFmtId="3" fontId="3" fillId="0" borderId="0" xfId="2" applyNumberFormat="1"/>
    <xf numFmtId="0" fontId="3" fillId="0" borderId="0" xfId="2" applyFont="1" applyFill="1" applyBorder="1"/>
    <xf numFmtId="1" fontId="3" fillId="0" borderId="0" xfId="2" applyNumberFormat="1"/>
    <xf numFmtId="165" fontId="4" fillId="0" borderId="0" xfId="2" applyNumberFormat="1" applyFont="1" applyFill="1"/>
    <xf numFmtId="164" fontId="3" fillId="0" borderId="0" xfId="2" applyNumberFormat="1" applyFont="1"/>
    <xf numFmtId="166" fontId="11" fillId="0" borderId="0" xfId="2" applyNumberFormat="1" applyFont="1"/>
    <xf numFmtId="4" fontId="11" fillId="0" borderId="0" xfId="2" applyNumberFormat="1" applyFont="1"/>
    <xf numFmtId="165" fontId="11" fillId="0" borderId="0" xfId="2" applyNumberFormat="1" applyFont="1"/>
    <xf numFmtId="0" fontId="3" fillId="0" borderId="0" xfId="2" applyFill="1"/>
    <xf numFmtId="0" fontId="4" fillId="0" borderId="0" xfId="2" applyFont="1" applyFill="1" applyBorder="1" applyAlignment="1">
      <alignment horizontal="center" vertical="center"/>
    </xf>
    <xf numFmtId="0" fontId="13" fillId="0" borderId="0" xfId="5" applyFont="1" applyFill="1" applyBorder="1"/>
    <xf numFmtId="165" fontId="3" fillId="0" borderId="0" xfId="2" applyNumberFormat="1" applyFont="1" applyFill="1" applyBorder="1"/>
    <xf numFmtId="0" fontId="11" fillId="0" borderId="0" xfId="2" applyFont="1" applyFill="1" applyBorder="1"/>
    <xf numFmtId="165" fontId="18" fillId="0" borderId="0" xfId="2" applyNumberFormat="1" applyFont="1" applyFill="1" applyBorder="1"/>
    <xf numFmtId="0" fontId="4" fillId="0" borderId="0" xfId="2" applyFont="1" applyFill="1" applyAlignment="1">
      <alignment vertical="center"/>
    </xf>
    <xf numFmtId="0" fontId="13" fillId="0" borderId="0" xfId="2" applyFont="1" applyFill="1"/>
    <xf numFmtId="0" fontId="3" fillId="0" borderId="0" xfId="2" applyBorder="1"/>
    <xf numFmtId="164" fontId="21" fillId="0" borderId="0" xfId="2" applyNumberFormat="1" applyFont="1"/>
    <xf numFmtId="165" fontId="21" fillId="0" borderId="0" xfId="2" applyNumberFormat="1" applyFont="1"/>
    <xf numFmtId="4" fontId="3" fillId="0" borderId="0" xfId="2" applyNumberFormat="1"/>
    <xf numFmtId="0" fontId="16" fillId="0" borderId="0" xfId="2" applyFont="1" applyBorder="1"/>
    <xf numFmtId="4" fontId="16" fillId="0" borderId="0" xfId="2" applyNumberFormat="1" applyFont="1"/>
    <xf numFmtId="0" fontId="16" fillId="0" borderId="0" xfId="2" applyFont="1"/>
    <xf numFmtId="0" fontId="11" fillId="0" borderId="0" xfId="2" applyFont="1" applyBorder="1"/>
    <xf numFmtId="4" fontId="21" fillId="0" borderId="0" xfId="2" applyNumberFormat="1" applyFont="1"/>
    <xf numFmtId="0" fontId="15" fillId="0" borderId="0" xfId="2" applyFont="1" applyFill="1" applyAlignment="1">
      <alignment horizontal="left" wrapText="1"/>
    </xf>
    <xf numFmtId="0" fontId="22" fillId="0" borderId="0" xfId="1" applyFont="1"/>
    <xf numFmtId="0" fontId="11" fillId="0" borderId="0" xfId="2" applyFont="1" applyFill="1" applyAlignment="1">
      <alignment horizontal="center" vertical="center"/>
    </xf>
    <xf numFmtId="0" fontId="3" fillId="0" borderId="0" xfId="2" applyFont="1" applyFill="1"/>
    <xf numFmtId="0" fontId="5" fillId="0" borderId="0" xfId="2" applyFont="1" applyAlignment="1"/>
    <xf numFmtId="167" fontId="3" fillId="0" borderId="0" xfId="2" applyNumberFormat="1"/>
    <xf numFmtId="0" fontId="3" fillId="0" borderId="0" xfId="2" applyFont="1" applyBorder="1"/>
    <xf numFmtId="3" fontId="3" fillId="0" borderId="0" xfId="2" applyNumberFormat="1" applyBorder="1"/>
    <xf numFmtId="165" fontId="3" fillId="0" borderId="0" xfId="2" applyNumberFormat="1" applyBorder="1"/>
    <xf numFmtId="4" fontId="3" fillId="0" borderId="0" xfId="2" applyNumberFormat="1" applyBorder="1"/>
    <xf numFmtId="4" fontId="11" fillId="0" borderId="0" xfId="2" applyNumberFormat="1" applyFont="1" applyBorder="1"/>
    <xf numFmtId="0" fontId="13" fillId="0" borderId="0" xfId="2" applyFont="1" applyBorder="1"/>
    <xf numFmtId="3" fontId="14" fillId="0" borderId="0" xfId="5" applyNumberFormat="1" applyFont="1" applyBorder="1"/>
    <xf numFmtId="0" fontId="19" fillId="0" borderId="0" xfId="6"/>
    <xf numFmtId="0" fontId="3" fillId="0" borderId="0" xfId="6" applyFont="1"/>
    <xf numFmtId="0" fontId="23" fillId="0" borderId="0" xfId="6" applyFont="1"/>
    <xf numFmtId="165" fontId="19" fillId="0" borderId="0" xfId="6" applyNumberFormat="1"/>
    <xf numFmtId="4" fontId="19" fillId="0" borderId="0" xfId="6" applyNumberFormat="1"/>
    <xf numFmtId="0" fontId="19" fillId="0" borderId="0" xfId="6" applyFill="1"/>
    <xf numFmtId="0" fontId="24" fillId="0" borderId="0" xfId="6" applyFont="1"/>
    <xf numFmtId="0" fontId="19" fillId="0" borderId="0" xfId="6" applyBorder="1"/>
    <xf numFmtId="4" fontId="11" fillId="0" borderId="0" xfId="6" applyNumberFormat="1" applyFont="1"/>
    <xf numFmtId="0" fontId="12" fillId="0" borderId="0" xfId="6" applyFont="1"/>
    <xf numFmtId="164" fontId="3" fillId="0" borderId="0" xfId="4" applyNumberFormat="1" applyFont="1" applyBorder="1"/>
    <xf numFmtId="165" fontId="3" fillId="0" borderId="0" xfId="2" applyNumberFormat="1"/>
    <xf numFmtId="0" fontId="28" fillId="0" borderId="0" xfId="2" applyFont="1"/>
    <xf numFmtId="166" fontId="3" fillId="0" borderId="0" xfId="2" applyNumberFormat="1"/>
    <xf numFmtId="166" fontId="3" fillId="0" borderId="0" xfId="2" applyNumberFormat="1" applyBorder="1"/>
    <xf numFmtId="0" fontId="27" fillId="0" borderId="0" xfId="2" applyFont="1"/>
    <xf numFmtId="164" fontId="27" fillId="0" borderId="0" xfId="2" applyNumberFormat="1" applyFont="1"/>
    <xf numFmtId="164" fontId="3" fillId="0" borderId="0" xfId="2" applyNumberFormat="1"/>
    <xf numFmtId="0" fontId="7" fillId="0" borderId="18" xfId="0" applyFont="1" applyBorder="1"/>
    <xf numFmtId="0" fontId="26" fillId="0" borderId="0" xfId="0" applyFont="1"/>
    <xf numFmtId="4" fontId="7" fillId="0" borderId="6" xfId="0" applyNumberFormat="1" applyFont="1" applyBorder="1"/>
    <xf numFmtId="0" fontId="7" fillId="0" borderId="0" xfId="0" applyFont="1"/>
    <xf numFmtId="0" fontId="7" fillId="0" borderId="0" xfId="0" applyFont="1" applyAlignment="1">
      <alignment wrapText="1"/>
    </xf>
    <xf numFmtId="0" fontId="0" fillId="0" borderId="0" xfId="0" applyAlignment="1"/>
    <xf numFmtId="0" fontId="0" fillId="0" borderId="0" xfId="0" applyFill="1"/>
    <xf numFmtId="164" fontId="19" fillId="0" borderId="0" xfId="6" applyNumberFormat="1"/>
    <xf numFmtId="0" fontId="15" fillId="0" borderId="0" xfId="2" applyFont="1" applyFill="1" applyBorder="1" applyAlignment="1">
      <alignment horizontal="left" vertical="center" wrapText="1"/>
    </xf>
    <xf numFmtId="0" fontId="13" fillId="0" borderId="0" xfId="2" applyFont="1" applyAlignment="1">
      <alignment vertical="center"/>
    </xf>
    <xf numFmtId="0" fontId="26" fillId="0" borderId="0" xfId="0" applyFont="1" applyAlignment="1">
      <alignment vertical="top"/>
    </xf>
    <xf numFmtId="0" fontId="6" fillId="0" borderId="0" xfId="0" applyFont="1" applyAlignment="1">
      <alignment wrapText="1"/>
    </xf>
    <xf numFmtId="0" fontId="5" fillId="0" borderId="0" xfId="0" applyFont="1" applyAlignment="1">
      <alignment horizontal="left" vertical="center"/>
    </xf>
    <xf numFmtId="0" fontId="36" fillId="0" borderId="0" xfId="0" applyFont="1" applyAlignment="1">
      <alignment vertical="center"/>
    </xf>
    <xf numFmtId="0" fontId="0" fillId="0" borderId="0" xfId="0" applyAlignment="1">
      <alignment vertical="center"/>
    </xf>
    <xf numFmtId="49" fontId="3" fillId="0" borderId="0" xfId="3" applyNumberFormat="1" applyFont="1" applyAlignment="1">
      <alignment vertical="center"/>
    </xf>
    <xf numFmtId="49" fontId="3" fillId="0" borderId="0" xfId="3" applyNumberFormat="1" applyFont="1" applyBorder="1" applyAlignment="1">
      <alignment vertical="center"/>
    </xf>
    <xf numFmtId="0" fontId="8" fillId="0" borderId="0" xfId="0" applyFont="1" applyFill="1" applyAlignment="1">
      <alignment wrapText="1"/>
    </xf>
    <xf numFmtId="0" fontId="8" fillId="0" borderId="0" xfId="0" applyFont="1" applyAlignment="1">
      <alignment wrapText="1"/>
    </xf>
    <xf numFmtId="0" fontId="7" fillId="0" borderId="8" xfId="0" applyFont="1" applyBorder="1" applyAlignment="1">
      <alignment horizontal="center"/>
    </xf>
    <xf numFmtId="0" fontId="7" fillId="0" borderId="7" xfId="0" applyFont="1" applyBorder="1" applyAlignment="1">
      <alignment horizont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Alignment="1">
      <alignment horizontal="center"/>
    </xf>
    <xf numFmtId="0" fontId="8" fillId="0" borderId="0" xfId="0" applyFont="1" applyFill="1" applyBorder="1" applyAlignment="1">
      <alignment horizontal="center"/>
    </xf>
    <xf numFmtId="0" fontId="7" fillId="0" borderId="0" xfId="0" applyFont="1" applyFill="1" applyBorder="1" applyAlignment="1">
      <alignment horizontal="center" vertical="center"/>
    </xf>
    <xf numFmtId="0" fontId="7" fillId="0" borderId="0" xfId="0" applyFont="1" applyBorder="1" applyAlignment="1">
      <alignment horizontal="center"/>
    </xf>
    <xf numFmtId="0" fontId="8" fillId="0" borderId="0" xfId="0" applyFont="1" applyBorder="1" applyAlignment="1">
      <alignment horizontal="center"/>
    </xf>
    <xf numFmtId="0" fontId="5" fillId="0" borderId="0" xfId="0" applyFont="1" applyBorder="1" applyAlignment="1">
      <alignment horizontal="center" vertical="center"/>
    </xf>
    <xf numFmtId="0" fontId="5" fillId="0" borderId="0" xfId="0" applyFont="1" applyAlignment="1">
      <alignment horizontal="left" wrapText="1"/>
    </xf>
    <xf numFmtId="4" fontId="0" fillId="0" borderId="0" xfId="0" applyNumberFormat="1"/>
    <xf numFmtId="4" fontId="8" fillId="0" borderId="18" xfId="0" applyNumberFormat="1" applyFont="1" applyBorder="1"/>
    <xf numFmtId="4" fontId="7" fillId="0" borderId="18" xfId="0" applyNumberFormat="1" applyFont="1" applyBorder="1"/>
    <xf numFmtId="0" fontId="1" fillId="0" borderId="0" xfId="2" applyFont="1" applyAlignment="1">
      <alignment vertical="center"/>
    </xf>
    <xf numFmtId="0" fontId="2" fillId="0" borderId="0" xfId="0" applyFont="1" applyAlignment="1">
      <alignment wrapText="1"/>
    </xf>
    <xf numFmtId="0" fontId="38" fillId="0" borderId="0" xfId="0" applyFont="1"/>
    <xf numFmtId="49" fontId="26" fillId="0" borderId="0" xfId="0" applyNumberFormat="1" applyFont="1" applyAlignment="1">
      <alignment vertical="top" wrapText="1"/>
    </xf>
    <xf numFmtId="49" fontId="26" fillId="0" borderId="0" xfId="0" applyNumberFormat="1" applyFont="1" applyAlignment="1">
      <alignment horizontal="justify" vertical="top" wrapText="1"/>
    </xf>
    <xf numFmtId="0" fontId="39" fillId="0" borderId="0" xfId="0" applyFont="1" applyAlignment="1">
      <alignment horizontal="right" vertical="top"/>
    </xf>
    <xf numFmtId="49" fontId="26" fillId="0" borderId="0" xfId="0" applyNumberFormat="1" applyFont="1" applyAlignment="1">
      <alignment horizontal="justify" vertical="top"/>
    </xf>
    <xf numFmtId="0" fontId="40" fillId="0" borderId="0" xfId="0" applyFont="1"/>
    <xf numFmtId="49" fontId="26" fillId="0" borderId="0" xfId="0" applyNumberFormat="1" applyFont="1" applyAlignment="1">
      <alignment vertical="top"/>
    </xf>
    <xf numFmtId="0" fontId="41" fillId="0" borderId="0" xfId="0" applyFont="1"/>
    <xf numFmtId="49" fontId="39" fillId="0" borderId="0" xfId="0" applyNumberFormat="1" applyFont="1" applyAlignment="1">
      <alignment vertical="top" wrapText="1"/>
    </xf>
    <xf numFmtId="49" fontId="39" fillId="0" borderId="0" xfId="0" applyNumberFormat="1" applyFont="1" applyAlignment="1">
      <alignment vertical="top"/>
    </xf>
    <xf numFmtId="0" fontId="39" fillId="0" borderId="0" xfId="0" applyFont="1" applyAlignment="1">
      <alignment vertical="top"/>
    </xf>
    <xf numFmtId="49" fontId="26" fillId="0" borderId="0" xfId="0" applyNumberFormat="1" applyFont="1" applyAlignment="1">
      <alignment horizontal="left" vertical="top" wrapText="1"/>
    </xf>
    <xf numFmtId="0" fontId="26" fillId="0" borderId="0" xfId="0" applyFont="1" applyAlignment="1">
      <alignment vertical="top" wrapText="1"/>
    </xf>
    <xf numFmtId="49" fontId="39" fillId="0" borderId="0" xfId="0" applyNumberFormat="1" applyFont="1" applyAlignment="1">
      <alignment horizontal="justify" vertical="top"/>
    </xf>
    <xf numFmtId="0" fontId="42" fillId="0" borderId="0" xfId="0" applyFont="1" applyAlignment="1">
      <alignment horizontal="center"/>
    </xf>
    <xf numFmtId="0" fontId="42" fillId="0" borderId="0" xfId="0" applyFont="1" applyAlignment="1">
      <alignment horizontal="center" vertical="center"/>
    </xf>
    <xf numFmtId="49" fontId="26" fillId="0" borderId="0" xfId="0" applyNumberFormat="1" applyFont="1" applyFill="1" applyAlignment="1">
      <alignment horizontal="justify" vertical="top" wrapText="1"/>
    </xf>
    <xf numFmtId="0" fontId="9" fillId="0" borderId="0" xfId="2" applyFont="1" applyBorder="1" applyAlignment="1">
      <alignment horizontal="center" vertical="center" wrapText="1"/>
    </xf>
    <xf numFmtId="0" fontId="43" fillId="3" borderId="8" xfId="0" applyFont="1" applyFill="1" applyBorder="1" applyAlignment="1">
      <alignment vertical="center"/>
    </xf>
    <xf numFmtId="0" fontId="43" fillId="3" borderId="0" xfId="0" applyFont="1" applyFill="1" applyAlignment="1">
      <alignment vertical="center"/>
    </xf>
    <xf numFmtId="49" fontId="16" fillId="0" borderId="8" xfId="3" applyNumberFormat="1" applyFont="1" applyBorder="1" applyAlignment="1">
      <alignment vertical="center"/>
    </xf>
    <xf numFmtId="49" fontId="16" fillId="0" borderId="0" xfId="3" applyNumberFormat="1" applyFont="1" applyAlignment="1">
      <alignment vertical="center"/>
    </xf>
    <xf numFmtId="49" fontId="16" fillId="0" borderId="0" xfId="3" applyNumberFormat="1" applyFont="1" applyAlignment="1">
      <alignment vertical="center" wrapText="1"/>
    </xf>
    <xf numFmtId="49" fontId="16" fillId="0" borderId="8" xfId="3" applyNumberFormat="1" applyFont="1" applyFill="1" applyBorder="1" applyAlignment="1">
      <alignment vertical="center"/>
    </xf>
    <xf numFmtId="0" fontId="16" fillId="0" borderId="9" xfId="6" applyFont="1" applyBorder="1" applyAlignment="1">
      <alignment vertical="center" wrapText="1"/>
    </xf>
    <xf numFmtId="3" fontId="16" fillId="0" borderId="1" xfId="6" applyNumberFormat="1" applyFont="1" applyBorder="1" applyAlignment="1">
      <alignment vertical="center"/>
    </xf>
    <xf numFmtId="164" fontId="16" fillId="0" borderId="1" xfId="4" applyNumberFormat="1" applyFont="1" applyBorder="1" applyAlignment="1">
      <alignment horizontal="center" vertical="center"/>
    </xf>
    <xf numFmtId="0" fontId="16" fillId="0" borderId="7" xfId="6" applyFont="1" applyBorder="1" applyAlignment="1">
      <alignment horizontal="left" vertical="center" wrapText="1"/>
    </xf>
    <xf numFmtId="3" fontId="16" fillId="0" borderId="18" xfId="6" applyNumberFormat="1" applyFont="1" applyBorder="1" applyAlignment="1">
      <alignment vertical="center"/>
    </xf>
    <xf numFmtId="164" fontId="16" fillId="0" borderId="18" xfId="4" applyNumberFormat="1" applyFont="1" applyBorder="1" applyAlignment="1">
      <alignment horizontal="center" vertical="center"/>
    </xf>
    <xf numFmtId="0" fontId="16" fillId="0" borderId="7" xfId="6" applyFont="1" applyBorder="1" applyAlignment="1">
      <alignment vertical="center" wrapText="1"/>
    </xf>
    <xf numFmtId="4" fontId="16" fillId="0" borderId="18" xfId="6" applyNumberFormat="1" applyFont="1" applyBorder="1" applyAlignment="1">
      <alignment vertical="center"/>
    </xf>
    <xf numFmtId="0" fontId="16" fillId="2" borderId="7" xfId="6" applyFont="1" applyFill="1" applyBorder="1" applyAlignment="1">
      <alignment vertical="center" wrapText="1"/>
    </xf>
    <xf numFmtId="4" fontId="16" fillId="2" borderId="18" xfId="6" applyNumberFormat="1" applyFont="1" applyFill="1" applyBorder="1" applyAlignment="1">
      <alignment vertical="center"/>
    </xf>
    <xf numFmtId="4" fontId="16" fillId="2" borderId="18" xfId="6" applyNumberFormat="1" applyFont="1" applyFill="1" applyBorder="1" applyAlignment="1">
      <alignment horizontal="right" vertical="center"/>
    </xf>
    <xf numFmtId="164" fontId="16" fillId="0" borderId="6" xfId="4" applyNumberFormat="1" applyFont="1" applyBorder="1" applyAlignment="1">
      <alignment horizontal="center" vertical="center"/>
    </xf>
    <xf numFmtId="3" fontId="16" fillId="2" borderId="7" xfId="6" applyNumberFormat="1" applyFont="1" applyFill="1" applyBorder="1" applyAlignment="1">
      <alignment vertical="center"/>
    </xf>
    <xf numFmtId="4" fontId="16" fillId="2" borderId="7" xfId="6" applyNumberFormat="1" applyFont="1" applyFill="1" applyBorder="1" applyAlignment="1">
      <alignment vertical="center"/>
    </xf>
    <xf numFmtId="4" fontId="16" fillId="2" borderId="7" xfId="6" applyNumberFormat="1" applyFont="1" applyFill="1" applyBorder="1" applyAlignment="1">
      <alignment horizontal="right" vertical="center"/>
    </xf>
    <xf numFmtId="4" fontId="16" fillId="0" borderId="7" xfId="6" applyNumberFormat="1" applyFont="1" applyBorder="1" applyAlignment="1">
      <alignment vertical="center"/>
    </xf>
    <xf numFmtId="4" fontId="16" fillId="0" borderId="7" xfId="6" applyNumberFormat="1" applyFont="1" applyBorder="1" applyAlignment="1">
      <alignment horizontal="right" vertical="center"/>
    </xf>
    <xf numFmtId="4" fontId="16" fillId="0" borderId="18" xfId="6" applyNumberFormat="1" applyFont="1" applyBorder="1" applyAlignment="1">
      <alignment horizontal="right" vertical="center"/>
    </xf>
    <xf numFmtId="0" fontId="16" fillId="0" borderId="10" xfId="6" applyFont="1" applyBorder="1" applyAlignment="1">
      <alignment vertical="center" wrapText="1"/>
    </xf>
    <xf numFmtId="4" fontId="16" fillId="0" borderId="10" xfId="6" applyNumberFormat="1" applyFont="1" applyBorder="1" applyAlignment="1">
      <alignment vertical="center"/>
    </xf>
    <xf numFmtId="4" fontId="16" fillId="0" borderId="6" xfId="6" applyNumberFormat="1" applyFont="1" applyBorder="1" applyAlignment="1">
      <alignment horizontal="right" vertical="center"/>
    </xf>
    <xf numFmtId="4" fontId="16" fillId="0" borderId="10" xfId="6" applyNumberFormat="1" applyFont="1" applyBorder="1" applyAlignment="1">
      <alignment horizontal="right" vertical="center"/>
    </xf>
    <xf numFmtId="0" fontId="16" fillId="0" borderId="2" xfId="6" applyFont="1" applyBorder="1" applyAlignment="1">
      <alignment vertical="center" wrapText="1"/>
    </xf>
    <xf numFmtId="4" fontId="16" fillId="0" borderId="2" xfId="6" applyNumberFormat="1" applyFont="1" applyBorder="1" applyAlignment="1">
      <alignment vertical="center"/>
    </xf>
    <xf numFmtId="4" fontId="16" fillId="0" borderId="5" xfId="6" applyNumberFormat="1" applyFont="1" applyBorder="1" applyAlignment="1">
      <alignment horizontal="right" vertical="center"/>
    </xf>
    <xf numFmtId="4" fontId="16" fillId="0" borderId="2" xfId="6" applyNumberFormat="1" applyFont="1" applyBorder="1" applyAlignment="1">
      <alignment horizontal="right" vertical="center"/>
    </xf>
    <xf numFmtId="164" fontId="16" fillId="0" borderId="5" xfId="4" applyNumberFormat="1" applyFont="1" applyBorder="1" applyAlignment="1">
      <alignment horizontal="center" vertical="center"/>
    </xf>
    <xf numFmtId="164" fontId="16" fillId="0" borderId="12" xfId="4" applyNumberFormat="1" applyFont="1" applyBorder="1" applyAlignment="1">
      <alignment horizontal="center" vertical="center"/>
    </xf>
    <xf numFmtId="164" fontId="16" fillId="0" borderId="14" xfId="4" applyNumberFormat="1" applyFont="1" applyBorder="1" applyAlignment="1">
      <alignment horizontal="center" vertical="center"/>
    </xf>
    <xf numFmtId="4" fontId="16" fillId="0" borderId="18" xfId="6" applyNumberFormat="1" applyFont="1" applyFill="1" applyBorder="1" applyAlignment="1">
      <alignment vertical="center"/>
    </xf>
    <xf numFmtId="4" fontId="16" fillId="0" borderId="6" xfId="6" applyNumberFormat="1" applyFont="1" applyBorder="1" applyAlignment="1">
      <alignment vertical="center"/>
    </xf>
    <xf numFmtId="0" fontId="43" fillId="0" borderId="7" xfId="2" applyFont="1" applyBorder="1" applyAlignment="1">
      <alignment horizontal="left" vertical="center" wrapText="1"/>
    </xf>
    <xf numFmtId="0" fontId="16" fillId="0" borderId="7" xfId="2" applyFont="1" applyFill="1" applyBorder="1" applyAlignment="1">
      <alignment vertical="center" wrapText="1"/>
    </xf>
    <xf numFmtId="3" fontId="16" fillId="0" borderId="18" xfId="6" applyNumberFormat="1" applyFont="1" applyBorder="1" applyAlignment="1" applyProtection="1">
      <alignment vertical="center"/>
      <protection locked="0"/>
    </xf>
    <xf numFmtId="0" fontId="16" fillId="0" borderId="10" xfId="6" applyFont="1" applyFill="1" applyBorder="1" applyAlignment="1">
      <alignment horizontal="justify" vertical="center" wrapText="1"/>
    </xf>
    <xf numFmtId="0" fontId="16" fillId="4" borderId="2" xfId="2" applyFont="1" applyFill="1" applyBorder="1" applyAlignment="1">
      <alignment horizontal="center" vertical="center" wrapText="1"/>
    </xf>
    <xf numFmtId="0" fontId="45" fillId="4" borderId="5" xfId="6" applyFont="1" applyFill="1" applyBorder="1" applyAlignment="1">
      <alignment horizontal="center" vertical="center" wrapText="1"/>
    </xf>
    <xf numFmtId="0" fontId="16" fillId="0" borderId="0" xfId="2" applyFont="1" applyBorder="1" applyAlignment="1">
      <alignment horizontal="center" vertical="center" wrapText="1"/>
    </xf>
    <xf numFmtId="3" fontId="43" fillId="0" borderId="18" xfId="2" applyNumberFormat="1" applyFont="1" applyBorder="1" applyAlignment="1">
      <alignment horizontal="right" vertical="center"/>
    </xf>
    <xf numFmtId="3" fontId="43" fillId="0" borderId="0" xfId="2" applyNumberFormat="1" applyFont="1" applyBorder="1" applyAlignment="1" applyProtection="1">
      <alignment horizontal="right" vertical="center"/>
      <protection locked="0"/>
    </xf>
    <xf numFmtId="3" fontId="43" fillId="0" borderId="18" xfId="2" applyNumberFormat="1" applyFont="1" applyBorder="1" applyAlignment="1" applyProtection="1">
      <alignment horizontal="right" vertical="center"/>
      <protection locked="0"/>
    </xf>
    <xf numFmtId="3" fontId="16" fillId="0" borderId="18" xfId="2" applyNumberFormat="1" applyFont="1" applyFill="1" applyBorder="1" applyAlignment="1">
      <alignment horizontal="right" vertical="center"/>
    </xf>
    <xf numFmtId="3" fontId="16" fillId="0" borderId="0" xfId="2" applyNumberFormat="1" applyFont="1" applyFill="1" applyBorder="1" applyAlignment="1">
      <alignment horizontal="right" vertical="center"/>
    </xf>
    <xf numFmtId="3" fontId="16" fillId="0" borderId="18" xfId="2" applyNumberFormat="1" applyFont="1" applyBorder="1" applyAlignment="1">
      <alignment horizontal="right" vertical="center"/>
    </xf>
    <xf numFmtId="3" fontId="16" fillId="0" borderId="18" xfId="2" applyNumberFormat="1" applyFont="1" applyFill="1" applyBorder="1" applyAlignment="1" applyProtection="1">
      <alignment horizontal="right" vertical="center"/>
      <protection locked="0"/>
    </xf>
    <xf numFmtId="3" fontId="16" fillId="0" borderId="0" xfId="2" applyNumberFormat="1" applyFont="1" applyFill="1" applyBorder="1" applyAlignment="1" applyProtection="1">
      <alignment horizontal="right" vertical="center"/>
      <protection locked="0"/>
    </xf>
    <xf numFmtId="3" fontId="16" fillId="0" borderId="18" xfId="2" applyNumberFormat="1" applyFont="1" applyBorder="1" applyAlignment="1" applyProtection="1">
      <alignment horizontal="right" vertical="center"/>
      <protection locked="0"/>
    </xf>
    <xf numFmtId="41" fontId="16" fillId="0" borderId="6" xfId="2" applyNumberFormat="1" applyFont="1" applyFill="1" applyBorder="1" applyAlignment="1">
      <alignment horizontal="right" vertical="center"/>
    </xf>
    <xf numFmtId="0" fontId="43" fillId="0" borderId="7" xfId="5" applyFont="1" applyBorder="1" applyAlignment="1">
      <alignment vertical="center"/>
    </xf>
    <xf numFmtId="0" fontId="16" fillId="0" borderId="7" xfId="5" applyFont="1" applyFill="1" applyBorder="1" applyAlignment="1">
      <alignment vertical="center"/>
    </xf>
    <xf numFmtId="0" fontId="16" fillId="0" borderId="10" xfId="5" applyFont="1" applyBorder="1" applyAlignment="1">
      <alignment vertical="center"/>
    </xf>
    <xf numFmtId="3" fontId="16" fillId="0" borderId="6" xfId="2" applyNumberFormat="1" applyFont="1" applyBorder="1" applyAlignment="1" applyProtection="1">
      <alignment horizontal="right" vertical="center"/>
      <protection locked="0"/>
    </xf>
    <xf numFmtId="3" fontId="16" fillId="0" borderId="6" xfId="2" applyNumberFormat="1" applyFont="1" applyBorder="1" applyAlignment="1">
      <alignment horizontal="right" vertical="center"/>
    </xf>
    <xf numFmtId="3" fontId="16" fillId="0" borderId="13" xfId="2" applyNumberFormat="1" applyFont="1" applyBorder="1" applyAlignment="1" applyProtection="1">
      <alignment horizontal="right" vertical="center"/>
      <protection locked="0"/>
    </xf>
    <xf numFmtId="0" fontId="26" fillId="4" borderId="5" xfId="2" applyFont="1" applyFill="1" applyBorder="1" applyAlignment="1">
      <alignment vertical="center" wrapText="1"/>
    </xf>
    <xf numFmtId="0" fontId="39" fillId="0" borderId="18" xfId="0" applyFont="1" applyBorder="1" applyAlignment="1">
      <alignment vertical="center"/>
    </xf>
    <xf numFmtId="0" fontId="26" fillId="0" borderId="18" xfId="0" applyFont="1" applyBorder="1" applyAlignment="1">
      <alignment vertical="center"/>
    </xf>
    <xf numFmtId="41" fontId="26" fillId="0" borderId="18" xfId="0" applyNumberFormat="1" applyFont="1" applyBorder="1" applyAlignment="1">
      <alignment vertical="center"/>
    </xf>
    <xf numFmtId="0" fontId="26" fillId="0" borderId="18" xfId="0" applyFont="1" applyBorder="1" applyAlignment="1">
      <alignment vertical="center" wrapText="1"/>
    </xf>
    <xf numFmtId="0" fontId="26" fillId="0" borderId="6" xfId="0" applyFont="1" applyBorder="1" applyAlignment="1">
      <alignment vertical="center"/>
    </xf>
    <xf numFmtId="0" fontId="26" fillId="4" borderId="5" xfId="0" applyFont="1" applyFill="1" applyBorder="1" applyAlignment="1">
      <alignment horizontal="center" vertical="center" wrapText="1"/>
    </xf>
    <xf numFmtId="0" fontId="16" fillId="0" borderId="0" xfId="6" applyFont="1" applyFill="1" applyBorder="1" applyAlignment="1">
      <alignment horizontal="justify" vertical="center" wrapText="1"/>
    </xf>
    <xf numFmtId="168" fontId="16" fillId="0" borderId="0" xfId="2" applyNumberFormat="1" applyFont="1" applyFill="1" applyBorder="1" applyAlignment="1">
      <alignment horizontal="right" vertical="center"/>
    </xf>
    <xf numFmtId="41" fontId="16" fillId="0" borderId="0" xfId="2" applyNumberFormat="1" applyFont="1" applyFill="1" applyBorder="1" applyAlignment="1">
      <alignment horizontal="right" vertical="center"/>
    </xf>
    <xf numFmtId="41" fontId="26" fillId="0" borderId="6" xfId="0" applyNumberFormat="1" applyFont="1" applyBorder="1" applyAlignment="1">
      <alignment vertical="center"/>
    </xf>
    <xf numFmtId="0" fontId="39" fillId="0" borderId="1" xfId="0" applyFont="1" applyBorder="1" applyAlignment="1">
      <alignment vertical="center"/>
    </xf>
    <xf numFmtId="0" fontId="39" fillId="0" borderId="7" xfId="0" applyFont="1" applyBorder="1"/>
    <xf numFmtId="3" fontId="39" fillId="0" borderId="1" xfId="0" applyNumberFormat="1" applyFont="1" applyBorder="1" applyAlignment="1">
      <alignment vertical="center"/>
    </xf>
    <xf numFmtId="0" fontId="26" fillId="0" borderId="7" xfId="0" applyFont="1" applyBorder="1"/>
    <xf numFmtId="3" fontId="26" fillId="0" borderId="18" xfId="0" applyNumberFormat="1" applyFont="1" applyBorder="1" applyAlignment="1">
      <alignment vertical="center"/>
    </xf>
    <xf numFmtId="4" fontId="26" fillId="0" borderId="18" xfId="0" applyNumberFormat="1" applyFont="1" applyBorder="1" applyAlignment="1">
      <alignment vertical="center"/>
    </xf>
    <xf numFmtId="167" fontId="26" fillId="0" borderId="18" xfId="0" applyNumberFormat="1" applyFont="1" applyBorder="1" applyAlignment="1">
      <alignment vertical="center"/>
    </xf>
    <xf numFmtId="0" fontId="39" fillId="0" borderId="7" xfId="0" applyFont="1" applyBorder="1" applyAlignment="1">
      <alignment wrapText="1"/>
    </xf>
    <xf numFmtId="3" fontId="39" fillId="0" borderId="18" xfId="0" applyNumberFormat="1" applyFont="1" applyBorder="1" applyAlignment="1">
      <alignment vertical="center"/>
    </xf>
    <xf numFmtId="4" fontId="39" fillId="0" borderId="18" xfId="0" applyNumberFormat="1" applyFont="1" applyBorder="1" applyAlignment="1">
      <alignment vertical="center"/>
    </xf>
    <xf numFmtId="41" fontId="26" fillId="0" borderId="18" xfId="0" applyNumberFormat="1" applyFont="1" applyBorder="1" applyAlignment="1">
      <alignment horizontal="right" vertical="center"/>
    </xf>
    <xf numFmtId="41" fontId="39" fillId="0" borderId="18" xfId="0" applyNumberFormat="1" applyFont="1" applyBorder="1" applyAlignment="1">
      <alignment vertical="center"/>
    </xf>
    <xf numFmtId="0" fontId="26" fillId="0" borderId="10" xfId="0" applyFont="1" applyBorder="1"/>
    <xf numFmtId="3" fontId="26" fillId="0" borderId="6" xfId="0" applyNumberFormat="1" applyFont="1" applyBorder="1" applyAlignment="1">
      <alignment vertical="center"/>
    </xf>
    <xf numFmtId="4" fontId="26" fillId="0" borderId="6" xfId="0" applyNumberFormat="1" applyFont="1" applyBorder="1" applyAlignment="1">
      <alignment vertical="center"/>
    </xf>
    <xf numFmtId="0" fontId="43" fillId="0" borderId="7" xfId="2" applyFont="1" applyBorder="1" applyAlignment="1">
      <alignment horizontal="left"/>
    </xf>
    <xf numFmtId="3" fontId="43" fillId="0" borderId="18" xfId="2" applyNumberFormat="1" applyFont="1" applyBorder="1" applyAlignment="1"/>
    <xf numFmtId="164" fontId="43" fillId="0" borderId="18" xfId="2" applyNumberFormat="1" applyFont="1" applyBorder="1" applyAlignment="1">
      <alignment horizontal="center"/>
    </xf>
    <xf numFmtId="164" fontId="43" fillId="0" borderId="18" xfId="4" applyNumberFormat="1" applyFont="1" applyBorder="1" applyAlignment="1">
      <alignment horizontal="center"/>
    </xf>
    <xf numFmtId="0" fontId="16" fillId="0" borderId="7" xfId="2" applyFont="1" applyFill="1" applyBorder="1"/>
    <xf numFmtId="3" fontId="16" fillId="0" borderId="18" xfId="2" applyNumberFormat="1" applyFont="1" applyFill="1" applyBorder="1" applyAlignment="1"/>
    <xf numFmtId="164" fontId="16" fillId="0" borderId="18" xfId="2" applyNumberFormat="1" applyFont="1" applyBorder="1" applyAlignment="1">
      <alignment horizontal="center"/>
    </xf>
    <xf numFmtId="164" fontId="16" fillId="0" borderId="18" xfId="4" applyNumberFormat="1" applyFont="1" applyBorder="1" applyAlignment="1">
      <alignment horizontal="center"/>
    </xf>
    <xf numFmtId="0" fontId="16" fillId="0" borderId="7" xfId="2" applyFont="1" applyBorder="1"/>
    <xf numFmtId="3" fontId="16" fillId="0" borderId="18" xfId="2" applyNumberFormat="1" applyFont="1" applyBorder="1" applyAlignment="1"/>
    <xf numFmtId="0" fontId="43" fillId="0" borderId="9" xfId="2" applyFont="1" applyBorder="1" applyAlignment="1">
      <alignment wrapText="1"/>
    </xf>
    <xf numFmtId="3" fontId="43" fillId="0" borderId="9" xfId="2" applyNumberFormat="1" applyFont="1" applyBorder="1" applyAlignment="1">
      <alignment wrapText="1"/>
    </xf>
    <xf numFmtId="3" fontId="43" fillId="0" borderId="1" xfId="2" applyNumberFormat="1" applyFont="1" applyFill="1" applyBorder="1" applyAlignment="1"/>
    <xf numFmtId="0" fontId="16" fillId="0" borderId="7" xfId="2" applyFont="1" applyBorder="1" applyAlignment="1">
      <alignment wrapText="1"/>
    </xf>
    <xf numFmtId="3" fontId="16" fillId="0" borderId="7" xfId="2" applyNumberFormat="1" applyFont="1" applyBorder="1" applyAlignment="1">
      <alignment wrapText="1"/>
    </xf>
    <xf numFmtId="0" fontId="16" fillId="0" borderId="7" xfId="2" applyFont="1" applyBorder="1" applyAlignment="1"/>
    <xf numFmtId="0" fontId="16" fillId="0" borderId="7" xfId="2" applyFont="1" applyBorder="1" applyAlignment="1">
      <alignment horizontal="left" wrapText="1"/>
    </xf>
    <xf numFmtId="0" fontId="16" fillId="0" borderId="10" xfId="2" applyFont="1" applyBorder="1" applyAlignment="1">
      <alignment horizontal="left" wrapText="1"/>
    </xf>
    <xf numFmtId="3" fontId="16" fillId="0" borderId="10" xfId="2" applyNumberFormat="1" applyFont="1" applyBorder="1" applyAlignment="1">
      <alignment wrapText="1"/>
    </xf>
    <xf numFmtId="3" fontId="16" fillId="0" borderId="6" xfId="2" applyNumberFormat="1" applyFont="1" applyBorder="1" applyAlignment="1"/>
    <xf numFmtId="0" fontId="43" fillId="0" borderId="7" xfId="2" applyFont="1" applyBorder="1" applyAlignment="1">
      <alignment wrapText="1"/>
    </xf>
    <xf numFmtId="3" fontId="43" fillId="0" borderId="7" xfId="2" applyNumberFormat="1" applyFont="1" applyBorder="1" applyAlignment="1">
      <alignment wrapText="1"/>
    </xf>
    <xf numFmtId="0" fontId="16" fillId="0" borderId="10" xfId="2" applyFont="1" applyBorder="1" applyAlignment="1">
      <alignment wrapText="1"/>
    </xf>
    <xf numFmtId="164" fontId="16" fillId="0" borderId="6" xfId="2" applyNumberFormat="1" applyFont="1" applyBorder="1" applyAlignment="1">
      <alignment horizontal="center"/>
    </xf>
    <xf numFmtId="164" fontId="16" fillId="0" borderId="6" xfId="4" applyNumberFormat="1" applyFont="1" applyBorder="1" applyAlignment="1">
      <alignment horizontal="center"/>
    </xf>
    <xf numFmtId="0" fontId="39" fillId="0" borderId="6" xfId="0" applyFont="1" applyFill="1" applyBorder="1" applyAlignment="1">
      <alignment vertical="center"/>
    </xf>
    <xf numFmtId="3" fontId="39" fillId="0" borderId="6" xfId="0" applyNumberFormat="1" applyFont="1" applyFill="1" applyBorder="1" applyAlignment="1">
      <alignment vertical="center"/>
    </xf>
    <xf numFmtId="0" fontId="26" fillId="0" borderId="1" xfId="0" applyFont="1" applyBorder="1" applyAlignment="1">
      <alignment vertical="center"/>
    </xf>
    <xf numFmtId="3" fontId="26" fillId="0" borderId="1" xfId="0" applyNumberFormat="1" applyFont="1" applyBorder="1" applyAlignment="1">
      <alignment vertical="center"/>
    </xf>
    <xf numFmtId="0" fontId="39" fillId="0" borderId="0" xfId="0" applyFont="1" applyFill="1" applyBorder="1" applyAlignment="1">
      <alignment vertical="center"/>
    </xf>
    <xf numFmtId="3" fontId="39" fillId="0" borderId="0" xfId="0" applyNumberFormat="1" applyFont="1" applyFill="1" applyBorder="1" applyAlignment="1">
      <alignment vertical="center"/>
    </xf>
    <xf numFmtId="0" fontId="43" fillId="0" borderId="18" xfId="5" applyFont="1" applyBorder="1"/>
    <xf numFmtId="3" fontId="43" fillId="2" borderId="8" xfId="2" applyNumberFormat="1" applyFont="1" applyFill="1" applyBorder="1"/>
    <xf numFmtId="3" fontId="47" fillId="0" borderId="18" xfId="2" applyNumberFormat="1" applyFont="1" applyFill="1" applyBorder="1" applyAlignment="1">
      <alignment horizontal="right"/>
    </xf>
    <xf numFmtId="3" fontId="47" fillId="0" borderId="7" xfId="2" applyNumberFormat="1" applyFont="1" applyFill="1" applyBorder="1" applyAlignment="1">
      <alignment horizontal="right"/>
    </xf>
    <xf numFmtId="3" fontId="47" fillId="2" borderId="7" xfId="2" applyNumberFormat="1" applyFont="1" applyFill="1" applyBorder="1"/>
    <xf numFmtId="3" fontId="47" fillId="2" borderId="18" xfId="2" applyNumberFormat="1" applyFont="1" applyFill="1" applyBorder="1"/>
    <xf numFmtId="0" fontId="16" fillId="0" borderId="18" xfId="5" applyFont="1" applyFill="1" applyBorder="1"/>
    <xf numFmtId="3" fontId="48" fillId="2" borderId="0" xfId="2" applyNumberFormat="1" applyFont="1" applyFill="1" applyBorder="1"/>
    <xf numFmtId="3" fontId="29" fillId="0" borderId="18" xfId="2" applyNumberFormat="1" applyFont="1" applyFill="1" applyBorder="1"/>
    <xf numFmtId="3" fontId="29" fillId="0" borderId="7" xfId="2" applyNumberFormat="1" applyFont="1" applyFill="1" applyBorder="1" applyAlignment="1">
      <alignment horizontal="right"/>
    </xf>
    <xf numFmtId="3" fontId="29" fillId="2" borderId="7" xfId="2" applyNumberFormat="1" applyFont="1" applyFill="1" applyBorder="1"/>
    <xf numFmtId="3" fontId="29" fillId="2" borderId="18" xfId="2" applyNumberFormat="1" applyFont="1" applyFill="1" applyBorder="1"/>
    <xf numFmtId="3" fontId="48" fillId="0" borderId="18" xfId="2" applyNumberFormat="1" applyFont="1" applyFill="1" applyBorder="1"/>
    <xf numFmtId="3" fontId="48" fillId="0" borderId="7" xfId="2" applyNumberFormat="1" applyFont="1" applyFill="1" applyBorder="1" applyAlignment="1">
      <alignment horizontal="right"/>
    </xf>
    <xf numFmtId="3" fontId="48" fillId="2" borderId="7" xfId="2" applyNumberFormat="1" applyFont="1" applyFill="1" applyBorder="1"/>
    <xf numFmtId="3" fontId="48" fillId="2" borderId="18" xfId="2" applyNumberFormat="1" applyFont="1" applyFill="1" applyBorder="1"/>
    <xf numFmtId="0" fontId="16" fillId="0" borderId="18" xfId="5" applyFont="1" applyBorder="1"/>
    <xf numFmtId="3" fontId="29" fillId="0" borderId="7" xfId="2" applyNumberFormat="1" applyFont="1" applyFill="1" applyBorder="1"/>
    <xf numFmtId="0" fontId="16" fillId="0" borderId="2" xfId="5" applyFont="1" applyFill="1" applyBorder="1" applyAlignment="1">
      <alignment wrapText="1"/>
    </xf>
    <xf numFmtId="3" fontId="16" fillId="0" borderId="2" xfId="2" applyNumberFormat="1" applyFont="1" applyFill="1" applyBorder="1" applyAlignment="1">
      <alignment vertical="center"/>
    </xf>
    <xf numFmtId="41" fontId="16" fillId="0" borderId="2" xfId="6" applyNumberFormat="1" applyFont="1" applyFill="1" applyBorder="1" applyAlignment="1">
      <alignment horizontal="right" vertical="center"/>
    </xf>
    <xf numFmtId="41" fontId="16" fillId="0" borderId="5" xfId="6" applyNumberFormat="1" applyFont="1" applyFill="1" applyBorder="1" applyAlignment="1">
      <alignment horizontal="right" vertical="center"/>
    </xf>
    <xf numFmtId="0" fontId="16" fillId="0" borderId="7" xfId="5" applyFont="1" applyFill="1" applyBorder="1" applyAlignment="1"/>
    <xf numFmtId="3" fontId="16" fillId="0" borderId="18" xfId="2" applyNumberFormat="1" applyFont="1" applyFill="1" applyBorder="1"/>
    <xf numFmtId="41" fontId="16" fillId="0" borderId="7" xfId="6" applyNumberFormat="1" applyFont="1" applyFill="1" applyBorder="1" applyAlignment="1">
      <alignment horizontal="right"/>
    </xf>
    <xf numFmtId="41" fontId="16" fillId="0" borderId="18" xfId="6" applyNumberFormat="1" applyFont="1" applyFill="1" applyBorder="1" applyAlignment="1">
      <alignment horizontal="right"/>
    </xf>
    <xf numFmtId="0" fontId="16" fillId="0" borderId="10" xfId="5" applyFont="1" applyFill="1" applyBorder="1" applyAlignment="1"/>
    <xf numFmtId="3" fontId="16" fillId="0" borderId="6" xfId="2" applyNumberFormat="1" applyFont="1" applyFill="1" applyBorder="1"/>
    <xf numFmtId="41" fontId="16" fillId="0" borderId="10" xfId="6" applyNumberFormat="1" applyFont="1" applyFill="1" applyBorder="1" applyAlignment="1">
      <alignment horizontal="right"/>
    </xf>
    <xf numFmtId="41" fontId="16" fillId="0" borderId="6" xfId="6" applyNumberFormat="1" applyFont="1" applyFill="1" applyBorder="1" applyAlignment="1">
      <alignment horizontal="right"/>
    </xf>
    <xf numFmtId="0" fontId="43" fillId="0" borderId="7" xfId="2" applyFont="1" applyBorder="1" applyAlignment="1">
      <alignment horizontal="left" vertical="center"/>
    </xf>
    <xf numFmtId="4" fontId="43" fillId="0" borderId="18" xfId="2" applyNumberFormat="1" applyFont="1" applyBorder="1" applyAlignment="1">
      <alignment horizontal="right"/>
    </xf>
    <xf numFmtId="4" fontId="43" fillId="0" borderId="18" xfId="2" applyNumberFormat="1" applyFont="1" applyFill="1" applyBorder="1" applyAlignment="1">
      <alignment horizontal="right"/>
    </xf>
    <xf numFmtId="4" fontId="16" fillId="0" borderId="18" xfId="2" applyNumberFormat="1" applyFont="1" applyBorder="1" applyAlignment="1"/>
    <xf numFmtId="4" fontId="16" fillId="0" borderId="18" xfId="2" applyNumberFormat="1" applyFont="1" applyFill="1" applyBorder="1" applyAlignment="1"/>
    <xf numFmtId="4" fontId="43" fillId="0" borderId="7" xfId="2" applyNumberFormat="1" applyFont="1" applyBorder="1" applyAlignment="1">
      <alignment wrapText="1"/>
    </xf>
    <xf numFmtId="4" fontId="43" fillId="0" borderId="18" xfId="2" applyNumberFormat="1" applyFont="1" applyFill="1" applyBorder="1" applyAlignment="1"/>
    <xf numFmtId="4" fontId="16" fillId="0" borderId="7" xfId="2" applyNumberFormat="1" applyFont="1" applyBorder="1" applyAlignment="1">
      <alignment horizontal="right" wrapText="1"/>
    </xf>
    <xf numFmtId="4" fontId="16" fillId="0" borderId="18" xfId="2" applyNumberFormat="1" applyFont="1" applyFill="1" applyBorder="1" applyAlignment="1">
      <alignment horizontal="right"/>
    </xf>
    <xf numFmtId="4" fontId="16" fillId="0" borderId="7" xfId="2" applyNumberFormat="1" applyFont="1" applyBorder="1" applyAlignment="1">
      <alignment wrapText="1"/>
    </xf>
    <xf numFmtId="0" fontId="43" fillId="0" borderId="9" xfId="2" applyFont="1" applyBorder="1" applyAlignment="1">
      <alignment horizontal="left" vertical="center" wrapText="1"/>
    </xf>
    <xf numFmtId="4" fontId="43" fillId="0" borderId="1" xfId="2" applyNumberFormat="1" applyFont="1" applyBorder="1" applyAlignment="1"/>
    <xf numFmtId="4" fontId="43" fillId="0" borderId="1" xfId="2" applyNumberFormat="1" applyFont="1" applyFill="1" applyBorder="1" applyAlignment="1"/>
    <xf numFmtId="164" fontId="43" fillId="0" borderId="1" xfId="2" applyNumberFormat="1" applyFont="1" applyBorder="1" applyAlignment="1">
      <alignment horizontal="center"/>
    </xf>
    <xf numFmtId="164" fontId="43" fillId="0" borderId="1" xfId="4" applyNumberFormat="1" applyFont="1" applyBorder="1" applyAlignment="1">
      <alignment horizontal="center"/>
    </xf>
    <xf numFmtId="49" fontId="16" fillId="0" borderId="7" xfId="2" applyNumberFormat="1" applyFont="1" applyBorder="1" applyAlignment="1">
      <alignment wrapText="1"/>
    </xf>
    <xf numFmtId="4" fontId="16" fillId="0" borderId="10" xfId="2" applyNumberFormat="1" applyFont="1" applyBorder="1" applyAlignment="1">
      <alignment wrapText="1"/>
    </xf>
    <xf numFmtId="4" fontId="16" fillId="0" borderId="6" xfId="2" applyNumberFormat="1" applyFont="1" applyFill="1" applyBorder="1" applyAlignment="1"/>
    <xf numFmtId="0" fontId="39" fillId="0" borderId="5" xfId="0" applyFont="1" applyBorder="1" applyAlignment="1">
      <alignment vertical="center"/>
    </xf>
    <xf numFmtId="4" fontId="26" fillId="0" borderId="5" xfId="0" applyNumberFormat="1" applyFont="1" applyBorder="1" applyAlignment="1">
      <alignment vertical="center"/>
    </xf>
    <xf numFmtId="10" fontId="26" fillId="0" borderId="5" xfId="11" applyNumberFormat="1" applyFont="1" applyBorder="1" applyAlignment="1">
      <alignment vertical="center"/>
    </xf>
    <xf numFmtId="0" fontId="26" fillId="4" borderId="5" xfId="0" applyFont="1" applyFill="1" applyBorder="1" applyAlignment="1">
      <alignment horizontal="center" vertical="center" wrapText="1"/>
    </xf>
    <xf numFmtId="0" fontId="43" fillId="0" borderId="7" xfId="5" applyFont="1" applyFill="1" applyBorder="1"/>
    <xf numFmtId="4" fontId="43" fillId="2" borderId="7" xfId="5" applyNumberFormat="1" applyFont="1" applyFill="1" applyBorder="1" applyAlignment="1">
      <alignment horizontal="right"/>
    </xf>
    <xf numFmtId="4" fontId="43" fillId="2" borderId="18" xfId="5" applyNumberFormat="1" applyFont="1" applyFill="1" applyBorder="1" applyAlignment="1">
      <alignment horizontal="right"/>
    </xf>
    <xf numFmtId="0" fontId="16" fillId="0" borderId="7" xfId="5" applyFont="1" applyFill="1" applyBorder="1"/>
    <xf numFmtId="4" fontId="16" fillId="2" borderId="7" xfId="2" applyNumberFormat="1" applyFont="1" applyFill="1" applyBorder="1"/>
    <xf numFmtId="4" fontId="29" fillId="0" borderId="7" xfId="2" applyNumberFormat="1" applyFont="1" applyFill="1" applyBorder="1" applyAlignment="1">
      <alignment horizontal="right"/>
    </xf>
    <xf numFmtId="4" fontId="16" fillId="2" borderId="18" xfId="2" applyNumberFormat="1" applyFont="1" applyFill="1" applyBorder="1"/>
    <xf numFmtId="4" fontId="16" fillId="0" borderId="2" xfId="2" applyNumberFormat="1" applyFont="1" applyFill="1" applyBorder="1" applyAlignment="1">
      <alignment vertical="center"/>
    </xf>
    <xf numFmtId="0" fontId="16" fillId="0" borderId="7" xfId="5" applyFont="1" applyFill="1" applyBorder="1" applyAlignment="1">
      <alignment vertical="top"/>
    </xf>
    <xf numFmtId="4" fontId="16" fillId="0" borderId="7" xfId="2" applyNumberFormat="1" applyFont="1" applyFill="1" applyBorder="1"/>
    <xf numFmtId="0" fontId="16" fillId="0" borderId="10" xfId="5" applyFont="1" applyFill="1" applyBorder="1" applyAlignment="1">
      <alignment vertical="top"/>
    </xf>
    <xf numFmtId="4" fontId="16" fillId="0" borderId="6" xfId="2" applyNumberFormat="1" applyFont="1" applyFill="1" applyBorder="1"/>
    <xf numFmtId="4" fontId="16" fillId="0" borderId="10" xfId="2" applyNumberFormat="1" applyFont="1" applyFill="1" applyBorder="1"/>
    <xf numFmtId="0" fontId="16" fillId="4" borderId="2" xfId="5" applyFont="1" applyFill="1" applyBorder="1" applyAlignment="1">
      <alignment vertical="center" wrapText="1"/>
    </xf>
    <xf numFmtId="0" fontId="16" fillId="4" borderId="4" xfId="5" applyFont="1" applyFill="1" applyBorder="1" applyAlignment="1">
      <alignment vertical="center" wrapText="1"/>
    </xf>
    <xf numFmtId="0" fontId="16" fillId="4" borderId="3" xfId="5" applyFont="1" applyFill="1" applyBorder="1" applyAlignment="1">
      <alignment vertical="center" wrapText="1"/>
    </xf>
    <xf numFmtId="0" fontId="16" fillId="0" borderId="9" xfId="2" applyFont="1" applyFill="1" applyBorder="1" applyAlignment="1">
      <alignment vertical="center" wrapText="1"/>
    </xf>
    <xf numFmtId="3" fontId="16" fillId="0" borderId="1" xfId="2" applyNumberFormat="1" applyFont="1" applyFill="1" applyBorder="1" applyAlignment="1">
      <alignment horizontal="right" vertical="center"/>
    </xf>
    <xf numFmtId="3" fontId="16" fillId="0" borderId="1" xfId="2" applyNumberFormat="1" applyFont="1" applyFill="1" applyBorder="1" applyAlignment="1">
      <alignment vertical="center"/>
    </xf>
    <xf numFmtId="0" fontId="16" fillId="0" borderId="18" xfId="2" applyFont="1" applyFill="1" applyBorder="1" applyAlignment="1">
      <alignment vertical="center" wrapText="1"/>
    </xf>
    <xf numFmtId="4" fontId="16" fillId="0" borderId="18" xfId="2" applyNumberFormat="1" applyFont="1" applyFill="1" applyBorder="1" applyAlignment="1">
      <alignment horizontal="right" vertical="center"/>
    </xf>
    <xf numFmtId="4" fontId="16" fillId="0" borderId="18" xfId="2" applyNumberFormat="1" applyFont="1" applyFill="1" applyBorder="1" applyAlignment="1">
      <alignment vertical="center"/>
    </xf>
    <xf numFmtId="164" fontId="16" fillId="0" borderId="8" xfId="4" applyNumberFormat="1" applyFont="1" applyBorder="1" applyAlignment="1">
      <alignment horizontal="center" vertical="center"/>
    </xf>
    <xf numFmtId="0" fontId="16" fillId="0" borderId="10" xfId="2" applyFont="1" applyFill="1" applyBorder="1" applyAlignment="1">
      <alignment vertical="center" wrapText="1"/>
    </xf>
    <xf numFmtId="4" fontId="16" fillId="0" borderId="6" xfId="2" applyNumberFormat="1" applyFont="1" applyFill="1" applyBorder="1" applyAlignment="1">
      <alignment horizontal="right" vertical="center"/>
    </xf>
    <xf numFmtId="4" fontId="16" fillId="0" borderId="6" xfId="2" applyNumberFormat="1" applyFont="1" applyFill="1" applyBorder="1" applyAlignment="1">
      <alignment vertical="center"/>
    </xf>
    <xf numFmtId="4" fontId="43" fillId="0" borderId="8" xfId="2" applyNumberFormat="1" applyFont="1" applyBorder="1" applyAlignment="1">
      <alignment vertical="center"/>
    </xf>
    <xf numFmtId="4" fontId="16" fillId="0" borderId="8" xfId="2" applyNumberFormat="1" applyFont="1" applyBorder="1" applyAlignment="1">
      <alignment vertical="center"/>
    </xf>
    <xf numFmtId="4" fontId="16" fillId="0" borderId="14" xfId="2" applyNumberFormat="1" applyFont="1" applyBorder="1" applyAlignment="1">
      <alignment vertical="center"/>
    </xf>
    <xf numFmtId="4" fontId="16" fillId="0" borderId="6" xfId="2" applyNumberFormat="1" applyFont="1" applyBorder="1" applyAlignment="1">
      <alignment vertical="center"/>
    </xf>
    <xf numFmtId="0" fontId="43" fillId="0" borderId="7" xfId="5" applyFont="1" applyBorder="1"/>
    <xf numFmtId="4" fontId="43" fillId="0" borderId="18" xfId="5" applyNumberFormat="1" applyFont="1" applyBorder="1"/>
    <xf numFmtId="4" fontId="43" fillId="0" borderId="0" xfId="5" applyNumberFormat="1" applyFont="1" applyFill="1" applyBorder="1" applyAlignment="1">
      <alignment horizontal="right"/>
    </xf>
    <xf numFmtId="4" fontId="47" fillId="0" borderId="7" xfId="2" applyNumberFormat="1" applyFont="1" applyFill="1" applyBorder="1" applyAlignment="1">
      <alignment horizontal="right"/>
    </xf>
    <xf numFmtId="4" fontId="43" fillId="0" borderId="0" xfId="5" applyNumberFormat="1" applyFont="1" applyFill="1" applyBorder="1"/>
    <xf numFmtId="4" fontId="43" fillId="0" borderId="8" xfId="5" applyNumberFormat="1" applyFont="1" applyBorder="1" applyAlignment="1">
      <alignment horizontal="right"/>
    </xf>
    <xf numFmtId="4" fontId="48" fillId="0" borderId="18" xfId="2" applyNumberFormat="1" applyFont="1" applyBorder="1"/>
    <xf numFmtId="4" fontId="48" fillId="0" borderId="0" xfId="2" applyNumberFormat="1" applyFont="1" applyFill="1" applyBorder="1"/>
    <xf numFmtId="4" fontId="48" fillId="0" borderId="0" xfId="2" applyNumberFormat="1" applyFont="1" applyBorder="1"/>
    <xf numFmtId="4" fontId="48" fillId="0" borderId="8" xfId="2" applyNumberFormat="1" applyFont="1" applyBorder="1"/>
    <xf numFmtId="4" fontId="48" fillId="0" borderId="18" xfId="2" applyNumberFormat="1" applyFont="1" applyFill="1" applyBorder="1"/>
    <xf numFmtId="4" fontId="29" fillId="0" borderId="18" xfId="2" applyNumberFormat="1" applyFont="1" applyFill="1" applyBorder="1"/>
    <xf numFmtId="4" fontId="29" fillId="0" borderId="0" xfId="2" applyNumberFormat="1" applyFont="1" applyFill="1" applyBorder="1"/>
    <xf numFmtId="4" fontId="29" fillId="0" borderId="8" xfId="2" applyNumberFormat="1" applyFont="1" applyFill="1" applyBorder="1"/>
    <xf numFmtId="4" fontId="48" fillId="0" borderId="8" xfId="2" applyNumberFormat="1" applyFont="1" applyBorder="1" applyAlignment="1">
      <alignment horizontal="right"/>
    </xf>
    <xf numFmtId="0" fontId="16" fillId="0" borderId="7" xfId="5" applyFont="1" applyBorder="1"/>
    <xf numFmtId="4" fontId="16" fillId="0" borderId="18" xfId="2" applyNumberFormat="1" applyFont="1" applyFill="1" applyBorder="1"/>
    <xf numFmtId="0" fontId="14" fillId="0" borderId="0" xfId="2" applyFont="1" applyBorder="1" applyAlignment="1">
      <alignment vertical="center"/>
    </xf>
    <xf numFmtId="3" fontId="9" fillId="0" borderId="0" xfId="2" applyNumberFormat="1" applyFont="1" applyBorder="1" applyAlignment="1">
      <alignment vertical="center" wrapText="1"/>
    </xf>
    <xf numFmtId="4" fontId="9" fillId="0" borderId="0" xfId="2" applyNumberFormat="1" applyFont="1" applyFill="1" applyBorder="1" applyAlignment="1">
      <alignment vertical="center" wrapText="1"/>
    </xf>
    <xf numFmtId="4" fontId="9" fillId="0" borderId="0" xfId="2" applyNumberFormat="1" applyFont="1" applyFill="1" applyBorder="1" applyAlignment="1">
      <alignment vertical="center"/>
    </xf>
    <xf numFmtId="3" fontId="9" fillId="0" borderId="0" xfId="2" applyNumberFormat="1" applyFont="1" applyBorder="1" applyAlignment="1">
      <alignment vertical="center"/>
    </xf>
    <xf numFmtId="4" fontId="9" fillId="0" borderId="0" xfId="2" applyNumberFormat="1" applyFont="1" applyBorder="1" applyAlignment="1">
      <alignment vertical="center"/>
    </xf>
    <xf numFmtId="0" fontId="9" fillId="0" borderId="0" xfId="2" applyFont="1" applyBorder="1" applyAlignment="1">
      <alignment vertical="center" wrapText="1"/>
    </xf>
    <xf numFmtId="0" fontId="9" fillId="0" borderId="0" xfId="2" applyFont="1" applyFill="1" applyBorder="1" applyAlignment="1">
      <alignment vertical="center" wrapText="1"/>
    </xf>
    <xf numFmtId="164" fontId="9" fillId="0" borderId="0" xfId="4" applyNumberFormat="1" applyFont="1" applyBorder="1" applyAlignment="1">
      <alignment horizontal="center" vertical="center"/>
    </xf>
    <xf numFmtId="10" fontId="9" fillId="0" borderId="0" xfId="4" applyNumberFormat="1" applyFont="1" applyBorder="1" applyAlignment="1">
      <alignment horizontal="center" vertical="center"/>
    </xf>
    <xf numFmtId="0" fontId="16" fillId="0" borderId="7" xfId="2" applyFont="1" applyBorder="1" applyAlignment="1">
      <alignment vertical="center" wrapText="1"/>
    </xf>
    <xf numFmtId="3" fontId="16" fillId="0" borderId="7" xfId="2" applyNumberFormat="1" applyFont="1" applyBorder="1" applyAlignment="1">
      <alignment vertical="center" wrapText="1"/>
    </xf>
    <xf numFmtId="4" fontId="16" fillId="0" borderId="7" xfId="2" applyNumberFormat="1" applyFont="1" applyFill="1" applyBorder="1" applyAlignment="1">
      <alignment vertical="center" wrapText="1"/>
    </xf>
    <xf numFmtId="4" fontId="16" fillId="0" borderId="7" xfId="2" applyNumberFormat="1" applyFont="1" applyFill="1" applyBorder="1" applyAlignment="1">
      <alignment vertical="center"/>
    </xf>
    <xf numFmtId="10" fontId="16" fillId="0" borderId="8" xfId="4" applyNumberFormat="1" applyFont="1" applyBorder="1" applyAlignment="1">
      <alignment horizontal="center" vertical="center"/>
    </xf>
    <xf numFmtId="3" fontId="16" fillId="0" borderId="9" xfId="2" applyNumberFormat="1" applyFont="1" applyBorder="1" applyAlignment="1">
      <alignment vertical="center" wrapText="1"/>
    </xf>
    <xf numFmtId="3" fontId="16" fillId="0" borderId="7" xfId="2" applyNumberFormat="1" applyFont="1" applyBorder="1" applyAlignment="1">
      <alignment vertical="center"/>
    </xf>
    <xf numFmtId="4" fontId="16" fillId="0" borderId="7" xfId="2" applyNumberFormat="1" applyFont="1" applyBorder="1" applyAlignment="1">
      <alignment vertical="center" wrapText="1"/>
    </xf>
    <xf numFmtId="4" fontId="16" fillId="0" borderId="7" xfId="2" applyNumberFormat="1" applyFont="1" applyBorder="1" applyAlignment="1">
      <alignment vertical="center"/>
    </xf>
    <xf numFmtId="4" fontId="16" fillId="0" borderId="10" xfId="2" applyNumberFormat="1" applyFont="1" applyBorder="1" applyAlignment="1">
      <alignment vertical="center" wrapText="1"/>
    </xf>
    <xf numFmtId="0" fontId="16" fillId="0" borderId="10" xfId="2" applyFont="1" applyBorder="1" applyAlignment="1">
      <alignment vertical="center" wrapText="1"/>
    </xf>
    <xf numFmtId="4" fontId="16" fillId="0" borderId="10" xfId="2" applyNumberFormat="1" applyFont="1" applyBorder="1" applyAlignment="1">
      <alignment vertical="center"/>
    </xf>
    <xf numFmtId="0" fontId="8" fillId="0" borderId="0" xfId="2" applyFont="1" applyAlignment="1"/>
    <xf numFmtId="3" fontId="43" fillId="0" borderId="18" xfId="5" applyNumberFormat="1" applyFont="1" applyBorder="1" applyAlignment="1">
      <alignment vertical="center"/>
    </xf>
    <xf numFmtId="4" fontId="43" fillId="0" borderId="0" xfId="5" applyNumberFormat="1" applyFont="1" applyBorder="1" applyAlignment="1">
      <alignment vertical="center"/>
    </xf>
    <xf numFmtId="3" fontId="43" fillId="0" borderId="18" xfId="2" applyNumberFormat="1" applyFont="1" applyBorder="1" applyAlignment="1">
      <alignment vertical="center"/>
    </xf>
    <xf numFmtId="4" fontId="43" fillId="0" borderId="18" xfId="2" applyNumberFormat="1" applyFont="1" applyBorder="1" applyAlignment="1">
      <alignment vertical="center"/>
    </xf>
    <xf numFmtId="3" fontId="16" fillId="0" borderId="18" xfId="5" applyNumberFormat="1" applyFont="1" applyFill="1" applyBorder="1" applyAlignment="1">
      <alignment vertical="center"/>
    </xf>
    <xf numFmtId="4" fontId="16" fillId="0" borderId="0" xfId="5" applyNumberFormat="1" applyFont="1" applyFill="1" applyBorder="1" applyAlignment="1">
      <alignment vertical="center"/>
    </xf>
    <xf numFmtId="3" fontId="16" fillId="0" borderId="18" xfId="2" applyNumberFormat="1" applyFont="1" applyBorder="1" applyAlignment="1">
      <alignment vertical="center"/>
    </xf>
    <xf numFmtId="4" fontId="16" fillId="0" borderId="18" xfId="2" applyNumberFormat="1" applyFont="1" applyBorder="1" applyAlignment="1">
      <alignment vertical="center"/>
    </xf>
    <xf numFmtId="3" fontId="16" fillId="0" borderId="8" xfId="2" applyNumberFormat="1" applyFont="1" applyBorder="1" applyAlignment="1">
      <alignment vertical="center"/>
    </xf>
    <xf numFmtId="3" fontId="16" fillId="0" borderId="6" xfId="5" applyNumberFormat="1" applyFont="1" applyFill="1" applyBorder="1" applyAlignment="1">
      <alignment vertical="center"/>
    </xf>
    <xf numFmtId="4" fontId="16" fillId="0" borderId="13" xfId="5" applyNumberFormat="1" applyFont="1" applyFill="1" applyBorder="1" applyAlignment="1">
      <alignment vertical="center"/>
    </xf>
    <xf numFmtId="3" fontId="16" fillId="0" borderId="6" xfId="2" applyNumberFormat="1" applyFont="1" applyBorder="1" applyAlignment="1">
      <alignment vertical="center"/>
    </xf>
    <xf numFmtId="3" fontId="16" fillId="0" borderId="14" xfId="2" applyNumberFormat="1" applyFont="1" applyBorder="1" applyAlignment="1">
      <alignment vertical="center"/>
    </xf>
    <xf numFmtId="3" fontId="16" fillId="0" borderId="18" xfId="6" applyNumberFormat="1" applyFont="1" applyFill="1" applyBorder="1" applyAlignment="1">
      <alignment vertical="center"/>
    </xf>
    <xf numFmtId="0" fontId="16" fillId="0" borderId="7" xfId="6" applyFont="1" applyFill="1" applyBorder="1" applyAlignment="1">
      <alignment vertical="center" wrapText="1"/>
    </xf>
    <xf numFmtId="4" fontId="16" fillId="0" borderId="8" xfId="6" applyNumberFormat="1" applyFont="1" applyFill="1" applyBorder="1" applyAlignment="1">
      <alignment vertical="center"/>
    </xf>
    <xf numFmtId="0" fontId="16" fillId="0" borderId="18" xfId="6" applyFont="1" applyFill="1" applyBorder="1" applyAlignment="1">
      <alignment vertical="center" wrapText="1"/>
    </xf>
    <xf numFmtId="10" fontId="16" fillId="0" borderId="18" xfId="4" applyNumberFormat="1" applyFont="1" applyBorder="1" applyAlignment="1">
      <alignment horizontal="center" vertical="center"/>
    </xf>
    <xf numFmtId="4" fontId="48" fillId="0" borderId="18" xfId="6" applyNumberFormat="1" applyFont="1" applyBorder="1" applyAlignment="1">
      <alignment vertical="center"/>
    </xf>
    <xf numFmtId="2" fontId="48" fillId="0" borderId="18" xfId="6" applyNumberFormat="1" applyFont="1" applyBorder="1" applyAlignment="1">
      <alignment vertical="center"/>
    </xf>
    <xf numFmtId="3" fontId="16" fillId="0" borderId="9" xfId="6" applyNumberFormat="1" applyFont="1" applyFill="1" applyBorder="1" applyAlignment="1">
      <alignment horizontal="right" vertical="center"/>
    </xf>
    <xf numFmtId="3" fontId="16" fillId="0" borderId="9" xfId="6" applyNumberFormat="1" applyFont="1" applyFill="1" applyBorder="1" applyAlignment="1">
      <alignment vertical="center"/>
    </xf>
    <xf numFmtId="164" fontId="16" fillId="0" borderId="1" xfId="6" applyNumberFormat="1" applyFont="1" applyFill="1" applyBorder="1" applyAlignment="1">
      <alignment horizontal="center" vertical="center"/>
    </xf>
    <xf numFmtId="4" fontId="16" fillId="0" borderId="7" xfId="6" applyNumberFormat="1" applyFont="1" applyFill="1" applyBorder="1" applyAlignment="1">
      <alignment horizontal="right" vertical="center"/>
    </xf>
    <xf numFmtId="4" fontId="16" fillId="0" borderId="18" xfId="6" applyNumberFormat="1" applyFont="1" applyFill="1" applyBorder="1" applyAlignment="1">
      <alignment horizontal="right" vertical="center"/>
    </xf>
    <xf numFmtId="4" fontId="16" fillId="0" borderId="7" xfId="6" applyNumberFormat="1" applyFont="1" applyFill="1" applyBorder="1" applyAlignment="1">
      <alignment vertical="center"/>
    </xf>
    <xf numFmtId="164" fontId="16" fillId="0" borderId="18" xfId="6" applyNumberFormat="1" applyFont="1" applyFill="1" applyBorder="1" applyAlignment="1">
      <alignment horizontal="center" vertical="center"/>
    </xf>
    <xf numFmtId="0" fontId="16" fillId="0" borderId="10" xfId="6" applyFont="1" applyFill="1" applyBorder="1" applyAlignment="1">
      <alignment vertical="center" wrapText="1"/>
    </xf>
    <xf numFmtId="4" fontId="16" fillId="0" borderId="10" xfId="6" applyNumberFormat="1" applyFont="1" applyFill="1" applyBorder="1" applyAlignment="1">
      <alignment horizontal="right" vertical="center"/>
    </xf>
    <xf numFmtId="4" fontId="16" fillId="0" borderId="10" xfId="6" applyNumberFormat="1" applyFont="1" applyFill="1" applyBorder="1" applyAlignment="1">
      <alignment vertical="center"/>
    </xf>
    <xf numFmtId="164" fontId="16" fillId="0" borderId="6" xfId="6" applyNumberFormat="1" applyFont="1" applyFill="1" applyBorder="1" applyAlignment="1">
      <alignment horizontal="center" vertical="center"/>
    </xf>
    <xf numFmtId="2" fontId="16" fillId="0" borderId="18" xfId="6" applyNumberFormat="1" applyFont="1" applyFill="1" applyBorder="1" applyAlignment="1">
      <alignment vertical="center"/>
    </xf>
    <xf numFmtId="0" fontId="16" fillId="0" borderId="18" xfId="6" applyFont="1" applyFill="1" applyBorder="1" applyAlignment="1">
      <alignment horizontal="right" vertical="center" wrapText="1"/>
    </xf>
    <xf numFmtId="2" fontId="16" fillId="0" borderId="18" xfId="6" applyNumberFormat="1" applyFont="1" applyFill="1" applyBorder="1" applyAlignment="1">
      <alignment horizontal="right" vertical="center" wrapText="1"/>
    </xf>
    <xf numFmtId="4" fontId="16" fillId="0" borderId="18" xfId="6" applyNumberFormat="1" applyFont="1" applyFill="1" applyBorder="1" applyAlignment="1">
      <alignment horizontal="right" vertical="center" wrapText="1"/>
    </xf>
    <xf numFmtId="3" fontId="16" fillId="0" borderId="18" xfId="6" applyNumberFormat="1" applyFont="1" applyFill="1" applyBorder="1" applyAlignment="1">
      <alignment horizontal="right" vertical="center" wrapText="1"/>
    </xf>
    <xf numFmtId="164" fontId="16" fillId="0" borderId="18" xfId="4" applyNumberFormat="1" applyFont="1" applyFill="1" applyBorder="1" applyAlignment="1">
      <alignment horizontal="center" vertical="center"/>
    </xf>
    <xf numFmtId="49" fontId="16" fillId="0" borderId="10" xfId="6" applyNumberFormat="1" applyFont="1" applyFill="1" applyBorder="1" applyAlignment="1">
      <alignment horizontal="right" vertical="center"/>
    </xf>
    <xf numFmtId="4" fontId="16" fillId="0" borderId="6" xfId="6" applyNumberFormat="1" applyFont="1" applyFill="1" applyBorder="1" applyAlignment="1">
      <alignment vertical="center"/>
    </xf>
    <xf numFmtId="164" fontId="16" fillId="0" borderId="6" xfId="4" applyNumberFormat="1" applyFont="1" applyFill="1" applyBorder="1" applyAlignment="1">
      <alignment horizontal="center" vertical="center"/>
    </xf>
    <xf numFmtId="0" fontId="39" fillId="0" borderId="7" xfId="0" applyFont="1" applyBorder="1" applyAlignment="1">
      <alignment vertical="center"/>
    </xf>
    <xf numFmtId="164" fontId="26" fillId="0" borderId="18" xfId="0" applyNumberFormat="1" applyFont="1" applyBorder="1" applyAlignment="1">
      <alignment horizontal="center" vertical="center"/>
    </xf>
    <xf numFmtId="164" fontId="26" fillId="0" borderId="6" xfId="0" applyNumberFormat="1" applyFont="1" applyBorder="1" applyAlignment="1">
      <alignment horizontal="center" vertical="center"/>
    </xf>
    <xf numFmtId="0" fontId="39" fillId="0" borderId="18" xfId="0" applyFont="1" applyBorder="1"/>
    <xf numFmtId="3" fontId="39" fillId="0" borderId="18" xfId="0" applyNumberFormat="1" applyFont="1" applyBorder="1"/>
    <xf numFmtId="165" fontId="39" fillId="0" borderId="18" xfId="0" applyNumberFormat="1" applyFont="1" applyBorder="1"/>
    <xf numFmtId="0" fontId="26" fillId="0" borderId="18" xfId="0" applyFont="1" applyBorder="1"/>
    <xf numFmtId="3" fontId="26" fillId="0" borderId="18" xfId="0" applyNumberFormat="1" applyFont="1" applyBorder="1"/>
    <xf numFmtId="165" fontId="26" fillId="0" borderId="18" xfId="0" applyNumberFormat="1" applyFont="1" applyBorder="1"/>
    <xf numFmtId="41" fontId="26" fillId="0" borderId="18" xfId="0" applyNumberFormat="1" applyFont="1" applyBorder="1"/>
    <xf numFmtId="0" fontId="26" fillId="0" borderId="6" xfId="0" applyFont="1" applyBorder="1"/>
    <xf numFmtId="3" fontId="26" fillId="0" borderId="6" xfId="0" applyNumberFormat="1" applyFont="1" applyBorder="1"/>
    <xf numFmtId="165" fontId="26" fillId="0" borderId="6" xfId="0" applyNumberFormat="1" applyFont="1" applyBorder="1"/>
    <xf numFmtId="164" fontId="26" fillId="0" borderId="7" xfId="0" applyNumberFormat="1" applyFont="1" applyBorder="1" applyAlignment="1">
      <alignment horizontal="center" vertical="center"/>
    </xf>
    <xf numFmtId="41" fontId="26" fillId="0" borderId="7" xfId="0" applyNumberFormat="1" applyFont="1" applyBorder="1" applyAlignment="1">
      <alignment horizontal="center" vertical="center"/>
    </xf>
    <xf numFmtId="0" fontId="16" fillId="0" borderId="0" xfId="2" applyFont="1" applyBorder="1" applyAlignment="1">
      <alignment vertical="center" wrapText="1"/>
    </xf>
    <xf numFmtId="0" fontId="16" fillId="0" borderId="0" xfId="2" applyFont="1" applyFill="1" applyBorder="1" applyAlignment="1">
      <alignment vertical="center" wrapText="1"/>
    </xf>
    <xf numFmtId="0" fontId="39" fillId="0" borderId="0" xfId="0" applyFont="1" applyBorder="1" applyAlignment="1">
      <alignment vertical="center"/>
    </xf>
    <xf numFmtId="164" fontId="26" fillId="0" borderId="0" xfId="0" applyNumberFormat="1" applyFont="1" applyBorder="1" applyAlignment="1">
      <alignment horizontal="center" vertical="center"/>
    </xf>
    <xf numFmtId="41" fontId="26" fillId="0" borderId="0" xfId="0" applyNumberFormat="1" applyFont="1" applyBorder="1" applyAlignment="1">
      <alignment horizontal="center" vertical="center"/>
    </xf>
    <xf numFmtId="3" fontId="26" fillId="0" borderId="5" xfId="0" applyNumberFormat="1" applyFont="1" applyBorder="1" applyAlignment="1">
      <alignment vertical="center"/>
    </xf>
    <xf numFmtId="0" fontId="39" fillId="4" borderId="5" xfId="0" applyFont="1" applyFill="1" applyBorder="1" applyAlignment="1">
      <alignment horizontal="center" vertical="center" wrapText="1"/>
    </xf>
    <xf numFmtId="3" fontId="39" fillId="0" borderId="18" xfId="0" applyNumberFormat="1" applyFont="1" applyBorder="1" applyAlignment="1">
      <alignment horizontal="right"/>
    </xf>
    <xf numFmtId="41" fontId="39" fillId="0" borderId="18" xfId="0" applyNumberFormat="1" applyFont="1" applyBorder="1" applyAlignment="1">
      <alignment horizontal="right"/>
    </xf>
    <xf numFmtId="3" fontId="26" fillId="0" borderId="18" xfId="0" applyNumberFormat="1" applyFont="1" applyBorder="1" applyAlignment="1">
      <alignment horizontal="right"/>
    </xf>
    <xf numFmtId="41" fontId="26" fillId="0" borderId="18" xfId="0" applyNumberFormat="1" applyFont="1" applyBorder="1" applyAlignment="1">
      <alignment horizontal="right"/>
    </xf>
    <xf numFmtId="41" fontId="26" fillId="0" borderId="6" xfId="0" applyNumberFormat="1" applyFont="1" applyBorder="1" applyAlignment="1">
      <alignment horizontal="right"/>
    </xf>
    <xf numFmtId="0" fontId="26" fillId="0" borderId="6" xfId="0" applyFont="1" applyBorder="1" applyAlignment="1">
      <alignment vertical="center" wrapText="1"/>
    </xf>
    <xf numFmtId="0" fontId="26" fillId="4" borderId="6" xfId="0" applyFont="1" applyFill="1" applyBorder="1" applyAlignment="1">
      <alignment horizontal="center" vertical="center" wrapText="1"/>
    </xf>
    <xf numFmtId="0" fontId="26" fillId="3" borderId="5" xfId="0" applyFont="1" applyFill="1" applyBorder="1" applyAlignment="1">
      <alignment horizontal="center" vertical="center" wrapText="1"/>
    </xf>
    <xf numFmtId="164" fontId="39" fillId="0" borderId="0" xfId="0" applyNumberFormat="1" applyFont="1" applyBorder="1" applyAlignment="1">
      <alignment vertical="center"/>
    </xf>
    <xf numFmtId="164" fontId="26" fillId="0" borderId="0" xfId="0" applyNumberFormat="1" applyFont="1" applyBorder="1" applyAlignment="1">
      <alignment vertical="center"/>
    </xf>
    <xf numFmtId="0" fontId="4" fillId="9" borderId="0" xfId="2" applyFont="1" applyFill="1" applyAlignment="1">
      <alignment vertical="center"/>
    </xf>
    <xf numFmtId="3" fontId="46" fillId="4" borderId="5" xfId="0" applyNumberFormat="1" applyFont="1" applyFill="1" applyBorder="1" applyAlignment="1">
      <alignment horizontal="center" vertical="center" wrapText="1"/>
    </xf>
    <xf numFmtId="3" fontId="39" fillId="0" borderId="1" xfId="0" applyNumberFormat="1" applyFont="1" applyBorder="1"/>
    <xf numFmtId="0" fontId="26" fillId="4" borderId="3" xfId="0" applyFont="1" applyFill="1" applyBorder="1"/>
    <xf numFmtId="0" fontId="26" fillId="4" borderId="2" xfId="0" applyFont="1" applyFill="1" applyBorder="1" applyAlignment="1">
      <alignment vertical="center"/>
    </xf>
    <xf numFmtId="0" fontId="43" fillId="0" borderId="1" xfId="8" applyFont="1" applyBorder="1" applyAlignment="1">
      <alignment horizontal="left" vertical="center" wrapText="1"/>
    </xf>
    <xf numFmtId="4" fontId="43" fillId="0" borderId="1" xfId="8" applyNumberFormat="1" applyFont="1" applyBorder="1" applyAlignment="1">
      <alignment horizontal="right" vertical="center" wrapText="1"/>
    </xf>
    <xf numFmtId="4" fontId="43" fillId="0" borderId="16" xfId="8" applyNumberFormat="1" applyFont="1" applyBorder="1" applyAlignment="1">
      <alignment horizontal="right" vertical="center" wrapText="1"/>
    </xf>
    <xf numFmtId="4" fontId="43" fillId="0" borderId="17" xfId="8" applyNumberFormat="1" applyFont="1" applyBorder="1" applyAlignment="1">
      <alignment horizontal="right" vertical="center" wrapText="1"/>
    </xf>
    <xf numFmtId="10" fontId="43" fillId="0" borderId="17" xfId="8" applyNumberFormat="1" applyFont="1" applyBorder="1" applyAlignment="1">
      <alignment horizontal="right" vertical="center" wrapText="1"/>
    </xf>
    <xf numFmtId="4" fontId="43" fillId="0" borderId="15" xfId="8" applyNumberFormat="1" applyFont="1" applyBorder="1" applyAlignment="1">
      <alignment horizontal="right" vertical="center" wrapText="1"/>
    </xf>
    <xf numFmtId="0" fontId="16" fillId="0" borderId="18" xfId="8" applyFont="1" applyBorder="1" applyAlignment="1">
      <alignment horizontal="left" vertical="center"/>
    </xf>
    <xf numFmtId="4" fontId="16" fillId="0" borderId="18" xfId="8" applyNumberFormat="1" applyFont="1" applyBorder="1" applyAlignment="1">
      <alignment horizontal="right" vertical="center" wrapText="1"/>
    </xf>
    <xf numFmtId="4" fontId="29" fillId="0" borderId="18" xfId="8" applyNumberFormat="1" applyFont="1" applyBorder="1" applyAlignment="1">
      <alignment vertical="center"/>
    </xf>
    <xf numFmtId="4" fontId="49" fillId="0" borderId="18" xfId="8" applyNumberFormat="1" applyFont="1" applyBorder="1" applyAlignment="1">
      <alignment horizontal="right" vertical="center" wrapText="1"/>
    </xf>
    <xf numFmtId="4" fontId="16" fillId="0" borderId="18" xfId="8" applyNumberFormat="1" applyFont="1" applyBorder="1" applyAlignment="1">
      <alignment horizontal="right" vertical="center"/>
    </xf>
    <xf numFmtId="4" fontId="16" fillId="0" borderId="0" xfId="8" applyNumberFormat="1" applyFont="1" applyBorder="1" applyAlignment="1">
      <alignment horizontal="right" vertical="center"/>
    </xf>
    <xf numFmtId="4" fontId="16" fillId="0" borderId="7" xfId="8" applyNumberFormat="1" applyFont="1" applyBorder="1" applyAlignment="1">
      <alignment vertical="center"/>
    </xf>
    <xf numFmtId="10" fontId="16" fillId="0" borderId="7" xfId="4" applyNumberFormat="1" applyFont="1" applyBorder="1" applyAlignment="1">
      <alignment horizontal="right" vertical="center"/>
    </xf>
    <xf numFmtId="4" fontId="16" fillId="0" borderId="18" xfId="8" applyNumberFormat="1" applyFont="1" applyFill="1" applyBorder="1" applyAlignment="1">
      <alignment vertical="center"/>
    </xf>
    <xf numFmtId="4" fontId="16" fillId="0" borderId="18" xfId="8" applyNumberFormat="1" applyFont="1" applyBorder="1" applyAlignment="1">
      <alignment vertical="center"/>
    </xf>
    <xf numFmtId="4" fontId="29" fillId="0" borderId="18" xfId="8" applyNumberFormat="1" applyFont="1" applyFill="1" applyBorder="1" applyAlignment="1">
      <alignment vertical="center"/>
    </xf>
    <xf numFmtId="4" fontId="49" fillId="0" borderId="18" xfId="8" applyNumberFormat="1" applyFont="1" applyFill="1" applyBorder="1" applyAlignment="1">
      <alignment horizontal="right" vertical="center" wrapText="1"/>
    </xf>
    <xf numFmtId="0" fontId="16" fillId="0" borderId="18" xfId="8" applyFont="1" applyFill="1" applyBorder="1" applyAlignment="1">
      <alignment horizontal="left" vertical="center"/>
    </xf>
    <xf numFmtId="0" fontId="16" fillId="0" borderId="6" xfId="8" applyFont="1" applyFill="1" applyBorder="1" applyAlignment="1">
      <alignment horizontal="left" vertical="center"/>
    </xf>
    <xf numFmtId="4" fontId="16" fillId="0" borderId="6" xfId="8" applyNumberFormat="1" applyFont="1" applyBorder="1" applyAlignment="1">
      <alignment horizontal="right" vertical="center" wrapText="1"/>
    </xf>
    <xf numFmtId="4" fontId="29" fillId="0" borderId="6" xfId="8" applyNumberFormat="1" applyFont="1" applyFill="1" applyBorder="1" applyAlignment="1">
      <alignment vertical="center"/>
    </xf>
    <xf numFmtId="4" fontId="49" fillId="0" borderId="6" xfId="8" applyNumberFormat="1" applyFont="1" applyFill="1" applyBorder="1" applyAlignment="1">
      <alignment horizontal="right" vertical="center" wrapText="1"/>
    </xf>
    <xf numFmtId="4" fontId="16" fillId="0" borderId="6" xfId="8" applyNumberFormat="1" applyFont="1" applyBorder="1" applyAlignment="1">
      <alignment horizontal="right" vertical="center"/>
    </xf>
    <xf numFmtId="4" fontId="16" fillId="0" borderId="13" xfId="8" applyNumberFormat="1" applyFont="1" applyBorder="1" applyAlignment="1">
      <alignment horizontal="right" vertical="center"/>
    </xf>
    <xf numFmtId="4" fontId="16" fillId="0" borderId="10" xfId="8" applyNumberFormat="1" applyFont="1" applyBorder="1" applyAlignment="1">
      <alignment vertical="center"/>
    </xf>
    <xf numFmtId="10" fontId="16" fillId="0" borderId="10" xfId="4" applyNumberFormat="1" applyFont="1" applyBorder="1" applyAlignment="1">
      <alignment horizontal="right" vertical="center"/>
    </xf>
    <xf numFmtId="4" fontId="16" fillId="0" borderId="6" xfId="8" applyNumberFormat="1" applyFont="1" applyBorder="1" applyAlignment="1">
      <alignment vertical="center"/>
    </xf>
    <xf numFmtId="0" fontId="51" fillId="0" borderId="18" xfId="9" applyFont="1" applyBorder="1" applyAlignment="1">
      <alignment vertical="center"/>
    </xf>
    <xf numFmtId="0" fontId="50" fillId="0" borderId="18" xfId="9" applyFont="1" applyBorder="1" applyAlignment="1">
      <alignment vertical="center"/>
    </xf>
    <xf numFmtId="3" fontId="16" fillId="0" borderId="18" xfId="9" applyNumberFormat="1" applyFont="1" applyBorder="1" applyAlignment="1">
      <alignment vertical="center"/>
    </xf>
    <xf numFmtId="3" fontId="50" fillId="0" borderId="18" xfId="9" applyNumberFormat="1" applyFont="1" applyBorder="1" applyAlignment="1">
      <alignment vertical="center"/>
    </xf>
    <xf numFmtId="0" fontId="50" fillId="0" borderId="6" xfId="9" applyFont="1" applyBorder="1" applyAlignment="1">
      <alignment vertical="center"/>
    </xf>
    <xf numFmtId="3" fontId="16" fillId="0" borderId="6" xfId="9" applyNumberFormat="1" applyFont="1" applyBorder="1" applyAlignment="1">
      <alignment vertical="center"/>
    </xf>
    <xf numFmtId="3" fontId="50" fillId="0" borderId="6" xfId="9" applyNumberFormat="1" applyFont="1" applyBorder="1" applyAlignment="1">
      <alignment vertical="center"/>
    </xf>
    <xf numFmtId="0" fontId="16" fillId="4" borderId="5" xfId="8" applyFont="1" applyFill="1" applyBorder="1" applyAlignment="1">
      <alignment horizontal="center" vertical="center" wrapText="1"/>
    </xf>
    <xf numFmtId="0" fontId="16" fillId="4" borderId="3" xfId="8" applyFont="1" applyFill="1" applyBorder="1" applyAlignment="1">
      <alignment horizontal="center" vertical="center" wrapText="1"/>
    </xf>
    <xf numFmtId="0" fontId="50" fillId="4" borderId="6" xfId="9" applyNumberFormat="1" applyFont="1" applyFill="1" applyBorder="1" applyAlignment="1">
      <alignment horizontal="center" vertical="center" wrapText="1"/>
    </xf>
    <xf numFmtId="2" fontId="50" fillId="4" borderId="5" xfId="9" applyNumberFormat="1" applyFont="1" applyFill="1" applyBorder="1" applyAlignment="1">
      <alignment horizontal="center" vertical="center" wrapText="1"/>
    </xf>
    <xf numFmtId="49" fontId="15" fillId="0" borderId="0" xfId="8" applyNumberFormat="1" applyFont="1" applyFill="1" applyBorder="1" applyAlignment="1">
      <alignment horizontal="left" vertical="top" wrapText="1"/>
    </xf>
    <xf numFmtId="4" fontId="26" fillId="0" borderId="1" xfId="0" applyNumberFormat="1" applyFont="1" applyBorder="1" applyAlignment="1">
      <alignment vertical="center"/>
    </xf>
    <xf numFmtId="9" fontId="26" fillId="0" borderId="5" xfId="11" applyNumberFormat="1" applyFont="1" applyBorder="1" applyAlignment="1">
      <alignment vertical="center"/>
    </xf>
    <xf numFmtId="41" fontId="26" fillId="0" borderId="6" xfId="0" applyNumberFormat="1" applyFont="1" applyBorder="1"/>
    <xf numFmtId="0" fontId="3" fillId="0" borderId="0" xfId="9"/>
    <xf numFmtId="0" fontId="31" fillId="0" borderId="0" xfId="9" applyFont="1" applyAlignment="1">
      <alignment wrapText="1"/>
    </xf>
    <xf numFmtId="0" fontId="34" fillId="0" borderId="0" xfId="9" applyFont="1" applyAlignment="1">
      <alignment wrapText="1"/>
    </xf>
    <xf numFmtId="0" fontId="34" fillId="0" borderId="0" xfId="9" applyFont="1" applyAlignment="1"/>
    <xf numFmtId="0" fontId="33" fillId="0" borderId="0" xfId="9" applyFont="1" applyAlignment="1"/>
    <xf numFmtId="0" fontId="35" fillId="0" borderId="0" xfId="9" applyFont="1" applyBorder="1" applyAlignment="1">
      <alignment vertical="center"/>
    </xf>
    <xf numFmtId="0" fontId="27" fillId="0" borderId="0" xfId="9" applyFont="1"/>
    <xf numFmtId="0" fontId="27" fillId="0" borderId="0" xfId="9" applyFont="1" applyBorder="1"/>
    <xf numFmtId="4" fontId="27" fillId="0" borderId="0" xfId="9" applyNumberFormat="1" applyFont="1" applyBorder="1"/>
    <xf numFmtId="10" fontId="13" fillId="0" borderId="0" xfId="9" applyNumberFormat="1" applyFont="1" applyBorder="1" applyAlignment="1">
      <alignment horizontal="right" vertical="center"/>
    </xf>
    <xf numFmtId="0" fontId="46" fillId="4" borderId="5" xfId="0" applyFont="1" applyFill="1" applyBorder="1" applyAlignment="1">
      <alignment horizontal="center" vertical="center" wrapText="1"/>
    </xf>
    <xf numFmtId="0" fontId="46" fillId="4" borderId="6" xfId="0" applyFont="1" applyFill="1" applyBorder="1" applyAlignment="1">
      <alignment horizontal="center" vertical="center" wrapText="1"/>
    </xf>
    <xf numFmtId="3" fontId="26" fillId="4" borderId="5" xfId="0" applyNumberFormat="1" applyFont="1" applyFill="1" applyBorder="1" applyAlignment="1">
      <alignment horizontal="center" vertical="center"/>
    </xf>
    <xf numFmtId="49" fontId="16" fillId="0" borderId="0" xfId="0" applyNumberFormat="1" applyFont="1" applyAlignment="1">
      <alignment horizontal="justify" vertical="top"/>
    </xf>
    <xf numFmtId="49" fontId="43" fillId="0" borderId="0" xfId="0" applyNumberFormat="1" applyFont="1" applyAlignment="1">
      <alignment horizontal="justify" vertical="top" wrapText="1"/>
    </xf>
    <xf numFmtId="49" fontId="16" fillId="0" borderId="0" xfId="0" applyNumberFormat="1" applyFont="1" applyAlignment="1">
      <alignment horizontal="justify" vertical="top" wrapText="1"/>
    </xf>
    <xf numFmtId="0" fontId="7" fillId="0" borderId="8" xfId="0" applyFont="1" applyFill="1" applyBorder="1" applyAlignment="1">
      <alignment horizontal="center"/>
    </xf>
    <xf numFmtId="0" fontId="16" fillId="4" borderId="2"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16" fillId="4" borderId="5" xfId="6" applyFont="1" applyFill="1" applyBorder="1" applyAlignment="1">
      <alignment horizontal="center" vertical="center" wrapText="1"/>
    </xf>
    <xf numFmtId="0" fontId="26" fillId="4" borderId="5" xfId="2" applyFont="1" applyFill="1" applyBorder="1" applyAlignment="1">
      <alignment horizontal="center" vertical="center" wrapText="1"/>
    </xf>
    <xf numFmtId="0" fontId="26" fillId="4" borderId="2" xfId="2" applyFont="1" applyFill="1" applyBorder="1" applyAlignment="1">
      <alignment horizontal="center" vertical="center" wrapText="1"/>
    </xf>
    <xf numFmtId="0" fontId="26" fillId="4" borderId="5" xfId="0" applyFont="1" applyFill="1" applyBorder="1" applyAlignment="1">
      <alignment horizontal="center" vertical="center"/>
    </xf>
    <xf numFmtId="0" fontId="26" fillId="4" borderId="5" xfId="0" applyFont="1" applyFill="1" applyBorder="1" applyAlignment="1">
      <alignment horizontal="center" vertical="center" wrapText="1"/>
    </xf>
    <xf numFmtId="0" fontId="9" fillId="0" borderId="0" xfId="2" applyFont="1" applyBorder="1" applyAlignment="1">
      <alignment horizontal="center" vertical="center" wrapText="1"/>
    </xf>
    <xf numFmtId="0" fontId="7" fillId="0" borderId="0" xfId="0" applyFont="1" applyFill="1" applyAlignment="1">
      <alignment horizontal="center"/>
    </xf>
    <xf numFmtId="49" fontId="26" fillId="0" borderId="0" xfId="0" applyNumberFormat="1" applyFont="1" applyFill="1" applyAlignment="1">
      <alignment horizontal="justify" vertical="top"/>
    </xf>
    <xf numFmtId="3" fontId="43" fillId="0" borderId="18" xfId="9" applyNumberFormat="1" applyFont="1" applyBorder="1" applyAlignment="1">
      <alignment vertical="center"/>
    </xf>
    <xf numFmtId="164" fontId="43" fillId="0" borderId="7" xfId="2" applyNumberFormat="1" applyFont="1" applyBorder="1" applyAlignment="1">
      <alignment horizontal="center" vertical="center"/>
    </xf>
    <xf numFmtId="164" fontId="16" fillId="0" borderId="7" xfId="2" applyNumberFormat="1" applyFont="1" applyBorder="1" applyAlignment="1">
      <alignment horizontal="center" vertical="center"/>
    </xf>
    <xf numFmtId="164" fontId="43" fillId="0" borderId="18" xfId="2" applyNumberFormat="1" applyFont="1" applyBorder="1" applyAlignment="1">
      <alignment horizontal="center" vertical="center"/>
    </xf>
    <xf numFmtId="164" fontId="16" fillId="0" borderId="18" xfId="2" applyNumberFormat="1" applyFont="1" applyBorder="1" applyAlignment="1">
      <alignment horizontal="center" vertical="center"/>
    </xf>
    <xf numFmtId="164" fontId="16" fillId="0" borderId="6" xfId="2" applyNumberFormat="1" applyFont="1" applyBorder="1" applyAlignment="1">
      <alignment horizontal="center" vertical="center"/>
    </xf>
    <xf numFmtId="164" fontId="39" fillId="0" borderId="1" xfId="0" applyNumberFormat="1" applyFont="1" applyBorder="1" applyAlignment="1">
      <alignment horizontal="center" vertical="center"/>
    </xf>
    <xf numFmtId="0" fontId="16" fillId="2" borderId="10" xfId="6" applyFont="1" applyFill="1" applyBorder="1" applyAlignment="1">
      <alignment vertical="center" wrapText="1"/>
    </xf>
    <xf numFmtId="4" fontId="16" fillId="2" borderId="6" xfId="6" applyNumberFormat="1" applyFont="1" applyFill="1" applyBorder="1" applyAlignment="1">
      <alignment horizontal="right" vertical="center"/>
    </xf>
    <xf numFmtId="0" fontId="16" fillId="2" borderId="9" xfId="6" applyFont="1" applyFill="1" applyBorder="1" applyAlignment="1">
      <alignment vertical="center" wrapText="1"/>
    </xf>
    <xf numFmtId="3" fontId="16" fillId="2" borderId="9" xfId="6" applyNumberFormat="1" applyFont="1" applyFill="1" applyBorder="1" applyAlignment="1">
      <alignment vertical="center"/>
    </xf>
    <xf numFmtId="3" fontId="16" fillId="2" borderId="1" xfId="6" applyNumberFormat="1" applyFont="1" applyFill="1" applyBorder="1" applyAlignment="1">
      <alignment horizontal="right" vertical="center"/>
    </xf>
    <xf numFmtId="3" fontId="16" fillId="2" borderId="9" xfId="6" applyNumberFormat="1" applyFont="1" applyFill="1" applyBorder="1" applyAlignment="1">
      <alignment horizontal="right" vertical="center"/>
    </xf>
    <xf numFmtId="4" fontId="16" fillId="2" borderId="10" xfId="6" applyNumberFormat="1" applyFont="1" applyFill="1" applyBorder="1" applyAlignment="1">
      <alignment vertical="center"/>
    </xf>
    <xf numFmtId="4" fontId="16" fillId="2" borderId="10" xfId="6" applyNumberFormat="1" applyFont="1" applyFill="1" applyBorder="1" applyAlignment="1">
      <alignment horizontal="right" vertical="center"/>
    </xf>
    <xf numFmtId="3" fontId="16" fillId="0" borderId="9" xfId="6" applyNumberFormat="1" applyFont="1" applyBorder="1" applyAlignment="1">
      <alignment vertical="center"/>
    </xf>
    <xf numFmtId="4" fontId="16" fillId="0" borderId="18" xfId="1" applyNumberFormat="1" applyFont="1" applyBorder="1" applyAlignment="1">
      <alignment vertical="center"/>
    </xf>
    <xf numFmtId="3" fontId="19" fillId="0" borderId="0" xfId="6" applyNumberFormat="1"/>
    <xf numFmtId="41" fontId="16" fillId="0" borderId="6" xfId="2" applyNumberFormat="1" applyFont="1" applyFill="1" applyBorder="1" applyAlignment="1">
      <alignment horizontal="center" vertical="center"/>
    </xf>
    <xf numFmtId="0" fontId="7" fillId="4" borderId="5" xfId="0" applyFont="1" applyFill="1" applyBorder="1" applyAlignment="1">
      <alignment horizontal="center" vertical="center"/>
    </xf>
    <xf numFmtId="0" fontId="16" fillId="0" borderId="2" xfId="5" applyFont="1" applyFill="1" applyBorder="1" applyAlignment="1">
      <alignment vertical="center" wrapText="1"/>
    </xf>
    <xf numFmtId="49" fontId="39" fillId="0" borderId="0" xfId="0" applyNumberFormat="1" applyFont="1" applyFill="1" applyAlignment="1">
      <alignment vertical="top"/>
    </xf>
    <xf numFmtId="0" fontId="4" fillId="8" borderId="0" xfId="2" applyFont="1" applyFill="1" applyAlignment="1">
      <alignment vertical="center"/>
    </xf>
    <xf numFmtId="0" fontId="57" fillId="0" borderId="0" xfId="2" applyFont="1"/>
    <xf numFmtId="0" fontId="57" fillId="0" borderId="0" xfId="2" applyFont="1" applyFill="1" applyBorder="1"/>
    <xf numFmtId="0" fontId="57" fillId="0" borderId="0" xfId="0" applyFont="1"/>
    <xf numFmtId="0" fontId="57" fillId="0" borderId="0" xfId="6" applyFont="1"/>
    <xf numFmtId="0" fontId="26" fillId="0" borderId="6" xfId="0" applyNumberFormat="1" applyFont="1" applyBorder="1" applyAlignment="1">
      <alignment vertical="center"/>
    </xf>
    <xf numFmtId="0" fontId="26" fillId="0" borderId="7" xfId="0" applyFont="1" applyBorder="1" applyAlignment="1">
      <alignment vertical="center"/>
    </xf>
    <xf numFmtId="169" fontId="16" fillId="0" borderId="8" xfId="4" applyNumberFormat="1" applyFont="1" applyBorder="1" applyAlignment="1">
      <alignment horizontal="center" vertical="center"/>
    </xf>
    <xf numFmtId="4" fontId="43" fillId="0" borderId="7" xfId="2" applyNumberFormat="1" applyFont="1" applyBorder="1" applyAlignment="1">
      <alignment horizontal="right"/>
    </xf>
    <xf numFmtId="4" fontId="16" fillId="0" borderId="7" xfId="2" applyNumberFormat="1" applyFont="1" applyFill="1" applyBorder="1" applyAlignment="1"/>
    <xf numFmtId="0" fontId="43" fillId="0" borderId="7" xfId="2" applyFont="1" applyFill="1" applyBorder="1" applyAlignment="1">
      <alignment wrapText="1"/>
    </xf>
    <xf numFmtId="4" fontId="43" fillId="0" borderId="7" xfId="2" applyNumberFormat="1" applyFont="1" applyFill="1" applyBorder="1" applyAlignment="1">
      <alignment wrapText="1"/>
    </xf>
    <xf numFmtId="0" fontId="43" fillId="0" borderId="7" xfId="2" applyFont="1" applyFill="1" applyBorder="1" applyAlignment="1">
      <alignment vertical="center"/>
    </xf>
    <xf numFmtId="4" fontId="43" fillId="0" borderId="7" xfId="2" applyNumberFormat="1" applyFont="1" applyFill="1" applyBorder="1" applyAlignment="1"/>
    <xf numFmtId="0" fontId="16" fillId="4" borderId="5" xfId="2" applyFont="1" applyFill="1" applyBorder="1" applyAlignment="1">
      <alignment horizontal="center" vertical="center" wrapText="1"/>
    </xf>
    <xf numFmtId="3" fontId="43" fillId="0" borderId="18" xfId="6" applyNumberFormat="1" applyFont="1" applyBorder="1" applyAlignment="1" applyProtection="1">
      <alignment vertical="center"/>
    </xf>
    <xf numFmtId="164" fontId="16" fillId="0" borderId="1" xfId="4" applyNumberFormat="1" applyFont="1" applyBorder="1" applyAlignment="1" applyProtection="1">
      <alignment horizontal="center" vertical="center"/>
    </xf>
    <xf numFmtId="164" fontId="16" fillId="0" borderId="18" xfId="4" applyNumberFormat="1" applyFont="1" applyBorder="1" applyAlignment="1" applyProtection="1">
      <alignment horizontal="center" vertical="center"/>
    </xf>
    <xf numFmtId="164" fontId="16" fillId="0" borderId="6" xfId="4" applyNumberFormat="1" applyFont="1" applyBorder="1" applyAlignment="1" applyProtection="1">
      <alignment horizontal="center" vertical="center"/>
    </xf>
    <xf numFmtId="3" fontId="16" fillId="0" borderId="1" xfId="6" applyNumberFormat="1" applyFont="1" applyBorder="1" applyAlignment="1" applyProtection="1">
      <alignment vertical="center"/>
      <protection locked="0"/>
    </xf>
    <xf numFmtId="4" fontId="16" fillId="0" borderId="18" xfId="6" applyNumberFormat="1" applyFont="1" applyBorder="1" applyAlignment="1" applyProtection="1">
      <alignment vertical="center"/>
      <protection locked="0"/>
    </xf>
    <xf numFmtId="4" fontId="16" fillId="2" borderId="6" xfId="6" applyNumberFormat="1" applyFont="1" applyFill="1" applyBorder="1" applyAlignment="1" applyProtection="1">
      <alignment vertical="center"/>
      <protection locked="0"/>
    </xf>
    <xf numFmtId="4" fontId="16" fillId="2" borderId="6" xfId="6" applyNumberFormat="1" applyFont="1" applyFill="1" applyBorder="1" applyAlignment="1" applyProtection="1">
      <alignment horizontal="right" vertical="center"/>
      <protection locked="0"/>
    </xf>
    <xf numFmtId="0" fontId="9" fillId="0" borderId="0" xfId="2" applyFont="1" applyBorder="1" applyAlignment="1">
      <alignment horizontal="center" vertical="center" wrapText="1"/>
    </xf>
    <xf numFmtId="4" fontId="14" fillId="0" borderId="0" xfId="2" applyNumberFormat="1" applyFont="1" applyBorder="1" applyAlignment="1">
      <alignment horizontal="right" vertical="center"/>
    </xf>
    <xf numFmtId="4" fontId="9" fillId="0" borderId="0" xfId="2" applyNumberFormat="1" applyFont="1" applyBorder="1" applyAlignment="1">
      <alignment horizontal="right" vertical="center"/>
    </xf>
    <xf numFmtId="0" fontId="26" fillId="0" borderId="18" xfId="0" applyFont="1" applyBorder="1" applyAlignment="1" applyProtection="1">
      <alignment vertical="center"/>
      <protection locked="0"/>
    </xf>
    <xf numFmtId="0" fontId="26" fillId="0" borderId="6" xfId="0" applyFont="1" applyBorder="1" applyAlignment="1" applyProtection="1">
      <alignment vertical="center"/>
      <protection locked="0"/>
    </xf>
    <xf numFmtId="41" fontId="26" fillId="0" borderId="18" xfId="0" applyNumberFormat="1" applyFont="1" applyBorder="1" applyAlignment="1" applyProtection="1">
      <alignment vertical="center"/>
      <protection locked="0"/>
    </xf>
    <xf numFmtId="41" fontId="26" fillId="0" borderId="18" xfId="0" applyNumberFormat="1" applyFont="1" applyBorder="1" applyAlignment="1" applyProtection="1">
      <alignment horizontal="right" vertical="center"/>
      <protection locked="0"/>
    </xf>
    <xf numFmtId="41" fontId="26" fillId="0" borderId="6" xfId="0" applyNumberFormat="1" applyFont="1" applyBorder="1" applyAlignment="1" applyProtection="1">
      <alignment vertical="center"/>
      <protection locked="0"/>
    </xf>
    <xf numFmtId="164" fontId="16" fillId="0" borderId="19" xfId="4" applyNumberFormat="1" applyFont="1" applyBorder="1" applyAlignment="1">
      <alignment horizontal="center" vertical="center"/>
    </xf>
    <xf numFmtId="0" fontId="43" fillId="0" borderId="7" xfId="2" applyFont="1" applyFill="1" applyBorder="1" applyAlignment="1">
      <alignment vertical="center" wrapText="1"/>
    </xf>
    <xf numFmtId="0" fontId="43" fillId="0" borderId="0" xfId="2" applyFont="1" applyFill="1" applyBorder="1" applyAlignment="1">
      <alignment vertical="center" wrapText="1"/>
    </xf>
    <xf numFmtId="0" fontId="16" fillId="0" borderId="7" xfId="2" applyFont="1" applyFill="1" applyBorder="1" applyAlignment="1">
      <alignment horizontal="center" vertical="center" wrapText="1"/>
    </xf>
    <xf numFmtId="0" fontId="16" fillId="0" borderId="0" xfId="2" applyFont="1" applyFill="1" applyBorder="1" applyAlignment="1">
      <alignment horizontal="center" vertical="center" wrapText="1"/>
    </xf>
    <xf numFmtId="0" fontId="43" fillId="0" borderId="0" xfId="2" applyFont="1" applyFill="1" applyBorder="1" applyAlignment="1">
      <alignment vertical="center"/>
    </xf>
    <xf numFmtId="164" fontId="16" fillId="0" borderId="7" xfId="4" applyNumberFormat="1" applyFont="1" applyFill="1" applyBorder="1" applyAlignment="1">
      <alignment horizontal="center" vertical="center"/>
    </xf>
    <xf numFmtId="164" fontId="16" fillId="0" borderId="0" xfId="4" applyNumberFormat="1" applyFont="1" applyFill="1" applyBorder="1" applyAlignment="1">
      <alignment horizontal="center" vertical="center"/>
    </xf>
    <xf numFmtId="10" fontId="16" fillId="0" borderId="7" xfId="4" applyNumberFormat="1" applyFont="1" applyFill="1" applyBorder="1" applyAlignment="1">
      <alignment horizontal="center" vertical="center"/>
    </xf>
    <xf numFmtId="10" fontId="16" fillId="0" borderId="0" xfId="4" applyNumberFormat="1" applyFont="1" applyFill="1" applyBorder="1" applyAlignment="1">
      <alignment horizontal="center" vertical="center"/>
    </xf>
    <xf numFmtId="169" fontId="16" fillId="0" borderId="0" xfId="4" applyNumberFormat="1" applyFont="1" applyFill="1" applyBorder="1" applyAlignment="1">
      <alignment horizontal="center" vertical="center"/>
    </xf>
    <xf numFmtId="169" fontId="16" fillId="0" borderId="7" xfId="4" applyNumberFormat="1" applyFont="1" applyFill="1" applyBorder="1" applyAlignment="1">
      <alignment horizontal="center" vertical="center"/>
    </xf>
    <xf numFmtId="0" fontId="39" fillId="0" borderId="2" xfId="0" applyFont="1" applyBorder="1" applyAlignment="1">
      <alignment vertical="center"/>
    </xf>
    <xf numFmtId="0" fontId="39" fillId="0" borderId="4" xfId="0" applyFont="1" applyBorder="1" applyAlignment="1">
      <alignment vertical="center"/>
    </xf>
    <xf numFmtId="0" fontId="39" fillId="0" borderId="3" xfId="0" applyFont="1" applyBorder="1" applyAlignment="1">
      <alignment vertical="center"/>
    </xf>
    <xf numFmtId="0" fontId="26" fillId="0" borderId="0" xfId="0" applyNumberFormat="1" applyFont="1" applyBorder="1" applyAlignment="1">
      <alignment vertical="center"/>
    </xf>
    <xf numFmtId="0" fontId="39" fillId="0" borderId="7" xfId="0" applyFont="1" applyFill="1" applyBorder="1" applyAlignment="1">
      <alignment vertical="center"/>
    </xf>
    <xf numFmtId="164" fontId="26" fillId="0" borderId="7" xfId="0" applyNumberFormat="1" applyFont="1" applyFill="1" applyBorder="1" applyAlignment="1">
      <alignment horizontal="center" vertical="center"/>
    </xf>
    <xf numFmtId="164" fontId="39" fillId="0" borderId="7" xfId="0" applyNumberFormat="1" applyFont="1" applyFill="1" applyBorder="1" applyAlignment="1">
      <alignment horizontal="center" vertical="center"/>
    </xf>
    <xf numFmtId="164" fontId="39" fillId="0" borderId="0" xfId="0" applyNumberFormat="1" applyFont="1" applyFill="1" applyBorder="1" applyAlignment="1">
      <alignment horizontal="center" vertical="center"/>
    </xf>
    <xf numFmtId="164" fontId="26" fillId="0" borderId="0" xfId="0" applyNumberFormat="1" applyFont="1" applyFill="1" applyBorder="1" applyAlignment="1">
      <alignment horizontal="center" vertical="center"/>
    </xf>
    <xf numFmtId="49" fontId="8" fillId="4" borderId="5" xfId="0" applyNumberFormat="1" applyFont="1" applyFill="1" applyBorder="1" applyAlignment="1">
      <alignment horizontal="center" vertical="center"/>
    </xf>
    <xf numFmtId="0" fontId="8" fillId="0" borderId="8" xfId="0" applyFont="1" applyFill="1" applyBorder="1" applyAlignment="1">
      <alignment horizontal="center"/>
    </xf>
    <xf numFmtId="0" fontId="6" fillId="0" borderId="19" xfId="0" applyFont="1" applyBorder="1" applyAlignment="1">
      <alignment horizontal="center" vertical="center"/>
    </xf>
    <xf numFmtId="0" fontId="0" fillId="0" borderId="7" xfId="0" applyBorder="1"/>
    <xf numFmtId="0" fontId="58" fillId="0" borderId="0" xfId="15" applyAlignment="1">
      <alignment wrapText="1"/>
    </xf>
    <xf numFmtId="0" fontId="7" fillId="0" borderId="0" xfId="16" applyAlignment="1">
      <alignment wrapText="1"/>
    </xf>
    <xf numFmtId="0" fontId="7" fillId="0" borderId="8" xfId="16" applyBorder="1" applyAlignment="1">
      <alignment horizontal="center"/>
    </xf>
    <xf numFmtId="0" fontId="7" fillId="0" borderId="0" xfId="16" applyFill="1" applyAlignment="1">
      <alignment wrapText="1"/>
    </xf>
    <xf numFmtId="0" fontId="7" fillId="0" borderId="0" xfId="16"/>
    <xf numFmtId="41" fontId="16" fillId="0" borderId="18" xfId="6" applyNumberFormat="1" applyFont="1" applyBorder="1" applyAlignment="1" applyProtection="1">
      <alignment horizontal="right" vertical="center"/>
      <protection locked="0"/>
    </xf>
    <xf numFmtId="41" fontId="16" fillId="0" borderId="18" xfId="6" applyNumberFormat="1" applyFont="1" applyBorder="1" applyAlignment="1">
      <alignment horizontal="right" vertical="center"/>
    </xf>
    <xf numFmtId="41" fontId="16" fillId="0" borderId="6" xfId="6" applyNumberFormat="1" applyFont="1" applyBorder="1" applyAlignment="1" applyProtection="1">
      <alignment horizontal="right" vertical="center"/>
      <protection locked="0"/>
    </xf>
    <xf numFmtId="41" fontId="16" fillId="0" borderId="18" xfId="0" applyNumberFormat="1" applyFont="1" applyBorder="1" applyAlignment="1">
      <alignment vertical="center"/>
    </xf>
    <xf numFmtId="0" fontId="7" fillId="0" borderId="0" xfId="16" applyFill="1" applyAlignment="1">
      <alignment horizontal="left"/>
    </xf>
    <xf numFmtId="0" fontId="7" fillId="0" borderId="0" xfId="16" applyAlignment="1">
      <alignment horizontal="left"/>
    </xf>
    <xf numFmtId="41" fontId="16" fillId="0" borderId="18" xfId="2" applyNumberFormat="1" applyFont="1" applyFill="1" applyBorder="1" applyAlignment="1">
      <alignment horizontal="right" vertical="center"/>
    </xf>
    <xf numFmtId="0" fontId="16" fillId="4" borderId="5"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16" fillId="0" borderId="0" xfId="6" applyFont="1" applyAlignment="1">
      <alignment horizontal="left" vertical="top" wrapText="1"/>
    </xf>
    <xf numFmtId="0" fontId="16" fillId="4" borderId="5"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8" fillId="0" borderId="0" xfId="2" applyFont="1" applyBorder="1" applyAlignment="1">
      <alignment horizontal="left" wrapText="1"/>
    </xf>
    <xf numFmtId="4" fontId="43" fillId="0" borderId="0" xfId="2" applyNumberFormat="1" applyFont="1" applyBorder="1" applyAlignment="1">
      <alignment vertical="center"/>
    </xf>
    <xf numFmtId="4" fontId="16" fillId="0" borderId="0" xfId="2" applyNumberFormat="1" applyFont="1" applyBorder="1" applyAlignment="1">
      <alignment vertical="center"/>
    </xf>
    <xf numFmtId="0" fontId="43" fillId="0" borderId="0" xfId="2" applyFont="1" applyFill="1" applyBorder="1" applyAlignment="1">
      <alignment horizontal="center" vertical="center" wrapText="1"/>
    </xf>
    <xf numFmtId="0" fontId="43" fillId="0" borderId="7" xfId="2" applyFont="1" applyFill="1" applyBorder="1" applyAlignment="1">
      <alignment horizontal="center" vertical="center" wrapText="1"/>
    </xf>
    <xf numFmtId="4" fontId="43" fillId="0" borderId="7" xfId="2" applyNumberFormat="1" applyFont="1" applyBorder="1" applyAlignment="1">
      <alignment vertical="center"/>
    </xf>
    <xf numFmtId="10" fontId="16" fillId="0" borderId="18" xfId="4" applyNumberFormat="1" applyFont="1" applyBorder="1" applyAlignment="1">
      <alignment horizontal="center"/>
    </xf>
    <xf numFmtId="0" fontId="16" fillId="4" borderId="5"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16" fillId="0" borderId="18" xfId="2" applyNumberFormat="1" applyFont="1" applyFill="1" applyBorder="1" applyAlignment="1">
      <alignment horizontal="center" vertical="center"/>
    </xf>
    <xf numFmtId="0" fontId="52" fillId="0" borderId="0" xfId="9" applyFont="1" applyAlignment="1">
      <alignment horizontal="center" vertical="center" wrapText="1"/>
    </xf>
    <xf numFmtId="0" fontId="34" fillId="0" borderId="0" xfId="9" applyFont="1" applyAlignment="1">
      <alignment horizontal="center"/>
    </xf>
    <xf numFmtId="0" fontId="56" fillId="0" borderId="0" xfId="9" applyFont="1" applyBorder="1" applyAlignment="1">
      <alignment horizontal="center" vertical="center"/>
    </xf>
    <xf numFmtId="0" fontId="33" fillId="0" borderId="0" xfId="9" applyFont="1" applyAlignment="1">
      <alignment horizontal="left" wrapText="1"/>
    </xf>
    <xf numFmtId="0" fontId="20" fillId="4" borderId="0" xfId="0" applyFont="1" applyFill="1" applyAlignment="1">
      <alignment horizontal="left" vertical="top" wrapText="1"/>
    </xf>
    <xf numFmtId="0" fontId="42" fillId="0" borderId="0" xfId="0" applyFont="1" applyAlignment="1">
      <alignment horizontal="center" vertical="top"/>
    </xf>
    <xf numFmtId="0" fontId="42" fillId="0" borderId="0" xfId="0" applyFont="1" applyAlignment="1">
      <alignment horizontal="center" vertical="center"/>
    </xf>
    <xf numFmtId="0" fontId="42" fillId="0" borderId="0" xfId="0" applyFont="1" applyFill="1" applyAlignment="1">
      <alignment horizontal="center" vertical="center"/>
    </xf>
    <xf numFmtId="0" fontId="43" fillId="0" borderId="9" xfId="6" applyFont="1" applyBorder="1" applyAlignment="1">
      <alignment horizontal="center" vertical="center" wrapText="1"/>
    </xf>
    <xf numFmtId="0" fontId="43" fillId="0" borderId="11" xfId="6" applyFont="1" applyBorder="1" applyAlignment="1">
      <alignment horizontal="center" vertical="center" wrapText="1"/>
    </xf>
    <xf numFmtId="0" fontId="43" fillId="0" borderId="0" xfId="6" applyFont="1" applyBorder="1" applyAlignment="1">
      <alignment horizontal="center" vertical="center" wrapText="1"/>
    </xf>
    <xf numFmtId="0" fontId="43" fillId="0" borderId="8" xfId="6" applyFont="1" applyBorder="1" applyAlignment="1">
      <alignment horizontal="center" vertical="center" wrapText="1"/>
    </xf>
    <xf numFmtId="0" fontId="55" fillId="5" borderId="0" xfId="6" applyFont="1" applyFill="1" applyAlignment="1">
      <alignment horizontal="center" vertical="center" wrapText="1"/>
    </xf>
    <xf numFmtId="0" fontId="14" fillId="0" borderId="0" xfId="6" applyFont="1" applyAlignment="1">
      <alignment horizontal="left"/>
    </xf>
    <xf numFmtId="0" fontId="16" fillId="4" borderId="2" xfId="6" applyFont="1" applyFill="1" applyBorder="1" applyAlignment="1">
      <alignment horizontal="center" vertical="center" wrapText="1"/>
    </xf>
    <xf numFmtId="0" fontId="43" fillId="4" borderId="2" xfId="2" applyFont="1" applyFill="1" applyBorder="1" applyAlignment="1">
      <alignment horizontal="center" vertical="center" wrapText="1"/>
    </xf>
    <xf numFmtId="0" fontId="43" fillId="4" borderId="3" xfId="2" applyFont="1" applyFill="1" applyBorder="1" applyAlignment="1">
      <alignment horizontal="center" vertical="center" wrapText="1"/>
    </xf>
    <xf numFmtId="0" fontId="43" fillId="4" borderId="4"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16" fillId="4" borderId="4" xfId="2" applyFont="1" applyFill="1" applyBorder="1" applyAlignment="1">
      <alignment horizontal="center" vertical="center" wrapText="1"/>
    </xf>
    <xf numFmtId="0" fontId="16" fillId="4" borderId="3" xfId="2" applyFont="1" applyFill="1" applyBorder="1" applyAlignment="1">
      <alignment horizontal="center" vertical="center" wrapText="1"/>
    </xf>
    <xf numFmtId="0" fontId="43" fillId="0" borderId="2" xfId="6" applyFont="1" applyBorder="1" applyAlignment="1">
      <alignment horizontal="center" vertical="center"/>
    </xf>
    <xf numFmtId="0" fontId="43" fillId="0" borderId="4" xfId="6" applyFont="1" applyBorder="1" applyAlignment="1">
      <alignment horizontal="center" vertical="center"/>
    </xf>
    <xf numFmtId="0" fontId="43" fillId="0" borderId="11" xfId="6" applyFont="1" applyBorder="1" applyAlignment="1">
      <alignment horizontal="center" vertical="center"/>
    </xf>
    <xf numFmtId="0" fontId="43" fillId="0" borderId="12" xfId="6" applyFont="1" applyBorder="1" applyAlignment="1">
      <alignment horizontal="center" vertical="center"/>
    </xf>
    <xf numFmtId="0" fontId="43" fillId="2" borderId="7" xfId="6" applyFont="1" applyFill="1" applyBorder="1" applyAlignment="1">
      <alignment horizontal="center" vertical="center" wrapText="1"/>
    </xf>
    <xf numFmtId="0" fontId="43" fillId="2" borderId="0" xfId="6" applyFont="1" applyFill="1" applyBorder="1" applyAlignment="1">
      <alignment horizontal="center" vertical="center" wrapText="1"/>
    </xf>
    <xf numFmtId="0" fontId="43" fillId="2" borderId="8" xfId="6" applyFont="1" applyFill="1" applyBorder="1" applyAlignment="1">
      <alignment horizontal="center" vertical="center" wrapText="1"/>
    </xf>
    <xf numFmtId="0" fontId="43" fillId="0" borderId="7" xfId="6" applyFont="1" applyBorder="1" applyAlignment="1">
      <alignment horizontal="center" vertical="center" wrapText="1"/>
    </xf>
    <xf numFmtId="0" fontId="14" fillId="0" borderId="0" xfId="6" applyFont="1" applyAlignment="1">
      <alignment horizontal="left" wrapText="1"/>
    </xf>
    <xf numFmtId="0" fontId="43" fillId="0" borderId="3" xfId="6" applyFont="1" applyBorder="1" applyAlignment="1">
      <alignment horizontal="center" vertical="center"/>
    </xf>
    <xf numFmtId="0" fontId="43" fillId="0" borderId="2" xfId="6" applyFont="1" applyBorder="1" applyAlignment="1">
      <alignment horizontal="center" vertical="center" wrapText="1"/>
    </xf>
    <xf numFmtId="0" fontId="43" fillId="0" borderId="4" xfId="6" applyFont="1" applyBorder="1" applyAlignment="1">
      <alignment horizontal="center" vertical="center" wrapText="1"/>
    </xf>
    <xf numFmtId="0" fontId="43" fillId="0" borderId="3" xfId="6" applyFont="1" applyBorder="1" applyAlignment="1">
      <alignment horizontal="center" vertical="center" wrapText="1"/>
    </xf>
    <xf numFmtId="0" fontId="16" fillId="4" borderId="5" xfId="6" applyFont="1" applyFill="1" applyBorder="1" applyAlignment="1">
      <alignment horizontal="center" vertical="center" wrapText="1"/>
    </xf>
    <xf numFmtId="0" fontId="16" fillId="4" borderId="1" xfId="6" applyFont="1" applyFill="1" applyBorder="1" applyAlignment="1">
      <alignment horizontal="center" vertical="center" wrapText="1"/>
    </xf>
    <xf numFmtId="0" fontId="16" fillId="4" borderId="18" xfId="6" applyFont="1" applyFill="1" applyBorder="1" applyAlignment="1">
      <alignment horizontal="center" vertical="center" wrapText="1"/>
    </xf>
    <xf numFmtId="0" fontId="16" fillId="4" borderId="6" xfId="6" applyFont="1" applyFill="1" applyBorder="1" applyAlignment="1">
      <alignment horizontal="center" vertical="center" wrapText="1"/>
    </xf>
    <xf numFmtId="0" fontId="16" fillId="4" borderId="12" xfId="6" applyFont="1" applyFill="1" applyBorder="1" applyAlignment="1">
      <alignment horizontal="center" vertical="center" wrapText="1"/>
    </xf>
    <xf numFmtId="0" fontId="16" fillId="4" borderId="14" xfId="6" applyFont="1" applyFill="1" applyBorder="1" applyAlignment="1">
      <alignment horizontal="center" vertical="center" wrapText="1"/>
    </xf>
    <xf numFmtId="0" fontId="16" fillId="4" borderId="3" xfId="6" applyFont="1" applyFill="1" applyBorder="1" applyAlignment="1">
      <alignment horizontal="center" vertical="center" wrapText="1"/>
    </xf>
    <xf numFmtId="0" fontId="43" fillId="4" borderId="2" xfId="6" applyFont="1" applyFill="1" applyBorder="1" applyAlignment="1">
      <alignment horizontal="center" vertical="center" wrapText="1"/>
    </xf>
    <xf numFmtId="0" fontId="43" fillId="4" borderId="4" xfId="6" applyFont="1" applyFill="1" applyBorder="1" applyAlignment="1">
      <alignment horizontal="center" vertical="center" wrapText="1"/>
    </xf>
    <xf numFmtId="0" fontId="43" fillId="4" borderId="3" xfId="6" applyFont="1" applyFill="1" applyBorder="1" applyAlignment="1">
      <alignment horizontal="center" vertical="center" wrapText="1"/>
    </xf>
    <xf numFmtId="0" fontId="16" fillId="4" borderId="2" xfId="2" applyFont="1" applyFill="1" applyBorder="1" applyAlignment="1">
      <alignment horizontal="center" vertical="center" wrapText="1"/>
    </xf>
    <xf numFmtId="0" fontId="8" fillId="0" borderId="13" xfId="6" applyFont="1" applyBorder="1" applyAlignment="1">
      <alignment horizontal="left" wrapText="1"/>
    </xf>
    <xf numFmtId="0" fontId="8" fillId="0" borderId="0" xfId="2" applyFont="1" applyAlignment="1">
      <alignment horizontal="left" wrapText="1"/>
    </xf>
    <xf numFmtId="0" fontId="26" fillId="4" borderId="5" xfId="2" applyFont="1" applyFill="1" applyBorder="1" applyAlignment="1">
      <alignment horizontal="center" vertical="center" wrapText="1"/>
    </xf>
    <xf numFmtId="0" fontId="26" fillId="4" borderId="2" xfId="2" applyFont="1" applyFill="1" applyBorder="1" applyAlignment="1">
      <alignment horizontal="center" vertical="center" wrapText="1"/>
    </xf>
    <xf numFmtId="0" fontId="26" fillId="4" borderId="4" xfId="2" applyFont="1" applyFill="1" applyBorder="1" applyAlignment="1">
      <alignment horizontal="center" vertical="center" wrapText="1"/>
    </xf>
    <xf numFmtId="0" fontId="16" fillId="4" borderId="1" xfId="2" applyFont="1" applyFill="1" applyBorder="1" applyAlignment="1">
      <alignment horizontal="center" vertical="center" wrapText="1"/>
    </xf>
    <xf numFmtId="0" fontId="16" fillId="4" borderId="6" xfId="2" applyFont="1" applyFill="1" applyBorder="1" applyAlignment="1">
      <alignment horizontal="center" vertical="center" wrapText="1"/>
    </xf>
    <xf numFmtId="0" fontId="16" fillId="4" borderId="18" xfId="2" applyFont="1" applyFill="1" applyBorder="1" applyAlignment="1">
      <alignment horizontal="center" vertical="center" wrapText="1"/>
    </xf>
    <xf numFmtId="0" fontId="55" fillId="5" borderId="0" xfId="2" applyFont="1" applyFill="1" applyAlignment="1">
      <alignment horizontal="center" vertical="center" wrapText="1"/>
    </xf>
    <xf numFmtId="0" fontId="26" fillId="4" borderId="1" xfId="2" applyFont="1" applyFill="1" applyBorder="1" applyAlignment="1">
      <alignment horizontal="center" vertical="center" wrapText="1"/>
    </xf>
    <xf numFmtId="0" fontId="26" fillId="4" borderId="6" xfId="2" applyFont="1" applyFill="1" applyBorder="1" applyAlignment="1">
      <alignment horizontal="center" vertical="center" wrapText="1"/>
    </xf>
    <xf numFmtId="0" fontId="26" fillId="0" borderId="0" xfId="0" applyFont="1" applyAlignment="1">
      <alignment horizontal="left" vertical="top" wrapText="1"/>
    </xf>
    <xf numFmtId="0" fontId="8" fillId="0" borderId="0" xfId="0" applyFont="1" applyAlignment="1">
      <alignment wrapText="1"/>
    </xf>
    <xf numFmtId="0" fontId="26" fillId="4" borderId="5" xfId="0" applyFont="1" applyFill="1" applyBorder="1" applyAlignment="1">
      <alignment horizontal="center" vertical="center"/>
    </xf>
    <xf numFmtId="0" fontId="26" fillId="4" borderId="5" xfId="0" applyFont="1" applyFill="1" applyBorder="1" applyAlignment="1">
      <alignment horizontal="left" vertical="center" wrapText="1"/>
    </xf>
    <xf numFmtId="0" fontId="26" fillId="4" borderId="5" xfId="0" applyFont="1" applyFill="1" applyBorder="1" applyAlignment="1">
      <alignment horizontal="center" vertical="center" wrapText="1"/>
    </xf>
    <xf numFmtId="0" fontId="8" fillId="0" borderId="13" xfId="0" applyFont="1" applyBorder="1" applyAlignment="1">
      <alignment horizontal="left" wrapText="1"/>
    </xf>
    <xf numFmtId="0" fontId="26" fillId="4" borderId="1" xfId="0" applyFont="1" applyFill="1" applyBorder="1" applyAlignment="1">
      <alignment horizontal="center" vertical="center"/>
    </xf>
    <xf numFmtId="0" fontId="26" fillId="4" borderId="6" xfId="0" applyFont="1" applyFill="1" applyBorder="1" applyAlignment="1">
      <alignment horizontal="center" vertical="center"/>
    </xf>
    <xf numFmtId="0" fontId="39" fillId="4" borderId="2" xfId="0" applyFont="1" applyFill="1" applyBorder="1" applyAlignment="1">
      <alignment horizontal="center" vertical="center" wrapText="1"/>
    </xf>
    <xf numFmtId="0" fontId="39" fillId="4" borderId="4" xfId="0" applyFont="1" applyFill="1" applyBorder="1" applyAlignment="1">
      <alignment horizontal="center" vertical="center" wrapText="1"/>
    </xf>
    <xf numFmtId="0" fontId="39" fillId="4" borderId="3" xfId="0" applyFont="1" applyFill="1" applyBorder="1" applyAlignment="1">
      <alignment horizontal="center" vertical="center" wrapText="1"/>
    </xf>
    <xf numFmtId="0" fontId="26" fillId="4" borderId="18" xfId="0" applyFont="1" applyFill="1" applyBorder="1" applyAlignment="1">
      <alignment horizontal="center" vertical="center"/>
    </xf>
    <xf numFmtId="0" fontId="39" fillId="4" borderId="2" xfId="0" applyFont="1" applyFill="1" applyBorder="1" applyAlignment="1">
      <alignment horizontal="center" vertical="center"/>
    </xf>
    <xf numFmtId="0" fontId="39" fillId="4" borderId="4" xfId="0" applyFont="1" applyFill="1" applyBorder="1" applyAlignment="1">
      <alignment horizontal="center" vertical="center"/>
    </xf>
    <xf numFmtId="0" fontId="39" fillId="4" borderId="3" xfId="0" applyFont="1" applyFill="1" applyBorder="1" applyAlignment="1">
      <alignment horizontal="center" vertical="center"/>
    </xf>
    <xf numFmtId="0" fontId="8" fillId="0" borderId="0" xfId="0" applyFont="1" applyAlignment="1">
      <alignment horizontal="left" wrapText="1"/>
    </xf>
    <xf numFmtId="0" fontId="46" fillId="4" borderId="5" xfId="0" applyFont="1" applyFill="1" applyBorder="1" applyAlignment="1">
      <alignment horizontal="center" vertical="center" wrapText="1"/>
    </xf>
    <xf numFmtId="0" fontId="15" fillId="0" borderId="0" xfId="2" applyFont="1" applyAlignment="1">
      <alignment horizontal="left" wrapText="1"/>
    </xf>
    <xf numFmtId="0" fontId="4" fillId="6" borderId="0" xfId="2" applyFont="1" applyFill="1" applyAlignment="1">
      <alignment horizontal="center" vertical="center"/>
    </xf>
    <xf numFmtId="0" fontId="14" fillId="0" borderId="0" xfId="2" applyFont="1" applyAlignment="1">
      <alignment horizontal="left" wrapText="1"/>
    </xf>
    <xf numFmtId="0" fontId="9" fillId="0" borderId="0" xfId="2" applyFont="1" applyAlignment="1">
      <alignment horizontal="left" wrapText="1"/>
    </xf>
    <xf numFmtId="0" fontId="43" fillId="0" borderId="2" xfId="2" applyFont="1" applyBorder="1" applyAlignment="1">
      <alignment horizontal="center" vertical="center"/>
    </xf>
    <xf numFmtId="0" fontId="43" fillId="0" borderId="4" xfId="2" applyFont="1" applyBorder="1" applyAlignment="1">
      <alignment horizontal="center" vertical="center"/>
    </xf>
    <xf numFmtId="0" fontId="43" fillId="0" borderId="3" xfId="2" applyFont="1" applyBorder="1" applyAlignment="1">
      <alignment horizontal="center" vertical="center"/>
    </xf>
    <xf numFmtId="0" fontId="8" fillId="0" borderId="0" xfId="0" applyFont="1" applyBorder="1" applyAlignment="1">
      <alignment horizontal="left" wrapText="1"/>
    </xf>
    <xf numFmtId="0" fontId="8" fillId="0" borderId="0" xfId="0" applyFont="1" applyFill="1" applyBorder="1" applyAlignment="1">
      <alignment horizontal="left"/>
    </xf>
    <xf numFmtId="0" fontId="8" fillId="0" borderId="0" xfId="0" applyFont="1" applyFill="1" applyBorder="1" applyAlignment="1">
      <alignment horizontal="left" wrapText="1"/>
    </xf>
    <xf numFmtId="0" fontId="26" fillId="4" borderId="1" xfId="0" applyFont="1" applyFill="1" applyBorder="1" applyAlignment="1">
      <alignment horizontal="center" vertical="center" wrapText="1"/>
    </xf>
    <xf numFmtId="0" fontId="26" fillId="4" borderId="18"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6" fillId="4" borderId="3" xfId="0" applyFont="1" applyFill="1" applyBorder="1" applyAlignment="1">
      <alignment horizontal="center" vertical="center" wrapText="1"/>
    </xf>
    <xf numFmtId="0" fontId="16" fillId="4" borderId="5" xfId="5" applyFont="1" applyFill="1" applyBorder="1" applyAlignment="1">
      <alignment horizontal="center" vertical="center" wrapText="1"/>
    </xf>
    <xf numFmtId="0" fontId="45" fillId="4" borderId="5" xfId="5" applyFont="1" applyFill="1" applyBorder="1" applyAlignment="1">
      <alignment horizontal="center" vertical="center" wrapText="1"/>
    </xf>
    <xf numFmtId="0" fontId="16" fillId="4" borderId="1" xfId="5" applyFont="1" applyFill="1" applyBorder="1" applyAlignment="1">
      <alignment horizontal="center" vertical="center" wrapText="1"/>
    </xf>
    <xf numFmtId="0" fontId="16" fillId="4" borderId="6" xfId="5" applyFont="1" applyFill="1" applyBorder="1" applyAlignment="1">
      <alignment horizontal="center" vertical="center" wrapText="1"/>
    </xf>
    <xf numFmtId="0" fontId="15" fillId="2" borderId="0" xfId="2" applyFont="1" applyFill="1" applyAlignment="1">
      <alignment horizontal="left" wrapText="1"/>
    </xf>
    <xf numFmtId="0" fontId="3" fillId="2" borderId="0" xfId="2" applyFont="1" applyFill="1" applyAlignment="1"/>
    <xf numFmtId="0" fontId="43" fillId="4" borderId="2" xfId="5" applyFont="1" applyFill="1" applyBorder="1" applyAlignment="1">
      <alignment horizontal="center" vertical="center" wrapText="1"/>
    </xf>
    <xf numFmtId="0" fontId="43" fillId="4" borderId="4" xfId="5" applyFont="1" applyFill="1" applyBorder="1" applyAlignment="1">
      <alignment horizontal="center" vertical="center" wrapText="1"/>
    </xf>
    <xf numFmtId="0" fontId="43" fillId="4" borderId="3" xfId="5" applyFont="1" applyFill="1" applyBorder="1" applyAlignment="1">
      <alignment horizontal="center" vertical="center" wrapText="1"/>
    </xf>
    <xf numFmtId="0" fontId="2" fillId="6" borderId="0" xfId="1" applyFill="1" applyAlignment="1">
      <alignment horizontal="center" vertical="center"/>
    </xf>
    <xf numFmtId="0" fontId="16" fillId="4" borderId="18" xfId="5" applyFont="1" applyFill="1" applyBorder="1" applyAlignment="1">
      <alignment horizontal="center" vertical="center" wrapText="1"/>
    </xf>
    <xf numFmtId="0" fontId="45" fillId="4" borderId="2" xfId="5" applyFont="1" applyFill="1" applyBorder="1" applyAlignment="1">
      <alignment horizontal="left" vertical="center" wrapText="1"/>
    </xf>
    <xf numFmtId="0" fontId="45" fillId="4" borderId="4" xfId="5" applyFont="1" applyFill="1" applyBorder="1" applyAlignment="1">
      <alignment horizontal="left" vertical="center" wrapText="1"/>
    </xf>
    <xf numFmtId="0" fontId="45" fillId="4" borderId="3" xfId="5" applyFont="1" applyFill="1" applyBorder="1" applyAlignment="1">
      <alignment horizontal="left" vertical="center" wrapText="1"/>
    </xf>
    <xf numFmtId="0" fontId="16" fillId="4" borderId="2" xfId="5" applyFont="1" applyFill="1" applyBorder="1" applyAlignment="1">
      <alignment horizontal="left" vertical="center" wrapText="1"/>
    </xf>
    <xf numFmtId="0" fontId="16" fillId="4" borderId="4" xfId="5" applyFont="1" applyFill="1" applyBorder="1" applyAlignment="1">
      <alignment horizontal="left" vertical="center" wrapText="1"/>
    </xf>
    <xf numFmtId="0" fontId="16" fillId="4" borderId="3" xfId="5" applyFont="1" applyFill="1" applyBorder="1" applyAlignment="1">
      <alignment horizontal="left" vertical="center" wrapText="1"/>
    </xf>
    <xf numFmtId="0" fontId="16" fillId="4" borderId="2" xfId="5" applyFont="1" applyFill="1" applyBorder="1" applyAlignment="1">
      <alignment horizontal="center" vertical="center" wrapText="1"/>
    </xf>
    <xf numFmtId="0" fontId="16" fillId="4" borderId="3" xfId="5" applyFont="1" applyFill="1" applyBorder="1" applyAlignment="1">
      <alignment horizontal="center" vertical="center" wrapText="1"/>
    </xf>
    <xf numFmtId="0" fontId="43" fillId="0" borderId="9" xfId="2" applyFont="1" applyBorder="1" applyAlignment="1">
      <alignment horizontal="center" vertical="center" wrapText="1"/>
    </xf>
    <xf numFmtId="0" fontId="43" fillId="0" borderId="11" xfId="2" applyFont="1" applyBorder="1" applyAlignment="1">
      <alignment horizontal="center" vertical="center" wrapText="1"/>
    </xf>
    <xf numFmtId="0" fontId="43" fillId="0" borderId="12" xfId="2" applyFont="1" applyBorder="1" applyAlignment="1">
      <alignment horizontal="center" vertical="center" wrapText="1"/>
    </xf>
    <xf numFmtId="4" fontId="15" fillId="0" borderId="0" xfId="2" applyNumberFormat="1" applyFont="1" applyAlignment="1">
      <alignment horizontal="left" vertical="top" wrapText="1"/>
    </xf>
    <xf numFmtId="0" fontId="15" fillId="0" borderId="0" xfId="2" applyFont="1" applyAlignment="1">
      <alignment horizontal="left" vertical="top" wrapText="1"/>
    </xf>
    <xf numFmtId="0" fontId="14" fillId="0" borderId="0" xfId="2" applyNumberFormat="1" applyFont="1" applyAlignment="1">
      <alignment horizontal="left" wrapText="1"/>
    </xf>
    <xf numFmtId="0" fontId="16" fillId="4" borderId="2" xfId="2" applyFont="1" applyFill="1" applyBorder="1" applyAlignment="1">
      <alignment horizontal="center" vertical="center"/>
    </xf>
    <xf numFmtId="0" fontId="16" fillId="4" borderId="4" xfId="2" applyFont="1" applyFill="1" applyBorder="1" applyAlignment="1">
      <alignment horizontal="center" vertical="center"/>
    </xf>
    <xf numFmtId="0" fontId="16" fillId="4" borderId="3" xfId="2" applyFont="1" applyFill="1" applyBorder="1" applyAlignment="1">
      <alignment horizontal="center" vertical="center"/>
    </xf>
    <xf numFmtId="0" fontId="39" fillId="0" borderId="13" xfId="0" applyFont="1" applyBorder="1" applyAlignment="1">
      <alignment horizontal="left" wrapText="1"/>
    </xf>
    <xf numFmtId="4" fontId="15" fillId="0" borderId="11" xfId="2" applyNumberFormat="1" applyFont="1" applyBorder="1" applyAlignment="1">
      <alignment horizontal="left" vertical="top" wrapText="1"/>
    </xf>
    <xf numFmtId="0" fontId="14" fillId="0" borderId="0" xfId="2" applyFont="1" applyFill="1" applyBorder="1" applyAlignment="1">
      <alignment horizontal="left" wrapText="1"/>
    </xf>
    <xf numFmtId="0" fontId="45" fillId="4" borderId="1" xfId="5" applyFont="1" applyFill="1" applyBorder="1" applyAlignment="1">
      <alignment horizontal="center" vertical="center" wrapText="1"/>
    </xf>
    <xf numFmtId="0" fontId="45" fillId="4" borderId="6" xfId="5" applyFont="1" applyFill="1" applyBorder="1" applyAlignment="1">
      <alignment horizontal="center" vertical="center" wrapText="1"/>
    </xf>
    <xf numFmtId="4" fontId="16" fillId="4" borderId="2" xfId="5" applyNumberFormat="1" applyFont="1" applyFill="1" applyBorder="1" applyAlignment="1">
      <alignment horizontal="center" vertical="center"/>
    </xf>
    <xf numFmtId="4" fontId="16" fillId="4" borderId="4" xfId="5" applyNumberFormat="1" applyFont="1" applyFill="1" applyBorder="1" applyAlignment="1">
      <alignment horizontal="center" vertical="center"/>
    </xf>
    <xf numFmtId="4" fontId="16" fillId="4" borderId="3" xfId="5" applyNumberFormat="1" applyFont="1" applyFill="1" applyBorder="1" applyAlignment="1">
      <alignment horizontal="center" vertical="center"/>
    </xf>
    <xf numFmtId="0" fontId="43" fillId="0" borderId="2" xfId="2" applyFont="1" applyFill="1" applyBorder="1" applyAlignment="1">
      <alignment horizontal="center" vertical="center"/>
    </xf>
    <xf numFmtId="0" fontId="43" fillId="0" borderId="4" xfId="2" applyFont="1" applyFill="1" applyBorder="1" applyAlignment="1">
      <alignment horizontal="center" vertical="center"/>
    </xf>
    <xf numFmtId="0" fontId="43" fillId="0" borderId="3" xfId="2" applyFont="1" applyFill="1" applyBorder="1" applyAlignment="1">
      <alignment horizontal="center" vertical="center"/>
    </xf>
    <xf numFmtId="0" fontId="43" fillId="0" borderId="2" xfId="2" applyFont="1" applyBorder="1" applyAlignment="1">
      <alignment horizontal="center" vertical="center" wrapText="1"/>
    </xf>
    <xf numFmtId="0" fontId="43" fillId="0" borderId="4" xfId="2" applyFont="1" applyBorder="1" applyAlignment="1">
      <alignment horizontal="center" vertical="center" wrapText="1"/>
    </xf>
    <xf numFmtId="0" fontId="43" fillId="0" borderId="3" xfId="2" applyFont="1" applyBorder="1" applyAlignment="1">
      <alignment horizontal="center" vertical="center" wrapText="1"/>
    </xf>
    <xf numFmtId="0" fontId="11" fillId="0" borderId="0" xfId="2" applyFont="1" applyAlignment="1">
      <alignment horizontal="center"/>
    </xf>
    <xf numFmtId="0" fontId="15" fillId="0" borderId="0" xfId="2" applyFont="1" applyAlignment="1">
      <alignment horizontal="justify" vertical="top" wrapText="1"/>
    </xf>
    <xf numFmtId="0" fontId="16" fillId="4" borderId="4" xfId="5" applyFont="1" applyFill="1" applyBorder="1" applyAlignment="1">
      <alignment horizontal="center" vertical="center" wrapText="1"/>
    </xf>
    <xf numFmtId="0" fontId="8" fillId="0" borderId="13" xfId="2" applyFont="1" applyBorder="1" applyAlignment="1">
      <alignment horizontal="left" wrapText="1"/>
    </xf>
    <xf numFmtId="0" fontId="16" fillId="4" borderId="18" xfId="2" applyFont="1" applyFill="1" applyBorder="1" applyAlignment="1">
      <alignment vertical="center"/>
    </xf>
    <xf numFmtId="0" fontId="16" fillId="4" borderId="6" xfId="2" applyFont="1" applyFill="1" applyBorder="1" applyAlignment="1">
      <alignment vertical="center"/>
    </xf>
    <xf numFmtId="0" fontId="14" fillId="0" borderId="13" xfId="2" applyFont="1" applyBorder="1" applyAlignment="1">
      <alignment horizontal="left"/>
    </xf>
    <xf numFmtId="0" fontId="9" fillId="0" borderId="0" xfId="2" applyFont="1" applyBorder="1" applyAlignment="1">
      <alignment horizontal="center" vertical="center" wrapText="1"/>
    </xf>
    <xf numFmtId="0" fontId="14" fillId="0" borderId="13" xfId="2" applyFont="1" applyBorder="1" applyAlignment="1">
      <alignment horizontal="left" wrapText="1"/>
    </xf>
    <xf numFmtId="0" fontId="16" fillId="4" borderId="7" xfId="2" applyFont="1" applyFill="1" applyBorder="1" applyAlignment="1">
      <alignment horizontal="center" vertical="center" wrapText="1"/>
    </xf>
    <xf numFmtId="0" fontId="16" fillId="4" borderId="0" xfId="2" applyFont="1" applyFill="1" applyBorder="1" applyAlignment="1">
      <alignment horizontal="center" vertical="center" wrapText="1"/>
    </xf>
    <xf numFmtId="0" fontId="16" fillId="4" borderId="10" xfId="2" applyFont="1" applyFill="1" applyBorder="1" applyAlignment="1">
      <alignment horizontal="center" vertical="center" wrapText="1"/>
    </xf>
    <xf numFmtId="0" fontId="16" fillId="4" borderId="13" xfId="2" applyFont="1" applyFill="1" applyBorder="1" applyAlignment="1">
      <alignment horizontal="center" vertical="center" wrapText="1"/>
    </xf>
    <xf numFmtId="0" fontId="16" fillId="4" borderId="2" xfId="2" applyFont="1" applyFill="1" applyBorder="1" applyAlignment="1">
      <alignment horizontal="left" vertical="center" wrapText="1"/>
    </xf>
    <xf numFmtId="0" fontId="16" fillId="4" borderId="4" xfId="2" applyFont="1" applyFill="1" applyBorder="1" applyAlignment="1">
      <alignment horizontal="left" vertical="center" wrapText="1"/>
    </xf>
    <xf numFmtId="0" fontId="16" fillId="4" borderId="3" xfId="2" applyFont="1" applyFill="1" applyBorder="1" applyAlignment="1">
      <alignment horizontal="left" vertical="center" wrapText="1"/>
    </xf>
    <xf numFmtId="0" fontId="16" fillId="0" borderId="0" xfId="6" applyFont="1" applyAlignment="1">
      <alignment horizontal="left" vertical="top" wrapText="1"/>
    </xf>
    <xf numFmtId="0" fontId="55" fillId="7" borderId="0" xfId="6" applyFont="1" applyFill="1" applyAlignment="1">
      <alignment horizontal="center" vertical="center"/>
    </xf>
    <xf numFmtId="0" fontId="14" fillId="0" borderId="0" xfId="6" applyFont="1" applyBorder="1" applyAlignment="1">
      <alignment horizontal="left" wrapText="1"/>
    </xf>
    <xf numFmtId="0" fontId="39" fillId="0" borderId="2" xfId="0" applyFont="1" applyBorder="1" applyAlignment="1">
      <alignment horizontal="center" vertical="center"/>
    </xf>
    <xf numFmtId="0" fontId="39" fillId="0" borderId="4" xfId="0" applyFont="1" applyBorder="1" applyAlignment="1">
      <alignment horizontal="center" vertical="center"/>
    </xf>
    <xf numFmtId="0" fontId="39" fillId="0" borderId="3" xfId="0" applyFont="1" applyBorder="1" applyAlignment="1">
      <alignment horizontal="center" vertical="center"/>
    </xf>
    <xf numFmtId="0" fontId="4" fillId="8" borderId="0" xfId="2" applyFont="1" applyFill="1" applyAlignment="1">
      <alignment horizontal="center" vertical="center"/>
    </xf>
    <xf numFmtId="0" fontId="14" fillId="0" borderId="0" xfId="2" applyFont="1" applyAlignment="1">
      <alignment horizontal="left"/>
    </xf>
    <xf numFmtId="0" fontId="26" fillId="4" borderId="5" xfId="0" applyFont="1" applyFill="1" applyBorder="1" applyAlignment="1">
      <alignment horizontal="center"/>
    </xf>
    <xf numFmtId="0" fontId="46" fillId="4" borderId="5" xfId="0" applyFont="1" applyFill="1" applyBorder="1" applyAlignment="1">
      <alignment horizontal="left" vertical="center" wrapText="1"/>
    </xf>
    <xf numFmtId="0" fontId="26" fillId="4" borderId="5" xfId="0" applyFont="1" applyFill="1" applyBorder="1" applyAlignment="1">
      <alignment horizontal="left" vertical="center"/>
    </xf>
    <xf numFmtId="0" fontId="26" fillId="0" borderId="6" xfId="0" applyFont="1" applyBorder="1" applyAlignment="1">
      <alignment horizontal="left" vertical="center"/>
    </xf>
    <xf numFmtId="0" fontId="26" fillId="0" borderId="18" xfId="0" applyFont="1" applyBorder="1" applyAlignment="1">
      <alignment horizontal="left" vertical="center"/>
    </xf>
    <xf numFmtId="0" fontId="26" fillId="0" borderId="18" xfId="0" applyFont="1" applyBorder="1" applyAlignment="1">
      <alignment horizontal="left" vertical="center" wrapText="1"/>
    </xf>
    <xf numFmtId="0" fontId="16" fillId="0" borderId="0" xfId="2" applyFont="1" applyFill="1" applyBorder="1" applyAlignment="1">
      <alignment horizontal="justify" vertical="top" wrapText="1"/>
    </xf>
    <xf numFmtId="0" fontId="46" fillId="4" borderId="1"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46" fillId="4" borderId="2" xfId="0" applyFont="1" applyFill="1" applyBorder="1" applyAlignment="1">
      <alignment horizontal="center" vertical="center" wrapText="1"/>
    </xf>
    <xf numFmtId="0" fontId="46" fillId="4" borderId="3" xfId="0" applyFont="1" applyFill="1" applyBorder="1" applyAlignment="1">
      <alignment horizontal="center" vertical="center" wrapText="1"/>
    </xf>
    <xf numFmtId="0" fontId="4" fillId="9" borderId="0" xfId="2" applyFont="1" applyFill="1" applyAlignment="1">
      <alignment horizontal="center" vertical="center"/>
    </xf>
    <xf numFmtId="0" fontId="26" fillId="4" borderId="5" xfId="0" applyFont="1" applyFill="1" applyBorder="1" applyAlignment="1">
      <alignment horizontal="left"/>
    </xf>
    <xf numFmtId="0" fontId="26" fillId="4" borderId="4" xfId="0" applyFont="1" applyFill="1" applyBorder="1" applyAlignment="1">
      <alignment horizontal="center" vertical="center" wrapText="1"/>
    </xf>
    <xf numFmtId="0" fontId="29" fillId="0" borderId="0" xfId="2" applyFont="1" applyAlignment="1">
      <alignment horizontal="justify" vertical="top" wrapText="1"/>
    </xf>
    <xf numFmtId="0" fontId="54" fillId="0" borderId="0" xfId="1" applyFont="1" applyAlignment="1">
      <alignment horizontal="justify" vertical="top" wrapText="1"/>
    </xf>
    <xf numFmtId="0" fontId="26" fillId="4" borderId="2" xfId="0" applyFont="1" applyFill="1" applyBorder="1" applyAlignment="1">
      <alignment horizontal="left"/>
    </xf>
    <xf numFmtId="0" fontId="26" fillId="4" borderId="4" xfId="0" applyFont="1" applyFill="1" applyBorder="1" applyAlignment="1">
      <alignment horizontal="left"/>
    </xf>
    <xf numFmtId="0" fontId="26" fillId="4" borderId="3" xfId="0" applyFont="1" applyFill="1" applyBorder="1" applyAlignment="1">
      <alignment horizontal="left"/>
    </xf>
    <xf numFmtId="0" fontId="15" fillId="0" borderId="0" xfId="7" applyFont="1" applyFill="1" applyBorder="1" applyAlignment="1">
      <alignment horizontal="justify" vertical="top" wrapText="1"/>
    </xf>
    <xf numFmtId="0" fontId="2" fillId="0" borderId="0" xfId="1" applyAlignment="1">
      <alignment horizontal="justify" vertical="top" wrapText="1"/>
    </xf>
    <xf numFmtId="0" fontId="16" fillId="0" borderId="0" xfId="2" applyFont="1" applyAlignment="1">
      <alignment horizontal="justify" vertical="top" wrapText="1"/>
    </xf>
    <xf numFmtId="0" fontId="15" fillId="0" borderId="0" xfId="2" applyFont="1" applyFill="1" applyBorder="1" applyAlignment="1">
      <alignment horizontal="justify" vertical="top" wrapText="1"/>
    </xf>
    <xf numFmtId="2" fontId="14" fillId="0" borderId="0" xfId="2" applyNumberFormat="1" applyFont="1" applyAlignment="1">
      <alignment horizontal="left" wrapText="1"/>
    </xf>
    <xf numFmtId="3" fontId="26" fillId="4" borderId="5" xfId="0" applyNumberFormat="1" applyFont="1" applyFill="1" applyBorder="1" applyAlignment="1">
      <alignment horizontal="center" vertical="center"/>
    </xf>
    <xf numFmtId="3" fontId="26" fillId="4" borderId="5" xfId="0" applyNumberFormat="1" applyFont="1" applyFill="1" applyBorder="1" applyAlignment="1">
      <alignment horizontal="left"/>
    </xf>
    <xf numFmtId="3" fontId="26" fillId="4" borderId="5" xfId="0" applyNumberFormat="1" applyFont="1" applyFill="1" applyBorder="1" applyAlignment="1">
      <alignment horizontal="center" vertical="center" wrapText="1"/>
    </xf>
    <xf numFmtId="3" fontId="26" fillId="4" borderId="1" xfId="0" applyNumberFormat="1" applyFont="1" applyFill="1" applyBorder="1" applyAlignment="1">
      <alignment horizontal="center" vertical="center"/>
    </xf>
    <xf numFmtId="3" fontId="26" fillId="4" borderId="18" xfId="0" applyNumberFormat="1" applyFont="1" applyFill="1" applyBorder="1" applyAlignment="1">
      <alignment horizontal="center" vertical="center"/>
    </xf>
    <xf numFmtId="3" fontId="26" fillId="4" borderId="6" xfId="0" applyNumberFormat="1" applyFont="1" applyFill="1" applyBorder="1" applyAlignment="1">
      <alignment horizontal="center" vertical="center"/>
    </xf>
    <xf numFmtId="3" fontId="39" fillId="4" borderId="2" xfId="0" applyNumberFormat="1" applyFont="1" applyFill="1" applyBorder="1" applyAlignment="1">
      <alignment horizontal="center" vertical="center"/>
    </xf>
    <xf numFmtId="3" fontId="39" fillId="4" borderId="4" xfId="0" applyNumberFormat="1" applyFont="1" applyFill="1" applyBorder="1" applyAlignment="1">
      <alignment horizontal="center" vertical="center"/>
    </xf>
    <xf numFmtId="3" fontId="39" fillId="4" borderId="3" xfId="0" applyNumberFormat="1" applyFont="1" applyFill="1" applyBorder="1" applyAlignment="1">
      <alignment horizontal="center" vertical="center"/>
    </xf>
    <xf numFmtId="0" fontId="14" fillId="0" borderId="0" xfId="8" applyFont="1" applyAlignment="1">
      <alignment horizontal="left" wrapText="1"/>
    </xf>
    <xf numFmtId="0" fontId="39" fillId="4" borderId="5" xfId="0" applyFont="1" applyFill="1" applyBorder="1" applyAlignment="1">
      <alignment horizontal="center" vertical="center"/>
    </xf>
    <xf numFmtId="0" fontId="39" fillId="4" borderId="1" xfId="0" applyFont="1" applyFill="1" applyBorder="1" applyAlignment="1">
      <alignment horizontal="center" vertical="center"/>
    </xf>
    <xf numFmtId="0" fontId="39" fillId="4" borderId="18" xfId="0" applyFont="1" applyFill="1" applyBorder="1" applyAlignment="1">
      <alignment horizontal="center" vertical="center"/>
    </xf>
    <xf numFmtId="0" fontId="39" fillId="4" borderId="6" xfId="0" applyFont="1" applyFill="1" applyBorder="1" applyAlignment="1">
      <alignment horizontal="center" vertical="center"/>
    </xf>
    <xf numFmtId="49" fontId="15" fillId="0" borderId="11" xfId="8" applyNumberFormat="1" applyFont="1" applyFill="1" applyBorder="1" applyAlignment="1">
      <alignment horizontal="justify" vertical="top" wrapText="1"/>
    </xf>
    <xf numFmtId="2" fontId="50" fillId="4" borderId="2" xfId="9" applyNumberFormat="1" applyFont="1" applyFill="1" applyBorder="1" applyAlignment="1">
      <alignment horizontal="center" vertical="center"/>
    </xf>
    <xf numFmtId="2" fontId="50" fillId="4" borderId="3" xfId="9" applyNumberFormat="1" applyFont="1" applyFill="1" applyBorder="1" applyAlignment="1">
      <alignment horizontal="center" vertical="center"/>
    </xf>
    <xf numFmtId="0" fontId="4" fillId="9" borderId="0" xfId="8" applyFont="1" applyFill="1" applyAlignment="1">
      <alignment horizontal="center" vertical="center"/>
    </xf>
    <xf numFmtId="0" fontId="14" fillId="0" borderId="13" xfId="8" applyFont="1" applyBorder="1" applyAlignment="1">
      <alignment horizontal="left" wrapText="1"/>
    </xf>
    <xf numFmtId="0" fontId="16" fillId="4" borderId="1" xfId="8" applyFont="1" applyFill="1" applyBorder="1" applyAlignment="1">
      <alignment horizontal="center" vertical="center" wrapText="1"/>
    </xf>
    <xf numFmtId="0" fontId="16" fillId="4" borderId="18" xfId="8" applyFont="1" applyFill="1" applyBorder="1" applyAlignment="1">
      <alignment horizontal="center" vertical="center" wrapText="1"/>
    </xf>
    <xf numFmtId="0" fontId="16" fillId="4" borderId="6" xfId="8" applyFont="1" applyFill="1" applyBorder="1" applyAlignment="1">
      <alignment horizontal="center" vertical="center" wrapText="1"/>
    </xf>
    <xf numFmtId="0" fontId="16" fillId="4" borderId="2" xfId="8" applyFont="1" applyFill="1" applyBorder="1" applyAlignment="1">
      <alignment horizontal="center" vertical="center" wrapText="1"/>
    </xf>
    <xf numFmtId="0" fontId="16" fillId="4" borderId="4" xfId="8" applyFont="1" applyFill="1" applyBorder="1" applyAlignment="1">
      <alignment horizontal="center" vertical="center" wrapText="1"/>
    </xf>
    <xf numFmtId="0" fontId="16" fillId="4" borderId="3" xfId="8" applyFont="1" applyFill="1" applyBorder="1" applyAlignment="1">
      <alignment horizontal="center" vertical="center" wrapText="1"/>
    </xf>
    <xf numFmtId="4" fontId="16" fillId="4" borderId="2" xfId="8" applyNumberFormat="1" applyFont="1" applyFill="1" applyBorder="1" applyAlignment="1">
      <alignment horizontal="center" vertical="center" wrapText="1"/>
    </xf>
    <xf numFmtId="4" fontId="16" fillId="4" borderId="4" xfId="8" applyNumberFormat="1" applyFont="1" applyFill="1" applyBorder="1" applyAlignment="1">
      <alignment horizontal="center" vertical="center" wrapText="1"/>
    </xf>
    <xf numFmtId="4" fontId="16" fillId="4" borderId="3" xfId="8" applyNumberFormat="1" applyFont="1" applyFill="1" applyBorder="1" applyAlignment="1">
      <alignment horizontal="center" vertical="center" wrapText="1"/>
    </xf>
    <xf numFmtId="0" fontId="14" fillId="0" borderId="0" xfId="9" applyFont="1" applyBorder="1" applyAlignment="1">
      <alignment horizontal="left" wrapText="1"/>
    </xf>
    <xf numFmtId="0" fontId="50" fillId="4" borderId="1" xfId="9" applyFont="1" applyFill="1" applyBorder="1" applyAlignment="1">
      <alignment horizontal="center" vertical="center"/>
    </xf>
    <xf numFmtId="0" fontId="50" fillId="4" borderId="18" xfId="9" applyFont="1" applyFill="1" applyBorder="1" applyAlignment="1">
      <alignment horizontal="center" vertical="center"/>
    </xf>
    <xf numFmtId="0" fontId="50" fillId="4" borderId="6" xfId="9" applyFont="1" applyFill="1" applyBorder="1" applyAlignment="1">
      <alignment horizontal="center" vertical="center"/>
    </xf>
    <xf numFmtId="0" fontId="51" fillId="4" borderId="2" xfId="9" applyNumberFormat="1" applyFont="1" applyFill="1" applyBorder="1" applyAlignment="1">
      <alignment horizontal="center" vertical="center" wrapText="1"/>
    </xf>
    <xf numFmtId="0" fontId="51" fillId="4" borderId="3" xfId="9" applyNumberFormat="1" applyFont="1" applyFill="1" applyBorder="1" applyAlignment="1">
      <alignment horizontal="center" vertical="center" wrapText="1"/>
    </xf>
    <xf numFmtId="0" fontId="43" fillId="4" borderId="2" xfId="8" applyFont="1" applyFill="1" applyBorder="1" applyAlignment="1">
      <alignment horizontal="center" vertical="center" wrapText="1"/>
    </xf>
    <xf numFmtId="0" fontId="43" fillId="4" borderId="4" xfId="8" applyFont="1" applyFill="1" applyBorder="1" applyAlignment="1">
      <alignment horizontal="center" vertical="center" wrapText="1"/>
    </xf>
    <xf numFmtId="0" fontId="43" fillId="4" borderId="3" xfId="8" applyFont="1" applyFill="1" applyBorder="1" applyAlignment="1">
      <alignment horizontal="center" vertical="center" wrapText="1"/>
    </xf>
    <xf numFmtId="0" fontId="8" fillId="0" borderId="18" xfId="0" applyFont="1" applyBorder="1" applyAlignment="1">
      <alignment horizontal="left"/>
    </xf>
    <xf numFmtId="0" fontId="7" fillId="0" borderId="6" xfId="0" applyFont="1" applyBorder="1" applyAlignment="1">
      <alignment horizontal="left"/>
    </xf>
    <xf numFmtId="0" fontId="26" fillId="0" borderId="11" xfId="0" applyFont="1" applyBorder="1" applyAlignment="1">
      <alignment horizontal="left" vertical="top"/>
    </xf>
    <xf numFmtId="0" fontId="26" fillId="0" borderId="0" xfId="0" applyFont="1" applyBorder="1" applyAlignment="1">
      <alignment horizontal="left" vertical="top"/>
    </xf>
    <xf numFmtId="0" fontId="7" fillId="4" borderId="9"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4" xfId="0" applyFont="1" applyFill="1" applyBorder="1" applyAlignment="1">
      <alignment horizontal="center" vertical="center"/>
    </xf>
    <xf numFmtId="17" fontId="39" fillId="4" borderId="2" xfId="0" applyNumberFormat="1" applyFont="1" applyFill="1" applyBorder="1" applyAlignment="1">
      <alignment horizontal="center" vertical="center"/>
    </xf>
    <xf numFmtId="0" fontId="11" fillId="0" borderId="0" xfId="10" applyFont="1" applyBorder="1" applyAlignment="1">
      <alignment horizontal="left" wrapText="1"/>
    </xf>
    <xf numFmtId="0" fontId="4" fillId="10" borderId="0" xfId="2" applyFont="1" applyFill="1" applyAlignment="1">
      <alignment horizontal="center" vertical="center"/>
    </xf>
    <xf numFmtId="0" fontId="14" fillId="0" borderId="0" xfId="10" applyFont="1" applyAlignment="1">
      <alignment horizontal="left" wrapText="1"/>
    </xf>
    <xf numFmtId="0" fontId="26" fillId="4" borderId="2" xfId="0" applyFont="1" applyFill="1" applyBorder="1" applyAlignment="1">
      <alignment horizontal="left" vertical="center" wrapText="1"/>
    </xf>
    <xf numFmtId="0" fontId="26" fillId="4" borderId="4"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35" fillId="0" borderId="0" xfId="9" applyFont="1" applyAlignment="1">
      <alignment horizontal="center" wrapText="1"/>
    </xf>
    <xf numFmtId="0" fontId="35" fillId="0" borderId="0" xfId="9" applyFont="1" applyAlignment="1">
      <alignment horizontal="center"/>
    </xf>
    <xf numFmtId="0" fontId="9" fillId="0" borderId="0" xfId="9" applyFont="1" applyBorder="1" applyAlignment="1">
      <alignment horizontal="center" wrapText="1"/>
    </xf>
    <xf numFmtId="0" fontId="27" fillId="0" borderId="0" xfId="9" applyFont="1" applyAlignment="1">
      <alignment horizontal="center" wrapText="1"/>
    </xf>
    <xf numFmtId="0" fontId="58" fillId="0" borderId="0" xfId="15" applyAlignment="1">
      <alignment horizontal="center"/>
    </xf>
    <xf numFmtId="0" fontId="27" fillId="0" borderId="0" xfId="9" applyFont="1" applyAlignment="1">
      <alignment horizontal="center"/>
    </xf>
  </cellXfs>
  <cellStyles count="17">
    <cellStyle name="Hiperłącze" xfId="15" builtinId="8" customBuiltin="1"/>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5" xfId="8" xr:uid="{00000000-0005-0000-0000-000006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Odwiedzone hiperłącze" xfId="16" builtinId="9" customBuiltin="1"/>
    <cellStyle name="Procentowy" xfId="11" builtinId="5"/>
    <cellStyle name="Procentowy 2" xfId="4" xr:uid="{00000000-0005-0000-0000-00000D000000}"/>
    <cellStyle name="Procentowy 3" xfId="13" xr:uid="{00000000-0005-0000-0000-00000E000000}"/>
  </cellStyles>
  <dxfs count="0"/>
  <tableStyles count="0" defaultTableStyle="TableStyleMedium2" defaultPivotStyle="PivotStyleLight16"/>
  <colors>
    <mruColors>
      <color rgb="FFE7CF3D"/>
      <color rgb="FFE2DE42"/>
      <color rgb="FFE4E43C"/>
      <color rgb="FFB8DC44"/>
      <color rgb="FF33CC33"/>
      <color rgb="FF0066FF"/>
      <color rgb="FF00CC00"/>
      <color rgb="FFFCF004"/>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0"/>
      <c:rotY val="0"/>
      <c:depthPercent val="50"/>
      <c:rAngAx val="0"/>
      <c:perspective val="13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0189788779123297E-2"/>
          <c:y val="2.5605852373466863E-2"/>
          <c:w val="0.92090702430949523"/>
          <c:h val="0.74736335160767997"/>
        </c:manualLayout>
      </c:layout>
      <c:bar3DChart>
        <c:barDir val="col"/>
        <c:grouping val="standard"/>
        <c:varyColors val="0"/>
        <c:ser>
          <c:idx val="0"/>
          <c:order val="0"/>
          <c:tx>
            <c:strRef>
              <c:f>'Tab 2 (12) i wykres 1'!$C$3</c:f>
              <c:strCache>
                <c:ptCount val="1"/>
                <c:pt idx="0">
                  <c:v>Przeciętna miesięczna 
liczba świadczeniobiorców 
w II kwartale 2022 r.</c:v>
                </c:pt>
              </c:strCache>
            </c:strRef>
          </c:tx>
          <c:spPr>
            <a:solidFill>
              <a:srgbClr val="E7CF3D"/>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'Tab 2 (12)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(12) i wykres 1'!$C$4:$C$22</c:f>
              <c:numCache>
                <c:formatCode>#,##0</c:formatCode>
                <c:ptCount val="19"/>
                <c:pt idx="0">
                  <c:v>37156</c:v>
                </c:pt>
                <c:pt idx="1">
                  <c:v>67342</c:v>
                </c:pt>
                <c:pt idx="2">
                  <c:v>127372</c:v>
                </c:pt>
                <c:pt idx="3">
                  <c:v>13234</c:v>
                </c:pt>
                <c:pt idx="4">
                  <c:v>84552</c:v>
                </c:pt>
                <c:pt idx="5">
                  <c:v>85889</c:v>
                </c:pt>
                <c:pt idx="6">
                  <c:v>152840</c:v>
                </c:pt>
                <c:pt idx="7">
                  <c:v>19933</c:v>
                </c:pt>
                <c:pt idx="8">
                  <c:v>56914</c:v>
                </c:pt>
                <c:pt idx="9">
                  <c:v>70800</c:v>
                </c:pt>
                <c:pt idx="10">
                  <c:v>32493</c:v>
                </c:pt>
                <c:pt idx="11">
                  <c:v>28188</c:v>
                </c:pt>
                <c:pt idx="12">
                  <c:v>54100</c:v>
                </c:pt>
                <c:pt idx="13">
                  <c:v>36313</c:v>
                </c:pt>
                <c:pt idx="14">
                  <c:v>105432</c:v>
                </c:pt>
                <c:pt idx="15">
                  <c:v>21273</c:v>
                </c:pt>
                <c:pt idx="16">
                  <c:v>92</c:v>
                </c:pt>
                <c:pt idx="17">
                  <c:v>424</c:v>
                </c:pt>
                <c:pt idx="18">
                  <c:v>47</c:v>
                </c:pt>
              </c:numCache>
            </c:numRef>
          </c:val>
          <c:shape val="cylinder"/>
          <c:extLst>
            <c:ext xmlns:c16="http://schemas.microsoft.com/office/drawing/2014/chart" uri="{C3380CC4-5D6E-409C-BE32-E72D297353CC}">
              <c16:uniqueId val="{00000000-2E20-43E4-AD31-1A707B7B6B08}"/>
            </c:ext>
          </c:extLst>
        </c:ser>
        <c:ser>
          <c:idx val="1"/>
          <c:order val="1"/>
          <c:tx>
            <c:strRef>
              <c:f>'Tab 2 (12) i wykres 1'!$B$3</c:f>
              <c:strCache>
                <c:ptCount val="1"/>
                <c:pt idx="0">
                  <c:v>Liczba ubezpieczonych
stan na 30 czerwca 2022 r.
</c:v>
                </c:pt>
              </c:strCache>
            </c:strRef>
          </c:tx>
          <c:spPr>
            <a:solidFill>
              <a:srgbClr val="00B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'Tab 2 (12)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(12) i wykres 1'!$B$4:$B$22</c:f>
              <c:numCache>
                <c:formatCode>#,##0</c:formatCode>
                <c:ptCount val="19"/>
                <c:pt idx="0">
                  <c:v>38751</c:v>
                </c:pt>
                <c:pt idx="1">
                  <c:v>60199</c:v>
                </c:pt>
                <c:pt idx="2">
                  <c:v>143322</c:v>
                </c:pt>
                <c:pt idx="3">
                  <c:v>13318</c:v>
                </c:pt>
                <c:pt idx="4">
                  <c:v>88664</c:v>
                </c:pt>
                <c:pt idx="5">
                  <c:v>131445</c:v>
                </c:pt>
                <c:pt idx="6">
                  <c:v>161447</c:v>
                </c:pt>
                <c:pt idx="7">
                  <c:v>24074</c:v>
                </c:pt>
                <c:pt idx="8">
                  <c:v>82071</c:v>
                </c:pt>
                <c:pt idx="9">
                  <c:v>78578</c:v>
                </c:pt>
                <c:pt idx="10">
                  <c:v>37420</c:v>
                </c:pt>
                <c:pt idx="11">
                  <c:v>30916</c:v>
                </c:pt>
                <c:pt idx="12">
                  <c:v>62315</c:v>
                </c:pt>
                <c:pt idx="13">
                  <c:v>39258</c:v>
                </c:pt>
                <c:pt idx="14">
                  <c:v>109054</c:v>
                </c:pt>
                <c:pt idx="15">
                  <c:v>22501</c:v>
                </c:pt>
              </c:numCache>
            </c:numRef>
          </c:val>
          <c:shape val="cylinder"/>
          <c:extLst>
            <c:ext xmlns:c16="http://schemas.microsoft.com/office/drawing/2014/chart" uri="{C3380CC4-5D6E-409C-BE32-E72D297353CC}">
              <c16:uniqueId val="{00000001-2E20-43E4-AD31-1A707B7B6B08}"/>
            </c:ext>
          </c:extLst>
        </c:ser>
        <c:dLbls>
          <c:showLegendKey val="0"/>
          <c:showVal val="0"/>
          <c:showCatName val="0"/>
          <c:showSerName val="0"/>
          <c:showPercent val="0"/>
          <c:showBubbleSize val="0"/>
        </c:dLbls>
        <c:gapWidth val="65"/>
        <c:shape val="box"/>
        <c:axId val="142105231"/>
        <c:axId val="1209563439"/>
        <c:axId val="1209422863"/>
      </c:bar3DChart>
      <c:catAx>
        <c:axId val="142105231"/>
        <c:scaling>
          <c:orientation val="minMax"/>
        </c:scaling>
        <c:delete val="0"/>
        <c:axPos val="b"/>
        <c:numFmt formatCode="General" sourceLinked="1"/>
        <c:majorTickMark val="none"/>
        <c:minorTickMark val="none"/>
        <c:tickLblPos val="low"/>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800" b="0" i="0" u="none" strike="noStrike" kern="1200" cap="all"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valAx>
      <c:serAx>
        <c:axId val="1209422863"/>
        <c:scaling>
          <c:orientation val="minMax"/>
        </c:scaling>
        <c:delete val="1"/>
        <c:axPos val="b"/>
        <c:majorTickMark val="none"/>
        <c:minorTickMark val="none"/>
        <c:tickLblPos val="nextTo"/>
        <c:crossAx val="1209563439"/>
        <c:crosses val="autoZero"/>
      </c:serAx>
      <c:spPr>
        <a:noFill/>
        <a:ln>
          <a:noFill/>
        </a:ln>
        <a:effectLst>
          <a:outerShdw blurRad="50800" dist="50800" algn="ctr" rotWithShape="0">
            <a:srgbClr val="000000">
              <a:alpha val="43137"/>
            </a:srgbClr>
          </a:outerShdw>
        </a:effectLst>
      </c:spPr>
    </c:plotArea>
    <c:legend>
      <c:legendPos val="b"/>
      <c:layout>
        <c:manualLayout>
          <c:xMode val="edge"/>
          <c:yMode val="edge"/>
          <c:x val="0.2531150835366216"/>
          <c:y val="0.87031736873467069"/>
          <c:w val="0.41983319799894758"/>
          <c:h val="8.8761899770199479E-2"/>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no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08238051062082E-2"/>
          <c:y val="3.050382621444225E-2"/>
          <c:w val="0.91504573706199932"/>
          <c:h val="0.67302483922872158"/>
        </c:manualLayout>
      </c:layout>
      <c:barChart>
        <c:barDir val="col"/>
        <c:grouping val="clustered"/>
        <c:varyColors val="0"/>
        <c:ser>
          <c:idx val="1"/>
          <c:order val="1"/>
          <c:tx>
            <c:strRef>
              <c:f>'Tab 3 (13)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cene3d>
              <a:camera prst="orthographicFront"/>
              <a:lightRig rig="threePt" dir="t"/>
            </a:scene3d>
            <a:sp3d>
              <a:bevelB/>
            </a:sp3d>
          </c:spPr>
          <c:invertIfNegative val="0"/>
          <c:cat>
            <c:strRef>
              <c:f>'Tab 3 (13)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(13) i wykres 2'!$B$6:$B$24</c:f>
              <c:numCache>
                <c:formatCode>#,##0.00</c:formatCode>
                <c:ptCount val="19"/>
                <c:pt idx="0">
                  <c:v>1382.1</c:v>
                </c:pt>
                <c:pt idx="1">
                  <c:v>1447.13</c:v>
                </c:pt>
                <c:pt idx="2">
                  <c:v>1425.32</c:v>
                </c:pt>
                <c:pt idx="3">
                  <c:v>1353.03</c:v>
                </c:pt>
                <c:pt idx="4">
                  <c:v>1433.14</c:v>
                </c:pt>
                <c:pt idx="5">
                  <c:v>1395.99</c:v>
                </c:pt>
                <c:pt idx="6">
                  <c:v>1428.09</c:v>
                </c:pt>
                <c:pt idx="7">
                  <c:v>1422.68</c:v>
                </c:pt>
                <c:pt idx="8">
                  <c:v>1415.48</c:v>
                </c:pt>
                <c:pt idx="9">
                  <c:v>1450.39</c:v>
                </c:pt>
                <c:pt idx="10">
                  <c:v>1415.97</c:v>
                </c:pt>
                <c:pt idx="11">
                  <c:v>1350.63</c:v>
                </c:pt>
                <c:pt idx="12">
                  <c:v>1417.98</c:v>
                </c:pt>
                <c:pt idx="13">
                  <c:v>1433.39</c:v>
                </c:pt>
                <c:pt idx="14">
                  <c:v>1387.5</c:v>
                </c:pt>
                <c:pt idx="15">
                  <c:v>1412.77</c:v>
                </c:pt>
                <c:pt idx="16">
                  <c:v>747.27</c:v>
                </c:pt>
                <c:pt idx="17">
                  <c:v>637.79999999999995</c:v>
                </c:pt>
                <c:pt idx="18">
                  <c:v>607.55999999999995</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(13) i wykres 2'!$C$3</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'Tab 3 (13)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(13) i wykres 2'!$C$6:$C$24</c:f>
              <c:numCache>
                <c:formatCode>#,##0.00</c:formatCode>
                <c:ptCount val="19"/>
                <c:pt idx="0">
                  <c:v>1547.25</c:v>
                </c:pt>
                <c:pt idx="1">
                  <c:v>1519.05</c:v>
                </c:pt>
                <c:pt idx="2">
                  <c:v>1516.95</c:v>
                </c:pt>
                <c:pt idx="3">
                  <c:v>1624.03</c:v>
                </c:pt>
                <c:pt idx="4">
                  <c:v>1507.14</c:v>
                </c:pt>
                <c:pt idx="5">
                  <c:v>1475.16</c:v>
                </c:pt>
                <c:pt idx="6">
                  <c:v>1485.55</c:v>
                </c:pt>
                <c:pt idx="7">
                  <c:v>1532.61</c:v>
                </c:pt>
                <c:pt idx="8">
                  <c:v>1498.03</c:v>
                </c:pt>
                <c:pt idx="9">
                  <c:v>1505.22</c:v>
                </c:pt>
                <c:pt idx="10">
                  <c:v>1515.01</c:v>
                </c:pt>
                <c:pt idx="11">
                  <c:v>1637.85</c:v>
                </c:pt>
                <c:pt idx="12">
                  <c:v>1495.34</c:v>
                </c:pt>
                <c:pt idx="13">
                  <c:v>1524.63</c:v>
                </c:pt>
                <c:pt idx="14">
                  <c:v>1471.5</c:v>
                </c:pt>
                <c:pt idx="15">
                  <c:v>1554.18</c:v>
                </c:pt>
                <c:pt idx="16">
                  <c:v>747.27</c:v>
                </c:pt>
                <c:pt idx="17">
                  <c:v>637.79999999999995</c:v>
                </c:pt>
                <c:pt idx="18">
                  <c:v>607.55999999999995</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ax val="1800"/>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valAx>
      <c:spPr>
        <a:noFill/>
        <a:ln>
          <a:noFill/>
        </a:ln>
        <a:effectLst/>
      </c:spPr>
    </c:plotArea>
    <c:legend>
      <c:legendPos val="b"/>
      <c:layout>
        <c:manualLayout>
          <c:xMode val="edge"/>
          <c:yMode val="edge"/>
          <c:x val="0.18757600774303237"/>
          <c:y val="0.91205338169587524"/>
          <c:w val="0.6248479845139352"/>
          <c:h val="7.877756551781563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1302681992337167E-3"/>
          <c:y val="0.11278685846976949"/>
          <c:w val="0.98927203065134106"/>
          <c:h val="0.88721314153023045"/>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explosion val="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tx>
                <c:rich>
                  <a:bodyPr/>
                  <a:lstStyle/>
                  <a:p>
                    <a:fld id="{B38BC7CE-E3F8-4C41-AF16-B94983C1E998}" type="CELLRANGE">
                      <a:rPr lang="en-US"/>
                      <a:pPr/>
                      <a:t>[ZAKRES KOMÓREK]</a:t>
                    </a:fld>
                    <a:endParaRPr lang="en-US" baseline="0"/>
                  </a:p>
                  <a:p>
                    <a:fld id="{E19731A4-E90F-42F4-90FA-AD1BEFBD9776}"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644136427971167"/>
                      <c:h val="0.1024817008388338"/>
                    </c:manualLayout>
                  </c15:layout>
                  <c15:dlblFieldTable/>
                  <c15:showDataLabelsRange val="1"/>
                </c:ext>
                <c:ext xmlns:c16="http://schemas.microsoft.com/office/drawing/2014/chart" uri="{C3380CC4-5D6E-409C-BE32-E72D297353CC}">
                  <c16:uniqueId val="{00000001-7719-48CC-A436-BE2122243FBC}"/>
                </c:ext>
              </c:extLst>
            </c:dLbl>
            <c:dLbl>
              <c:idx val="1"/>
              <c:layout>
                <c:manualLayout>
                  <c:x val="-5.5920546311294311E-2"/>
                  <c:y val="-2.2606108667979755E-2"/>
                </c:manualLayout>
              </c:layout>
              <c:tx>
                <c:rich>
                  <a:bodyPr/>
                  <a:lstStyle/>
                  <a:p>
                    <a:fld id="{631F6613-DDE9-4823-9C0D-1D4D1D018AFC}" type="CELLRANGE">
                      <a:rPr lang="en-US"/>
                      <a:pPr/>
                      <a:t>[ZAKRES KOMÓREK]</a:t>
                    </a:fld>
                    <a:endParaRPr lang="en-US" baseline="0"/>
                  </a:p>
                  <a:p>
                    <a:fld id="{EDDD4726-76DE-4270-8CBE-0FE8B3D6E574}"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2343433159314252"/>
                      <c:h val="0.10197440572694698"/>
                    </c:manualLayout>
                  </c15:layout>
                  <c15:dlblFieldTable/>
                  <c15:showDataLabelsRange val="1"/>
                </c:ext>
                <c:ext xmlns:c16="http://schemas.microsoft.com/office/drawing/2014/chart" uri="{C3380CC4-5D6E-409C-BE32-E72D297353CC}">
                  <c16:uniqueId val="{00000003-7719-48CC-A436-BE2122243FBC}"/>
                </c:ext>
              </c:extLst>
            </c:dLbl>
            <c:dLbl>
              <c:idx val="2"/>
              <c:layout>
                <c:manualLayout>
                  <c:x val="-4.025280285213189E-3"/>
                  <c:y val="-2.652588019716684E-2"/>
                </c:manualLayout>
              </c:layout>
              <c:tx>
                <c:rich>
                  <a:bodyPr/>
                  <a:lstStyle/>
                  <a:p>
                    <a:fld id="{A726CD15-C052-4EDD-82C0-F8A4D6D3D028}" type="CELLRANGE">
                      <a:rPr lang="en-US"/>
                      <a:pPr/>
                      <a:t>[ZAKRES KOMÓREK]</a:t>
                    </a:fld>
                    <a:endParaRPr lang="en-US" baseline="0"/>
                  </a:p>
                  <a:p>
                    <a:fld id="{020E826B-1BF9-4E4E-AC5E-9AF3D0CE5F82}"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4519965933271312"/>
                      <c:h val="9.918860089913395E-2"/>
                    </c:manualLayout>
                  </c15:layout>
                  <c15:dlblFieldTable/>
                  <c15:showDataLabelsRange val="1"/>
                </c:ext>
                <c:ext xmlns:c16="http://schemas.microsoft.com/office/drawing/2014/chart" uri="{C3380CC4-5D6E-409C-BE32-E72D297353CC}">
                  <c16:uniqueId val="{00000005-7719-48CC-A436-BE2122243FBC}"/>
                </c:ext>
              </c:extLst>
            </c:dLbl>
            <c:dLbl>
              <c:idx val="3"/>
              <c:layout>
                <c:manualLayout>
                  <c:x val="0.27337025287785688"/>
                  <c:y val="4.4369144816915201E-2"/>
                </c:manualLayout>
              </c:layout>
              <c:tx>
                <c:rich>
                  <a:bodyPr/>
                  <a:lstStyle/>
                  <a:p>
                    <a:fld id="{A69BCE51-9732-40BE-803E-4CBFD40F5EFC}" type="CELLRANGE">
                      <a:rPr lang="en-US"/>
                      <a:pPr/>
                      <a:t>[ZAKRES KOMÓREK]</a:t>
                    </a:fld>
                    <a:endParaRPr lang="en-US" baseline="0"/>
                  </a:p>
                  <a:p>
                    <a:fld id="{79F3F91A-0D35-4BCF-BAE4-0028E0E0D79D}"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7198395216911503"/>
                      <c:h val="0.14171048925671187"/>
                    </c:manualLayout>
                  </c15:layout>
                  <c15:dlblFieldTable/>
                  <c15:showDataLabelsRange val="1"/>
                </c:ext>
                <c:ext xmlns:c16="http://schemas.microsoft.com/office/drawing/2014/chart" uri="{C3380CC4-5D6E-409C-BE32-E72D297353CC}">
                  <c16:uniqueId val="{00000007-7719-48CC-A436-BE2122243FBC}"/>
                </c:ext>
              </c:extLst>
            </c:dLbl>
            <c:spPr>
              <a:gradFill flip="none" rotWithShape="1">
                <a:gsLst>
                  <a:gs pos="0">
                    <a:srgbClr val="818183">
                      <a:lumMod val="5000"/>
                      <a:lumOff val="95000"/>
                    </a:srgbClr>
                  </a:gs>
                  <a:gs pos="74000">
                    <a:srgbClr val="818183">
                      <a:lumMod val="45000"/>
                      <a:lumOff val="55000"/>
                    </a:srgbClr>
                  </a:gs>
                  <a:gs pos="83000">
                    <a:srgbClr val="818183">
                      <a:lumMod val="45000"/>
                      <a:lumOff val="55000"/>
                    </a:srgbClr>
                  </a:gs>
                  <a:gs pos="100000">
                    <a:srgbClr val="818183">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DataLabelsRange val="1"/>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3293325895.8900003</c:v>
                </c:pt>
                <c:pt idx="1">
                  <c:v>730429982.94999981</c:v>
                </c:pt>
                <c:pt idx="2">
                  <c:v>201428154.46999994</c:v>
                </c:pt>
                <c:pt idx="3">
                  <c:v>1102586.3899999999</c:v>
                </c:pt>
              </c:numCache>
            </c:numRef>
          </c:val>
          <c:extLst>
            <c:ext xmlns:c15="http://schemas.microsoft.com/office/drawing/2012/chart" uri="{02D57815-91ED-43cb-92C2-25804820EDAC}">
              <c15:datalabelsRange>
                <c15:f>'Wykres 3'!$B$6:$E$6</c15:f>
                <c15:dlblRangeCache>
                  <c:ptCount val="4"/>
                  <c:pt idx="0">
                    <c:v>77,92%</c:v>
                  </c:pt>
                  <c:pt idx="1">
                    <c:v>17,28%</c:v>
                  </c:pt>
                  <c:pt idx="2">
                    <c:v>4,77%</c:v>
                  </c:pt>
                  <c:pt idx="3">
                    <c:v>0,03%</c:v>
                  </c:pt>
                </c15:dlblRangeCache>
              </c15:datalabelsRange>
            </c:ex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delete val="1"/>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0.7792</c:v>
                </c:pt>
                <c:pt idx="1">
                  <c:v>0.17280000000000001</c:v>
                </c:pt>
                <c:pt idx="2">
                  <c:v>4.7699999999999999E-2</c:v>
                </c:pt>
                <c:pt idx="3">
                  <c:v>2.9999999999999997E-4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bg1">
                <a:lumMod val="8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r>
              <a:rPr lang="en-US" sz="1000">
                <a:latin typeface="Arial" panose="020B0604020202020204" pitchFamily="34" charset="0"/>
                <a:cs typeface="Arial" panose="020B0604020202020204" pitchFamily="34" charset="0"/>
              </a:rPr>
              <a:t>W</a:t>
            </a:r>
            <a:r>
              <a:rPr lang="pl-PL" sz="1000">
                <a:latin typeface="Arial" panose="020B0604020202020204" pitchFamily="34" charset="0"/>
                <a:cs typeface="Arial" panose="020B0604020202020204" pitchFamily="34" charset="0"/>
              </a:rPr>
              <a:t>YKRES NR 4. STRUKTURA WYDATKÓW NA ŚWIADCZENIA FINANSOWANE</a:t>
            </a:r>
          </a:p>
          <a:p>
            <a:pPr>
              <a:defRPr sz="1000"/>
            </a:pPr>
            <a:r>
              <a:rPr lang="pl-PL" sz="1000">
                <a:latin typeface="Arial" panose="020B0604020202020204" pitchFamily="34" charset="0"/>
                <a:cs typeface="Arial" panose="020B0604020202020204" pitchFamily="34" charset="0"/>
              </a:rPr>
              <a:t> </a:t>
            </a:r>
            <a:br>
              <a:rPr lang="pl-PL" sz="1000">
                <a:latin typeface="Arial" panose="020B0604020202020204" pitchFamily="34" charset="0"/>
                <a:cs typeface="Arial" panose="020B0604020202020204" pitchFamily="34" charset="0"/>
              </a:rPr>
            </a:br>
            <a:r>
              <a:rPr lang="pl-PL" sz="1000">
                <a:latin typeface="Arial" panose="020B0604020202020204" pitchFamily="34" charset="0"/>
                <a:cs typeface="Arial" panose="020B0604020202020204" pitchFamily="34" charset="0"/>
              </a:rPr>
              <a:t>Z FUNDUSZU SKŁADKOWEGO</a:t>
            </a:r>
            <a:endParaRPr lang="en-US" sz="1000">
              <a:latin typeface="Arial" panose="020B0604020202020204" pitchFamily="34" charset="0"/>
              <a:cs typeface="Arial" panose="020B0604020202020204" pitchFamily="34" charset="0"/>
            </a:endParaRPr>
          </a:p>
        </c:rich>
      </c:tx>
      <c:layout>
        <c:manualLayout>
          <c:xMode val="edge"/>
          <c:yMode val="edge"/>
          <c:x val="0.11369449212799546"/>
          <c:y val="3.2389496551292821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pl-PL"/>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2913012578305355E-2"/>
          <c:y val="0.19444126852672997"/>
          <c:w val="0.96033801235596417"/>
          <c:h val="0.80436508339683344"/>
        </c:manualLayout>
      </c:layout>
      <c:pie3DChart>
        <c:varyColors val="1"/>
        <c:ser>
          <c:idx val="0"/>
          <c:order val="0"/>
          <c:explosion val="7"/>
          <c:dPt>
            <c:idx val="0"/>
            <c:bubble3D val="0"/>
            <c:explosion val="41"/>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8B8A-4508-89C5-594A2D983123}"/>
              </c:ext>
            </c:extLst>
          </c:dPt>
          <c:dPt>
            <c:idx val="1"/>
            <c:bubble3D val="0"/>
            <c:explosion val="5"/>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B8A-4508-89C5-594A2D983123}"/>
              </c:ext>
            </c:extLst>
          </c:dPt>
          <c:dLbls>
            <c:dLbl>
              <c:idx val="0"/>
              <c:layout>
                <c:manualLayout>
                  <c:x val="8.0357705557316958E-2"/>
                  <c:y val="-3.19361344368762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081155507394249"/>
                      <c:h val="8.6279871030113517E-2"/>
                    </c:manualLayout>
                  </c15:layout>
                </c:ext>
                <c:ext xmlns:c16="http://schemas.microsoft.com/office/drawing/2014/chart" uri="{C3380CC4-5D6E-409C-BE32-E72D297353CC}">
                  <c16:uniqueId val="{00000001-8B8A-4508-89C5-594A2D983123}"/>
                </c:ext>
              </c:extLst>
            </c:dLbl>
            <c:dLbl>
              <c:idx val="1"/>
              <c:layout>
                <c:manualLayout>
                  <c:x val="-6.4905956721280147E-2"/>
                  <c:y val="-3.511404622809245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363984140567261"/>
                      <c:h val="0.12183102514114995"/>
                    </c:manualLayout>
                  </c15:layout>
                </c:ext>
                <c:ext xmlns:c16="http://schemas.microsoft.com/office/drawing/2014/chart" uri="{C3380CC4-5D6E-409C-BE32-E72D297353CC}">
                  <c16:uniqueId val="{00000003-8B8A-4508-89C5-594A2D983123}"/>
                </c:ext>
              </c:extLst>
            </c:dLbl>
            <c:spPr>
              <a:gradFill flip="none" rotWithShape="1">
                <a:gsLst>
                  <a:gs pos="29000">
                    <a:srgbClr val="70AD47">
                      <a:lumMod val="5000"/>
                      <a:lumOff val="95000"/>
                    </a:srgbClr>
                  </a:gs>
                  <a:gs pos="74000">
                    <a:srgbClr val="70AD47">
                      <a:lumMod val="45000"/>
                      <a:lumOff val="55000"/>
                    </a:srgbClr>
                  </a:gs>
                  <a:gs pos="83000">
                    <a:srgbClr val="70AD47">
                      <a:lumMod val="45000"/>
                      <a:lumOff val="55000"/>
                    </a:srgbClr>
                  </a:gs>
                  <a:gs pos="100000">
                    <a:srgbClr val="70AD47">
                      <a:lumMod val="30000"/>
                      <a:lumOff val="70000"/>
                    </a:srgbClr>
                  </a:gs>
                </a:gsLst>
                <a:lin ang="5400000" scaled="1"/>
                <a:tileRect/>
              </a:grad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pattFill prst="pct75">
                    <a:fgClr>
                      <a:schemeClr val="dk1">
                        <a:lumMod val="75000"/>
                        <a:lumOff val="25000"/>
                      </a:schemeClr>
                    </a:fgClr>
                    <a:bgClr>
                      <a:schemeClr val="dk1">
                        <a:lumMod val="65000"/>
                        <a:lumOff val="35000"/>
                      </a:schemeClr>
                    </a:bgClr>
                  </a:pattFill>
                  <a:ln>
                    <a:noFill/>
                  </a:ln>
                </c15:spPr>
              </c:ext>
            </c:extLst>
          </c:dLbls>
          <c:cat>
            <c:strRef>
              <c:f>'Wykres 4'!$B$31:$C$31</c:f>
              <c:strCache>
                <c:ptCount val="2"/>
                <c:pt idx="0">
                  <c:v>Zasiłki chorobowe</c:v>
                </c:pt>
                <c:pt idx="1">
                  <c:v>Jednorazowe odszkodowania</c:v>
                </c:pt>
              </c:strCache>
            </c:strRef>
          </c:cat>
          <c:val>
            <c:numRef>
              <c:f>'Wykres 4'!$B$32:$C$32</c:f>
              <c:numCache>
                <c:formatCode>#,##0.00</c:formatCode>
                <c:ptCount val="2"/>
                <c:pt idx="0">
                  <c:v>133527358</c:v>
                </c:pt>
                <c:pt idx="1">
                  <c:v>18503668</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8-8B8A-4508-89C5-594A2D98312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pl-PL"/>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'Wykres 4'!$B$31:$C$31</c:f>
              <c:strCache>
                <c:ptCount val="2"/>
                <c:pt idx="0">
                  <c:v>Zasiłki chorobowe</c:v>
                </c:pt>
                <c:pt idx="1">
                  <c:v>Jednorazowe odszkodowania</c:v>
                </c:pt>
              </c:strCache>
            </c:strRef>
          </c:cat>
          <c:val>
            <c:numRef>
              <c:f>'Wykres 4'!$B$33:$C$33</c:f>
              <c:numCache>
                <c:formatCode>0%</c:formatCode>
                <c:ptCount val="2"/>
                <c:pt idx="0">
                  <c:v>0.8782901853204621</c:v>
                </c:pt>
                <c:pt idx="1">
                  <c:v>0.12170981467953784</c:v>
                </c:pt>
              </c:numCache>
            </c:numRef>
          </c:val>
          <c:extLst>
            <c:ext xmlns:c16="http://schemas.microsoft.com/office/drawing/2014/chart" uri="{C3380CC4-5D6E-409C-BE32-E72D297353CC}">
              <c16:uniqueId val="{00000009-8B8A-4508-89C5-594A2D983123}"/>
            </c:ext>
          </c:extLst>
        </c:ser>
        <c:dLbls>
          <c:dLblPos val="ctr"/>
          <c:showLegendKey val="0"/>
          <c:showVal val="0"/>
          <c:showCatName val="1"/>
          <c:showSerName val="0"/>
          <c:showPercent val="0"/>
          <c:showBubbleSize val="0"/>
          <c:showLeaderLines val="0"/>
        </c:dLbls>
      </c:pie3D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sz="1000" baseline="0">
                <a:solidFill>
                  <a:sysClr val="windowText" lastClr="000000"/>
                </a:solidFill>
                <a:latin typeface="Arial" panose="020B0604020202020204" pitchFamily="34" charset="0"/>
                <a:cs typeface="Arial" panose="020B0604020202020204" pitchFamily="34" charset="0"/>
              </a:rPr>
              <a:t>WYKRES NR </a:t>
            </a:r>
            <a:r>
              <a:rPr lang="pl-PL" sz="1000" baseline="0">
                <a:solidFill>
                  <a:sysClr val="windowText" lastClr="000000"/>
                </a:solidFill>
                <a:latin typeface="Arial" panose="020B0604020202020204" pitchFamily="34" charset="0"/>
                <a:cs typeface="Arial" panose="020B0604020202020204" pitchFamily="34" charset="0"/>
              </a:rPr>
              <a:t>5</a:t>
            </a:r>
            <a:r>
              <a:rPr lang="en-US" sz="1000" baseline="0">
                <a:solidFill>
                  <a:sysClr val="windowText" lastClr="000000"/>
                </a:solidFill>
                <a:latin typeface="Arial" panose="020B0604020202020204" pitchFamily="34" charset="0"/>
                <a:cs typeface="Arial" panose="020B0604020202020204" pitchFamily="34" charset="0"/>
              </a:rPr>
              <a:t>. </a:t>
            </a:r>
            <a:r>
              <a:rPr lang="pl-PL" sz="1000" baseline="0">
                <a:solidFill>
                  <a:sysClr val="windowText" lastClr="000000"/>
                </a:solidFill>
                <a:latin typeface="Arial" panose="020B0604020202020204" pitchFamily="34" charset="0"/>
                <a:cs typeface="Arial" panose="020B0604020202020204" pitchFamily="34" charset="0"/>
              </a:rPr>
              <a:t>W</a:t>
            </a:r>
            <a:r>
              <a:rPr lang="en-US" sz="1000" baseline="0">
                <a:solidFill>
                  <a:sysClr val="windowText" lastClr="000000"/>
                </a:solidFill>
                <a:latin typeface="Arial" panose="020B0604020202020204" pitchFamily="34" charset="0"/>
                <a:cs typeface="Arial" panose="020B0604020202020204" pitchFamily="34" charset="0"/>
              </a:rPr>
              <a:t>YPADKI PRZY PRACY ROLNICZEJ</a:t>
            </a:r>
            <a:r>
              <a:rPr lang="pl-PL" sz="1000" baseline="0">
                <a:solidFill>
                  <a:sysClr val="windowText" lastClr="000000"/>
                </a:solidFill>
                <a:latin typeface="Arial" panose="020B0604020202020204" pitchFamily="34" charset="0"/>
                <a:cs typeface="Arial" panose="020B0604020202020204" pitchFamily="34" charset="0"/>
              </a:rPr>
              <a:t> </a:t>
            </a:r>
            <a:endParaRPr lang="en-US" sz="10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2.483824841354821E-2"/>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842316484622166"/>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68A-4DA7-ABBB-17928848600B}"/>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68A-4DA7-ABBB-17928848600B}"/>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68A-4DA7-ABBB-17928848600B}"/>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68A-4DA7-ABBB-17928848600B}"/>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68A-4DA7-ABBB-17928848600B}"/>
              </c:ext>
            </c:extLst>
          </c:dPt>
          <c:dLbls>
            <c:dLbl>
              <c:idx val="0"/>
              <c:layout>
                <c:manualLayout>
                  <c:x val="2.397559613756519E-2"/>
                  <c:y val="-0.25648020060753129"/>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1667886251749823"/>
                      <c:h val="7.1107816739673702E-2"/>
                    </c:manualLayout>
                  </c15:layout>
                </c:ext>
                <c:ext xmlns:c16="http://schemas.microsoft.com/office/drawing/2014/chart" uri="{C3380CC4-5D6E-409C-BE32-E72D297353CC}">
                  <c16:uniqueId val="{00000001-068A-4DA7-ABBB-17928848600B}"/>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8A-4DA7-ABBB-17928848600B}"/>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68A-4DA7-ABBB-17928848600B}"/>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068A-4DA7-ABBB-17928848600B}"/>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068A-4DA7-ABBB-17928848600B}"/>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5'!$C$20:$G$20</c:f>
              <c:numCache>
                <c:formatCode>#,##0</c:formatCode>
                <c:ptCount val="5"/>
                <c:pt idx="0">
                  <c:v>2259</c:v>
                </c:pt>
                <c:pt idx="1">
                  <c:v>309</c:v>
                </c:pt>
                <c:pt idx="2">
                  <c:v>601</c:v>
                </c:pt>
                <c:pt idx="3">
                  <c:v>566</c:v>
                </c:pt>
                <c:pt idx="4">
                  <c:v>978</c:v>
                </c:pt>
              </c:numCache>
            </c:numRef>
          </c:val>
          <c:extLst>
            <c:ext xmlns:c16="http://schemas.microsoft.com/office/drawing/2014/chart" uri="{C3380CC4-5D6E-409C-BE32-E72D297353CC}">
              <c16:uniqueId val="{0000000A-068A-4DA7-ABBB-17928848600B}"/>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068A-4DA7-ABBB-17928848600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068A-4DA7-ABBB-17928848600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068A-4DA7-ABBB-17928848600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068A-4DA7-ABBB-17928848600B}"/>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068A-4DA7-ABBB-17928848600B}"/>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5'!$C$21:$G$21</c:f>
              <c:numCache>
                <c:formatCode>0%</c:formatCode>
                <c:ptCount val="5"/>
                <c:pt idx="0">
                  <c:v>0.48</c:v>
                </c:pt>
                <c:pt idx="1">
                  <c:v>6.0000000000000005E-2</c:v>
                </c:pt>
                <c:pt idx="2">
                  <c:v>0.13</c:v>
                </c:pt>
                <c:pt idx="3">
                  <c:v>0.12</c:v>
                </c:pt>
                <c:pt idx="4">
                  <c:v>0.21</c:v>
                </c:pt>
              </c:numCache>
            </c:numRef>
          </c:val>
          <c:extLst>
            <c:ext xmlns:c16="http://schemas.microsoft.com/office/drawing/2014/chart" uri="{C3380CC4-5D6E-409C-BE32-E72D297353CC}">
              <c16:uniqueId val="{00000015-068A-4DA7-ABBB-17928848600B}"/>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771524</xdr:colOff>
      <xdr:row>19</xdr:row>
      <xdr:rowOff>200026</xdr:rowOff>
    </xdr:from>
    <xdr:to>
      <xdr:col>1</xdr:col>
      <xdr:colOff>4200523</xdr:colOff>
      <xdr:row>32</xdr:row>
      <xdr:rowOff>66676</xdr:rowOff>
    </xdr:to>
    <xdr:pic>
      <xdr:nvPicPr>
        <xdr:cNvPr id="4" name="Obraz 3">
          <a:extLst>
            <a:ext uri="{FF2B5EF4-FFF2-40B4-BE49-F238E27FC236}">
              <a16:creationId xmlns:a16="http://schemas.microsoft.com/office/drawing/2014/main" id="{309C83E1-46DB-4EC5-9AB9-CC1E9EE09C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 y="5676901"/>
          <a:ext cx="4914899" cy="3333750"/>
        </a:xfrm>
        <a:prstGeom prst="rect">
          <a:avLst/>
        </a:prstGeom>
      </xdr:spPr>
    </xdr:pic>
    <xdr:clientData/>
  </xdr:twoCellAnchor>
  <xdr:twoCellAnchor editAs="oneCell">
    <xdr:from>
      <xdr:col>0</xdr:col>
      <xdr:colOff>1</xdr:colOff>
      <xdr:row>0</xdr:row>
      <xdr:rowOff>4</xdr:rowOff>
    </xdr:from>
    <xdr:to>
      <xdr:col>0</xdr:col>
      <xdr:colOff>1243311</xdr:colOff>
      <xdr:row>6</xdr:row>
      <xdr:rowOff>117004</xdr:rowOff>
    </xdr:to>
    <xdr:pic>
      <xdr:nvPicPr>
        <xdr:cNvPr id="6" name="Obraz 5">
          <a:extLst>
            <a:ext uri="{FF2B5EF4-FFF2-40B4-BE49-F238E27FC236}">
              <a16:creationId xmlns:a16="http://schemas.microsoft.com/office/drawing/2014/main" id="{B1E970E4-0617-4827-9B3D-17C668832C77}"/>
            </a:ext>
          </a:extLst>
        </xdr:cNvPr>
        <xdr:cNvPicPr>
          <a:picLocks noChangeAspect="1"/>
        </xdr:cNvPicPr>
      </xdr:nvPicPr>
      <xdr:blipFill>
        <a:blip xmlns:r="http://schemas.openxmlformats.org/officeDocument/2006/relationships" r:embed="rId2"/>
        <a:stretch>
          <a:fillRect/>
        </a:stretch>
      </xdr:blipFill>
      <xdr:spPr>
        <a:xfrm>
          <a:off x="1" y="4"/>
          <a:ext cx="1243310" cy="126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10583</xdr:colOff>
      <xdr:row>25</xdr:row>
      <xdr:rowOff>107158</xdr:rowOff>
    </xdr:from>
    <xdr:to>
      <xdr:col>4</xdr:col>
      <xdr:colOff>1250156</xdr:colOff>
      <xdr:row>47</xdr:row>
      <xdr:rowOff>571500</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47626</xdr:colOff>
      <xdr:row>27</xdr:row>
      <xdr:rowOff>23812</xdr:rowOff>
    </xdr:from>
    <xdr:to>
      <xdr:col>4</xdr:col>
      <xdr:colOff>797718</xdr:colOff>
      <xdr:row>48</xdr:row>
      <xdr:rowOff>178594</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xdr:colOff>
      <xdr:row>1</xdr:row>
      <xdr:rowOff>142873</xdr:rowOff>
    </xdr:from>
    <xdr:to>
      <xdr:col>5</xdr:col>
      <xdr:colOff>1404937</xdr:colOff>
      <xdr:row>2</xdr:row>
      <xdr:rowOff>202406</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142875</xdr:rowOff>
    </xdr:from>
    <xdr:to>
      <xdr:col>6</xdr:col>
      <xdr:colOff>642936</xdr:colOff>
      <xdr:row>27</xdr:row>
      <xdr:rowOff>178594</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35719</xdr:colOff>
      <xdr:row>1</xdr:row>
      <xdr:rowOff>226217</xdr:rowOff>
    </xdr:from>
    <xdr:to>
      <xdr:col>12</xdr:col>
      <xdr:colOff>654844</xdr:colOff>
      <xdr:row>17</xdr:row>
      <xdr:rowOff>83344</xdr:rowOff>
    </xdr:to>
    <xdr:graphicFrame macro="">
      <xdr:nvGraphicFramePr>
        <xdr:cNvPr id="2" name="Wykres 1">
          <a:extLst>
            <a:ext uri="{FF2B5EF4-FFF2-40B4-BE49-F238E27FC236}">
              <a16:creationId xmlns:a16="http://schemas.microsoft.com/office/drawing/2014/main" id="{2D4D032D-57C4-4000-9001-F67D4C05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1390655</xdr:colOff>
      <xdr:row>27</xdr:row>
      <xdr:rowOff>85725</xdr:rowOff>
    </xdr:from>
    <xdr:to>
      <xdr:col>1</xdr:col>
      <xdr:colOff>2314258</xdr:colOff>
      <xdr:row>29</xdr:row>
      <xdr:rowOff>402600</xdr:rowOff>
    </xdr:to>
    <xdr:pic>
      <xdr:nvPicPr>
        <xdr:cNvPr id="3" name="Obraz 2">
          <a:extLst>
            <a:ext uri="{FF2B5EF4-FFF2-40B4-BE49-F238E27FC236}">
              <a16:creationId xmlns:a16="http://schemas.microsoft.com/office/drawing/2014/main" id="{270D8078-465D-4141-A344-9A9F95FE0135}"/>
            </a:ext>
          </a:extLst>
        </xdr:cNvPr>
        <xdr:cNvPicPr>
          <a:picLocks noChangeAspect="1"/>
        </xdr:cNvPicPr>
      </xdr:nvPicPr>
      <xdr:blipFill>
        <a:blip xmlns:r="http://schemas.openxmlformats.org/officeDocument/2006/relationships" r:embed="rId1"/>
        <a:stretch>
          <a:fillRect/>
        </a:stretch>
      </xdr:blipFill>
      <xdr:spPr>
        <a:xfrm>
          <a:off x="2876555" y="7715250"/>
          <a:ext cx="923603" cy="936000"/>
        </a:xfrm>
        <a:prstGeom prst="rect">
          <a:avLst/>
        </a:prstGeom>
      </xdr:spPr>
    </xdr:pic>
    <xdr:clientData/>
  </xdr:twoCellAnchor>
  <xdr:twoCellAnchor editAs="oneCell">
    <xdr:from>
      <xdr:col>0</xdr:col>
      <xdr:colOff>152401</xdr:colOff>
      <xdr:row>2</xdr:row>
      <xdr:rowOff>104775</xdr:rowOff>
    </xdr:from>
    <xdr:to>
      <xdr:col>1</xdr:col>
      <xdr:colOff>5019675</xdr:colOff>
      <xdr:row>25</xdr:row>
      <xdr:rowOff>62291</xdr:rowOff>
    </xdr:to>
    <xdr:pic>
      <xdr:nvPicPr>
        <xdr:cNvPr id="5" name="Obraz 4">
          <a:extLst>
            <a:ext uri="{FF2B5EF4-FFF2-40B4-BE49-F238E27FC236}">
              <a16:creationId xmlns:a16="http://schemas.microsoft.com/office/drawing/2014/main" id="{498A8A39-27A6-4EEB-9F80-E08E89DE8E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714375"/>
          <a:ext cx="6353174" cy="5767766"/>
        </a:xfrm>
        <a:prstGeom prst="rect">
          <a:avLst/>
        </a:prstGeom>
      </xdr:spPr>
    </xdr:pic>
    <xdr:clientData/>
  </xdr:twoCellAnchor>
</xdr:wsDr>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33.bin"/><Relationship Id="rId1" Type="http://schemas.openxmlformats.org/officeDocument/2006/relationships/hyperlink" Target="http://www.krus.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CC33"/>
  </sheetPr>
  <dimension ref="A1:F36"/>
  <sheetViews>
    <sheetView showGridLines="0" tabSelected="1" view="pageBreakPreview" zoomScaleNormal="100" zoomScaleSheetLayoutView="100" workbookViewId="0">
      <selection activeCell="A17" sqref="A17:B17"/>
    </sheetView>
  </sheetViews>
  <sheetFormatPr defaultRowHeight="15"/>
  <cols>
    <col min="1" max="1" width="19.5" style="486" customWidth="1"/>
    <col min="2" max="2" width="67" style="486" customWidth="1"/>
    <col min="3" max="3" width="16.125" style="486" customWidth="1"/>
    <col min="4" max="4" width="16" style="486" customWidth="1"/>
    <col min="5" max="5" width="14.5" style="486" customWidth="1"/>
    <col min="6" max="6" width="15.125" style="486" customWidth="1"/>
    <col min="7" max="7" width="13.625" style="486" customWidth="1"/>
    <col min="8" max="8" width="14" style="486" bestFit="1" customWidth="1"/>
    <col min="9" max="9" width="21.75" style="486" bestFit="1" customWidth="1"/>
    <col min="10" max="16384" width="9" style="486"/>
  </cols>
  <sheetData>
    <row r="1" spans="1:6" s="480" customFormat="1" ht="15" customHeight="1">
      <c r="B1" s="481"/>
    </row>
    <row r="2" spans="1:6" s="480" customFormat="1" ht="12.75" customHeight="1">
      <c r="B2" s="481"/>
    </row>
    <row r="3" spans="1:6" s="480" customFormat="1" ht="12.75" customHeight="1">
      <c r="B3" s="481"/>
    </row>
    <row r="4" spans="1:6" s="480" customFormat="1" ht="12.75" customHeight="1">
      <c r="B4" s="481"/>
    </row>
    <row r="5" spans="1:6" s="480" customFormat="1" ht="12.75" customHeight="1">
      <c r="B5" s="481"/>
    </row>
    <row r="6" spans="1:6" s="480" customFormat="1" ht="24" customHeight="1">
      <c r="B6" s="615" t="s">
        <v>570</v>
      </c>
    </row>
    <row r="7" spans="1:6" s="480" customFormat="1" ht="12.75" customHeight="1">
      <c r="B7" s="615"/>
    </row>
    <row r="8" spans="1:6" s="480" customFormat="1" ht="20.25" customHeight="1">
      <c r="A8" s="481" t="s">
        <v>280</v>
      </c>
      <c r="B8" s="481"/>
      <c r="C8" s="481"/>
      <c r="D8" s="481"/>
      <c r="E8" s="481"/>
      <c r="F8" s="481"/>
    </row>
    <row r="9" spans="1:6" s="480" customFormat="1" ht="21.75" customHeight="1"/>
    <row r="10" spans="1:6" s="480" customFormat="1" ht="21.75" customHeight="1"/>
    <row r="11" spans="1:6" s="480" customFormat="1" ht="21.75" customHeight="1"/>
    <row r="12" spans="1:6" s="480" customFormat="1" ht="21.75" customHeight="1"/>
    <row r="13" spans="1:6" s="480" customFormat="1" ht="21.75" customHeight="1"/>
    <row r="14" spans="1:6" s="480" customFormat="1" ht="21.75" customHeight="1"/>
    <row r="15" spans="1:6" s="480" customFormat="1" ht="86.25" customHeight="1">
      <c r="A15" s="612" t="s">
        <v>0</v>
      </c>
      <c r="B15" s="612"/>
      <c r="C15" s="482"/>
      <c r="F15" s="482"/>
    </row>
    <row r="16" spans="1:6" s="480" customFormat="1" ht="12.75"/>
    <row r="17" spans="1:6" s="480" customFormat="1" ht="41.25" customHeight="1">
      <c r="A17" s="613" t="s">
        <v>641</v>
      </c>
      <c r="B17" s="613"/>
      <c r="C17" s="483"/>
      <c r="F17" s="483"/>
    </row>
    <row r="18" spans="1:6" s="480" customFormat="1" ht="24" customHeight="1">
      <c r="A18" s="484"/>
      <c r="B18" s="484"/>
      <c r="C18" s="484"/>
      <c r="D18" s="484"/>
      <c r="E18" s="484"/>
      <c r="F18" s="484"/>
    </row>
    <row r="19" spans="1:6" s="480" customFormat="1" ht="21" customHeight="1"/>
    <row r="20" spans="1:6" s="480" customFormat="1" ht="21" customHeight="1"/>
    <row r="21" spans="1:6" s="480" customFormat="1" ht="21" customHeight="1"/>
    <row r="22" spans="1:6" s="480" customFormat="1" ht="21" customHeight="1"/>
    <row r="23" spans="1:6" s="480" customFormat="1" ht="21" customHeight="1"/>
    <row r="24" spans="1:6" s="480" customFormat="1" ht="21" customHeight="1"/>
    <row r="25" spans="1:6" s="480" customFormat="1" ht="21" customHeight="1"/>
    <row r="26" spans="1:6" s="480" customFormat="1" ht="21" customHeight="1"/>
    <row r="27" spans="1:6" s="480" customFormat="1" ht="21" customHeight="1"/>
    <row r="28" spans="1:6" s="480" customFormat="1" ht="21" customHeight="1"/>
    <row r="29" spans="1:6" s="480" customFormat="1" ht="21" customHeight="1"/>
    <row r="30" spans="1:6" s="480" customFormat="1" ht="21" customHeight="1"/>
    <row r="31" spans="1:6" s="480" customFormat="1" ht="21" customHeight="1"/>
    <row r="32" spans="1:6" s="480" customFormat="1" ht="21" customHeight="1"/>
    <row r="33" spans="1:6" s="480" customFormat="1" ht="21" customHeight="1"/>
    <row r="34" spans="1:6" s="480" customFormat="1" ht="21" customHeight="1">
      <c r="A34" s="614" t="s">
        <v>569</v>
      </c>
      <c r="B34" s="614"/>
      <c r="C34" s="485"/>
      <c r="D34" s="485"/>
      <c r="E34" s="485"/>
      <c r="F34" s="485"/>
    </row>
    <row r="35" spans="1:6" ht="14.25" customHeight="1">
      <c r="C35" s="487"/>
      <c r="D35" s="487"/>
      <c r="E35" s="487"/>
      <c r="F35" s="487"/>
    </row>
    <row r="36" spans="1:6">
      <c r="C36" s="488"/>
      <c r="D36" s="488"/>
      <c r="E36" s="489"/>
      <c r="F36" s="487"/>
    </row>
  </sheetData>
  <mergeCells count="4">
    <mergeCell ref="A15:B15"/>
    <mergeCell ref="A17:B17"/>
    <mergeCell ref="A34:B34"/>
    <mergeCell ref="B6:B7"/>
  </mergeCells>
  <pageMargins left="0.70866141732283472" right="0.55000000000000004" top="0.74803149606299213" bottom="0.74803149606299213" header="0.31496062992125984" footer="0.31496062992125984"/>
  <pageSetup paperSize="9" fitToWidth="2" orientation="portrait" horizontalDpi="4294967293" verticalDpi="4294967293"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H59"/>
  <sheetViews>
    <sheetView showGridLines="0" view="pageBreakPreview" topLeftCell="A43" zoomScaleNormal="100" zoomScaleSheetLayoutView="100" workbookViewId="0">
      <selection activeCell="A17" sqref="A17:B17"/>
    </sheetView>
  </sheetViews>
  <sheetFormatPr defaultRowHeight="15"/>
  <cols>
    <col min="1" max="1" width="76" customWidth="1"/>
    <col min="2" max="2" width="6.625" customWidth="1"/>
    <col min="3" max="3" width="6" customWidth="1"/>
  </cols>
  <sheetData>
    <row r="1" spans="1:3" ht="15" customHeight="1">
      <c r="A1" s="118" t="s">
        <v>1</v>
      </c>
      <c r="B1" s="71"/>
      <c r="C1" s="71"/>
    </row>
    <row r="2" spans="1:3" ht="15" customHeight="1">
      <c r="A2" s="80"/>
      <c r="B2" s="89" t="s">
        <v>296</v>
      </c>
      <c r="C2" s="90" t="s">
        <v>294</v>
      </c>
    </row>
    <row r="3" spans="1:3" ht="18.75" customHeight="1">
      <c r="A3" s="594" t="s">
        <v>292</v>
      </c>
      <c r="B3" s="496" t="s">
        <v>297</v>
      </c>
      <c r="C3" s="505">
        <v>5</v>
      </c>
    </row>
    <row r="4" spans="1:3" ht="24" customHeight="1">
      <c r="A4" s="595" t="s">
        <v>293</v>
      </c>
      <c r="B4" s="87" t="s">
        <v>297</v>
      </c>
      <c r="C4" s="91">
        <v>11</v>
      </c>
    </row>
    <row r="5" spans="1:3" ht="24" customHeight="1">
      <c r="A5" s="588" t="s">
        <v>496</v>
      </c>
      <c r="B5" s="87" t="s">
        <v>297</v>
      </c>
      <c r="C5" s="91">
        <v>11</v>
      </c>
    </row>
    <row r="6" spans="1:3" ht="24.75" customHeight="1">
      <c r="A6" s="117" t="s">
        <v>295</v>
      </c>
      <c r="B6" s="94"/>
      <c r="C6" s="91"/>
    </row>
    <row r="7" spans="1:3" ht="27" customHeight="1">
      <c r="A7" s="85" t="s">
        <v>483</v>
      </c>
      <c r="B7" s="92"/>
      <c r="C7" s="92"/>
    </row>
    <row r="8" spans="1:3" ht="24" customHeight="1">
      <c r="A8" s="586" t="s">
        <v>349</v>
      </c>
      <c r="B8" s="587">
        <v>1</v>
      </c>
      <c r="C8" s="88">
        <v>12</v>
      </c>
    </row>
    <row r="9" spans="1:3" ht="36" customHeight="1">
      <c r="A9" s="586" t="s">
        <v>350</v>
      </c>
      <c r="B9" s="587">
        <v>2</v>
      </c>
      <c r="C9" s="88">
        <v>13</v>
      </c>
    </row>
    <row r="10" spans="1:3" ht="24" customHeight="1">
      <c r="A10" s="586" t="s">
        <v>284</v>
      </c>
      <c r="B10" s="587">
        <v>3</v>
      </c>
      <c r="C10" s="88">
        <v>13</v>
      </c>
    </row>
    <row r="11" spans="1:3" ht="24" customHeight="1">
      <c r="A11" s="588" t="s">
        <v>507</v>
      </c>
      <c r="B11" s="587">
        <v>4</v>
      </c>
      <c r="C11" s="88">
        <v>14</v>
      </c>
    </row>
    <row r="12" spans="1:3" ht="24" customHeight="1">
      <c r="A12" s="588" t="s">
        <v>506</v>
      </c>
      <c r="B12" s="587">
        <v>5</v>
      </c>
      <c r="C12" s="88">
        <v>14</v>
      </c>
    </row>
    <row r="13" spans="1:3" ht="36" customHeight="1">
      <c r="A13" s="586" t="s">
        <v>339</v>
      </c>
      <c r="B13" s="587">
        <v>6</v>
      </c>
      <c r="C13" s="88">
        <v>15</v>
      </c>
    </row>
    <row r="14" spans="1:3" ht="36" customHeight="1">
      <c r="A14" s="588" t="s">
        <v>508</v>
      </c>
      <c r="B14" s="587">
        <v>7</v>
      </c>
      <c r="C14" s="88">
        <v>15</v>
      </c>
    </row>
    <row r="15" spans="1:3" ht="36" customHeight="1">
      <c r="A15" s="586" t="s">
        <v>340</v>
      </c>
      <c r="B15" s="587">
        <v>8</v>
      </c>
      <c r="C15" s="88">
        <v>16</v>
      </c>
    </row>
    <row r="16" spans="1:3" ht="36" customHeight="1">
      <c r="A16" s="588" t="s">
        <v>509</v>
      </c>
      <c r="B16" s="587">
        <v>9</v>
      </c>
      <c r="C16" s="88">
        <v>16</v>
      </c>
    </row>
    <row r="17" spans="1:3" ht="36" customHeight="1">
      <c r="A17" s="586" t="s">
        <v>537</v>
      </c>
      <c r="B17" s="587">
        <v>10</v>
      </c>
      <c r="C17" s="88">
        <v>17</v>
      </c>
    </row>
    <row r="18" spans="1:3" ht="30" customHeight="1">
      <c r="A18" s="85" t="s">
        <v>484</v>
      </c>
      <c r="B18" s="93"/>
      <c r="C18" s="93"/>
    </row>
    <row r="19" spans="1:3" ht="21.75" customHeight="1">
      <c r="A19" s="86" t="s">
        <v>485</v>
      </c>
      <c r="B19" s="87"/>
      <c r="C19" s="94"/>
    </row>
    <row r="20" spans="1:3" ht="24" customHeight="1">
      <c r="A20" s="586" t="s">
        <v>282</v>
      </c>
      <c r="B20" s="587" t="s">
        <v>604</v>
      </c>
      <c r="C20" s="88">
        <v>18</v>
      </c>
    </row>
    <row r="21" spans="1:3" ht="24" customHeight="1">
      <c r="A21" s="586" t="s">
        <v>554</v>
      </c>
      <c r="B21" s="587" t="s">
        <v>605</v>
      </c>
      <c r="C21" s="88">
        <v>19</v>
      </c>
    </row>
    <row r="22" spans="1:3" ht="24" customHeight="1">
      <c r="A22" s="586" t="s">
        <v>556</v>
      </c>
      <c r="B22" s="587" t="s">
        <v>606</v>
      </c>
      <c r="C22" s="88">
        <v>20</v>
      </c>
    </row>
    <row r="23" spans="1:3" ht="36" customHeight="1">
      <c r="A23" s="586" t="s">
        <v>546</v>
      </c>
      <c r="B23" s="587" t="s">
        <v>607</v>
      </c>
      <c r="C23" s="88">
        <v>21</v>
      </c>
    </row>
    <row r="24" spans="1:3" ht="24" customHeight="1">
      <c r="A24" s="586" t="s">
        <v>351</v>
      </c>
      <c r="B24" s="587" t="s">
        <v>636</v>
      </c>
      <c r="C24" s="88">
        <v>22</v>
      </c>
    </row>
    <row r="25" spans="1:3" ht="36" customHeight="1">
      <c r="A25" s="586" t="s">
        <v>547</v>
      </c>
      <c r="B25" s="587" t="s">
        <v>608</v>
      </c>
      <c r="C25" s="88">
        <v>24</v>
      </c>
    </row>
    <row r="26" spans="1:3" ht="24" customHeight="1">
      <c r="A26" s="586" t="s">
        <v>352</v>
      </c>
      <c r="B26" s="587" t="s">
        <v>609</v>
      </c>
      <c r="C26" s="88">
        <v>25</v>
      </c>
    </row>
    <row r="27" spans="1:3" ht="36" customHeight="1">
      <c r="A27" s="586" t="s">
        <v>548</v>
      </c>
      <c r="B27" s="587" t="s">
        <v>610</v>
      </c>
      <c r="C27" s="88">
        <v>26</v>
      </c>
    </row>
    <row r="28" spans="1:3" ht="18" customHeight="1">
      <c r="A28" s="72"/>
      <c r="B28" s="89" t="s">
        <v>296</v>
      </c>
      <c r="C28" s="90" t="s">
        <v>294</v>
      </c>
    </row>
    <row r="29" spans="1:3" ht="24" customHeight="1">
      <c r="A29" s="86" t="s">
        <v>495</v>
      </c>
      <c r="B29" s="87"/>
      <c r="C29" s="88"/>
    </row>
    <row r="30" spans="1:3" ht="24" customHeight="1">
      <c r="A30" s="586" t="s">
        <v>510</v>
      </c>
      <c r="B30" s="587" t="s">
        <v>632</v>
      </c>
      <c r="C30" s="88">
        <v>27</v>
      </c>
    </row>
    <row r="31" spans="1:3" ht="24" customHeight="1">
      <c r="A31" s="586" t="s">
        <v>353</v>
      </c>
      <c r="B31" s="587" t="s">
        <v>633</v>
      </c>
      <c r="C31" s="88">
        <v>27</v>
      </c>
    </row>
    <row r="32" spans="1:3" ht="24" customHeight="1">
      <c r="A32" s="586" t="s">
        <v>87</v>
      </c>
      <c r="B32" s="587" t="s">
        <v>634</v>
      </c>
      <c r="C32" s="88">
        <v>28</v>
      </c>
    </row>
    <row r="33" spans="1:6" ht="24" customHeight="1">
      <c r="A33" s="586" t="s">
        <v>355</v>
      </c>
      <c r="B33" s="587" t="s">
        <v>635</v>
      </c>
      <c r="C33" s="88">
        <v>28</v>
      </c>
    </row>
    <row r="34" spans="1:6" ht="30" customHeight="1">
      <c r="A34" s="86" t="s">
        <v>486</v>
      </c>
      <c r="B34" s="95"/>
      <c r="C34" s="95"/>
    </row>
    <row r="35" spans="1:6" ht="36" customHeight="1">
      <c r="A35" s="586" t="s">
        <v>283</v>
      </c>
      <c r="B35" s="587" t="s">
        <v>611</v>
      </c>
      <c r="C35" s="88">
        <v>29</v>
      </c>
    </row>
    <row r="36" spans="1:6" ht="24" customHeight="1">
      <c r="A36" s="86" t="s">
        <v>487</v>
      </c>
      <c r="B36" s="95"/>
      <c r="C36" s="95"/>
    </row>
    <row r="37" spans="1:6" ht="24" customHeight="1">
      <c r="A37" s="586" t="s">
        <v>285</v>
      </c>
      <c r="B37" s="587" t="s">
        <v>616</v>
      </c>
      <c r="C37" s="88">
        <v>30</v>
      </c>
    </row>
    <row r="38" spans="1:6" ht="24" customHeight="1">
      <c r="A38" s="586" t="s">
        <v>354</v>
      </c>
      <c r="B38" s="587" t="s">
        <v>617</v>
      </c>
      <c r="C38" s="88">
        <v>30</v>
      </c>
    </row>
    <row r="39" spans="1:6" ht="24" customHeight="1">
      <c r="A39" s="586" t="s">
        <v>286</v>
      </c>
      <c r="B39" s="587" t="s">
        <v>618</v>
      </c>
      <c r="C39" s="88">
        <v>32</v>
      </c>
    </row>
    <row r="40" spans="1:6" ht="24" customHeight="1">
      <c r="A40" s="586" t="s">
        <v>287</v>
      </c>
      <c r="B40" s="587" t="s">
        <v>619</v>
      </c>
      <c r="C40" s="88">
        <v>32</v>
      </c>
    </row>
    <row r="41" spans="1:6" ht="24" customHeight="1">
      <c r="A41" s="85" t="s">
        <v>343</v>
      </c>
      <c r="B41" s="92"/>
      <c r="C41" s="92"/>
    </row>
    <row r="42" spans="1:6" ht="24" customHeight="1">
      <c r="A42" s="586" t="s">
        <v>511</v>
      </c>
      <c r="B42" s="587" t="s">
        <v>612</v>
      </c>
      <c r="C42" s="88">
        <v>34</v>
      </c>
    </row>
    <row r="43" spans="1:6" ht="24" customHeight="1">
      <c r="A43" s="586" t="s">
        <v>512</v>
      </c>
      <c r="B43" s="587" t="s">
        <v>613</v>
      </c>
      <c r="C43" s="88">
        <v>35</v>
      </c>
    </row>
    <row r="44" spans="1:6" ht="24" customHeight="1">
      <c r="A44" s="586" t="s">
        <v>513</v>
      </c>
      <c r="B44" s="587" t="s">
        <v>614</v>
      </c>
      <c r="C44" s="88">
        <v>35</v>
      </c>
      <c r="D44" s="616"/>
      <c r="E44" s="616"/>
      <c r="F44" s="616"/>
    </row>
    <row r="45" spans="1:6" ht="24" customHeight="1">
      <c r="A45" s="586" t="s">
        <v>514</v>
      </c>
      <c r="B45" s="587" t="s">
        <v>615</v>
      </c>
      <c r="C45" s="88">
        <v>36</v>
      </c>
      <c r="D45" s="616"/>
      <c r="E45" s="616"/>
      <c r="F45" s="616"/>
    </row>
    <row r="46" spans="1:6" ht="36" customHeight="1">
      <c r="A46" s="586" t="s">
        <v>515</v>
      </c>
      <c r="B46" s="587" t="s">
        <v>620</v>
      </c>
      <c r="C46" s="88">
        <v>37</v>
      </c>
    </row>
    <row r="47" spans="1:6" ht="36" customHeight="1">
      <c r="A47" s="586" t="s">
        <v>516</v>
      </c>
      <c r="B47" s="587" t="s">
        <v>621</v>
      </c>
      <c r="C47" s="88">
        <v>37</v>
      </c>
    </row>
    <row r="48" spans="1:6" ht="24" customHeight="1">
      <c r="A48" s="586" t="s">
        <v>356</v>
      </c>
      <c r="B48" s="587" t="s">
        <v>622</v>
      </c>
      <c r="C48" s="88">
        <v>38</v>
      </c>
    </row>
    <row r="49" spans="1:8" ht="24" customHeight="1">
      <c r="A49" s="586" t="s">
        <v>517</v>
      </c>
      <c r="B49" s="587" t="s">
        <v>623</v>
      </c>
      <c r="C49" s="88">
        <v>38</v>
      </c>
    </row>
    <row r="50" spans="1:8" ht="24" customHeight="1">
      <c r="A50" s="85" t="s">
        <v>488</v>
      </c>
      <c r="B50" s="582"/>
      <c r="C50" s="92"/>
    </row>
    <row r="51" spans="1:8" ht="21" customHeight="1">
      <c r="A51" s="586" t="s">
        <v>557</v>
      </c>
      <c r="B51" s="587" t="s">
        <v>357</v>
      </c>
      <c r="C51" s="88">
        <v>39</v>
      </c>
    </row>
    <row r="52" spans="1:8" s="82" customFormat="1" ht="21" customHeight="1">
      <c r="A52" s="586" t="s">
        <v>518</v>
      </c>
      <c r="B52" s="587" t="s">
        <v>358</v>
      </c>
      <c r="C52" s="88">
        <v>39</v>
      </c>
    </row>
    <row r="53" spans="1:8" ht="24" customHeight="1">
      <c r="A53" s="79"/>
      <c r="B53" s="89" t="s">
        <v>296</v>
      </c>
      <c r="C53" s="90" t="s">
        <v>294</v>
      </c>
    </row>
    <row r="54" spans="1:8" ht="36" customHeight="1">
      <c r="A54" s="117" t="s">
        <v>291</v>
      </c>
      <c r="B54" s="583"/>
      <c r="C54" s="96"/>
    </row>
    <row r="55" spans="1:8" ht="24" customHeight="1">
      <c r="A55" s="586" t="s">
        <v>555</v>
      </c>
      <c r="B55" s="587">
        <v>1</v>
      </c>
      <c r="C55" s="88">
        <v>19</v>
      </c>
      <c r="H55" s="589"/>
    </row>
    <row r="56" spans="1:8" ht="30.75" customHeight="1">
      <c r="A56" s="586" t="s">
        <v>638</v>
      </c>
      <c r="B56" s="587">
        <v>2</v>
      </c>
      <c r="C56" s="88">
        <v>20</v>
      </c>
      <c r="H56" s="589"/>
    </row>
    <row r="57" spans="1:8" ht="24" customHeight="1">
      <c r="A57" s="586" t="s">
        <v>289</v>
      </c>
      <c r="B57" s="587">
        <v>3</v>
      </c>
      <c r="C57" s="88">
        <v>23</v>
      </c>
    </row>
    <row r="58" spans="1:8" ht="24" customHeight="1">
      <c r="A58" s="586" t="s">
        <v>290</v>
      </c>
      <c r="B58" s="587">
        <v>4</v>
      </c>
      <c r="C58" s="88">
        <v>31</v>
      </c>
    </row>
    <row r="59" spans="1:8" ht="24" customHeight="1">
      <c r="A59" s="586" t="s">
        <v>288</v>
      </c>
      <c r="B59" s="587">
        <v>5</v>
      </c>
      <c r="C59" s="88">
        <v>33</v>
      </c>
    </row>
  </sheetData>
  <mergeCells count="2">
    <mergeCell ref="D44:F44"/>
    <mergeCell ref="D45:F45"/>
  </mergeCells>
  <hyperlinks>
    <hyperlink ref="A8:B8" location="'Tab 1'!A1" display="Emerytury i renty" xr:uid="{D10272FB-0596-452E-B26F-1C8DD14DB967}"/>
    <hyperlink ref="A9:B9" location="'Tab 2 i 3'!A1" display="Zwiększenia do emerytur i rent finansowane z Funduszu Emerytalno-Rentowego, wypłacane przy świadczeniach pracowniczych" xr:uid="{66EB9234-B048-47D8-9E2F-9BD35DA6FAD2}"/>
    <hyperlink ref="A10:B10" location="'Tab 2 i 3'!A1" display="Wnioski o przyznanie emerytur i rent według rodzajów świadczeń" xr:uid="{924D7C10-ABF7-423D-8F06-9F866AEC07F0}"/>
    <hyperlink ref="A11:B11" location="'Tab 4 i 5'!A1" display="Decyzje i postępowania umorzone w sprawach o emerytury i renty według rodzajów świadczeń" xr:uid="{E5690EA9-B93D-4EC9-A342-6A002562EA73}"/>
    <hyperlink ref="A12:B12" location="'Tab 4 i 5'!A1" display="Decyzje i postępowania umorzone w sprawach o emerytury i renty według województw" xr:uid="{9B980843-1C6F-4CEC-A8AC-5199791233BD}"/>
    <hyperlink ref="A13:B13" location="'Tab 6 i 7'!A1" display="'Tab 6 i 7'!A1" xr:uid="{3893339B-1F6B-42A3-95D7-71182B5A601C}"/>
    <hyperlink ref="A14:B14" location="'Tab 6 i 7'!A1" display="Decyzje w sprawach wniosków o przyznanie emerytur i rent rolniczych z zastosowaniem przepisów wspólnotowych UE" xr:uid="{44CD8454-9246-4106-B275-205E892E541B}"/>
    <hyperlink ref="A15:B15" location="'Tab 8 i 9'!A1" display="'Tab 8 i 9'!A1" xr:uid="{EADF7ACA-0607-48A6-8B3F-2EE79A9A237D}"/>
    <hyperlink ref="A16:B16" location="'Tab 8 i 9'!A1" display="Decyzje w sprawach wniosków o przyznanie emerytur i rent rolniczych z zastosowaniem postanowień umów dwustronnych o zabezpieczeniu społecznym" xr:uid="{86C5C74F-CBC8-47BC-A5B4-E5CE94971CC9}"/>
    <hyperlink ref="A17:B17" location="'Tab 10'!A1" display="Świadczenia emerytalno-rentowe transferowane do poszczególnych państw UE/EFTA i Wielkiej Brytanii oraz do innych państw na podstawie umów dwustronnych" xr:uid="{02562338-9EFA-4DEB-92A8-1A6CC0F1AF63}"/>
    <hyperlink ref="A20:B20" location="'Tab 1 (11)'!A1" display="Przeciętna miesięczna liczba emerytur i rent według rodzajów świadczeń" xr:uid="{98D591EE-45B3-478D-A468-9A832EDB1900}"/>
    <hyperlink ref="A21:B21" location="'Tab 2 (12) i wykres 1'!A1" display="Liczba ubezpieczonych oraz przeciętna miesięczna liczba świadczeniobiorców według województw" xr:uid="{44E87130-1F6D-45AA-86AD-E44B52896C73}"/>
    <hyperlink ref="A22:B22" location="'Tab 3 (13) i wykres 2'!A1" display="Przeciętne miesięczne świadczenia emerytalno-rentowe według województw" xr:uid="{91FFFD34-2022-4A67-AD0D-4AF29CCAEF03}"/>
    <hyperlink ref="A23:B23" location="'Tab 4 (14)'!A1" display="Przeciętna miesięczna liczba emerytur i rent według województw oraz świadczeń emerytalnych wypłaconych przez MON, MSWiA i MS" xr:uid="{80AB96E2-8DE5-45E2-8D27-6579AF13670C}"/>
    <hyperlink ref="A24:B24" location="'Tab 5 (15)'!A1" display="Wydatki na świadczenia emerytalno-rentowe według rodzajów świadczeń" xr:uid="{DCC6992F-0EB0-4EE7-8BD1-10DB69492FBE}"/>
    <hyperlink ref="A25:B25" location="'Tab 6 (16)'!A1" display="Wydatki na świadczenia emerytalno-rentowe według województw oraz świadczenia emerytalne wypłacone przez MON, MSWiA i MS" xr:uid="{6A50372B-DEF0-4A5F-B488-4027DA206109}"/>
    <hyperlink ref="A26:B26" location="'Tab 7 (17)'!A1" display="Przeciętne miesięczne świadczenie emerytalno-rentowe według rodzajów świadczeń" xr:uid="{EB1EF490-2454-445A-B1B9-A6658E0A2A12}"/>
    <hyperlink ref="A27:B27" location="'Tab 8 (18)'!A1" display="Przeciętne miesięczne świadczenie emerytalno-rentowe według województw oraz przeciętne miesięczne świadczenie emerytalne wypłacone przez MON, MSWiA i MS" xr:uid="{881CD96B-C782-42E5-AEF4-83A9C1CEF20B}"/>
    <hyperlink ref="A30:B31" location="'Tab 9 (19) i 10 (20)'!A1" display="Zasiłki macierzyńskie" xr:uid="{882503F3-822E-4134-A988-D538C606993F}"/>
    <hyperlink ref="A32:B33" location="'Tab 11 (21) i 12 (22)'!A1" display="Zasiłki pogrzebowe" xr:uid="{0C1EE8B0-C002-47F7-99CA-385EA6B56F63}"/>
    <hyperlink ref="A35:C35" location="'Tab 1 (23)'!A1" display="Świadczenia finansowane z budżetu państwa zlecone do wypłaty Kasie Rolniczego Ubezpieczenia Społecznego" xr:uid="{B1DB4AA6-A6B7-4DB9-AA3E-0948D7225702}"/>
    <hyperlink ref="A37:C38" location="'Tab 1 (24) i 2 (25)'!A1" display="Zasiłki chorobowe i jednorazowe odszkodowania" xr:uid="{B9718B20-E6CE-41C6-ADD4-097D8D6C4FD1}"/>
    <hyperlink ref="A39:C40" location="'Tab 3 (26) i 4 (27)'!A1" display="Wypadki przy pracy rolniczej i choroby zawodowe rolników" xr:uid="{A24484C9-C8B0-459E-8E2D-69D3AD5372B2}"/>
    <hyperlink ref="A42:B42" location="'Tab 1 (28)'!A1" display="Liczba płatników składek według województw" xr:uid="{9F8411A7-4082-48D4-9C68-EC2FD2CB4077}"/>
    <hyperlink ref="A43:B44" location="'Tab 2 (29) i 3 (30)'!A1" display="Liczba ubezpieczonych według statusu ubezpieczonego" xr:uid="{F381284E-DDB5-481C-8AB6-F4A6FD854F9F}"/>
    <hyperlink ref="A45:B45" location="'Tab 4 (31)'!A1" display="Liczba ubezpieczonych według województw" xr:uid="{D7A9ACA3-0D17-488C-8652-E0026E5BE243}"/>
    <hyperlink ref="A46:B47" location="'Tab 5 (32) i 6 (33)'!A1" display="Liczba ubezpieczonych z tytułu prowadzenia jednocześnie działalności rolniczej i pozarolniczej działalności gospodarczej według województw" xr:uid="{EEEDD466-05F9-44C8-98CD-555BFB09999F}"/>
    <hyperlink ref="A48:B49" location="'Tab 7 (34) i 8 (35)'!A1" display="Przypis i wpływy należności z tytułu składek na ubezpieczenie społeczne rolników według województw" xr:uid="{C0A4516A-1BC3-4664-8330-0E4280A324EA}"/>
    <hyperlink ref="A51:B52" location="'Tab 1 (36) i 2 (37)'!A1" display="Liczba osób podlegających ubezpieczeniu zdrowotnemu według województw" xr:uid="{CD75FBD5-BDD0-4B3E-84C5-8D1025CE8BDE}"/>
    <hyperlink ref="A55:B55" location="'Tab 2 (12) i wykres 1'!A1" display="Przeciętna miesięczna liczba świadczeniobiorców na tle liczby ubezpieczonych" xr:uid="{9C7A7E39-8D34-474B-9572-5B966BAF4DFA}"/>
    <hyperlink ref="A57:B57" location="'Tab 3 (13) i wykres 2'!A1" display="Struktura wydatków na świadczenia finansowane z Funduszu Emerytalno-Rentowego" xr:uid="{54E28978-9971-451D-B006-7631BECB310B}"/>
    <hyperlink ref="A58:B58" location="'Wykres 3'!A1" display="Struktura wydatków na świadczenia finansowane z Funduszu Składkowego" xr:uid="{462C7671-46B7-48F0-B620-EF912EBB8286}"/>
    <hyperlink ref="A3" location="'Uwagi wstępne'!A1" display="Uwagi wstępne" xr:uid="{4094DD70-EFE5-4DDD-B717-74D12394BE5C}"/>
    <hyperlink ref="A4:A5" location="'Objaśnienia i skróty'!A1" display="Objaśnienia znaków umownych" xr:uid="{D389989B-283F-4851-9584-000FDDE73426}"/>
    <hyperlink ref="A56:B56" location="'Tab 3 (13) i wykres 2'!A1" display="Przeciętne miesięczne świadczenia rolne wypłacane z FER w odniesieniu do świadczeń realizowanych przez KRUS ogółem " xr:uid="{AD9DDB47-8B39-4C1C-B21C-DB40FB5B39CB}"/>
    <hyperlink ref="A59:B59" location="'Wykres 5'!A1" display="Wypadki przy pracy rolniczej" xr:uid="{84170164-6FD3-40FA-BC40-6CBEC07CAE6E}"/>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3" manualBreakCount="3">
    <brk id="27" max="2" man="1"/>
    <brk id="52" max="2" man="1"/>
    <brk id="59"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30"/>
  <sheetViews>
    <sheetView showGridLines="0" view="pageBreakPreview" topLeftCell="A73" zoomScaleNormal="100" zoomScaleSheetLayoutView="100" workbookViewId="0">
      <selection activeCell="A17" sqref="A17:B17"/>
    </sheetView>
  </sheetViews>
  <sheetFormatPr defaultRowHeight="15"/>
  <cols>
    <col min="1" max="1" width="3.25" customWidth="1"/>
    <col min="2" max="2" width="84.75" customWidth="1"/>
    <col min="12" max="12" width="25.625" customWidth="1"/>
  </cols>
  <sheetData>
    <row r="1" spans="1:3" ht="29.25" customHeight="1">
      <c r="A1" s="617" t="s">
        <v>9</v>
      </c>
      <c r="B1" s="617"/>
      <c r="C1" s="585" t="s">
        <v>637</v>
      </c>
    </row>
    <row r="2" spans="1:3" ht="40.5" customHeight="1">
      <c r="A2" s="104"/>
      <c r="B2" s="105" t="s">
        <v>430</v>
      </c>
    </row>
    <row r="3" spans="1:3" ht="21" customHeight="1">
      <c r="A3" s="104"/>
      <c r="B3" s="493" t="s">
        <v>336</v>
      </c>
    </row>
    <row r="4" spans="1:3" ht="22.5" customHeight="1">
      <c r="A4" s="104"/>
      <c r="B4" s="493" t="s">
        <v>491</v>
      </c>
    </row>
    <row r="5" spans="1:3" ht="30" customHeight="1">
      <c r="A5" s="106" t="s">
        <v>2</v>
      </c>
      <c r="B5" s="494" t="s">
        <v>492</v>
      </c>
    </row>
    <row r="6" spans="1:3" ht="14.25" customHeight="1">
      <c r="A6" s="78"/>
      <c r="B6" s="493" t="s">
        <v>441</v>
      </c>
    </row>
    <row r="7" spans="1:3" ht="24.75" customHeight="1">
      <c r="A7" s="78"/>
      <c r="B7" s="493" t="s">
        <v>526</v>
      </c>
    </row>
    <row r="8" spans="1:3" ht="33.75" customHeight="1">
      <c r="A8" s="78"/>
      <c r="B8" s="493" t="s">
        <v>442</v>
      </c>
    </row>
    <row r="9" spans="1:3" ht="14.25" customHeight="1">
      <c r="A9" s="78"/>
      <c r="B9" s="493" t="s">
        <v>443</v>
      </c>
    </row>
    <row r="10" spans="1:3" ht="36" customHeight="1">
      <c r="A10" s="78"/>
      <c r="B10" s="493" t="s">
        <v>527</v>
      </c>
    </row>
    <row r="11" spans="1:3" ht="20.25" customHeight="1">
      <c r="A11" s="78"/>
      <c r="B11" s="493" t="s">
        <v>444</v>
      </c>
    </row>
    <row r="12" spans="1:3" ht="30" customHeight="1">
      <c r="A12" s="78"/>
      <c r="B12" s="105" t="s">
        <v>323</v>
      </c>
    </row>
    <row r="13" spans="1:3" ht="49.5" customHeight="1">
      <c r="A13" s="78"/>
      <c r="B13" s="105" t="s">
        <v>338</v>
      </c>
    </row>
    <row r="14" spans="1:3" ht="45.75" customHeight="1">
      <c r="A14" s="78"/>
      <c r="B14" s="119" t="s">
        <v>337</v>
      </c>
    </row>
    <row r="15" spans="1:3" ht="39.75" customHeight="1">
      <c r="A15" s="106" t="s">
        <v>3</v>
      </c>
      <c r="B15" s="105" t="s">
        <v>419</v>
      </c>
    </row>
    <row r="16" spans="1:3" ht="15.75" customHeight="1">
      <c r="A16" s="108"/>
      <c r="B16" s="109" t="s">
        <v>410</v>
      </c>
    </row>
    <row r="17" spans="1:8" ht="15.75" customHeight="1">
      <c r="A17" s="108"/>
      <c r="B17" s="109" t="s">
        <v>359</v>
      </c>
    </row>
    <row r="18" spans="1:8" ht="16.5" customHeight="1">
      <c r="A18" s="108"/>
      <c r="B18" s="109" t="s">
        <v>360</v>
      </c>
    </row>
    <row r="19" spans="1:8" ht="44.25" customHeight="1">
      <c r="A19" s="108"/>
      <c r="B19" s="493" t="s">
        <v>538</v>
      </c>
    </row>
    <row r="20" spans="1:8" ht="27.75" customHeight="1">
      <c r="A20" s="108"/>
      <c r="B20" s="104" t="s">
        <v>411</v>
      </c>
      <c r="C20" s="102"/>
      <c r="D20" s="102"/>
      <c r="E20" s="102"/>
      <c r="F20" s="102"/>
      <c r="G20" s="102"/>
      <c r="H20" s="102"/>
    </row>
    <row r="21" spans="1:8" ht="25.5" customHeight="1">
      <c r="A21" s="108"/>
      <c r="B21" s="104" t="s">
        <v>540</v>
      </c>
      <c r="C21" s="102"/>
      <c r="D21" s="102"/>
      <c r="E21" s="102"/>
      <c r="F21" s="102"/>
      <c r="G21" s="102"/>
      <c r="H21" s="102"/>
    </row>
    <row r="22" spans="1:8" ht="15" customHeight="1">
      <c r="A22" s="108"/>
      <c r="B22" s="104" t="s">
        <v>361</v>
      </c>
      <c r="C22" s="102"/>
      <c r="D22" s="102"/>
      <c r="E22" s="102"/>
      <c r="F22" s="102"/>
      <c r="G22" s="102"/>
      <c r="H22" s="102"/>
    </row>
    <row r="23" spans="1:8" ht="30" customHeight="1">
      <c r="A23" s="108"/>
      <c r="B23" s="104" t="s">
        <v>539</v>
      </c>
      <c r="C23" s="102"/>
      <c r="D23" s="102"/>
      <c r="E23" s="102"/>
      <c r="F23" s="102"/>
      <c r="G23" s="102"/>
      <c r="H23" s="102"/>
    </row>
    <row r="24" spans="1:8" ht="30" customHeight="1">
      <c r="A24" s="108"/>
      <c r="B24" s="104" t="s">
        <v>545</v>
      </c>
    </row>
    <row r="25" spans="1:8" s="103" customFormat="1" ht="57" customHeight="1">
      <c r="A25" s="110"/>
      <c r="B25" s="105" t="s">
        <v>362</v>
      </c>
    </row>
    <row r="26" spans="1:8" s="103" customFormat="1" ht="41.25" customHeight="1">
      <c r="A26" s="110"/>
      <c r="B26" s="105" t="s">
        <v>363</v>
      </c>
    </row>
    <row r="27" spans="1:8" ht="30" customHeight="1">
      <c r="A27" s="108"/>
      <c r="B27" s="111" t="s">
        <v>412</v>
      </c>
    </row>
    <row r="28" spans="1:8" ht="18" customHeight="1">
      <c r="A28" s="108"/>
      <c r="B28" s="112" t="s">
        <v>413</v>
      </c>
    </row>
    <row r="29" spans="1:8" ht="30" customHeight="1">
      <c r="A29" s="108"/>
      <c r="B29" s="111" t="s">
        <v>414</v>
      </c>
    </row>
    <row r="30" spans="1:8" ht="18" customHeight="1">
      <c r="A30" s="108"/>
      <c r="B30" s="528" t="s">
        <v>551</v>
      </c>
    </row>
    <row r="31" spans="1:8" ht="16.5" customHeight="1">
      <c r="A31" s="108"/>
      <c r="B31" s="105" t="s">
        <v>552</v>
      </c>
    </row>
    <row r="32" spans="1:8" ht="25.5" customHeight="1">
      <c r="A32" s="108"/>
      <c r="B32" s="105" t="s">
        <v>558</v>
      </c>
    </row>
    <row r="33" spans="1:2" ht="25.5" customHeight="1">
      <c r="A33" s="108"/>
      <c r="B33" s="105" t="s">
        <v>560</v>
      </c>
    </row>
    <row r="34" spans="1:2" ht="30" customHeight="1">
      <c r="A34" s="108"/>
      <c r="B34" s="105" t="s">
        <v>559</v>
      </c>
    </row>
    <row r="35" spans="1:2" ht="18" customHeight="1">
      <c r="A35" s="108"/>
      <c r="B35" s="104" t="s">
        <v>364</v>
      </c>
    </row>
    <row r="36" spans="1:2" ht="54.75" customHeight="1">
      <c r="A36" s="108"/>
      <c r="B36" s="105" t="s">
        <v>431</v>
      </c>
    </row>
    <row r="37" spans="1:2" ht="15" customHeight="1">
      <c r="A37" s="69"/>
      <c r="B37" s="494" t="s">
        <v>453</v>
      </c>
    </row>
    <row r="38" spans="1:2" ht="15" customHeight="1">
      <c r="A38" s="69"/>
      <c r="B38" s="495" t="s">
        <v>454</v>
      </c>
    </row>
    <row r="39" spans="1:2" ht="25.5" customHeight="1">
      <c r="A39" s="69"/>
      <c r="B39" s="495" t="s">
        <v>456</v>
      </c>
    </row>
    <row r="40" spans="1:2" ht="25.5" customHeight="1">
      <c r="A40" s="69"/>
      <c r="B40" s="495" t="s">
        <v>442</v>
      </c>
    </row>
    <row r="41" spans="1:2" ht="18" customHeight="1">
      <c r="A41" s="69"/>
      <c r="B41" s="495" t="s">
        <v>455</v>
      </c>
    </row>
    <row r="42" spans="1:2" ht="33" customHeight="1">
      <c r="A42" s="69"/>
      <c r="B42" s="105" t="s">
        <v>449</v>
      </c>
    </row>
    <row r="43" spans="1:2" ht="30" customHeight="1">
      <c r="A43" s="113" t="s">
        <v>4</v>
      </c>
      <c r="B43" s="104" t="s">
        <v>420</v>
      </c>
    </row>
    <row r="44" spans="1:2" ht="18" customHeight="1">
      <c r="A44" s="78"/>
      <c r="B44" s="114" t="s">
        <v>434</v>
      </c>
    </row>
    <row r="45" spans="1:2" ht="18" customHeight="1">
      <c r="A45" s="69"/>
      <c r="B45" s="114" t="s">
        <v>432</v>
      </c>
    </row>
    <row r="46" spans="1:2" ht="18" customHeight="1">
      <c r="A46" s="69"/>
      <c r="B46" s="114" t="s">
        <v>324</v>
      </c>
    </row>
    <row r="47" spans="1:2" ht="18" customHeight="1">
      <c r="A47" s="69"/>
      <c r="B47" s="114" t="s">
        <v>325</v>
      </c>
    </row>
    <row r="48" spans="1:2" ht="18" customHeight="1">
      <c r="A48" s="69"/>
      <c r="B48" s="114" t="s">
        <v>326</v>
      </c>
    </row>
    <row r="49" spans="1:2" ht="18" customHeight="1">
      <c r="A49" s="69"/>
      <c r="B49" s="114" t="s">
        <v>327</v>
      </c>
    </row>
    <row r="50" spans="1:2" ht="18" customHeight="1">
      <c r="A50" s="69"/>
      <c r="B50" s="114" t="s">
        <v>328</v>
      </c>
    </row>
    <row r="51" spans="1:2" ht="18" customHeight="1">
      <c r="A51" s="69"/>
      <c r="B51" s="114" t="s">
        <v>329</v>
      </c>
    </row>
    <row r="52" spans="1:2" ht="18" customHeight="1">
      <c r="A52" s="69"/>
      <c r="B52" s="114" t="s">
        <v>422</v>
      </c>
    </row>
    <row r="53" spans="1:2" ht="18" customHeight="1">
      <c r="A53" s="69"/>
      <c r="B53" s="114" t="s">
        <v>330</v>
      </c>
    </row>
    <row r="54" spans="1:2" ht="18" customHeight="1">
      <c r="A54" s="69"/>
      <c r="B54" s="114" t="s">
        <v>331</v>
      </c>
    </row>
    <row r="55" spans="1:2" ht="18" customHeight="1">
      <c r="A55" s="69"/>
      <c r="B55" s="114" t="s">
        <v>332</v>
      </c>
    </row>
    <row r="56" spans="1:2" ht="18" customHeight="1">
      <c r="A56" s="69"/>
      <c r="B56" s="114" t="s">
        <v>335</v>
      </c>
    </row>
    <row r="57" spans="1:2" ht="21" customHeight="1">
      <c r="A57" s="69"/>
      <c r="B57" s="114" t="s">
        <v>421</v>
      </c>
    </row>
    <row r="58" spans="1:2" ht="30" customHeight="1">
      <c r="A58" s="106" t="s">
        <v>5</v>
      </c>
      <c r="B58" s="105" t="s">
        <v>423</v>
      </c>
    </row>
    <row r="59" spans="1:2" ht="51" customHeight="1">
      <c r="A59" s="69"/>
      <c r="B59" s="107" t="s">
        <v>424</v>
      </c>
    </row>
    <row r="60" spans="1:2" ht="39" customHeight="1">
      <c r="A60" s="69"/>
      <c r="B60" s="107" t="s">
        <v>415</v>
      </c>
    </row>
    <row r="61" spans="1:2" ht="84" customHeight="1">
      <c r="A61" s="69"/>
      <c r="B61" s="107" t="s">
        <v>365</v>
      </c>
    </row>
    <row r="62" spans="1:2" ht="30" customHeight="1">
      <c r="A62" s="69"/>
      <c r="B62" s="506" t="s">
        <v>418</v>
      </c>
    </row>
    <row r="63" spans="1:2" ht="35.25" customHeight="1">
      <c r="A63" s="69"/>
      <c r="B63" s="107" t="s">
        <v>435</v>
      </c>
    </row>
    <row r="64" spans="1:2" ht="30" customHeight="1">
      <c r="A64" s="106" t="s">
        <v>6</v>
      </c>
      <c r="B64" s="115" t="s">
        <v>425</v>
      </c>
    </row>
    <row r="65" spans="1:2" ht="75" customHeight="1">
      <c r="A65" s="69"/>
      <c r="B65" s="495" t="s">
        <v>493</v>
      </c>
    </row>
    <row r="66" spans="1:2" ht="43.5" customHeight="1">
      <c r="A66" s="69"/>
      <c r="B66" s="493" t="s">
        <v>528</v>
      </c>
    </row>
    <row r="67" spans="1:2" ht="52.5" customHeight="1">
      <c r="A67" s="69"/>
      <c r="B67" s="107" t="s">
        <v>426</v>
      </c>
    </row>
    <row r="68" spans="1:2" ht="18" customHeight="1">
      <c r="A68" s="69"/>
      <c r="B68" s="116" t="s">
        <v>333</v>
      </c>
    </row>
    <row r="69" spans="1:2" ht="19.5" customHeight="1">
      <c r="A69" s="69"/>
      <c r="B69" s="116" t="s">
        <v>639</v>
      </c>
    </row>
    <row r="70" spans="1:2" ht="19.5" customHeight="1">
      <c r="A70" s="69"/>
      <c r="B70" s="105" t="s">
        <v>640</v>
      </c>
    </row>
    <row r="71" spans="1:2" ht="30" customHeight="1">
      <c r="A71" s="69"/>
      <c r="B71" s="107" t="s">
        <v>334</v>
      </c>
    </row>
    <row r="72" spans="1:2" ht="16.5" customHeight="1">
      <c r="A72" s="69"/>
      <c r="B72" s="116" t="s">
        <v>366</v>
      </c>
    </row>
    <row r="73" spans="1:2" ht="61.5" customHeight="1">
      <c r="A73" s="78"/>
      <c r="B73" s="107" t="s">
        <v>416</v>
      </c>
    </row>
    <row r="74" spans="1:2" ht="28.5" customHeight="1">
      <c r="A74" s="78"/>
      <c r="B74" s="107" t="s">
        <v>417</v>
      </c>
    </row>
    <row r="75" spans="1:2" ht="52.5" customHeight="1">
      <c r="A75" s="78"/>
      <c r="B75" s="107" t="s">
        <v>529</v>
      </c>
    </row>
    <row r="76" spans="1:2" ht="36" customHeight="1">
      <c r="A76" s="78"/>
      <c r="B76" s="506" t="s">
        <v>367</v>
      </c>
    </row>
    <row r="77" spans="1:2" ht="35.25" customHeight="1">
      <c r="A77" s="78"/>
      <c r="B77" s="506" t="s">
        <v>368</v>
      </c>
    </row>
    <row r="78" spans="1:2" ht="47.25" customHeight="1">
      <c r="A78" s="78"/>
      <c r="B78" s="506" t="s">
        <v>369</v>
      </c>
    </row>
    <row r="79" spans="1:2" ht="15" customHeight="1">
      <c r="A79" s="78"/>
      <c r="B79" s="506" t="s">
        <v>370</v>
      </c>
    </row>
    <row r="80" spans="1:2" ht="16.5" customHeight="1">
      <c r="A80" s="78"/>
      <c r="B80" s="506" t="s">
        <v>371</v>
      </c>
    </row>
    <row r="81" spans="1:2" ht="51" customHeight="1">
      <c r="A81" s="78"/>
      <c r="B81" s="506" t="s">
        <v>10</v>
      </c>
    </row>
    <row r="82" spans="1:2" ht="46.5" customHeight="1">
      <c r="A82" s="78"/>
      <c r="B82" s="506" t="s">
        <v>531</v>
      </c>
    </row>
    <row r="83" spans="1:2" ht="24" customHeight="1">
      <c r="A83" s="78"/>
      <c r="B83" s="506" t="s">
        <v>372</v>
      </c>
    </row>
    <row r="84" spans="1:2" ht="29.25" customHeight="1">
      <c r="A84" s="78"/>
      <c r="B84" s="506" t="s">
        <v>373</v>
      </c>
    </row>
    <row r="85" spans="1:2" ht="53.25" customHeight="1">
      <c r="A85" s="78"/>
      <c r="B85" s="506" t="s">
        <v>530</v>
      </c>
    </row>
    <row r="86" spans="1:2" ht="53.25" customHeight="1">
      <c r="A86" s="78"/>
      <c r="B86" s="107" t="s">
        <v>11</v>
      </c>
    </row>
    <row r="87" spans="1:2" ht="15" customHeight="1">
      <c r="A87" s="78"/>
      <c r="B87" s="116" t="s">
        <v>374</v>
      </c>
    </row>
    <row r="88" spans="1:2" ht="36" customHeight="1">
      <c r="A88" s="78"/>
      <c r="B88" s="107" t="s">
        <v>375</v>
      </c>
    </row>
    <row r="89" spans="1:2" ht="39.75" customHeight="1">
      <c r="A89" s="78"/>
      <c r="B89" s="107" t="s">
        <v>376</v>
      </c>
    </row>
    <row r="90" spans="1:2" ht="13.5" customHeight="1">
      <c r="A90" s="78"/>
      <c r="B90" s="116" t="s">
        <v>377</v>
      </c>
    </row>
    <row r="91" spans="1:2" ht="34.5" customHeight="1">
      <c r="A91" s="78"/>
      <c r="B91" s="107" t="s">
        <v>378</v>
      </c>
    </row>
    <row r="92" spans="1:2" ht="29.25" customHeight="1">
      <c r="A92" s="78"/>
      <c r="B92" s="107" t="s">
        <v>379</v>
      </c>
    </row>
    <row r="93" spans="1:2" ht="63.75" customHeight="1">
      <c r="A93" s="78"/>
      <c r="B93" s="107" t="s">
        <v>427</v>
      </c>
    </row>
    <row r="94" spans="1:2" ht="15" customHeight="1">
      <c r="A94" s="78"/>
      <c r="B94" s="116" t="s">
        <v>380</v>
      </c>
    </row>
    <row r="95" spans="1:2" ht="35.25" customHeight="1">
      <c r="A95" s="78"/>
      <c r="B95" s="107" t="s">
        <v>383</v>
      </c>
    </row>
    <row r="96" spans="1:2" ht="16.5" customHeight="1">
      <c r="A96" s="78"/>
      <c r="B96" s="107" t="s">
        <v>381</v>
      </c>
    </row>
    <row r="97" spans="1:2" ht="44.25" customHeight="1">
      <c r="A97" s="78"/>
      <c r="B97" s="107" t="s">
        <v>428</v>
      </c>
    </row>
    <row r="98" spans="1:2" ht="40.5" customHeight="1">
      <c r="A98" s="78"/>
      <c r="B98" s="107" t="s">
        <v>429</v>
      </c>
    </row>
    <row r="99" spans="1:2" ht="33" customHeight="1">
      <c r="A99" s="78"/>
      <c r="B99" s="107" t="s">
        <v>382</v>
      </c>
    </row>
    <row r="100" spans="1:2" ht="57.75" customHeight="1">
      <c r="A100" s="78"/>
      <c r="B100" s="107" t="s">
        <v>384</v>
      </c>
    </row>
    <row r="101" spans="1:2" ht="25.5" customHeight="1">
      <c r="A101" s="78"/>
      <c r="B101" s="107" t="s">
        <v>385</v>
      </c>
    </row>
    <row r="102" spans="1:2" ht="15" customHeight="1">
      <c r="A102" s="78"/>
      <c r="B102" s="107" t="s">
        <v>386</v>
      </c>
    </row>
    <row r="103" spans="1:2" ht="24" customHeight="1">
      <c r="A103" s="78"/>
      <c r="B103" s="107" t="s">
        <v>387</v>
      </c>
    </row>
    <row r="104" spans="1:2" ht="18" customHeight="1">
      <c r="A104" s="78"/>
      <c r="B104" s="116" t="s">
        <v>388</v>
      </c>
    </row>
    <row r="105" spans="1:2" ht="18" customHeight="1">
      <c r="A105" s="78"/>
      <c r="B105" s="107" t="s">
        <v>389</v>
      </c>
    </row>
    <row r="106" spans="1:2" ht="27" customHeight="1">
      <c r="A106" s="78"/>
      <c r="B106" s="107" t="s">
        <v>390</v>
      </c>
    </row>
    <row r="107" spans="1:2" ht="40.5" customHeight="1">
      <c r="A107" s="78"/>
      <c r="B107" s="107" t="s">
        <v>391</v>
      </c>
    </row>
    <row r="108" spans="1:2" ht="21.75" customHeight="1">
      <c r="A108" s="78"/>
      <c r="B108" s="107" t="s">
        <v>392</v>
      </c>
    </row>
    <row r="109" spans="1:2" ht="25.5" customHeight="1">
      <c r="A109" s="78"/>
      <c r="B109" s="116" t="s">
        <v>12</v>
      </c>
    </row>
    <row r="110" spans="1:2" ht="42" customHeight="1">
      <c r="A110" s="113" t="s">
        <v>7</v>
      </c>
      <c r="B110" s="105" t="s">
        <v>436</v>
      </c>
    </row>
    <row r="111" spans="1:2" ht="15.75" customHeight="1">
      <c r="A111" s="113"/>
      <c r="B111" s="107" t="s">
        <v>393</v>
      </c>
    </row>
    <row r="112" spans="1:2" ht="24.75" customHeight="1">
      <c r="A112" s="113"/>
      <c r="B112" s="107" t="s">
        <v>437</v>
      </c>
    </row>
    <row r="113" spans="1:2" ht="15" customHeight="1">
      <c r="A113" s="113"/>
      <c r="B113" s="107" t="s">
        <v>394</v>
      </c>
    </row>
    <row r="114" spans="1:2" ht="24.75" customHeight="1">
      <c r="A114" s="113"/>
      <c r="B114" s="107" t="s">
        <v>395</v>
      </c>
    </row>
    <row r="115" spans="1:2" ht="29.25" customHeight="1">
      <c r="A115" s="113"/>
      <c r="B115" s="107" t="s">
        <v>532</v>
      </c>
    </row>
    <row r="116" spans="1:2" ht="85.5" customHeight="1">
      <c r="A116" s="113"/>
      <c r="B116" s="107" t="s">
        <v>396</v>
      </c>
    </row>
    <row r="117" spans="1:2" ht="26.25" customHeight="1">
      <c r="A117" s="108"/>
      <c r="B117" s="115" t="s">
        <v>397</v>
      </c>
    </row>
    <row r="118" spans="1:2" ht="27.75" customHeight="1">
      <c r="A118" s="108"/>
      <c r="B118" s="105" t="s">
        <v>398</v>
      </c>
    </row>
    <row r="119" spans="1:2" ht="28.5" customHeight="1">
      <c r="A119" s="108"/>
      <c r="B119" s="105" t="s">
        <v>399</v>
      </c>
    </row>
    <row r="120" spans="1:2" ht="27.75" customHeight="1">
      <c r="A120" s="108"/>
      <c r="B120" s="105" t="s">
        <v>400</v>
      </c>
    </row>
    <row r="121" spans="1:2" ht="28.5" customHeight="1">
      <c r="A121" s="108"/>
      <c r="B121" s="105" t="s">
        <v>401</v>
      </c>
    </row>
    <row r="122" spans="1:2" ht="36.75" customHeight="1">
      <c r="A122" s="108"/>
      <c r="B122" s="105" t="s">
        <v>402</v>
      </c>
    </row>
    <row r="123" spans="1:2" ht="30" customHeight="1">
      <c r="A123" s="108"/>
      <c r="B123" s="105" t="s">
        <v>403</v>
      </c>
    </row>
    <row r="124" spans="1:2" ht="31.5" customHeight="1">
      <c r="A124" s="108"/>
      <c r="B124" s="105" t="s">
        <v>404</v>
      </c>
    </row>
    <row r="125" spans="1:2" ht="18.75" customHeight="1">
      <c r="A125" s="108"/>
      <c r="B125" s="105" t="s">
        <v>405</v>
      </c>
    </row>
    <row r="126" spans="1:2" ht="39" customHeight="1">
      <c r="A126" s="108"/>
      <c r="B126" s="105" t="s">
        <v>406</v>
      </c>
    </row>
    <row r="127" spans="1:2" ht="39" customHeight="1">
      <c r="A127" s="108"/>
      <c r="B127" s="105" t="s">
        <v>407</v>
      </c>
    </row>
    <row r="128" spans="1:2" ht="51" customHeight="1">
      <c r="A128" s="108"/>
      <c r="B128" s="105" t="s">
        <v>409</v>
      </c>
    </row>
    <row r="129" spans="1:2" ht="51" customHeight="1">
      <c r="A129" s="108"/>
      <c r="B129" s="105" t="s">
        <v>533</v>
      </c>
    </row>
    <row r="130" spans="1:2" ht="33.75">
      <c r="A130" s="108"/>
      <c r="B130" s="105" t="s">
        <v>408</v>
      </c>
    </row>
  </sheetData>
  <mergeCells count="1">
    <mergeCell ref="A1:B1"/>
  </mergeCells>
  <hyperlinks>
    <hyperlink ref="C1" location="'Spis treści'!A1" display="Powrót do spisu" xr:uid="{C12AC52E-7329-4987-9E89-39CA58FF26FC}"/>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3" manualBreakCount="3">
    <brk id="25" max="1" man="1"/>
    <brk id="57" max="1" man="1"/>
    <brk id="75"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C26"/>
  <sheetViews>
    <sheetView view="pageBreakPreview" zoomScale="90" zoomScaleNormal="100" zoomScaleSheetLayoutView="90" workbookViewId="0">
      <selection activeCell="A17" sqref="A17:B17"/>
    </sheetView>
  </sheetViews>
  <sheetFormatPr defaultRowHeight="15"/>
  <cols>
    <col min="1" max="1" width="17.75" customWidth="1"/>
    <col min="2" max="2" width="62.625" customWidth="1"/>
  </cols>
  <sheetData>
    <row r="1" spans="1:3" ht="30" customHeight="1">
      <c r="A1" s="618" t="s">
        <v>519</v>
      </c>
      <c r="B1" s="618"/>
      <c r="C1" s="585" t="s">
        <v>637</v>
      </c>
    </row>
    <row r="2" spans="1:3" ht="15.75">
      <c r="A2" s="81"/>
      <c r="B2" s="81"/>
    </row>
    <row r="3" spans="1:3" ht="25.5" customHeight="1">
      <c r="A3" s="121" t="s">
        <v>298</v>
      </c>
      <c r="B3" s="122" t="s">
        <v>299</v>
      </c>
    </row>
    <row r="4" spans="1:3" ht="21.75" customHeight="1">
      <c r="A4" s="123" t="s">
        <v>300</v>
      </c>
      <c r="B4" s="124" t="s">
        <v>561</v>
      </c>
    </row>
    <row r="5" spans="1:3" ht="21.75" customHeight="1">
      <c r="A5" s="123" t="s">
        <v>301</v>
      </c>
      <c r="B5" s="124" t="s">
        <v>562</v>
      </c>
    </row>
    <row r="6" spans="1:3" ht="21.75" customHeight="1">
      <c r="A6" s="123" t="s">
        <v>302</v>
      </c>
      <c r="B6" s="124" t="s">
        <v>563</v>
      </c>
    </row>
    <row r="7" spans="1:3" ht="21.75" customHeight="1">
      <c r="A7" s="123" t="s">
        <v>303</v>
      </c>
      <c r="B7" s="125" t="s">
        <v>564</v>
      </c>
    </row>
    <row r="8" spans="1:3" ht="21.75" customHeight="1">
      <c r="A8" s="123" t="s">
        <v>304</v>
      </c>
      <c r="B8" s="124" t="s">
        <v>565</v>
      </c>
    </row>
    <row r="9" spans="1:3" ht="21.75" customHeight="1">
      <c r="A9" s="123" t="s">
        <v>13</v>
      </c>
      <c r="B9" s="124" t="s">
        <v>566</v>
      </c>
    </row>
    <row r="10" spans="1:3" ht="21.75" customHeight="1">
      <c r="A10" s="126" t="s">
        <v>14</v>
      </c>
      <c r="B10" s="124" t="s">
        <v>567</v>
      </c>
    </row>
    <row r="12" spans="1:3" ht="30" customHeight="1">
      <c r="A12" s="619" t="s">
        <v>520</v>
      </c>
      <c r="B12" s="619"/>
    </row>
    <row r="14" spans="1:3" ht="25.5" customHeight="1">
      <c r="A14" s="121" t="s">
        <v>320</v>
      </c>
      <c r="B14" s="122" t="s">
        <v>305</v>
      </c>
    </row>
    <row r="15" spans="1:3" ht="21.75" customHeight="1">
      <c r="A15" s="123" t="s">
        <v>306</v>
      </c>
      <c r="B15" s="124" t="s">
        <v>307</v>
      </c>
    </row>
    <row r="16" spans="1:3" ht="21.75" customHeight="1">
      <c r="A16" s="123" t="s">
        <v>310</v>
      </c>
      <c r="B16" s="124" t="s">
        <v>311</v>
      </c>
    </row>
    <row r="17" spans="1:2" ht="21" customHeight="1">
      <c r="A17" s="123" t="s">
        <v>237</v>
      </c>
      <c r="B17" s="124" t="s">
        <v>318</v>
      </c>
    </row>
    <row r="18" spans="1:2" ht="21.75" customHeight="1">
      <c r="A18" s="123" t="s">
        <v>62</v>
      </c>
      <c r="B18" s="124" t="s">
        <v>308</v>
      </c>
    </row>
    <row r="19" spans="1:2" ht="21.75" customHeight="1">
      <c r="A19" s="123" t="s">
        <v>63</v>
      </c>
      <c r="B19" s="124" t="s">
        <v>319</v>
      </c>
    </row>
    <row r="20" spans="1:2" ht="21.75" customHeight="1">
      <c r="A20" s="123" t="s">
        <v>64</v>
      </c>
      <c r="B20" s="124" t="s">
        <v>309</v>
      </c>
    </row>
    <row r="21" spans="1:2" ht="21.75" customHeight="1">
      <c r="A21" s="123" t="s">
        <v>321</v>
      </c>
      <c r="B21" s="124" t="s">
        <v>322</v>
      </c>
    </row>
    <row r="22" spans="1:2" ht="21.75" customHeight="1">
      <c r="A22" s="123" t="s">
        <v>497</v>
      </c>
      <c r="B22" s="124" t="s">
        <v>238</v>
      </c>
    </row>
    <row r="23" spans="1:2" ht="21" customHeight="1">
      <c r="A23" s="123" t="s">
        <v>312</v>
      </c>
      <c r="B23" s="124" t="s">
        <v>313</v>
      </c>
    </row>
    <row r="24" spans="1:2" ht="21" customHeight="1">
      <c r="A24" s="123" t="s">
        <v>314</v>
      </c>
      <c r="B24" s="124" t="s">
        <v>315</v>
      </c>
    </row>
    <row r="25" spans="1:2" ht="21" customHeight="1">
      <c r="A25" s="123" t="s">
        <v>316</v>
      </c>
      <c r="B25" s="124" t="s">
        <v>317</v>
      </c>
    </row>
    <row r="26" spans="1:2" ht="21" customHeight="1">
      <c r="A26" s="84"/>
      <c r="B26" s="83"/>
    </row>
  </sheetData>
  <mergeCells count="2">
    <mergeCell ref="A1:B1"/>
    <mergeCell ref="A12:B12"/>
  </mergeCells>
  <hyperlinks>
    <hyperlink ref="C1" location="'Spis treści'!A1" display="Powrót do spisu" xr:uid="{05B01D5F-6454-4A0C-B6AC-2B56FA1282D6}"/>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dimension ref="A1:L122"/>
  <sheetViews>
    <sheetView showGridLines="0" view="pageBreakPreview" topLeftCell="A7" zoomScale="90" zoomScaleNormal="100" zoomScaleSheetLayoutView="90" workbookViewId="0">
      <selection activeCell="A17" sqref="A17:B17"/>
    </sheetView>
  </sheetViews>
  <sheetFormatPr defaultColWidth="8" defaultRowHeight="15" zeroHeight="1"/>
  <cols>
    <col min="1" max="1" width="23.75" style="50" customWidth="1"/>
    <col min="2" max="2" width="12.75" style="50" customWidth="1"/>
    <col min="3" max="3" width="13.125" style="50" customWidth="1"/>
    <col min="4" max="6" width="12.375" style="50" customWidth="1"/>
    <col min="7" max="7" width="7.875" style="50" customWidth="1"/>
    <col min="8" max="8" width="8" style="50" customWidth="1"/>
    <col min="9" max="9" width="8.125" style="50" customWidth="1"/>
    <col min="10" max="10" width="9" style="50" bestFit="1" customWidth="1"/>
    <col min="11" max="16383" width="8" style="50"/>
    <col min="16384" max="16384" width="3.625" style="50" customWidth="1"/>
  </cols>
  <sheetData>
    <row r="1" spans="1:12" ht="30" customHeight="1">
      <c r="A1" s="624" t="s">
        <v>490</v>
      </c>
      <c r="B1" s="624"/>
      <c r="C1" s="624"/>
      <c r="D1" s="624"/>
      <c r="E1" s="624"/>
      <c r="F1" s="624"/>
      <c r="G1" s="624"/>
      <c r="H1" s="624"/>
      <c r="I1" s="624"/>
      <c r="J1" s="585" t="s">
        <v>637</v>
      </c>
    </row>
    <row r="2" spans="1:12" ht="38.25" customHeight="1">
      <c r="A2" s="625" t="s">
        <v>348</v>
      </c>
      <c r="B2" s="625"/>
      <c r="C2" s="625"/>
      <c r="D2" s="625"/>
      <c r="E2" s="625"/>
      <c r="F2" s="625"/>
      <c r="G2" s="625"/>
      <c r="H2" s="625"/>
      <c r="I2" s="625"/>
    </row>
    <row r="3" spans="1:12" ht="21" customHeight="1">
      <c r="A3" s="626" t="s">
        <v>15</v>
      </c>
      <c r="B3" s="627" t="s">
        <v>438</v>
      </c>
      <c r="C3" s="628"/>
      <c r="D3" s="629" t="s">
        <v>576</v>
      </c>
      <c r="E3" s="629"/>
      <c r="F3" s="629"/>
      <c r="G3" s="629"/>
      <c r="H3" s="629"/>
      <c r="I3" s="628"/>
    </row>
    <row r="4" spans="1:12" ht="20.25" customHeight="1">
      <c r="A4" s="626"/>
      <c r="B4" s="630" t="s">
        <v>642</v>
      </c>
      <c r="C4" s="630" t="s">
        <v>643</v>
      </c>
      <c r="D4" s="630" t="s">
        <v>577</v>
      </c>
      <c r="E4" s="630" t="s">
        <v>642</v>
      </c>
      <c r="F4" s="630" t="s">
        <v>643</v>
      </c>
      <c r="G4" s="631" t="s">
        <v>16</v>
      </c>
      <c r="H4" s="631"/>
      <c r="I4" s="632"/>
    </row>
    <row r="5" spans="1:12" ht="75.75" customHeight="1">
      <c r="A5" s="626"/>
      <c r="B5" s="630"/>
      <c r="C5" s="630"/>
      <c r="D5" s="630"/>
      <c r="E5" s="630"/>
      <c r="F5" s="630"/>
      <c r="G5" s="162" t="s">
        <v>647</v>
      </c>
      <c r="H5" s="597" t="s">
        <v>648</v>
      </c>
      <c r="I5" s="543" t="s">
        <v>649</v>
      </c>
    </row>
    <row r="6" spans="1:12" ht="21" customHeight="1">
      <c r="A6" s="633" t="s">
        <v>72</v>
      </c>
      <c r="B6" s="634"/>
      <c r="C6" s="634"/>
      <c r="D6" s="634"/>
      <c r="E6" s="635"/>
      <c r="F6" s="635"/>
      <c r="G6" s="635"/>
      <c r="H6" s="635"/>
      <c r="I6" s="636"/>
    </row>
    <row r="7" spans="1:12" ht="27" customHeight="1">
      <c r="A7" s="127" t="s">
        <v>439</v>
      </c>
      <c r="B7" s="548">
        <v>1041084</v>
      </c>
      <c r="C7" s="548">
        <v>1047548</v>
      </c>
      <c r="D7" s="548">
        <v>1005612</v>
      </c>
      <c r="E7" s="548">
        <v>995710</v>
      </c>
      <c r="F7" s="548">
        <v>1000661</v>
      </c>
      <c r="G7" s="129">
        <f>E7/D7-1</f>
        <v>-9.8467400945891903E-3</v>
      </c>
      <c r="H7" s="129">
        <f>E7/B7-1</f>
        <v>-4.3583418821151798E-2</v>
      </c>
      <c r="I7" s="129">
        <f>F7/C7-1</f>
        <v>-4.4758808188264387E-2</v>
      </c>
    </row>
    <row r="8" spans="1:12" ht="27" customHeight="1">
      <c r="A8" s="130" t="s">
        <v>257</v>
      </c>
      <c r="B8" s="160">
        <v>46901</v>
      </c>
      <c r="C8" s="160">
        <v>48056</v>
      </c>
      <c r="D8" s="160">
        <v>40762</v>
      </c>
      <c r="E8" s="160">
        <v>38774</v>
      </c>
      <c r="F8" s="160">
        <v>39768</v>
      </c>
      <c r="G8" s="132">
        <f t="shared" ref="G8:G11" si="0">E8/D8-1</f>
        <v>-4.8770914086649353E-2</v>
      </c>
      <c r="H8" s="132">
        <f t="shared" ref="H8:H11" si="1">E8/B8-1</f>
        <v>-0.17327988742244305</v>
      </c>
      <c r="I8" s="132">
        <f t="shared" ref="I8:I11" si="2">F8/C8-1</f>
        <v>-0.17246545696687199</v>
      </c>
    </row>
    <row r="9" spans="1:12" ht="21" customHeight="1">
      <c r="A9" s="133" t="s">
        <v>81</v>
      </c>
      <c r="B9" s="549">
        <v>4492593949.3100004</v>
      </c>
      <c r="C9" s="549">
        <v>8929614413.6599998</v>
      </c>
      <c r="D9" s="549">
        <v>4396371173.039999</v>
      </c>
      <c r="E9" s="549">
        <v>4500807425.5599985</v>
      </c>
      <c r="F9" s="549">
        <v>8897178598.5999985</v>
      </c>
      <c r="G9" s="132">
        <f t="shared" si="0"/>
        <v>2.3755103563692925E-2</v>
      </c>
      <c r="H9" s="132">
        <f t="shared" si="1"/>
        <v>1.8282258184627587E-3</v>
      </c>
      <c r="I9" s="132">
        <f t="shared" si="2"/>
        <v>-3.6323869718700719E-3</v>
      </c>
      <c r="K9" s="56"/>
      <c r="L9" s="56"/>
    </row>
    <row r="10" spans="1:12" ht="27" customHeight="1">
      <c r="A10" s="130" t="s">
        <v>257</v>
      </c>
      <c r="B10" s="549">
        <v>222890601.78999999</v>
      </c>
      <c r="C10" s="549">
        <v>449897302.46000004</v>
      </c>
      <c r="D10" s="549">
        <v>198132186.45000002</v>
      </c>
      <c r="E10" s="549">
        <v>198215820.25</v>
      </c>
      <c r="F10" s="549">
        <v>396348006.70000005</v>
      </c>
      <c r="G10" s="377">
        <f t="shared" si="0"/>
        <v>4.2211112438850229E-4</v>
      </c>
      <c r="H10" s="132">
        <f t="shared" si="1"/>
        <v>-0.11070355296203893</v>
      </c>
      <c r="I10" s="132">
        <f t="shared" si="2"/>
        <v>-0.11902559865817597</v>
      </c>
    </row>
    <row r="11" spans="1:12" ht="21" customHeight="1">
      <c r="A11" s="514" t="s">
        <v>440</v>
      </c>
      <c r="B11" s="550">
        <v>1438.44</v>
      </c>
      <c r="C11" s="551">
        <v>1420.72</v>
      </c>
      <c r="D11" s="551">
        <v>1457.28</v>
      </c>
      <c r="E11" s="551">
        <v>1506.73</v>
      </c>
      <c r="F11" s="551">
        <v>1481.88</v>
      </c>
      <c r="G11" s="138">
        <f t="shared" si="0"/>
        <v>3.3933080808080884E-2</v>
      </c>
      <c r="H11" s="138">
        <f t="shared" si="1"/>
        <v>4.7475042407052026E-2</v>
      </c>
      <c r="I11" s="138">
        <f t="shared" si="2"/>
        <v>4.3048595078551743E-2</v>
      </c>
      <c r="J11" s="75"/>
    </row>
    <row r="12" spans="1:12" ht="21" customHeight="1">
      <c r="A12" s="637" t="s">
        <v>112</v>
      </c>
      <c r="B12" s="638"/>
      <c r="C12" s="638"/>
      <c r="D12" s="638"/>
      <c r="E12" s="638"/>
      <c r="F12" s="638"/>
      <c r="G12" s="638"/>
      <c r="H12" s="638"/>
      <c r="I12" s="639"/>
      <c r="J12" s="57"/>
    </row>
    <row r="13" spans="1:12" ht="27" customHeight="1">
      <c r="A13" s="516" t="s">
        <v>439</v>
      </c>
      <c r="B13" s="517">
        <v>814476</v>
      </c>
      <c r="C13" s="518">
        <v>820365</v>
      </c>
      <c r="D13" s="519">
        <v>784324</v>
      </c>
      <c r="E13" s="519">
        <v>774928</v>
      </c>
      <c r="F13" s="519">
        <v>779626</v>
      </c>
      <c r="G13" s="545">
        <f t="shared" ref="G13:G15" si="3">E13/D13-1</f>
        <v>-1.1979743065365867E-2</v>
      </c>
      <c r="H13" s="545">
        <f t="shared" ref="H13:H15" si="4">E13/B13-1</f>
        <v>-4.855637244068578E-2</v>
      </c>
      <c r="I13" s="545">
        <f t="shared" ref="I13:I15" si="5">F13/C13-1</f>
        <v>-4.9659602737805786E-2</v>
      </c>
      <c r="J13" s="57"/>
    </row>
    <row r="14" spans="1:12" ht="21" customHeight="1">
      <c r="A14" s="135" t="s">
        <v>108</v>
      </c>
      <c r="B14" s="140">
        <v>3533728654.77</v>
      </c>
      <c r="C14" s="136">
        <v>7030745985.4500008</v>
      </c>
      <c r="D14" s="141">
        <v>3439392815.9199991</v>
      </c>
      <c r="E14" s="141">
        <v>3514217783.3599992</v>
      </c>
      <c r="F14" s="141">
        <v>6953610599.2799988</v>
      </c>
      <c r="G14" s="546">
        <f t="shared" si="3"/>
        <v>2.1755283983165841E-2</v>
      </c>
      <c r="H14" s="546">
        <f t="shared" si="4"/>
        <v>-5.5213269937022247E-3</v>
      </c>
      <c r="I14" s="546">
        <f t="shared" si="5"/>
        <v>-1.0971152467978862E-2</v>
      </c>
      <c r="J14" s="57"/>
    </row>
    <row r="15" spans="1:12" ht="21" customHeight="1">
      <c r="A15" s="514" t="s">
        <v>109</v>
      </c>
      <c r="B15" s="520">
        <v>1446.22</v>
      </c>
      <c r="C15" s="515">
        <v>1428.38</v>
      </c>
      <c r="D15" s="521">
        <v>1461.72</v>
      </c>
      <c r="E15" s="521">
        <v>1511.63</v>
      </c>
      <c r="F15" s="521">
        <v>1486.53</v>
      </c>
      <c r="G15" s="547">
        <f t="shared" si="3"/>
        <v>3.4144706236488576E-2</v>
      </c>
      <c r="H15" s="547">
        <f t="shared" si="4"/>
        <v>4.5228250197065556E-2</v>
      </c>
      <c r="I15" s="547">
        <f t="shared" si="5"/>
        <v>4.071045520099692E-2</v>
      </c>
      <c r="J15" s="57"/>
    </row>
    <row r="16" spans="1:12" ht="21" customHeight="1">
      <c r="A16" s="637" t="s">
        <v>110</v>
      </c>
      <c r="B16" s="638"/>
      <c r="C16" s="638"/>
      <c r="D16" s="638"/>
      <c r="E16" s="638"/>
      <c r="F16" s="638"/>
      <c r="G16" s="638"/>
      <c r="H16" s="638"/>
      <c r="I16" s="639"/>
      <c r="J16" s="57"/>
    </row>
    <row r="17" spans="1:10" ht="24.75" customHeight="1">
      <c r="A17" s="516" t="s">
        <v>439</v>
      </c>
      <c r="B17" s="517">
        <v>184440</v>
      </c>
      <c r="C17" s="517">
        <v>185177</v>
      </c>
      <c r="D17" s="517">
        <v>179636</v>
      </c>
      <c r="E17" s="517">
        <v>178874</v>
      </c>
      <c r="F17" s="517">
        <v>179255</v>
      </c>
      <c r="G17" s="545">
        <f t="shared" ref="G17:G21" si="6">E17/D17-1</f>
        <v>-4.2419114208732678E-3</v>
      </c>
      <c r="H17" s="545">
        <f t="shared" ref="H17:H21" si="7">E17/B17-1</f>
        <v>-3.0177835610496584E-2</v>
      </c>
      <c r="I17" s="545">
        <f t="shared" ref="I17:I21" si="8">F17/C17-1</f>
        <v>-3.1980213525437784E-2</v>
      </c>
      <c r="J17" s="57"/>
    </row>
    <row r="18" spans="1:10" ht="27" customHeight="1">
      <c r="A18" s="135" t="s">
        <v>258</v>
      </c>
      <c r="B18" s="139">
        <v>12261</v>
      </c>
      <c r="C18" s="139">
        <v>12308</v>
      </c>
      <c r="D18" s="139">
        <v>12042</v>
      </c>
      <c r="E18" s="139">
        <v>12018</v>
      </c>
      <c r="F18" s="139">
        <v>12030</v>
      </c>
      <c r="G18" s="546">
        <f t="shared" si="6"/>
        <v>-1.9930244145490716E-3</v>
      </c>
      <c r="H18" s="546">
        <f t="shared" si="7"/>
        <v>-1.9818938096403227E-2</v>
      </c>
      <c r="I18" s="546">
        <f t="shared" si="8"/>
        <v>-2.2586935326616819E-2</v>
      </c>
      <c r="J18" s="57"/>
    </row>
    <row r="19" spans="1:10" ht="21" customHeight="1">
      <c r="A19" s="135" t="s">
        <v>81</v>
      </c>
      <c r="B19" s="140">
        <v>723997152.43000019</v>
      </c>
      <c r="C19" s="137">
        <v>1435944114.1000001</v>
      </c>
      <c r="D19" s="523">
        <v>718768374.86999977</v>
      </c>
      <c r="E19" s="523">
        <v>737537989.78999972</v>
      </c>
      <c r="F19" s="523">
        <v>1456306364.6599994</v>
      </c>
      <c r="G19" s="546">
        <f t="shared" si="6"/>
        <v>2.6113579250609975E-2</v>
      </c>
      <c r="H19" s="546">
        <f t="shared" si="7"/>
        <v>1.8702887593620376E-2</v>
      </c>
      <c r="I19" s="546">
        <f t="shared" si="8"/>
        <v>1.4180392091903693E-2</v>
      </c>
      <c r="J19" s="57"/>
    </row>
    <row r="20" spans="1:10" ht="30.75" customHeight="1">
      <c r="A20" s="135" t="s">
        <v>258</v>
      </c>
      <c r="B20" s="140">
        <v>52800017.029999994</v>
      </c>
      <c r="C20" s="141">
        <v>104355399.08999999</v>
      </c>
      <c r="D20" s="140">
        <v>52666970.600000009</v>
      </c>
      <c r="E20" s="140">
        <v>53968508.45000001</v>
      </c>
      <c r="F20" s="140">
        <v>106635479.05000001</v>
      </c>
      <c r="G20" s="546">
        <f t="shared" si="6"/>
        <v>2.4712601373734655E-2</v>
      </c>
      <c r="H20" s="546">
        <f t="shared" si="7"/>
        <v>2.2130512180253747E-2</v>
      </c>
      <c r="I20" s="546">
        <f t="shared" si="8"/>
        <v>2.1849180587518946E-2</v>
      </c>
      <c r="J20" s="57"/>
    </row>
    <row r="21" spans="1:10" ht="21" customHeight="1">
      <c r="A21" s="145" t="s">
        <v>111</v>
      </c>
      <c r="B21" s="146">
        <v>1308.46</v>
      </c>
      <c r="C21" s="148">
        <v>1292.4100000000001</v>
      </c>
      <c r="D21" s="148">
        <v>1333.75</v>
      </c>
      <c r="E21" s="148">
        <v>1374.41</v>
      </c>
      <c r="F21" s="148">
        <v>1354.03</v>
      </c>
      <c r="G21" s="547">
        <f t="shared" si="6"/>
        <v>3.0485473289597165E-2</v>
      </c>
      <c r="H21" s="547">
        <f t="shared" si="7"/>
        <v>5.0402763554101782E-2</v>
      </c>
      <c r="I21" s="547">
        <f t="shared" si="8"/>
        <v>4.7678368319650888E-2</v>
      </c>
      <c r="J21" s="57"/>
    </row>
    <row r="22" spans="1:10" ht="21" customHeight="1">
      <c r="A22" s="640" t="s">
        <v>445</v>
      </c>
      <c r="B22" s="622"/>
      <c r="C22" s="622"/>
      <c r="D22" s="622"/>
      <c r="E22" s="622"/>
      <c r="F22" s="622"/>
      <c r="G22" s="622"/>
      <c r="H22" s="622"/>
      <c r="I22" s="623"/>
      <c r="J22" s="57"/>
    </row>
    <row r="23" spans="1:10" ht="27" customHeight="1">
      <c r="A23" s="127" t="s">
        <v>439</v>
      </c>
      <c r="B23" s="522">
        <v>42168</v>
      </c>
      <c r="C23" s="128">
        <v>42005</v>
      </c>
      <c r="D23" s="522">
        <v>41652</v>
      </c>
      <c r="E23" s="522">
        <v>41908</v>
      </c>
      <c r="F23" s="522">
        <v>41780</v>
      </c>
      <c r="G23" s="129">
        <f t="shared" ref="G23:G25" si="9">E23/D23-1</f>
        <v>6.1461634495343365E-3</v>
      </c>
      <c r="H23" s="129">
        <f t="shared" ref="H23:H25" si="10">E23/B23-1</f>
        <v>-6.1658129387213156E-3</v>
      </c>
      <c r="I23" s="129">
        <f t="shared" ref="I23:I25" si="11">F23/C23-1</f>
        <v>-5.356505177955051E-3</v>
      </c>
      <c r="J23" s="57"/>
    </row>
    <row r="24" spans="1:10" ht="21" customHeight="1">
      <c r="A24" s="133" t="s">
        <v>81</v>
      </c>
      <c r="B24" s="142">
        <v>234842627.47000003</v>
      </c>
      <c r="C24" s="144">
        <v>462873976.67000002</v>
      </c>
      <c r="D24" s="143">
        <v>238186895.96999997</v>
      </c>
      <c r="E24" s="143">
        <v>249030674.90999994</v>
      </c>
      <c r="F24" s="143">
        <v>487217570.87999988</v>
      </c>
      <c r="G24" s="132">
        <f t="shared" si="9"/>
        <v>4.5526345586055061E-2</v>
      </c>
      <c r="H24" s="132">
        <f t="shared" si="10"/>
        <v>6.0415128176899424E-2</v>
      </c>
      <c r="I24" s="132">
        <f t="shared" si="11"/>
        <v>5.2592272274911922E-2</v>
      </c>
      <c r="J24" s="57"/>
    </row>
    <row r="25" spans="1:10" ht="21" customHeight="1">
      <c r="A25" s="145" t="s">
        <v>109</v>
      </c>
      <c r="B25" s="146">
        <v>1856.4</v>
      </c>
      <c r="C25" s="147">
        <v>1836.58</v>
      </c>
      <c r="D25" s="148">
        <v>1906.18</v>
      </c>
      <c r="E25" s="148">
        <v>1980.76</v>
      </c>
      <c r="F25" s="148">
        <v>1943.58</v>
      </c>
      <c r="G25" s="138">
        <f t="shared" si="9"/>
        <v>3.9125371161170541E-2</v>
      </c>
      <c r="H25" s="138">
        <f t="shared" si="10"/>
        <v>6.6989872872225797E-2</v>
      </c>
      <c r="I25" s="138">
        <f t="shared" si="11"/>
        <v>5.826046238116489E-2</v>
      </c>
      <c r="J25" s="57"/>
    </row>
    <row r="26" spans="1:10" ht="21" customHeight="1">
      <c r="A26" s="620" t="s">
        <v>102</v>
      </c>
      <c r="B26" s="621"/>
      <c r="C26" s="621"/>
      <c r="D26" s="621"/>
      <c r="E26" s="622"/>
      <c r="F26" s="622"/>
      <c r="G26" s="622"/>
      <c r="H26" s="622"/>
      <c r="I26" s="623"/>
      <c r="J26" s="57"/>
    </row>
    <row r="27" spans="1:10" ht="27.75" customHeight="1">
      <c r="A27" s="149" t="s">
        <v>81</v>
      </c>
      <c r="B27" s="150">
        <v>25514.639999999999</v>
      </c>
      <c r="C27" s="151">
        <v>50337.440000000002</v>
      </c>
      <c r="D27" s="152">
        <v>23086.28</v>
      </c>
      <c r="E27" s="152">
        <v>20977.5</v>
      </c>
      <c r="F27" s="152">
        <v>44063.78</v>
      </c>
      <c r="G27" s="153">
        <f>E27/D27-1</f>
        <v>-9.1343429950602628E-2</v>
      </c>
      <c r="H27" s="153">
        <f>E27/B27-1</f>
        <v>-0.17782496637224743</v>
      </c>
      <c r="I27" s="153">
        <f>F27/C27-1</f>
        <v>-0.12463208299826145</v>
      </c>
      <c r="J27" s="57"/>
    </row>
    <row r="28" spans="1:10">
      <c r="J28" s="57"/>
    </row>
    <row r="29" spans="1:10">
      <c r="J29" s="57"/>
    </row>
    <row r="30" spans="1:10" ht="12.75" customHeight="1">
      <c r="J30" s="57"/>
    </row>
    <row r="31" spans="1:10">
      <c r="J31" s="57"/>
    </row>
    <row r="32" spans="1:10">
      <c r="J32" s="57"/>
    </row>
    <row r="33" spans="7:10">
      <c r="J33" s="57"/>
    </row>
    <row r="34" spans="7:10">
      <c r="J34" s="57"/>
    </row>
    <row r="35" spans="7:10">
      <c r="J35" s="57"/>
    </row>
    <row r="36" spans="7:10">
      <c r="J36" s="57"/>
    </row>
    <row r="37" spans="7:10">
      <c r="J37" s="57"/>
    </row>
    <row r="38" spans="7:10">
      <c r="J38" s="57"/>
    </row>
    <row r="39" spans="7:10">
      <c r="J39" s="57"/>
    </row>
    <row r="40" spans="7:10" ht="12.75" customHeight="1">
      <c r="G40" s="533"/>
      <c r="J40" s="57"/>
    </row>
    <row r="41" spans="7:10">
      <c r="J41" s="57"/>
    </row>
    <row r="42" spans="7:10">
      <c r="J42" s="57"/>
    </row>
    <row r="43" spans="7:10">
      <c r="J43" s="57"/>
    </row>
    <row r="44" spans="7:10"/>
    <row r="45" spans="7:10"/>
    <row r="46" spans="7:10"/>
    <row r="47" spans="7:10"/>
    <row r="48" spans="7:10"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6">
    <mergeCell ref="A26:I26"/>
    <mergeCell ref="A1:I1"/>
    <mergeCell ref="A2:I2"/>
    <mergeCell ref="A3:A5"/>
    <mergeCell ref="B3:C3"/>
    <mergeCell ref="D3:I3"/>
    <mergeCell ref="B4:B5"/>
    <mergeCell ref="C4:C5"/>
    <mergeCell ref="D4:D5"/>
    <mergeCell ref="G4:I4"/>
    <mergeCell ref="A6:I6"/>
    <mergeCell ref="A12:I12"/>
    <mergeCell ref="A16:I16"/>
    <mergeCell ref="A22:I22"/>
    <mergeCell ref="E4:E5"/>
    <mergeCell ref="F4:F5"/>
  </mergeCells>
  <hyperlinks>
    <hyperlink ref="J1" location="'Spis treści'!A1" display="Powrót do spisu" xr:uid="{D35704BE-E097-428B-B0BD-F20DFF6548DE}"/>
  </hyperlinks>
  <printOptions horizontalCentered="1"/>
  <pageMargins left="0.51181102362204722" right="0.51181102362204722" top="0.6692913385826772" bottom="0.55118110236220474" header="0.31496062992125984" footer="0.31496062992125984"/>
  <pageSetup paperSize="9" scale="81" fitToHeight="0" orientation="portrait" r:id="rId1"/>
  <headerFooter differentFirst="1" alignWithMargins="0">
    <oddFooter>&amp;C&amp;"Arial,Normalny"&amp;9&amp;P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dimension ref="A1:J34"/>
  <sheetViews>
    <sheetView showGridLines="0" view="pageBreakPreview" topLeftCell="A13" zoomScale="90" zoomScaleNormal="100" zoomScaleSheetLayoutView="90" workbookViewId="0">
      <selection activeCell="A17" sqref="A17:B17"/>
    </sheetView>
  </sheetViews>
  <sheetFormatPr defaultColWidth="8" defaultRowHeight="15"/>
  <cols>
    <col min="1" max="1" width="30.125" style="50" customWidth="1"/>
    <col min="2" max="6" width="11.125" style="50" customWidth="1"/>
    <col min="7" max="7" width="8.25" style="50" customWidth="1"/>
    <col min="8" max="9" width="8.625" style="50" customWidth="1"/>
    <col min="10" max="10" width="9.625" style="50" customWidth="1"/>
    <col min="11" max="16377" width="8" style="50"/>
    <col min="16378" max="16378" width="0.5" style="50" customWidth="1"/>
    <col min="16379" max="16380" width="0.875" style="50" customWidth="1"/>
    <col min="16381" max="16384" width="0.625" style="50" customWidth="1"/>
  </cols>
  <sheetData>
    <row r="1" spans="1:10" ht="30" customHeight="1">
      <c r="A1" s="624" t="str">
        <f>'Tab 1'!A1:I1</f>
        <v xml:space="preserve"> I. EMERYTURY I RENTY REALIZOWANE PRZEZ KRUS</v>
      </c>
      <c r="B1" s="624"/>
      <c r="C1" s="624"/>
      <c r="D1" s="624"/>
      <c r="E1" s="624"/>
      <c r="F1" s="624"/>
      <c r="G1" s="624"/>
      <c r="H1" s="624"/>
      <c r="I1" s="624"/>
      <c r="J1" s="585" t="s">
        <v>637</v>
      </c>
    </row>
    <row r="2" spans="1:10" s="52" customFormat="1" ht="12.75">
      <c r="A2" s="51"/>
      <c r="B2" s="51"/>
      <c r="C2" s="51"/>
      <c r="D2" s="51"/>
      <c r="E2" s="51"/>
      <c r="F2" s="51"/>
    </row>
    <row r="3" spans="1:10" ht="30" customHeight="1">
      <c r="A3" s="657" t="s">
        <v>650</v>
      </c>
      <c r="B3" s="657"/>
      <c r="C3" s="657"/>
      <c r="D3" s="657"/>
      <c r="E3" s="657"/>
      <c r="F3" s="657"/>
      <c r="G3" s="657"/>
      <c r="H3" s="657"/>
      <c r="I3" s="657"/>
    </row>
    <row r="4" spans="1:10" ht="21" customHeight="1">
      <c r="A4" s="630" t="s">
        <v>15</v>
      </c>
      <c r="B4" s="627" t="s">
        <v>438</v>
      </c>
      <c r="C4" s="628"/>
      <c r="D4" s="627" t="s">
        <v>576</v>
      </c>
      <c r="E4" s="629"/>
      <c r="F4" s="629"/>
      <c r="G4" s="629"/>
      <c r="H4" s="629"/>
      <c r="I4" s="628"/>
    </row>
    <row r="5" spans="1:10" ht="18" customHeight="1">
      <c r="A5" s="630"/>
      <c r="B5" s="630" t="s">
        <v>642</v>
      </c>
      <c r="C5" s="630" t="s">
        <v>643</v>
      </c>
      <c r="D5" s="630" t="s">
        <v>577</v>
      </c>
      <c r="E5" s="630" t="s">
        <v>642</v>
      </c>
      <c r="F5" s="630" t="s">
        <v>643</v>
      </c>
      <c r="G5" s="656" t="s">
        <v>16</v>
      </c>
      <c r="H5" s="631"/>
      <c r="I5" s="632"/>
    </row>
    <row r="6" spans="1:10" ht="75" customHeight="1">
      <c r="A6" s="630"/>
      <c r="B6" s="630"/>
      <c r="C6" s="630"/>
      <c r="D6" s="630"/>
      <c r="E6" s="630"/>
      <c r="F6" s="630"/>
      <c r="G6" s="598" t="s">
        <v>644</v>
      </c>
      <c r="H6" s="597" t="s">
        <v>645</v>
      </c>
      <c r="I6" s="597" t="s">
        <v>646</v>
      </c>
    </row>
    <row r="7" spans="1:10" ht="21" customHeight="1">
      <c r="A7" s="633" t="s">
        <v>72</v>
      </c>
      <c r="B7" s="634"/>
      <c r="C7" s="634"/>
      <c r="D7" s="634"/>
      <c r="E7" s="634"/>
      <c r="F7" s="634"/>
      <c r="G7" s="634"/>
      <c r="H7" s="634"/>
      <c r="I7" s="642"/>
    </row>
    <row r="8" spans="1:10" ht="21" customHeight="1">
      <c r="A8" s="133" t="s">
        <v>446</v>
      </c>
      <c r="B8" s="131">
        <v>634685</v>
      </c>
      <c r="C8" s="131">
        <v>636345</v>
      </c>
      <c r="D8" s="131">
        <v>629189</v>
      </c>
      <c r="E8" s="131">
        <v>627606</v>
      </c>
      <c r="F8" s="131">
        <v>628398</v>
      </c>
      <c r="G8" s="129">
        <f>E8/D8-1</f>
        <v>-2.5159371826272148E-3</v>
      </c>
      <c r="H8" s="129">
        <f>E8/B8-1</f>
        <v>-1.1153564366575552E-2</v>
      </c>
      <c r="I8" s="129">
        <f>F8/C8-1</f>
        <v>-1.2488508592037317E-2</v>
      </c>
    </row>
    <row r="9" spans="1:10" ht="21" customHeight="1">
      <c r="A9" s="133" t="s">
        <v>81</v>
      </c>
      <c r="B9" s="134">
        <v>186588503.38000003</v>
      </c>
      <c r="C9" s="134">
        <v>368407526.18000007</v>
      </c>
      <c r="D9" s="134">
        <v>191448905.04000002</v>
      </c>
      <c r="E9" s="134">
        <v>199156567.13999999</v>
      </c>
      <c r="F9" s="134">
        <v>390605472.18000001</v>
      </c>
      <c r="G9" s="138">
        <f>E9/D9-1</f>
        <v>4.02596301002065E-2</v>
      </c>
      <c r="H9" s="138">
        <f>E9/B9-1</f>
        <v>6.7357117573338732E-2</v>
      </c>
      <c r="I9" s="138">
        <f>F9/C9-1</f>
        <v>6.0253779910984351E-2</v>
      </c>
    </row>
    <row r="10" spans="1:10" ht="21" customHeight="1">
      <c r="A10" s="643" t="s">
        <v>112</v>
      </c>
      <c r="B10" s="644"/>
      <c r="C10" s="644"/>
      <c r="D10" s="644"/>
      <c r="E10" s="644"/>
      <c r="F10" s="644"/>
      <c r="G10" s="644"/>
      <c r="H10" s="644"/>
      <c r="I10" s="645"/>
    </row>
    <row r="11" spans="1:10" ht="21" customHeight="1">
      <c r="A11" s="133" t="s">
        <v>92</v>
      </c>
      <c r="B11" s="131">
        <v>510579</v>
      </c>
      <c r="C11" s="131">
        <v>512026</v>
      </c>
      <c r="D11" s="131">
        <v>507693</v>
      </c>
      <c r="E11" s="131">
        <v>506853</v>
      </c>
      <c r="F11" s="131">
        <v>507273</v>
      </c>
      <c r="G11" s="129">
        <f t="shared" ref="G11:G12" si="0">E11/D11-1</f>
        <v>-1.6545431983502334E-3</v>
      </c>
      <c r="H11" s="129">
        <f t="shared" ref="H11:H12" si="1">E11/B11-1</f>
        <v>-7.2975974335020011E-3</v>
      </c>
      <c r="I11" s="129">
        <f t="shared" ref="I11:I12" si="2">F11/C11-1</f>
        <v>-9.2827317362790263E-3</v>
      </c>
    </row>
    <row r="12" spans="1:10" ht="21" customHeight="1">
      <c r="A12" s="133" t="s">
        <v>81</v>
      </c>
      <c r="B12" s="134">
        <v>165665227.33000001</v>
      </c>
      <c r="C12" s="156">
        <v>326960796.73000002</v>
      </c>
      <c r="D12" s="156">
        <v>170157838.80000001</v>
      </c>
      <c r="E12" s="156">
        <v>177231664.71000001</v>
      </c>
      <c r="F12" s="156">
        <v>347389503.50999999</v>
      </c>
      <c r="G12" s="138">
        <f t="shared" si="0"/>
        <v>4.1572142428973891E-2</v>
      </c>
      <c r="H12" s="138">
        <f t="shared" si="1"/>
        <v>6.9818136047101742E-2</v>
      </c>
      <c r="I12" s="138">
        <f t="shared" si="2"/>
        <v>6.2480600072888137E-2</v>
      </c>
    </row>
    <row r="13" spans="1:10" ht="21" customHeight="1">
      <c r="A13" s="643" t="s">
        <v>110</v>
      </c>
      <c r="B13" s="644"/>
      <c r="C13" s="644"/>
      <c r="D13" s="644"/>
      <c r="E13" s="644"/>
      <c r="F13" s="644"/>
      <c r="G13" s="644"/>
      <c r="H13" s="644"/>
      <c r="I13" s="645"/>
    </row>
    <row r="14" spans="1:10" ht="21" customHeight="1">
      <c r="A14" s="133" t="s">
        <v>92</v>
      </c>
      <c r="B14" s="131">
        <v>10753</v>
      </c>
      <c r="C14" s="131">
        <v>10852</v>
      </c>
      <c r="D14" s="131">
        <v>10182</v>
      </c>
      <c r="E14" s="131">
        <v>9850</v>
      </c>
      <c r="F14" s="131">
        <v>10016</v>
      </c>
      <c r="G14" s="129">
        <f t="shared" ref="G14:G15" si="3">E14/D14-1</f>
        <v>-3.2606560597132184E-2</v>
      </c>
      <c r="H14" s="129">
        <f t="shared" ref="H14:H15" si="4">E14/B14-1</f>
        <v>-8.3976564679624333E-2</v>
      </c>
      <c r="I14" s="129">
        <f t="shared" ref="I14:I15" si="5">F14/C14-1</f>
        <v>-7.7036490969406568E-2</v>
      </c>
    </row>
    <row r="15" spans="1:10" ht="21" customHeight="1">
      <c r="A15" s="133" t="s">
        <v>81</v>
      </c>
      <c r="B15" s="134">
        <v>3104145.84</v>
      </c>
      <c r="C15" s="134">
        <v>6191667.1699999999</v>
      </c>
      <c r="D15" s="134">
        <v>3037260.18</v>
      </c>
      <c r="E15" s="134">
        <v>3047368.54</v>
      </c>
      <c r="F15" s="134">
        <v>6084628.7200000007</v>
      </c>
      <c r="G15" s="138">
        <f t="shared" si="3"/>
        <v>3.3281179092137236E-3</v>
      </c>
      <c r="H15" s="138">
        <f t="shared" si="4"/>
        <v>-1.8290796543244836E-2</v>
      </c>
      <c r="I15" s="138">
        <f t="shared" si="5"/>
        <v>-1.7287500613505924E-2</v>
      </c>
    </row>
    <row r="16" spans="1:10" ht="21" customHeight="1">
      <c r="A16" s="643" t="s">
        <v>113</v>
      </c>
      <c r="B16" s="644"/>
      <c r="C16" s="644"/>
      <c r="D16" s="644"/>
      <c r="E16" s="644"/>
      <c r="F16" s="644"/>
      <c r="G16" s="644"/>
      <c r="H16" s="644"/>
      <c r="I16" s="645"/>
    </row>
    <row r="17" spans="1:9" ht="21" customHeight="1">
      <c r="A17" s="133" t="s">
        <v>92</v>
      </c>
      <c r="B17" s="131">
        <v>113353</v>
      </c>
      <c r="C17" s="131">
        <v>113466</v>
      </c>
      <c r="D17" s="131">
        <v>111314</v>
      </c>
      <c r="E17" s="131">
        <v>110903</v>
      </c>
      <c r="F17" s="131">
        <v>111109</v>
      </c>
      <c r="G17" s="129">
        <f t="shared" ref="G17:G18" si="6">E17/D17-1</f>
        <v>-3.6922579370070041E-3</v>
      </c>
      <c r="H17" s="129">
        <f t="shared" ref="H17:H18" si="7">E17/B17-1</f>
        <v>-2.1613896412093214E-2</v>
      </c>
      <c r="I17" s="129">
        <f t="shared" ref="I17:I18" si="8">F17/C17-1</f>
        <v>-2.0772742495549279E-2</v>
      </c>
    </row>
    <row r="18" spans="1:9" ht="21" customHeight="1">
      <c r="A18" s="145" t="s">
        <v>81</v>
      </c>
      <c r="B18" s="157">
        <v>17819130.210000001</v>
      </c>
      <c r="C18" s="147">
        <v>35255062.280000001</v>
      </c>
      <c r="D18" s="147">
        <v>18253806.059999999</v>
      </c>
      <c r="E18" s="147">
        <v>18877533.890000001</v>
      </c>
      <c r="F18" s="147">
        <v>37131339.950000003</v>
      </c>
      <c r="G18" s="138">
        <f t="shared" si="6"/>
        <v>3.4169741255594355E-2</v>
      </c>
      <c r="H18" s="138">
        <f t="shared" si="7"/>
        <v>5.9397045059249365E-2</v>
      </c>
      <c r="I18" s="138">
        <f t="shared" si="8"/>
        <v>5.322009234016889E-2</v>
      </c>
    </row>
    <row r="19" spans="1:9" s="59" customFormat="1" ht="47.25" customHeight="1">
      <c r="A19" s="51"/>
      <c r="B19" s="58"/>
      <c r="C19" s="58"/>
      <c r="D19" s="58"/>
      <c r="E19" s="58"/>
      <c r="F19" s="58"/>
    </row>
    <row r="20" spans="1:9" ht="22.5" customHeight="1">
      <c r="A20" s="641" t="s">
        <v>447</v>
      </c>
      <c r="B20" s="641"/>
      <c r="C20" s="641"/>
      <c r="D20" s="641"/>
      <c r="E20" s="641"/>
      <c r="F20" s="641"/>
    </row>
    <row r="21" spans="1:9" ht="22.5" customHeight="1">
      <c r="A21" s="647" t="s">
        <v>15</v>
      </c>
      <c r="B21" s="646" t="s">
        <v>114</v>
      </c>
      <c r="C21" s="646" t="s">
        <v>115</v>
      </c>
      <c r="D21" s="626" t="s">
        <v>116</v>
      </c>
      <c r="E21" s="652"/>
      <c r="F21" s="650" t="s">
        <v>541</v>
      </c>
    </row>
    <row r="22" spans="1:9" ht="48" customHeight="1">
      <c r="A22" s="648"/>
      <c r="B22" s="646"/>
      <c r="C22" s="646"/>
      <c r="D22" s="499" t="s">
        <v>117</v>
      </c>
      <c r="E22" s="163" t="s">
        <v>118</v>
      </c>
      <c r="F22" s="651"/>
    </row>
    <row r="23" spans="1:9" ht="15" customHeight="1">
      <c r="A23" s="649"/>
      <c r="B23" s="653" t="s">
        <v>641</v>
      </c>
      <c r="C23" s="654"/>
      <c r="D23" s="654"/>
      <c r="E23" s="654"/>
      <c r="F23" s="655"/>
    </row>
    <row r="24" spans="1:9" ht="21" customHeight="1">
      <c r="A24" s="158" t="s">
        <v>72</v>
      </c>
      <c r="B24" s="544">
        <f>B25+B27+B31</f>
        <v>18236</v>
      </c>
      <c r="C24" s="544">
        <f>C25+C27+C31</f>
        <v>18836</v>
      </c>
      <c r="D24" s="544">
        <f>D25+D27+D31</f>
        <v>20905</v>
      </c>
      <c r="E24" s="544">
        <f t="shared" ref="E24:F24" si="9">E25+E27+E31</f>
        <v>1</v>
      </c>
      <c r="F24" s="544">
        <f t="shared" si="9"/>
        <v>16167</v>
      </c>
    </row>
    <row r="25" spans="1:9" ht="21" customHeight="1">
      <c r="A25" s="159" t="s">
        <v>119</v>
      </c>
      <c r="B25" s="160">
        <v>1609</v>
      </c>
      <c r="C25" s="160">
        <v>6171</v>
      </c>
      <c r="D25" s="160">
        <v>5185</v>
      </c>
      <c r="E25" s="160">
        <v>1</v>
      </c>
      <c r="F25" s="160">
        <v>2595</v>
      </c>
    </row>
    <row r="26" spans="1:9" ht="21" customHeight="1">
      <c r="A26" s="159" t="s">
        <v>120</v>
      </c>
      <c r="B26" s="160">
        <v>2</v>
      </c>
      <c r="C26" s="160">
        <v>3</v>
      </c>
      <c r="D26" s="160">
        <v>5</v>
      </c>
      <c r="E26" s="590">
        <v>0</v>
      </c>
      <c r="F26" s="590">
        <v>0</v>
      </c>
    </row>
    <row r="27" spans="1:9" ht="21" customHeight="1">
      <c r="A27" s="159" t="s">
        <v>121</v>
      </c>
      <c r="B27" s="131">
        <f>B28+B30</f>
        <v>16627</v>
      </c>
      <c r="C27" s="131">
        <f t="shared" ref="C27:F27" si="10">C28+C30</f>
        <v>12665</v>
      </c>
      <c r="D27" s="131">
        <f t="shared" si="10"/>
        <v>15720</v>
      </c>
      <c r="E27" s="590">
        <f t="shared" si="10"/>
        <v>0</v>
      </c>
      <c r="F27" s="131">
        <f t="shared" si="10"/>
        <v>13572</v>
      </c>
    </row>
    <row r="28" spans="1:9" ht="21" customHeight="1">
      <c r="A28" s="159" t="s">
        <v>534</v>
      </c>
      <c r="B28" s="131">
        <v>16278</v>
      </c>
      <c r="C28" s="131">
        <v>11622</v>
      </c>
      <c r="D28" s="131">
        <v>14584</v>
      </c>
      <c r="E28" s="590">
        <v>0</v>
      </c>
      <c r="F28" s="131">
        <v>13316</v>
      </c>
    </row>
    <row r="29" spans="1:9" ht="22.5" customHeight="1">
      <c r="A29" s="159" t="s">
        <v>568</v>
      </c>
      <c r="B29" s="160">
        <v>766</v>
      </c>
      <c r="C29" s="160">
        <v>549</v>
      </c>
      <c r="D29" s="160">
        <v>676</v>
      </c>
      <c r="E29" s="591">
        <v>0</v>
      </c>
      <c r="F29" s="160">
        <v>639</v>
      </c>
    </row>
    <row r="30" spans="1:9" ht="21" customHeight="1">
      <c r="A30" s="159" t="s">
        <v>124</v>
      </c>
      <c r="B30" s="131">
        <v>349</v>
      </c>
      <c r="C30" s="131">
        <v>1043</v>
      </c>
      <c r="D30" s="131">
        <v>1136</v>
      </c>
      <c r="E30" s="591">
        <v>0</v>
      </c>
      <c r="F30" s="131">
        <v>256</v>
      </c>
    </row>
    <row r="31" spans="1:9" ht="22.5">
      <c r="A31" s="161" t="s">
        <v>125</v>
      </c>
      <c r="B31" s="592">
        <v>0</v>
      </c>
      <c r="C31" s="592">
        <v>0</v>
      </c>
      <c r="D31" s="592">
        <v>0</v>
      </c>
      <c r="E31" s="592">
        <v>0</v>
      </c>
      <c r="F31" s="592">
        <v>0</v>
      </c>
    </row>
    <row r="34" spans="2:2">
      <c r="B34" s="524"/>
    </row>
  </sheetData>
  <mergeCells count="22">
    <mergeCell ref="E5:E6"/>
    <mergeCell ref="F5:F6"/>
    <mergeCell ref="D4:I4"/>
    <mergeCell ref="G5:I5"/>
    <mergeCell ref="A1:I1"/>
    <mergeCell ref="A3:I3"/>
    <mergeCell ref="A4:A6"/>
    <mergeCell ref="B4:C4"/>
    <mergeCell ref="B5:B6"/>
    <mergeCell ref="C5:C6"/>
    <mergeCell ref="D5:D6"/>
    <mergeCell ref="B21:B22"/>
    <mergeCell ref="C21:C22"/>
    <mergeCell ref="A21:A23"/>
    <mergeCell ref="F21:F22"/>
    <mergeCell ref="D21:E21"/>
    <mergeCell ref="B23:F23"/>
    <mergeCell ref="A20:F20"/>
    <mergeCell ref="A7:I7"/>
    <mergeCell ref="A10:I10"/>
    <mergeCell ref="A13:I13"/>
    <mergeCell ref="A16:I16"/>
  </mergeCells>
  <hyperlinks>
    <hyperlink ref="J1" location="'Spis treści'!A1" display="Powrót do spisu" xr:uid="{741F2C23-DBC5-4954-8BDE-9125E302D368}"/>
  </hyperlinks>
  <printOptions horizontalCentered="1"/>
  <pageMargins left="0.51181102362204722" right="0.51181102362204722" top="0.6692913385826772" bottom="0.55118110236220474" header="0.31496062992125984" footer="0.31496062992125984"/>
  <pageSetup paperSize="9" scale="81" orientation="portrait" r:id="rId1"/>
  <headerFooter differentFirst="1" alignWithMargins="0">
    <oddFooter>&amp;C&amp;"Arial,Normalny"&amp;9&amp;P</oddFooter>
  </headerFooter>
  <ignoredErrors>
    <ignoredError sqref="B24:F24 E27"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dimension ref="A1:K40"/>
  <sheetViews>
    <sheetView showGridLines="0" view="pageBreakPreview" zoomScale="90" zoomScaleNormal="100" zoomScaleSheetLayoutView="90" workbookViewId="0">
      <selection activeCell="A17" sqref="A17:B17"/>
    </sheetView>
  </sheetViews>
  <sheetFormatPr defaultColWidth="8" defaultRowHeight="12.75"/>
  <cols>
    <col min="1" max="1" width="31.875" style="1" customWidth="1"/>
    <col min="2" max="2" width="10.125" style="1" customWidth="1"/>
    <col min="3" max="3" width="9.875" style="1" customWidth="1"/>
    <col min="4" max="4" width="10.25" style="1" customWidth="1"/>
    <col min="5" max="5" width="9.375" style="1" customWidth="1"/>
    <col min="6" max="6" width="10.875" style="67" customWidth="1"/>
    <col min="7" max="7" width="10.875" style="1" customWidth="1"/>
    <col min="8" max="8" width="10" style="1" customWidth="1"/>
    <col min="9" max="16383" width="8" style="1"/>
    <col min="16384" max="16384" width="2.5" style="1" customWidth="1"/>
  </cols>
  <sheetData>
    <row r="1" spans="1:11" ht="30" customHeight="1">
      <c r="A1" s="665" t="str">
        <f>'Tab 2 i 3'!A1:F1</f>
        <v xml:space="preserve"> I. EMERYTURY I RENTY REALIZOWANE PRZEZ KRUS</v>
      </c>
      <c r="B1" s="665"/>
      <c r="C1" s="665"/>
      <c r="D1" s="665"/>
      <c r="E1" s="665"/>
      <c r="F1" s="665"/>
      <c r="G1" s="665"/>
      <c r="H1" s="585" t="s">
        <v>637</v>
      </c>
    </row>
    <row r="2" spans="1:11" ht="42.75" customHeight="1">
      <c r="A2" s="658" t="s">
        <v>571</v>
      </c>
      <c r="B2" s="658"/>
      <c r="C2" s="658"/>
      <c r="D2" s="658"/>
      <c r="E2" s="658"/>
      <c r="F2" s="658"/>
      <c r="G2" s="658"/>
      <c r="H2" s="8"/>
    </row>
    <row r="3" spans="1:11" ht="21" customHeight="1">
      <c r="A3" s="662" t="s">
        <v>15</v>
      </c>
      <c r="B3" s="659" t="s">
        <v>126</v>
      </c>
      <c r="C3" s="660" t="s">
        <v>127</v>
      </c>
      <c r="D3" s="661"/>
      <c r="E3" s="661"/>
      <c r="F3" s="661"/>
      <c r="G3" s="666" t="s">
        <v>128</v>
      </c>
      <c r="H3" s="28"/>
    </row>
    <row r="4" spans="1:11" ht="73.5" customHeight="1">
      <c r="A4" s="664"/>
      <c r="B4" s="659"/>
      <c r="C4" s="500" t="s">
        <v>129</v>
      </c>
      <c r="D4" s="500" t="s">
        <v>130</v>
      </c>
      <c r="E4" s="181" t="s">
        <v>131</v>
      </c>
      <c r="F4" s="501" t="s">
        <v>132</v>
      </c>
      <c r="G4" s="667"/>
      <c r="H4" s="28"/>
    </row>
    <row r="5" spans="1:11" ht="21" customHeight="1">
      <c r="A5" s="663"/>
      <c r="B5" s="627" t="str">
        <f>'Tab 2 i 3'!B23:F23</f>
        <v>II KWARTAŁ 2022 R.</v>
      </c>
      <c r="C5" s="629"/>
      <c r="D5" s="629"/>
      <c r="E5" s="629"/>
      <c r="F5" s="629"/>
      <c r="G5" s="628"/>
      <c r="H5" s="28"/>
    </row>
    <row r="6" spans="1:11" ht="21" customHeight="1">
      <c r="A6" s="158" t="s">
        <v>72</v>
      </c>
      <c r="B6" s="165">
        <f>C6+G6</f>
        <v>20905</v>
      </c>
      <c r="C6" s="165">
        <f>D6+E6</f>
        <v>20624</v>
      </c>
      <c r="D6" s="165">
        <f>D7+D9+D13</f>
        <v>18785</v>
      </c>
      <c r="E6" s="166">
        <f>E7+E9</f>
        <v>1839</v>
      </c>
      <c r="F6" s="508">
        <f>E6/C6</f>
        <v>8.9167959658650112E-2</v>
      </c>
      <c r="G6" s="167">
        <f>G7+G9</f>
        <v>281</v>
      </c>
      <c r="H6" s="60"/>
    </row>
    <row r="7" spans="1:11" ht="21" customHeight="1">
      <c r="A7" s="159" t="s">
        <v>119</v>
      </c>
      <c r="B7" s="168">
        <v>5185</v>
      </c>
      <c r="C7" s="168">
        <v>5119</v>
      </c>
      <c r="D7" s="168">
        <v>4696</v>
      </c>
      <c r="E7" s="168">
        <v>423</v>
      </c>
      <c r="F7" s="509">
        <f t="shared" ref="F7:F12" si="0">E7/C7</f>
        <v>8.2633326821644856E-2</v>
      </c>
      <c r="G7" s="168">
        <v>66</v>
      </c>
      <c r="H7" s="28"/>
      <c r="K7" s="61"/>
    </row>
    <row r="8" spans="1:11" ht="21" customHeight="1">
      <c r="A8" s="159" t="s">
        <v>120</v>
      </c>
      <c r="B8" s="168">
        <v>5</v>
      </c>
      <c r="C8" s="168">
        <v>5</v>
      </c>
      <c r="D8" s="168">
        <v>5</v>
      </c>
      <c r="E8" s="596">
        <v>0</v>
      </c>
      <c r="F8" s="509">
        <f t="shared" si="0"/>
        <v>0</v>
      </c>
      <c r="G8" s="596">
        <v>0</v>
      </c>
      <c r="H8" s="28"/>
      <c r="K8" s="61"/>
    </row>
    <row r="9" spans="1:11" ht="21" customHeight="1">
      <c r="A9" s="159" t="s">
        <v>121</v>
      </c>
      <c r="B9" s="168">
        <v>15720</v>
      </c>
      <c r="C9" s="168">
        <v>15505</v>
      </c>
      <c r="D9" s="168">
        <v>14089</v>
      </c>
      <c r="E9" s="168">
        <v>1416</v>
      </c>
      <c r="F9" s="509">
        <f t="shared" si="0"/>
        <v>9.1325378910029023E-2</v>
      </c>
      <c r="G9" s="170">
        <v>215</v>
      </c>
      <c r="H9" s="28"/>
      <c r="K9" s="61"/>
    </row>
    <row r="10" spans="1:11" ht="21" customHeight="1">
      <c r="A10" s="159" t="s">
        <v>122</v>
      </c>
      <c r="B10" s="168">
        <v>14584</v>
      </c>
      <c r="C10" s="168">
        <v>14400</v>
      </c>
      <c r="D10" s="171">
        <v>13056</v>
      </c>
      <c r="E10" s="172">
        <v>1344</v>
      </c>
      <c r="F10" s="509">
        <f t="shared" si="0"/>
        <v>9.3333333333333338E-2</v>
      </c>
      <c r="G10" s="173">
        <v>184</v>
      </c>
      <c r="H10" s="28"/>
      <c r="K10" s="61"/>
    </row>
    <row r="11" spans="1:11" ht="24" customHeight="1">
      <c r="A11" s="159" t="s">
        <v>123</v>
      </c>
      <c r="B11" s="168">
        <v>676</v>
      </c>
      <c r="C11" s="168">
        <v>669</v>
      </c>
      <c r="D11" s="171">
        <v>559</v>
      </c>
      <c r="E11" s="171">
        <v>110</v>
      </c>
      <c r="F11" s="509">
        <f t="shared" si="0"/>
        <v>0.16442451420029897</v>
      </c>
      <c r="G11" s="170">
        <v>7</v>
      </c>
      <c r="H11" s="28"/>
      <c r="K11" s="61"/>
    </row>
    <row r="12" spans="1:11" ht="21" customHeight="1">
      <c r="A12" s="159" t="s">
        <v>124</v>
      </c>
      <c r="B12" s="168">
        <v>1136</v>
      </c>
      <c r="C12" s="168">
        <v>1105</v>
      </c>
      <c r="D12" s="168">
        <v>1033</v>
      </c>
      <c r="E12" s="169">
        <v>72</v>
      </c>
      <c r="F12" s="509">
        <f t="shared" si="0"/>
        <v>6.5158371040723986E-2</v>
      </c>
      <c r="G12" s="170">
        <v>31</v>
      </c>
      <c r="H12" s="28"/>
      <c r="K12" s="61"/>
    </row>
    <row r="13" spans="1:11" ht="22.5" customHeight="1">
      <c r="A13" s="161" t="s">
        <v>125</v>
      </c>
      <c r="B13" s="174">
        <v>0</v>
      </c>
      <c r="C13" s="174">
        <v>0</v>
      </c>
      <c r="D13" s="174">
        <v>0</v>
      </c>
      <c r="E13" s="174">
        <v>0</v>
      </c>
      <c r="F13" s="525" t="s">
        <v>524</v>
      </c>
      <c r="G13" s="174">
        <v>0</v>
      </c>
      <c r="H13" s="28"/>
      <c r="K13" s="61"/>
    </row>
    <row r="14" spans="1:11" ht="27.75" customHeight="1">
      <c r="A14" s="188"/>
      <c r="B14" s="189"/>
      <c r="C14" s="189"/>
      <c r="D14" s="189"/>
      <c r="E14" s="190"/>
      <c r="F14" s="190"/>
      <c r="G14" s="190"/>
      <c r="H14" s="28"/>
      <c r="K14" s="61"/>
    </row>
    <row r="15" spans="1:11" ht="30" customHeight="1">
      <c r="A15" s="658" t="s">
        <v>500</v>
      </c>
      <c r="B15" s="658"/>
      <c r="C15" s="658"/>
      <c r="D15" s="658"/>
      <c r="E15" s="658"/>
      <c r="F15" s="658"/>
      <c r="G15" s="658"/>
      <c r="H15" s="8"/>
    </row>
    <row r="16" spans="1:11" s="62" customFormat="1" ht="18" customHeight="1">
      <c r="A16" s="662" t="s">
        <v>15</v>
      </c>
      <c r="B16" s="659" t="s">
        <v>126</v>
      </c>
      <c r="C16" s="660" t="s">
        <v>127</v>
      </c>
      <c r="D16" s="661"/>
      <c r="E16" s="661"/>
      <c r="F16" s="661"/>
      <c r="G16" s="662" t="s">
        <v>128</v>
      </c>
    </row>
    <row r="17" spans="1:8" ht="73.5" customHeight="1">
      <c r="A17" s="664"/>
      <c r="B17" s="659"/>
      <c r="C17" s="498" t="s">
        <v>129</v>
      </c>
      <c r="D17" s="498" t="s">
        <v>130</v>
      </c>
      <c r="E17" s="498" t="s">
        <v>131</v>
      </c>
      <c r="F17" s="501" t="s">
        <v>132</v>
      </c>
      <c r="G17" s="663"/>
    </row>
    <row r="18" spans="1:8" ht="20.25" customHeight="1">
      <c r="A18" s="663"/>
      <c r="B18" s="627" t="str">
        <f>B5</f>
        <v>II KWARTAŁ 2022 R.</v>
      </c>
      <c r="C18" s="629"/>
      <c r="D18" s="629"/>
      <c r="E18" s="629"/>
      <c r="F18" s="629"/>
      <c r="G18" s="628"/>
    </row>
    <row r="19" spans="1:8" ht="21" customHeight="1">
      <c r="A19" s="175" t="s">
        <v>72</v>
      </c>
      <c r="B19" s="167">
        <f>SUM(B20:B35)</f>
        <v>20905</v>
      </c>
      <c r="C19" s="167">
        <f>SUM(C20:C35)</f>
        <v>20624</v>
      </c>
      <c r="D19" s="167">
        <f>SUM(D20:D35)</f>
        <v>18785</v>
      </c>
      <c r="E19" s="167">
        <f>SUM(E20:E35)</f>
        <v>1839</v>
      </c>
      <c r="F19" s="510">
        <f>E19/C19</f>
        <v>8.9167959658650112E-2</v>
      </c>
      <c r="G19" s="167">
        <f>SUM(G20:G35)</f>
        <v>281</v>
      </c>
      <c r="H19" s="63"/>
    </row>
    <row r="20" spans="1:8" ht="21" customHeight="1">
      <c r="A20" s="176" t="s">
        <v>45</v>
      </c>
      <c r="B20" s="173">
        <f>C20+G20</f>
        <v>615</v>
      </c>
      <c r="C20" s="170">
        <f>SUM(D20:E20)</f>
        <v>606</v>
      </c>
      <c r="D20" s="173">
        <v>542</v>
      </c>
      <c r="E20" s="173">
        <v>64</v>
      </c>
      <c r="F20" s="511">
        <f t="shared" ref="F20:F35" si="1">E20/C20</f>
        <v>0.10561056105610561</v>
      </c>
      <c r="G20" s="173">
        <v>9</v>
      </c>
      <c r="H20" s="63"/>
    </row>
    <row r="21" spans="1:8" ht="21" customHeight="1">
      <c r="A21" s="176" t="s">
        <v>46</v>
      </c>
      <c r="B21" s="173">
        <f t="shared" ref="B21:B35" si="2">C21+G21</f>
        <v>1302</v>
      </c>
      <c r="C21" s="170">
        <f t="shared" ref="C21:C35" si="3">SUM(D21:E21)</f>
        <v>1288</v>
      </c>
      <c r="D21" s="173">
        <v>1206</v>
      </c>
      <c r="E21" s="173">
        <v>82</v>
      </c>
      <c r="F21" s="511">
        <f t="shared" si="1"/>
        <v>6.3664596273291921E-2</v>
      </c>
      <c r="G21" s="173">
        <v>14</v>
      </c>
      <c r="H21" s="63"/>
    </row>
    <row r="22" spans="1:8" ht="21" customHeight="1">
      <c r="A22" s="176" t="s">
        <v>47</v>
      </c>
      <c r="B22" s="173">
        <f t="shared" si="2"/>
        <v>2459</v>
      </c>
      <c r="C22" s="170">
        <f t="shared" si="3"/>
        <v>2425</v>
      </c>
      <c r="D22" s="173">
        <v>2113</v>
      </c>
      <c r="E22" s="173">
        <v>312</v>
      </c>
      <c r="F22" s="511">
        <f t="shared" si="1"/>
        <v>0.12865979381443299</v>
      </c>
      <c r="G22" s="173">
        <v>34</v>
      </c>
      <c r="H22" s="63"/>
    </row>
    <row r="23" spans="1:8" ht="21" customHeight="1">
      <c r="A23" s="176" t="s">
        <v>48</v>
      </c>
      <c r="B23" s="173">
        <f t="shared" si="2"/>
        <v>238</v>
      </c>
      <c r="C23" s="170">
        <f t="shared" si="3"/>
        <v>231</v>
      </c>
      <c r="D23" s="173">
        <v>217</v>
      </c>
      <c r="E23" s="173">
        <v>14</v>
      </c>
      <c r="F23" s="511">
        <f t="shared" si="1"/>
        <v>6.0606060606060608E-2</v>
      </c>
      <c r="G23" s="173">
        <v>7</v>
      </c>
      <c r="H23" s="64"/>
    </row>
    <row r="24" spans="1:8" ht="21" customHeight="1">
      <c r="A24" s="176" t="s">
        <v>49</v>
      </c>
      <c r="B24" s="173">
        <f t="shared" si="2"/>
        <v>1564</v>
      </c>
      <c r="C24" s="170">
        <f t="shared" si="3"/>
        <v>1554</v>
      </c>
      <c r="D24" s="173">
        <v>1397</v>
      </c>
      <c r="E24" s="173">
        <v>157</v>
      </c>
      <c r="F24" s="511">
        <f t="shared" si="1"/>
        <v>0.10102960102960103</v>
      </c>
      <c r="G24" s="173">
        <v>10</v>
      </c>
      <c r="H24" s="64"/>
    </row>
    <row r="25" spans="1:8" ht="21" customHeight="1">
      <c r="A25" s="176" t="s">
        <v>50</v>
      </c>
      <c r="B25" s="173">
        <f t="shared" si="2"/>
        <v>2446</v>
      </c>
      <c r="C25" s="170">
        <f t="shared" si="3"/>
        <v>2418</v>
      </c>
      <c r="D25" s="173">
        <v>2248</v>
      </c>
      <c r="E25" s="173">
        <v>170</v>
      </c>
      <c r="F25" s="511">
        <f t="shared" si="1"/>
        <v>7.0306038047973529E-2</v>
      </c>
      <c r="G25" s="173">
        <v>28</v>
      </c>
      <c r="H25" s="63"/>
    </row>
    <row r="26" spans="1:8" ht="21" customHeight="1">
      <c r="A26" s="176" t="s">
        <v>51</v>
      </c>
      <c r="B26" s="173">
        <f t="shared" si="2"/>
        <v>3068</v>
      </c>
      <c r="C26" s="170">
        <f t="shared" si="3"/>
        <v>3034</v>
      </c>
      <c r="D26" s="173">
        <v>2770</v>
      </c>
      <c r="E26" s="173">
        <v>264</v>
      </c>
      <c r="F26" s="511">
        <f t="shared" si="1"/>
        <v>8.7013843111404088E-2</v>
      </c>
      <c r="G26" s="173">
        <v>34</v>
      </c>
      <c r="H26" s="63"/>
    </row>
    <row r="27" spans="1:8" ht="21" customHeight="1">
      <c r="A27" s="176" t="s">
        <v>52</v>
      </c>
      <c r="B27" s="173">
        <f t="shared" si="2"/>
        <v>260</v>
      </c>
      <c r="C27" s="170">
        <f t="shared" si="3"/>
        <v>257</v>
      </c>
      <c r="D27" s="173">
        <v>229</v>
      </c>
      <c r="E27" s="173">
        <v>28</v>
      </c>
      <c r="F27" s="511">
        <f t="shared" si="1"/>
        <v>0.10894941634241245</v>
      </c>
      <c r="G27" s="173">
        <v>3</v>
      </c>
      <c r="H27" s="63"/>
    </row>
    <row r="28" spans="1:8" ht="21" customHeight="1">
      <c r="A28" s="176" t="s">
        <v>53</v>
      </c>
      <c r="B28" s="173">
        <f t="shared" si="2"/>
        <v>1507</v>
      </c>
      <c r="C28" s="170">
        <f t="shared" si="3"/>
        <v>1475</v>
      </c>
      <c r="D28" s="173">
        <v>1369</v>
      </c>
      <c r="E28" s="173">
        <v>106</v>
      </c>
      <c r="F28" s="511">
        <f t="shared" si="1"/>
        <v>7.1864406779661022E-2</v>
      </c>
      <c r="G28" s="173">
        <v>32</v>
      </c>
      <c r="H28" s="63"/>
    </row>
    <row r="29" spans="1:8" ht="21" customHeight="1">
      <c r="A29" s="176" t="s">
        <v>54</v>
      </c>
      <c r="B29" s="173">
        <f t="shared" si="2"/>
        <v>1610</v>
      </c>
      <c r="C29" s="170">
        <f t="shared" si="3"/>
        <v>1585</v>
      </c>
      <c r="D29" s="173">
        <v>1402</v>
      </c>
      <c r="E29" s="173">
        <v>183</v>
      </c>
      <c r="F29" s="511">
        <f t="shared" si="1"/>
        <v>0.11545741324921135</v>
      </c>
      <c r="G29" s="173">
        <v>25</v>
      </c>
      <c r="H29" s="63"/>
    </row>
    <row r="30" spans="1:8" ht="21" customHeight="1">
      <c r="A30" s="176" t="s">
        <v>55</v>
      </c>
      <c r="B30" s="173">
        <f t="shared" si="2"/>
        <v>640</v>
      </c>
      <c r="C30" s="170">
        <f t="shared" si="3"/>
        <v>630</v>
      </c>
      <c r="D30" s="173">
        <v>584</v>
      </c>
      <c r="E30" s="173">
        <v>46</v>
      </c>
      <c r="F30" s="511">
        <f t="shared" si="1"/>
        <v>7.301587301587302E-2</v>
      </c>
      <c r="G30" s="173">
        <v>10</v>
      </c>
      <c r="H30" s="63"/>
    </row>
    <row r="31" spans="1:8" ht="21" customHeight="1">
      <c r="A31" s="176" t="s">
        <v>56</v>
      </c>
      <c r="B31" s="173">
        <f t="shared" si="2"/>
        <v>560</v>
      </c>
      <c r="C31" s="170">
        <f t="shared" si="3"/>
        <v>555</v>
      </c>
      <c r="D31" s="173">
        <v>510</v>
      </c>
      <c r="E31" s="173">
        <v>45</v>
      </c>
      <c r="F31" s="511">
        <f t="shared" si="1"/>
        <v>8.1081081081081086E-2</v>
      </c>
      <c r="G31" s="173">
        <v>5</v>
      </c>
      <c r="H31" s="63"/>
    </row>
    <row r="32" spans="1:8" ht="21" customHeight="1">
      <c r="A32" s="176" t="s">
        <v>57</v>
      </c>
      <c r="B32" s="173">
        <f t="shared" si="2"/>
        <v>1150</v>
      </c>
      <c r="C32" s="170">
        <f t="shared" si="3"/>
        <v>1117</v>
      </c>
      <c r="D32" s="173">
        <v>982</v>
      </c>
      <c r="E32" s="173">
        <v>135</v>
      </c>
      <c r="F32" s="511">
        <f t="shared" si="1"/>
        <v>0.12085944494180842</v>
      </c>
      <c r="G32" s="173">
        <v>33</v>
      </c>
      <c r="H32" s="63"/>
    </row>
    <row r="33" spans="1:8" ht="21" customHeight="1">
      <c r="A33" s="176" t="s">
        <v>58</v>
      </c>
      <c r="B33" s="173">
        <f t="shared" si="2"/>
        <v>608</v>
      </c>
      <c r="C33" s="170">
        <f t="shared" si="3"/>
        <v>596</v>
      </c>
      <c r="D33" s="173">
        <v>526</v>
      </c>
      <c r="E33" s="173">
        <v>70</v>
      </c>
      <c r="F33" s="511">
        <f t="shared" si="1"/>
        <v>0.1174496644295302</v>
      </c>
      <c r="G33" s="173">
        <v>12</v>
      </c>
      <c r="H33" s="63"/>
    </row>
    <row r="34" spans="1:8" ht="21" customHeight="1">
      <c r="A34" s="176" t="s">
        <v>59</v>
      </c>
      <c r="B34" s="173">
        <f t="shared" si="2"/>
        <v>2499</v>
      </c>
      <c r="C34" s="170">
        <f t="shared" si="3"/>
        <v>2478</v>
      </c>
      <c r="D34" s="173">
        <v>2355</v>
      </c>
      <c r="E34" s="173">
        <v>123</v>
      </c>
      <c r="F34" s="511">
        <f t="shared" si="1"/>
        <v>4.9636803874092007E-2</v>
      </c>
      <c r="G34" s="173">
        <v>21</v>
      </c>
      <c r="H34" s="63"/>
    </row>
    <row r="35" spans="1:8" ht="21" customHeight="1">
      <c r="A35" s="177" t="s">
        <v>60</v>
      </c>
      <c r="B35" s="178">
        <f t="shared" si="2"/>
        <v>379</v>
      </c>
      <c r="C35" s="179">
        <f t="shared" si="3"/>
        <v>375</v>
      </c>
      <c r="D35" s="178">
        <v>335</v>
      </c>
      <c r="E35" s="180">
        <v>40</v>
      </c>
      <c r="F35" s="512">
        <f t="shared" si="1"/>
        <v>0.10666666666666667</v>
      </c>
      <c r="G35" s="178">
        <v>4</v>
      </c>
      <c r="H35" s="63"/>
    </row>
    <row r="36" spans="1:8" ht="15">
      <c r="A36" s="3"/>
      <c r="B36" s="65"/>
      <c r="C36" s="65"/>
      <c r="D36" s="65"/>
      <c r="E36" s="65"/>
      <c r="F36" s="66"/>
      <c r="G36" s="65"/>
      <c r="H36" s="63"/>
    </row>
    <row r="37" spans="1:8">
      <c r="B37" s="12"/>
      <c r="C37" s="12"/>
      <c r="D37" s="12"/>
      <c r="E37" s="12"/>
      <c r="G37" s="12"/>
    </row>
    <row r="38" spans="1:8">
      <c r="B38" s="12"/>
      <c r="C38" s="12"/>
      <c r="D38" s="12"/>
      <c r="E38" s="12"/>
      <c r="G38" s="12"/>
    </row>
    <row r="40" spans="1:8">
      <c r="G40" s="530"/>
    </row>
  </sheetData>
  <mergeCells count="13">
    <mergeCell ref="A1:G1"/>
    <mergeCell ref="A2:G2"/>
    <mergeCell ref="B3:B4"/>
    <mergeCell ref="C3:F3"/>
    <mergeCell ref="G3:G4"/>
    <mergeCell ref="A3:A5"/>
    <mergeCell ref="B5:G5"/>
    <mergeCell ref="A15:G15"/>
    <mergeCell ref="B16:B17"/>
    <mergeCell ref="C16:F16"/>
    <mergeCell ref="G16:G17"/>
    <mergeCell ref="A16:A18"/>
    <mergeCell ref="B18:G18"/>
  </mergeCells>
  <hyperlinks>
    <hyperlink ref="H1" location="'Spis treści'!A1" display="Powrót do spisu" xr:uid="{C836C0C0-25B7-4769-926C-4C54283914BE}"/>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E6 G6 B19:B35 C19:E19 G19" unlockedFormula="1"/>
    <ignoredError sqref="F6 F19"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H40"/>
  <sheetViews>
    <sheetView showGridLines="0" view="pageBreakPreview" topLeftCell="A10" zoomScale="90" zoomScaleNormal="100" zoomScaleSheetLayoutView="90" workbookViewId="0">
      <selection activeCell="A17" sqref="A17:B17"/>
    </sheetView>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s>
  <sheetData>
    <row r="1" spans="1:8" ht="30" customHeight="1">
      <c r="A1" s="665" t="str">
        <f>'Tab 4 i 5'!A1:G1</f>
        <v xml:space="preserve"> I. EMERYTURY I RENTY REALIZOWANE PRZEZ KRUS</v>
      </c>
      <c r="B1" s="665"/>
      <c r="C1" s="665"/>
      <c r="D1" s="665"/>
      <c r="E1" s="665"/>
      <c r="F1" s="665"/>
      <c r="G1" s="665"/>
      <c r="H1" s="585" t="s">
        <v>637</v>
      </c>
    </row>
    <row r="2" spans="1:8" ht="33" customHeight="1"/>
    <row r="3" spans="1:8" ht="39" customHeight="1">
      <c r="A3" s="669" t="s">
        <v>578</v>
      </c>
      <c r="B3" s="669"/>
      <c r="C3" s="669"/>
      <c r="D3" s="669"/>
      <c r="E3" s="669"/>
      <c r="F3" s="669"/>
      <c r="G3" s="669"/>
    </row>
    <row r="4" spans="1:8" ht="75" customHeight="1">
      <c r="A4" s="674" t="s">
        <v>15</v>
      </c>
      <c r="B4" s="503" t="s">
        <v>133</v>
      </c>
      <c r="C4" s="503" t="s">
        <v>134</v>
      </c>
      <c r="D4" s="503" t="s">
        <v>135</v>
      </c>
      <c r="E4" s="503" t="s">
        <v>136</v>
      </c>
      <c r="F4" s="503" t="s">
        <v>137</v>
      </c>
    </row>
    <row r="5" spans="1:8" ht="15" customHeight="1">
      <c r="A5" s="675"/>
      <c r="B5" s="676" t="str">
        <f>'Tab 2 i 3'!B23:F23</f>
        <v>II KWARTAŁ 2022 R.</v>
      </c>
      <c r="C5" s="677"/>
      <c r="D5" s="677"/>
      <c r="E5" s="677"/>
      <c r="F5" s="678"/>
    </row>
    <row r="6" spans="1:8" ht="21" customHeight="1">
      <c r="A6" s="182" t="s">
        <v>72</v>
      </c>
      <c r="B6" s="182">
        <f>B7+B9</f>
        <v>952</v>
      </c>
      <c r="C6" s="182">
        <f t="shared" ref="C6:F6" si="0">C7+C9</f>
        <v>650</v>
      </c>
      <c r="D6" s="182">
        <f t="shared" si="0"/>
        <v>177</v>
      </c>
      <c r="E6" s="182">
        <f t="shared" si="0"/>
        <v>770</v>
      </c>
      <c r="F6" s="182">
        <f t="shared" si="0"/>
        <v>914</v>
      </c>
    </row>
    <row r="7" spans="1:8" ht="21" customHeight="1">
      <c r="A7" s="183" t="s">
        <v>119</v>
      </c>
      <c r="B7" s="555">
        <v>301</v>
      </c>
      <c r="C7" s="555">
        <v>278</v>
      </c>
      <c r="D7" s="555">
        <v>86</v>
      </c>
      <c r="E7" s="555">
        <v>317</v>
      </c>
      <c r="F7" s="555">
        <v>313</v>
      </c>
    </row>
    <row r="8" spans="1:8" ht="21" customHeight="1">
      <c r="A8" s="183" t="s">
        <v>120</v>
      </c>
      <c r="B8" s="555">
        <v>13</v>
      </c>
      <c r="C8" s="555">
        <v>6</v>
      </c>
      <c r="D8" s="555">
        <v>1</v>
      </c>
      <c r="E8" s="555">
        <v>11</v>
      </c>
      <c r="F8" s="555">
        <v>8</v>
      </c>
    </row>
    <row r="9" spans="1:8" ht="21" customHeight="1">
      <c r="A9" s="183" t="s">
        <v>121</v>
      </c>
      <c r="B9" s="183">
        <v>651</v>
      </c>
      <c r="C9" s="183">
        <v>372</v>
      </c>
      <c r="D9" s="183">
        <v>91</v>
      </c>
      <c r="E9" s="183">
        <v>453</v>
      </c>
      <c r="F9" s="183">
        <v>601</v>
      </c>
    </row>
    <row r="10" spans="1:8" ht="21" customHeight="1">
      <c r="A10" s="183" t="s">
        <v>122</v>
      </c>
      <c r="B10" s="555">
        <v>562</v>
      </c>
      <c r="C10" s="555">
        <v>299</v>
      </c>
      <c r="D10" s="555">
        <v>66</v>
      </c>
      <c r="E10" s="555">
        <v>362</v>
      </c>
      <c r="F10" s="555">
        <v>522</v>
      </c>
    </row>
    <row r="11" spans="1:8" ht="27.75" customHeight="1">
      <c r="A11" s="185" t="s">
        <v>123</v>
      </c>
      <c r="B11" s="555">
        <v>15</v>
      </c>
      <c r="C11" s="555">
        <v>7</v>
      </c>
      <c r="D11" s="557">
        <v>0</v>
      </c>
      <c r="E11" s="555">
        <v>13</v>
      </c>
      <c r="F11" s="555">
        <v>9</v>
      </c>
    </row>
    <row r="12" spans="1:8" ht="21" customHeight="1">
      <c r="A12" s="186" t="s">
        <v>124</v>
      </c>
      <c r="B12" s="556">
        <v>89</v>
      </c>
      <c r="C12" s="556">
        <v>73</v>
      </c>
      <c r="D12" s="556">
        <v>25</v>
      </c>
      <c r="E12" s="556">
        <v>91</v>
      </c>
      <c r="F12" s="556">
        <v>79</v>
      </c>
    </row>
    <row r="13" spans="1:8" ht="39.75" customHeight="1"/>
    <row r="14" spans="1:8" ht="36" customHeight="1">
      <c r="A14" s="673" t="s">
        <v>579</v>
      </c>
      <c r="B14" s="673"/>
      <c r="C14" s="673"/>
      <c r="D14" s="673"/>
      <c r="E14" s="673"/>
      <c r="F14" s="673"/>
      <c r="G14" s="673"/>
    </row>
    <row r="15" spans="1:8" ht="21" customHeight="1">
      <c r="A15" s="674" t="s">
        <v>15</v>
      </c>
      <c r="B15" s="670" t="s">
        <v>127</v>
      </c>
      <c r="C15" s="670"/>
      <c r="D15" s="670"/>
      <c r="E15" s="670"/>
      <c r="F15" s="670"/>
      <c r="G15" s="670"/>
    </row>
    <row r="16" spans="1:8" ht="21" customHeight="1">
      <c r="A16" s="679"/>
      <c r="B16" s="670" t="s">
        <v>129</v>
      </c>
      <c r="C16" s="671" t="s">
        <v>75</v>
      </c>
      <c r="D16" s="671"/>
      <c r="E16" s="671"/>
      <c r="F16" s="671"/>
      <c r="G16" s="672" t="s">
        <v>138</v>
      </c>
    </row>
    <row r="17" spans="1:7" ht="21" customHeight="1">
      <c r="A17" s="679"/>
      <c r="B17" s="670"/>
      <c r="C17" s="672" t="s">
        <v>139</v>
      </c>
      <c r="D17" s="672"/>
      <c r="E17" s="672"/>
      <c r="F17" s="672" t="s">
        <v>140</v>
      </c>
      <c r="G17" s="672"/>
    </row>
    <row r="18" spans="1:7" ht="56.25">
      <c r="A18" s="679"/>
      <c r="B18" s="670"/>
      <c r="C18" s="503" t="s">
        <v>117</v>
      </c>
      <c r="D18" s="503" t="s">
        <v>448</v>
      </c>
      <c r="E18" s="503" t="s">
        <v>141</v>
      </c>
      <c r="F18" s="672"/>
      <c r="G18" s="672"/>
    </row>
    <row r="19" spans="1:7" ht="15" customHeight="1">
      <c r="A19" s="675"/>
      <c r="B19" s="680" t="str">
        <f>B5</f>
        <v>II KWARTAŁ 2022 R.</v>
      </c>
      <c r="C19" s="681"/>
      <c r="D19" s="681"/>
      <c r="E19" s="681"/>
      <c r="F19" s="681"/>
      <c r="G19" s="682"/>
    </row>
    <row r="20" spans="1:7" ht="21" customHeight="1">
      <c r="A20" s="182" t="s">
        <v>72</v>
      </c>
      <c r="B20" s="182">
        <f>C20+F20+G20</f>
        <v>703</v>
      </c>
      <c r="C20" s="182">
        <f>SUM(D20:E20)</f>
        <v>483</v>
      </c>
      <c r="D20" s="182">
        <f>D21+D23</f>
        <v>221</v>
      </c>
      <c r="E20" s="182">
        <f t="shared" ref="E20:G20" si="1">E21+E23</f>
        <v>262</v>
      </c>
      <c r="F20" s="182">
        <f t="shared" si="1"/>
        <v>113</v>
      </c>
      <c r="G20" s="182">
        <f t="shared" si="1"/>
        <v>107</v>
      </c>
    </row>
    <row r="21" spans="1:7" ht="21" customHeight="1">
      <c r="A21" s="183" t="s">
        <v>119</v>
      </c>
      <c r="B21" s="183">
        <f t="shared" ref="B21:B26" si="2">C21+F21+G21</f>
        <v>297</v>
      </c>
      <c r="C21" s="183">
        <f t="shared" ref="C21:C26" si="3">SUM(D21:E21)</f>
        <v>176</v>
      </c>
      <c r="D21" s="183">
        <v>88</v>
      </c>
      <c r="E21" s="183">
        <v>88</v>
      </c>
      <c r="F21" s="183">
        <v>57</v>
      </c>
      <c r="G21" s="183">
        <v>64</v>
      </c>
    </row>
    <row r="22" spans="1:7" ht="21" customHeight="1">
      <c r="A22" s="183" t="s">
        <v>120</v>
      </c>
      <c r="B22" s="183">
        <f t="shared" si="2"/>
        <v>10</v>
      </c>
      <c r="C22" s="183">
        <f t="shared" si="3"/>
        <v>2</v>
      </c>
      <c r="D22" s="183">
        <v>2</v>
      </c>
      <c r="E22" s="184">
        <v>0</v>
      </c>
      <c r="F22" s="184">
        <v>0</v>
      </c>
      <c r="G22" s="183">
        <v>8</v>
      </c>
    </row>
    <row r="23" spans="1:7" ht="21" customHeight="1">
      <c r="A23" s="183" t="s">
        <v>121</v>
      </c>
      <c r="B23" s="183">
        <f t="shared" si="2"/>
        <v>406</v>
      </c>
      <c r="C23" s="183">
        <f t="shared" si="3"/>
        <v>307</v>
      </c>
      <c r="D23" s="183">
        <v>133</v>
      </c>
      <c r="E23" s="183">
        <v>174</v>
      </c>
      <c r="F23" s="183">
        <v>56</v>
      </c>
      <c r="G23" s="183">
        <v>43</v>
      </c>
    </row>
    <row r="24" spans="1:7" ht="21" customHeight="1">
      <c r="A24" s="183" t="s">
        <v>122</v>
      </c>
      <c r="B24" s="183">
        <f t="shared" si="2"/>
        <v>328</v>
      </c>
      <c r="C24" s="183">
        <f t="shared" si="3"/>
        <v>255</v>
      </c>
      <c r="D24" s="555">
        <v>107</v>
      </c>
      <c r="E24" s="555">
        <v>148</v>
      </c>
      <c r="F24" s="555">
        <v>42</v>
      </c>
      <c r="G24" s="555">
        <v>31</v>
      </c>
    </row>
    <row r="25" spans="1:7" ht="24" customHeight="1">
      <c r="A25" s="185" t="s">
        <v>123</v>
      </c>
      <c r="B25" s="183">
        <f t="shared" si="2"/>
        <v>12</v>
      </c>
      <c r="C25" s="183">
        <f t="shared" si="3"/>
        <v>7</v>
      </c>
      <c r="D25" s="555">
        <v>2</v>
      </c>
      <c r="E25" s="555">
        <v>5</v>
      </c>
      <c r="F25" s="555">
        <v>2</v>
      </c>
      <c r="G25" s="555">
        <v>3</v>
      </c>
    </row>
    <row r="26" spans="1:7" ht="23.25" customHeight="1">
      <c r="A26" s="186" t="s">
        <v>124</v>
      </c>
      <c r="B26" s="186">
        <f t="shared" si="2"/>
        <v>78</v>
      </c>
      <c r="C26" s="186">
        <f t="shared" si="3"/>
        <v>52</v>
      </c>
      <c r="D26" s="556">
        <v>26</v>
      </c>
      <c r="E26" s="556">
        <v>26</v>
      </c>
      <c r="F26" s="556">
        <v>14</v>
      </c>
      <c r="G26" s="556">
        <v>12</v>
      </c>
    </row>
    <row r="27" spans="1:7" ht="38.25" customHeight="1">
      <c r="A27" s="668" t="s">
        <v>264</v>
      </c>
      <c r="B27" s="668"/>
      <c r="C27" s="668"/>
      <c r="D27" s="668"/>
      <c r="E27" s="668"/>
      <c r="F27" s="668"/>
      <c r="G27" s="668"/>
    </row>
    <row r="40" spans="7:7">
      <c r="G40" s="532"/>
    </row>
  </sheetData>
  <mergeCells count="14">
    <mergeCell ref="A27:G27"/>
    <mergeCell ref="A1:G1"/>
    <mergeCell ref="A3:G3"/>
    <mergeCell ref="B15:G15"/>
    <mergeCell ref="B16:B18"/>
    <mergeCell ref="C16:F16"/>
    <mergeCell ref="G16:G18"/>
    <mergeCell ref="C17:E17"/>
    <mergeCell ref="F17:F18"/>
    <mergeCell ref="A14:G14"/>
    <mergeCell ref="A4:A5"/>
    <mergeCell ref="B5:F5"/>
    <mergeCell ref="A15:A19"/>
    <mergeCell ref="B19:G19"/>
  </mergeCells>
  <hyperlinks>
    <hyperlink ref="H1" location="'Spis treści'!A1" display="Powrót do spisu" xr:uid="{6D12F4CF-4377-4AEC-8897-5EBF5FC06713}"/>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C21:C26"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dimension ref="A1:G40"/>
  <sheetViews>
    <sheetView showGridLines="0" view="pageBreakPreview" topLeftCell="A3" zoomScale="90" zoomScaleNormal="100" zoomScaleSheetLayoutView="90" workbookViewId="0">
      <selection activeCell="A17" sqref="A17:B17"/>
    </sheetView>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7" ht="36" customHeight="1">
      <c r="A1" s="665" t="str">
        <f>'Tab 6 i 7'!A1:G1</f>
        <v xml:space="preserve"> I. EMERYTURY I RENTY REALIZOWANE PRZEZ KRUS</v>
      </c>
      <c r="B1" s="665"/>
      <c r="C1" s="665"/>
      <c r="D1" s="665"/>
      <c r="E1" s="665"/>
      <c r="F1" s="665"/>
      <c r="G1" s="585" t="s">
        <v>637</v>
      </c>
    </row>
    <row r="2" spans="1:7" ht="30" customHeight="1">
      <c r="A2" s="97"/>
      <c r="B2" s="97"/>
      <c r="C2" s="97"/>
      <c r="D2" s="97"/>
      <c r="E2" s="97"/>
      <c r="F2" s="97"/>
    </row>
    <row r="3" spans="1:7" ht="36" customHeight="1">
      <c r="A3" s="683" t="s">
        <v>580</v>
      </c>
      <c r="B3" s="683"/>
      <c r="C3" s="683"/>
      <c r="D3" s="683"/>
      <c r="E3" s="683"/>
      <c r="F3" s="683"/>
    </row>
    <row r="4" spans="1:7" ht="87" customHeight="1">
      <c r="A4" s="674" t="s">
        <v>15</v>
      </c>
      <c r="B4" s="503" t="s">
        <v>133</v>
      </c>
      <c r="C4" s="503" t="s">
        <v>134</v>
      </c>
      <c r="D4" s="503" t="s">
        <v>135</v>
      </c>
      <c r="E4" s="503" t="s">
        <v>136</v>
      </c>
      <c r="F4" s="503" t="s">
        <v>137</v>
      </c>
    </row>
    <row r="5" spans="1:7" ht="14.25" customHeight="1">
      <c r="A5" s="675"/>
      <c r="B5" s="676" t="str">
        <f>'Tab 6 i 7'!B19:G19</f>
        <v>II KWARTAŁ 2022 R.</v>
      </c>
      <c r="C5" s="677"/>
      <c r="D5" s="677"/>
      <c r="E5" s="677"/>
      <c r="F5" s="678"/>
    </row>
    <row r="6" spans="1:7" ht="21" customHeight="1">
      <c r="A6" s="182" t="s">
        <v>72</v>
      </c>
      <c r="B6" s="182">
        <f>B7+B9</f>
        <v>41</v>
      </c>
      <c r="C6" s="182">
        <f t="shared" ref="C6:F6" si="0">C7+C9</f>
        <v>17</v>
      </c>
      <c r="D6" s="203">
        <f t="shared" si="0"/>
        <v>0</v>
      </c>
      <c r="E6" s="182">
        <f t="shared" si="0"/>
        <v>36</v>
      </c>
      <c r="F6" s="182">
        <f t="shared" si="0"/>
        <v>22</v>
      </c>
    </row>
    <row r="7" spans="1:7" ht="21" customHeight="1">
      <c r="A7" s="183" t="s">
        <v>119</v>
      </c>
      <c r="B7" s="555">
        <v>21</v>
      </c>
      <c r="C7" s="555">
        <v>14</v>
      </c>
      <c r="D7" s="557">
        <v>0</v>
      </c>
      <c r="E7" s="555">
        <v>18</v>
      </c>
      <c r="F7" s="555">
        <v>17</v>
      </c>
    </row>
    <row r="8" spans="1:7" ht="21" customHeight="1">
      <c r="A8" s="183" t="s">
        <v>120</v>
      </c>
      <c r="B8" s="557">
        <v>0</v>
      </c>
      <c r="C8" s="557">
        <v>0</v>
      </c>
      <c r="D8" s="557">
        <v>0</v>
      </c>
      <c r="E8" s="557">
        <v>0</v>
      </c>
      <c r="F8" s="557">
        <v>0</v>
      </c>
    </row>
    <row r="9" spans="1:7" ht="21" customHeight="1">
      <c r="A9" s="183" t="s">
        <v>121</v>
      </c>
      <c r="B9" s="183">
        <f>B10+B12</f>
        <v>20</v>
      </c>
      <c r="C9" s="183">
        <f t="shared" ref="C9:F9" si="1">C10+C12</f>
        <v>3</v>
      </c>
      <c r="D9" s="184">
        <f t="shared" si="1"/>
        <v>0</v>
      </c>
      <c r="E9" s="183">
        <f t="shared" si="1"/>
        <v>18</v>
      </c>
      <c r="F9" s="183">
        <f t="shared" si="1"/>
        <v>5</v>
      </c>
    </row>
    <row r="10" spans="1:7" ht="21" customHeight="1">
      <c r="A10" s="183" t="s">
        <v>122</v>
      </c>
      <c r="B10" s="555">
        <v>17</v>
      </c>
      <c r="C10" s="555">
        <v>2</v>
      </c>
      <c r="D10" s="558">
        <v>0</v>
      </c>
      <c r="E10" s="555">
        <v>15</v>
      </c>
      <c r="F10" s="555">
        <v>4</v>
      </c>
    </row>
    <row r="11" spans="1:7" ht="27" customHeight="1">
      <c r="A11" s="185" t="s">
        <v>123</v>
      </c>
      <c r="B11" s="555">
        <v>2</v>
      </c>
      <c r="C11" s="558">
        <v>0</v>
      </c>
      <c r="D11" s="558">
        <v>0</v>
      </c>
      <c r="E11" s="557">
        <v>0</v>
      </c>
      <c r="F11" s="555">
        <v>2</v>
      </c>
    </row>
    <row r="12" spans="1:7" ht="21" customHeight="1">
      <c r="A12" s="186" t="s">
        <v>124</v>
      </c>
      <c r="B12" s="556">
        <v>3</v>
      </c>
      <c r="C12" s="556">
        <v>1</v>
      </c>
      <c r="D12" s="559">
        <v>0</v>
      </c>
      <c r="E12" s="556">
        <v>3</v>
      </c>
      <c r="F12" s="556">
        <v>1</v>
      </c>
    </row>
    <row r="13" spans="1:7" ht="42" customHeight="1"/>
    <row r="14" spans="1:7" ht="45" customHeight="1">
      <c r="A14" s="683" t="s">
        <v>581</v>
      </c>
      <c r="B14" s="683"/>
      <c r="C14" s="683"/>
      <c r="D14" s="683"/>
      <c r="E14" s="683"/>
      <c r="F14" s="683"/>
    </row>
    <row r="15" spans="1:7" ht="24" customHeight="1">
      <c r="A15" s="674" t="s">
        <v>15</v>
      </c>
      <c r="B15" s="672" t="s">
        <v>127</v>
      </c>
      <c r="C15" s="672"/>
      <c r="D15" s="672"/>
      <c r="E15" s="672"/>
      <c r="F15" s="672"/>
    </row>
    <row r="16" spans="1:7" ht="24" customHeight="1">
      <c r="A16" s="679"/>
      <c r="B16" s="672" t="s">
        <v>129</v>
      </c>
      <c r="C16" s="672" t="s">
        <v>75</v>
      </c>
      <c r="D16" s="672"/>
      <c r="E16" s="672"/>
      <c r="F16" s="672" t="s">
        <v>138</v>
      </c>
    </row>
    <row r="17" spans="1:6" ht="24" customHeight="1">
      <c r="A17" s="679"/>
      <c r="B17" s="672"/>
      <c r="C17" s="672" t="s">
        <v>139</v>
      </c>
      <c r="D17" s="672"/>
      <c r="E17" s="672"/>
      <c r="F17" s="672"/>
    </row>
    <row r="18" spans="1:6" ht="56.25">
      <c r="A18" s="679"/>
      <c r="B18" s="672"/>
      <c r="C18" s="503" t="s">
        <v>117</v>
      </c>
      <c r="D18" s="503" t="s">
        <v>448</v>
      </c>
      <c r="E18" s="503" t="s">
        <v>141</v>
      </c>
      <c r="F18" s="672"/>
    </row>
    <row r="19" spans="1:6">
      <c r="A19" s="675"/>
      <c r="B19" s="676" t="str">
        <f>B5</f>
        <v>II KWARTAŁ 2022 R.</v>
      </c>
      <c r="C19" s="677"/>
      <c r="D19" s="677"/>
      <c r="E19" s="677"/>
      <c r="F19" s="678"/>
    </row>
    <row r="20" spans="1:6" ht="21" customHeight="1">
      <c r="A20" s="182" t="s">
        <v>72</v>
      </c>
      <c r="B20" s="182">
        <f>B21+B23</f>
        <v>35</v>
      </c>
      <c r="C20" s="182">
        <f t="shared" ref="C20:F20" si="2">C21+C23</f>
        <v>27</v>
      </c>
      <c r="D20" s="182">
        <f t="shared" si="2"/>
        <v>10</v>
      </c>
      <c r="E20" s="182">
        <f t="shared" si="2"/>
        <v>17</v>
      </c>
      <c r="F20" s="182">
        <f t="shared" si="2"/>
        <v>8</v>
      </c>
    </row>
    <row r="21" spans="1:6" ht="21" customHeight="1">
      <c r="A21" s="183" t="s">
        <v>119</v>
      </c>
      <c r="B21" s="183">
        <v>18</v>
      </c>
      <c r="C21" s="183">
        <v>13</v>
      </c>
      <c r="D21" s="183">
        <v>8</v>
      </c>
      <c r="E21" s="183">
        <v>5</v>
      </c>
      <c r="F21" s="183">
        <v>5</v>
      </c>
    </row>
    <row r="22" spans="1:6" ht="21" customHeight="1">
      <c r="A22" s="183" t="s">
        <v>120</v>
      </c>
      <c r="B22" s="184">
        <v>0</v>
      </c>
      <c r="C22" s="184">
        <v>0</v>
      </c>
      <c r="D22" s="184">
        <v>0</v>
      </c>
      <c r="E22" s="184">
        <v>0</v>
      </c>
      <c r="F22" s="184">
        <v>0</v>
      </c>
    </row>
    <row r="23" spans="1:6" ht="21" customHeight="1">
      <c r="A23" s="183" t="s">
        <v>121</v>
      </c>
      <c r="B23" s="183">
        <f>B24+B26</f>
        <v>17</v>
      </c>
      <c r="C23" s="183">
        <f t="shared" ref="C23:F23" si="3">C24+C26</f>
        <v>14</v>
      </c>
      <c r="D23" s="183">
        <f t="shared" si="3"/>
        <v>2</v>
      </c>
      <c r="E23" s="183">
        <f t="shared" si="3"/>
        <v>12</v>
      </c>
      <c r="F23" s="183">
        <f t="shared" si="3"/>
        <v>3</v>
      </c>
    </row>
    <row r="24" spans="1:6" ht="21" customHeight="1">
      <c r="A24" s="183" t="s">
        <v>122</v>
      </c>
      <c r="B24" s="183">
        <v>15</v>
      </c>
      <c r="C24" s="183">
        <v>13</v>
      </c>
      <c r="D24" s="183">
        <v>2</v>
      </c>
      <c r="E24" s="183">
        <v>11</v>
      </c>
      <c r="F24" s="183">
        <v>2</v>
      </c>
    </row>
    <row r="25" spans="1:6" ht="31.5" customHeight="1">
      <c r="A25" s="185" t="s">
        <v>123</v>
      </c>
      <c r="B25" s="184">
        <v>0</v>
      </c>
      <c r="C25" s="184">
        <v>0</v>
      </c>
      <c r="D25" s="184">
        <v>0</v>
      </c>
      <c r="E25" s="184">
        <v>0</v>
      </c>
      <c r="F25" s="184">
        <v>0</v>
      </c>
    </row>
    <row r="26" spans="1:6" ht="21" customHeight="1">
      <c r="A26" s="186" t="s">
        <v>124</v>
      </c>
      <c r="B26" s="534">
        <v>2</v>
      </c>
      <c r="C26" s="534">
        <v>1</v>
      </c>
      <c r="D26" s="191">
        <v>0</v>
      </c>
      <c r="E26" s="534">
        <v>1</v>
      </c>
      <c r="F26" s="534">
        <v>1</v>
      </c>
    </row>
    <row r="27" spans="1:6" ht="35.25" customHeight="1">
      <c r="A27" s="668" t="s">
        <v>264</v>
      </c>
      <c r="B27" s="668"/>
      <c r="C27" s="668"/>
      <c r="D27" s="668"/>
      <c r="E27" s="668"/>
      <c r="F27" s="668"/>
    </row>
    <row r="40" spans="7:7">
      <c r="G40" s="532"/>
    </row>
  </sheetData>
  <mergeCells count="13">
    <mergeCell ref="A27:F27"/>
    <mergeCell ref="A1:F1"/>
    <mergeCell ref="A3:F3"/>
    <mergeCell ref="A14:F14"/>
    <mergeCell ref="B15:F15"/>
    <mergeCell ref="B16:B18"/>
    <mergeCell ref="C16:E16"/>
    <mergeCell ref="F16:F18"/>
    <mergeCell ref="C17:E17"/>
    <mergeCell ref="A4:A5"/>
    <mergeCell ref="B5:F5"/>
    <mergeCell ref="A15:A19"/>
    <mergeCell ref="B19:F19"/>
  </mergeCells>
  <hyperlinks>
    <hyperlink ref="G1" location="'Spis treści'!A1" display="Powrót do spisu" xr:uid="{8567D341-42D1-484F-AC09-F71DD0EE685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L55"/>
  <sheetViews>
    <sheetView showGridLines="0" view="pageBreakPreview" zoomScale="90" zoomScaleNormal="100" zoomScaleSheetLayoutView="90" workbookViewId="0">
      <selection activeCell="A17" sqref="A17:B17"/>
    </sheetView>
  </sheetViews>
  <sheetFormatPr defaultRowHeight="15"/>
  <cols>
    <col min="1" max="1" width="19" customWidth="1"/>
    <col min="2" max="2" width="8.375" customWidth="1"/>
    <col min="3" max="3" width="9.375" customWidth="1"/>
    <col min="4" max="4" width="8.375" customWidth="1"/>
    <col min="5" max="5" width="9.5" customWidth="1"/>
    <col min="6" max="6" width="8.375" customWidth="1"/>
    <col min="7" max="7" width="9.5" customWidth="1"/>
    <col min="8" max="8" width="8.375" customWidth="1"/>
    <col min="9" max="9" width="9.5" customWidth="1"/>
    <col min="10" max="10" width="8.25" customWidth="1"/>
    <col min="11" max="11" width="9.5" customWidth="1"/>
  </cols>
  <sheetData>
    <row r="1" spans="1:12" ht="29.25" customHeight="1">
      <c r="A1" s="665" t="str">
        <f>'Tab 8 i 9'!A1:F1</f>
        <v xml:space="preserve"> I. EMERYTURY I RENTY REALIZOWANE PRZEZ KRUS</v>
      </c>
      <c r="B1" s="665"/>
      <c r="C1" s="665"/>
      <c r="D1" s="665"/>
      <c r="E1" s="665"/>
      <c r="F1" s="665"/>
      <c r="G1" s="665"/>
      <c r="H1" s="665"/>
      <c r="I1" s="665"/>
      <c r="J1" s="665"/>
      <c r="K1" s="665"/>
      <c r="L1" s="585" t="s">
        <v>637</v>
      </c>
    </row>
    <row r="3" spans="1:12" ht="32.25" customHeight="1">
      <c r="A3" s="683" t="s">
        <v>582</v>
      </c>
      <c r="B3" s="683"/>
      <c r="C3" s="683"/>
      <c r="D3" s="683"/>
      <c r="E3" s="683"/>
      <c r="F3" s="683"/>
      <c r="G3" s="683"/>
      <c r="H3" s="683"/>
      <c r="I3" s="683"/>
      <c r="J3" s="683"/>
      <c r="K3" s="683"/>
    </row>
    <row r="4" spans="1:12" ht="34.5" customHeight="1">
      <c r="A4" s="674" t="s">
        <v>15</v>
      </c>
      <c r="B4" s="672" t="s">
        <v>142</v>
      </c>
      <c r="C4" s="672"/>
      <c r="D4" s="672" t="s">
        <v>143</v>
      </c>
      <c r="E4" s="672"/>
      <c r="F4" s="672" t="s">
        <v>144</v>
      </c>
      <c r="G4" s="672"/>
      <c r="H4" s="684" t="s">
        <v>460</v>
      </c>
      <c r="I4" s="684"/>
      <c r="J4" s="672" t="s">
        <v>145</v>
      </c>
      <c r="K4" s="672"/>
    </row>
    <row r="5" spans="1:12" ht="36.75" customHeight="1">
      <c r="A5" s="679"/>
      <c r="B5" s="503" t="s">
        <v>147</v>
      </c>
      <c r="C5" s="503" t="s">
        <v>81</v>
      </c>
      <c r="D5" s="503" t="s">
        <v>146</v>
      </c>
      <c r="E5" s="503" t="s">
        <v>81</v>
      </c>
      <c r="F5" s="503" t="s">
        <v>147</v>
      </c>
      <c r="G5" s="503" t="s">
        <v>81</v>
      </c>
      <c r="H5" s="503" t="s">
        <v>148</v>
      </c>
      <c r="I5" s="503" t="s">
        <v>81</v>
      </c>
      <c r="J5" s="503" t="s">
        <v>147</v>
      </c>
      <c r="K5" s="503" t="s">
        <v>81</v>
      </c>
    </row>
    <row r="6" spans="1:12" ht="12" customHeight="1">
      <c r="A6" s="675"/>
      <c r="B6" s="676" t="str">
        <f>'Tab 8 i 9'!B19:F19</f>
        <v>II KWARTAŁ 2022 R.</v>
      </c>
      <c r="C6" s="677"/>
      <c r="D6" s="677"/>
      <c r="E6" s="677"/>
      <c r="F6" s="677"/>
      <c r="G6" s="677"/>
      <c r="H6" s="677"/>
      <c r="I6" s="677"/>
      <c r="J6" s="677"/>
      <c r="K6" s="678"/>
    </row>
    <row r="7" spans="1:12" ht="17.25" customHeight="1">
      <c r="A7" s="193" t="s">
        <v>72</v>
      </c>
      <c r="B7" s="200">
        <v>3829</v>
      </c>
      <c r="C7" s="201">
        <v>9204578.4699999988</v>
      </c>
      <c r="D7" s="200">
        <v>3139</v>
      </c>
      <c r="E7" s="201">
        <v>7246702.3199999994</v>
      </c>
      <c r="F7" s="200">
        <v>301</v>
      </c>
      <c r="G7" s="201">
        <v>953797.3899999999</v>
      </c>
      <c r="H7" s="200">
        <v>4</v>
      </c>
      <c r="I7" s="201">
        <v>32494.36</v>
      </c>
      <c r="J7" s="200">
        <v>389</v>
      </c>
      <c r="K7" s="201">
        <v>1004078.7599999998</v>
      </c>
    </row>
    <row r="8" spans="1:12" ht="12" customHeight="1">
      <c r="A8" s="195" t="s">
        <v>75</v>
      </c>
      <c r="B8" s="196"/>
      <c r="C8" s="197"/>
      <c r="D8" s="196"/>
      <c r="E8" s="197"/>
      <c r="F8" s="196"/>
      <c r="G8" s="197"/>
      <c r="H8" s="196"/>
      <c r="I8" s="197"/>
      <c r="J8" s="196"/>
      <c r="K8" s="197"/>
    </row>
    <row r="9" spans="1:12" ht="17.25" customHeight="1">
      <c r="A9" s="535" t="s">
        <v>149</v>
      </c>
      <c r="B9" s="196">
        <v>43</v>
      </c>
      <c r="C9" s="197">
        <v>227311.98</v>
      </c>
      <c r="D9" s="196">
        <v>42</v>
      </c>
      <c r="E9" s="197">
        <v>222174.36000000002</v>
      </c>
      <c r="F9" s="196">
        <v>1</v>
      </c>
      <c r="G9" s="197">
        <v>5137.62</v>
      </c>
      <c r="H9" s="184">
        <v>0</v>
      </c>
      <c r="I9" s="184">
        <v>0</v>
      </c>
      <c r="J9" s="184">
        <v>0</v>
      </c>
      <c r="K9" s="184">
        <v>0</v>
      </c>
    </row>
    <row r="10" spans="1:12" ht="12.75" customHeight="1">
      <c r="A10" s="195" t="s">
        <v>38</v>
      </c>
      <c r="B10" s="196"/>
      <c r="C10" s="197"/>
      <c r="D10" s="196"/>
      <c r="E10" s="197"/>
      <c r="F10" s="196"/>
      <c r="G10" s="197"/>
      <c r="H10" s="198"/>
      <c r="I10" s="198"/>
      <c r="J10" s="198"/>
      <c r="K10" s="198"/>
    </row>
    <row r="11" spans="1:12" ht="22.5" customHeight="1">
      <c r="A11" s="199" t="s">
        <v>150</v>
      </c>
      <c r="B11" s="200">
        <v>3561</v>
      </c>
      <c r="C11" s="201">
        <v>8123449.9799999995</v>
      </c>
      <c r="D11" s="200">
        <v>2894</v>
      </c>
      <c r="E11" s="201">
        <v>6269569.6999999993</v>
      </c>
      <c r="F11" s="200">
        <v>295</v>
      </c>
      <c r="G11" s="201">
        <v>921415.17999999993</v>
      </c>
      <c r="H11" s="200">
        <v>4</v>
      </c>
      <c r="I11" s="201">
        <v>32494.36</v>
      </c>
      <c r="J11" s="200">
        <v>372</v>
      </c>
      <c r="K11" s="201">
        <v>932465.09999999974</v>
      </c>
    </row>
    <row r="12" spans="1:12" ht="17.25" customHeight="1">
      <c r="A12" s="195" t="s">
        <v>151</v>
      </c>
      <c r="B12" s="196">
        <v>90</v>
      </c>
      <c r="C12" s="197">
        <v>193106.63999999998</v>
      </c>
      <c r="D12" s="196">
        <v>56</v>
      </c>
      <c r="E12" s="197">
        <v>118050.57999999999</v>
      </c>
      <c r="F12" s="196">
        <v>27</v>
      </c>
      <c r="G12" s="197">
        <v>58267.14</v>
      </c>
      <c r="H12" s="184">
        <v>0</v>
      </c>
      <c r="I12" s="184">
        <v>0</v>
      </c>
      <c r="J12" s="196">
        <v>7</v>
      </c>
      <c r="K12" s="197">
        <v>16788.920000000002</v>
      </c>
    </row>
    <row r="13" spans="1:12" ht="17.25" customHeight="1">
      <c r="A13" s="195" t="s">
        <v>152</v>
      </c>
      <c r="B13" s="196">
        <v>42</v>
      </c>
      <c r="C13" s="197">
        <v>198961.21</v>
      </c>
      <c r="D13" s="196">
        <v>21</v>
      </c>
      <c r="E13" s="197">
        <v>74760.960000000006</v>
      </c>
      <c r="F13" s="196">
        <v>17</v>
      </c>
      <c r="G13" s="197">
        <v>113717.82999999999</v>
      </c>
      <c r="H13" s="184">
        <v>0</v>
      </c>
      <c r="I13" s="184">
        <v>0</v>
      </c>
      <c r="J13" s="196">
        <v>4</v>
      </c>
      <c r="K13" s="197">
        <v>10482.42</v>
      </c>
    </row>
    <row r="14" spans="1:12" ht="17.25" customHeight="1">
      <c r="A14" s="195" t="s">
        <v>153</v>
      </c>
      <c r="B14" s="184">
        <v>0</v>
      </c>
      <c r="C14" s="184">
        <v>0</v>
      </c>
      <c r="D14" s="184">
        <v>0</v>
      </c>
      <c r="E14" s="184">
        <v>0</v>
      </c>
      <c r="F14" s="184">
        <v>0</v>
      </c>
      <c r="G14" s="184">
        <v>0</v>
      </c>
      <c r="H14" s="184">
        <v>0</v>
      </c>
      <c r="I14" s="184">
        <v>0</v>
      </c>
      <c r="J14" s="184">
        <v>0</v>
      </c>
      <c r="K14" s="184">
        <v>0</v>
      </c>
    </row>
    <row r="15" spans="1:12" ht="17.25" customHeight="1">
      <c r="A15" s="195" t="s">
        <v>154</v>
      </c>
      <c r="B15" s="184">
        <v>0</v>
      </c>
      <c r="C15" s="184">
        <v>0</v>
      </c>
      <c r="D15" s="184">
        <v>0</v>
      </c>
      <c r="E15" s="184">
        <v>0</v>
      </c>
      <c r="F15" s="184">
        <v>0</v>
      </c>
      <c r="G15" s="184">
        <v>0</v>
      </c>
      <c r="H15" s="184">
        <v>0</v>
      </c>
      <c r="I15" s="184">
        <v>0</v>
      </c>
      <c r="J15" s="184">
        <v>0</v>
      </c>
      <c r="K15" s="184">
        <v>0</v>
      </c>
    </row>
    <row r="16" spans="1:12" ht="17.25" customHeight="1">
      <c r="A16" s="195" t="s">
        <v>155</v>
      </c>
      <c r="B16" s="184">
        <v>0</v>
      </c>
      <c r="C16" s="184">
        <v>0</v>
      </c>
      <c r="D16" s="184">
        <v>0</v>
      </c>
      <c r="E16" s="184">
        <v>0</v>
      </c>
      <c r="F16" s="184">
        <v>0</v>
      </c>
      <c r="G16" s="184">
        <v>0</v>
      </c>
      <c r="H16" s="184">
        <v>0</v>
      </c>
      <c r="I16" s="202">
        <v>0</v>
      </c>
      <c r="J16" s="184">
        <v>0</v>
      </c>
      <c r="K16" s="184">
        <v>0</v>
      </c>
    </row>
    <row r="17" spans="1:11" ht="17.25" customHeight="1">
      <c r="A17" s="195" t="s">
        <v>156</v>
      </c>
      <c r="B17" s="196">
        <v>2</v>
      </c>
      <c r="C17" s="197">
        <v>11349.92</v>
      </c>
      <c r="D17" s="184">
        <v>0</v>
      </c>
      <c r="E17" s="184">
        <v>0</v>
      </c>
      <c r="F17" s="196">
        <v>2</v>
      </c>
      <c r="G17" s="197">
        <v>11349.92</v>
      </c>
      <c r="H17" s="184">
        <v>0</v>
      </c>
      <c r="I17" s="184">
        <v>0</v>
      </c>
      <c r="J17" s="184">
        <v>0</v>
      </c>
      <c r="K17" s="184">
        <v>0</v>
      </c>
    </row>
    <row r="18" spans="1:11" ht="17.25" customHeight="1">
      <c r="A18" s="195" t="s">
        <v>157</v>
      </c>
      <c r="B18" s="184">
        <v>0</v>
      </c>
      <c r="C18" s="184">
        <v>0</v>
      </c>
      <c r="D18" s="184">
        <v>0</v>
      </c>
      <c r="E18" s="184">
        <v>0</v>
      </c>
      <c r="F18" s="184">
        <v>0</v>
      </c>
      <c r="G18" s="184">
        <v>0</v>
      </c>
      <c r="H18" s="184">
        <v>0</v>
      </c>
      <c r="I18" s="184">
        <v>0</v>
      </c>
      <c r="J18" s="184">
        <v>0</v>
      </c>
      <c r="K18" s="184">
        <v>0</v>
      </c>
    </row>
    <row r="19" spans="1:11" ht="17.25" customHeight="1">
      <c r="A19" s="195" t="s">
        <v>158</v>
      </c>
      <c r="B19" s="184">
        <v>0</v>
      </c>
      <c r="C19" s="184">
        <v>0</v>
      </c>
      <c r="D19" s="184">
        <v>0</v>
      </c>
      <c r="E19" s="184">
        <v>0</v>
      </c>
      <c r="F19" s="184">
        <v>0</v>
      </c>
      <c r="G19" s="184">
        <v>0</v>
      </c>
      <c r="H19" s="184">
        <v>0</v>
      </c>
      <c r="I19" s="184">
        <v>0</v>
      </c>
      <c r="J19" s="184">
        <v>0</v>
      </c>
      <c r="K19" s="184">
        <v>0</v>
      </c>
    </row>
    <row r="20" spans="1:11" ht="17.25" customHeight="1">
      <c r="A20" s="195" t="s">
        <v>159</v>
      </c>
      <c r="B20" s="184">
        <v>0</v>
      </c>
      <c r="C20" s="184">
        <v>0</v>
      </c>
      <c r="D20" s="184">
        <v>0</v>
      </c>
      <c r="E20" s="184">
        <v>0</v>
      </c>
      <c r="F20" s="184">
        <v>0</v>
      </c>
      <c r="G20" s="184">
        <v>0</v>
      </c>
      <c r="H20" s="184">
        <v>0</v>
      </c>
      <c r="I20" s="202">
        <v>0</v>
      </c>
      <c r="J20" s="184">
        <v>0</v>
      </c>
      <c r="K20" s="184">
        <v>0</v>
      </c>
    </row>
    <row r="21" spans="1:11" ht="17.25" customHeight="1">
      <c r="A21" s="195" t="s">
        <v>160</v>
      </c>
      <c r="B21" s="196">
        <v>23</v>
      </c>
      <c r="C21" s="197">
        <v>98268.689999999988</v>
      </c>
      <c r="D21" s="196">
        <v>19</v>
      </c>
      <c r="E21" s="197">
        <v>91078.489999999991</v>
      </c>
      <c r="F21" s="196">
        <v>3</v>
      </c>
      <c r="G21" s="197">
        <v>7119.1900000000005</v>
      </c>
      <c r="H21" s="184">
        <v>0</v>
      </c>
      <c r="I21" s="184">
        <v>0</v>
      </c>
      <c r="J21" s="196">
        <v>1</v>
      </c>
      <c r="K21" s="197">
        <v>71.010000000000005</v>
      </c>
    </row>
    <row r="22" spans="1:11" ht="17.25" customHeight="1">
      <c r="A22" s="195" t="s">
        <v>161</v>
      </c>
      <c r="B22" s="184">
        <v>0</v>
      </c>
      <c r="C22" s="184">
        <v>0</v>
      </c>
      <c r="D22" s="184">
        <v>0</v>
      </c>
      <c r="E22" s="184">
        <v>0</v>
      </c>
      <c r="F22" s="184">
        <v>0</v>
      </c>
      <c r="G22" s="184">
        <v>0</v>
      </c>
      <c r="H22" s="184">
        <v>0</v>
      </c>
      <c r="I22" s="184">
        <v>0</v>
      </c>
      <c r="J22" s="184">
        <v>0</v>
      </c>
      <c r="K22" s="184">
        <v>0</v>
      </c>
    </row>
    <row r="23" spans="1:11" ht="17.25" customHeight="1">
      <c r="A23" s="195" t="s">
        <v>162</v>
      </c>
      <c r="B23" s="196">
        <v>19</v>
      </c>
      <c r="C23" s="197">
        <v>74856.38</v>
      </c>
      <c r="D23" s="196">
        <v>10</v>
      </c>
      <c r="E23" s="197">
        <v>44794.350000000006</v>
      </c>
      <c r="F23" s="196">
        <v>5</v>
      </c>
      <c r="G23" s="197">
        <v>19815.71</v>
      </c>
      <c r="H23" s="184">
        <v>0</v>
      </c>
      <c r="I23" s="184">
        <v>0</v>
      </c>
      <c r="J23" s="196">
        <v>4</v>
      </c>
      <c r="K23" s="197">
        <v>10246.32</v>
      </c>
    </row>
    <row r="24" spans="1:11" ht="17.25" customHeight="1">
      <c r="A24" s="195" t="s">
        <v>163</v>
      </c>
      <c r="B24" s="196">
        <v>6</v>
      </c>
      <c r="C24" s="197">
        <v>18945.379999999997</v>
      </c>
      <c r="D24" s="196">
        <v>5</v>
      </c>
      <c r="E24" s="197">
        <v>15736.22</v>
      </c>
      <c r="F24" s="184">
        <v>0</v>
      </c>
      <c r="G24" s="184">
        <v>0</v>
      </c>
      <c r="H24" s="184">
        <v>0</v>
      </c>
      <c r="I24" s="184">
        <v>0</v>
      </c>
      <c r="J24" s="196">
        <v>1</v>
      </c>
      <c r="K24" s="197">
        <v>3209.16</v>
      </c>
    </row>
    <row r="25" spans="1:11" ht="17.25" customHeight="1">
      <c r="A25" s="195" t="s">
        <v>164</v>
      </c>
      <c r="B25" s="196">
        <v>9</v>
      </c>
      <c r="C25" s="197">
        <v>35717.07</v>
      </c>
      <c r="D25" s="196">
        <v>5</v>
      </c>
      <c r="E25" s="197">
        <v>22366.949999999997</v>
      </c>
      <c r="F25" s="196">
        <v>3</v>
      </c>
      <c r="G25" s="197">
        <v>9334.8000000000011</v>
      </c>
      <c r="H25" s="184">
        <v>0</v>
      </c>
      <c r="I25" s="184">
        <v>0</v>
      </c>
      <c r="J25" s="196">
        <v>1</v>
      </c>
      <c r="K25" s="197">
        <v>4015.32</v>
      </c>
    </row>
    <row r="26" spans="1:11" ht="17.25" customHeight="1">
      <c r="A26" s="195" t="s">
        <v>165</v>
      </c>
      <c r="B26" s="184">
        <v>0</v>
      </c>
      <c r="C26" s="184">
        <v>0</v>
      </c>
      <c r="D26" s="184">
        <v>0</v>
      </c>
      <c r="E26" s="184">
        <v>0</v>
      </c>
      <c r="F26" s="184">
        <v>0</v>
      </c>
      <c r="G26" s="184">
        <v>0</v>
      </c>
      <c r="H26" s="184">
        <v>0</v>
      </c>
      <c r="I26" s="184">
        <v>0</v>
      </c>
      <c r="J26" s="184">
        <v>0</v>
      </c>
      <c r="K26" s="184">
        <v>0</v>
      </c>
    </row>
    <row r="27" spans="1:11" ht="17.25" customHeight="1">
      <c r="A27" s="195" t="s">
        <v>166</v>
      </c>
      <c r="B27" s="184">
        <v>0</v>
      </c>
      <c r="C27" s="184">
        <v>0</v>
      </c>
      <c r="D27" s="184">
        <v>0</v>
      </c>
      <c r="E27" s="184">
        <v>0</v>
      </c>
      <c r="F27" s="184">
        <v>0</v>
      </c>
      <c r="G27" s="184">
        <v>0</v>
      </c>
      <c r="H27" s="184">
        <v>0</v>
      </c>
      <c r="I27" s="184">
        <v>0</v>
      </c>
      <c r="J27" s="184">
        <v>0</v>
      </c>
      <c r="K27" s="184">
        <v>0</v>
      </c>
    </row>
    <row r="28" spans="1:11" ht="17.25" customHeight="1">
      <c r="A28" s="195" t="s">
        <v>167</v>
      </c>
      <c r="B28" s="196">
        <v>2</v>
      </c>
      <c r="C28" s="197">
        <v>8533.86</v>
      </c>
      <c r="D28" s="184">
        <v>0</v>
      </c>
      <c r="E28" s="184">
        <v>0</v>
      </c>
      <c r="F28" s="196">
        <v>1</v>
      </c>
      <c r="G28" s="197">
        <v>3439.1400000000003</v>
      </c>
      <c r="H28" s="184">
        <v>0</v>
      </c>
      <c r="I28" s="184">
        <v>0</v>
      </c>
      <c r="J28" s="196">
        <v>1</v>
      </c>
      <c r="K28" s="197">
        <v>5094.72</v>
      </c>
    </row>
    <row r="29" spans="1:11" ht="17.25" customHeight="1">
      <c r="A29" s="195" t="s">
        <v>168</v>
      </c>
      <c r="B29" s="196">
        <v>1</v>
      </c>
      <c r="C29" s="197">
        <v>319.77</v>
      </c>
      <c r="D29" s="184">
        <v>0</v>
      </c>
      <c r="E29" s="184">
        <v>0</v>
      </c>
      <c r="F29" s="184">
        <v>0</v>
      </c>
      <c r="G29" s="184">
        <v>0</v>
      </c>
      <c r="H29" s="184">
        <v>0</v>
      </c>
      <c r="I29" s="184">
        <v>0</v>
      </c>
      <c r="J29" s="196">
        <v>1</v>
      </c>
      <c r="K29" s="197">
        <v>319.77</v>
      </c>
    </row>
    <row r="30" spans="1:11" ht="17.25" customHeight="1">
      <c r="A30" s="195" t="s">
        <v>169</v>
      </c>
      <c r="B30" s="196">
        <v>1</v>
      </c>
      <c r="C30" s="197">
        <v>4015.32</v>
      </c>
      <c r="D30" s="184">
        <v>0</v>
      </c>
      <c r="E30" s="184">
        <v>0</v>
      </c>
      <c r="F30" s="184">
        <v>0</v>
      </c>
      <c r="G30" s="184">
        <v>0</v>
      </c>
      <c r="H30" s="184">
        <v>0</v>
      </c>
      <c r="I30" s="184">
        <v>0</v>
      </c>
      <c r="J30" s="196">
        <v>1</v>
      </c>
      <c r="K30" s="197">
        <v>4015.32</v>
      </c>
    </row>
    <row r="31" spans="1:11" ht="17.25" customHeight="1">
      <c r="A31" s="195" t="s">
        <v>170</v>
      </c>
      <c r="B31" s="184">
        <v>0</v>
      </c>
      <c r="C31" s="184">
        <v>0</v>
      </c>
      <c r="D31" s="184">
        <v>0</v>
      </c>
      <c r="E31" s="184">
        <v>0</v>
      </c>
      <c r="F31" s="184">
        <v>0</v>
      </c>
      <c r="G31" s="184">
        <v>0</v>
      </c>
      <c r="H31" s="184">
        <v>0</v>
      </c>
      <c r="I31" s="184">
        <v>0</v>
      </c>
      <c r="J31" s="184">
        <v>0</v>
      </c>
      <c r="K31" s="184">
        <v>0</v>
      </c>
    </row>
    <row r="32" spans="1:11" ht="17.25" customHeight="1">
      <c r="A32" s="195" t="s">
        <v>171</v>
      </c>
      <c r="B32" s="196">
        <v>3287</v>
      </c>
      <c r="C32" s="197">
        <v>7178326.0099999998</v>
      </c>
      <c r="D32" s="196">
        <v>2732</v>
      </c>
      <c r="E32" s="197">
        <v>5711638.2699999996</v>
      </c>
      <c r="F32" s="196">
        <v>220</v>
      </c>
      <c r="G32" s="197">
        <v>645816.92000000004</v>
      </c>
      <c r="H32" s="196">
        <v>4</v>
      </c>
      <c r="I32" s="197">
        <v>32494.36</v>
      </c>
      <c r="J32" s="196">
        <v>335</v>
      </c>
      <c r="K32" s="197">
        <v>820870.82</v>
      </c>
    </row>
    <row r="33" spans="1:11" ht="17.25" customHeight="1">
      <c r="A33" s="195" t="s">
        <v>172</v>
      </c>
      <c r="B33" s="196">
        <v>11</v>
      </c>
      <c r="C33" s="197">
        <v>25347.780000000002</v>
      </c>
      <c r="D33" s="196">
        <v>2</v>
      </c>
      <c r="E33" s="197">
        <v>3295.7200000000003</v>
      </c>
      <c r="F33" s="196">
        <v>8</v>
      </c>
      <c r="G33" s="197">
        <v>18036.740000000002</v>
      </c>
      <c r="H33" s="184">
        <v>0</v>
      </c>
      <c r="I33" s="184">
        <v>0</v>
      </c>
      <c r="J33" s="196">
        <v>1</v>
      </c>
      <c r="K33" s="197">
        <v>4015.32</v>
      </c>
    </row>
    <row r="34" spans="1:11" ht="17.25" customHeight="1">
      <c r="A34" s="195" t="s">
        <v>173</v>
      </c>
      <c r="B34" s="184">
        <v>0</v>
      </c>
      <c r="C34" s="184">
        <v>0</v>
      </c>
      <c r="D34" s="184">
        <v>0</v>
      </c>
      <c r="E34" s="184">
        <v>0</v>
      </c>
      <c r="F34" s="184">
        <v>0</v>
      </c>
      <c r="G34" s="184">
        <v>0</v>
      </c>
      <c r="H34" s="184">
        <v>0</v>
      </c>
      <c r="I34" s="184">
        <v>0</v>
      </c>
      <c r="J34" s="184">
        <v>0</v>
      </c>
      <c r="K34" s="184">
        <v>0</v>
      </c>
    </row>
    <row r="35" spans="1:11" ht="17.25" customHeight="1">
      <c r="A35" s="195" t="s">
        <v>174</v>
      </c>
      <c r="B35" s="184">
        <v>0</v>
      </c>
      <c r="C35" s="184">
        <v>0</v>
      </c>
      <c r="D35" s="184">
        <v>0</v>
      </c>
      <c r="E35" s="184">
        <v>0</v>
      </c>
      <c r="F35" s="184">
        <v>0</v>
      </c>
      <c r="G35" s="184">
        <v>0</v>
      </c>
      <c r="H35" s="184">
        <v>0</v>
      </c>
      <c r="I35" s="184">
        <v>0</v>
      </c>
      <c r="J35" s="184">
        <v>0</v>
      </c>
      <c r="K35" s="184">
        <v>0</v>
      </c>
    </row>
    <row r="36" spans="1:11" ht="17.25" customHeight="1">
      <c r="A36" s="195" t="s">
        <v>175</v>
      </c>
      <c r="B36" s="196">
        <v>2</v>
      </c>
      <c r="C36" s="197">
        <v>10492.119999999999</v>
      </c>
      <c r="D36" s="184">
        <v>0</v>
      </c>
      <c r="E36" s="197">
        <v>3118</v>
      </c>
      <c r="F36" s="184">
        <v>0</v>
      </c>
      <c r="G36" s="184">
        <v>0</v>
      </c>
      <c r="H36" s="184">
        <v>0</v>
      </c>
      <c r="I36" s="184">
        <v>0</v>
      </c>
      <c r="J36" s="196">
        <v>2</v>
      </c>
      <c r="K36" s="197">
        <v>7374.12</v>
      </c>
    </row>
    <row r="37" spans="1:11" ht="17.25" customHeight="1">
      <c r="A37" s="195" t="s">
        <v>176</v>
      </c>
      <c r="B37" s="184">
        <v>0</v>
      </c>
      <c r="C37" s="184">
        <v>0</v>
      </c>
      <c r="D37" s="184">
        <v>0</v>
      </c>
      <c r="E37" s="184">
        <v>0</v>
      </c>
      <c r="F37" s="184">
        <v>0</v>
      </c>
      <c r="G37" s="184">
        <v>0</v>
      </c>
      <c r="H37" s="184">
        <v>0</v>
      </c>
      <c r="I37" s="184">
        <v>0</v>
      </c>
      <c r="J37" s="184">
        <v>0</v>
      </c>
      <c r="K37" s="184">
        <v>0</v>
      </c>
    </row>
    <row r="38" spans="1:11" ht="17.25" customHeight="1">
      <c r="A38" s="195" t="s">
        <v>177</v>
      </c>
      <c r="B38" s="196">
        <v>3</v>
      </c>
      <c r="C38" s="197">
        <v>12983.88</v>
      </c>
      <c r="D38" s="196">
        <v>1</v>
      </c>
      <c r="E38" s="197">
        <v>4197.33</v>
      </c>
      <c r="F38" s="196">
        <v>1</v>
      </c>
      <c r="G38" s="197">
        <v>808.56</v>
      </c>
      <c r="H38" s="184">
        <v>0</v>
      </c>
      <c r="I38" s="184">
        <v>0</v>
      </c>
      <c r="J38" s="196">
        <v>1</v>
      </c>
      <c r="K38" s="197">
        <v>7977.99</v>
      </c>
    </row>
    <row r="39" spans="1:11" ht="17.25" customHeight="1">
      <c r="A39" s="195" t="s">
        <v>178</v>
      </c>
      <c r="B39" s="196">
        <v>15</v>
      </c>
      <c r="C39" s="197">
        <v>44544.84</v>
      </c>
      <c r="D39" s="196">
        <v>7</v>
      </c>
      <c r="E39" s="197">
        <v>20011.949999999997</v>
      </c>
      <c r="F39" s="196">
        <v>5</v>
      </c>
      <c r="G39" s="197">
        <v>20893.949999999997</v>
      </c>
      <c r="H39" s="184">
        <v>0</v>
      </c>
      <c r="I39" s="184">
        <v>0</v>
      </c>
      <c r="J39" s="196">
        <v>3</v>
      </c>
      <c r="K39" s="197">
        <v>3638.94</v>
      </c>
    </row>
    <row r="40" spans="1:11" ht="17.25" customHeight="1">
      <c r="A40" s="195" t="s">
        <v>179</v>
      </c>
      <c r="B40" s="184">
        <v>0</v>
      </c>
      <c r="C40" s="184">
        <v>0</v>
      </c>
      <c r="D40" s="184">
        <v>0</v>
      </c>
      <c r="E40" s="184">
        <v>0</v>
      </c>
      <c r="F40" s="184">
        <v>0</v>
      </c>
      <c r="G40" s="593">
        <v>0</v>
      </c>
      <c r="H40" s="184">
        <v>0</v>
      </c>
      <c r="I40" s="184">
        <v>0</v>
      </c>
      <c r="J40" s="184">
        <v>0</v>
      </c>
      <c r="K40" s="184">
        <v>0</v>
      </c>
    </row>
    <row r="41" spans="1:11" ht="17.25" customHeight="1">
      <c r="A41" s="195" t="s">
        <v>180</v>
      </c>
      <c r="B41" s="196">
        <v>32</v>
      </c>
      <c r="C41" s="197">
        <v>143046.79999999999</v>
      </c>
      <c r="D41" s="196">
        <v>23</v>
      </c>
      <c r="E41" s="197">
        <v>106935.78</v>
      </c>
      <c r="F41" s="196">
        <v>2</v>
      </c>
      <c r="G41" s="197">
        <v>8799.9600000000009</v>
      </c>
      <c r="H41" s="184">
        <v>0</v>
      </c>
      <c r="I41" s="184">
        <v>0</v>
      </c>
      <c r="J41" s="196">
        <v>7</v>
      </c>
      <c r="K41" s="197">
        <v>27311.059999999998</v>
      </c>
    </row>
    <row r="42" spans="1:11" ht="17.25" customHeight="1">
      <c r="A42" s="195" t="s">
        <v>181</v>
      </c>
      <c r="B42" s="196">
        <v>16</v>
      </c>
      <c r="C42" s="197">
        <v>64634.310000000005</v>
      </c>
      <c r="D42" s="196">
        <v>13</v>
      </c>
      <c r="E42" s="197">
        <v>53585.100000000006</v>
      </c>
      <c r="F42" s="196">
        <v>1</v>
      </c>
      <c r="G42" s="197">
        <v>4015.32</v>
      </c>
      <c r="H42" s="184">
        <v>0</v>
      </c>
      <c r="I42" s="184">
        <v>0</v>
      </c>
      <c r="J42" s="196">
        <v>2</v>
      </c>
      <c r="K42" s="197">
        <v>7033.89</v>
      </c>
    </row>
    <row r="43" spans="1:11" ht="34.5">
      <c r="A43" s="199" t="s">
        <v>182</v>
      </c>
      <c r="B43" s="200">
        <v>268</v>
      </c>
      <c r="C43" s="201">
        <v>1081128.4900000002</v>
      </c>
      <c r="D43" s="200">
        <v>245</v>
      </c>
      <c r="E43" s="201">
        <v>977132.62</v>
      </c>
      <c r="F43" s="200">
        <v>6</v>
      </c>
      <c r="G43" s="201">
        <v>32382.21</v>
      </c>
      <c r="H43" s="203">
        <v>0</v>
      </c>
      <c r="I43" s="203">
        <v>0</v>
      </c>
      <c r="J43" s="200">
        <v>17</v>
      </c>
      <c r="K43" s="201">
        <v>71613.66</v>
      </c>
    </row>
    <row r="44" spans="1:11" ht="17.25" customHeight="1">
      <c r="A44" s="195" t="s">
        <v>572</v>
      </c>
      <c r="B44" s="196">
        <v>63</v>
      </c>
      <c r="C44" s="197">
        <v>156684.42000000001</v>
      </c>
      <c r="D44" s="196">
        <v>61</v>
      </c>
      <c r="E44" s="197">
        <v>142170.35</v>
      </c>
      <c r="F44" s="196">
        <v>2</v>
      </c>
      <c r="G44" s="197">
        <v>14514.07</v>
      </c>
      <c r="H44" s="184">
        <v>0</v>
      </c>
      <c r="I44" s="184">
        <v>0</v>
      </c>
      <c r="J44" s="184">
        <v>0</v>
      </c>
      <c r="K44" s="184">
        <v>0</v>
      </c>
    </row>
    <row r="45" spans="1:11" ht="17.25" customHeight="1">
      <c r="A45" s="195" t="s">
        <v>666</v>
      </c>
      <c r="B45" s="184">
        <v>0</v>
      </c>
      <c r="C45" s="184">
        <v>0</v>
      </c>
      <c r="D45" s="184">
        <v>0</v>
      </c>
      <c r="E45" s="184">
        <v>0</v>
      </c>
      <c r="F45" s="184">
        <v>0</v>
      </c>
      <c r="G45" s="184">
        <v>0</v>
      </c>
      <c r="H45" s="184">
        <v>0</v>
      </c>
      <c r="I45" s="184">
        <v>0</v>
      </c>
      <c r="J45" s="184">
        <v>0</v>
      </c>
      <c r="K45" s="184">
        <v>0</v>
      </c>
    </row>
    <row r="46" spans="1:11" ht="17.25" customHeight="1">
      <c r="A46" s="195" t="s">
        <v>535</v>
      </c>
      <c r="B46" s="184">
        <v>0</v>
      </c>
      <c r="C46" s="184">
        <v>0</v>
      </c>
      <c r="D46" s="184">
        <v>0</v>
      </c>
      <c r="E46" s="184">
        <v>0</v>
      </c>
      <c r="F46" s="184">
        <v>0</v>
      </c>
      <c r="G46" s="184">
        <v>0</v>
      </c>
      <c r="H46" s="184">
        <v>0</v>
      </c>
      <c r="I46" s="184">
        <v>0</v>
      </c>
      <c r="J46" s="184">
        <v>0</v>
      </c>
      <c r="K46" s="184">
        <v>0</v>
      </c>
    </row>
    <row r="47" spans="1:11" ht="17.25" customHeight="1">
      <c r="A47" s="195" t="s">
        <v>183</v>
      </c>
      <c r="B47" s="196">
        <v>79</v>
      </c>
      <c r="C47" s="197">
        <v>357878.24</v>
      </c>
      <c r="D47" s="196">
        <v>75</v>
      </c>
      <c r="E47" s="197">
        <v>339509</v>
      </c>
      <c r="F47" s="196">
        <v>1</v>
      </c>
      <c r="G47" s="197">
        <v>4784.6400000000003</v>
      </c>
      <c r="H47" s="184">
        <v>0</v>
      </c>
      <c r="I47" s="184">
        <v>0</v>
      </c>
      <c r="J47" s="196">
        <v>3</v>
      </c>
      <c r="K47" s="197">
        <v>13584.599999999999</v>
      </c>
    </row>
    <row r="48" spans="1:11" ht="17.25" customHeight="1">
      <c r="A48" s="195" t="s">
        <v>184</v>
      </c>
      <c r="B48" s="184">
        <v>0</v>
      </c>
      <c r="C48" s="184">
        <v>0</v>
      </c>
      <c r="D48" s="184">
        <v>0</v>
      </c>
      <c r="E48" s="184">
        <v>0</v>
      </c>
      <c r="F48" s="184">
        <v>0</v>
      </c>
      <c r="G48" s="184">
        <v>0</v>
      </c>
      <c r="H48" s="184">
        <v>0</v>
      </c>
      <c r="I48" s="184">
        <v>0</v>
      </c>
      <c r="J48" s="184">
        <v>0</v>
      </c>
      <c r="K48" s="184">
        <v>0</v>
      </c>
    </row>
    <row r="49" spans="1:11" ht="17.25" customHeight="1">
      <c r="A49" s="195" t="s">
        <v>573</v>
      </c>
      <c r="B49" s="184">
        <v>0</v>
      </c>
      <c r="C49" s="184">
        <v>0</v>
      </c>
      <c r="D49" s="184">
        <v>0</v>
      </c>
      <c r="E49" s="184">
        <v>0</v>
      </c>
      <c r="F49" s="184">
        <v>0</v>
      </c>
      <c r="G49" s="184">
        <v>0</v>
      </c>
      <c r="H49" s="184">
        <v>0</v>
      </c>
      <c r="I49" s="184">
        <v>0</v>
      </c>
      <c r="J49" s="184">
        <v>0</v>
      </c>
      <c r="K49" s="184">
        <v>0</v>
      </c>
    </row>
    <row r="50" spans="1:11" ht="17.25" customHeight="1">
      <c r="A50" s="195" t="s">
        <v>185</v>
      </c>
      <c r="B50" s="184">
        <v>0</v>
      </c>
      <c r="C50" s="184">
        <v>0</v>
      </c>
      <c r="D50" s="184">
        <v>0</v>
      </c>
      <c r="E50" s="184">
        <v>0</v>
      </c>
      <c r="F50" s="184">
        <v>0</v>
      </c>
      <c r="G50" s="184">
        <v>0</v>
      </c>
      <c r="H50" s="184">
        <v>0</v>
      </c>
      <c r="I50" s="184">
        <v>0</v>
      </c>
      <c r="J50" s="184">
        <v>0</v>
      </c>
      <c r="K50" s="184">
        <v>0</v>
      </c>
    </row>
    <row r="51" spans="1:11" ht="17.25" customHeight="1">
      <c r="A51" s="195" t="s">
        <v>186</v>
      </c>
      <c r="B51" s="184">
        <v>0</v>
      </c>
      <c r="C51" s="184">
        <v>0</v>
      </c>
      <c r="D51" s="184">
        <v>0</v>
      </c>
      <c r="E51" s="184">
        <v>0</v>
      </c>
      <c r="F51" s="184">
        <v>0</v>
      </c>
      <c r="G51" s="184">
        <v>0</v>
      </c>
      <c r="H51" s="184">
        <v>0</v>
      </c>
      <c r="I51" s="184">
        <v>0</v>
      </c>
      <c r="J51" s="184">
        <v>0</v>
      </c>
      <c r="K51" s="184">
        <v>0</v>
      </c>
    </row>
    <row r="52" spans="1:11" ht="17.25" customHeight="1">
      <c r="A52" s="195" t="s">
        <v>187</v>
      </c>
      <c r="B52" s="184">
        <v>0</v>
      </c>
      <c r="C52" s="184">
        <v>0</v>
      </c>
      <c r="D52" s="184">
        <v>0</v>
      </c>
      <c r="E52" s="184">
        <v>0</v>
      </c>
      <c r="F52" s="184">
        <v>0</v>
      </c>
      <c r="G52" s="184">
        <v>0</v>
      </c>
      <c r="H52" s="184">
        <v>0</v>
      </c>
      <c r="I52" s="184">
        <v>0</v>
      </c>
      <c r="J52" s="184">
        <v>0</v>
      </c>
      <c r="K52" s="184">
        <v>0</v>
      </c>
    </row>
    <row r="53" spans="1:11" ht="17.25" customHeight="1">
      <c r="A53" s="195" t="s">
        <v>536</v>
      </c>
      <c r="B53" s="184">
        <v>0</v>
      </c>
      <c r="C53" s="184">
        <v>0</v>
      </c>
      <c r="D53" s="184">
        <v>0</v>
      </c>
      <c r="E53" s="184">
        <v>0</v>
      </c>
      <c r="F53" s="184">
        <v>0</v>
      </c>
      <c r="G53" s="184">
        <v>0</v>
      </c>
      <c r="H53" s="184">
        <v>0</v>
      </c>
      <c r="I53" s="184">
        <v>0</v>
      </c>
      <c r="J53" s="184">
        <v>0</v>
      </c>
      <c r="K53" s="184">
        <v>0</v>
      </c>
    </row>
    <row r="54" spans="1:11" ht="17.25" customHeight="1">
      <c r="A54" s="195" t="s">
        <v>188</v>
      </c>
      <c r="B54" s="196">
        <v>11</v>
      </c>
      <c r="C54" s="197">
        <v>40866.880000000005</v>
      </c>
      <c r="D54" s="196">
        <v>2</v>
      </c>
      <c r="E54" s="197">
        <v>2052.12</v>
      </c>
      <c r="F54" s="196">
        <v>1</v>
      </c>
      <c r="G54" s="197">
        <v>4015.32</v>
      </c>
      <c r="H54" s="184">
        <v>0</v>
      </c>
      <c r="I54" s="184">
        <v>0</v>
      </c>
      <c r="J54" s="196">
        <v>8</v>
      </c>
      <c r="K54" s="197">
        <v>34799.440000000002</v>
      </c>
    </row>
    <row r="55" spans="1:11" ht="17.25" customHeight="1">
      <c r="A55" s="204" t="s">
        <v>574</v>
      </c>
      <c r="B55" s="205">
        <v>115</v>
      </c>
      <c r="C55" s="206">
        <v>525698.95000000007</v>
      </c>
      <c r="D55" s="205">
        <v>107</v>
      </c>
      <c r="E55" s="206">
        <v>493401.15</v>
      </c>
      <c r="F55" s="205">
        <v>2</v>
      </c>
      <c r="G55" s="206">
        <v>9068.18</v>
      </c>
      <c r="H55" s="191">
        <v>0</v>
      </c>
      <c r="I55" s="191">
        <v>0</v>
      </c>
      <c r="J55" s="205">
        <v>6</v>
      </c>
      <c r="K55" s="206">
        <v>23229.620000000003</v>
      </c>
    </row>
  </sheetData>
  <mergeCells count="9">
    <mergeCell ref="B6:K6"/>
    <mergeCell ref="A4:A6"/>
    <mergeCell ref="A1:K1"/>
    <mergeCell ref="A3:K3"/>
    <mergeCell ref="B4:C4"/>
    <mergeCell ref="D4:E4"/>
    <mergeCell ref="F4:G4"/>
    <mergeCell ref="H4:I4"/>
    <mergeCell ref="J4:K4"/>
  </mergeCells>
  <hyperlinks>
    <hyperlink ref="L1" location="'Spis treści'!A1" display="Powrót do spisu" xr:uid="{E7441515-DFA6-4798-B853-E17F5D7F73BE}"/>
  </hyperlinks>
  <printOptions horizontalCentered="1"/>
  <pageMargins left="0.51181102362204722" right="0.51181102362204722" top="0.55118110236220474" bottom="0.47244094488188981" header="0.31496062992125984" footer="0.31496062992125984"/>
  <pageSetup paperSize="9" scale="78" orientation="portrait" r:id="rId1"/>
  <headerFooter differentFirst="1" alignWithMargins="0">
    <oddFooter>&amp;C&amp;"Arial,Normalny"&amp;9&amp;P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dimension ref="A1:K40"/>
  <sheetViews>
    <sheetView showGridLines="0" view="pageBreakPreview" topLeftCell="A16" zoomScale="90" zoomScaleNormal="90" zoomScaleSheetLayoutView="90" workbookViewId="0">
      <selection activeCell="A17" sqref="A17:B17"/>
    </sheetView>
  </sheetViews>
  <sheetFormatPr defaultColWidth="8" defaultRowHeight="12.75"/>
  <cols>
    <col min="1" max="1" width="36" style="1" customWidth="1"/>
    <col min="2" max="2" width="9.625" style="1" customWidth="1"/>
    <col min="3" max="6" width="9.5" style="1" customWidth="1"/>
    <col min="7" max="9" width="8.625" style="1" customWidth="1"/>
    <col min="10" max="10" width="10.875" style="1" customWidth="1"/>
    <col min="11" max="16382" width="8" style="1"/>
    <col min="16383" max="16383" width="1.5" style="1" customWidth="1"/>
    <col min="16384" max="16384" width="0.25" style="1" customWidth="1"/>
  </cols>
  <sheetData>
    <row r="1" spans="1:11" ht="23.25" customHeight="1">
      <c r="A1" s="686" t="s">
        <v>484</v>
      </c>
      <c r="B1" s="686"/>
      <c r="C1" s="686"/>
      <c r="D1" s="686"/>
      <c r="E1" s="686"/>
      <c r="F1" s="686"/>
      <c r="G1" s="686"/>
      <c r="H1" s="686"/>
      <c r="I1" s="686"/>
      <c r="J1" s="585" t="s">
        <v>637</v>
      </c>
    </row>
    <row r="2" spans="1:11" ht="33.75" customHeight="1">
      <c r="A2" s="687" t="s">
        <v>583</v>
      </c>
      <c r="B2" s="687"/>
      <c r="C2" s="687"/>
      <c r="D2" s="688"/>
      <c r="E2" s="688"/>
      <c r="F2" s="688"/>
      <c r="G2" s="688"/>
      <c r="H2" s="688"/>
      <c r="I2" s="688"/>
    </row>
    <row r="3" spans="1:11" ht="20.25" customHeight="1">
      <c r="A3" s="662" t="s">
        <v>15</v>
      </c>
      <c r="B3" s="627" t="s">
        <v>438</v>
      </c>
      <c r="C3" s="628"/>
      <c r="D3" s="627" t="s">
        <v>576</v>
      </c>
      <c r="E3" s="629"/>
      <c r="F3" s="629"/>
      <c r="G3" s="629"/>
      <c r="H3" s="629"/>
      <c r="I3" s="628"/>
    </row>
    <row r="4" spans="1:11" ht="20.25" customHeight="1">
      <c r="A4" s="664"/>
      <c r="B4" s="630" t="s">
        <v>642</v>
      </c>
      <c r="C4" s="630" t="s">
        <v>643</v>
      </c>
      <c r="D4" s="630" t="s">
        <v>577</v>
      </c>
      <c r="E4" s="630" t="s">
        <v>642</v>
      </c>
      <c r="F4" s="630" t="s">
        <v>643</v>
      </c>
      <c r="G4" s="656" t="s">
        <v>16</v>
      </c>
      <c r="H4" s="631"/>
      <c r="I4" s="632"/>
    </row>
    <row r="5" spans="1:11" ht="75" customHeight="1">
      <c r="A5" s="663"/>
      <c r="B5" s="630"/>
      <c r="C5" s="630"/>
      <c r="D5" s="630"/>
      <c r="E5" s="630"/>
      <c r="F5" s="630"/>
      <c r="G5" s="598" t="s">
        <v>644</v>
      </c>
      <c r="H5" s="597" t="s">
        <v>645</v>
      </c>
      <c r="I5" s="597" t="s">
        <v>646</v>
      </c>
    </row>
    <row r="6" spans="1:11" ht="21" customHeight="1">
      <c r="A6" s="689" t="s">
        <v>72</v>
      </c>
      <c r="B6" s="690"/>
      <c r="C6" s="690"/>
      <c r="D6" s="690"/>
      <c r="E6" s="690"/>
      <c r="F6" s="690"/>
      <c r="G6" s="690"/>
      <c r="H6" s="690"/>
      <c r="I6" s="691"/>
    </row>
    <row r="7" spans="1:11" ht="21.75" customHeight="1">
      <c r="A7" s="207" t="s">
        <v>17</v>
      </c>
      <c r="B7" s="208">
        <v>1039932</v>
      </c>
      <c r="C7" s="208">
        <v>1046420</v>
      </c>
      <c r="D7" s="208">
        <v>1004336</v>
      </c>
      <c r="E7" s="208">
        <v>994394</v>
      </c>
      <c r="F7" s="208">
        <v>999365</v>
      </c>
      <c r="G7" s="209">
        <f>E7/D7-1</f>
        <v>-9.8990775995284608E-3</v>
      </c>
      <c r="H7" s="209">
        <f>E7/B7-1</f>
        <v>-4.3789401614721002E-2</v>
      </c>
      <c r="I7" s="209">
        <f>F7/C7-1</f>
        <v>-4.4967603830202041E-2</v>
      </c>
      <c r="J7" s="4"/>
      <c r="K7" s="4"/>
    </row>
    <row r="8" spans="1:11" ht="21.75" customHeight="1">
      <c r="A8" s="211" t="s">
        <v>143</v>
      </c>
      <c r="B8" s="212">
        <v>813324</v>
      </c>
      <c r="C8" s="212">
        <v>819237</v>
      </c>
      <c r="D8" s="212">
        <v>783048</v>
      </c>
      <c r="E8" s="212">
        <v>773611</v>
      </c>
      <c r="F8" s="212">
        <v>778330</v>
      </c>
      <c r="G8" s="213">
        <f t="shared" ref="G8:G9" si="0">E8/D8-1</f>
        <v>-1.2051623910667053E-2</v>
      </c>
      <c r="H8" s="213">
        <f t="shared" ref="H8:H9" si="1">E8/B8-1</f>
        <v>-4.8828019337926798E-2</v>
      </c>
      <c r="I8" s="214">
        <f t="shared" ref="I8:I9" si="2">F8/C8-1</f>
        <v>-4.9933047457573321E-2</v>
      </c>
      <c r="J8" s="4"/>
      <c r="K8" s="4"/>
    </row>
    <row r="9" spans="1:11" ht="21.75" customHeight="1">
      <c r="A9" s="215" t="s">
        <v>18</v>
      </c>
      <c r="B9" s="216">
        <v>226608</v>
      </c>
      <c r="C9" s="216">
        <v>227182</v>
      </c>
      <c r="D9" s="216">
        <v>221288</v>
      </c>
      <c r="E9" s="216">
        <v>220783</v>
      </c>
      <c r="F9" s="216">
        <v>221035</v>
      </c>
      <c r="G9" s="213">
        <f t="shared" si="0"/>
        <v>-2.2820939228516135E-3</v>
      </c>
      <c r="H9" s="213">
        <f t="shared" si="1"/>
        <v>-2.5705182517828162E-2</v>
      </c>
      <c r="I9" s="214">
        <f t="shared" si="2"/>
        <v>-2.705760139447666E-2</v>
      </c>
      <c r="J9" s="4"/>
      <c r="K9" s="4"/>
    </row>
    <row r="10" spans="1:11" ht="26.25" customHeight="1">
      <c r="A10" s="689" t="s">
        <v>112</v>
      </c>
      <c r="B10" s="690"/>
      <c r="C10" s="690"/>
      <c r="D10" s="690"/>
      <c r="E10" s="690"/>
      <c r="F10" s="690"/>
      <c r="G10" s="690"/>
      <c r="H10" s="690"/>
      <c r="I10" s="691"/>
      <c r="J10" s="4"/>
      <c r="K10" s="4"/>
    </row>
    <row r="11" spans="1:11" s="5" customFormat="1" ht="21" customHeight="1">
      <c r="A11" s="217" t="s">
        <v>450</v>
      </c>
      <c r="B11" s="218">
        <v>813324</v>
      </c>
      <c r="C11" s="218">
        <v>819237</v>
      </c>
      <c r="D11" s="219">
        <v>783048</v>
      </c>
      <c r="E11" s="219">
        <v>773611</v>
      </c>
      <c r="F11" s="219">
        <v>778330</v>
      </c>
      <c r="G11" s="209">
        <f t="shared" ref="G11:G16" si="3">E11/D11-1</f>
        <v>-1.2051623910667053E-2</v>
      </c>
      <c r="H11" s="209">
        <f t="shared" ref="H11:H16" si="4">E11/B11-1</f>
        <v>-4.8828019337926798E-2</v>
      </c>
      <c r="I11" s="210">
        <f t="shared" ref="I11:I16" si="5">F11/C11-1</f>
        <v>-4.9933047457573321E-2</v>
      </c>
      <c r="J11" s="4"/>
      <c r="K11" s="4"/>
    </row>
    <row r="12" spans="1:11" ht="21" customHeight="1">
      <c r="A12" s="220" t="s">
        <v>19</v>
      </c>
      <c r="B12" s="221">
        <v>22215</v>
      </c>
      <c r="C12" s="221">
        <v>24396</v>
      </c>
      <c r="D12" s="216">
        <v>11288</v>
      </c>
      <c r="E12" s="216">
        <v>7296</v>
      </c>
      <c r="F12" s="216">
        <v>9292</v>
      </c>
      <c r="G12" s="213">
        <f t="shared" si="3"/>
        <v>-0.35364989369241673</v>
      </c>
      <c r="H12" s="213">
        <f t="shared" si="4"/>
        <v>-0.67157326130992567</v>
      </c>
      <c r="I12" s="214">
        <f t="shared" si="5"/>
        <v>-0.61911788817838986</v>
      </c>
      <c r="J12" s="4"/>
      <c r="K12" s="4"/>
    </row>
    <row r="13" spans="1:11" ht="21" customHeight="1">
      <c r="A13" s="222" t="s">
        <v>20</v>
      </c>
      <c r="B13" s="221">
        <v>706830</v>
      </c>
      <c r="C13" s="221">
        <v>709866</v>
      </c>
      <c r="D13" s="212">
        <v>691581</v>
      </c>
      <c r="E13" s="212">
        <v>687014</v>
      </c>
      <c r="F13" s="212">
        <v>689298</v>
      </c>
      <c r="G13" s="213">
        <f t="shared" si="3"/>
        <v>-6.6037094714863631E-3</v>
      </c>
      <c r="H13" s="213">
        <f t="shared" si="4"/>
        <v>-2.8035029639375764E-2</v>
      </c>
      <c r="I13" s="214">
        <f t="shared" si="5"/>
        <v>-2.8974482507966304E-2</v>
      </c>
      <c r="J13" s="4"/>
      <c r="K13" s="4"/>
    </row>
    <row r="14" spans="1:11" ht="21" customHeight="1">
      <c r="A14" s="223" t="s">
        <v>21</v>
      </c>
      <c r="B14" s="221">
        <v>17231</v>
      </c>
      <c r="C14" s="221">
        <v>17703</v>
      </c>
      <c r="D14" s="216">
        <v>14817</v>
      </c>
      <c r="E14" s="216">
        <v>14023</v>
      </c>
      <c r="F14" s="216">
        <v>14420</v>
      </c>
      <c r="G14" s="213">
        <f t="shared" si="3"/>
        <v>-5.3587095903354309E-2</v>
      </c>
      <c r="H14" s="213">
        <f t="shared" si="4"/>
        <v>-0.18617607799895541</v>
      </c>
      <c r="I14" s="214">
        <f t="shared" si="5"/>
        <v>-0.18544879398971925</v>
      </c>
      <c r="J14" s="4"/>
      <c r="K14" s="4"/>
    </row>
    <row r="15" spans="1:11" ht="21" customHeight="1">
      <c r="A15" s="223" t="s">
        <v>22</v>
      </c>
      <c r="B15" s="221">
        <v>86500</v>
      </c>
      <c r="C15" s="221">
        <v>88880</v>
      </c>
      <c r="D15" s="216">
        <v>74034</v>
      </c>
      <c r="E15" s="216">
        <v>69997</v>
      </c>
      <c r="F15" s="216">
        <v>72016</v>
      </c>
      <c r="G15" s="213">
        <f t="shared" si="3"/>
        <v>-5.4529000189102339E-2</v>
      </c>
      <c r="H15" s="213">
        <f t="shared" si="4"/>
        <v>-0.1907861271676301</v>
      </c>
      <c r="I15" s="214">
        <f t="shared" si="5"/>
        <v>-0.1897389738973897</v>
      </c>
      <c r="J15" s="4"/>
      <c r="K15" s="4"/>
    </row>
    <row r="16" spans="1:11" ht="26.25" customHeight="1">
      <c r="A16" s="224" t="s">
        <v>23</v>
      </c>
      <c r="B16" s="225">
        <v>2763</v>
      </c>
      <c r="C16" s="225">
        <v>2789</v>
      </c>
      <c r="D16" s="226">
        <v>2616</v>
      </c>
      <c r="E16" s="226">
        <v>2576</v>
      </c>
      <c r="F16" s="226">
        <v>2596</v>
      </c>
      <c r="G16" s="213">
        <f t="shared" si="3"/>
        <v>-1.5290519877675823E-2</v>
      </c>
      <c r="H16" s="213">
        <f t="shared" si="4"/>
        <v>-6.7680057908070967E-2</v>
      </c>
      <c r="I16" s="214">
        <f t="shared" si="5"/>
        <v>-6.9200430261742607E-2</v>
      </c>
      <c r="J16" s="4"/>
      <c r="K16" s="4"/>
    </row>
    <row r="17" spans="1:11" ht="27.75" customHeight="1">
      <c r="A17" s="689" t="s">
        <v>24</v>
      </c>
      <c r="B17" s="690"/>
      <c r="C17" s="690"/>
      <c r="D17" s="690"/>
      <c r="E17" s="690"/>
      <c r="F17" s="690"/>
      <c r="G17" s="690"/>
      <c r="H17" s="690"/>
      <c r="I17" s="691"/>
      <c r="J17" s="4"/>
      <c r="K17" s="4"/>
    </row>
    <row r="18" spans="1:11" ht="24.75" customHeight="1">
      <c r="A18" s="217" t="s">
        <v>25</v>
      </c>
      <c r="B18" s="208">
        <v>226608</v>
      </c>
      <c r="C18" s="208">
        <v>227182</v>
      </c>
      <c r="D18" s="208">
        <v>221288</v>
      </c>
      <c r="E18" s="208">
        <v>220783</v>
      </c>
      <c r="F18" s="208">
        <v>221035</v>
      </c>
      <c r="G18" s="209">
        <f t="shared" ref="G18:G30" si="6">E18/D18-1</f>
        <v>-2.2820939228516135E-3</v>
      </c>
      <c r="H18" s="209">
        <f t="shared" ref="H18:H30" si="7">E18/B18-1</f>
        <v>-2.5705182517828162E-2</v>
      </c>
      <c r="I18" s="210">
        <f t="shared" ref="I18:I30" si="8">F18/C18-1</f>
        <v>-2.705760139447666E-2</v>
      </c>
      <c r="J18" s="4"/>
      <c r="K18" s="4"/>
    </row>
    <row r="19" spans="1:11" ht="33" customHeight="1">
      <c r="A19" s="227" t="s">
        <v>26</v>
      </c>
      <c r="B19" s="228">
        <v>184440</v>
      </c>
      <c r="C19" s="228">
        <v>185177</v>
      </c>
      <c r="D19" s="228">
        <v>179636</v>
      </c>
      <c r="E19" s="228">
        <v>178874</v>
      </c>
      <c r="F19" s="228">
        <v>179255</v>
      </c>
      <c r="G19" s="209">
        <f t="shared" si="6"/>
        <v>-4.2419114208732678E-3</v>
      </c>
      <c r="H19" s="209">
        <f t="shared" si="7"/>
        <v>-3.0177835610496584E-2</v>
      </c>
      <c r="I19" s="210">
        <f t="shared" si="8"/>
        <v>-3.1980213525437784E-2</v>
      </c>
      <c r="J19" s="4"/>
      <c r="K19" s="4"/>
    </row>
    <row r="20" spans="1:11" ht="27.75" customHeight="1">
      <c r="A20" s="220" t="s">
        <v>27</v>
      </c>
      <c r="B20" s="221">
        <v>12261</v>
      </c>
      <c r="C20" s="221">
        <v>12308</v>
      </c>
      <c r="D20" s="216">
        <v>12042</v>
      </c>
      <c r="E20" s="216">
        <v>12018</v>
      </c>
      <c r="F20" s="216">
        <v>12030</v>
      </c>
      <c r="G20" s="213">
        <f t="shared" si="6"/>
        <v>-1.9930244145490716E-3</v>
      </c>
      <c r="H20" s="213">
        <f t="shared" si="7"/>
        <v>-1.9818938096403227E-2</v>
      </c>
      <c r="I20" s="214">
        <f t="shared" si="8"/>
        <v>-2.2586935326616819E-2</v>
      </c>
      <c r="J20" s="4"/>
      <c r="K20" s="4"/>
    </row>
    <row r="21" spans="1:11" ht="20.25" customHeight="1">
      <c r="A21" s="220" t="s">
        <v>28</v>
      </c>
      <c r="B21" s="221">
        <v>181974</v>
      </c>
      <c r="C21" s="221">
        <v>182670</v>
      </c>
      <c r="D21" s="216">
        <v>177410</v>
      </c>
      <c r="E21" s="216">
        <v>176745</v>
      </c>
      <c r="F21" s="216">
        <v>177078</v>
      </c>
      <c r="G21" s="213">
        <f t="shared" si="6"/>
        <v>-3.7483794600079445E-3</v>
      </c>
      <c r="H21" s="213">
        <f t="shared" si="7"/>
        <v>-2.8734874212799633E-2</v>
      </c>
      <c r="I21" s="214">
        <f t="shared" si="8"/>
        <v>-3.0612580062407635E-2</v>
      </c>
      <c r="J21" s="4"/>
      <c r="K21" s="4"/>
    </row>
    <row r="22" spans="1:11" ht="28.5" customHeight="1">
      <c r="A22" s="220" t="s">
        <v>29</v>
      </c>
      <c r="B22" s="221">
        <v>196</v>
      </c>
      <c r="C22" s="221">
        <v>201</v>
      </c>
      <c r="D22" s="216">
        <v>172</v>
      </c>
      <c r="E22" s="216">
        <v>161</v>
      </c>
      <c r="F22" s="216">
        <v>167</v>
      </c>
      <c r="G22" s="213">
        <f t="shared" si="6"/>
        <v>-6.3953488372093026E-2</v>
      </c>
      <c r="H22" s="213">
        <f t="shared" si="7"/>
        <v>-0.1785714285714286</v>
      </c>
      <c r="I22" s="214">
        <f t="shared" si="8"/>
        <v>-0.1691542288557214</v>
      </c>
      <c r="J22" s="4"/>
      <c r="K22" s="4"/>
    </row>
    <row r="23" spans="1:11" ht="28.5" customHeight="1">
      <c r="A23" s="220" t="s">
        <v>30</v>
      </c>
      <c r="B23" s="221">
        <v>566</v>
      </c>
      <c r="C23" s="221">
        <v>573</v>
      </c>
      <c r="D23" s="216">
        <v>505</v>
      </c>
      <c r="E23" s="216">
        <v>477</v>
      </c>
      <c r="F23" s="216">
        <v>491</v>
      </c>
      <c r="G23" s="213">
        <f t="shared" si="6"/>
        <v>-5.5445544554455495E-2</v>
      </c>
      <c r="H23" s="213">
        <f t="shared" si="7"/>
        <v>-0.15724381625441697</v>
      </c>
      <c r="I23" s="214">
        <f t="shared" si="8"/>
        <v>-0.14310645724258286</v>
      </c>
      <c r="J23" s="4"/>
      <c r="K23" s="4"/>
    </row>
    <row r="24" spans="1:11" ht="28.5" customHeight="1">
      <c r="A24" s="220" t="s">
        <v>544</v>
      </c>
      <c r="B24" s="221">
        <v>1704</v>
      </c>
      <c r="C24" s="221">
        <v>1734</v>
      </c>
      <c r="D24" s="216">
        <v>1548</v>
      </c>
      <c r="E24" s="216">
        <v>1491</v>
      </c>
      <c r="F24" s="216">
        <v>1520</v>
      </c>
      <c r="G24" s="213">
        <f t="shared" si="6"/>
        <v>-3.6821705426356544E-2</v>
      </c>
      <c r="H24" s="213">
        <f t="shared" si="7"/>
        <v>-0.125</v>
      </c>
      <c r="I24" s="214">
        <f t="shared" si="8"/>
        <v>-0.12341407151095729</v>
      </c>
      <c r="J24" s="4"/>
      <c r="K24" s="4"/>
    </row>
    <row r="25" spans="1:11" ht="24" customHeight="1">
      <c r="A25" s="227" t="s">
        <v>32</v>
      </c>
      <c r="B25" s="228">
        <v>42168</v>
      </c>
      <c r="C25" s="228">
        <v>42005</v>
      </c>
      <c r="D25" s="208">
        <v>41652</v>
      </c>
      <c r="E25" s="208">
        <v>41908</v>
      </c>
      <c r="F25" s="208">
        <v>41780</v>
      </c>
      <c r="G25" s="209">
        <f t="shared" si="6"/>
        <v>6.1461634495343365E-3</v>
      </c>
      <c r="H25" s="209">
        <f t="shared" si="7"/>
        <v>-6.1658129387213156E-3</v>
      </c>
      <c r="I25" s="210">
        <f t="shared" si="8"/>
        <v>-5.356505177955051E-3</v>
      </c>
      <c r="J25" s="4"/>
      <c r="K25" s="4"/>
    </row>
    <row r="26" spans="1:11" ht="21" customHeight="1">
      <c r="A26" s="220" t="s">
        <v>33</v>
      </c>
      <c r="B26" s="221">
        <v>858</v>
      </c>
      <c r="C26" s="221">
        <v>858</v>
      </c>
      <c r="D26" s="216">
        <v>827</v>
      </c>
      <c r="E26" s="216">
        <v>817</v>
      </c>
      <c r="F26" s="216">
        <v>822</v>
      </c>
      <c r="G26" s="213">
        <f t="shared" si="6"/>
        <v>-1.2091898428053249E-2</v>
      </c>
      <c r="H26" s="213">
        <f t="shared" si="7"/>
        <v>-4.7785547785547777E-2</v>
      </c>
      <c r="I26" s="214">
        <f t="shared" si="8"/>
        <v>-4.1958041958041981E-2</v>
      </c>
      <c r="J26" s="4"/>
      <c r="K26" s="4"/>
    </row>
    <row r="27" spans="1:11" ht="21" customHeight="1">
      <c r="A27" s="220" t="s">
        <v>34</v>
      </c>
      <c r="B27" s="221">
        <v>40650</v>
      </c>
      <c r="C27" s="221">
        <v>40471</v>
      </c>
      <c r="D27" s="216">
        <v>40201</v>
      </c>
      <c r="E27" s="216">
        <v>40476</v>
      </c>
      <c r="F27" s="216">
        <v>40339</v>
      </c>
      <c r="G27" s="213">
        <f t="shared" si="6"/>
        <v>6.840625855078164E-3</v>
      </c>
      <c r="H27" s="213">
        <f t="shared" si="7"/>
        <v>-4.2804428044280751E-3</v>
      </c>
      <c r="I27" s="214">
        <f t="shared" si="8"/>
        <v>-3.2615947221467101E-3</v>
      </c>
      <c r="J27" s="4"/>
      <c r="K27" s="4"/>
    </row>
    <row r="28" spans="1:11" ht="27.75" customHeight="1">
      <c r="A28" s="220" t="s">
        <v>35</v>
      </c>
      <c r="B28" s="221">
        <v>334</v>
      </c>
      <c r="C28" s="221">
        <v>341</v>
      </c>
      <c r="D28" s="216">
        <v>313</v>
      </c>
      <c r="E28" s="216">
        <v>310</v>
      </c>
      <c r="F28" s="216">
        <v>311</v>
      </c>
      <c r="G28" s="213">
        <f t="shared" si="6"/>
        <v>-9.5846645367412275E-3</v>
      </c>
      <c r="H28" s="213">
        <f t="shared" si="7"/>
        <v>-7.1856287425149712E-2</v>
      </c>
      <c r="I28" s="214">
        <f t="shared" si="8"/>
        <v>-8.7976539589442848E-2</v>
      </c>
      <c r="J28" s="4"/>
      <c r="K28" s="4"/>
    </row>
    <row r="29" spans="1:11" ht="27.75" customHeight="1">
      <c r="A29" s="220" t="s">
        <v>36</v>
      </c>
      <c r="B29" s="221">
        <v>832</v>
      </c>
      <c r="C29" s="221">
        <v>839</v>
      </c>
      <c r="D29" s="216">
        <v>793</v>
      </c>
      <c r="E29" s="216">
        <v>782</v>
      </c>
      <c r="F29" s="216">
        <v>788</v>
      </c>
      <c r="G29" s="213">
        <f t="shared" si="6"/>
        <v>-1.3871374527112179E-2</v>
      </c>
      <c r="H29" s="213">
        <f t="shared" si="7"/>
        <v>-6.0096153846153855E-2</v>
      </c>
      <c r="I29" s="214">
        <f t="shared" si="8"/>
        <v>-6.0786650774731776E-2</v>
      </c>
      <c r="J29" s="4"/>
      <c r="K29" s="4"/>
    </row>
    <row r="30" spans="1:11" ht="27.75" customHeight="1">
      <c r="A30" s="229" t="s">
        <v>37</v>
      </c>
      <c r="B30" s="225">
        <v>352</v>
      </c>
      <c r="C30" s="225">
        <v>355</v>
      </c>
      <c r="D30" s="226">
        <v>344</v>
      </c>
      <c r="E30" s="226">
        <v>341</v>
      </c>
      <c r="F30" s="226">
        <v>343</v>
      </c>
      <c r="G30" s="230">
        <f t="shared" si="6"/>
        <v>-8.720930232558155E-3</v>
      </c>
      <c r="H30" s="230">
        <f t="shared" si="7"/>
        <v>-3.125E-2</v>
      </c>
      <c r="I30" s="231">
        <f t="shared" si="8"/>
        <v>-3.3802816901408406E-2</v>
      </c>
      <c r="J30" s="4"/>
      <c r="K30" s="4"/>
    </row>
    <row r="31" spans="1:11" ht="14.25" customHeight="1">
      <c r="A31" s="6"/>
      <c r="B31" s="6"/>
      <c r="C31" s="6"/>
      <c r="D31" s="7"/>
      <c r="E31" s="7"/>
      <c r="F31" s="7"/>
      <c r="G31" s="7"/>
      <c r="H31" s="7"/>
      <c r="I31" s="7"/>
    </row>
    <row r="32" spans="1:11">
      <c r="A32" s="685"/>
      <c r="B32" s="685"/>
      <c r="C32" s="685"/>
      <c r="D32" s="685"/>
      <c r="E32" s="685"/>
      <c r="F32" s="685"/>
      <c r="G32" s="685"/>
      <c r="H32" s="685"/>
      <c r="I32" s="685"/>
    </row>
    <row r="33" spans="1:9" ht="16.5" customHeight="1">
      <c r="A33" s="8"/>
      <c r="B33" s="8"/>
      <c r="C33" s="8"/>
      <c r="D33" s="8"/>
      <c r="E33" s="8"/>
      <c r="F33" s="8"/>
      <c r="G33" s="8"/>
      <c r="H33" s="8"/>
      <c r="I33" s="8"/>
    </row>
    <row r="40" spans="1:9">
      <c r="G40" s="530"/>
      <c r="H40" s="530"/>
    </row>
  </sheetData>
  <mergeCells count="15">
    <mergeCell ref="G4:I4"/>
    <mergeCell ref="A32:I32"/>
    <mergeCell ref="A1:I1"/>
    <mergeCell ref="A2:I2"/>
    <mergeCell ref="A3:A5"/>
    <mergeCell ref="B3:C3"/>
    <mergeCell ref="B4:B5"/>
    <mergeCell ref="C4:C5"/>
    <mergeCell ref="D4:D5"/>
    <mergeCell ref="A6:I6"/>
    <mergeCell ref="A10:I10"/>
    <mergeCell ref="A17:I17"/>
    <mergeCell ref="D3:I3"/>
    <mergeCell ref="E4:E5"/>
    <mergeCell ref="F4:F5"/>
  </mergeCells>
  <hyperlinks>
    <hyperlink ref="J1" location="'Spis treści'!A1" display="Powrót do spisu" xr:uid="{3E6F4100-7A9B-4F18-B154-D5560BBDCC74}"/>
  </hyperlinks>
  <printOptions horizontalCentered="1"/>
  <pageMargins left="0.51181102362204722" right="0.51181102362204722" top="0.6692913385826772" bottom="0.55118110236220474" header="0.31496062992125984" footer="0.31496062992125984"/>
  <pageSetup paperSize="9" scale="81" orientation="portrait" r:id="rId1"/>
  <headerFooter differentFirst="1" alignWithMargins="0">
    <oddFooter>&amp;C&amp;"Arial,Normalny"&amp;9&amp;P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48"/>
  <sheetViews>
    <sheetView showGridLines="0" view="pageBreakPreview" topLeftCell="A22" zoomScale="90" zoomScaleNormal="100" zoomScaleSheetLayoutView="90" workbookViewId="0">
      <selection activeCell="A17" sqref="A17:B17"/>
    </sheetView>
  </sheetViews>
  <sheetFormatPr defaultRowHeight="15"/>
  <cols>
    <col min="1" max="1" width="26" customWidth="1"/>
    <col min="2" max="2" width="23" customWidth="1"/>
    <col min="3" max="3" width="24.875" customWidth="1"/>
    <col min="5" max="5" width="16.875" customWidth="1"/>
    <col min="6" max="6" width="9.875" customWidth="1"/>
  </cols>
  <sheetData>
    <row r="1" spans="1:6" ht="25.5" customHeight="1">
      <c r="A1" s="686" t="str">
        <f>'Tab 1 (11)'!A1:I1</f>
        <v>II. FUNDUSZ EMERYTALNO-RENTOWY</v>
      </c>
      <c r="B1" s="686"/>
      <c r="C1" s="686"/>
      <c r="D1" s="686"/>
      <c r="E1" s="686"/>
      <c r="F1" s="585" t="s">
        <v>637</v>
      </c>
    </row>
    <row r="2" spans="1:6" ht="32.25" customHeight="1">
      <c r="A2" s="692" t="s">
        <v>653</v>
      </c>
      <c r="B2" s="692"/>
      <c r="C2" s="692"/>
      <c r="D2" s="692"/>
      <c r="E2" s="692"/>
    </row>
    <row r="3" spans="1:6" ht="43.5" customHeight="1">
      <c r="A3" s="187" t="s">
        <v>15</v>
      </c>
      <c r="B3" s="187" t="s">
        <v>651</v>
      </c>
      <c r="C3" s="187" t="s">
        <v>652</v>
      </c>
    </row>
    <row r="4" spans="1:6" ht="16.5" customHeight="1">
      <c r="A4" s="234" t="s">
        <v>45</v>
      </c>
      <c r="B4" s="235">
        <v>38751</v>
      </c>
      <c r="C4" s="235">
        <v>37156</v>
      </c>
    </row>
    <row r="5" spans="1:6" ht="16.5" customHeight="1">
      <c r="A5" s="183" t="s">
        <v>46</v>
      </c>
      <c r="B5" s="196">
        <v>60199</v>
      </c>
      <c r="C5" s="196">
        <v>67342</v>
      </c>
    </row>
    <row r="6" spans="1:6" ht="16.5" customHeight="1">
      <c r="A6" s="183" t="s">
        <v>47</v>
      </c>
      <c r="B6" s="196">
        <v>143322</v>
      </c>
      <c r="C6" s="196">
        <v>127372</v>
      </c>
    </row>
    <row r="7" spans="1:6" ht="16.5" customHeight="1">
      <c r="A7" s="183" t="s">
        <v>48</v>
      </c>
      <c r="B7" s="196">
        <v>13318</v>
      </c>
      <c r="C7" s="196">
        <v>13234</v>
      </c>
    </row>
    <row r="8" spans="1:6" ht="16.5" customHeight="1">
      <c r="A8" s="183" t="s">
        <v>49</v>
      </c>
      <c r="B8" s="196">
        <v>88664</v>
      </c>
      <c r="C8" s="196">
        <v>84552</v>
      </c>
    </row>
    <row r="9" spans="1:6" ht="16.5" customHeight="1">
      <c r="A9" s="183" t="s">
        <v>50</v>
      </c>
      <c r="B9" s="196">
        <v>131445</v>
      </c>
      <c r="C9" s="196">
        <v>85889</v>
      </c>
    </row>
    <row r="10" spans="1:6" ht="16.5" customHeight="1">
      <c r="A10" s="183" t="s">
        <v>51</v>
      </c>
      <c r="B10" s="196">
        <v>161447</v>
      </c>
      <c r="C10" s="196">
        <v>152840</v>
      </c>
    </row>
    <row r="11" spans="1:6" ht="16.5" customHeight="1">
      <c r="A11" s="183" t="s">
        <v>52</v>
      </c>
      <c r="B11" s="196">
        <v>24074</v>
      </c>
      <c r="C11" s="196">
        <v>19933</v>
      </c>
    </row>
    <row r="12" spans="1:6" ht="16.5" customHeight="1">
      <c r="A12" s="183" t="s">
        <v>53</v>
      </c>
      <c r="B12" s="196">
        <v>82071</v>
      </c>
      <c r="C12" s="196">
        <v>56914</v>
      </c>
    </row>
    <row r="13" spans="1:6" ht="16.5" customHeight="1">
      <c r="A13" s="183" t="s">
        <v>54</v>
      </c>
      <c r="B13" s="196">
        <v>78578</v>
      </c>
      <c r="C13" s="196">
        <v>70800</v>
      </c>
    </row>
    <row r="14" spans="1:6" ht="16.5" customHeight="1">
      <c r="A14" s="183" t="s">
        <v>55</v>
      </c>
      <c r="B14" s="196">
        <v>37420</v>
      </c>
      <c r="C14" s="196">
        <v>32493</v>
      </c>
    </row>
    <row r="15" spans="1:6" ht="16.5" customHeight="1">
      <c r="A15" s="183" t="s">
        <v>56</v>
      </c>
      <c r="B15" s="196">
        <v>30916</v>
      </c>
      <c r="C15" s="196">
        <v>28188</v>
      </c>
    </row>
    <row r="16" spans="1:6" ht="16.5" customHeight="1">
      <c r="A16" s="183" t="s">
        <v>57</v>
      </c>
      <c r="B16" s="196">
        <v>62315</v>
      </c>
      <c r="C16" s="196">
        <v>54100</v>
      </c>
    </row>
    <row r="17" spans="1:5" ht="16.5" customHeight="1">
      <c r="A17" s="183" t="s">
        <v>58</v>
      </c>
      <c r="B17" s="196">
        <v>39258</v>
      </c>
      <c r="C17" s="196">
        <v>36313</v>
      </c>
    </row>
    <row r="18" spans="1:5" ht="16.5" customHeight="1">
      <c r="A18" s="183" t="s">
        <v>59</v>
      </c>
      <c r="B18" s="196">
        <v>109054</v>
      </c>
      <c r="C18" s="196">
        <v>105432</v>
      </c>
    </row>
    <row r="19" spans="1:5" ht="16.5" customHeight="1">
      <c r="A19" s="183" t="s">
        <v>60</v>
      </c>
      <c r="B19" s="196">
        <v>22501</v>
      </c>
      <c r="C19" s="196">
        <v>21273</v>
      </c>
    </row>
    <row r="20" spans="1:5" ht="16.5" customHeight="1">
      <c r="A20" s="183" t="s">
        <v>62</v>
      </c>
      <c r="B20" s="196"/>
      <c r="C20" s="196">
        <v>92</v>
      </c>
    </row>
    <row r="21" spans="1:5" ht="16.5" customHeight="1">
      <c r="A21" s="183" t="s">
        <v>63</v>
      </c>
      <c r="B21" s="196"/>
      <c r="C21" s="196">
        <v>424</v>
      </c>
    </row>
    <row r="22" spans="1:5" ht="16.5" customHeight="1">
      <c r="A22" s="183" t="s">
        <v>64</v>
      </c>
      <c r="B22" s="196"/>
      <c r="C22" s="196">
        <v>47</v>
      </c>
    </row>
    <row r="23" spans="1:5" ht="18.75" customHeight="1">
      <c r="A23" s="232" t="s">
        <v>129</v>
      </c>
      <c r="B23" s="233">
        <f>SUM(B4:B22)</f>
        <v>1123333</v>
      </c>
      <c r="C23" s="233">
        <v>994394</v>
      </c>
    </row>
    <row r="24" spans="1:5" ht="18.75" customHeight="1">
      <c r="A24" s="236"/>
      <c r="B24" s="237"/>
      <c r="C24" s="237"/>
    </row>
    <row r="25" spans="1:5" ht="24" customHeight="1">
      <c r="A25" s="693" t="s">
        <v>549</v>
      </c>
      <c r="B25" s="693"/>
      <c r="C25" s="693"/>
      <c r="D25" s="693"/>
      <c r="E25" s="693"/>
    </row>
    <row r="40" spans="7:7">
      <c r="G40" s="532"/>
    </row>
    <row r="48" spans="7:7" ht="46.5" customHeight="1"/>
  </sheetData>
  <sortState ref="A4:C19">
    <sortCondition ref="A4:A19"/>
  </sortState>
  <mergeCells count="3">
    <mergeCell ref="A1:E1"/>
    <mergeCell ref="A2:E2"/>
    <mergeCell ref="A25:E25"/>
  </mergeCells>
  <hyperlinks>
    <hyperlink ref="F1" location="'Spis treści'!A1" display="Powrót do spisu" xr:uid="{80A587C9-DC68-4F4E-9498-ED7A7A64B88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G50"/>
  <sheetViews>
    <sheetView showGridLines="0" view="pageBreakPreview" topLeftCell="A19" zoomScale="80" zoomScaleNormal="100" zoomScaleSheetLayoutView="80" workbookViewId="0">
      <selection activeCell="A17" sqref="A17:B17"/>
    </sheetView>
  </sheetViews>
  <sheetFormatPr defaultRowHeight="15"/>
  <cols>
    <col min="1" max="1" width="26" customWidth="1"/>
    <col min="2" max="2" width="19.5" customWidth="1"/>
    <col min="3" max="3" width="19.25" customWidth="1"/>
    <col min="4" max="4" width="21.875" customWidth="1"/>
    <col min="5" max="5" width="11.5" customWidth="1"/>
    <col min="6" max="6" width="10.25" customWidth="1"/>
  </cols>
  <sheetData>
    <row r="1" spans="1:6" ht="29.25" customHeight="1">
      <c r="A1" s="686" t="str">
        <f>'Tab 2 (12) i wykres 1'!A1:E1</f>
        <v>II. FUNDUSZ EMERYTALNO-RENTOWY</v>
      </c>
      <c r="B1" s="686"/>
      <c r="C1" s="686"/>
      <c r="D1" s="686"/>
      <c r="E1" s="686"/>
      <c r="F1" s="585" t="s">
        <v>637</v>
      </c>
    </row>
    <row r="2" spans="1:6" ht="48.75" customHeight="1">
      <c r="A2" s="673" t="s">
        <v>584</v>
      </c>
      <c r="B2" s="673"/>
      <c r="C2" s="673"/>
    </row>
    <row r="3" spans="1:6" ht="36.75" customHeight="1">
      <c r="A3" s="695" t="s">
        <v>15</v>
      </c>
      <c r="B3" s="187" t="s">
        <v>521</v>
      </c>
      <c r="C3" s="187" t="s">
        <v>347</v>
      </c>
    </row>
    <row r="4" spans="1:6" ht="14.25" customHeight="1">
      <c r="A4" s="696"/>
      <c r="B4" s="698" t="s">
        <v>345</v>
      </c>
      <c r="C4" s="699"/>
    </row>
    <row r="5" spans="1:6" ht="14.25" customHeight="1">
      <c r="A5" s="697"/>
      <c r="B5" s="676" t="str">
        <f>'Tab 10'!B6:K6</f>
        <v>II KWARTAŁ 2022 R.</v>
      </c>
      <c r="C5" s="678"/>
    </row>
    <row r="6" spans="1:6" ht="16.5" customHeight="1">
      <c r="A6" s="234" t="s">
        <v>45</v>
      </c>
      <c r="B6" s="477">
        <v>1382.1</v>
      </c>
      <c r="C6" s="477">
        <v>1547.25</v>
      </c>
    </row>
    <row r="7" spans="1:6" ht="16.5" customHeight="1">
      <c r="A7" s="183" t="s">
        <v>46</v>
      </c>
      <c r="B7" s="197">
        <v>1447.13</v>
      </c>
      <c r="C7" s="197">
        <v>1519.05</v>
      </c>
    </row>
    <row r="8" spans="1:6" ht="16.5" customHeight="1">
      <c r="A8" s="183" t="s">
        <v>47</v>
      </c>
      <c r="B8" s="197">
        <v>1425.32</v>
      </c>
      <c r="C8" s="197">
        <v>1516.95</v>
      </c>
    </row>
    <row r="9" spans="1:6" ht="16.5" customHeight="1">
      <c r="A9" s="183" t="s">
        <v>48</v>
      </c>
      <c r="B9" s="197">
        <v>1353.03</v>
      </c>
      <c r="C9" s="197">
        <v>1624.03</v>
      </c>
    </row>
    <row r="10" spans="1:6" ht="16.5" customHeight="1">
      <c r="A10" s="183" t="s">
        <v>49</v>
      </c>
      <c r="B10" s="197">
        <v>1433.14</v>
      </c>
      <c r="C10" s="197">
        <v>1507.14</v>
      </c>
    </row>
    <row r="11" spans="1:6" ht="16.5" customHeight="1">
      <c r="A11" s="183" t="s">
        <v>50</v>
      </c>
      <c r="B11" s="197">
        <v>1395.99</v>
      </c>
      <c r="C11" s="197">
        <v>1475.16</v>
      </c>
    </row>
    <row r="12" spans="1:6" ht="16.5" customHeight="1">
      <c r="A12" s="183" t="s">
        <v>51</v>
      </c>
      <c r="B12" s="197">
        <v>1428.09</v>
      </c>
      <c r="C12" s="197">
        <v>1485.55</v>
      </c>
    </row>
    <row r="13" spans="1:6" ht="16.5" customHeight="1">
      <c r="A13" s="183" t="s">
        <v>52</v>
      </c>
      <c r="B13" s="197">
        <v>1422.68</v>
      </c>
      <c r="C13" s="197">
        <v>1532.61</v>
      </c>
    </row>
    <row r="14" spans="1:6" ht="16.5" customHeight="1">
      <c r="A14" s="183" t="s">
        <v>53</v>
      </c>
      <c r="B14" s="197">
        <v>1415.48</v>
      </c>
      <c r="C14" s="197">
        <v>1498.03</v>
      </c>
    </row>
    <row r="15" spans="1:6" ht="16.5" customHeight="1">
      <c r="A15" s="183" t="s">
        <v>54</v>
      </c>
      <c r="B15" s="197">
        <v>1450.39</v>
      </c>
      <c r="C15" s="197">
        <v>1505.22</v>
      </c>
    </row>
    <row r="16" spans="1:6" ht="16.5" customHeight="1">
      <c r="A16" s="183" t="s">
        <v>55</v>
      </c>
      <c r="B16" s="197">
        <v>1415.97</v>
      </c>
      <c r="C16" s="197">
        <v>1515.01</v>
      </c>
    </row>
    <row r="17" spans="1:5" ht="16.5" customHeight="1">
      <c r="A17" s="183" t="s">
        <v>56</v>
      </c>
      <c r="B17" s="197">
        <v>1350.63</v>
      </c>
      <c r="C17" s="197">
        <v>1637.85</v>
      </c>
    </row>
    <row r="18" spans="1:5" ht="16.5" customHeight="1">
      <c r="A18" s="183" t="s">
        <v>57</v>
      </c>
      <c r="B18" s="197">
        <v>1417.98</v>
      </c>
      <c r="C18" s="197">
        <v>1495.34</v>
      </c>
    </row>
    <row r="19" spans="1:5" ht="16.5" customHeight="1">
      <c r="A19" s="183" t="s">
        <v>58</v>
      </c>
      <c r="B19" s="197">
        <v>1433.39</v>
      </c>
      <c r="C19" s="197">
        <v>1524.63</v>
      </c>
    </row>
    <row r="20" spans="1:5" ht="16.5" customHeight="1">
      <c r="A20" s="183" t="s">
        <v>59</v>
      </c>
      <c r="B20" s="197">
        <v>1387.5</v>
      </c>
      <c r="C20" s="197">
        <v>1471.5</v>
      </c>
    </row>
    <row r="21" spans="1:5" ht="16.5" customHeight="1">
      <c r="A21" s="183" t="s">
        <v>60</v>
      </c>
      <c r="B21" s="197">
        <v>1412.77</v>
      </c>
      <c r="C21" s="197">
        <v>1554.18</v>
      </c>
    </row>
    <row r="22" spans="1:5" ht="16.5" customHeight="1">
      <c r="A22" s="183" t="s">
        <v>62</v>
      </c>
      <c r="B22" s="197">
        <v>747.27</v>
      </c>
      <c r="C22" s="197">
        <v>747.27</v>
      </c>
    </row>
    <row r="23" spans="1:5" ht="16.5" customHeight="1">
      <c r="A23" s="183" t="s">
        <v>63</v>
      </c>
      <c r="B23" s="197">
        <v>637.79999999999995</v>
      </c>
      <c r="C23" s="197">
        <v>637.79999999999995</v>
      </c>
    </row>
    <row r="24" spans="1:5" ht="16.5" customHeight="1">
      <c r="A24" s="186" t="s">
        <v>64</v>
      </c>
      <c r="B24" s="206">
        <v>607.55999999999995</v>
      </c>
      <c r="C24" s="206">
        <v>607.55999999999995</v>
      </c>
    </row>
    <row r="26" spans="1:5" ht="11.25" customHeight="1"/>
    <row r="27" spans="1:5" ht="36" customHeight="1">
      <c r="A27" s="694" t="s">
        <v>553</v>
      </c>
      <c r="B27" s="694"/>
      <c r="C27" s="694"/>
      <c r="D27" s="694"/>
      <c r="E27" s="694"/>
    </row>
    <row r="40" spans="7:7">
      <c r="G40" s="532"/>
    </row>
    <row r="50" ht="27.75" customHeight="1"/>
  </sheetData>
  <sortState ref="A6:C21">
    <sortCondition ref="A6:A21"/>
  </sortState>
  <mergeCells count="6">
    <mergeCell ref="A27:E27"/>
    <mergeCell ref="A2:C2"/>
    <mergeCell ref="A1:E1"/>
    <mergeCell ref="B5:C5"/>
    <mergeCell ref="A3:A5"/>
    <mergeCell ref="B4:C4"/>
  </mergeCells>
  <hyperlinks>
    <hyperlink ref="F1" location="'Spis treści'!A1" display="Powrót do spisu" xr:uid="{490EEF47-3462-4D23-9758-7F069F825E7C}"/>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L40"/>
  <sheetViews>
    <sheetView showGridLines="0" view="pageBreakPreview" zoomScale="90" zoomScaleNormal="100" zoomScaleSheetLayoutView="90" workbookViewId="0">
      <selection activeCell="A17" sqref="A17:B17"/>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9" width="9.75" style="1" customWidth="1"/>
    <col min="10"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12" ht="23.25" customHeight="1">
      <c r="A1" s="686" t="str">
        <f>'Tab 3 (13) i wykres 2'!A1:E1</f>
        <v>II. FUNDUSZ EMERYTALNO-RENTOWY</v>
      </c>
      <c r="B1" s="686"/>
      <c r="C1" s="686"/>
      <c r="D1" s="686"/>
      <c r="E1" s="686"/>
      <c r="F1" s="686"/>
      <c r="G1" s="709"/>
      <c r="H1" s="709"/>
      <c r="I1" s="585" t="s">
        <v>637</v>
      </c>
    </row>
    <row r="2" spans="1:12" ht="15">
      <c r="A2" s="9"/>
      <c r="B2" s="9"/>
      <c r="C2" s="9"/>
      <c r="D2" s="9"/>
      <c r="E2" s="9"/>
      <c r="F2" s="9"/>
      <c r="G2" s="9"/>
      <c r="H2" s="10"/>
    </row>
    <row r="3" spans="1:12" ht="36" customHeight="1">
      <c r="A3" s="687" t="s">
        <v>585</v>
      </c>
      <c r="B3" s="687"/>
      <c r="C3" s="687"/>
      <c r="D3" s="687"/>
      <c r="E3" s="687"/>
      <c r="F3" s="687"/>
      <c r="G3" s="687"/>
      <c r="H3" s="687"/>
    </row>
    <row r="4" spans="1:12" ht="18" customHeight="1">
      <c r="A4" s="702" t="s">
        <v>15</v>
      </c>
      <c r="B4" s="702" t="s">
        <v>129</v>
      </c>
      <c r="C4" s="711" t="s">
        <v>38</v>
      </c>
      <c r="D4" s="712"/>
      <c r="E4" s="712"/>
      <c r="F4" s="712"/>
      <c r="G4" s="712"/>
      <c r="H4" s="713"/>
    </row>
    <row r="5" spans="1:12">
      <c r="A5" s="710"/>
      <c r="B5" s="710"/>
      <c r="C5" s="702" t="s">
        <v>452</v>
      </c>
      <c r="D5" s="702" t="s">
        <v>39</v>
      </c>
      <c r="E5" s="714" t="s">
        <v>38</v>
      </c>
      <c r="F5" s="715"/>
      <c r="G5" s="715"/>
      <c r="H5" s="716"/>
    </row>
    <row r="6" spans="1:12" ht="29.25" customHeight="1">
      <c r="A6" s="710"/>
      <c r="B6" s="710"/>
      <c r="C6" s="710"/>
      <c r="D6" s="710"/>
      <c r="E6" s="717" t="s">
        <v>40</v>
      </c>
      <c r="F6" s="718"/>
      <c r="G6" s="700" t="s">
        <v>41</v>
      </c>
      <c r="H6" s="700"/>
    </row>
    <row r="7" spans="1:12">
      <c r="A7" s="710"/>
      <c r="B7" s="710"/>
      <c r="C7" s="710"/>
      <c r="D7" s="710"/>
      <c r="E7" s="700" t="s">
        <v>42</v>
      </c>
      <c r="F7" s="701" t="s">
        <v>43</v>
      </c>
      <c r="G7" s="702" t="s">
        <v>44</v>
      </c>
      <c r="H7" s="701" t="s">
        <v>43</v>
      </c>
    </row>
    <row r="8" spans="1:12" ht="26.25" customHeight="1">
      <c r="A8" s="710"/>
      <c r="B8" s="703"/>
      <c r="C8" s="703"/>
      <c r="D8" s="703"/>
      <c r="E8" s="700"/>
      <c r="F8" s="701"/>
      <c r="G8" s="703"/>
      <c r="H8" s="701"/>
    </row>
    <row r="9" spans="1:12" ht="18" customHeight="1">
      <c r="A9" s="703"/>
      <c r="B9" s="706" t="s">
        <v>654</v>
      </c>
      <c r="C9" s="707"/>
      <c r="D9" s="707"/>
      <c r="E9" s="707"/>
      <c r="F9" s="707"/>
      <c r="G9" s="707"/>
      <c r="H9" s="708"/>
    </row>
    <row r="10" spans="1:12" s="5" customFormat="1" ht="32.25" customHeight="1">
      <c r="A10" s="238" t="s">
        <v>451</v>
      </c>
      <c r="B10" s="239">
        <v>999365</v>
      </c>
      <c r="C10" s="240">
        <v>778330</v>
      </c>
      <c r="D10" s="241">
        <v>221035</v>
      </c>
      <c r="E10" s="242">
        <v>179255</v>
      </c>
      <c r="F10" s="242">
        <v>12030</v>
      </c>
      <c r="G10" s="242">
        <v>41780</v>
      </c>
      <c r="H10" s="243">
        <v>822</v>
      </c>
      <c r="I10" s="11"/>
      <c r="J10" s="11"/>
    </row>
    <row r="11" spans="1:12" ht="21" customHeight="1">
      <c r="A11" s="244" t="s">
        <v>45</v>
      </c>
      <c r="B11" s="245">
        <v>37383</v>
      </c>
      <c r="C11" s="246">
        <v>29284</v>
      </c>
      <c r="D11" s="247">
        <v>8100</v>
      </c>
      <c r="E11" s="248">
        <v>6577</v>
      </c>
      <c r="F11" s="248">
        <v>465</v>
      </c>
      <c r="G11" s="248">
        <v>1522</v>
      </c>
      <c r="H11" s="249">
        <v>26</v>
      </c>
      <c r="I11" s="12"/>
      <c r="J11" s="11"/>
      <c r="K11" s="12"/>
      <c r="L11" s="12"/>
    </row>
    <row r="12" spans="1:12" ht="21" customHeight="1">
      <c r="A12" s="244" t="s">
        <v>46</v>
      </c>
      <c r="B12" s="245">
        <v>67649</v>
      </c>
      <c r="C12" s="246">
        <v>52531</v>
      </c>
      <c r="D12" s="247">
        <v>15118</v>
      </c>
      <c r="E12" s="248">
        <v>12700</v>
      </c>
      <c r="F12" s="248">
        <v>1033</v>
      </c>
      <c r="G12" s="248">
        <v>2418</v>
      </c>
      <c r="H12" s="249">
        <v>63</v>
      </c>
      <c r="I12" s="12"/>
      <c r="J12" s="11"/>
      <c r="K12" s="12"/>
      <c r="L12" s="12"/>
    </row>
    <row r="13" spans="1:12" ht="21" customHeight="1">
      <c r="A13" s="244" t="s">
        <v>47</v>
      </c>
      <c r="B13" s="245">
        <v>128060</v>
      </c>
      <c r="C13" s="246">
        <v>99728</v>
      </c>
      <c r="D13" s="247">
        <v>28331</v>
      </c>
      <c r="E13" s="248">
        <v>23205</v>
      </c>
      <c r="F13" s="248">
        <v>1490</v>
      </c>
      <c r="G13" s="248">
        <v>5127</v>
      </c>
      <c r="H13" s="249">
        <v>119</v>
      </c>
      <c r="I13" s="12"/>
      <c r="J13" s="11"/>
      <c r="K13" s="12"/>
      <c r="L13" s="12"/>
    </row>
    <row r="14" spans="1:12" ht="21" customHeight="1">
      <c r="A14" s="244" t="s">
        <v>48</v>
      </c>
      <c r="B14" s="245">
        <v>13337</v>
      </c>
      <c r="C14" s="246">
        <v>9860</v>
      </c>
      <c r="D14" s="247">
        <v>3477</v>
      </c>
      <c r="E14" s="248">
        <v>2916</v>
      </c>
      <c r="F14" s="248">
        <v>188</v>
      </c>
      <c r="G14" s="248">
        <v>561</v>
      </c>
      <c r="H14" s="249">
        <v>9</v>
      </c>
      <c r="I14" s="12"/>
      <c r="J14" s="11"/>
      <c r="K14" s="12"/>
      <c r="L14" s="12"/>
    </row>
    <row r="15" spans="1:12" ht="21" customHeight="1">
      <c r="A15" s="244" t="s">
        <v>49</v>
      </c>
      <c r="B15" s="245">
        <v>85044</v>
      </c>
      <c r="C15" s="246">
        <v>71280</v>
      </c>
      <c r="D15" s="247">
        <v>13764</v>
      </c>
      <c r="E15" s="248">
        <v>10661</v>
      </c>
      <c r="F15" s="248">
        <v>926</v>
      </c>
      <c r="G15" s="248">
        <v>3103</v>
      </c>
      <c r="H15" s="249">
        <v>47</v>
      </c>
      <c r="I15" s="12"/>
      <c r="J15" s="11"/>
      <c r="K15" s="12"/>
      <c r="L15" s="12"/>
    </row>
    <row r="16" spans="1:12" ht="21" customHeight="1">
      <c r="A16" s="244" t="s">
        <v>50</v>
      </c>
      <c r="B16" s="245">
        <v>86172</v>
      </c>
      <c r="C16" s="246">
        <v>58247</v>
      </c>
      <c r="D16" s="247">
        <v>27924</v>
      </c>
      <c r="E16" s="248">
        <v>24168</v>
      </c>
      <c r="F16" s="248">
        <v>1143</v>
      </c>
      <c r="G16" s="248">
        <v>3756</v>
      </c>
      <c r="H16" s="249">
        <v>67</v>
      </c>
      <c r="I16" s="12"/>
      <c r="J16" s="11"/>
      <c r="K16" s="12"/>
      <c r="L16" s="12"/>
    </row>
    <row r="17" spans="1:12" ht="21" customHeight="1">
      <c r="A17" s="244" t="s">
        <v>51</v>
      </c>
      <c r="B17" s="245">
        <v>153596</v>
      </c>
      <c r="C17" s="250">
        <v>124389</v>
      </c>
      <c r="D17" s="251">
        <v>29208</v>
      </c>
      <c r="E17" s="252">
        <v>22283</v>
      </c>
      <c r="F17" s="252">
        <v>1632</v>
      </c>
      <c r="G17" s="252">
        <v>6925</v>
      </c>
      <c r="H17" s="253">
        <v>116</v>
      </c>
      <c r="I17" s="12"/>
      <c r="J17" s="11"/>
      <c r="K17" s="12"/>
      <c r="L17" s="12"/>
    </row>
    <row r="18" spans="1:12" ht="21" customHeight="1">
      <c r="A18" s="244" t="s">
        <v>52</v>
      </c>
      <c r="B18" s="245">
        <v>20065</v>
      </c>
      <c r="C18" s="246">
        <v>17195</v>
      </c>
      <c r="D18" s="247">
        <v>2869</v>
      </c>
      <c r="E18" s="248">
        <v>2156</v>
      </c>
      <c r="F18" s="248">
        <v>164</v>
      </c>
      <c r="G18" s="248">
        <v>713</v>
      </c>
      <c r="H18" s="249">
        <v>14</v>
      </c>
      <c r="I18" s="12"/>
      <c r="J18" s="11"/>
      <c r="K18" s="12"/>
      <c r="L18" s="12"/>
    </row>
    <row r="19" spans="1:12" ht="21" customHeight="1">
      <c r="A19" s="244" t="s">
        <v>53</v>
      </c>
      <c r="B19" s="245">
        <v>57312</v>
      </c>
      <c r="C19" s="246">
        <v>43087</v>
      </c>
      <c r="D19" s="247">
        <v>14225</v>
      </c>
      <c r="E19" s="248">
        <v>11921</v>
      </c>
      <c r="F19" s="248">
        <v>611</v>
      </c>
      <c r="G19" s="248">
        <v>2304</v>
      </c>
      <c r="H19" s="249">
        <v>28</v>
      </c>
      <c r="I19" s="12"/>
      <c r="J19" s="11"/>
      <c r="K19" s="12"/>
      <c r="L19" s="12"/>
    </row>
    <row r="20" spans="1:12" ht="21" customHeight="1">
      <c r="A20" s="244" t="s">
        <v>54</v>
      </c>
      <c r="B20" s="245">
        <v>71198</v>
      </c>
      <c r="C20" s="246">
        <v>57144</v>
      </c>
      <c r="D20" s="247">
        <v>14055</v>
      </c>
      <c r="E20" s="248">
        <v>11075</v>
      </c>
      <c r="F20" s="248">
        <v>785</v>
      </c>
      <c r="G20" s="248">
        <v>2980</v>
      </c>
      <c r="H20" s="249">
        <v>67</v>
      </c>
      <c r="I20" s="12"/>
      <c r="J20" s="11"/>
      <c r="K20" s="12"/>
      <c r="L20" s="12"/>
    </row>
    <row r="21" spans="1:12" ht="21" customHeight="1">
      <c r="A21" s="244" t="s">
        <v>55</v>
      </c>
      <c r="B21" s="245">
        <v>32596</v>
      </c>
      <c r="C21" s="246">
        <v>24086</v>
      </c>
      <c r="D21" s="247">
        <v>8510</v>
      </c>
      <c r="E21" s="248">
        <v>6966</v>
      </c>
      <c r="F21" s="248">
        <v>449</v>
      </c>
      <c r="G21" s="248">
        <v>1545</v>
      </c>
      <c r="H21" s="249">
        <v>31</v>
      </c>
      <c r="I21" s="12"/>
      <c r="J21" s="11"/>
      <c r="K21" s="12"/>
      <c r="L21" s="12"/>
    </row>
    <row r="22" spans="1:12" ht="21" customHeight="1">
      <c r="A22" s="244" t="s">
        <v>56</v>
      </c>
      <c r="B22" s="245">
        <v>28386</v>
      </c>
      <c r="C22" s="246">
        <v>22695</v>
      </c>
      <c r="D22" s="247">
        <v>5691</v>
      </c>
      <c r="E22" s="248">
        <v>4663</v>
      </c>
      <c r="F22" s="248">
        <v>332</v>
      </c>
      <c r="G22" s="248">
        <v>1028</v>
      </c>
      <c r="H22" s="249">
        <v>21</v>
      </c>
      <c r="I22" s="12"/>
      <c r="J22" s="11"/>
      <c r="K22" s="12"/>
      <c r="L22" s="12"/>
    </row>
    <row r="23" spans="1:12" ht="21" customHeight="1">
      <c r="A23" s="244" t="s">
        <v>57</v>
      </c>
      <c r="B23" s="245">
        <v>54397</v>
      </c>
      <c r="C23" s="246">
        <v>43223</v>
      </c>
      <c r="D23" s="247">
        <v>11175</v>
      </c>
      <c r="E23" s="248">
        <v>8837</v>
      </c>
      <c r="F23" s="248">
        <v>636</v>
      </c>
      <c r="G23" s="248">
        <v>2338</v>
      </c>
      <c r="H23" s="249">
        <v>51</v>
      </c>
      <c r="I23" s="12"/>
      <c r="J23" s="11"/>
      <c r="K23" s="12"/>
      <c r="L23" s="12"/>
    </row>
    <row r="24" spans="1:12" ht="21" customHeight="1">
      <c r="A24" s="244" t="s">
        <v>58</v>
      </c>
      <c r="B24" s="245">
        <v>36520</v>
      </c>
      <c r="C24" s="246">
        <v>27590</v>
      </c>
      <c r="D24" s="247">
        <v>8930</v>
      </c>
      <c r="E24" s="248">
        <v>7034</v>
      </c>
      <c r="F24" s="248">
        <v>516</v>
      </c>
      <c r="G24" s="248">
        <v>1896</v>
      </c>
      <c r="H24" s="249">
        <v>39</v>
      </c>
      <c r="I24" s="12"/>
      <c r="J24" s="11"/>
      <c r="K24" s="12"/>
      <c r="L24" s="12"/>
    </row>
    <row r="25" spans="1:12" ht="21" customHeight="1">
      <c r="A25" s="244" t="s">
        <v>59</v>
      </c>
      <c r="B25" s="245">
        <v>105672</v>
      </c>
      <c r="C25" s="246">
        <v>80760</v>
      </c>
      <c r="D25" s="247">
        <v>24912</v>
      </c>
      <c r="E25" s="248">
        <v>20236</v>
      </c>
      <c r="F25" s="248">
        <v>1391</v>
      </c>
      <c r="G25" s="248">
        <v>4677</v>
      </c>
      <c r="H25" s="249">
        <v>106</v>
      </c>
      <c r="I25" s="12"/>
      <c r="J25" s="11"/>
      <c r="K25" s="12"/>
      <c r="L25" s="12"/>
    </row>
    <row r="26" spans="1:12" ht="21" customHeight="1">
      <c r="A26" s="254" t="s">
        <v>60</v>
      </c>
      <c r="B26" s="245">
        <v>21404</v>
      </c>
      <c r="C26" s="246">
        <v>16657</v>
      </c>
      <c r="D26" s="247">
        <v>4747</v>
      </c>
      <c r="E26" s="255">
        <v>3860</v>
      </c>
      <c r="F26" s="255">
        <v>271</v>
      </c>
      <c r="G26" s="255">
        <v>888</v>
      </c>
      <c r="H26" s="246">
        <v>20</v>
      </c>
      <c r="I26" s="12"/>
      <c r="J26" s="11"/>
      <c r="K26" s="12"/>
      <c r="L26" s="12"/>
    </row>
    <row r="27" spans="1:12" s="13" customFormat="1" ht="43.5" customHeight="1">
      <c r="A27" s="256" t="s">
        <v>61</v>
      </c>
      <c r="B27" s="257">
        <f>C27</f>
        <v>574</v>
      </c>
      <c r="C27" s="257">
        <v>574</v>
      </c>
      <c r="D27" s="258">
        <v>0</v>
      </c>
      <c r="E27" s="258">
        <v>0</v>
      </c>
      <c r="F27" s="258">
        <v>0</v>
      </c>
      <c r="G27" s="258">
        <v>0</v>
      </c>
      <c r="H27" s="259">
        <v>0</v>
      </c>
    </row>
    <row r="28" spans="1:12" s="13" customFormat="1" ht="15" customHeight="1">
      <c r="A28" s="260" t="s">
        <v>62</v>
      </c>
      <c r="B28" s="261">
        <f>C28</f>
        <v>93</v>
      </c>
      <c r="C28" s="261">
        <v>93</v>
      </c>
      <c r="D28" s="262">
        <v>0</v>
      </c>
      <c r="E28" s="262">
        <v>0</v>
      </c>
      <c r="F28" s="262">
        <v>0</v>
      </c>
      <c r="G28" s="262">
        <v>0</v>
      </c>
      <c r="H28" s="263">
        <v>0</v>
      </c>
    </row>
    <row r="29" spans="1:12" s="13" customFormat="1" ht="15" customHeight="1">
      <c r="A29" s="260" t="s">
        <v>63</v>
      </c>
      <c r="B29" s="261">
        <f t="shared" ref="B29:B30" si="0">C29</f>
        <v>434</v>
      </c>
      <c r="C29" s="261">
        <v>434</v>
      </c>
      <c r="D29" s="262">
        <v>0</v>
      </c>
      <c r="E29" s="262">
        <v>0</v>
      </c>
      <c r="F29" s="262">
        <v>0</v>
      </c>
      <c r="G29" s="262">
        <v>0</v>
      </c>
      <c r="H29" s="263">
        <v>0</v>
      </c>
    </row>
    <row r="30" spans="1:12" s="13" customFormat="1" ht="15" customHeight="1">
      <c r="A30" s="264" t="s">
        <v>64</v>
      </c>
      <c r="B30" s="265">
        <f t="shared" si="0"/>
        <v>47</v>
      </c>
      <c r="C30" s="265">
        <v>47</v>
      </c>
      <c r="D30" s="266">
        <v>0</v>
      </c>
      <c r="E30" s="266">
        <v>0</v>
      </c>
      <c r="F30" s="266">
        <v>0</v>
      </c>
      <c r="G30" s="266">
        <v>0</v>
      </c>
      <c r="H30" s="267">
        <v>0</v>
      </c>
    </row>
    <row r="31" spans="1:12" ht="27" customHeight="1">
      <c r="A31" s="704"/>
      <c r="B31" s="704"/>
      <c r="C31" s="704"/>
      <c r="D31" s="704"/>
      <c r="E31" s="704"/>
      <c r="F31" s="704"/>
      <c r="G31" s="704"/>
      <c r="H31" s="705"/>
    </row>
    <row r="32" spans="1:12">
      <c r="A32" s="685"/>
      <c r="B32" s="685"/>
      <c r="C32" s="685"/>
      <c r="D32" s="685"/>
      <c r="E32" s="685"/>
      <c r="F32" s="685"/>
      <c r="G32" s="685"/>
      <c r="H32" s="685"/>
    </row>
    <row r="33" spans="1:7">
      <c r="A33" s="8"/>
      <c r="B33" s="12"/>
      <c r="C33" s="12"/>
      <c r="D33" s="12"/>
      <c r="E33" s="12"/>
    </row>
    <row r="34" spans="1:7">
      <c r="B34" s="14"/>
      <c r="C34" s="14"/>
      <c r="D34" s="14"/>
      <c r="E34" s="14"/>
    </row>
    <row r="40" spans="1:7">
      <c r="G40" s="530"/>
    </row>
  </sheetData>
  <mergeCells count="17">
    <mergeCell ref="A1:H1"/>
    <mergeCell ref="A3:H3"/>
    <mergeCell ref="B4:B8"/>
    <mergeCell ref="C4:H4"/>
    <mergeCell ref="C5:C8"/>
    <mergeCell ref="D5:D8"/>
    <mergeCell ref="E5:H5"/>
    <mergeCell ref="E6:F6"/>
    <mergeCell ref="G6:H6"/>
    <mergeCell ref="A4:A9"/>
    <mergeCell ref="A32:H32"/>
    <mergeCell ref="E7:E8"/>
    <mergeCell ref="F7:F8"/>
    <mergeCell ref="G7:G8"/>
    <mergeCell ref="H7:H8"/>
    <mergeCell ref="A31:H31"/>
    <mergeCell ref="B9:H9"/>
  </mergeCells>
  <hyperlinks>
    <hyperlink ref="I1" location="'Spis treści'!A1" display="Powrót do spisu" xr:uid="{80965459-A224-4392-9B5A-6A6D2000185A}"/>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O40"/>
  <sheetViews>
    <sheetView showGridLines="0" view="pageBreakPreview" zoomScale="90" zoomScaleNormal="100" zoomScaleSheetLayoutView="90" workbookViewId="0">
      <selection activeCell="A17" sqref="A17:B17"/>
    </sheetView>
  </sheetViews>
  <sheetFormatPr defaultRowHeight="12.75"/>
  <cols>
    <col min="1" max="1" width="27.25" style="1" customWidth="1"/>
    <col min="2" max="3" width="12.625" style="1" customWidth="1"/>
    <col min="4" max="6" width="12.625" style="20" customWidth="1"/>
    <col min="7" max="9" width="8.25" style="1" customWidth="1"/>
    <col min="10" max="10" width="10.75" style="1" customWidth="1"/>
    <col min="11" max="11" width="9" style="1"/>
    <col min="12" max="12" width="12.625" style="1" bestFit="1" customWidth="1"/>
    <col min="13" max="13" width="9" style="1"/>
    <col min="14" max="14" width="16.875" style="1" customWidth="1"/>
    <col min="15" max="255" width="9" style="1"/>
    <col min="256" max="256" width="25.375" style="1" customWidth="1"/>
    <col min="257" max="257" width="11.375" style="1" customWidth="1"/>
    <col min="258" max="258" width="12.875" style="1" customWidth="1"/>
    <col min="259" max="259" width="12.625" style="1" customWidth="1"/>
    <col min="260" max="260" width="12.375" style="1" customWidth="1"/>
    <col min="261" max="261" width="11.875" style="1" customWidth="1"/>
    <col min="262" max="262" width="0" style="1" hidden="1" customWidth="1"/>
    <col min="263" max="263" width="9" style="1" customWidth="1"/>
    <col min="264" max="264" width="12.25" style="1" customWidth="1"/>
    <col min="265" max="265" width="10.25" style="1" bestFit="1" customWidth="1"/>
    <col min="266" max="266" width="10.625" style="1" customWidth="1"/>
    <col min="267" max="511" width="9" style="1"/>
    <col min="512" max="512" width="25.375" style="1" customWidth="1"/>
    <col min="513" max="513" width="11.375" style="1" customWidth="1"/>
    <col min="514" max="514" width="12.875" style="1" customWidth="1"/>
    <col min="515" max="515" width="12.625" style="1" customWidth="1"/>
    <col min="516" max="516" width="12.375" style="1" customWidth="1"/>
    <col min="517" max="517" width="11.875" style="1" customWidth="1"/>
    <col min="518" max="518" width="0" style="1" hidden="1" customWidth="1"/>
    <col min="519" max="519" width="9" style="1" customWidth="1"/>
    <col min="520" max="520" width="12.25" style="1" customWidth="1"/>
    <col min="521" max="521" width="10.25" style="1" bestFit="1" customWidth="1"/>
    <col min="522" max="522" width="10.625" style="1" customWidth="1"/>
    <col min="523" max="767" width="9" style="1"/>
    <col min="768" max="768" width="25.375" style="1" customWidth="1"/>
    <col min="769" max="769" width="11.375" style="1" customWidth="1"/>
    <col min="770" max="770" width="12.875" style="1" customWidth="1"/>
    <col min="771" max="771" width="12.625" style="1" customWidth="1"/>
    <col min="772" max="772" width="12.375" style="1" customWidth="1"/>
    <col min="773" max="773" width="11.875" style="1" customWidth="1"/>
    <col min="774" max="774" width="0" style="1" hidden="1" customWidth="1"/>
    <col min="775" max="775" width="9" style="1" customWidth="1"/>
    <col min="776" max="776" width="12.25" style="1" customWidth="1"/>
    <col min="777" max="777" width="10.25" style="1" bestFit="1" customWidth="1"/>
    <col min="778" max="778" width="10.625" style="1" customWidth="1"/>
    <col min="779" max="1023" width="9" style="1"/>
    <col min="1024" max="1024" width="25.375" style="1" customWidth="1"/>
    <col min="1025" max="1025" width="11.375" style="1" customWidth="1"/>
    <col min="1026" max="1026" width="12.875" style="1" customWidth="1"/>
    <col min="1027" max="1027" width="12.625" style="1" customWidth="1"/>
    <col min="1028" max="1028" width="12.375" style="1" customWidth="1"/>
    <col min="1029" max="1029" width="11.875" style="1" customWidth="1"/>
    <col min="1030" max="1030" width="0" style="1" hidden="1" customWidth="1"/>
    <col min="1031" max="1031" width="9" style="1" customWidth="1"/>
    <col min="1032" max="1032" width="12.25" style="1" customWidth="1"/>
    <col min="1033" max="1033" width="10.25" style="1" bestFit="1" customWidth="1"/>
    <col min="1034" max="1034" width="10.625" style="1" customWidth="1"/>
    <col min="1035" max="1279" width="9" style="1"/>
    <col min="1280" max="1280" width="25.375" style="1" customWidth="1"/>
    <col min="1281" max="1281" width="11.375" style="1" customWidth="1"/>
    <col min="1282" max="1282" width="12.875" style="1" customWidth="1"/>
    <col min="1283" max="1283" width="12.625" style="1" customWidth="1"/>
    <col min="1284" max="1284" width="12.375" style="1" customWidth="1"/>
    <col min="1285" max="1285" width="11.875" style="1" customWidth="1"/>
    <col min="1286" max="1286" width="0" style="1" hidden="1" customWidth="1"/>
    <col min="1287" max="1287" width="9" style="1" customWidth="1"/>
    <col min="1288" max="1288" width="12.25" style="1" customWidth="1"/>
    <col min="1289" max="1289" width="10.25" style="1" bestFit="1" customWidth="1"/>
    <col min="1290" max="1290" width="10.625" style="1" customWidth="1"/>
    <col min="1291" max="1535" width="9" style="1"/>
    <col min="1536" max="1536" width="25.375" style="1" customWidth="1"/>
    <col min="1537" max="1537" width="11.375" style="1" customWidth="1"/>
    <col min="1538" max="1538" width="12.875" style="1" customWidth="1"/>
    <col min="1539" max="1539" width="12.625" style="1" customWidth="1"/>
    <col min="1540" max="1540" width="12.375" style="1" customWidth="1"/>
    <col min="1541" max="1541" width="11.875" style="1" customWidth="1"/>
    <col min="1542" max="1542" width="0" style="1" hidden="1" customWidth="1"/>
    <col min="1543" max="1543" width="9" style="1" customWidth="1"/>
    <col min="1544" max="1544" width="12.25" style="1" customWidth="1"/>
    <col min="1545" max="1545" width="10.25" style="1" bestFit="1" customWidth="1"/>
    <col min="1546" max="1546" width="10.625" style="1" customWidth="1"/>
    <col min="1547" max="1791" width="9" style="1"/>
    <col min="1792" max="1792" width="25.375" style="1" customWidth="1"/>
    <col min="1793" max="1793" width="11.375" style="1" customWidth="1"/>
    <col min="1794" max="1794" width="12.875" style="1" customWidth="1"/>
    <col min="1795" max="1795" width="12.625" style="1" customWidth="1"/>
    <col min="1796" max="1796" width="12.375" style="1" customWidth="1"/>
    <col min="1797" max="1797" width="11.875" style="1" customWidth="1"/>
    <col min="1798" max="1798" width="0" style="1" hidden="1" customWidth="1"/>
    <col min="1799" max="1799" width="9" style="1" customWidth="1"/>
    <col min="1800" max="1800" width="12.25" style="1" customWidth="1"/>
    <col min="1801" max="1801" width="10.25" style="1" bestFit="1" customWidth="1"/>
    <col min="1802" max="1802" width="10.625" style="1" customWidth="1"/>
    <col min="1803" max="2047" width="9" style="1"/>
    <col min="2048" max="2048" width="25.375" style="1" customWidth="1"/>
    <col min="2049" max="2049" width="11.375" style="1" customWidth="1"/>
    <col min="2050" max="2050" width="12.875" style="1" customWidth="1"/>
    <col min="2051" max="2051" width="12.625" style="1" customWidth="1"/>
    <col min="2052" max="2052" width="12.375" style="1" customWidth="1"/>
    <col min="2053" max="2053" width="11.875" style="1" customWidth="1"/>
    <col min="2054" max="2054" width="0" style="1" hidden="1" customWidth="1"/>
    <col min="2055" max="2055" width="9" style="1" customWidth="1"/>
    <col min="2056" max="2056" width="12.25" style="1" customWidth="1"/>
    <col min="2057" max="2057" width="10.25" style="1" bestFit="1" customWidth="1"/>
    <col min="2058" max="2058" width="10.625" style="1" customWidth="1"/>
    <col min="2059" max="2303" width="9" style="1"/>
    <col min="2304" max="2304" width="25.375" style="1" customWidth="1"/>
    <col min="2305" max="2305" width="11.375" style="1" customWidth="1"/>
    <col min="2306" max="2306" width="12.875" style="1" customWidth="1"/>
    <col min="2307" max="2307" width="12.625" style="1" customWidth="1"/>
    <col min="2308" max="2308" width="12.375" style="1" customWidth="1"/>
    <col min="2309" max="2309" width="11.875" style="1" customWidth="1"/>
    <col min="2310" max="2310" width="0" style="1" hidden="1" customWidth="1"/>
    <col min="2311" max="2311" width="9" style="1" customWidth="1"/>
    <col min="2312" max="2312" width="12.25" style="1" customWidth="1"/>
    <col min="2313" max="2313" width="10.25" style="1" bestFit="1" customWidth="1"/>
    <col min="2314" max="2314" width="10.625" style="1" customWidth="1"/>
    <col min="2315" max="2559" width="9" style="1"/>
    <col min="2560" max="2560" width="25.375" style="1" customWidth="1"/>
    <col min="2561" max="2561" width="11.375" style="1" customWidth="1"/>
    <col min="2562" max="2562" width="12.875" style="1" customWidth="1"/>
    <col min="2563" max="2563" width="12.625" style="1" customWidth="1"/>
    <col min="2564" max="2564" width="12.375" style="1" customWidth="1"/>
    <col min="2565" max="2565" width="11.875" style="1" customWidth="1"/>
    <col min="2566" max="2566" width="0" style="1" hidden="1" customWidth="1"/>
    <col min="2567" max="2567" width="9" style="1" customWidth="1"/>
    <col min="2568" max="2568" width="12.25" style="1" customWidth="1"/>
    <col min="2569" max="2569" width="10.25" style="1" bestFit="1" customWidth="1"/>
    <col min="2570" max="2570" width="10.625" style="1" customWidth="1"/>
    <col min="2571" max="2815" width="9" style="1"/>
    <col min="2816" max="2816" width="25.375" style="1" customWidth="1"/>
    <col min="2817" max="2817" width="11.375" style="1" customWidth="1"/>
    <col min="2818" max="2818" width="12.875" style="1" customWidth="1"/>
    <col min="2819" max="2819" width="12.625" style="1" customWidth="1"/>
    <col min="2820" max="2820" width="12.375" style="1" customWidth="1"/>
    <col min="2821" max="2821" width="11.875" style="1" customWidth="1"/>
    <col min="2822" max="2822" width="0" style="1" hidden="1" customWidth="1"/>
    <col min="2823" max="2823" width="9" style="1" customWidth="1"/>
    <col min="2824" max="2824" width="12.25" style="1" customWidth="1"/>
    <col min="2825" max="2825" width="10.25" style="1" bestFit="1" customWidth="1"/>
    <col min="2826" max="2826" width="10.625" style="1" customWidth="1"/>
    <col min="2827" max="3071" width="9" style="1"/>
    <col min="3072" max="3072" width="25.375" style="1" customWidth="1"/>
    <col min="3073" max="3073" width="11.375" style="1" customWidth="1"/>
    <col min="3074" max="3074" width="12.875" style="1" customWidth="1"/>
    <col min="3075" max="3075" width="12.625" style="1" customWidth="1"/>
    <col min="3076" max="3076" width="12.375" style="1" customWidth="1"/>
    <col min="3077" max="3077" width="11.875" style="1" customWidth="1"/>
    <col min="3078" max="3078" width="0" style="1" hidden="1" customWidth="1"/>
    <col min="3079" max="3079" width="9" style="1" customWidth="1"/>
    <col min="3080" max="3080" width="12.25" style="1" customWidth="1"/>
    <col min="3081" max="3081" width="10.25" style="1" bestFit="1" customWidth="1"/>
    <col min="3082" max="3082" width="10.625" style="1" customWidth="1"/>
    <col min="3083" max="3327" width="9" style="1"/>
    <col min="3328" max="3328" width="25.375" style="1" customWidth="1"/>
    <col min="3329" max="3329" width="11.375" style="1" customWidth="1"/>
    <col min="3330" max="3330" width="12.875" style="1" customWidth="1"/>
    <col min="3331" max="3331" width="12.625" style="1" customWidth="1"/>
    <col min="3332" max="3332" width="12.375" style="1" customWidth="1"/>
    <col min="3333" max="3333" width="11.875" style="1" customWidth="1"/>
    <col min="3334" max="3334" width="0" style="1" hidden="1" customWidth="1"/>
    <col min="3335" max="3335" width="9" style="1" customWidth="1"/>
    <col min="3336" max="3336" width="12.25" style="1" customWidth="1"/>
    <col min="3337" max="3337" width="10.25" style="1" bestFit="1" customWidth="1"/>
    <col min="3338" max="3338" width="10.625" style="1" customWidth="1"/>
    <col min="3339" max="3583" width="9" style="1"/>
    <col min="3584" max="3584" width="25.375" style="1" customWidth="1"/>
    <col min="3585" max="3585" width="11.375" style="1" customWidth="1"/>
    <col min="3586" max="3586" width="12.875" style="1" customWidth="1"/>
    <col min="3587" max="3587" width="12.625" style="1" customWidth="1"/>
    <col min="3588" max="3588" width="12.375" style="1" customWidth="1"/>
    <col min="3589" max="3589" width="11.875" style="1" customWidth="1"/>
    <col min="3590" max="3590" width="0" style="1" hidden="1" customWidth="1"/>
    <col min="3591" max="3591" width="9" style="1" customWidth="1"/>
    <col min="3592" max="3592" width="12.25" style="1" customWidth="1"/>
    <col min="3593" max="3593" width="10.25" style="1" bestFit="1" customWidth="1"/>
    <col min="3594" max="3594" width="10.625" style="1" customWidth="1"/>
    <col min="3595" max="3839" width="9" style="1"/>
    <col min="3840" max="3840" width="25.375" style="1" customWidth="1"/>
    <col min="3841" max="3841" width="11.375" style="1" customWidth="1"/>
    <col min="3842" max="3842" width="12.875" style="1" customWidth="1"/>
    <col min="3843" max="3843" width="12.625" style="1" customWidth="1"/>
    <col min="3844" max="3844" width="12.375" style="1" customWidth="1"/>
    <col min="3845" max="3845" width="11.875" style="1" customWidth="1"/>
    <col min="3846" max="3846" width="0" style="1" hidden="1" customWidth="1"/>
    <col min="3847" max="3847" width="9" style="1" customWidth="1"/>
    <col min="3848" max="3848" width="12.25" style="1" customWidth="1"/>
    <col min="3849" max="3849" width="10.25" style="1" bestFit="1" customWidth="1"/>
    <col min="3850" max="3850" width="10.625" style="1" customWidth="1"/>
    <col min="3851" max="4095" width="9" style="1"/>
    <col min="4096" max="4096" width="25.375" style="1" customWidth="1"/>
    <col min="4097" max="4097" width="11.375" style="1" customWidth="1"/>
    <col min="4098" max="4098" width="12.875" style="1" customWidth="1"/>
    <col min="4099" max="4099" width="12.625" style="1" customWidth="1"/>
    <col min="4100" max="4100" width="12.375" style="1" customWidth="1"/>
    <col min="4101" max="4101" width="11.875" style="1" customWidth="1"/>
    <col min="4102" max="4102" width="0" style="1" hidden="1" customWidth="1"/>
    <col min="4103" max="4103" width="9" style="1" customWidth="1"/>
    <col min="4104" max="4104" width="12.25" style="1" customWidth="1"/>
    <col min="4105" max="4105" width="10.25" style="1" bestFit="1" customWidth="1"/>
    <col min="4106" max="4106" width="10.625" style="1" customWidth="1"/>
    <col min="4107" max="4351" width="9" style="1"/>
    <col min="4352" max="4352" width="25.375" style="1" customWidth="1"/>
    <col min="4353" max="4353" width="11.375" style="1" customWidth="1"/>
    <col min="4354" max="4354" width="12.875" style="1" customWidth="1"/>
    <col min="4355" max="4355" width="12.625" style="1" customWidth="1"/>
    <col min="4356" max="4356" width="12.375" style="1" customWidth="1"/>
    <col min="4357" max="4357" width="11.875" style="1" customWidth="1"/>
    <col min="4358" max="4358" width="0" style="1" hidden="1" customWidth="1"/>
    <col min="4359" max="4359" width="9" style="1" customWidth="1"/>
    <col min="4360" max="4360" width="12.25" style="1" customWidth="1"/>
    <col min="4361" max="4361" width="10.25" style="1" bestFit="1" customWidth="1"/>
    <col min="4362" max="4362" width="10.625" style="1" customWidth="1"/>
    <col min="4363" max="4607" width="9" style="1"/>
    <col min="4608" max="4608" width="25.375" style="1" customWidth="1"/>
    <col min="4609" max="4609" width="11.375" style="1" customWidth="1"/>
    <col min="4610" max="4610" width="12.875" style="1" customWidth="1"/>
    <col min="4611" max="4611" width="12.625" style="1" customWidth="1"/>
    <col min="4612" max="4612" width="12.375" style="1" customWidth="1"/>
    <col min="4613" max="4613" width="11.875" style="1" customWidth="1"/>
    <col min="4614" max="4614" width="0" style="1" hidden="1" customWidth="1"/>
    <col min="4615" max="4615" width="9" style="1" customWidth="1"/>
    <col min="4616" max="4616" width="12.25" style="1" customWidth="1"/>
    <col min="4617" max="4617" width="10.25" style="1" bestFit="1" customWidth="1"/>
    <col min="4618" max="4618" width="10.625" style="1" customWidth="1"/>
    <col min="4619" max="4863" width="9" style="1"/>
    <col min="4864" max="4864" width="25.375" style="1" customWidth="1"/>
    <col min="4865" max="4865" width="11.375" style="1" customWidth="1"/>
    <col min="4866" max="4866" width="12.875" style="1" customWidth="1"/>
    <col min="4867" max="4867" width="12.625" style="1" customWidth="1"/>
    <col min="4868" max="4868" width="12.375" style="1" customWidth="1"/>
    <col min="4869" max="4869" width="11.875" style="1" customWidth="1"/>
    <col min="4870" max="4870" width="0" style="1" hidden="1" customWidth="1"/>
    <col min="4871" max="4871" width="9" style="1" customWidth="1"/>
    <col min="4872" max="4872" width="12.25" style="1" customWidth="1"/>
    <col min="4873" max="4873" width="10.25" style="1" bestFit="1" customWidth="1"/>
    <col min="4874" max="4874" width="10.625" style="1" customWidth="1"/>
    <col min="4875" max="5119" width="9" style="1"/>
    <col min="5120" max="5120" width="25.375" style="1" customWidth="1"/>
    <col min="5121" max="5121" width="11.375" style="1" customWidth="1"/>
    <col min="5122" max="5122" width="12.875" style="1" customWidth="1"/>
    <col min="5123" max="5123" width="12.625" style="1" customWidth="1"/>
    <col min="5124" max="5124" width="12.375" style="1" customWidth="1"/>
    <col min="5125" max="5125" width="11.875" style="1" customWidth="1"/>
    <col min="5126" max="5126" width="0" style="1" hidden="1" customWidth="1"/>
    <col min="5127" max="5127" width="9" style="1" customWidth="1"/>
    <col min="5128" max="5128" width="12.25" style="1" customWidth="1"/>
    <col min="5129" max="5129" width="10.25" style="1" bestFit="1" customWidth="1"/>
    <col min="5130" max="5130" width="10.625" style="1" customWidth="1"/>
    <col min="5131" max="5375" width="9" style="1"/>
    <col min="5376" max="5376" width="25.375" style="1" customWidth="1"/>
    <col min="5377" max="5377" width="11.375" style="1" customWidth="1"/>
    <col min="5378" max="5378" width="12.875" style="1" customWidth="1"/>
    <col min="5379" max="5379" width="12.625" style="1" customWidth="1"/>
    <col min="5380" max="5380" width="12.375" style="1" customWidth="1"/>
    <col min="5381" max="5381" width="11.875" style="1" customWidth="1"/>
    <col min="5382" max="5382" width="0" style="1" hidden="1" customWidth="1"/>
    <col min="5383" max="5383" width="9" style="1" customWidth="1"/>
    <col min="5384" max="5384" width="12.25" style="1" customWidth="1"/>
    <col min="5385" max="5385" width="10.25" style="1" bestFit="1" customWidth="1"/>
    <col min="5386" max="5386" width="10.625" style="1" customWidth="1"/>
    <col min="5387" max="5631" width="9" style="1"/>
    <col min="5632" max="5632" width="25.375" style="1" customWidth="1"/>
    <col min="5633" max="5633" width="11.375" style="1" customWidth="1"/>
    <col min="5634" max="5634" width="12.875" style="1" customWidth="1"/>
    <col min="5635" max="5635" width="12.625" style="1" customWidth="1"/>
    <col min="5636" max="5636" width="12.375" style="1" customWidth="1"/>
    <col min="5637" max="5637" width="11.875" style="1" customWidth="1"/>
    <col min="5638" max="5638" width="0" style="1" hidden="1" customWidth="1"/>
    <col min="5639" max="5639" width="9" style="1" customWidth="1"/>
    <col min="5640" max="5640" width="12.25" style="1" customWidth="1"/>
    <col min="5641" max="5641" width="10.25" style="1" bestFit="1" customWidth="1"/>
    <col min="5642" max="5642" width="10.625" style="1" customWidth="1"/>
    <col min="5643" max="5887" width="9" style="1"/>
    <col min="5888" max="5888" width="25.375" style="1" customWidth="1"/>
    <col min="5889" max="5889" width="11.375" style="1" customWidth="1"/>
    <col min="5890" max="5890" width="12.875" style="1" customWidth="1"/>
    <col min="5891" max="5891" width="12.625" style="1" customWidth="1"/>
    <col min="5892" max="5892" width="12.375" style="1" customWidth="1"/>
    <col min="5893" max="5893" width="11.875" style="1" customWidth="1"/>
    <col min="5894" max="5894" width="0" style="1" hidden="1" customWidth="1"/>
    <col min="5895" max="5895" width="9" style="1" customWidth="1"/>
    <col min="5896" max="5896" width="12.25" style="1" customWidth="1"/>
    <col min="5897" max="5897" width="10.25" style="1" bestFit="1" customWidth="1"/>
    <col min="5898" max="5898" width="10.625" style="1" customWidth="1"/>
    <col min="5899" max="6143" width="9" style="1"/>
    <col min="6144" max="6144" width="25.375" style="1" customWidth="1"/>
    <col min="6145" max="6145" width="11.375" style="1" customWidth="1"/>
    <col min="6146" max="6146" width="12.875" style="1" customWidth="1"/>
    <col min="6147" max="6147" width="12.625" style="1" customWidth="1"/>
    <col min="6148" max="6148" width="12.375" style="1" customWidth="1"/>
    <col min="6149" max="6149" width="11.875" style="1" customWidth="1"/>
    <col min="6150" max="6150" width="0" style="1" hidden="1" customWidth="1"/>
    <col min="6151" max="6151" width="9" style="1" customWidth="1"/>
    <col min="6152" max="6152" width="12.25" style="1" customWidth="1"/>
    <col min="6153" max="6153" width="10.25" style="1" bestFit="1" customWidth="1"/>
    <col min="6154" max="6154" width="10.625" style="1" customWidth="1"/>
    <col min="6155" max="6399" width="9" style="1"/>
    <col min="6400" max="6400" width="25.375" style="1" customWidth="1"/>
    <col min="6401" max="6401" width="11.375" style="1" customWidth="1"/>
    <col min="6402" max="6402" width="12.875" style="1" customWidth="1"/>
    <col min="6403" max="6403" width="12.625" style="1" customWidth="1"/>
    <col min="6404" max="6404" width="12.375" style="1" customWidth="1"/>
    <col min="6405" max="6405" width="11.875" style="1" customWidth="1"/>
    <col min="6406" max="6406" width="0" style="1" hidden="1" customWidth="1"/>
    <col min="6407" max="6407" width="9" style="1" customWidth="1"/>
    <col min="6408" max="6408" width="12.25" style="1" customWidth="1"/>
    <col min="6409" max="6409" width="10.25" style="1" bestFit="1" customWidth="1"/>
    <col min="6410" max="6410" width="10.625" style="1" customWidth="1"/>
    <col min="6411" max="6655" width="9" style="1"/>
    <col min="6656" max="6656" width="25.375" style="1" customWidth="1"/>
    <col min="6657" max="6657" width="11.375" style="1" customWidth="1"/>
    <col min="6658" max="6658" width="12.875" style="1" customWidth="1"/>
    <col min="6659" max="6659" width="12.625" style="1" customWidth="1"/>
    <col min="6660" max="6660" width="12.375" style="1" customWidth="1"/>
    <col min="6661" max="6661" width="11.875" style="1" customWidth="1"/>
    <col min="6662" max="6662" width="0" style="1" hidden="1" customWidth="1"/>
    <col min="6663" max="6663" width="9" style="1" customWidth="1"/>
    <col min="6664" max="6664" width="12.25" style="1" customWidth="1"/>
    <col min="6665" max="6665" width="10.25" style="1" bestFit="1" customWidth="1"/>
    <col min="6666" max="6666" width="10.625" style="1" customWidth="1"/>
    <col min="6667" max="6911" width="9" style="1"/>
    <col min="6912" max="6912" width="25.375" style="1" customWidth="1"/>
    <col min="6913" max="6913" width="11.375" style="1" customWidth="1"/>
    <col min="6914" max="6914" width="12.875" style="1" customWidth="1"/>
    <col min="6915" max="6915" width="12.625" style="1" customWidth="1"/>
    <col min="6916" max="6916" width="12.375" style="1" customWidth="1"/>
    <col min="6917" max="6917" width="11.875" style="1" customWidth="1"/>
    <col min="6918" max="6918" width="0" style="1" hidden="1" customWidth="1"/>
    <col min="6919" max="6919" width="9" style="1" customWidth="1"/>
    <col min="6920" max="6920" width="12.25" style="1" customWidth="1"/>
    <col min="6921" max="6921" width="10.25" style="1" bestFit="1" customWidth="1"/>
    <col min="6922" max="6922" width="10.625" style="1" customWidth="1"/>
    <col min="6923" max="7167" width="9" style="1"/>
    <col min="7168" max="7168" width="25.375" style="1" customWidth="1"/>
    <col min="7169" max="7169" width="11.375" style="1" customWidth="1"/>
    <col min="7170" max="7170" width="12.875" style="1" customWidth="1"/>
    <col min="7171" max="7171" width="12.625" style="1" customWidth="1"/>
    <col min="7172" max="7172" width="12.375" style="1" customWidth="1"/>
    <col min="7173" max="7173" width="11.875" style="1" customWidth="1"/>
    <col min="7174" max="7174" width="0" style="1" hidden="1" customWidth="1"/>
    <col min="7175" max="7175" width="9" style="1" customWidth="1"/>
    <col min="7176" max="7176" width="12.25" style="1" customWidth="1"/>
    <col min="7177" max="7177" width="10.25" style="1" bestFit="1" customWidth="1"/>
    <col min="7178" max="7178" width="10.625" style="1" customWidth="1"/>
    <col min="7179" max="7423" width="9" style="1"/>
    <col min="7424" max="7424" width="25.375" style="1" customWidth="1"/>
    <col min="7425" max="7425" width="11.375" style="1" customWidth="1"/>
    <col min="7426" max="7426" width="12.875" style="1" customWidth="1"/>
    <col min="7427" max="7427" width="12.625" style="1" customWidth="1"/>
    <col min="7428" max="7428" width="12.375" style="1" customWidth="1"/>
    <col min="7429" max="7429" width="11.875" style="1" customWidth="1"/>
    <col min="7430" max="7430" width="0" style="1" hidden="1" customWidth="1"/>
    <col min="7431" max="7431" width="9" style="1" customWidth="1"/>
    <col min="7432" max="7432" width="12.25" style="1" customWidth="1"/>
    <col min="7433" max="7433" width="10.25" style="1" bestFit="1" customWidth="1"/>
    <col min="7434" max="7434" width="10.625" style="1" customWidth="1"/>
    <col min="7435" max="7679" width="9" style="1"/>
    <col min="7680" max="7680" width="25.375" style="1" customWidth="1"/>
    <col min="7681" max="7681" width="11.375" style="1" customWidth="1"/>
    <col min="7682" max="7682" width="12.875" style="1" customWidth="1"/>
    <col min="7683" max="7683" width="12.625" style="1" customWidth="1"/>
    <col min="7684" max="7684" width="12.375" style="1" customWidth="1"/>
    <col min="7685" max="7685" width="11.875" style="1" customWidth="1"/>
    <col min="7686" max="7686" width="0" style="1" hidden="1" customWidth="1"/>
    <col min="7687" max="7687" width="9" style="1" customWidth="1"/>
    <col min="7688" max="7688" width="12.25" style="1" customWidth="1"/>
    <col min="7689" max="7689" width="10.25" style="1" bestFit="1" customWidth="1"/>
    <col min="7690" max="7690" width="10.625" style="1" customWidth="1"/>
    <col min="7691" max="7935" width="9" style="1"/>
    <col min="7936" max="7936" width="25.375" style="1" customWidth="1"/>
    <col min="7937" max="7937" width="11.375" style="1" customWidth="1"/>
    <col min="7938" max="7938" width="12.875" style="1" customWidth="1"/>
    <col min="7939" max="7939" width="12.625" style="1" customWidth="1"/>
    <col min="7940" max="7940" width="12.375" style="1" customWidth="1"/>
    <col min="7941" max="7941" width="11.875" style="1" customWidth="1"/>
    <col min="7942" max="7942" width="0" style="1" hidden="1" customWidth="1"/>
    <col min="7943" max="7943" width="9" style="1" customWidth="1"/>
    <col min="7944" max="7944" width="12.25" style="1" customWidth="1"/>
    <col min="7945" max="7945" width="10.25" style="1" bestFit="1" customWidth="1"/>
    <col min="7946" max="7946" width="10.625" style="1" customWidth="1"/>
    <col min="7947" max="8191" width="9" style="1"/>
    <col min="8192" max="8192" width="25.375" style="1" customWidth="1"/>
    <col min="8193" max="8193" width="11.375" style="1" customWidth="1"/>
    <col min="8194" max="8194" width="12.875" style="1" customWidth="1"/>
    <col min="8195" max="8195" width="12.625" style="1" customWidth="1"/>
    <col min="8196" max="8196" width="12.375" style="1" customWidth="1"/>
    <col min="8197" max="8197" width="11.875" style="1" customWidth="1"/>
    <col min="8198" max="8198" width="0" style="1" hidden="1" customWidth="1"/>
    <col min="8199" max="8199" width="9" style="1" customWidth="1"/>
    <col min="8200" max="8200" width="12.25" style="1" customWidth="1"/>
    <col min="8201" max="8201" width="10.25" style="1" bestFit="1" customWidth="1"/>
    <col min="8202" max="8202" width="10.625" style="1" customWidth="1"/>
    <col min="8203" max="8447" width="9" style="1"/>
    <col min="8448" max="8448" width="25.375" style="1" customWidth="1"/>
    <col min="8449" max="8449" width="11.375" style="1" customWidth="1"/>
    <col min="8450" max="8450" width="12.875" style="1" customWidth="1"/>
    <col min="8451" max="8451" width="12.625" style="1" customWidth="1"/>
    <col min="8452" max="8452" width="12.375" style="1" customWidth="1"/>
    <col min="8453" max="8453" width="11.875" style="1" customWidth="1"/>
    <col min="8454" max="8454" width="0" style="1" hidden="1" customWidth="1"/>
    <col min="8455" max="8455" width="9" style="1" customWidth="1"/>
    <col min="8456" max="8456" width="12.25" style="1" customWidth="1"/>
    <col min="8457" max="8457" width="10.25" style="1" bestFit="1" customWidth="1"/>
    <col min="8458" max="8458" width="10.625" style="1" customWidth="1"/>
    <col min="8459" max="8703" width="9" style="1"/>
    <col min="8704" max="8704" width="25.375" style="1" customWidth="1"/>
    <col min="8705" max="8705" width="11.375" style="1" customWidth="1"/>
    <col min="8706" max="8706" width="12.875" style="1" customWidth="1"/>
    <col min="8707" max="8707" width="12.625" style="1" customWidth="1"/>
    <col min="8708" max="8708" width="12.375" style="1" customWidth="1"/>
    <col min="8709" max="8709" width="11.875" style="1" customWidth="1"/>
    <col min="8710" max="8710" width="0" style="1" hidden="1" customWidth="1"/>
    <col min="8711" max="8711" width="9" style="1" customWidth="1"/>
    <col min="8712" max="8712" width="12.25" style="1" customWidth="1"/>
    <col min="8713" max="8713" width="10.25" style="1" bestFit="1" customWidth="1"/>
    <col min="8714" max="8714" width="10.625" style="1" customWidth="1"/>
    <col min="8715" max="8959" width="9" style="1"/>
    <col min="8960" max="8960" width="25.375" style="1" customWidth="1"/>
    <col min="8961" max="8961" width="11.375" style="1" customWidth="1"/>
    <col min="8962" max="8962" width="12.875" style="1" customWidth="1"/>
    <col min="8963" max="8963" width="12.625" style="1" customWidth="1"/>
    <col min="8964" max="8964" width="12.375" style="1" customWidth="1"/>
    <col min="8965" max="8965" width="11.875" style="1" customWidth="1"/>
    <col min="8966" max="8966" width="0" style="1" hidden="1" customWidth="1"/>
    <col min="8967" max="8967" width="9" style="1" customWidth="1"/>
    <col min="8968" max="8968" width="12.25" style="1" customWidth="1"/>
    <col min="8969" max="8969" width="10.25" style="1" bestFit="1" customWidth="1"/>
    <col min="8970" max="8970" width="10.625" style="1" customWidth="1"/>
    <col min="8971" max="9215" width="9" style="1"/>
    <col min="9216" max="9216" width="25.375" style="1" customWidth="1"/>
    <col min="9217" max="9217" width="11.375" style="1" customWidth="1"/>
    <col min="9218" max="9218" width="12.875" style="1" customWidth="1"/>
    <col min="9219" max="9219" width="12.625" style="1" customWidth="1"/>
    <col min="9220" max="9220" width="12.375" style="1" customWidth="1"/>
    <col min="9221" max="9221" width="11.875" style="1" customWidth="1"/>
    <col min="9222" max="9222" width="0" style="1" hidden="1" customWidth="1"/>
    <col min="9223" max="9223" width="9" style="1" customWidth="1"/>
    <col min="9224" max="9224" width="12.25" style="1" customWidth="1"/>
    <col min="9225" max="9225" width="10.25" style="1" bestFit="1" customWidth="1"/>
    <col min="9226" max="9226" width="10.625" style="1" customWidth="1"/>
    <col min="9227" max="9471" width="9" style="1"/>
    <col min="9472" max="9472" width="25.375" style="1" customWidth="1"/>
    <col min="9473" max="9473" width="11.375" style="1" customWidth="1"/>
    <col min="9474" max="9474" width="12.875" style="1" customWidth="1"/>
    <col min="9475" max="9475" width="12.625" style="1" customWidth="1"/>
    <col min="9476" max="9476" width="12.375" style="1" customWidth="1"/>
    <col min="9477" max="9477" width="11.875" style="1" customWidth="1"/>
    <col min="9478" max="9478" width="0" style="1" hidden="1" customWidth="1"/>
    <col min="9479" max="9479" width="9" style="1" customWidth="1"/>
    <col min="9480" max="9480" width="12.25" style="1" customWidth="1"/>
    <col min="9481" max="9481" width="10.25" style="1" bestFit="1" customWidth="1"/>
    <col min="9482" max="9482" width="10.625" style="1" customWidth="1"/>
    <col min="9483" max="9727" width="9" style="1"/>
    <col min="9728" max="9728" width="25.375" style="1" customWidth="1"/>
    <col min="9729" max="9729" width="11.375" style="1" customWidth="1"/>
    <col min="9730" max="9730" width="12.875" style="1" customWidth="1"/>
    <col min="9731" max="9731" width="12.625" style="1" customWidth="1"/>
    <col min="9732" max="9732" width="12.375" style="1" customWidth="1"/>
    <col min="9733" max="9733" width="11.875" style="1" customWidth="1"/>
    <col min="9734" max="9734" width="0" style="1" hidden="1" customWidth="1"/>
    <col min="9735" max="9735" width="9" style="1" customWidth="1"/>
    <col min="9736" max="9736" width="12.25" style="1" customWidth="1"/>
    <col min="9737" max="9737" width="10.25" style="1" bestFit="1" customWidth="1"/>
    <col min="9738" max="9738" width="10.625" style="1" customWidth="1"/>
    <col min="9739" max="9983" width="9" style="1"/>
    <col min="9984" max="9984" width="25.375" style="1" customWidth="1"/>
    <col min="9985" max="9985" width="11.375" style="1" customWidth="1"/>
    <col min="9986" max="9986" width="12.875" style="1" customWidth="1"/>
    <col min="9987" max="9987" width="12.625" style="1" customWidth="1"/>
    <col min="9988" max="9988" width="12.375" style="1" customWidth="1"/>
    <col min="9989" max="9989" width="11.875" style="1" customWidth="1"/>
    <col min="9990" max="9990" width="0" style="1" hidden="1" customWidth="1"/>
    <col min="9991" max="9991" width="9" style="1" customWidth="1"/>
    <col min="9992" max="9992" width="12.25" style="1" customWidth="1"/>
    <col min="9993" max="9993" width="10.25" style="1" bestFit="1" customWidth="1"/>
    <col min="9994" max="9994" width="10.625" style="1" customWidth="1"/>
    <col min="9995" max="10239" width="9" style="1"/>
    <col min="10240" max="10240" width="25.375" style="1" customWidth="1"/>
    <col min="10241" max="10241" width="11.375" style="1" customWidth="1"/>
    <col min="10242" max="10242" width="12.875" style="1" customWidth="1"/>
    <col min="10243" max="10243" width="12.625" style="1" customWidth="1"/>
    <col min="10244" max="10244" width="12.375" style="1" customWidth="1"/>
    <col min="10245" max="10245" width="11.875" style="1" customWidth="1"/>
    <col min="10246" max="10246" width="0" style="1" hidden="1" customWidth="1"/>
    <col min="10247" max="10247" width="9" style="1" customWidth="1"/>
    <col min="10248" max="10248" width="12.25" style="1" customWidth="1"/>
    <col min="10249" max="10249" width="10.25" style="1" bestFit="1" customWidth="1"/>
    <col min="10250" max="10250" width="10.625" style="1" customWidth="1"/>
    <col min="10251" max="10495" width="9" style="1"/>
    <col min="10496" max="10496" width="25.375" style="1" customWidth="1"/>
    <col min="10497" max="10497" width="11.375" style="1" customWidth="1"/>
    <col min="10498" max="10498" width="12.875" style="1" customWidth="1"/>
    <col min="10499" max="10499" width="12.625" style="1" customWidth="1"/>
    <col min="10500" max="10500" width="12.375" style="1" customWidth="1"/>
    <col min="10501" max="10501" width="11.875" style="1" customWidth="1"/>
    <col min="10502" max="10502" width="0" style="1" hidden="1" customWidth="1"/>
    <col min="10503" max="10503" width="9" style="1" customWidth="1"/>
    <col min="10504" max="10504" width="12.25" style="1" customWidth="1"/>
    <col min="10505" max="10505" width="10.25" style="1" bestFit="1" customWidth="1"/>
    <col min="10506" max="10506" width="10.625" style="1" customWidth="1"/>
    <col min="10507" max="10751" width="9" style="1"/>
    <col min="10752" max="10752" width="25.375" style="1" customWidth="1"/>
    <col min="10753" max="10753" width="11.375" style="1" customWidth="1"/>
    <col min="10754" max="10754" width="12.875" style="1" customWidth="1"/>
    <col min="10755" max="10755" width="12.625" style="1" customWidth="1"/>
    <col min="10756" max="10756" width="12.375" style="1" customWidth="1"/>
    <col min="10757" max="10757" width="11.875" style="1" customWidth="1"/>
    <col min="10758" max="10758" width="0" style="1" hidden="1" customWidth="1"/>
    <col min="10759" max="10759" width="9" style="1" customWidth="1"/>
    <col min="10760" max="10760" width="12.25" style="1" customWidth="1"/>
    <col min="10761" max="10761" width="10.25" style="1" bestFit="1" customWidth="1"/>
    <col min="10762" max="10762" width="10.625" style="1" customWidth="1"/>
    <col min="10763" max="11007" width="9" style="1"/>
    <col min="11008" max="11008" width="25.375" style="1" customWidth="1"/>
    <col min="11009" max="11009" width="11.375" style="1" customWidth="1"/>
    <col min="11010" max="11010" width="12.875" style="1" customWidth="1"/>
    <col min="11011" max="11011" width="12.625" style="1" customWidth="1"/>
    <col min="11012" max="11012" width="12.375" style="1" customWidth="1"/>
    <col min="11013" max="11013" width="11.875" style="1" customWidth="1"/>
    <col min="11014" max="11014" width="0" style="1" hidden="1" customWidth="1"/>
    <col min="11015" max="11015" width="9" style="1" customWidth="1"/>
    <col min="11016" max="11016" width="12.25" style="1" customWidth="1"/>
    <col min="11017" max="11017" width="10.25" style="1" bestFit="1" customWidth="1"/>
    <col min="11018" max="11018" width="10.625" style="1" customWidth="1"/>
    <col min="11019" max="11263" width="9" style="1"/>
    <col min="11264" max="11264" width="25.375" style="1" customWidth="1"/>
    <col min="11265" max="11265" width="11.375" style="1" customWidth="1"/>
    <col min="11266" max="11266" width="12.875" style="1" customWidth="1"/>
    <col min="11267" max="11267" width="12.625" style="1" customWidth="1"/>
    <col min="11268" max="11268" width="12.375" style="1" customWidth="1"/>
    <col min="11269" max="11269" width="11.875" style="1" customWidth="1"/>
    <col min="11270" max="11270" width="0" style="1" hidden="1" customWidth="1"/>
    <col min="11271" max="11271" width="9" style="1" customWidth="1"/>
    <col min="11272" max="11272" width="12.25" style="1" customWidth="1"/>
    <col min="11273" max="11273" width="10.25" style="1" bestFit="1" customWidth="1"/>
    <col min="11274" max="11274" width="10.625" style="1" customWidth="1"/>
    <col min="11275" max="11519" width="9" style="1"/>
    <col min="11520" max="11520" width="25.375" style="1" customWidth="1"/>
    <col min="11521" max="11521" width="11.375" style="1" customWidth="1"/>
    <col min="11522" max="11522" width="12.875" style="1" customWidth="1"/>
    <col min="11523" max="11523" width="12.625" style="1" customWidth="1"/>
    <col min="11524" max="11524" width="12.375" style="1" customWidth="1"/>
    <col min="11525" max="11525" width="11.875" style="1" customWidth="1"/>
    <col min="11526" max="11526" width="0" style="1" hidden="1" customWidth="1"/>
    <col min="11527" max="11527" width="9" style="1" customWidth="1"/>
    <col min="11528" max="11528" width="12.25" style="1" customWidth="1"/>
    <col min="11529" max="11529" width="10.25" style="1" bestFit="1" customWidth="1"/>
    <col min="11530" max="11530" width="10.625" style="1" customWidth="1"/>
    <col min="11531" max="11775" width="9" style="1"/>
    <col min="11776" max="11776" width="25.375" style="1" customWidth="1"/>
    <col min="11777" max="11777" width="11.375" style="1" customWidth="1"/>
    <col min="11778" max="11778" width="12.875" style="1" customWidth="1"/>
    <col min="11779" max="11779" width="12.625" style="1" customWidth="1"/>
    <col min="11780" max="11780" width="12.375" style="1" customWidth="1"/>
    <col min="11781" max="11781" width="11.875" style="1" customWidth="1"/>
    <col min="11782" max="11782" width="0" style="1" hidden="1" customWidth="1"/>
    <col min="11783" max="11783" width="9" style="1" customWidth="1"/>
    <col min="11784" max="11784" width="12.25" style="1" customWidth="1"/>
    <col min="11785" max="11785" width="10.25" style="1" bestFit="1" customWidth="1"/>
    <col min="11786" max="11786" width="10.625" style="1" customWidth="1"/>
    <col min="11787" max="12031" width="9" style="1"/>
    <col min="12032" max="12032" width="25.375" style="1" customWidth="1"/>
    <col min="12033" max="12033" width="11.375" style="1" customWidth="1"/>
    <col min="12034" max="12034" width="12.875" style="1" customWidth="1"/>
    <col min="12035" max="12035" width="12.625" style="1" customWidth="1"/>
    <col min="12036" max="12036" width="12.375" style="1" customWidth="1"/>
    <col min="12037" max="12037" width="11.875" style="1" customWidth="1"/>
    <col min="12038" max="12038" width="0" style="1" hidden="1" customWidth="1"/>
    <col min="12039" max="12039" width="9" style="1" customWidth="1"/>
    <col min="12040" max="12040" width="12.25" style="1" customWidth="1"/>
    <col min="12041" max="12041" width="10.25" style="1" bestFit="1" customWidth="1"/>
    <col min="12042" max="12042" width="10.625" style="1" customWidth="1"/>
    <col min="12043" max="12287" width="9" style="1"/>
    <col min="12288" max="12288" width="25.375" style="1" customWidth="1"/>
    <col min="12289" max="12289" width="11.375" style="1" customWidth="1"/>
    <col min="12290" max="12290" width="12.875" style="1" customWidth="1"/>
    <col min="12291" max="12291" width="12.625" style="1" customWidth="1"/>
    <col min="12292" max="12292" width="12.375" style="1" customWidth="1"/>
    <col min="12293" max="12293" width="11.875" style="1" customWidth="1"/>
    <col min="12294" max="12294" width="0" style="1" hidden="1" customWidth="1"/>
    <col min="12295" max="12295" width="9" style="1" customWidth="1"/>
    <col min="12296" max="12296" width="12.25" style="1" customWidth="1"/>
    <col min="12297" max="12297" width="10.25" style="1" bestFit="1" customWidth="1"/>
    <col min="12298" max="12298" width="10.625" style="1" customWidth="1"/>
    <col min="12299" max="12543" width="9" style="1"/>
    <col min="12544" max="12544" width="25.375" style="1" customWidth="1"/>
    <col min="12545" max="12545" width="11.375" style="1" customWidth="1"/>
    <col min="12546" max="12546" width="12.875" style="1" customWidth="1"/>
    <col min="12547" max="12547" width="12.625" style="1" customWidth="1"/>
    <col min="12548" max="12548" width="12.375" style="1" customWidth="1"/>
    <col min="12549" max="12549" width="11.875" style="1" customWidth="1"/>
    <col min="12550" max="12550" width="0" style="1" hidden="1" customWidth="1"/>
    <col min="12551" max="12551" width="9" style="1" customWidth="1"/>
    <col min="12552" max="12552" width="12.25" style="1" customWidth="1"/>
    <col min="12553" max="12553" width="10.25" style="1" bestFit="1" customWidth="1"/>
    <col min="12554" max="12554" width="10.625" style="1" customWidth="1"/>
    <col min="12555" max="12799" width="9" style="1"/>
    <col min="12800" max="12800" width="25.375" style="1" customWidth="1"/>
    <col min="12801" max="12801" width="11.375" style="1" customWidth="1"/>
    <col min="12802" max="12802" width="12.875" style="1" customWidth="1"/>
    <col min="12803" max="12803" width="12.625" style="1" customWidth="1"/>
    <col min="12804" max="12804" width="12.375" style="1" customWidth="1"/>
    <col min="12805" max="12805" width="11.875" style="1" customWidth="1"/>
    <col min="12806" max="12806" width="0" style="1" hidden="1" customWidth="1"/>
    <col min="12807" max="12807" width="9" style="1" customWidth="1"/>
    <col min="12808" max="12808" width="12.25" style="1" customWidth="1"/>
    <col min="12809" max="12809" width="10.25" style="1" bestFit="1" customWidth="1"/>
    <col min="12810" max="12810" width="10.625" style="1" customWidth="1"/>
    <col min="12811" max="13055" width="9" style="1"/>
    <col min="13056" max="13056" width="25.375" style="1" customWidth="1"/>
    <col min="13057" max="13057" width="11.375" style="1" customWidth="1"/>
    <col min="13058" max="13058" width="12.875" style="1" customWidth="1"/>
    <col min="13059" max="13059" width="12.625" style="1" customWidth="1"/>
    <col min="13060" max="13060" width="12.375" style="1" customWidth="1"/>
    <col min="13061" max="13061" width="11.875" style="1" customWidth="1"/>
    <col min="13062" max="13062" width="0" style="1" hidden="1" customWidth="1"/>
    <col min="13063" max="13063" width="9" style="1" customWidth="1"/>
    <col min="13064" max="13064" width="12.25" style="1" customWidth="1"/>
    <col min="13065" max="13065" width="10.25" style="1" bestFit="1" customWidth="1"/>
    <col min="13066" max="13066" width="10.625" style="1" customWidth="1"/>
    <col min="13067" max="13311" width="9" style="1"/>
    <col min="13312" max="13312" width="25.375" style="1" customWidth="1"/>
    <col min="13313" max="13313" width="11.375" style="1" customWidth="1"/>
    <col min="13314" max="13314" width="12.875" style="1" customWidth="1"/>
    <col min="13315" max="13315" width="12.625" style="1" customWidth="1"/>
    <col min="13316" max="13316" width="12.375" style="1" customWidth="1"/>
    <col min="13317" max="13317" width="11.875" style="1" customWidth="1"/>
    <col min="13318" max="13318" width="0" style="1" hidden="1" customWidth="1"/>
    <col min="13319" max="13319" width="9" style="1" customWidth="1"/>
    <col min="13320" max="13320" width="12.25" style="1" customWidth="1"/>
    <col min="13321" max="13321" width="10.25" style="1" bestFit="1" customWidth="1"/>
    <col min="13322" max="13322" width="10.625" style="1" customWidth="1"/>
    <col min="13323" max="13567" width="9" style="1"/>
    <col min="13568" max="13568" width="25.375" style="1" customWidth="1"/>
    <col min="13569" max="13569" width="11.375" style="1" customWidth="1"/>
    <col min="13570" max="13570" width="12.875" style="1" customWidth="1"/>
    <col min="13571" max="13571" width="12.625" style="1" customWidth="1"/>
    <col min="13572" max="13572" width="12.375" style="1" customWidth="1"/>
    <col min="13573" max="13573" width="11.875" style="1" customWidth="1"/>
    <col min="13574" max="13574" width="0" style="1" hidden="1" customWidth="1"/>
    <col min="13575" max="13575" width="9" style="1" customWidth="1"/>
    <col min="13576" max="13576" width="12.25" style="1" customWidth="1"/>
    <col min="13577" max="13577" width="10.25" style="1" bestFit="1" customWidth="1"/>
    <col min="13578" max="13578" width="10.625" style="1" customWidth="1"/>
    <col min="13579" max="13823" width="9" style="1"/>
    <col min="13824" max="13824" width="25.375" style="1" customWidth="1"/>
    <col min="13825" max="13825" width="11.375" style="1" customWidth="1"/>
    <col min="13826" max="13826" width="12.875" style="1" customWidth="1"/>
    <col min="13827" max="13827" width="12.625" style="1" customWidth="1"/>
    <col min="13828" max="13828" width="12.375" style="1" customWidth="1"/>
    <col min="13829" max="13829" width="11.875" style="1" customWidth="1"/>
    <col min="13830" max="13830" width="0" style="1" hidden="1" customWidth="1"/>
    <col min="13831" max="13831" width="9" style="1" customWidth="1"/>
    <col min="13832" max="13832" width="12.25" style="1" customWidth="1"/>
    <col min="13833" max="13833" width="10.25" style="1" bestFit="1" customWidth="1"/>
    <col min="13834" max="13834" width="10.625" style="1" customWidth="1"/>
    <col min="13835" max="14079" width="9" style="1"/>
    <col min="14080" max="14080" width="25.375" style="1" customWidth="1"/>
    <col min="14081" max="14081" width="11.375" style="1" customWidth="1"/>
    <col min="14082" max="14082" width="12.875" style="1" customWidth="1"/>
    <col min="14083" max="14083" width="12.625" style="1" customWidth="1"/>
    <col min="14084" max="14084" width="12.375" style="1" customWidth="1"/>
    <col min="14085" max="14085" width="11.875" style="1" customWidth="1"/>
    <col min="14086" max="14086" width="0" style="1" hidden="1" customWidth="1"/>
    <col min="14087" max="14087" width="9" style="1" customWidth="1"/>
    <col min="14088" max="14088" width="12.25" style="1" customWidth="1"/>
    <col min="14089" max="14089" width="10.25" style="1" bestFit="1" customWidth="1"/>
    <col min="14090" max="14090" width="10.625" style="1" customWidth="1"/>
    <col min="14091" max="14335" width="9" style="1"/>
    <col min="14336" max="14336" width="25.375" style="1" customWidth="1"/>
    <col min="14337" max="14337" width="11.375" style="1" customWidth="1"/>
    <col min="14338" max="14338" width="12.875" style="1" customWidth="1"/>
    <col min="14339" max="14339" width="12.625" style="1" customWidth="1"/>
    <col min="14340" max="14340" width="12.375" style="1" customWidth="1"/>
    <col min="14341" max="14341" width="11.875" style="1" customWidth="1"/>
    <col min="14342" max="14342" width="0" style="1" hidden="1" customWidth="1"/>
    <col min="14343" max="14343" width="9" style="1" customWidth="1"/>
    <col min="14344" max="14344" width="12.25" style="1" customWidth="1"/>
    <col min="14345" max="14345" width="10.25" style="1" bestFit="1" customWidth="1"/>
    <col min="14346" max="14346" width="10.625" style="1" customWidth="1"/>
    <col min="14347" max="14591" width="9" style="1"/>
    <col min="14592" max="14592" width="25.375" style="1" customWidth="1"/>
    <col min="14593" max="14593" width="11.375" style="1" customWidth="1"/>
    <col min="14594" max="14594" width="12.875" style="1" customWidth="1"/>
    <col min="14595" max="14595" width="12.625" style="1" customWidth="1"/>
    <col min="14596" max="14596" width="12.375" style="1" customWidth="1"/>
    <col min="14597" max="14597" width="11.875" style="1" customWidth="1"/>
    <col min="14598" max="14598" width="0" style="1" hidden="1" customWidth="1"/>
    <col min="14599" max="14599" width="9" style="1" customWidth="1"/>
    <col min="14600" max="14600" width="12.25" style="1" customWidth="1"/>
    <col min="14601" max="14601" width="10.25" style="1" bestFit="1" customWidth="1"/>
    <col min="14602" max="14602" width="10.625" style="1" customWidth="1"/>
    <col min="14603" max="14847" width="9" style="1"/>
    <col min="14848" max="14848" width="25.375" style="1" customWidth="1"/>
    <col min="14849" max="14849" width="11.375" style="1" customWidth="1"/>
    <col min="14850" max="14850" width="12.875" style="1" customWidth="1"/>
    <col min="14851" max="14851" width="12.625" style="1" customWidth="1"/>
    <col min="14852" max="14852" width="12.375" style="1" customWidth="1"/>
    <col min="14853" max="14853" width="11.875" style="1" customWidth="1"/>
    <col min="14854" max="14854" width="0" style="1" hidden="1" customWidth="1"/>
    <col min="14855" max="14855" width="9" style="1" customWidth="1"/>
    <col min="14856" max="14856" width="12.25" style="1" customWidth="1"/>
    <col min="14857" max="14857" width="10.25" style="1" bestFit="1" customWidth="1"/>
    <col min="14858" max="14858" width="10.625" style="1" customWidth="1"/>
    <col min="14859" max="15103" width="9" style="1"/>
    <col min="15104" max="15104" width="25.375" style="1" customWidth="1"/>
    <col min="15105" max="15105" width="11.375" style="1" customWidth="1"/>
    <col min="15106" max="15106" width="12.875" style="1" customWidth="1"/>
    <col min="15107" max="15107" width="12.625" style="1" customWidth="1"/>
    <col min="15108" max="15108" width="12.375" style="1" customWidth="1"/>
    <col min="15109" max="15109" width="11.875" style="1" customWidth="1"/>
    <col min="15110" max="15110" width="0" style="1" hidden="1" customWidth="1"/>
    <col min="15111" max="15111" width="9" style="1" customWidth="1"/>
    <col min="15112" max="15112" width="12.25" style="1" customWidth="1"/>
    <col min="15113" max="15113" width="10.25" style="1" bestFit="1" customWidth="1"/>
    <col min="15114" max="15114" width="10.625" style="1" customWidth="1"/>
    <col min="15115" max="15359" width="9" style="1"/>
    <col min="15360" max="15360" width="25.375" style="1" customWidth="1"/>
    <col min="15361" max="15361" width="11.375" style="1" customWidth="1"/>
    <col min="15362" max="15362" width="12.875" style="1" customWidth="1"/>
    <col min="15363" max="15363" width="12.625" style="1" customWidth="1"/>
    <col min="15364" max="15364" width="12.375" style="1" customWidth="1"/>
    <col min="15365" max="15365" width="11.875" style="1" customWidth="1"/>
    <col min="15366" max="15366" width="0" style="1" hidden="1" customWidth="1"/>
    <col min="15367" max="15367" width="9" style="1" customWidth="1"/>
    <col min="15368" max="15368" width="12.25" style="1" customWidth="1"/>
    <col min="15369" max="15369" width="10.25" style="1" bestFit="1" customWidth="1"/>
    <col min="15370" max="15370" width="10.625" style="1" customWidth="1"/>
    <col min="15371" max="15615" width="9" style="1"/>
    <col min="15616" max="15616" width="25.375" style="1" customWidth="1"/>
    <col min="15617" max="15617" width="11.375" style="1" customWidth="1"/>
    <col min="15618" max="15618" width="12.875" style="1" customWidth="1"/>
    <col min="15619" max="15619" width="12.625" style="1" customWidth="1"/>
    <col min="15620" max="15620" width="12.375" style="1" customWidth="1"/>
    <col min="15621" max="15621" width="11.875" style="1" customWidth="1"/>
    <col min="15622" max="15622" width="0" style="1" hidden="1" customWidth="1"/>
    <col min="15623" max="15623" width="9" style="1" customWidth="1"/>
    <col min="15624" max="15624" width="12.25" style="1" customWidth="1"/>
    <col min="15625" max="15625" width="10.25" style="1" bestFit="1" customWidth="1"/>
    <col min="15626" max="15626" width="10.625" style="1" customWidth="1"/>
    <col min="15627" max="15871" width="9" style="1"/>
    <col min="15872" max="15872" width="25.375" style="1" customWidth="1"/>
    <col min="15873" max="15873" width="11.375" style="1" customWidth="1"/>
    <col min="15874" max="15874" width="12.875" style="1" customWidth="1"/>
    <col min="15875" max="15875" width="12.625" style="1" customWidth="1"/>
    <col min="15876" max="15876" width="12.375" style="1" customWidth="1"/>
    <col min="15877" max="15877" width="11.875" style="1" customWidth="1"/>
    <col min="15878" max="15878" width="0" style="1" hidden="1" customWidth="1"/>
    <col min="15879" max="15879" width="9" style="1" customWidth="1"/>
    <col min="15880" max="15880" width="12.25" style="1" customWidth="1"/>
    <col min="15881" max="15881" width="10.25" style="1" bestFit="1" customWidth="1"/>
    <col min="15882" max="15882" width="10.625" style="1" customWidth="1"/>
    <col min="15883" max="16127" width="9" style="1"/>
    <col min="16128" max="16128" width="25.375" style="1" customWidth="1"/>
    <col min="16129" max="16129" width="11.375" style="1" customWidth="1"/>
    <col min="16130" max="16130" width="12.875" style="1" customWidth="1"/>
    <col min="16131" max="16131" width="12.625" style="1" customWidth="1"/>
    <col min="16132" max="16132" width="12.375" style="1" customWidth="1"/>
    <col min="16133" max="16133" width="11.875" style="1" customWidth="1"/>
    <col min="16134" max="16134" width="0" style="1" hidden="1" customWidth="1"/>
    <col min="16135" max="16135" width="9" style="1" customWidth="1"/>
    <col min="16136" max="16136" width="12.25" style="1" customWidth="1"/>
    <col min="16137" max="16137" width="10.25" style="1" bestFit="1" customWidth="1"/>
    <col min="16138" max="16138" width="10.625" style="1" customWidth="1"/>
    <col min="16139" max="16384" width="9" style="1"/>
  </cols>
  <sheetData>
    <row r="1" spans="1:15" ht="23.25" customHeight="1">
      <c r="A1" s="686" t="str">
        <f>'Tab 4 (14)'!A1:H1</f>
        <v>II. FUNDUSZ EMERYTALNO-RENTOWY</v>
      </c>
      <c r="B1" s="686"/>
      <c r="C1" s="686"/>
      <c r="D1" s="686"/>
      <c r="E1" s="686"/>
      <c r="F1" s="686"/>
      <c r="G1" s="686"/>
      <c r="H1" s="686"/>
      <c r="I1" s="686"/>
      <c r="J1" s="585" t="s">
        <v>637</v>
      </c>
    </row>
    <row r="2" spans="1:15" ht="9.75" customHeight="1">
      <c r="A2" s="8"/>
      <c r="B2" s="8"/>
      <c r="C2" s="8"/>
      <c r="D2" s="15"/>
      <c r="E2" s="15"/>
      <c r="F2" s="15"/>
      <c r="G2" s="8"/>
      <c r="H2" s="8"/>
      <c r="I2" s="8"/>
    </row>
    <row r="3" spans="1:15" ht="28.5" customHeight="1">
      <c r="A3" s="724" t="s">
        <v>586</v>
      </c>
      <c r="B3" s="724"/>
      <c r="C3" s="724"/>
      <c r="D3" s="724"/>
      <c r="E3" s="724"/>
      <c r="F3" s="724"/>
      <c r="G3" s="724"/>
      <c r="H3" s="724"/>
      <c r="I3" s="724"/>
    </row>
    <row r="4" spans="1:15" ht="21" customHeight="1">
      <c r="A4" s="662" t="s">
        <v>15</v>
      </c>
      <c r="B4" s="627" t="s">
        <v>438</v>
      </c>
      <c r="C4" s="628"/>
      <c r="D4" s="627" t="s">
        <v>576</v>
      </c>
      <c r="E4" s="629"/>
      <c r="F4" s="629"/>
      <c r="G4" s="629"/>
      <c r="H4" s="629"/>
      <c r="I4" s="628"/>
    </row>
    <row r="5" spans="1:15" ht="21" customHeight="1">
      <c r="A5" s="664"/>
      <c r="B5" s="630" t="s">
        <v>642</v>
      </c>
      <c r="C5" s="630" t="s">
        <v>643</v>
      </c>
      <c r="D5" s="630" t="s">
        <v>577</v>
      </c>
      <c r="E5" s="630" t="s">
        <v>642</v>
      </c>
      <c r="F5" s="630" t="s">
        <v>643</v>
      </c>
      <c r="G5" s="656" t="s">
        <v>16</v>
      </c>
      <c r="H5" s="631"/>
      <c r="I5" s="632"/>
    </row>
    <row r="6" spans="1:15" ht="57.75" customHeight="1">
      <c r="A6" s="664"/>
      <c r="B6" s="630"/>
      <c r="C6" s="630"/>
      <c r="D6" s="630"/>
      <c r="E6" s="630"/>
      <c r="F6" s="630"/>
      <c r="G6" s="662" t="s">
        <v>647</v>
      </c>
      <c r="H6" s="662" t="s">
        <v>648</v>
      </c>
      <c r="I6" s="662" t="s">
        <v>649</v>
      </c>
    </row>
    <row r="7" spans="1:15" ht="21.75" customHeight="1">
      <c r="A7" s="663"/>
      <c r="B7" s="725" t="s">
        <v>345</v>
      </c>
      <c r="C7" s="726"/>
      <c r="D7" s="726"/>
      <c r="E7" s="726"/>
      <c r="F7" s="727"/>
      <c r="G7" s="663"/>
      <c r="H7" s="663"/>
      <c r="I7" s="663"/>
      <c r="J7" s="8"/>
    </row>
    <row r="8" spans="1:15" ht="21.75" customHeight="1">
      <c r="A8" s="689" t="s">
        <v>522</v>
      </c>
      <c r="B8" s="690"/>
      <c r="C8" s="690"/>
      <c r="D8" s="690"/>
      <c r="E8" s="690"/>
      <c r="F8" s="690"/>
      <c r="G8" s="690"/>
      <c r="H8" s="690"/>
      <c r="I8" s="691"/>
      <c r="J8" s="8"/>
    </row>
    <row r="9" spans="1:15" s="5" customFormat="1" ht="21" customHeight="1">
      <c r="A9" s="268" t="s">
        <v>65</v>
      </c>
      <c r="B9" s="269">
        <f t="shared" ref="B9:C9" si="0">B10+B11</f>
        <v>4194400440.9100008</v>
      </c>
      <c r="C9" s="269">
        <f t="shared" si="0"/>
        <v>8330130517.6200008</v>
      </c>
      <c r="D9" s="270">
        <f>D10+D11</f>
        <v>4124169730.6900005</v>
      </c>
      <c r="E9" s="270">
        <f>E10+E11</f>
        <v>4226286619.6999998</v>
      </c>
      <c r="F9" s="270">
        <f>F10+F11</f>
        <v>8350456350.3899994</v>
      </c>
      <c r="G9" s="209">
        <f>E9/D9-1</f>
        <v>2.4760593205002346E-2</v>
      </c>
      <c r="H9" s="210">
        <f>E9/B9-1</f>
        <v>7.6020826430871491E-3</v>
      </c>
      <c r="I9" s="210">
        <f>F9/C9-1</f>
        <v>2.4400377313422705E-3</v>
      </c>
      <c r="J9" s="16"/>
      <c r="K9" s="17"/>
      <c r="N9" s="18"/>
      <c r="O9" s="18"/>
    </row>
    <row r="10" spans="1:15" ht="21" customHeight="1">
      <c r="A10" s="215" t="s">
        <v>143</v>
      </c>
      <c r="B10" s="271">
        <f t="shared" ref="B10:C10" si="1">B13</f>
        <v>3286476695.3100009</v>
      </c>
      <c r="C10" s="271">
        <f t="shared" si="1"/>
        <v>6531610229.6200008</v>
      </c>
      <c r="D10" s="272">
        <f>D13</f>
        <v>3219403397.1400008</v>
      </c>
      <c r="E10" s="272">
        <f>E13</f>
        <v>3294428482.2800002</v>
      </c>
      <c r="F10" s="272">
        <f>F13</f>
        <v>6513831879.4200001</v>
      </c>
      <c r="G10" s="213">
        <f t="shared" ref="G10:G11" si="2">E10/D10-1</f>
        <v>2.3304033662463253E-2</v>
      </c>
      <c r="H10" s="214">
        <f t="shared" ref="H10:H11" si="3">E10/B10-1</f>
        <v>2.4195476515465053E-3</v>
      </c>
      <c r="I10" s="214">
        <f t="shared" ref="I10:I11" si="4">F10/C10-1</f>
        <v>-2.7218939243156548E-3</v>
      </c>
      <c r="J10" s="16"/>
      <c r="K10" s="17"/>
      <c r="L10" s="5"/>
      <c r="M10" s="5"/>
      <c r="N10" s="5"/>
    </row>
    <row r="11" spans="1:15" ht="21" customHeight="1">
      <c r="A11" s="215" t="s">
        <v>18</v>
      </c>
      <c r="B11" s="271">
        <f t="shared" ref="B11:C11" si="5">B20</f>
        <v>907923745.5999999</v>
      </c>
      <c r="C11" s="271">
        <f t="shared" si="5"/>
        <v>1798520288</v>
      </c>
      <c r="D11" s="272">
        <f>D20</f>
        <v>904766333.54999995</v>
      </c>
      <c r="E11" s="272">
        <f>E20</f>
        <v>931858137.41999972</v>
      </c>
      <c r="F11" s="272">
        <f>F20</f>
        <v>1836624470.9699998</v>
      </c>
      <c r="G11" s="213">
        <f t="shared" si="2"/>
        <v>2.9943426126059158E-2</v>
      </c>
      <c r="H11" s="214">
        <f t="shared" si="3"/>
        <v>2.6361676226655861E-2</v>
      </c>
      <c r="I11" s="214">
        <f t="shared" si="4"/>
        <v>2.1186407083777059E-2</v>
      </c>
      <c r="J11" s="16"/>
      <c r="K11" s="17"/>
      <c r="L11" s="5"/>
      <c r="M11" s="5"/>
      <c r="N11" s="5"/>
    </row>
    <row r="12" spans="1:15" ht="21" customHeight="1">
      <c r="A12" s="689" t="s">
        <v>112</v>
      </c>
      <c r="B12" s="690"/>
      <c r="C12" s="690"/>
      <c r="D12" s="690"/>
      <c r="E12" s="690"/>
      <c r="F12" s="690"/>
      <c r="G12" s="690"/>
      <c r="H12" s="690"/>
      <c r="I12" s="691"/>
      <c r="J12" s="16"/>
      <c r="K12" s="17"/>
      <c r="L12" s="5"/>
      <c r="M12" s="5"/>
      <c r="N12" s="5"/>
    </row>
    <row r="13" spans="1:15" s="5" customFormat="1" ht="21" customHeight="1">
      <c r="A13" s="227" t="s">
        <v>66</v>
      </c>
      <c r="B13" s="273">
        <f t="shared" ref="B13:C13" si="6">SUM(B15:B18)</f>
        <v>3286476695.3100009</v>
      </c>
      <c r="C13" s="273">
        <f t="shared" si="6"/>
        <v>6531610229.6200008</v>
      </c>
      <c r="D13" s="274">
        <f>SUM(D15:D18)</f>
        <v>3219403397.1400008</v>
      </c>
      <c r="E13" s="274">
        <f>SUM(E15:E18)</f>
        <v>3294428482.2800002</v>
      </c>
      <c r="F13" s="274">
        <f>SUM(F15:F18)</f>
        <v>6513831879.4200001</v>
      </c>
      <c r="G13" s="209">
        <f t="shared" ref="G13:G18" si="7">E13/D13-1</f>
        <v>2.3304033662463253E-2</v>
      </c>
      <c r="H13" s="210">
        <f t="shared" ref="H13:H18" si="8">E13/B13-1</f>
        <v>2.4195476515465053E-3</v>
      </c>
      <c r="I13" s="210">
        <f t="shared" ref="I13:I18" si="9">F13/C13-1</f>
        <v>-2.7218939243156548E-3</v>
      </c>
      <c r="J13" s="16"/>
      <c r="K13" s="17"/>
    </row>
    <row r="14" spans="1:15" ht="21" customHeight="1">
      <c r="A14" s="223" t="s">
        <v>67</v>
      </c>
      <c r="B14" s="275">
        <v>84502593.729999974</v>
      </c>
      <c r="C14" s="275">
        <v>182557673.09999996</v>
      </c>
      <c r="D14" s="276">
        <v>43631128.480000012</v>
      </c>
      <c r="E14" s="276">
        <v>28545790.480000004</v>
      </c>
      <c r="F14" s="276">
        <v>72176918.960000008</v>
      </c>
      <c r="G14" s="213">
        <f t="shared" si="7"/>
        <v>-0.34574714259144013</v>
      </c>
      <c r="H14" s="214">
        <f t="shared" si="8"/>
        <v>-0.66219036339631643</v>
      </c>
      <c r="I14" s="214">
        <f t="shared" si="9"/>
        <v>-0.60463497515952935</v>
      </c>
      <c r="J14" s="16"/>
      <c r="K14" s="17"/>
      <c r="L14" s="5"/>
      <c r="M14" s="5"/>
      <c r="N14" s="5"/>
    </row>
    <row r="15" spans="1:15" ht="21" customHeight="1">
      <c r="A15" s="220" t="s">
        <v>20</v>
      </c>
      <c r="B15" s="277">
        <v>2897727944.1100006</v>
      </c>
      <c r="C15" s="277">
        <v>5744837587.3200006</v>
      </c>
      <c r="D15" s="276">
        <v>2876918339.9000006</v>
      </c>
      <c r="E15" s="276">
        <v>2955088801.2000003</v>
      </c>
      <c r="F15" s="276">
        <v>5832007141.1000004</v>
      </c>
      <c r="G15" s="213">
        <f t="shared" si="7"/>
        <v>2.7171595458881592E-2</v>
      </c>
      <c r="H15" s="214">
        <f t="shared" si="8"/>
        <v>1.9795114723103246E-2</v>
      </c>
      <c r="I15" s="214">
        <f t="shared" si="9"/>
        <v>1.5173545370960495E-2</v>
      </c>
      <c r="J15" s="16"/>
      <c r="K15" s="17"/>
      <c r="L15" s="5"/>
      <c r="M15" s="5"/>
      <c r="N15" s="18"/>
    </row>
    <row r="16" spans="1:15" ht="28.5" customHeight="1">
      <c r="A16" s="220" t="s">
        <v>21</v>
      </c>
      <c r="B16" s="277">
        <v>59499806.75999999</v>
      </c>
      <c r="C16" s="277">
        <v>120477322.05999999</v>
      </c>
      <c r="D16" s="276">
        <v>52319744.620000005</v>
      </c>
      <c r="E16" s="276">
        <v>51760633.109999977</v>
      </c>
      <c r="F16" s="276">
        <v>104080377.72999999</v>
      </c>
      <c r="G16" s="213">
        <f t="shared" si="7"/>
        <v>-1.0686434233593278E-2</v>
      </c>
      <c r="H16" s="214">
        <f t="shared" si="8"/>
        <v>-0.1300705678123788</v>
      </c>
      <c r="I16" s="214">
        <f t="shared" si="9"/>
        <v>-0.13609984061426939</v>
      </c>
      <c r="J16" s="16"/>
      <c r="K16" s="17"/>
      <c r="L16" s="19"/>
      <c r="M16" s="5"/>
      <c r="N16" s="5"/>
    </row>
    <row r="17" spans="1:14" ht="28.5" customHeight="1">
      <c r="A17" s="220" t="s">
        <v>22</v>
      </c>
      <c r="B17" s="277">
        <v>317527876.87000006</v>
      </c>
      <c r="C17" s="277">
        <v>642948311.65999997</v>
      </c>
      <c r="D17" s="276">
        <v>278823212.29999995</v>
      </c>
      <c r="E17" s="276">
        <v>275902549.87</v>
      </c>
      <c r="F17" s="276">
        <v>554725762.16999996</v>
      </c>
      <c r="G17" s="213">
        <f t="shared" si="7"/>
        <v>-1.0474961556850126E-2</v>
      </c>
      <c r="H17" s="214">
        <f t="shared" si="8"/>
        <v>-0.13109188210596701</v>
      </c>
      <c r="I17" s="214">
        <f t="shared" si="9"/>
        <v>-0.13721561732112197</v>
      </c>
      <c r="J17" s="16"/>
      <c r="K17" s="17"/>
      <c r="L17" s="5"/>
      <c r="M17" s="5"/>
      <c r="N17" s="5"/>
    </row>
    <row r="18" spans="1:14" ht="28.5" customHeight="1">
      <c r="A18" s="220" t="s">
        <v>23</v>
      </c>
      <c r="B18" s="277">
        <v>11721067.570000002</v>
      </c>
      <c r="C18" s="277">
        <v>23347008.580000006</v>
      </c>
      <c r="D18" s="276">
        <v>11342100.320000004</v>
      </c>
      <c r="E18" s="276">
        <v>11676498.100000007</v>
      </c>
      <c r="F18" s="276">
        <v>23018598.420000009</v>
      </c>
      <c r="G18" s="213">
        <f t="shared" si="7"/>
        <v>2.9482879763490066E-2</v>
      </c>
      <c r="H18" s="214">
        <f t="shared" si="8"/>
        <v>-3.8025094330204068E-3</v>
      </c>
      <c r="I18" s="214">
        <f t="shared" si="9"/>
        <v>-1.4066477033863989E-2</v>
      </c>
      <c r="J18" s="16"/>
      <c r="K18" s="17"/>
      <c r="L18" s="5"/>
      <c r="M18" s="5"/>
      <c r="N18" s="5"/>
    </row>
    <row r="19" spans="1:14" ht="21" customHeight="1">
      <c r="A19" s="719" t="s">
        <v>68</v>
      </c>
      <c r="B19" s="720"/>
      <c r="C19" s="720"/>
      <c r="D19" s="720"/>
      <c r="E19" s="720"/>
      <c r="F19" s="720"/>
      <c r="G19" s="720"/>
      <c r="H19" s="720"/>
      <c r="I19" s="721"/>
      <c r="J19" s="16"/>
      <c r="K19" s="17"/>
      <c r="L19" s="5"/>
      <c r="M19" s="5"/>
      <c r="N19" s="5"/>
    </row>
    <row r="20" spans="1:14" ht="21" customHeight="1">
      <c r="A20" s="278" t="s">
        <v>69</v>
      </c>
      <c r="B20" s="279">
        <f t="shared" ref="B20:C20" si="10">B21+B27</f>
        <v>907923745.5999999</v>
      </c>
      <c r="C20" s="279">
        <f t="shared" si="10"/>
        <v>1798520288</v>
      </c>
      <c r="D20" s="280">
        <f>D21+D27</f>
        <v>904766333.54999995</v>
      </c>
      <c r="E20" s="280">
        <f>E21+E27</f>
        <v>931858137.41999972</v>
      </c>
      <c r="F20" s="280">
        <f>F21+F27</f>
        <v>1836624470.9699998</v>
      </c>
      <c r="G20" s="281">
        <f t="shared" ref="G20:G32" si="11">E20/D20-1</f>
        <v>2.9943426126059158E-2</v>
      </c>
      <c r="H20" s="282">
        <f t="shared" ref="H20:H32" si="12">E20/B20-1</f>
        <v>2.6361676226655861E-2</v>
      </c>
      <c r="I20" s="282">
        <f t="shared" ref="I20:I32" si="13">F20/C20-1</f>
        <v>2.1186407083777059E-2</v>
      </c>
      <c r="J20" s="16"/>
      <c r="K20" s="17"/>
      <c r="L20" s="5"/>
      <c r="M20" s="5"/>
      <c r="N20" s="5"/>
    </row>
    <row r="21" spans="1:14" s="5" customFormat="1" ht="30.75" customHeight="1">
      <c r="A21" s="227" t="s">
        <v>26</v>
      </c>
      <c r="B21" s="273">
        <f t="shared" ref="B21:C21" si="14">SUM(B23:B26)</f>
        <v>717796957.3599999</v>
      </c>
      <c r="C21" s="273">
        <f t="shared" si="14"/>
        <v>1423965124.3499999</v>
      </c>
      <c r="D21" s="274">
        <f>SUM(D23:D26)</f>
        <v>712259047.56999993</v>
      </c>
      <c r="E21" s="274">
        <f>SUM(E23:E26)</f>
        <v>730429982.94999981</v>
      </c>
      <c r="F21" s="274">
        <f>SUM(F23:F26)</f>
        <v>1442689030.52</v>
      </c>
      <c r="G21" s="209">
        <f t="shared" si="11"/>
        <v>2.5511694715557809E-2</v>
      </c>
      <c r="H21" s="210">
        <f t="shared" si="12"/>
        <v>1.7599720172210231E-2</v>
      </c>
      <c r="I21" s="210">
        <f t="shared" si="13"/>
        <v>1.3149132552348952E-2</v>
      </c>
      <c r="J21" s="16"/>
      <c r="K21" s="17"/>
    </row>
    <row r="22" spans="1:14" ht="27.75" customHeight="1">
      <c r="A22" s="220" t="s">
        <v>256</v>
      </c>
      <c r="B22" s="277">
        <v>48482371.149999991</v>
      </c>
      <c r="C22" s="277">
        <v>96070153.73999998</v>
      </c>
      <c r="D22" s="272">
        <v>47937296.690000005</v>
      </c>
      <c r="E22" s="272">
        <v>48672428.770000018</v>
      </c>
      <c r="F22" s="272">
        <v>96609725.460000023</v>
      </c>
      <c r="G22" s="213">
        <f t="shared" si="11"/>
        <v>1.5335284439461638E-2</v>
      </c>
      <c r="H22" s="214">
        <f t="shared" si="12"/>
        <v>3.9201387121106102E-3</v>
      </c>
      <c r="I22" s="214">
        <f t="shared" si="13"/>
        <v>5.616434438736384E-3</v>
      </c>
      <c r="J22" s="16"/>
      <c r="K22" s="17"/>
      <c r="L22" s="5"/>
      <c r="M22" s="5"/>
      <c r="N22" s="5"/>
    </row>
    <row r="23" spans="1:14" ht="28.5" customHeight="1">
      <c r="A23" s="283" t="s">
        <v>28</v>
      </c>
      <c r="B23" s="277">
        <v>708506043.14999986</v>
      </c>
      <c r="C23" s="277">
        <v>1405294472.23</v>
      </c>
      <c r="D23" s="272">
        <v>703672738.79999995</v>
      </c>
      <c r="E23" s="272">
        <v>721814320.04999983</v>
      </c>
      <c r="F23" s="272">
        <v>1425487058.8499999</v>
      </c>
      <c r="G23" s="213">
        <f t="shared" si="11"/>
        <v>2.5781276223571403E-2</v>
      </c>
      <c r="H23" s="214">
        <f t="shared" si="12"/>
        <v>1.8783575706470712E-2</v>
      </c>
      <c r="I23" s="214">
        <f t="shared" si="13"/>
        <v>1.4368936204493199E-2</v>
      </c>
      <c r="J23" s="16"/>
      <c r="K23" s="17"/>
      <c r="L23" s="5"/>
      <c r="M23" s="5"/>
      <c r="N23" s="5"/>
    </row>
    <row r="24" spans="1:14" ht="28.5" customHeight="1">
      <c r="A24" s="220" t="s">
        <v>29</v>
      </c>
      <c r="B24" s="277">
        <v>663328.59000000008</v>
      </c>
      <c r="C24" s="277">
        <v>1356670.25</v>
      </c>
      <c r="D24" s="272">
        <v>600600.08000000007</v>
      </c>
      <c r="E24" s="272">
        <v>647741.85</v>
      </c>
      <c r="F24" s="272">
        <v>1248341.9300000002</v>
      </c>
      <c r="G24" s="213">
        <f t="shared" si="11"/>
        <v>7.8491115086098295E-2</v>
      </c>
      <c r="H24" s="214">
        <f t="shared" si="12"/>
        <v>-2.3497766016688848E-2</v>
      </c>
      <c r="I24" s="214">
        <f t="shared" si="13"/>
        <v>-7.9848673618368116E-2</v>
      </c>
      <c r="J24" s="16"/>
      <c r="K24" s="17"/>
      <c r="L24" s="5"/>
      <c r="M24" s="5"/>
      <c r="N24" s="5"/>
    </row>
    <row r="25" spans="1:14" ht="28.5" customHeight="1">
      <c r="A25" s="220" t="s">
        <v>30</v>
      </c>
      <c r="B25" s="277">
        <v>1820720.53</v>
      </c>
      <c r="C25" s="277">
        <v>3642847.0200000005</v>
      </c>
      <c r="D25" s="272">
        <v>1647899.2600000002</v>
      </c>
      <c r="E25" s="272">
        <v>1603488.8699999999</v>
      </c>
      <c r="F25" s="272">
        <v>3251388.13</v>
      </c>
      <c r="G25" s="213">
        <f t="shared" si="11"/>
        <v>-2.6949699582971109E-2</v>
      </c>
      <c r="H25" s="214">
        <f t="shared" si="12"/>
        <v>-0.11931082031573514</v>
      </c>
      <c r="I25" s="214">
        <f t="shared" si="13"/>
        <v>-0.10745960174852487</v>
      </c>
      <c r="J25" s="16"/>
      <c r="K25" s="17"/>
      <c r="L25" s="5"/>
      <c r="M25" s="5"/>
      <c r="N25" s="5"/>
    </row>
    <row r="26" spans="1:14" ht="37.5" customHeight="1">
      <c r="A26" s="220" t="s">
        <v>31</v>
      </c>
      <c r="B26" s="277">
        <v>6806865.0899999999</v>
      </c>
      <c r="C26" s="277">
        <v>13671134.850000001</v>
      </c>
      <c r="D26" s="272">
        <v>6337809.4299999997</v>
      </c>
      <c r="E26" s="272">
        <v>6364432.1800000006</v>
      </c>
      <c r="F26" s="272">
        <v>12702241.609999999</v>
      </c>
      <c r="G26" s="213">
        <f t="shared" si="11"/>
        <v>4.2006233058984321E-3</v>
      </c>
      <c r="H26" s="214">
        <f t="shared" si="12"/>
        <v>-6.49980430271756E-2</v>
      </c>
      <c r="I26" s="214">
        <f t="shared" si="13"/>
        <v>-7.0871456585771431E-2</v>
      </c>
      <c r="J26" s="16"/>
      <c r="K26" s="17"/>
      <c r="L26" s="5"/>
      <c r="M26" s="5"/>
      <c r="N26" s="5"/>
    </row>
    <row r="27" spans="1:14" s="5" customFormat="1" ht="21" customHeight="1">
      <c r="A27" s="227" t="s">
        <v>32</v>
      </c>
      <c r="B27" s="273">
        <f t="shared" ref="B27:C27" si="15">SUM(B29:B32)</f>
        <v>190126788.24000004</v>
      </c>
      <c r="C27" s="273">
        <f t="shared" si="15"/>
        <v>374555163.6500001</v>
      </c>
      <c r="D27" s="274">
        <f>SUM(D29:D32)</f>
        <v>192507285.97999996</v>
      </c>
      <c r="E27" s="274">
        <f>SUM(E29:E32)</f>
        <v>201428154.46999994</v>
      </c>
      <c r="F27" s="274">
        <f>SUM(F29:F32)</f>
        <v>393935440.44999993</v>
      </c>
      <c r="G27" s="209">
        <f t="shared" si="11"/>
        <v>4.6340420024033824E-2</v>
      </c>
      <c r="H27" s="210">
        <f t="shared" si="12"/>
        <v>5.9441209387779637E-2</v>
      </c>
      <c r="I27" s="210">
        <f t="shared" si="13"/>
        <v>5.1742116197627919E-2</v>
      </c>
      <c r="J27" s="16"/>
      <c r="K27" s="17"/>
    </row>
    <row r="28" spans="1:14" ht="20.25" customHeight="1">
      <c r="A28" s="220" t="s">
        <v>70</v>
      </c>
      <c r="B28" s="277">
        <v>4008855.35</v>
      </c>
      <c r="C28" s="277">
        <v>7941392.3600000013</v>
      </c>
      <c r="D28" s="272">
        <v>3922680.44</v>
      </c>
      <c r="E28" s="272">
        <v>4015783.5799999996</v>
      </c>
      <c r="F28" s="272">
        <v>7938464.0199999996</v>
      </c>
      <c r="G28" s="213">
        <f t="shared" si="11"/>
        <v>2.373457165937265E-2</v>
      </c>
      <c r="H28" s="214">
        <f t="shared" si="12"/>
        <v>1.7282314763489293E-3</v>
      </c>
      <c r="I28" s="608">
        <f t="shared" si="13"/>
        <v>-3.6874390122709766E-4</v>
      </c>
      <c r="J28" s="16"/>
      <c r="K28" s="17"/>
      <c r="L28" s="5"/>
      <c r="M28" s="5"/>
      <c r="N28" s="5"/>
    </row>
    <row r="29" spans="1:14" ht="21" customHeight="1">
      <c r="A29" s="220" t="s">
        <v>34</v>
      </c>
      <c r="B29" s="277">
        <v>182098009.86000004</v>
      </c>
      <c r="C29" s="277">
        <v>358588887.62000006</v>
      </c>
      <c r="D29" s="272">
        <v>184657660.09999996</v>
      </c>
      <c r="E29" s="272">
        <v>193281342.84999993</v>
      </c>
      <c r="F29" s="272">
        <v>377939002.94999993</v>
      </c>
      <c r="G29" s="213">
        <f t="shared" si="11"/>
        <v>4.6700920748859787E-2</v>
      </c>
      <c r="H29" s="214">
        <f t="shared" si="12"/>
        <v>6.1413812257464118E-2</v>
      </c>
      <c r="I29" s="214">
        <f t="shared" si="13"/>
        <v>5.3961837630912113E-2</v>
      </c>
      <c r="J29" s="16"/>
      <c r="K29" s="17"/>
      <c r="L29" s="5"/>
      <c r="M29" s="5"/>
      <c r="N29" s="5"/>
    </row>
    <row r="30" spans="1:14" ht="27.75" customHeight="1">
      <c r="A30" s="220" t="s">
        <v>35</v>
      </c>
      <c r="B30" s="277">
        <v>1824034.83</v>
      </c>
      <c r="C30" s="277">
        <v>3658658.5100000002</v>
      </c>
      <c r="D30" s="272">
        <v>1758328.46</v>
      </c>
      <c r="E30" s="272">
        <v>1825662</v>
      </c>
      <c r="F30" s="272">
        <v>3583990.46</v>
      </c>
      <c r="G30" s="213">
        <f t="shared" si="11"/>
        <v>3.8294062532548745E-2</v>
      </c>
      <c r="H30" s="214">
        <f t="shared" si="12"/>
        <v>8.9207178132655329E-4</v>
      </c>
      <c r="I30" s="214">
        <f t="shared" si="13"/>
        <v>-2.0408586862073697E-2</v>
      </c>
      <c r="J30" s="16"/>
      <c r="K30" s="17"/>
      <c r="L30" s="5"/>
      <c r="M30" s="5"/>
      <c r="N30" s="5"/>
    </row>
    <row r="31" spans="1:14" ht="27.75" customHeight="1">
      <c r="A31" s="220" t="s">
        <v>36</v>
      </c>
      <c r="B31" s="277">
        <v>4440272.0099999979</v>
      </c>
      <c r="C31" s="277">
        <v>8817285.6599999983</v>
      </c>
      <c r="D31" s="272">
        <v>4329209.0000000009</v>
      </c>
      <c r="E31" s="272">
        <v>4475466.5600000005</v>
      </c>
      <c r="F31" s="272">
        <v>8804675.5600000024</v>
      </c>
      <c r="G31" s="213">
        <f t="shared" si="11"/>
        <v>3.3783899091034852E-2</v>
      </c>
      <c r="H31" s="214">
        <f t="shared" si="12"/>
        <v>7.926214862679748E-3</v>
      </c>
      <c r="I31" s="214">
        <f t="shared" si="13"/>
        <v>-1.4301566815739797E-3</v>
      </c>
      <c r="J31" s="16"/>
      <c r="K31" s="17"/>
      <c r="L31" s="5"/>
      <c r="M31" s="5"/>
      <c r="N31" s="5"/>
    </row>
    <row r="32" spans="1:14" ht="27.75" customHeight="1">
      <c r="A32" s="229" t="s">
        <v>71</v>
      </c>
      <c r="B32" s="284">
        <v>1764471.5399999998</v>
      </c>
      <c r="C32" s="284">
        <v>3490331.86</v>
      </c>
      <c r="D32" s="285">
        <v>1762088.4200000002</v>
      </c>
      <c r="E32" s="285">
        <v>1845683.0599999996</v>
      </c>
      <c r="F32" s="285">
        <v>3607771.4799999995</v>
      </c>
      <c r="G32" s="230">
        <f t="shared" si="11"/>
        <v>4.7440661348878033E-2</v>
      </c>
      <c r="H32" s="231">
        <f t="shared" si="12"/>
        <v>4.6025973306432544E-2</v>
      </c>
      <c r="I32" s="231">
        <f t="shared" si="13"/>
        <v>3.3647121451654716E-2</v>
      </c>
      <c r="J32" s="16"/>
      <c r="K32" s="17"/>
      <c r="L32" s="5"/>
      <c r="M32" s="5"/>
      <c r="N32" s="5"/>
    </row>
    <row r="33" spans="1:9" ht="14.25" customHeight="1">
      <c r="A33" s="722" t="s">
        <v>494</v>
      </c>
      <c r="B33" s="723"/>
      <c r="C33" s="723"/>
      <c r="D33" s="723"/>
      <c r="E33" s="723"/>
      <c r="F33" s="723"/>
      <c r="G33" s="723"/>
      <c r="H33" s="723"/>
      <c r="I33" s="723"/>
    </row>
    <row r="34" spans="1:9">
      <c r="A34" s="685"/>
      <c r="B34" s="685"/>
      <c r="C34" s="685"/>
      <c r="D34" s="685"/>
      <c r="E34" s="685"/>
      <c r="F34" s="685"/>
      <c r="G34" s="685"/>
      <c r="H34" s="685"/>
      <c r="I34" s="685"/>
    </row>
    <row r="40" spans="1:9">
      <c r="G40" s="530"/>
    </row>
  </sheetData>
  <mergeCells count="20">
    <mergeCell ref="A1:I1"/>
    <mergeCell ref="A3:I3"/>
    <mergeCell ref="A4:A7"/>
    <mergeCell ref="B4:C4"/>
    <mergeCell ref="B5:B6"/>
    <mergeCell ref="C5:C6"/>
    <mergeCell ref="D5:D6"/>
    <mergeCell ref="G5:I5"/>
    <mergeCell ref="G6:G7"/>
    <mergeCell ref="I6:I7"/>
    <mergeCell ref="D4:I4"/>
    <mergeCell ref="E5:E6"/>
    <mergeCell ref="F5:F6"/>
    <mergeCell ref="B7:F7"/>
    <mergeCell ref="H6:H7"/>
    <mergeCell ref="A34:I34"/>
    <mergeCell ref="A8:I8"/>
    <mergeCell ref="A12:I12"/>
    <mergeCell ref="A19:I19"/>
    <mergeCell ref="A33:I33"/>
  </mergeCells>
  <hyperlinks>
    <hyperlink ref="J1" location="'Spis treści'!A1" display="Powrót do spisu" xr:uid="{416347E2-7248-4960-8249-439037EC2953}"/>
  </hyperlinks>
  <printOptions horizontalCentered="1"/>
  <pageMargins left="0.51181102362204722" right="0.47244094488188981" top="0.6692913385826772" bottom="0.55118110236220474" header="0.31496062992125984" footer="0.31496062992125984"/>
  <pageSetup paperSize="9" scale="78" orientation="portrait" r:id="rId1"/>
  <headerFooter differentFirst="1" alignWithMargins="0">
    <oddFooter>&amp;C&amp;"Arial,Normalny"&amp;9&amp;P</oddFooter>
  </headerFooter>
  <ignoredErrors>
    <ignoredError sqref="B13:D13 B21:D21 B27:D27"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dimension ref="A1:G40"/>
  <sheetViews>
    <sheetView view="pageBreakPreview" zoomScale="80" zoomScaleNormal="100" zoomScaleSheetLayoutView="80" workbookViewId="0">
      <selection activeCell="A17" sqref="A17:B17"/>
    </sheetView>
  </sheetViews>
  <sheetFormatPr defaultRowHeight="15"/>
  <cols>
    <col min="1" max="1" width="22.875" customWidth="1"/>
    <col min="2" max="2" width="17.125" customWidth="1"/>
    <col min="3" max="4" width="16.5" customWidth="1"/>
    <col min="5" max="5" width="21.25" customWidth="1"/>
    <col min="6" max="6" width="19" customWidth="1"/>
  </cols>
  <sheetData>
    <row r="1" spans="1:7" ht="24" customHeight="1">
      <c r="A1" s="686" t="str">
        <f>'Tab 2 (12) i wykres 1'!A1:E1</f>
        <v>II. FUNDUSZ EMERYTALNO-RENTOWY</v>
      </c>
      <c r="B1" s="686"/>
      <c r="C1" s="686"/>
      <c r="D1" s="686"/>
      <c r="E1" s="686"/>
      <c r="F1" s="686"/>
      <c r="G1" s="585" t="s">
        <v>637</v>
      </c>
    </row>
    <row r="2" spans="1:7" ht="393" customHeight="1"/>
    <row r="3" spans="1:7" ht="41.25" customHeight="1">
      <c r="A3" s="728" t="s">
        <v>461</v>
      </c>
      <c r="B3" s="728"/>
      <c r="C3" s="728"/>
      <c r="D3" s="728"/>
      <c r="E3" s="728"/>
      <c r="F3" s="728"/>
    </row>
    <row r="4" spans="1:7" ht="50.25" customHeight="1">
      <c r="A4" s="289" t="s">
        <v>15</v>
      </c>
      <c r="B4" s="289" t="s">
        <v>143</v>
      </c>
      <c r="C4" s="289" t="s">
        <v>274</v>
      </c>
      <c r="D4" s="289" t="s">
        <v>275</v>
      </c>
      <c r="E4" s="289" t="s">
        <v>542</v>
      </c>
      <c r="F4" s="289" t="s">
        <v>129</v>
      </c>
    </row>
    <row r="5" spans="1:7" ht="27" customHeight="1">
      <c r="A5" s="286" t="s">
        <v>273</v>
      </c>
      <c r="B5" s="287">
        <f>'Tab 5 (15)'!E13-'Wykres 3'!E5</f>
        <v>3293325895.8900003</v>
      </c>
      <c r="C5" s="287">
        <f>'Tab 5 (15)'!E21</f>
        <v>730429982.94999981</v>
      </c>
      <c r="D5" s="287">
        <f>'Tab 5 (15)'!E27</f>
        <v>201428154.46999994</v>
      </c>
      <c r="E5" s="287">
        <v>1102586.3899999999</v>
      </c>
      <c r="F5" s="287">
        <f>SUM(B5:E5)</f>
        <v>4226286619.6999998</v>
      </c>
    </row>
    <row r="6" spans="1:7" ht="18.75" customHeight="1">
      <c r="A6" s="286" t="s">
        <v>268</v>
      </c>
      <c r="B6" s="288">
        <f>ROUND(B5/$F$5,4)</f>
        <v>0.7792</v>
      </c>
      <c r="C6" s="288">
        <f t="shared" ref="C6:E6" si="0">ROUND(C5/$F$5,4)</f>
        <v>0.17280000000000001</v>
      </c>
      <c r="D6" s="288">
        <f t="shared" si="0"/>
        <v>4.7699999999999999E-2</v>
      </c>
      <c r="E6" s="288">
        <f t="shared" si="0"/>
        <v>2.9999999999999997E-4</v>
      </c>
      <c r="F6" s="288">
        <f>F5/$F$5</f>
        <v>1</v>
      </c>
    </row>
    <row r="40" spans="7:7">
      <c r="G40" s="532"/>
    </row>
  </sheetData>
  <mergeCells count="2">
    <mergeCell ref="A3:F3"/>
    <mergeCell ref="A1:F1"/>
  </mergeCells>
  <hyperlinks>
    <hyperlink ref="G1" location="'Spis treści'!A1" display="Powrót do spisu" xr:uid="{FC0D9529-22A3-47E9-8753-20643BDCDCB0}"/>
  </hyperlink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0"/>
  <dimension ref="A1:I40"/>
  <sheetViews>
    <sheetView showGridLines="0" view="pageBreakPreview" zoomScale="90" zoomScaleNormal="100" zoomScaleSheetLayoutView="90" workbookViewId="0">
      <selection activeCell="A17" sqref="A17:B17"/>
    </sheetView>
  </sheetViews>
  <sheetFormatPr defaultColWidth="8" defaultRowHeight="12.75"/>
  <cols>
    <col min="1" max="1" width="23.125" style="13" customWidth="1"/>
    <col min="2" max="3" width="13.75" style="13" customWidth="1"/>
    <col min="4" max="4" width="12.375" style="13" customWidth="1"/>
    <col min="5" max="5" width="12.75" style="13" customWidth="1"/>
    <col min="6" max="6" width="11.625" style="13" customWidth="1"/>
    <col min="7" max="7" width="11.75" style="13" customWidth="1"/>
    <col min="8" max="8" width="11.25" style="13" customWidth="1"/>
    <col min="9" max="9" width="8.5" style="13" customWidth="1"/>
    <col min="10" max="16383" width="8" style="13"/>
    <col min="16384" max="16384" width="0.625" style="13" customWidth="1"/>
  </cols>
  <sheetData>
    <row r="1" spans="1:9" ht="30" customHeight="1">
      <c r="A1" s="686" t="str">
        <f>'Tab 1 (11)'!A1</f>
        <v>II. FUNDUSZ EMERYTALNO-RENTOWY</v>
      </c>
      <c r="B1" s="686"/>
      <c r="C1" s="686"/>
      <c r="D1" s="686"/>
      <c r="E1" s="686"/>
      <c r="F1" s="686"/>
      <c r="G1" s="686"/>
      <c r="H1" s="686"/>
      <c r="I1" s="585" t="s">
        <v>637</v>
      </c>
    </row>
    <row r="2" spans="1:9" ht="27" customHeight="1">
      <c r="A2" s="21"/>
      <c r="B2" s="21"/>
      <c r="C2" s="21"/>
      <c r="D2" s="21"/>
      <c r="E2" s="21"/>
      <c r="F2" s="21"/>
      <c r="G2" s="21"/>
      <c r="H2" s="22"/>
    </row>
    <row r="3" spans="1:9" ht="37.5" customHeight="1">
      <c r="A3" s="730" t="s">
        <v>655</v>
      </c>
      <c r="B3" s="730"/>
      <c r="C3" s="730"/>
      <c r="D3" s="730"/>
      <c r="E3" s="730"/>
      <c r="F3" s="730"/>
      <c r="G3" s="730"/>
      <c r="H3" s="730"/>
    </row>
    <row r="4" spans="1:9" ht="14.25" customHeight="1">
      <c r="A4" s="702" t="s">
        <v>15</v>
      </c>
      <c r="B4" s="702" t="s">
        <v>523</v>
      </c>
      <c r="C4" s="711" t="s">
        <v>38</v>
      </c>
      <c r="D4" s="712"/>
      <c r="E4" s="712"/>
      <c r="F4" s="712"/>
      <c r="G4" s="712"/>
      <c r="H4" s="713"/>
    </row>
    <row r="5" spans="1:9" ht="13.5" customHeight="1">
      <c r="A5" s="710"/>
      <c r="B5" s="710"/>
      <c r="C5" s="702" t="s">
        <v>452</v>
      </c>
      <c r="D5" s="702" t="s">
        <v>39</v>
      </c>
      <c r="E5" s="303" t="s">
        <v>38</v>
      </c>
      <c r="F5" s="304"/>
      <c r="G5" s="304"/>
      <c r="H5" s="305"/>
    </row>
    <row r="6" spans="1:9" ht="27" customHeight="1">
      <c r="A6" s="710"/>
      <c r="B6" s="710"/>
      <c r="C6" s="710"/>
      <c r="D6" s="710"/>
      <c r="E6" s="717" t="s">
        <v>40</v>
      </c>
      <c r="F6" s="718"/>
      <c r="G6" s="717" t="s">
        <v>41</v>
      </c>
      <c r="H6" s="718"/>
    </row>
    <row r="7" spans="1:9" ht="13.5" customHeight="1">
      <c r="A7" s="710"/>
      <c r="B7" s="710"/>
      <c r="C7" s="710"/>
      <c r="D7" s="710"/>
      <c r="E7" s="702" t="s">
        <v>42</v>
      </c>
      <c r="F7" s="731" t="s">
        <v>43</v>
      </c>
      <c r="G7" s="702" t="s">
        <v>44</v>
      </c>
      <c r="H7" s="731" t="s">
        <v>43</v>
      </c>
    </row>
    <row r="8" spans="1:9" ht="18" customHeight="1">
      <c r="A8" s="710"/>
      <c r="B8" s="703"/>
      <c r="C8" s="703"/>
      <c r="D8" s="703"/>
      <c r="E8" s="703"/>
      <c r="F8" s="732"/>
      <c r="G8" s="703"/>
      <c r="H8" s="732"/>
    </row>
    <row r="9" spans="1:9" ht="18" customHeight="1">
      <c r="A9" s="710"/>
      <c r="B9" s="706" t="str">
        <f>'Tab 4 (14)'!B9:H9</f>
        <v>I PÓŁROCZE 2022 R.</v>
      </c>
      <c r="C9" s="707"/>
      <c r="D9" s="707"/>
      <c r="E9" s="707"/>
      <c r="F9" s="707"/>
      <c r="G9" s="707"/>
      <c r="H9" s="708"/>
    </row>
    <row r="10" spans="1:9" ht="20.25" customHeight="1">
      <c r="A10" s="703"/>
      <c r="B10" s="733" t="s">
        <v>345</v>
      </c>
      <c r="C10" s="734"/>
      <c r="D10" s="734"/>
      <c r="E10" s="734"/>
      <c r="F10" s="734"/>
      <c r="G10" s="734"/>
      <c r="H10" s="735"/>
    </row>
    <row r="11" spans="1:9" ht="24.75" customHeight="1">
      <c r="A11" s="290" t="s">
        <v>72</v>
      </c>
      <c r="B11" s="291">
        <f>SUM(B12:B28)</f>
        <v>8350456350.3899994</v>
      </c>
      <c r="C11" s="291">
        <f>SUM(C12:C28)</f>
        <v>6513831879.4200001</v>
      </c>
      <c r="D11" s="291">
        <f>SUM(D12:D27)</f>
        <v>1836624470.9699998</v>
      </c>
      <c r="E11" s="291">
        <f>SUM(E12:E27)</f>
        <v>1442689030.52</v>
      </c>
      <c r="F11" s="291">
        <f>SUM(F12:F27)</f>
        <v>96609725.459999993</v>
      </c>
      <c r="G11" s="291">
        <f>SUM(G12:G27)</f>
        <v>393935440.44999999</v>
      </c>
      <c r="H11" s="292">
        <f>SUM(H12:H27)</f>
        <v>7938464.0199999986</v>
      </c>
    </row>
    <row r="12" spans="1:9" ht="21" customHeight="1">
      <c r="A12" s="293" t="s">
        <v>45</v>
      </c>
      <c r="B12" s="294">
        <f>SUM(C12:D12)</f>
        <v>304666045.81</v>
      </c>
      <c r="C12" s="294">
        <v>238857111.34</v>
      </c>
      <c r="D12" s="295">
        <v>65808934.470000006</v>
      </c>
      <c r="E12" s="294">
        <v>51958505.930000007</v>
      </c>
      <c r="F12" s="294">
        <v>3598334.9000000004</v>
      </c>
      <c r="G12" s="294">
        <v>13850428.540000003</v>
      </c>
      <c r="H12" s="296">
        <v>214449.66999999998</v>
      </c>
    </row>
    <row r="13" spans="1:9" ht="21" customHeight="1">
      <c r="A13" s="293" t="s">
        <v>46</v>
      </c>
      <c r="B13" s="294">
        <f t="shared" ref="B13:B27" si="0">SUM(C13:D13)</f>
        <v>577740613.02999997</v>
      </c>
      <c r="C13" s="294">
        <v>448099119.12</v>
      </c>
      <c r="D13" s="295">
        <v>129641493.91</v>
      </c>
      <c r="E13" s="294">
        <v>104361783.94</v>
      </c>
      <c r="F13" s="294">
        <v>8533898.5</v>
      </c>
      <c r="G13" s="294">
        <v>25279709.969999995</v>
      </c>
      <c r="H13" s="296">
        <v>688231.21</v>
      </c>
    </row>
    <row r="14" spans="1:9" ht="21" customHeight="1">
      <c r="A14" s="293" t="s">
        <v>47</v>
      </c>
      <c r="B14" s="294">
        <f t="shared" si="0"/>
        <v>1075944771.24</v>
      </c>
      <c r="C14" s="294">
        <v>840735870.70000005</v>
      </c>
      <c r="D14" s="295">
        <v>235208900.53999996</v>
      </c>
      <c r="E14" s="294">
        <v>187100911.96999997</v>
      </c>
      <c r="F14" s="294">
        <v>11988381.6</v>
      </c>
      <c r="G14" s="294">
        <v>48107988.57</v>
      </c>
      <c r="H14" s="296">
        <v>1104159.97</v>
      </c>
    </row>
    <row r="15" spans="1:9" ht="21" customHeight="1">
      <c r="A15" s="293" t="s">
        <v>48</v>
      </c>
      <c r="B15" s="294">
        <f t="shared" si="0"/>
        <v>106190126.38999999</v>
      </c>
      <c r="C15" s="294">
        <v>78019804.73999998</v>
      </c>
      <c r="D15" s="295">
        <v>28170321.650000002</v>
      </c>
      <c r="E15" s="294">
        <v>23002240.470000003</v>
      </c>
      <c r="F15" s="294">
        <v>1414780.12</v>
      </c>
      <c r="G15" s="294">
        <v>5168081.18</v>
      </c>
      <c r="H15" s="296">
        <v>77673.62</v>
      </c>
    </row>
    <row r="16" spans="1:9" ht="21" customHeight="1">
      <c r="A16" s="293" t="s">
        <v>49</v>
      </c>
      <c r="B16" s="294">
        <f t="shared" si="0"/>
        <v>718903222.88000011</v>
      </c>
      <c r="C16" s="294">
        <v>598376809.13000011</v>
      </c>
      <c r="D16" s="295">
        <v>120526413.75</v>
      </c>
      <c r="E16" s="294">
        <v>86298584.810000002</v>
      </c>
      <c r="F16" s="294">
        <v>7395229.6999999993</v>
      </c>
      <c r="G16" s="294">
        <v>34227828.939999998</v>
      </c>
      <c r="H16" s="296">
        <v>625577.62</v>
      </c>
    </row>
    <row r="17" spans="1:9" ht="21" customHeight="1">
      <c r="A17" s="293" t="s">
        <v>50</v>
      </c>
      <c r="B17" s="294">
        <f t="shared" si="0"/>
        <v>709309867.10000002</v>
      </c>
      <c r="C17" s="294">
        <v>481512081.31999999</v>
      </c>
      <c r="D17" s="295">
        <v>227797785.78000003</v>
      </c>
      <c r="E17" s="294">
        <v>193695803.86000001</v>
      </c>
      <c r="F17" s="294">
        <v>9107245.7799999993</v>
      </c>
      <c r="G17" s="294">
        <v>34101981.920000002</v>
      </c>
      <c r="H17" s="296">
        <v>618446.87</v>
      </c>
    </row>
    <row r="18" spans="1:9" ht="21" customHeight="1">
      <c r="A18" s="293" t="s">
        <v>51</v>
      </c>
      <c r="B18" s="294">
        <f t="shared" si="0"/>
        <v>1293601061.9699998</v>
      </c>
      <c r="C18" s="294">
        <v>1051896390.5799999</v>
      </c>
      <c r="D18" s="295">
        <v>241704671.38999999</v>
      </c>
      <c r="E18" s="294">
        <v>178406069.84999999</v>
      </c>
      <c r="F18" s="294">
        <v>13243736.41</v>
      </c>
      <c r="G18" s="294">
        <v>63298601.540000007</v>
      </c>
      <c r="H18" s="296">
        <v>1120883.51</v>
      </c>
    </row>
    <row r="19" spans="1:9" ht="21" customHeight="1">
      <c r="A19" s="293" t="s">
        <v>52</v>
      </c>
      <c r="B19" s="294">
        <f t="shared" si="0"/>
        <v>168891858.56999999</v>
      </c>
      <c r="C19" s="294">
        <v>144058418.32999998</v>
      </c>
      <c r="D19" s="295">
        <v>24833440.240000002</v>
      </c>
      <c r="E19" s="294">
        <v>17727493.310000002</v>
      </c>
      <c r="F19" s="294">
        <v>1351833.85</v>
      </c>
      <c r="G19" s="294">
        <v>7105946.9299999997</v>
      </c>
      <c r="H19" s="296">
        <v>128779.57</v>
      </c>
    </row>
    <row r="20" spans="1:9" ht="21" customHeight="1">
      <c r="A20" s="293" t="s">
        <v>53</v>
      </c>
      <c r="B20" s="294">
        <f t="shared" si="0"/>
        <v>477633849.97999996</v>
      </c>
      <c r="C20" s="294">
        <v>360635370.43999994</v>
      </c>
      <c r="D20" s="295">
        <v>116998479.54000001</v>
      </c>
      <c r="E20" s="294">
        <v>95500696.200000003</v>
      </c>
      <c r="F20" s="294">
        <v>4868408.1099999994</v>
      </c>
      <c r="G20" s="294">
        <v>21497783.34</v>
      </c>
      <c r="H20" s="296">
        <v>274957.43</v>
      </c>
    </row>
    <row r="21" spans="1:9" ht="21" customHeight="1">
      <c r="A21" s="293" t="s">
        <v>54</v>
      </c>
      <c r="B21" s="294">
        <f t="shared" si="0"/>
        <v>609000239.15999997</v>
      </c>
      <c r="C21" s="294">
        <v>490779139.13</v>
      </c>
      <c r="D21" s="295">
        <v>118221100.03</v>
      </c>
      <c r="E21" s="294">
        <v>89257052.339999989</v>
      </c>
      <c r="F21" s="294">
        <v>6337278.5999999996</v>
      </c>
      <c r="G21" s="294">
        <v>28964047.690000001</v>
      </c>
      <c r="H21" s="296">
        <v>646840.13</v>
      </c>
    </row>
    <row r="22" spans="1:9" ht="21" customHeight="1">
      <c r="A22" s="293" t="s">
        <v>55</v>
      </c>
      <c r="B22" s="294">
        <f t="shared" si="0"/>
        <v>272672401.68000001</v>
      </c>
      <c r="C22" s="294">
        <v>201776492.69</v>
      </c>
      <c r="D22" s="295">
        <v>70895908.989999995</v>
      </c>
      <c r="E22" s="294">
        <v>56204638.089999996</v>
      </c>
      <c r="F22" s="294">
        <v>3627165.02</v>
      </c>
      <c r="G22" s="294">
        <v>14691270.899999999</v>
      </c>
      <c r="H22" s="296">
        <v>289179.81</v>
      </c>
    </row>
    <row r="23" spans="1:9" ht="21" customHeight="1">
      <c r="A23" s="293" t="s">
        <v>56</v>
      </c>
      <c r="B23" s="294">
        <f t="shared" si="0"/>
        <v>226016282.05999997</v>
      </c>
      <c r="C23" s="294">
        <v>180177483.09999996</v>
      </c>
      <c r="D23" s="295">
        <v>45838798.960000008</v>
      </c>
      <c r="E23" s="294">
        <v>36746143.290000007</v>
      </c>
      <c r="F23" s="294">
        <v>2558009.0100000002</v>
      </c>
      <c r="G23" s="294">
        <v>9092655.6700000018</v>
      </c>
      <c r="H23" s="296">
        <v>196496.82</v>
      </c>
    </row>
    <row r="24" spans="1:9" ht="21" customHeight="1">
      <c r="A24" s="293" t="s">
        <v>57</v>
      </c>
      <c r="B24" s="294">
        <f t="shared" si="0"/>
        <v>455138108.97999996</v>
      </c>
      <c r="C24" s="294">
        <v>363426290.60999995</v>
      </c>
      <c r="D24" s="295">
        <v>91711818.370000005</v>
      </c>
      <c r="E24" s="294">
        <v>70383749.359999985</v>
      </c>
      <c r="F24" s="294">
        <v>5036077.8599999994</v>
      </c>
      <c r="G24" s="294">
        <v>21328069.010000005</v>
      </c>
      <c r="H24" s="296">
        <v>465131.88</v>
      </c>
    </row>
    <row r="25" spans="1:9" ht="21" customHeight="1">
      <c r="A25" s="293" t="s">
        <v>58</v>
      </c>
      <c r="B25" s="294">
        <f t="shared" si="0"/>
        <v>309064204.18000001</v>
      </c>
      <c r="C25" s="294">
        <v>234655999.62</v>
      </c>
      <c r="D25" s="295">
        <v>74408204.560000002</v>
      </c>
      <c r="E25" s="294">
        <v>56676768.530000001</v>
      </c>
      <c r="F25" s="294">
        <v>4196084.21</v>
      </c>
      <c r="G25" s="294">
        <v>17731436.030000001</v>
      </c>
      <c r="H25" s="296">
        <v>379479.14</v>
      </c>
    </row>
    <row r="26" spans="1:9" ht="21" customHeight="1">
      <c r="A26" s="293" t="s">
        <v>59</v>
      </c>
      <c r="B26" s="294">
        <f t="shared" si="0"/>
        <v>865187293.14999998</v>
      </c>
      <c r="C26" s="294">
        <v>660379042.22000003</v>
      </c>
      <c r="D26" s="295">
        <v>204808250.92999998</v>
      </c>
      <c r="E26" s="294">
        <v>164282686.79999998</v>
      </c>
      <c r="F26" s="294">
        <v>11230831.149999999</v>
      </c>
      <c r="G26" s="294">
        <v>40525564.129999995</v>
      </c>
      <c r="H26" s="296">
        <v>940279.97</v>
      </c>
    </row>
    <row r="27" spans="1:9" ht="21" customHeight="1">
      <c r="A27" s="293" t="s">
        <v>60</v>
      </c>
      <c r="B27" s="294">
        <f t="shared" si="0"/>
        <v>178313150.94999999</v>
      </c>
      <c r="C27" s="294">
        <v>138263203.08999997</v>
      </c>
      <c r="D27" s="295">
        <v>40049947.859999999</v>
      </c>
      <c r="E27" s="294">
        <v>31085901.770000003</v>
      </c>
      <c r="F27" s="294">
        <v>2122430.6399999997</v>
      </c>
      <c r="G27" s="294">
        <v>8964046.0899999999</v>
      </c>
      <c r="H27" s="296">
        <v>167896.8</v>
      </c>
      <c r="I27" s="23"/>
    </row>
    <row r="28" spans="1:9" ht="42" customHeight="1">
      <c r="A28" s="527" t="s">
        <v>61</v>
      </c>
      <c r="B28" s="297">
        <f>B29+B30+B31</f>
        <v>2183253.2599999998</v>
      </c>
      <c r="C28" s="297">
        <f>C29+C30+C31</f>
        <v>2183253.2599999998</v>
      </c>
      <c r="D28" s="258">
        <v>0</v>
      </c>
      <c r="E28" s="258">
        <v>0</v>
      </c>
      <c r="F28" s="258">
        <v>0</v>
      </c>
      <c r="G28" s="258">
        <v>0</v>
      </c>
      <c r="H28" s="259">
        <v>0</v>
      </c>
    </row>
    <row r="29" spans="1:9" ht="21" customHeight="1">
      <c r="A29" s="298" t="s">
        <v>62</v>
      </c>
      <c r="B29" s="299">
        <f>C29</f>
        <v>403559.24</v>
      </c>
      <c r="C29" s="299">
        <v>403559.24</v>
      </c>
      <c r="D29" s="262">
        <v>0</v>
      </c>
      <c r="E29" s="262">
        <v>0</v>
      </c>
      <c r="F29" s="262">
        <v>0</v>
      </c>
      <c r="G29" s="262">
        <v>0</v>
      </c>
      <c r="H29" s="263">
        <v>0</v>
      </c>
    </row>
    <row r="30" spans="1:9" ht="21" customHeight="1">
      <c r="A30" s="298" t="s">
        <v>63</v>
      </c>
      <c r="B30" s="299">
        <f t="shared" ref="B30:B31" si="1">C30</f>
        <v>1613964.65</v>
      </c>
      <c r="C30" s="299">
        <v>1613964.65</v>
      </c>
      <c r="D30" s="262">
        <v>0</v>
      </c>
      <c r="E30" s="262">
        <v>0</v>
      </c>
      <c r="F30" s="262">
        <v>0</v>
      </c>
      <c r="G30" s="262">
        <v>0</v>
      </c>
      <c r="H30" s="263">
        <v>0</v>
      </c>
    </row>
    <row r="31" spans="1:9" ht="21" customHeight="1">
      <c r="A31" s="300" t="s">
        <v>64</v>
      </c>
      <c r="B31" s="301">
        <f t="shared" si="1"/>
        <v>165729.37</v>
      </c>
      <c r="C31" s="302">
        <v>165729.37</v>
      </c>
      <c r="D31" s="266">
        <v>0</v>
      </c>
      <c r="E31" s="266">
        <v>0</v>
      </c>
      <c r="F31" s="266">
        <v>0</v>
      </c>
      <c r="G31" s="266">
        <v>0</v>
      </c>
      <c r="H31" s="267">
        <v>0</v>
      </c>
    </row>
    <row r="32" spans="1:9" s="1" customFormat="1" ht="12.75" customHeight="1">
      <c r="A32" s="729" t="s">
        <v>494</v>
      </c>
      <c r="B32" s="729"/>
      <c r="C32" s="729"/>
      <c r="D32" s="729"/>
      <c r="E32" s="729"/>
      <c r="F32" s="729"/>
      <c r="G32" s="729"/>
      <c r="H32" s="729"/>
    </row>
    <row r="33" spans="1:7">
      <c r="A33" s="24"/>
      <c r="B33" s="23"/>
      <c r="C33" s="23"/>
      <c r="D33" s="23"/>
      <c r="E33" s="25"/>
    </row>
    <row r="34" spans="1:7">
      <c r="B34" s="23"/>
      <c r="C34" s="23"/>
      <c r="D34" s="23"/>
      <c r="E34" s="25"/>
    </row>
    <row r="35" spans="1:7">
      <c r="C35" s="25"/>
      <c r="D35" s="25"/>
      <c r="E35" s="25"/>
    </row>
    <row r="36" spans="1:7">
      <c r="C36" s="23"/>
      <c r="D36" s="23"/>
      <c r="E36" s="23"/>
    </row>
    <row r="37" spans="1:7">
      <c r="C37" s="23"/>
      <c r="D37" s="23"/>
    </row>
    <row r="38" spans="1:7">
      <c r="C38" s="23"/>
      <c r="D38" s="23"/>
    </row>
    <row r="40" spans="1:7">
      <c r="G40" s="531"/>
    </row>
  </sheetData>
  <mergeCells count="16">
    <mergeCell ref="A32:H32"/>
    <mergeCell ref="A1:H1"/>
    <mergeCell ref="A3:H3"/>
    <mergeCell ref="A4:A10"/>
    <mergeCell ref="B4:B8"/>
    <mergeCell ref="C4:H4"/>
    <mergeCell ref="C5:C8"/>
    <mergeCell ref="D5:D8"/>
    <mergeCell ref="E6:F6"/>
    <mergeCell ref="G6:H6"/>
    <mergeCell ref="E7:E8"/>
    <mergeCell ref="F7:F8"/>
    <mergeCell ref="G7:G8"/>
    <mergeCell ref="H7:H8"/>
    <mergeCell ref="B10:H10"/>
    <mergeCell ref="B9:H9"/>
  </mergeCells>
  <hyperlinks>
    <hyperlink ref="I1" location="'Spis treści'!A1" display="Powrót do spisu" xr:uid="{BADC9893-A9D2-4F07-9846-A41D7AFD373B}"/>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D11:H11 B12:B27"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1"/>
  <dimension ref="A1:Q40"/>
  <sheetViews>
    <sheetView showGridLines="0" view="pageBreakPreview" topLeftCell="A13" zoomScale="90" zoomScaleNormal="100" zoomScaleSheetLayoutView="90" workbookViewId="0">
      <selection activeCell="A17" sqref="A17:B17"/>
    </sheetView>
  </sheetViews>
  <sheetFormatPr defaultColWidth="8" defaultRowHeight="12.75"/>
  <cols>
    <col min="1" max="1" width="29.75" style="1" customWidth="1"/>
    <col min="2" max="2" width="11.25" style="1" customWidth="1"/>
    <col min="3" max="3" width="10.25" style="1" customWidth="1"/>
    <col min="4" max="6" width="11.125" style="20" customWidth="1"/>
    <col min="7" max="7" width="8.875" style="1" customWidth="1"/>
    <col min="8" max="9" width="9" style="1" customWidth="1"/>
    <col min="10" max="10" width="9.625" style="1" customWidth="1"/>
    <col min="11" max="16383" width="8" style="1"/>
    <col min="16384" max="16384" width="0.375" style="1" customWidth="1"/>
  </cols>
  <sheetData>
    <row r="1" spans="1:17" ht="23.25" customHeight="1">
      <c r="A1" s="686" t="str">
        <f>'Tab 1 (11)'!A1</f>
        <v>II. FUNDUSZ EMERYTALNO-RENTOWY</v>
      </c>
      <c r="B1" s="686"/>
      <c r="C1" s="686"/>
      <c r="D1" s="686"/>
      <c r="E1" s="686"/>
      <c r="F1" s="686"/>
      <c r="G1" s="686"/>
      <c r="H1" s="686"/>
      <c r="I1" s="686"/>
      <c r="J1" s="585" t="s">
        <v>637</v>
      </c>
      <c r="K1" s="26"/>
    </row>
    <row r="2" spans="1:17" ht="23.25" customHeight="1">
      <c r="A2" s="3"/>
      <c r="B2" s="3"/>
      <c r="C2" s="3"/>
      <c r="D2" s="27"/>
      <c r="E2" s="27"/>
      <c r="F2" s="27"/>
      <c r="G2" s="3"/>
      <c r="H2" s="3"/>
      <c r="I2" s="3"/>
    </row>
    <row r="3" spans="1:17" ht="28.5" customHeight="1">
      <c r="A3" s="687" t="s">
        <v>656</v>
      </c>
      <c r="B3" s="687"/>
      <c r="C3" s="687"/>
      <c r="D3" s="687"/>
      <c r="E3" s="687"/>
      <c r="F3" s="687"/>
      <c r="G3" s="687"/>
      <c r="H3" s="687"/>
      <c r="I3" s="687"/>
    </row>
    <row r="4" spans="1:17" ht="21" customHeight="1">
      <c r="A4" s="662" t="s">
        <v>15</v>
      </c>
      <c r="B4" s="627" t="s">
        <v>438</v>
      </c>
      <c r="C4" s="628"/>
      <c r="D4" s="627" t="s">
        <v>576</v>
      </c>
      <c r="E4" s="629"/>
      <c r="F4" s="629"/>
      <c r="G4" s="629"/>
      <c r="H4" s="629"/>
      <c r="I4" s="628"/>
      <c r="J4" s="28"/>
    </row>
    <row r="5" spans="1:17" ht="20.25" customHeight="1">
      <c r="A5" s="664"/>
      <c r="B5" s="630" t="s">
        <v>642</v>
      </c>
      <c r="C5" s="630" t="s">
        <v>643</v>
      </c>
      <c r="D5" s="630" t="s">
        <v>577</v>
      </c>
      <c r="E5" s="630" t="s">
        <v>642</v>
      </c>
      <c r="F5" s="630" t="s">
        <v>643</v>
      </c>
      <c r="G5" s="656" t="s">
        <v>16</v>
      </c>
      <c r="H5" s="631"/>
      <c r="I5" s="632"/>
      <c r="J5" s="28"/>
    </row>
    <row r="6" spans="1:17" ht="53.25" customHeight="1">
      <c r="A6" s="664"/>
      <c r="B6" s="630"/>
      <c r="C6" s="630"/>
      <c r="D6" s="630"/>
      <c r="E6" s="630"/>
      <c r="F6" s="630"/>
      <c r="G6" s="662" t="s">
        <v>644</v>
      </c>
      <c r="H6" s="662" t="s">
        <v>645</v>
      </c>
      <c r="I6" s="662" t="s">
        <v>646</v>
      </c>
      <c r="J6" s="28"/>
      <c r="K6" s="742"/>
      <c r="L6" s="742"/>
      <c r="M6" s="742"/>
      <c r="O6" s="742"/>
      <c r="P6" s="742"/>
      <c r="Q6" s="742"/>
    </row>
    <row r="7" spans="1:17" ht="21" customHeight="1">
      <c r="A7" s="663"/>
      <c r="B7" s="725" t="s">
        <v>345</v>
      </c>
      <c r="C7" s="726"/>
      <c r="D7" s="726"/>
      <c r="E7" s="726"/>
      <c r="F7" s="727"/>
      <c r="G7" s="663"/>
      <c r="H7" s="663"/>
      <c r="I7" s="663"/>
      <c r="J7" s="28"/>
    </row>
    <row r="8" spans="1:17" ht="21" customHeight="1">
      <c r="A8" s="689" t="s">
        <v>522</v>
      </c>
      <c r="B8" s="690"/>
      <c r="C8" s="690"/>
      <c r="D8" s="690"/>
      <c r="E8" s="690"/>
      <c r="F8" s="690"/>
      <c r="G8" s="690"/>
      <c r="H8" s="690"/>
      <c r="I8" s="691"/>
      <c r="J8" s="28"/>
    </row>
    <row r="9" spans="1:17" ht="21" customHeight="1">
      <c r="A9" s="268" t="s">
        <v>65</v>
      </c>
      <c r="B9" s="537">
        <v>1344.45</v>
      </c>
      <c r="C9" s="274">
        <v>1326.77</v>
      </c>
      <c r="D9" s="274">
        <v>1368.79</v>
      </c>
      <c r="E9" s="274">
        <v>1416.7</v>
      </c>
      <c r="F9" s="274">
        <v>1392.63</v>
      </c>
      <c r="G9" s="209">
        <f>E9/D9-1</f>
        <v>3.5001716844804687E-2</v>
      </c>
      <c r="H9" s="210">
        <f>E9/B9-1</f>
        <v>5.3739447357655568E-2</v>
      </c>
      <c r="I9" s="210">
        <f>F9/C9-1</f>
        <v>4.9639349698892943E-2</v>
      </c>
      <c r="J9" s="28"/>
      <c r="K9" s="29"/>
      <c r="L9" s="30"/>
      <c r="M9" s="18"/>
      <c r="N9" s="18"/>
      <c r="O9" s="31"/>
      <c r="P9" s="31"/>
      <c r="Q9" s="5"/>
    </row>
    <row r="10" spans="1:17" s="34" customFormat="1" ht="21" customHeight="1">
      <c r="A10" s="211" t="s">
        <v>143</v>
      </c>
      <c r="B10" s="538">
        <v>1346.93</v>
      </c>
      <c r="C10" s="272">
        <v>1328.8</v>
      </c>
      <c r="D10" s="272">
        <v>1370.46</v>
      </c>
      <c r="E10" s="272">
        <v>1419.5</v>
      </c>
      <c r="F10" s="272">
        <v>1394.83</v>
      </c>
      <c r="G10" s="213">
        <f t="shared" ref="G10:G11" si="0">E10/D10-1</f>
        <v>3.5783605504720928E-2</v>
      </c>
      <c r="H10" s="214">
        <f t="shared" ref="H10:H11" si="1">E10/B10-1</f>
        <v>5.3878078296570653E-2</v>
      </c>
      <c r="I10" s="214">
        <f t="shared" ref="I10:I11" si="2">F10/C10-1</f>
        <v>4.9691450933172732E-2</v>
      </c>
      <c r="J10" s="32"/>
      <c r="K10" s="29"/>
      <c r="L10" s="30"/>
      <c r="M10" s="18"/>
      <c r="N10" s="18"/>
      <c r="O10" s="33"/>
      <c r="P10" s="33"/>
      <c r="Q10" s="5"/>
    </row>
    <row r="11" spans="1:17" s="34" customFormat="1" ht="21" customHeight="1">
      <c r="A11" s="211" t="s">
        <v>18</v>
      </c>
      <c r="B11" s="538">
        <v>1335.53</v>
      </c>
      <c r="C11" s="272">
        <v>1319.44</v>
      </c>
      <c r="D11" s="272">
        <v>1362.88</v>
      </c>
      <c r="E11" s="272">
        <v>1406.9</v>
      </c>
      <c r="F11" s="272">
        <v>1384.86</v>
      </c>
      <c r="G11" s="213">
        <f t="shared" si="0"/>
        <v>3.2299248649917844E-2</v>
      </c>
      <c r="H11" s="214">
        <f t="shared" si="1"/>
        <v>5.3439458492134273E-2</v>
      </c>
      <c r="I11" s="214">
        <f t="shared" si="2"/>
        <v>4.9581640696052753E-2</v>
      </c>
      <c r="J11" s="32"/>
      <c r="K11" s="29"/>
      <c r="L11" s="30"/>
      <c r="M11" s="18"/>
      <c r="N11" s="18"/>
      <c r="O11" s="33"/>
      <c r="P11" s="33"/>
      <c r="Q11" s="5"/>
    </row>
    <row r="12" spans="1:17" ht="22.15" customHeight="1">
      <c r="A12" s="736" t="s">
        <v>112</v>
      </c>
      <c r="B12" s="737"/>
      <c r="C12" s="737"/>
      <c r="D12" s="737"/>
      <c r="E12" s="737"/>
      <c r="F12" s="737"/>
      <c r="G12" s="737"/>
      <c r="H12" s="737"/>
      <c r="I12" s="738"/>
      <c r="J12" s="28"/>
      <c r="K12" s="29"/>
      <c r="L12" s="30"/>
      <c r="M12" s="18"/>
      <c r="N12" s="18"/>
      <c r="O12" s="31"/>
      <c r="P12" s="31"/>
      <c r="Q12" s="5"/>
    </row>
    <row r="13" spans="1:17" s="5" customFormat="1" ht="21" customHeight="1">
      <c r="A13" s="539" t="s">
        <v>66</v>
      </c>
      <c r="B13" s="540">
        <v>1346.93</v>
      </c>
      <c r="C13" s="274">
        <v>1328.8</v>
      </c>
      <c r="D13" s="274">
        <v>1370.46</v>
      </c>
      <c r="E13" s="274">
        <v>1419.5</v>
      </c>
      <c r="F13" s="274">
        <v>1394.83</v>
      </c>
      <c r="G13" s="209">
        <f t="shared" ref="G13:G18" si="3">E13/D13-1</f>
        <v>3.5783605504720928E-2</v>
      </c>
      <c r="H13" s="210">
        <f t="shared" ref="H13:H18" si="4">E13/B13-1</f>
        <v>5.3878078296570653E-2</v>
      </c>
      <c r="I13" s="210">
        <f t="shared" ref="I13:I18" si="5">F13/C13-1</f>
        <v>4.9691450933172732E-2</v>
      </c>
      <c r="J13" s="35"/>
      <c r="K13" s="29"/>
      <c r="L13" s="30"/>
      <c r="M13" s="18"/>
      <c r="N13" s="18"/>
      <c r="O13" s="18"/>
      <c r="P13" s="18"/>
    </row>
    <row r="14" spans="1:17" s="34" customFormat="1" ht="21" customHeight="1">
      <c r="A14" s="220" t="s">
        <v>19</v>
      </c>
      <c r="B14" s="277">
        <v>1267.97</v>
      </c>
      <c r="C14" s="272">
        <v>1247.2</v>
      </c>
      <c r="D14" s="272">
        <v>1288.46</v>
      </c>
      <c r="E14" s="272">
        <v>1304.23</v>
      </c>
      <c r="F14" s="272">
        <v>1294.6500000000001</v>
      </c>
      <c r="G14" s="213">
        <f t="shared" si="3"/>
        <v>1.2239417599304581E-2</v>
      </c>
      <c r="H14" s="214">
        <f t="shared" si="4"/>
        <v>2.8596891093637833E-2</v>
      </c>
      <c r="I14" s="214">
        <f t="shared" si="5"/>
        <v>3.8045221295702314E-2</v>
      </c>
      <c r="J14" s="32"/>
      <c r="K14" s="29"/>
      <c r="L14" s="30"/>
      <c r="M14" s="18"/>
      <c r="N14" s="18"/>
      <c r="O14" s="33"/>
      <c r="P14" s="33"/>
      <c r="Q14" s="5"/>
    </row>
    <row r="15" spans="1:17" s="34" customFormat="1" ht="21" customHeight="1">
      <c r="A15" s="220" t="s">
        <v>20</v>
      </c>
      <c r="B15" s="277">
        <v>1366.54</v>
      </c>
      <c r="C15" s="272">
        <v>1348.81</v>
      </c>
      <c r="D15" s="272">
        <v>1386.64</v>
      </c>
      <c r="E15" s="272">
        <v>1433.78</v>
      </c>
      <c r="F15" s="272">
        <v>1410.13</v>
      </c>
      <c r="G15" s="213">
        <f t="shared" si="3"/>
        <v>3.3995846073962888E-2</v>
      </c>
      <c r="H15" s="214">
        <f t="shared" si="4"/>
        <v>4.9204560422673405E-2</v>
      </c>
      <c r="I15" s="214">
        <f t="shared" si="5"/>
        <v>4.5462296394599866E-2</v>
      </c>
      <c r="J15" s="32"/>
      <c r="K15" s="29"/>
      <c r="L15" s="30"/>
      <c r="M15" s="36"/>
      <c r="N15" s="18"/>
      <c r="O15" s="33"/>
      <c r="P15" s="33"/>
      <c r="Q15" s="5"/>
    </row>
    <row r="16" spans="1:17" s="34" customFormat="1" ht="28.5" customHeight="1">
      <c r="A16" s="220" t="s">
        <v>21</v>
      </c>
      <c r="B16" s="277">
        <v>1151.04</v>
      </c>
      <c r="C16" s="272">
        <v>1134.28</v>
      </c>
      <c r="D16" s="272">
        <v>1177.05</v>
      </c>
      <c r="E16" s="272">
        <v>1230.3499999999999</v>
      </c>
      <c r="F16" s="272">
        <v>1202.96</v>
      </c>
      <c r="G16" s="213">
        <f t="shared" si="3"/>
        <v>4.5282698271101429E-2</v>
      </c>
      <c r="H16" s="214">
        <f t="shared" si="4"/>
        <v>6.8902905198776621E-2</v>
      </c>
      <c r="I16" s="214">
        <f t="shared" si="5"/>
        <v>6.0549423422788129E-2</v>
      </c>
      <c r="J16" s="32"/>
      <c r="K16" s="29"/>
      <c r="L16" s="30"/>
      <c r="M16" s="18"/>
      <c r="N16" s="18"/>
      <c r="O16" s="33"/>
      <c r="P16" s="33"/>
      <c r="Q16" s="5"/>
    </row>
    <row r="17" spans="1:17" s="34" customFormat="1" ht="28.5" customHeight="1">
      <c r="A17" s="220" t="s">
        <v>22</v>
      </c>
      <c r="B17" s="277">
        <v>1223.6199999999999</v>
      </c>
      <c r="C17" s="272">
        <v>1205.6500000000001</v>
      </c>
      <c r="D17" s="272">
        <v>1255.3800000000001</v>
      </c>
      <c r="E17" s="272">
        <v>1313.87</v>
      </c>
      <c r="F17" s="272">
        <v>1283.81</v>
      </c>
      <c r="G17" s="213">
        <f t="shared" si="3"/>
        <v>4.6591470311778016E-2</v>
      </c>
      <c r="H17" s="214">
        <f t="shared" si="4"/>
        <v>7.3756558408656359E-2</v>
      </c>
      <c r="I17" s="214">
        <f t="shared" si="5"/>
        <v>6.4828101024343665E-2</v>
      </c>
      <c r="J17" s="32"/>
      <c r="K17" s="29"/>
      <c r="L17" s="30"/>
      <c r="M17" s="18"/>
      <c r="N17" s="18"/>
      <c r="O17" s="33"/>
      <c r="P17" s="33"/>
      <c r="Q17" s="5"/>
    </row>
    <row r="18" spans="1:17" s="34" customFormat="1" ht="28.5" customHeight="1">
      <c r="A18" s="220" t="s">
        <v>23</v>
      </c>
      <c r="B18" s="277">
        <v>1413.88</v>
      </c>
      <c r="C18" s="272">
        <v>1395.02</v>
      </c>
      <c r="D18" s="272">
        <v>1445.04</v>
      </c>
      <c r="E18" s="272">
        <v>1510.74</v>
      </c>
      <c r="F18" s="272">
        <v>1477.64</v>
      </c>
      <c r="G18" s="213">
        <f t="shared" si="3"/>
        <v>4.5465869456900787E-2</v>
      </c>
      <c r="H18" s="214">
        <f t="shared" si="4"/>
        <v>6.8506521062607684E-2</v>
      </c>
      <c r="I18" s="214">
        <f t="shared" si="5"/>
        <v>5.9224957348281926E-2</v>
      </c>
      <c r="J18" s="32"/>
      <c r="K18" s="29"/>
      <c r="L18" s="30"/>
      <c r="M18" s="18"/>
      <c r="N18" s="18"/>
      <c r="O18" s="33"/>
      <c r="P18" s="33"/>
      <c r="Q18" s="5"/>
    </row>
    <row r="19" spans="1:17" ht="21" customHeight="1">
      <c r="A19" s="739" t="s">
        <v>68</v>
      </c>
      <c r="B19" s="740"/>
      <c r="C19" s="740"/>
      <c r="D19" s="740"/>
      <c r="E19" s="740"/>
      <c r="F19" s="740"/>
      <c r="G19" s="740"/>
      <c r="H19" s="740"/>
      <c r="I19" s="741"/>
      <c r="J19" s="28"/>
      <c r="K19" s="29"/>
      <c r="L19" s="30"/>
      <c r="M19" s="18"/>
      <c r="N19" s="18"/>
      <c r="O19" s="31"/>
      <c r="P19" s="31"/>
      <c r="Q19" s="5"/>
    </row>
    <row r="20" spans="1:17" ht="21" customHeight="1">
      <c r="A20" s="541" t="s">
        <v>69</v>
      </c>
      <c r="B20" s="542">
        <v>1335.53</v>
      </c>
      <c r="C20" s="274">
        <v>1319.44</v>
      </c>
      <c r="D20" s="274">
        <v>1362.88</v>
      </c>
      <c r="E20" s="274">
        <v>1406.9</v>
      </c>
      <c r="F20" s="274">
        <v>1384.86</v>
      </c>
      <c r="G20" s="281">
        <f t="shared" ref="G20:G32" si="6">E20/D20-1</f>
        <v>3.2299248649917844E-2</v>
      </c>
      <c r="H20" s="210">
        <f t="shared" ref="H20:H32" si="7">E20/B20-1</f>
        <v>5.3439458492134273E-2</v>
      </c>
      <c r="I20" s="210">
        <f t="shared" ref="I20:I32" si="8">F20/C20-1</f>
        <v>4.9581640696052753E-2</v>
      </c>
      <c r="J20" s="28"/>
      <c r="K20" s="29"/>
      <c r="L20" s="30"/>
      <c r="M20" s="18"/>
      <c r="N20" s="18"/>
      <c r="O20" s="31"/>
      <c r="P20" s="31"/>
      <c r="Q20" s="5"/>
    </row>
    <row r="21" spans="1:17" s="5" customFormat="1" ht="29.25" customHeight="1">
      <c r="A21" s="227" t="s">
        <v>26</v>
      </c>
      <c r="B21" s="273">
        <v>1297.25</v>
      </c>
      <c r="C21" s="274">
        <v>1281.6199999999999</v>
      </c>
      <c r="D21" s="274">
        <v>1321.67</v>
      </c>
      <c r="E21" s="274">
        <v>1361.16</v>
      </c>
      <c r="F21" s="274">
        <v>1341.37</v>
      </c>
      <c r="G21" s="209">
        <f t="shared" si="6"/>
        <v>2.9878865374866725E-2</v>
      </c>
      <c r="H21" s="210">
        <f t="shared" si="7"/>
        <v>4.9265754480632085E-2</v>
      </c>
      <c r="I21" s="210">
        <f t="shared" si="8"/>
        <v>4.662068319782775E-2</v>
      </c>
      <c r="J21" s="35"/>
      <c r="K21" s="29"/>
      <c r="L21" s="30"/>
      <c r="M21" s="18"/>
      <c r="N21" s="18"/>
      <c r="O21" s="18"/>
      <c r="P21" s="18"/>
    </row>
    <row r="22" spans="1:17" s="34" customFormat="1" ht="28.5" customHeight="1">
      <c r="A22" s="220" t="s">
        <v>575</v>
      </c>
      <c r="B22" s="277">
        <v>1318.03</v>
      </c>
      <c r="C22" s="272">
        <v>1300.92</v>
      </c>
      <c r="D22" s="272">
        <v>1326.98</v>
      </c>
      <c r="E22" s="272">
        <v>1350.02</v>
      </c>
      <c r="F22" s="272">
        <v>1338.49</v>
      </c>
      <c r="G22" s="213">
        <f t="shared" si="6"/>
        <v>1.7362733424769017E-2</v>
      </c>
      <c r="H22" s="214">
        <f t="shared" si="7"/>
        <v>2.4271071219926776E-2</v>
      </c>
      <c r="I22" s="214">
        <f t="shared" si="8"/>
        <v>2.8879562156012728E-2</v>
      </c>
      <c r="J22" s="32"/>
      <c r="K22" s="29"/>
      <c r="L22" s="30"/>
      <c r="M22" s="18"/>
      <c r="N22" s="18"/>
      <c r="O22" s="33"/>
      <c r="P22" s="33"/>
      <c r="Q22" s="5"/>
    </row>
    <row r="23" spans="1:17" s="34" customFormat="1" ht="28.5" customHeight="1">
      <c r="A23" s="220" t="s">
        <v>73</v>
      </c>
      <c r="B23" s="277">
        <v>1297.81</v>
      </c>
      <c r="C23" s="272">
        <v>1282.18</v>
      </c>
      <c r="D23" s="272">
        <v>1322.12</v>
      </c>
      <c r="E23" s="272">
        <v>1361.31</v>
      </c>
      <c r="F23" s="272">
        <v>1341.68</v>
      </c>
      <c r="G23" s="213">
        <f t="shared" si="6"/>
        <v>2.9641787432305833E-2</v>
      </c>
      <c r="H23" s="214">
        <f t="shared" si="7"/>
        <v>4.8928579684237361E-2</v>
      </c>
      <c r="I23" s="214">
        <f t="shared" si="8"/>
        <v>4.640534090377324E-2</v>
      </c>
      <c r="J23" s="32"/>
      <c r="K23" s="29"/>
      <c r="L23" s="30"/>
      <c r="M23" s="18"/>
      <c r="N23" s="18"/>
      <c r="O23" s="33" t="s">
        <v>74</v>
      </c>
      <c r="P23" s="33"/>
      <c r="Q23" s="5"/>
    </row>
    <row r="24" spans="1:17" s="34" customFormat="1" ht="28.5" customHeight="1">
      <c r="A24" s="220" t="s">
        <v>498</v>
      </c>
      <c r="B24" s="277">
        <v>1126.19</v>
      </c>
      <c r="C24" s="272">
        <v>1124.93</v>
      </c>
      <c r="D24" s="272">
        <v>1161.7</v>
      </c>
      <c r="E24" s="272">
        <v>1338.31</v>
      </c>
      <c r="F24" s="272">
        <v>1247.0899999999999</v>
      </c>
      <c r="G24" s="213">
        <f t="shared" si="6"/>
        <v>0.15202720151502103</v>
      </c>
      <c r="H24" s="214">
        <f t="shared" si="7"/>
        <v>0.18835187668155462</v>
      </c>
      <c r="I24" s="214">
        <f t="shared" si="8"/>
        <v>0.10859342359080104</v>
      </c>
      <c r="J24" s="32"/>
      <c r="K24" s="29"/>
      <c r="L24" s="30"/>
      <c r="M24" s="18"/>
      <c r="N24" s="18"/>
      <c r="O24" s="33"/>
      <c r="P24" s="33"/>
      <c r="Q24" s="5"/>
    </row>
    <row r="25" spans="1:17" s="34" customFormat="1" ht="28.5" customHeight="1">
      <c r="A25" s="220" t="s">
        <v>499</v>
      </c>
      <c r="B25" s="277">
        <v>1072.9100000000001</v>
      </c>
      <c r="C25" s="272">
        <v>1059.28</v>
      </c>
      <c r="D25" s="272">
        <v>1087</v>
      </c>
      <c r="E25" s="272">
        <v>1121.32</v>
      </c>
      <c r="F25" s="272">
        <v>1103.6600000000001</v>
      </c>
      <c r="G25" s="213">
        <f t="shared" si="6"/>
        <v>3.1573137074516922E-2</v>
      </c>
      <c r="H25" s="214">
        <f t="shared" si="7"/>
        <v>4.5120280359023379E-2</v>
      </c>
      <c r="I25" s="214">
        <f t="shared" si="8"/>
        <v>4.1896382448455727E-2</v>
      </c>
      <c r="J25" s="32"/>
      <c r="K25" s="29"/>
      <c r="L25" s="30"/>
      <c r="M25" s="18"/>
      <c r="N25" s="18"/>
      <c r="O25" s="33"/>
      <c r="P25" s="33"/>
      <c r="Q25" s="5"/>
    </row>
    <row r="26" spans="1:17" s="34" customFormat="1" ht="37.5" customHeight="1">
      <c r="A26" s="220" t="s">
        <v>31</v>
      </c>
      <c r="B26" s="277">
        <v>1331.81</v>
      </c>
      <c r="C26" s="272">
        <v>1314.41</v>
      </c>
      <c r="D26" s="272">
        <v>1364.44</v>
      </c>
      <c r="E26" s="272">
        <v>1422.54</v>
      </c>
      <c r="F26" s="272">
        <v>1392.94</v>
      </c>
      <c r="G26" s="213">
        <f t="shared" si="6"/>
        <v>4.2581571926944228E-2</v>
      </c>
      <c r="H26" s="214">
        <f t="shared" si="7"/>
        <v>6.8125333193173265E-2</v>
      </c>
      <c r="I26" s="214">
        <f t="shared" si="8"/>
        <v>5.9745437116272671E-2</v>
      </c>
      <c r="J26" s="32"/>
      <c r="K26" s="29"/>
      <c r="L26" s="30"/>
      <c r="M26" s="18"/>
      <c r="N26" s="18"/>
      <c r="O26" s="33"/>
      <c r="P26" s="33"/>
      <c r="Q26" s="5"/>
    </row>
    <row r="27" spans="1:17" s="5" customFormat="1" ht="21" customHeight="1">
      <c r="A27" s="227" t="s">
        <v>32</v>
      </c>
      <c r="B27" s="273">
        <v>1502.93</v>
      </c>
      <c r="C27" s="274">
        <v>1486.15</v>
      </c>
      <c r="D27" s="274">
        <v>1540.61</v>
      </c>
      <c r="E27" s="274">
        <v>1602.13</v>
      </c>
      <c r="F27" s="274">
        <v>1571.47</v>
      </c>
      <c r="G27" s="209">
        <f t="shared" si="6"/>
        <v>3.9932234634333375E-2</v>
      </c>
      <c r="H27" s="210">
        <f t="shared" si="7"/>
        <v>6.600440472942859E-2</v>
      </c>
      <c r="I27" s="210">
        <f t="shared" si="8"/>
        <v>5.7410086465027099E-2</v>
      </c>
      <c r="J27" s="35"/>
      <c r="K27" s="29"/>
      <c r="L27" s="30"/>
      <c r="M27" s="18"/>
      <c r="N27" s="18"/>
      <c r="O27" s="18"/>
      <c r="P27" s="18"/>
    </row>
    <row r="28" spans="1:17" s="34" customFormat="1" ht="21" customHeight="1">
      <c r="A28" s="220" t="s">
        <v>33</v>
      </c>
      <c r="B28" s="277">
        <v>1556.84</v>
      </c>
      <c r="C28" s="272">
        <v>1543.22</v>
      </c>
      <c r="D28" s="272">
        <v>1581.09</v>
      </c>
      <c r="E28" s="272">
        <v>1637.76</v>
      </c>
      <c r="F28" s="272">
        <v>1609.26</v>
      </c>
      <c r="G28" s="213">
        <f t="shared" si="6"/>
        <v>3.5842361914881549E-2</v>
      </c>
      <c r="H28" s="214">
        <f t="shared" si="7"/>
        <v>5.1977081781043655E-2</v>
      </c>
      <c r="I28" s="214">
        <f t="shared" si="8"/>
        <v>4.2793639273726258E-2</v>
      </c>
      <c r="J28" s="32"/>
      <c r="K28" s="29"/>
      <c r="L28" s="30"/>
      <c r="M28" s="18"/>
      <c r="N28" s="18"/>
      <c r="O28" s="33"/>
      <c r="P28" s="33"/>
      <c r="Q28" s="5"/>
    </row>
    <row r="29" spans="1:17" s="34" customFormat="1" ht="21" customHeight="1">
      <c r="A29" s="220" t="s">
        <v>34</v>
      </c>
      <c r="B29" s="277">
        <v>1493.23</v>
      </c>
      <c r="C29" s="272">
        <v>1476.74</v>
      </c>
      <c r="D29" s="272">
        <v>1531.11</v>
      </c>
      <c r="E29" s="272">
        <v>1591.74</v>
      </c>
      <c r="F29" s="272">
        <v>1561.52</v>
      </c>
      <c r="G29" s="213">
        <f t="shared" si="6"/>
        <v>3.9598722495444605E-2</v>
      </c>
      <c r="H29" s="214">
        <f t="shared" si="7"/>
        <v>6.5971082820462934E-2</v>
      </c>
      <c r="I29" s="214">
        <f t="shared" si="8"/>
        <v>5.7410241477849899E-2</v>
      </c>
      <c r="J29" s="32"/>
      <c r="K29" s="29"/>
      <c r="L29" s="30"/>
      <c r="M29" s="18"/>
      <c r="N29" s="18"/>
      <c r="O29" s="33"/>
      <c r="P29" s="33"/>
      <c r="Q29" s="5"/>
    </row>
    <row r="30" spans="1:17" s="34" customFormat="1" ht="28.5" customHeight="1">
      <c r="A30" s="220" t="s">
        <v>35</v>
      </c>
      <c r="B30" s="277">
        <v>1818.58</v>
      </c>
      <c r="C30" s="272">
        <v>1789.95</v>
      </c>
      <c r="D30" s="272">
        <v>1872.55</v>
      </c>
      <c r="E30" s="272">
        <v>1965.19</v>
      </c>
      <c r="F30" s="272">
        <v>1918.62</v>
      </c>
      <c r="G30" s="213">
        <f t="shared" si="6"/>
        <v>4.947264425516007E-2</v>
      </c>
      <c r="H30" s="214">
        <f t="shared" si="7"/>
        <v>8.0617844692012497E-2</v>
      </c>
      <c r="I30" s="214">
        <f t="shared" si="8"/>
        <v>7.1884689516466871E-2</v>
      </c>
      <c r="J30" s="32"/>
      <c r="K30" s="29"/>
      <c r="L30" s="30"/>
      <c r="M30" s="18"/>
      <c r="N30" s="18"/>
      <c r="O30" s="33"/>
      <c r="P30" s="33"/>
      <c r="Q30" s="5"/>
    </row>
    <row r="31" spans="1:17" s="34" customFormat="1" ht="28.5" customHeight="1">
      <c r="A31" s="220" t="s">
        <v>36</v>
      </c>
      <c r="B31" s="277">
        <v>1778.96</v>
      </c>
      <c r="C31" s="272">
        <v>1751.89</v>
      </c>
      <c r="D31" s="272">
        <v>1819</v>
      </c>
      <c r="E31" s="272">
        <v>1908.51</v>
      </c>
      <c r="F31" s="272">
        <v>1863.42</v>
      </c>
      <c r="G31" s="213">
        <f t="shared" si="6"/>
        <v>4.9208356239692108E-2</v>
      </c>
      <c r="H31" s="214">
        <f t="shared" si="7"/>
        <v>7.282344740747404E-2</v>
      </c>
      <c r="I31" s="214">
        <f t="shared" si="8"/>
        <v>6.3662672884713167E-2</v>
      </c>
      <c r="J31" s="32"/>
      <c r="K31" s="29"/>
      <c r="L31" s="30"/>
      <c r="M31" s="18"/>
      <c r="N31" s="18"/>
      <c r="O31" s="33"/>
      <c r="P31" s="33"/>
      <c r="Q31" s="5"/>
    </row>
    <row r="32" spans="1:17" s="34" customFormat="1" ht="28.5" customHeight="1">
      <c r="A32" s="229" t="s">
        <v>37</v>
      </c>
      <c r="B32" s="284">
        <v>1670.9</v>
      </c>
      <c r="C32" s="285">
        <v>1638.65</v>
      </c>
      <c r="D32" s="285">
        <v>1707.45</v>
      </c>
      <c r="E32" s="285">
        <v>1804.19</v>
      </c>
      <c r="F32" s="285">
        <v>1755.61</v>
      </c>
      <c r="G32" s="230">
        <f t="shared" si="6"/>
        <v>5.6657588802014658E-2</v>
      </c>
      <c r="H32" s="231">
        <f t="shared" si="7"/>
        <v>7.9771380693039573E-2</v>
      </c>
      <c r="I32" s="231">
        <f t="shared" si="8"/>
        <v>7.1375827663015201E-2</v>
      </c>
      <c r="J32" s="32"/>
      <c r="K32" s="29"/>
      <c r="L32" s="30"/>
      <c r="M32" s="18"/>
      <c r="N32" s="18"/>
      <c r="O32" s="33"/>
      <c r="P32" s="33"/>
      <c r="Q32" s="5"/>
    </row>
    <row r="33" spans="1:9" ht="17.25" customHeight="1">
      <c r="A33" s="722" t="s">
        <v>494</v>
      </c>
      <c r="B33" s="723"/>
      <c r="C33" s="723"/>
      <c r="D33" s="723"/>
      <c r="E33" s="723"/>
      <c r="F33" s="723"/>
      <c r="G33" s="723"/>
      <c r="H33" s="723"/>
      <c r="I33" s="723"/>
    </row>
    <row r="40" spans="1:9">
      <c r="G40" s="530"/>
    </row>
  </sheetData>
  <mergeCells count="21">
    <mergeCell ref="O6:Q6"/>
    <mergeCell ref="A1:I1"/>
    <mergeCell ref="A3:I3"/>
    <mergeCell ref="A4:A7"/>
    <mergeCell ref="B4:C4"/>
    <mergeCell ref="B5:B6"/>
    <mergeCell ref="C5:C6"/>
    <mergeCell ref="D5:D6"/>
    <mergeCell ref="G5:I5"/>
    <mergeCell ref="G6:G7"/>
    <mergeCell ref="I6:I7"/>
    <mergeCell ref="D4:I4"/>
    <mergeCell ref="A33:I33"/>
    <mergeCell ref="A8:I8"/>
    <mergeCell ref="A12:I12"/>
    <mergeCell ref="A19:I19"/>
    <mergeCell ref="K6:M6"/>
    <mergeCell ref="E5:E6"/>
    <mergeCell ref="F5:F6"/>
    <mergeCell ref="H6:H7"/>
    <mergeCell ref="B7:F7"/>
  </mergeCells>
  <hyperlinks>
    <hyperlink ref="J1" location="'Spis treści'!A1" display="Powrót do spisu" xr:uid="{7E41E712-2A83-41A7-8317-83B55B36969B}"/>
  </hyperlinks>
  <printOptions horizontalCentered="1"/>
  <pageMargins left="0.51181102362204722" right="0.51181102362204722" top="0.6692913385826772" bottom="0.55118110236220474" header="0.31496062992125984" footer="0.31496062992125984"/>
  <pageSetup paperSize="9" scale="81" orientation="portrait" r:id="rId1"/>
  <headerFooter differentFirst="1" alignWithMargins="0">
    <oddFooter>&amp;C&amp;"Arial,Normalny"&amp;9&amp;P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2"/>
  <dimension ref="A1:I40"/>
  <sheetViews>
    <sheetView showGridLines="0" view="pageBreakPreview" topLeftCell="A11" zoomScale="90" zoomScaleNormal="100" zoomScaleSheetLayoutView="90" workbookViewId="0">
      <selection activeCell="A17" sqref="A17:B17"/>
    </sheetView>
  </sheetViews>
  <sheetFormatPr defaultColWidth="8" defaultRowHeight="12.75"/>
  <cols>
    <col min="1" max="1" width="24.25" style="1" customWidth="1"/>
    <col min="2" max="4" width="12.375" style="1" customWidth="1"/>
    <col min="5" max="8" width="10.875" style="1" customWidth="1"/>
    <col min="9" max="9" width="10.25" style="1" customWidth="1"/>
    <col min="10" max="16384" width="8" style="1"/>
  </cols>
  <sheetData>
    <row r="1" spans="1:9" ht="24.75" customHeight="1">
      <c r="A1" s="686" t="str">
        <f>'Tab 1 (11)'!A1</f>
        <v>II. FUNDUSZ EMERYTALNO-RENTOWY</v>
      </c>
      <c r="B1" s="686"/>
      <c r="C1" s="686"/>
      <c r="D1" s="686"/>
      <c r="E1" s="686"/>
      <c r="F1" s="686"/>
      <c r="G1" s="686"/>
      <c r="H1" s="686"/>
      <c r="I1" s="585" t="s">
        <v>637</v>
      </c>
    </row>
    <row r="2" spans="1:9" ht="23.25" customHeight="1">
      <c r="A2" s="10"/>
      <c r="B2" s="10"/>
      <c r="C2" s="10"/>
      <c r="D2" s="10"/>
      <c r="E2" s="10"/>
      <c r="F2" s="10"/>
      <c r="G2" s="10"/>
      <c r="H2" s="10"/>
    </row>
    <row r="3" spans="1:9" ht="34.5" customHeight="1">
      <c r="A3" s="687" t="s">
        <v>587</v>
      </c>
      <c r="B3" s="687"/>
      <c r="C3" s="687"/>
      <c r="D3" s="687"/>
      <c r="E3" s="687"/>
      <c r="F3" s="687"/>
      <c r="G3" s="687"/>
      <c r="H3" s="687"/>
    </row>
    <row r="4" spans="1:9">
      <c r="A4" s="702" t="s">
        <v>15</v>
      </c>
      <c r="B4" s="702" t="s">
        <v>523</v>
      </c>
      <c r="C4" s="714" t="s">
        <v>75</v>
      </c>
      <c r="D4" s="715"/>
      <c r="E4" s="715"/>
      <c r="F4" s="715"/>
      <c r="G4" s="715"/>
      <c r="H4" s="716"/>
    </row>
    <row r="5" spans="1:9">
      <c r="A5" s="710"/>
      <c r="B5" s="710"/>
      <c r="C5" s="702" t="s">
        <v>452</v>
      </c>
      <c r="D5" s="702" t="s">
        <v>39</v>
      </c>
      <c r="E5" s="714" t="s">
        <v>38</v>
      </c>
      <c r="F5" s="715"/>
      <c r="G5" s="715"/>
      <c r="H5" s="716"/>
    </row>
    <row r="6" spans="1:9" ht="29.25" customHeight="1">
      <c r="A6" s="710"/>
      <c r="B6" s="710"/>
      <c r="C6" s="710"/>
      <c r="D6" s="710"/>
      <c r="E6" s="717" t="s">
        <v>76</v>
      </c>
      <c r="F6" s="718"/>
      <c r="G6" s="700" t="s">
        <v>458</v>
      </c>
      <c r="H6" s="700"/>
    </row>
    <row r="7" spans="1:9">
      <c r="A7" s="710"/>
      <c r="B7" s="710"/>
      <c r="C7" s="710"/>
      <c r="D7" s="710"/>
      <c r="E7" s="700" t="s">
        <v>42</v>
      </c>
      <c r="F7" s="701" t="s">
        <v>43</v>
      </c>
      <c r="G7" s="702" t="s">
        <v>44</v>
      </c>
      <c r="H7" s="701" t="s">
        <v>43</v>
      </c>
    </row>
    <row r="8" spans="1:9" ht="21.75" customHeight="1">
      <c r="A8" s="710"/>
      <c r="B8" s="703"/>
      <c r="C8" s="703"/>
      <c r="D8" s="703"/>
      <c r="E8" s="700"/>
      <c r="F8" s="701"/>
      <c r="G8" s="703"/>
      <c r="H8" s="701"/>
    </row>
    <row r="9" spans="1:9" ht="17.25" customHeight="1">
      <c r="A9" s="710"/>
      <c r="B9" s="706" t="str">
        <f>'Tab 6 (16)'!B9:H9</f>
        <v>I PÓŁROCZE 2022 R.</v>
      </c>
      <c r="C9" s="707"/>
      <c r="D9" s="707"/>
      <c r="E9" s="707"/>
      <c r="F9" s="707"/>
      <c r="G9" s="707"/>
      <c r="H9" s="708"/>
    </row>
    <row r="10" spans="1:9" ht="19.5" customHeight="1">
      <c r="A10" s="703"/>
      <c r="B10" s="717" t="s">
        <v>345</v>
      </c>
      <c r="C10" s="744"/>
      <c r="D10" s="744"/>
      <c r="E10" s="744"/>
      <c r="F10" s="744"/>
      <c r="G10" s="744"/>
      <c r="H10" s="718"/>
    </row>
    <row r="11" spans="1:9" ht="21" customHeight="1">
      <c r="A11" s="320" t="s">
        <v>77</v>
      </c>
      <c r="B11" s="321">
        <v>1392.63</v>
      </c>
      <c r="C11" s="322">
        <v>1394.83</v>
      </c>
      <c r="D11" s="323">
        <v>1384.86</v>
      </c>
      <c r="E11" s="321">
        <v>1341.37</v>
      </c>
      <c r="F11" s="324">
        <v>1338.49</v>
      </c>
      <c r="G11" s="321">
        <v>1571.47</v>
      </c>
      <c r="H11" s="325">
        <v>1609.26</v>
      </c>
    </row>
    <row r="12" spans="1:9" ht="21" customHeight="1">
      <c r="A12" s="293" t="s">
        <v>45</v>
      </c>
      <c r="B12" s="326">
        <v>1358.3</v>
      </c>
      <c r="C12" s="327">
        <v>1359.44</v>
      </c>
      <c r="D12" s="295">
        <v>1354.18</v>
      </c>
      <c r="E12" s="326">
        <v>1316.61</v>
      </c>
      <c r="F12" s="328">
        <v>1291.1099999999999</v>
      </c>
      <c r="G12" s="326">
        <v>1516.53</v>
      </c>
      <c r="H12" s="329">
        <v>1383.55</v>
      </c>
    </row>
    <row r="13" spans="1:9" ht="21" customHeight="1">
      <c r="A13" s="293" t="s">
        <v>46</v>
      </c>
      <c r="B13" s="326">
        <v>1423.37</v>
      </c>
      <c r="C13" s="327">
        <v>1421.69</v>
      </c>
      <c r="D13" s="295">
        <v>1429.22</v>
      </c>
      <c r="E13" s="326">
        <v>1369.54</v>
      </c>
      <c r="F13" s="328">
        <v>1377.55</v>
      </c>
      <c r="G13" s="326">
        <v>1742.71</v>
      </c>
      <c r="H13" s="329">
        <v>1835.28</v>
      </c>
    </row>
    <row r="14" spans="1:9" ht="21" customHeight="1">
      <c r="A14" s="293" t="s">
        <v>47</v>
      </c>
      <c r="B14" s="326">
        <v>1400.32</v>
      </c>
      <c r="C14" s="327">
        <v>1405.04</v>
      </c>
      <c r="D14" s="295">
        <v>1383.68</v>
      </c>
      <c r="E14" s="326">
        <v>1343.86</v>
      </c>
      <c r="F14" s="328">
        <v>1341.28</v>
      </c>
      <c r="G14" s="326">
        <v>1563.93</v>
      </c>
      <c r="H14" s="329">
        <v>1542.12</v>
      </c>
    </row>
    <row r="15" spans="1:9" ht="21" customHeight="1">
      <c r="A15" s="293" t="s">
        <v>48</v>
      </c>
      <c r="B15" s="326">
        <v>1327.04</v>
      </c>
      <c r="C15" s="327">
        <v>1318.82</v>
      </c>
      <c r="D15" s="295">
        <v>1350.38</v>
      </c>
      <c r="E15" s="326">
        <v>1314.71</v>
      </c>
      <c r="F15" s="328">
        <v>1253.1300000000001</v>
      </c>
      <c r="G15" s="326">
        <v>1535.83</v>
      </c>
      <c r="H15" s="329">
        <v>1438.4</v>
      </c>
    </row>
    <row r="16" spans="1:9" ht="21" customHeight="1">
      <c r="A16" s="293" t="s">
        <v>49</v>
      </c>
      <c r="B16" s="326">
        <v>1408.89</v>
      </c>
      <c r="C16" s="327">
        <v>1399.12</v>
      </c>
      <c r="D16" s="295">
        <v>1459.49</v>
      </c>
      <c r="E16" s="326">
        <v>1349.2</v>
      </c>
      <c r="F16" s="328">
        <v>1331.51</v>
      </c>
      <c r="G16" s="326">
        <v>1838.43</v>
      </c>
      <c r="H16" s="329">
        <v>2242.21</v>
      </c>
    </row>
    <row r="17" spans="1:8" ht="21" customHeight="1">
      <c r="A17" s="293" t="s">
        <v>50</v>
      </c>
      <c r="B17" s="326">
        <v>1371.9</v>
      </c>
      <c r="C17" s="327">
        <v>1377.78</v>
      </c>
      <c r="D17" s="295">
        <v>1359.62</v>
      </c>
      <c r="E17" s="326">
        <v>1335.77</v>
      </c>
      <c r="F17" s="328">
        <v>1327.78</v>
      </c>
      <c r="G17" s="326">
        <v>1513.09</v>
      </c>
      <c r="H17" s="329">
        <v>1530.81</v>
      </c>
    </row>
    <row r="18" spans="1:8" s="20" customFormat="1" ht="21" customHeight="1">
      <c r="A18" s="293" t="s">
        <v>51</v>
      </c>
      <c r="B18" s="330">
        <v>1403.68</v>
      </c>
      <c r="C18" s="327">
        <v>1409.42</v>
      </c>
      <c r="D18" s="295">
        <v>1379.22</v>
      </c>
      <c r="E18" s="331">
        <v>1334.39</v>
      </c>
      <c r="F18" s="332">
        <v>1352.23</v>
      </c>
      <c r="G18" s="331">
        <v>1523.51</v>
      </c>
      <c r="H18" s="333">
        <v>1608.15</v>
      </c>
    </row>
    <row r="19" spans="1:8" ht="21" customHeight="1">
      <c r="A19" s="293" t="s">
        <v>52</v>
      </c>
      <c r="B19" s="326">
        <v>1402.91</v>
      </c>
      <c r="C19" s="327">
        <v>1396.29</v>
      </c>
      <c r="D19" s="295">
        <v>1442.55</v>
      </c>
      <c r="E19" s="326">
        <v>1370.4</v>
      </c>
      <c r="F19" s="328">
        <v>1375.21</v>
      </c>
      <c r="G19" s="326">
        <v>1660.66</v>
      </c>
      <c r="H19" s="334">
        <v>1570.48</v>
      </c>
    </row>
    <row r="20" spans="1:8" ht="21" customHeight="1">
      <c r="A20" s="293" t="s">
        <v>53</v>
      </c>
      <c r="B20" s="326">
        <v>1388.98</v>
      </c>
      <c r="C20" s="327">
        <v>1394.99</v>
      </c>
      <c r="D20" s="295">
        <v>1370.79</v>
      </c>
      <c r="E20" s="326">
        <v>1335.21</v>
      </c>
      <c r="F20" s="328">
        <v>1328.71</v>
      </c>
      <c r="G20" s="326">
        <v>1554.88</v>
      </c>
      <c r="H20" s="329">
        <v>1656.37</v>
      </c>
    </row>
    <row r="21" spans="1:8" ht="21" customHeight="1">
      <c r="A21" s="293" t="s">
        <v>54</v>
      </c>
      <c r="B21" s="326">
        <v>1425.6</v>
      </c>
      <c r="C21" s="327">
        <v>1431.41</v>
      </c>
      <c r="D21" s="295">
        <v>1401.94</v>
      </c>
      <c r="E21" s="326">
        <v>1343.26</v>
      </c>
      <c r="F21" s="328">
        <v>1344.92</v>
      </c>
      <c r="G21" s="326">
        <v>1620</v>
      </c>
      <c r="H21" s="329">
        <v>1621.15</v>
      </c>
    </row>
    <row r="22" spans="1:8" ht="21" customHeight="1">
      <c r="A22" s="293" t="s">
        <v>55</v>
      </c>
      <c r="B22" s="326">
        <v>1394.19</v>
      </c>
      <c r="C22" s="327">
        <v>1396.22</v>
      </c>
      <c r="D22" s="295">
        <v>1388.46</v>
      </c>
      <c r="E22" s="326">
        <v>1344.83</v>
      </c>
      <c r="F22" s="328">
        <v>1346.89</v>
      </c>
      <c r="G22" s="326">
        <v>1585.16</v>
      </c>
      <c r="H22" s="329">
        <v>1546.42</v>
      </c>
    </row>
    <row r="23" spans="1:8" ht="21" customHeight="1">
      <c r="A23" s="293" t="s">
        <v>56</v>
      </c>
      <c r="B23" s="326">
        <v>1327.04</v>
      </c>
      <c r="C23" s="327">
        <v>1323.2</v>
      </c>
      <c r="D23" s="295">
        <v>1342.36</v>
      </c>
      <c r="E23" s="326">
        <v>1313.3</v>
      </c>
      <c r="F23" s="328">
        <v>1282.8499999999999</v>
      </c>
      <c r="G23" s="326">
        <v>1474.17</v>
      </c>
      <c r="H23" s="329">
        <v>1559.5</v>
      </c>
    </row>
    <row r="24" spans="1:8" ht="21" customHeight="1">
      <c r="A24" s="293" t="s">
        <v>57</v>
      </c>
      <c r="B24" s="326">
        <v>1394.49</v>
      </c>
      <c r="C24" s="327">
        <v>1401.37</v>
      </c>
      <c r="D24" s="295">
        <v>1367.85</v>
      </c>
      <c r="E24" s="326">
        <v>1327.49</v>
      </c>
      <c r="F24" s="328">
        <v>1320.77</v>
      </c>
      <c r="G24" s="326">
        <v>1520.39</v>
      </c>
      <c r="H24" s="329">
        <v>1510.17</v>
      </c>
    </row>
    <row r="25" spans="1:8" ht="21" customHeight="1">
      <c r="A25" s="293" t="s">
        <v>58</v>
      </c>
      <c r="B25" s="326">
        <v>1410.49</v>
      </c>
      <c r="C25" s="327">
        <v>1417.51</v>
      </c>
      <c r="D25" s="295">
        <v>1388.78</v>
      </c>
      <c r="E25" s="326">
        <v>1343.02</v>
      </c>
      <c r="F25" s="328">
        <v>1355.32</v>
      </c>
      <c r="G25" s="326">
        <v>1558.53</v>
      </c>
      <c r="H25" s="329">
        <v>1621.71</v>
      </c>
    </row>
    <row r="26" spans="1:8" ht="21" customHeight="1">
      <c r="A26" s="293" t="s">
        <v>59</v>
      </c>
      <c r="B26" s="326">
        <v>1364.58</v>
      </c>
      <c r="C26" s="327">
        <v>1362.85</v>
      </c>
      <c r="D26" s="295">
        <v>1370.19</v>
      </c>
      <c r="E26" s="326">
        <v>1353.09</v>
      </c>
      <c r="F26" s="328">
        <v>1345.98</v>
      </c>
      <c r="G26" s="326">
        <v>1444.2</v>
      </c>
      <c r="H26" s="329">
        <v>1485.43</v>
      </c>
    </row>
    <row r="27" spans="1:8" ht="21" customHeight="1">
      <c r="A27" s="335" t="s">
        <v>60</v>
      </c>
      <c r="B27" s="326">
        <v>1388.47</v>
      </c>
      <c r="C27" s="327">
        <v>1383.45</v>
      </c>
      <c r="D27" s="295">
        <v>1406.1</v>
      </c>
      <c r="E27" s="326">
        <v>1342.34</v>
      </c>
      <c r="F27" s="328">
        <v>1307.72</v>
      </c>
      <c r="G27" s="326">
        <v>1683.39</v>
      </c>
      <c r="H27" s="329">
        <v>1422.85</v>
      </c>
    </row>
    <row r="28" spans="1:8" s="2" customFormat="1" ht="53.25" customHeight="1">
      <c r="A28" s="527" t="s">
        <v>78</v>
      </c>
      <c r="B28" s="297">
        <f>C28</f>
        <v>633.55999999999995</v>
      </c>
      <c r="C28" s="297">
        <v>633.55999999999995</v>
      </c>
      <c r="D28" s="258">
        <v>0</v>
      </c>
      <c r="E28" s="258">
        <v>0</v>
      </c>
      <c r="F28" s="258">
        <v>0</v>
      </c>
      <c r="G28" s="258">
        <v>0</v>
      </c>
      <c r="H28" s="259">
        <v>0</v>
      </c>
    </row>
    <row r="29" spans="1:8" ht="21" customHeight="1">
      <c r="A29" s="260" t="s">
        <v>62</v>
      </c>
      <c r="B29" s="336">
        <f t="shared" ref="B29:B31" si="0">C29</f>
        <v>720.64</v>
      </c>
      <c r="C29" s="336">
        <v>720.64</v>
      </c>
      <c r="D29" s="262">
        <v>0</v>
      </c>
      <c r="E29" s="262">
        <v>0</v>
      </c>
      <c r="F29" s="262">
        <v>0</v>
      </c>
      <c r="G29" s="262">
        <v>0</v>
      </c>
      <c r="H29" s="263">
        <v>0</v>
      </c>
    </row>
    <row r="30" spans="1:8" ht="21" customHeight="1">
      <c r="A30" s="260" t="s">
        <v>63</v>
      </c>
      <c r="B30" s="336">
        <f t="shared" si="0"/>
        <v>620.28</v>
      </c>
      <c r="C30" s="336">
        <v>620.28</v>
      </c>
      <c r="D30" s="262">
        <v>0</v>
      </c>
      <c r="E30" s="262">
        <v>0</v>
      </c>
      <c r="F30" s="262">
        <v>0</v>
      </c>
      <c r="G30" s="262">
        <v>0</v>
      </c>
      <c r="H30" s="263">
        <v>0</v>
      </c>
    </row>
    <row r="31" spans="1:8" ht="21" customHeight="1">
      <c r="A31" s="264" t="s">
        <v>64</v>
      </c>
      <c r="B31" s="301">
        <f t="shared" si="0"/>
        <v>583.54999999999995</v>
      </c>
      <c r="C31" s="301">
        <v>583.54999999999995</v>
      </c>
      <c r="D31" s="266">
        <v>0</v>
      </c>
      <c r="E31" s="266">
        <v>0</v>
      </c>
      <c r="F31" s="266">
        <v>0</v>
      </c>
      <c r="G31" s="266">
        <v>0</v>
      </c>
      <c r="H31" s="267">
        <v>0</v>
      </c>
    </row>
    <row r="32" spans="1:8" ht="15.75" customHeight="1">
      <c r="A32" s="729" t="s">
        <v>494</v>
      </c>
      <c r="B32" s="729"/>
      <c r="C32" s="729"/>
      <c r="D32" s="729"/>
      <c r="E32" s="729"/>
      <c r="F32" s="729"/>
      <c r="G32" s="729"/>
      <c r="H32" s="729"/>
    </row>
    <row r="33" spans="1:8" ht="24.75" customHeight="1">
      <c r="A33" s="743"/>
      <c r="B33" s="743"/>
      <c r="C33" s="743"/>
      <c r="D33" s="743"/>
      <c r="E33" s="743"/>
      <c r="F33" s="743"/>
      <c r="G33" s="743"/>
      <c r="H33" s="743"/>
    </row>
    <row r="34" spans="1:8">
      <c r="A34" s="37"/>
      <c r="B34" s="37"/>
      <c r="C34" s="37"/>
      <c r="D34" s="37"/>
      <c r="E34" s="37"/>
      <c r="F34" s="37"/>
      <c r="G34" s="37"/>
      <c r="H34" s="37"/>
    </row>
    <row r="37" spans="1:8">
      <c r="C37" s="31"/>
    </row>
    <row r="39" spans="1:8" ht="15">
      <c r="D39" s="38"/>
    </row>
    <row r="40" spans="1:8">
      <c r="G40" s="530"/>
    </row>
  </sheetData>
  <mergeCells count="18">
    <mergeCell ref="A1:H1"/>
    <mergeCell ref="A3:H3"/>
    <mergeCell ref="A4:A10"/>
    <mergeCell ref="B4:B8"/>
    <mergeCell ref="C4:H4"/>
    <mergeCell ref="C5:C8"/>
    <mergeCell ref="D5:D8"/>
    <mergeCell ref="E5:H5"/>
    <mergeCell ref="E6:F6"/>
    <mergeCell ref="G6:H6"/>
    <mergeCell ref="B9:H9"/>
    <mergeCell ref="A33:H33"/>
    <mergeCell ref="E7:E8"/>
    <mergeCell ref="F7:F8"/>
    <mergeCell ref="G7:G8"/>
    <mergeCell ref="H7:H8"/>
    <mergeCell ref="B10:H10"/>
    <mergeCell ref="A32:H32"/>
  </mergeCells>
  <hyperlinks>
    <hyperlink ref="I1" location="'Spis treści'!A1" display="Powrót do spisu" xr:uid="{C8C7AB13-EFFD-49C5-A0DB-BAE6EB8BCC57}"/>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dimension ref="A1:J40"/>
  <sheetViews>
    <sheetView showGridLines="0" view="pageBreakPreview" topLeftCell="A10" zoomScale="90" zoomScaleNormal="100" zoomScaleSheetLayoutView="90" workbookViewId="0">
      <selection activeCell="A17" sqref="A17:B17"/>
    </sheetView>
  </sheetViews>
  <sheetFormatPr defaultColWidth="8" defaultRowHeight="12.75"/>
  <cols>
    <col min="1" max="1" width="20.375" style="1" customWidth="1"/>
    <col min="2" max="2" width="11.375" style="1" customWidth="1"/>
    <col min="3" max="3" width="11.625" style="1" customWidth="1"/>
    <col min="4" max="6" width="11.375" style="1" customWidth="1"/>
    <col min="7" max="9" width="8.875" style="1" customWidth="1"/>
    <col min="10" max="10" width="9.25" style="1" customWidth="1"/>
    <col min="11" max="16383" width="8" style="1"/>
    <col min="16384" max="16384" width="0.625" style="1" customWidth="1"/>
  </cols>
  <sheetData>
    <row r="1" spans="1:10" ht="30" customHeight="1">
      <c r="A1" s="686" t="str">
        <f>'Tab 8 (18)'!A1:H1</f>
        <v>II. FUNDUSZ EMERYTALNO-RENTOWY</v>
      </c>
      <c r="B1" s="686"/>
      <c r="C1" s="686"/>
      <c r="D1" s="686"/>
      <c r="E1" s="686"/>
      <c r="F1" s="686"/>
      <c r="G1" s="686"/>
      <c r="H1" s="686"/>
      <c r="I1" s="686"/>
      <c r="J1" s="585" t="s">
        <v>637</v>
      </c>
    </row>
    <row r="2" spans="1:10" s="40" customFormat="1" ht="17.25" customHeight="1">
      <c r="A2" s="39"/>
      <c r="B2" s="39"/>
      <c r="C2" s="39"/>
      <c r="D2" s="39"/>
      <c r="E2" s="39"/>
      <c r="F2" s="39"/>
    </row>
    <row r="3" spans="1:10" ht="26.25" customHeight="1">
      <c r="A3" s="748" t="s">
        <v>628</v>
      </c>
      <c r="B3" s="748"/>
      <c r="C3" s="748"/>
      <c r="D3" s="748"/>
      <c r="E3" s="748"/>
      <c r="F3" s="748"/>
      <c r="G3" s="748"/>
      <c r="H3" s="748"/>
      <c r="I3" s="748"/>
    </row>
    <row r="4" spans="1:10" ht="21.75" customHeight="1">
      <c r="A4" s="662" t="s">
        <v>15</v>
      </c>
      <c r="B4" s="627" t="s">
        <v>438</v>
      </c>
      <c r="C4" s="628"/>
      <c r="D4" s="627" t="s">
        <v>576</v>
      </c>
      <c r="E4" s="629"/>
      <c r="F4" s="629"/>
      <c r="G4" s="629"/>
      <c r="H4" s="629"/>
      <c r="I4" s="628"/>
    </row>
    <row r="5" spans="1:10" ht="24" customHeight="1">
      <c r="A5" s="746"/>
      <c r="B5" s="630" t="s">
        <v>642</v>
      </c>
      <c r="C5" s="630" t="s">
        <v>643</v>
      </c>
      <c r="D5" s="630" t="s">
        <v>577</v>
      </c>
      <c r="E5" s="630" t="s">
        <v>642</v>
      </c>
      <c r="F5" s="630" t="s">
        <v>643</v>
      </c>
      <c r="G5" s="656" t="s">
        <v>16</v>
      </c>
      <c r="H5" s="631"/>
      <c r="I5" s="632"/>
    </row>
    <row r="6" spans="1:10" ht="62.25" customHeight="1">
      <c r="A6" s="747"/>
      <c r="B6" s="630"/>
      <c r="C6" s="630"/>
      <c r="D6" s="630"/>
      <c r="E6" s="630"/>
      <c r="F6" s="630"/>
      <c r="G6" s="598" t="s">
        <v>644</v>
      </c>
      <c r="H6" s="597" t="s">
        <v>645</v>
      </c>
      <c r="I6" s="597" t="s">
        <v>646</v>
      </c>
    </row>
    <row r="7" spans="1:10" ht="21.75" customHeight="1">
      <c r="A7" s="306" t="s">
        <v>80</v>
      </c>
      <c r="B7" s="307">
        <v>39007</v>
      </c>
      <c r="C7" s="308">
        <v>79098</v>
      </c>
      <c r="D7" s="308">
        <v>35840</v>
      </c>
      <c r="E7" s="308">
        <v>34334</v>
      </c>
      <c r="F7" s="308">
        <v>70174</v>
      </c>
      <c r="G7" s="129">
        <f>E7/D7-1</f>
        <v>-4.2020089285714324E-2</v>
      </c>
      <c r="H7" s="154">
        <f>E7/B7-1</f>
        <v>-0.11979901043402463</v>
      </c>
      <c r="I7" s="154">
        <f>F7/C7-1</f>
        <v>-0.11282206882601331</v>
      </c>
    </row>
    <row r="8" spans="1:10" ht="21.75" customHeight="1">
      <c r="A8" s="309" t="s">
        <v>81</v>
      </c>
      <c r="B8" s="310">
        <v>38745657.640000008</v>
      </c>
      <c r="C8" s="311">
        <v>78483597.299999997</v>
      </c>
      <c r="D8" s="311">
        <v>35399813.890000001</v>
      </c>
      <c r="E8" s="311">
        <v>33795994.520000011</v>
      </c>
      <c r="F8" s="311">
        <v>69195808.409999996</v>
      </c>
      <c r="G8" s="132">
        <f t="shared" ref="G8:G9" si="0">E8/D8-1</f>
        <v>-4.5305870109476731E-2</v>
      </c>
      <c r="H8" s="312">
        <f t="shared" ref="H8:H9" si="1">E8/B8-1</f>
        <v>-0.12774755731310894</v>
      </c>
      <c r="I8" s="312">
        <f t="shared" ref="I8:I9" si="2">F8/C8-1</f>
        <v>-0.11834050947611185</v>
      </c>
    </row>
    <row r="9" spans="1:10" ht="21.75" customHeight="1">
      <c r="A9" s="313" t="s">
        <v>82</v>
      </c>
      <c r="B9" s="314">
        <f>ROUND(B8/B7,2)</f>
        <v>993.3</v>
      </c>
      <c r="C9" s="314">
        <f t="shared" ref="C9:D9" si="3">ROUND(C8/C7,2)</f>
        <v>992.23</v>
      </c>
      <c r="D9" s="315">
        <f t="shared" si="3"/>
        <v>987.72</v>
      </c>
      <c r="E9" s="315">
        <f t="shared" ref="E9:F9" si="4">ROUND(E8/E7,2)</f>
        <v>984.33</v>
      </c>
      <c r="F9" s="315">
        <f t="shared" si="4"/>
        <v>986.06</v>
      </c>
      <c r="G9" s="138">
        <f t="shared" si="0"/>
        <v>-3.4321467622403512E-3</v>
      </c>
      <c r="H9" s="155">
        <f t="shared" si="1"/>
        <v>-9.0305043793414974E-3</v>
      </c>
      <c r="I9" s="155">
        <f t="shared" si="2"/>
        <v>-6.2183163177892409E-3</v>
      </c>
    </row>
    <row r="10" spans="1:10" ht="18.75" customHeight="1">
      <c r="A10" s="76"/>
      <c r="B10" s="76"/>
      <c r="C10" s="76"/>
      <c r="D10" s="76"/>
      <c r="E10" s="76"/>
      <c r="F10" s="76"/>
      <c r="G10" s="76"/>
      <c r="H10" s="76"/>
      <c r="I10" s="76"/>
    </row>
    <row r="11" spans="1:10" s="77" customFormat="1" ht="29.25" customHeight="1">
      <c r="A11" s="745" t="s">
        <v>629</v>
      </c>
      <c r="B11" s="745"/>
      <c r="C11" s="745"/>
      <c r="D11" s="745"/>
      <c r="E11" s="602"/>
      <c r="F11" s="602"/>
      <c r="G11" s="101"/>
      <c r="H11" s="101"/>
      <c r="I11" s="101"/>
    </row>
    <row r="12" spans="1:10" ht="41.25" customHeight="1">
      <c r="A12" s="662" t="s">
        <v>15</v>
      </c>
      <c r="B12" s="497" t="s">
        <v>83</v>
      </c>
      <c r="C12" s="497" t="s">
        <v>341</v>
      </c>
      <c r="D12" s="498" t="s">
        <v>459</v>
      </c>
      <c r="E12" s="563"/>
      <c r="F12" s="564"/>
      <c r="G12" s="552"/>
    </row>
    <row r="13" spans="1:10" ht="21" customHeight="1">
      <c r="A13" s="663"/>
      <c r="B13" s="627" t="str">
        <f>'Tab 10'!B6:K6</f>
        <v>II KWARTAŁ 2022 R.</v>
      </c>
      <c r="C13" s="629"/>
      <c r="D13" s="628"/>
      <c r="E13" s="606"/>
      <c r="F13" s="605"/>
      <c r="G13" s="504"/>
    </row>
    <row r="14" spans="1:10" ht="21" customHeight="1">
      <c r="A14" s="175" t="s">
        <v>72</v>
      </c>
      <c r="B14" s="165">
        <f>SUM(B15:B30)</f>
        <v>34334</v>
      </c>
      <c r="C14" s="316">
        <f>SUM(C15:C30)</f>
        <v>33795994.520000011</v>
      </c>
      <c r="D14" s="316">
        <f>ROUND(C14/B14,2)</f>
        <v>984.33</v>
      </c>
      <c r="E14" s="607"/>
      <c r="F14" s="603"/>
      <c r="G14" s="553"/>
    </row>
    <row r="15" spans="1:10" ht="21" customHeight="1">
      <c r="A15" s="176" t="s">
        <v>45</v>
      </c>
      <c r="B15" s="170">
        <v>654</v>
      </c>
      <c r="C15" s="317">
        <v>640492.4</v>
      </c>
      <c r="D15" s="317">
        <f t="shared" ref="D15:D30" si="5">ROUND(C15/B15,2)</f>
        <v>979.35</v>
      </c>
      <c r="E15" s="355"/>
      <c r="F15" s="604"/>
      <c r="G15" s="554"/>
    </row>
    <row r="16" spans="1:10" ht="21" customHeight="1">
      <c r="A16" s="176" t="s">
        <v>46</v>
      </c>
      <c r="B16" s="170">
        <v>1379</v>
      </c>
      <c r="C16" s="317">
        <v>1338595.8999999999</v>
      </c>
      <c r="D16" s="317">
        <f t="shared" si="5"/>
        <v>970.7</v>
      </c>
      <c r="E16" s="355"/>
      <c r="F16" s="604"/>
      <c r="G16" s="554"/>
    </row>
    <row r="17" spans="1:7" ht="21" customHeight="1">
      <c r="A17" s="176" t="s">
        <v>47</v>
      </c>
      <c r="B17" s="170">
        <v>4733</v>
      </c>
      <c r="C17" s="317">
        <v>4766583.78</v>
      </c>
      <c r="D17" s="317">
        <f t="shared" si="5"/>
        <v>1007.1</v>
      </c>
      <c r="E17" s="355"/>
      <c r="F17" s="604"/>
      <c r="G17" s="554"/>
    </row>
    <row r="18" spans="1:7" ht="21" customHeight="1">
      <c r="A18" s="176" t="s">
        <v>48</v>
      </c>
      <c r="B18" s="170">
        <v>304</v>
      </c>
      <c r="C18" s="317">
        <v>300795.3</v>
      </c>
      <c r="D18" s="317">
        <f t="shared" si="5"/>
        <v>989.46</v>
      </c>
      <c r="E18" s="355"/>
      <c r="F18" s="604"/>
      <c r="G18" s="554"/>
    </row>
    <row r="19" spans="1:7" ht="21" customHeight="1">
      <c r="A19" s="176" t="s">
        <v>49</v>
      </c>
      <c r="B19" s="170">
        <v>2046</v>
      </c>
      <c r="C19" s="317">
        <v>1996169.54</v>
      </c>
      <c r="D19" s="317">
        <f t="shared" si="5"/>
        <v>975.64</v>
      </c>
      <c r="E19" s="355"/>
      <c r="F19" s="604"/>
      <c r="G19" s="554"/>
    </row>
    <row r="20" spans="1:7" ht="21" customHeight="1">
      <c r="A20" s="176" t="s">
        <v>50</v>
      </c>
      <c r="B20" s="170">
        <v>6215</v>
      </c>
      <c r="C20" s="317">
        <v>6030679.0700000003</v>
      </c>
      <c r="D20" s="317">
        <f t="shared" si="5"/>
        <v>970.34</v>
      </c>
      <c r="E20" s="355"/>
      <c r="F20" s="604"/>
      <c r="G20" s="554"/>
    </row>
    <row r="21" spans="1:7" ht="21" customHeight="1">
      <c r="A21" s="176" t="s">
        <v>51</v>
      </c>
      <c r="B21" s="170">
        <v>4172</v>
      </c>
      <c r="C21" s="317">
        <v>4142072.3</v>
      </c>
      <c r="D21" s="317">
        <f t="shared" si="5"/>
        <v>992.83</v>
      </c>
      <c r="E21" s="355"/>
      <c r="F21" s="604"/>
      <c r="G21" s="554"/>
    </row>
    <row r="22" spans="1:7" ht="21" customHeight="1">
      <c r="A22" s="176" t="s">
        <v>52</v>
      </c>
      <c r="B22" s="170">
        <v>757</v>
      </c>
      <c r="C22" s="317">
        <v>758151.10000000009</v>
      </c>
      <c r="D22" s="317">
        <f t="shared" si="5"/>
        <v>1001.52</v>
      </c>
      <c r="E22" s="355"/>
      <c r="F22" s="604"/>
      <c r="G22" s="554"/>
    </row>
    <row r="23" spans="1:7" ht="21" customHeight="1">
      <c r="A23" s="176" t="s">
        <v>53</v>
      </c>
      <c r="B23" s="170">
        <v>3277</v>
      </c>
      <c r="C23" s="317">
        <v>3210049.24</v>
      </c>
      <c r="D23" s="317">
        <f t="shared" si="5"/>
        <v>979.57</v>
      </c>
      <c r="E23" s="355"/>
      <c r="F23" s="604"/>
      <c r="G23" s="554"/>
    </row>
    <row r="24" spans="1:7" ht="21" customHeight="1">
      <c r="A24" s="176" t="s">
        <v>54</v>
      </c>
      <c r="B24" s="170">
        <v>2550</v>
      </c>
      <c r="C24" s="317">
        <v>2491859.1</v>
      </c>
      <c r="D24" s="317">
        <f t="shared" si="5"/>
        <v>977.2</v>
      </c>
      <c r="E24" s="355"/>
      <c r="F24" s="604"/>
      <c r="G24" s="554"/>
    </row>
    <row r="25" spans="1:7" ht="21" customHeight="1">
      <c r="A25" s="176" t="s">
        <v>55</v>
      </c>
      <c r="B25" s="170">
        <v>1244</v>
      </c>
      <c r="C25" s="317">
        <v>1224640.6000000001</v>
      </c>
      <c r="D25" s="317">
        <f t="shared" si="5"/>
        <v>984.44</v>
      </c>
      <c r="E25" s="355"/>
      <c r="F25" s="604"/>
      <c r="G25" s="554"/>
    </row>
    <row r="26" spans="1:7" ht="21" customHeight="1">
      <c r="A26" s="176" t="s">
        <v>56</v>
      </c>
      <c r="B26" s="170">
        <v>768</v>
      </c>
      <c r="C26" s="317">
        <v>756717.2</v>
      </c>
      <c r="D26" s="317">
        <f t="shared" si="5"/>
        <v>985.31</v>
      </c>
      <c r="E26" s="355"/>
      <c r="F26" s="604"/>
      <c r="G26" s="554"/>
    </row>
    <row r="27" spans="1:7" ht="21" customHeight="1">
      <c r="A27" s="176" t="s">
        <v>57</v>
      </c>
      <c r="B27" s="170">
        <v>1632</v>
      </c>
      <c r="C27" s="317">
        <v>1645465.8</v>
      </c>
      <c r="D27" s="317">
        <f t="shared" si="5"/>
        <v>1008.25</v>
      </c>
      <c r="E27" s="355"/>
      <c r="F27" s="604"/>
      <c r="G27" s="554"/>
    </row>
    <row r="28" spans="1:7" ht="21" customHeight="1">
      <c r="A28" s="176" t="s">
        <v>58</v>
      </c>
      <c r="B28" s="170">
        <v>1050</v>
      </c>
      <c r="C28" s="317">
        <v>1021082.3</v>
      </c>
      <c r="D28" s="317">
        <f t="shared" si="5"/>
        <v>972.46</v>
      </c>
      <c r="E28" s="355"/>
      <c r="F28" s="604"/>
      <c r="G28" s="554"/>
    </row>
    <row r="29" spans="1:7" ht="21" customHeight="1">
      <c r="A29" s="176" t="s">
        <v>59</v>
      </c>
      <c r="B29" s="170">
        <v>3171</v>
      </c>
      <c r="C29" s="317">
        <v>3102780.19</v>
      </c>
      <c r="D29" s="317">
        <f t="shared" si="5"/>
        <v>978.49</v>
      </c>
      <c r="E29" s="355"/>
      <c r="F29" s="604"/>
      <c r="G29" s="554"/>
    </row>
    <row r="30" spans="1:7" ht="21" customHeight="1">
      <c r="A30" s="177" t="s">
        <v>60</v>
      </c>
      <c r="B30" s="179">
        <v>382</v>
      </c>
      <c r="C30" s="318">
        <v>369860.69999999995</v>
      </c>
      <c r="D30" s="319">
        <f t="shared" si="5"/>
        <v>968.22</v>
      </c>
      <c r="E30" s="355"/>
      <c r="F30" s="604"/>
      <c r="G30" s="554"/>
    </row>
    <row r="32" spans="1:7">
      <c r="B32" s="12"/>
      <c r="C32" s="12"/>
      <c r="D32" s="12"/>
      <c r="E32" s="12"/>
      <c r="F32" s="12"/>
    </row>
    <row r="33" spans="4:7">
      <c r="D33" s="42"/>
      <c r="E33" s="42"/>
      <c r="F33" s="42"/>
    </row>
    <row r="34" spans="4:7">
      <c r="D34" s="42"/>
      <c r="E34" s="42"/>
      <c r="F34" s="42"/>
    </row>
    <row r="40" spans="4:7">
      <c r="G40" s="530"/>
    </row>
  </sheetData>
  <mergeCells count="14">
    <mergeCell ref="A11:D11"/>
    <mergeCell ref="A12:A13"/>
    <mergeCell ref="B13:D13"/>
    <mergeCell ref="A1:I1"/>
    <mergeCell ref="A4:A6"/>
    <mergeCell ref="B4:C4"/>
    <mergeCell ref="B5:B6"/>
    <mergeCell ref="C5:C6"/>
    <mergeCell ref="D5:D6"/>
    <mergeCell ref="G5:I5"/>
    <mergeCell ref="A3:I3"/>
    <mergeCell ref="D4:I4"/>
    <mergeCell ref="E5:E6"/>
    <mergeCell ref="F5:F6"/>
  </mergeCells>
  <hyperlinks>
    <hyperlink ref="J1" location="'Spis treści'!A1" display="Powrót do spisu" xr:uid="{C6E685B5-13AC-4C57-B8D3-7E61DAD468EA}"/>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S46"/>
  <sheetViews>
    <sheetView showGridLines="0" view="pageBreakPreview" zoomScale="90" zoomScaleNormal="100" zoomScaleSheetLayoutView="90" workbookViewId="0">
      <selection activeCell="A17" sqref="A17:B17"/>
    </sheetView>
  </sheetViews>
  <sheetFormatPr defaultColWidth="8" defaultRowHeight="12.75"/>
  <cols>
    <col min="1" max="1" width="19.375" style="1" customWidth="1"/>
    <col min="2" max="2" width="10.5" style="1" customWidth="1"/>
    <col min="3" max="3" width="11.125" style="1" customWidth="1"/>
    <col min="4" max="4" width="10.75" style="1" customWidth="1"/>
    <col min="5" max="5" width="11.375" style="1" customWidth="1"/>
    <col min="6" max="6" width="11.25" style="1" customWidth="1"/>
    <col min="7" max="7" width="10.5" style="28" customWidth="1"/>
    <col min="8" max="8" width="10.25" style="28" customWidth="1"/>
    <col min="9" max="9" width="10.5" style="28" customWidth="1"/>
    <col min="10" max="10" width="9.375" style="28" customWidth="1"/>
    <col min="11" max="897" width="8" style="28" customWidth="1"/>
    <col min="898" max="16383" width="8" style="1" customWidth="1"/>
    <col min="16384" max="16384" width="0.25" style="1" customWidth="1"/>
  </cols>
  <sheetData>
    <row r="1" spans="1:903" ht="30" customHeight="1">
      <c r="A1" s="686" t="str">
        <f>'Tab 9 (19) i 10 (20)'!A1:I1</f>
        <v>II. FUNDUSZ EMERYTALNO-RENTOWY</v>
      </c>
      <c r="B1" s="686"/>
      <c r="C1" s="686"/>
      <c r="D1" s="686"/>
      <c r="E1" s="686"/>
      <c r="F1" s="686"/>
      <c r="G1" s="686"/>
      <c r="H1" s="686"/>
      <c r="I1" s="686"/>
      <c r="J1" s="585" t="s">
        <v>637</v>
      </c>
    </row>
    <row r="2" spans="1:903" ht="30" customHeight="1">
      <c r="A2" s="750" t="s">
        <v>630</v>
      </c>
      <c r="B2" s="750"/>
      <c r="C2" s="750"/>
      <c r="D2" s="750"/>
      <c r="E2" s="750"/>
      <c r="F2" s="750"/>
    </row>
    <row r="3" spans="1:903" s="8" customFormat="1" ht="16.5" customHeight="1">
      <c r="A3" s="630" t="s">
        <v>15</v>
      </c>
      <c r="B3" s="627" t="s">
        <v>438</v>
      </c>
      <c r="C3" s="628"/>
      <c r="D3" s="627" t="s">
        <v>576</v>
      </c>
      <c r="E3" s="629"/>
      <c r="F3" s="629"/>
      <c r="G3" s="629"/>
      <c r="H3" s="629"/>
      <c r="I3" s="628"/>
      <c r="J3" s="561"/>
      <c r="K3" s="562"/>
      <c r="L3" s="562"/>
      <c r="M3" s="343"/>
      <c r="N3" s="343"/>
      <c r="O3" s="3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c r="KX3" s="43"/>
      <c r="KY3" s="43"/>
      <c r="KZ3" s="43"/>
      <c r="LA3" s="43"/>
      <c r="LB3" s="43"/>
      <c r="LC3" s="43"/>
      <c r="LD3" s="43"/>
      <c r="LE3" s="43"/>
      <c r="LF3" s="43"/>
      <c r="LG3" s="43"/>
      <c r="LH3" s="43"/>
      <c r="LI3" s="43"/>
      <c r="LJ3" s="43"/>
      <c r="LK3" s="43"/>
      <c r="LL3" s="43"/>
      <c r="LM3" s="43"/>
      <c r="LN3" s="43"/>
      <c r="LO3" s="43"/>
      <c r="LP3" s="43"/>
      <c r="LQ3" s="43"/>
      <c r="LR3" s="43"/>
      <c r="LS3" s="43"/>
      <c r="LT3" s="43"/>
      <c r="LU3" s="43"/>
      <c r="LV3" s="43"/>
      <c r="LW3" s="43"/>
      <c r="LX3" s="43"/>
      <c r="LY3" s="43"/>
      <c r="LZ3" s="43"/>
      <c r="MA3" s="43"/>
      <c r="MB3" s="43"/>
      <c r="MC3" s="43"/>
      <c r="MD3" s="43"/>
      <c r="ME3" s="43"/>
      <c r="MF3" s="43"/>
      <c r="MG3" s="43"/>
      <c r="MH3" s="43"/>
      <c r="MI3" s="43"/>
      <c r="MJ3" s="43"/>
      <c r="MK3" s="43"/>
      <c r="ML3" s="43"/>
      <c r="MM3" s="43"/>
      <c r="MN3" s="43"/>
      <c r="MO3" s="43"/>
      <c r="MP3" s="43"/>
      <c r="MQ3" s="43"/>
      <c r="MR3" s="43"/>
      <c r="MS3" s="43"/>
      <c r="MT3" s="43"/>
      <c r="MU3" s="43"/>
      <c r="MV3" s="43"/>
      <c r="MW3" s="43"/>
      <c r="MX3" s="43"/>
      <c r="MY3" s="43"/>
      <c r="MZ3" s="43"/>
      <c r="NA3" s="43"/>
      <c r="NB3" s="43"/>
      <c r="NC3" s="43"/>
      <c r="ND3" s="43"/>
      <c r="NE3" s="43"/>
      <c r="NF3" s="43"/>
      <c r="NG3" s="43"/>
      <c r="NH3" s="43"/>
      <c r="NI3" s="43"/>
      <c r="NJ3" s="43"/>
      <c r="NK3" s="43"/>
      <c r="NL3" s="43"/>
      <c r="NM3" s="43"/>
      <c r="NN3" s="43"/>
      <c r="NO3" s="43"/>
      <c r="NP3" s="43"/>
      <c r="NQ3" s="43"/>
      <c r="NR3" s="43"/>
      <c r="NS3" s="43"/>
      <c r="NT3" s="43"/>
      <c r="NU3" s="43"/>
      <c r="NV3" s="43"/>
      <c r="NW3" s="43"/>
      <c r="NX3" s="43"/>
      <c r="NY3" s="43"/>
      <c r="NZ3" s="43"/>
      <c r="OA3" s="43"/>
      <c r="OB3" s="43"/>
      <c r="OC3" s="43"/>
      <c r="OD3" s="43"/>
      <c r="OE3" s="43"/>
      <c r="OF3" s="43"/>
      <c r="OG3" s="43"/>
      <c r="OH3" s="43"/>
      <c r="OI3" s="43"/>
      <c r="OJ3" s="43"/>
      <c r="OK3" s="43"/>
      <c r="OL3" s="43"/>
      <c r="OM3" s="43"/>
      <c r="ON3" s="43"/>
      <c r="OO3" s="43"/>
      <c r="OP3" s="43"/>
      <c r="OQ3" s="43"/>
      <c r="OR3" s="43"/>
      <c r="OS3" s="43"/>
      <c r="OT3" s="43"/>
      <c r="OU3" s="43"/>
      <c r="OV3" s="43"/>
      <c r="OW3" s="43"/>
      <c r="OX3" s="43"/>
      <c r="OY3" s="43"/>
      <c r="OZ3" s="43"/>
      <c r="PA3" s="43"/>
      <c r="PB3" s="43"/>
      <c r="PC3" s="43"/>
      <c r="PD3" s="43"/>
      <c r="PE3" s="43"/>
      <c r="PF3" s="43"/>
      <c r="PG3" s="43"/>
      <c r="PH3" s="43"/>
      <c r="PI3" s="43"/>
      <c r="PJ3" s="43"/>
      <c r="PK3" s="43"/>
      <c r="PL3" s="43"/>
      <c r="PM3" s="43"/>
      <c r="PN3" s="43"/>
      <c r="PO3" s="43"/>
      <c r="PP3" s="43"/>
      <c r="PQ3" s="43"/>
      <c r="PR3" s="43"/>
      <c r="PS3" s="43"/>
      <c r="PT3" s="43"/>
      <c r="PU3" s="43"/>
      <c r="PV3" s="43"/>
      <c r="PW3" s="43"/>
      <c r="PX3" s="43"/>
      <c r="PY3" s="43"/>
      <c r="PZ3" s="43"/>
      <c r="QA3" s="43"/>
      <c r="QB3" s="43"/>
      <c r="QC3" s="43"/>
      <c r="QD3" s="43"/>
      <c r="QE3" s="43"/>
      <c r="QF3" s="43"/>
      <c r="QG3" s="43"/>
      <c r="QH3" s="43"/>
      <c r="QI3" s="43"/>
      <c r="QJ3" s="43"/>
      <c r="QK3" s="43"/>
      <c r="QL3" s="43"/>
      <c r="QM3" s="43"/>
      <c r="QN3" s="43"/>
      <c r="QO3" s="43"/>
      <c r="QP3" s="43"/>
      <c r="QQ3" s="43"/>
      <c r="QR3" s="43"/>
      <c r="QS3" s="43"/>
      <c r="QT3" s="43"/>
      <c r="QU3" s="43"/>
      <c r="QV3" s="43"/>
      <c r="QW3" s="43"/>
      <c r="QX3" s="43"/>
      <c r="QY3" s="43"/>
      <c r="QZ3" s="43"/>
      <c r="RA3" s="43"/>
      <c r="RB3" s="43"/>
      <c r="RC3" s="43"/>
      <c r="RD3" s="43"/>
      <c r="RE3" s="43"/>
      <c r="RF3" s="43"/>
      <c r="RG3" s="43"/>
      <c r="RH3" s="43"/>
      <c r="RI3" s="43"/>
      <c r="RJ3" s="43"/>
      <c r="RK3" s="43"/>
      <c r="RL3" s="43"/>
      <c r="RM3" s="43"/>
      <c r="RN3" s="43"/>
      <c r="RO3" s="43"/>
      <c r="RP3" s="43"/>
      <c r="RQ3" s="43"/>
      <c r="RR3" s="43"/>
      <c r="RS3" s="43"/>
      <c r="RT3" s="43"/>
      <c r="RU3" s="43"/>
      <c r="RV3" s="43"/>
      <c r="RW3" s="43"/>
      <c r="RX3" s="43"/>
      <c r="RY3" s="43"/>
      <c r="RZ3" s="43"/>
      <c r="SA3" s="43"/>
      <c r="SB3" s="43"/>
      <c r="SC3" s="43"/>
      <c r="SD3" s="43"/>
      <c r="SE3" s="43"/>
      <c r="SF3" s="43"/>
      <c r="SG3" s="43"/>
      <c r="SH3" s="43"/>
      <c r="SI3" s="43"/>
      <c r="SJ3" s="43"/>
      <c r="SK3" s="43"/>
      <c r="SL3" s="43"/>
      <c r="SM3" s="43"/>
      <c r="SN3" s="43"/>
      <c r="SO3" s="43"/>
      <c r="SP3" s="43"/>
      <c r="SQ3" s="43"/>
      <c r="SR3" s="43"/>
      <c r="SS3" s="43"/>
      <c r="ST3" s="43"/>
      <c r="SU3" s="43"/>
      <c r="SV3" s="43"/>
      <c r="SW3" s="43"/>
      <c r="SX3" s="43"/>
      <c r="SY3" s="43"/>
      <c r="SZ3" s="43"/>
      <c r="TA3" s="43"/>
      <c r="TB3" s="43"/>
      <c r="TC3" s="43"/>
      <c r="TD3" s="43"/>
      <c r="TE3" s="43"/>
      <c r="TF3" s="43"/>
      <c r="TG3" s="43"/>
      <c r="TH3" s="43"/>
      <c r="TI3" s="43"/>
      <c r="TJ3" s="43"/>
      <c r="TK3" s="43"/>
      <c r="TL3" s="43"/>
      <c r="TM3" s="43"/>
      <c r="TN3" s="43"/>
      <c r="TO3" s="43"/>
      <c r="TP3" s="43"/>
      <c r="TQ3" s="43"/>
      <c r="TR3" s="43"/>
      <c r="TS3" s="43"/>
      <c r="TT3" s="43"/>
      <c r="TU3" s="43"/>
      <c r="TV3" s="43"/>
      <c r="TW3" s="43"/>
      <c r="TX3" s="43"/>
      <c r="TY3" s="43"/>
      <c r="TZ3" s="43"/>
      <c r="UA3" s="43"/>
      <c r="UB3" s="43"/>
      <c r="UC3" s="43"/>
      <c r="UD3" s="43"/>
      <c r="UE3" s="43"/>
      <c r="UF3" s="43"/>
      <c r="UG3" s="43"/>
      <c r="UH3" s="43"/>
      <c r="UI3" s="43"/>
      <c r="UJ3" s="43"/>
      <c r="UK3" s="43"/>
      <c r="UL3" s="43"/>
      <c r="UM3" s="43"/>
      <c r="UN3" s="43"/>
      <c r="UO3" s="43"/>
      <c r="UP3" s="43"/>
      <c r="UQ3" s="43"/>
      <c r="UR3" s="43"/>
      <c r="US3" s="43"/>
      <c r="UT3" s="43"/>
      <c r="UU3" s="43"/>
      <c r="UV3" s="43"/>
      <c r="UW3" s="43"/>
      <c r="UX3" s="43"/>
      <c r="UY3" s="43"/>
      <c r="UZ3" s="43"/>
      <c r="VA3" s="43"/>
      <c r="VB3" s="43"/>
      <c r="VC3" s="43"/>
      <c r="VD3" s="43"/>
      <c r="VE3" s="43"/>
      <c r="VF3" s="43"/>
      <c r="VG3" s="43"/>
      <c r="VH3" s="43"/>
      <c r="VI3" s="43"/>
      <c r="VJ3" s="43"/>
      <c r="VK3" s="43"/>
      <c r="VL3" s="43"/>
      <c r="VM3" s="43"/>
      <c r="VN3" s="43"/>
      <c r="VO3" s="43"/>
      <c r="VP3" s="43"/>
      <c r="VQ3" s="43"/>
      <c r="VR3" s="43"/>
      <c r="VS3" s="43"/>
      <c r="VT3" s="43"/>
      <c r="VU3" s="43"/>
      <c r="VV3" s="43"/>
      <c r="VW3" s="43"/>
      <c r="VX3" s="43"/>
      <c r="VY3" s="43"/>
      <c r="VZ3" s="43"/>
      <c r="WA3" s="43"/>
      <c r="WB3" s="43"/>
      <c r="WC3" s="43"/>
      <c r="WD3" s="43"/>
      <c r="WE3" s="43"/>
      <c r="WF3" s="43"/>
      <c r="WG3" s="43"/>
      <c r="WH3" s="43"/>
      <c r="WI3" s="43"/>
      <c r="WJ3" s="43"/>
      <c r="WK3" s="43"/>
      <c r="WL3" s="43"/>
      <c r="WM3" s="43"/>
      <c r="WN3" s="43"/>
      <c r="WO3" s="43"/>
      <c r="WP3" s="43"/>
      <c r="WQ3" s="43"/>
      <c r="WR3" s="43"/>
      <c r="WS3" s="43"/>
      <c r="WT3" s="43"/>
      <c r="WU3" s="43"/>
      <c r="WV3" s="43"/>
      <c r="WW3" s="43"/>
      <c r="WX3" s="43"/>
      <c r="WY3" s="43"/>
      <c r="WZ3" s="43"/>
      <c r="XA3" s="43"/>
      <c r="XB3" s="43"/>
      <c r="XC3" s="43"/>
      <c r="XD3" s="43"/>
      <c r="XE3" s="43"/>
      <c r="XF3" s="43"/>
      <c r="XG3" s="43"/>
      <c r="XH3" s="43"/>
      <c r="XI3" s="43"/>
      <c r="XJ3" s="43"/>
      <c r="XK3" s="43"/>
      <c r="XL3" s="43"/>
      <c r="XM3" s="43"/>
      <c r="XN3" s="43"/>
      <c r="XO3" s="43"/>
      <c r="XP3" s="43"/>
      <c r="XQ3" s="43"/>
      <c r="XR3" s="43"/>
      <c r="XS3" s="43"/>
      <c r="XT3" s="43"/>
      <c r="XU3" s="43"/>
      <c r="XV3" s="43"/>
      <c r="XW3" s="43"/>
      <c r="XX3" s="43"/>
      <c r="XY3" s="43"/>
      <c r="XZ3" s="43"/>
      <c r="YA3" s="43"/>
      <c r="YB3" s="43"/>
      <c r="YC3" s="43"/>
      <c r="YD3" s="43"/>
      <c r="YE3" s="43"/>
      <c r="YF3" s="43"/>
      <c r="YG3" s="43"/>
      <c r="YH3" s="43"/>
      <c r="YI3" s="43"/>
      <c r="YJ3" s="43"/>
      <c r="YK3" s="43"/>
      <c r="YL3" s="43"/>
      <c r="YM3" s="43"/>
      <c r="YN3" s="43"/>
      <c r="YO3" s="43"/>
      <c r="YP3" s="43"/>
      <c r="YQ3" s="43"/>
      <c r="YR3" s="43"/>
      <c r="YS3" s="43"/>
      <c r="YT3" s="43"/>
      <c r="YU3" s="43"/>
      <c r="YV3" s="43"/>
      <c r="YW3" s="43"/>
      <c r="YX3" s="43"/>
      <c r="YY3" s="43"/>
      <c r="YZ3" s="43"/>
      <c r="ZA3" s="43"/>
      <c r="ZB3" s="43"/>
      <c r="ZC3" s="43"/>
      <c r="ZD3" s="43"/>
      <c r="ZE3" s="43"/>
      <c r="ZF3" s="43"/>
      <c r="ZG3" s="43"/>
      <c r="ZH3" s="43"/>
      <c r="ZI3" s="43"/>
      <c r="ZJ3" s="43"/>
      <c r="ZK3" s="43"/>
      <c r="ZL3" s="43"/>
      <c r="ZM3" s="43"/>
      <c r="ZN3" s="43"/>
      <c r="ZO3" s="43"/>
      <c r="ZP3" s="43"/>
      <c r="ZQ3" s="43"/>
      <c r="ZR3" s="43"/>
      <c r="ZS3" s="43"/>
      <c r="ZT3" s="43"/>
      <c r="ZU3" s="43"/>
      <c r="ZV3" s="43"/>
      <c r="ZW3" s="43"/>
      <c r="ZX3" s="43"/>
      <c r="ZY3" s="43"/>
      <c r="ZZ3" s="43"/>
      <c r="AAA3" s="43"/>
      <c r="AAB3" s="43"/>
      <c r="AAC3" s="43"/>
      <c r="AAD3" s="43"/>
      <c r="AAE3" s="43"/>
      <c r="AAF3" s="43"/>
      <c r="AAG3" s="43"/>
      <c r="AAH3" s="43"/>
      <c r="AAI3" s="43"/>
      <c r="AAJ3" s="43"/>
      <c r="AAK3" s="43"/>
      <c r="AAL3" s="43"/>
      <c r="AAM3" s="43"/>
      <c r="AAN3" s="43"/>
      <c r="AAO3" s="43"/>
      <c r="AAP3" s="43"/>
      <c r="AAQ3" s="43"/>
      <c r="AAR3" s="43"/>
      <c r="AAS3" s="43"/>
      <c r="AAT3" s="43"/>
      <c r="AAU3" s="43"/>
      <c r="AAV3" s="43"/>
      <c r="AAW3" s="43"/>
      <c r="AAX3" s="43"/>
      <c r="AAY3" s="43"/>
      <c r="AAZ3" s="43"/>
      <c r="ABA3" s="43"/>
      <c r="ABB3" s="43"/>
      <c r="ABC3" s="43"/>
      <c r="ABD3" s="43"/>
      <c r="ABE3" s="43"/>
      <c r="ABF3" s="43"/>
      <c r="ABG3" s="43"/>
      <c r="ABH3" s="43"/>
      <c r="ABI3" s="43"/>
      <c r="ABJ3" s="43"/>
      <c r="ABK3" s="43"/>
      <c r="ABL3" s="43"/>
      <c r="ABM3" s="43"/>
      <c r="ABN3" s="43"/>
      <c r="ABO3" s="43"/>
      <c r="ABP3" s="43"/>
      <c r="ABQ3" s="43"/>
      <c r="ABR3" s="43"/>
      <c r="ABS3" s="43"/>
      <c r="ABT3" s="43"/>
      <c r="ABU3" s="43"/>
      <c r="ABV3" s="43"/>
      <c r="ABW3" s="43"/>
      <c r="ABX3" s="43"/>
      <c r="ABY3" s="43"/>
      <c r="ABZ3" s="43"/>
      <c r="ACA3" s="43"/>
      <c r="ACB3" s="43"/>
      <c r="ACC3" s="43"/>
      <c r="ACD3" s="43"/>
      <c r="ACE3" s="43"/>
      <c r="ACF3" s="43"/>
      <c r="ACG3" s="43"/>
      <c r="ACH3" s="43"/>
      <c r="ACI3" s="43"/>
      <c r="ACJ3" s="43"/>
      <c r="ACK3" s="43"/>
      <c r="ACL3" s="43"/>
      <c r="ACM3" s="43"/>
      <c r="ACN3" s="43"/>
      <c r="ACO3" s="43"/>
      <c r="ACP3" s="43"/>
      <c r="ACQ3" s="43"/>
      <c r="ACR3" s="43"/>
      <c r="ACS3" s="43"/>
      <c r="ACT3" s="43"/>
      <c r="ACU3" s="43"/>
      <c r="ACV3" s="43"/>
      <c r="ACW3" s="43"/>
      <c r="ACX3" s="43"/>
      <c r="ACY3" s="43"/>
      <c r="ACZ3" s="43"/>
      <c r="ADA3" s="43"/>
      <c r="ADB3" s="43"/>
      <c r="ADC3" s="43"/>
      <c r="ADD3" s="43"/>
      <c r="ADE3" s="43"/>
      <c r="ADF3" s="43"/>
      <c r="ADG3" s="43"/>
      <c r="ADH3" s="43"/>
      <c r="ADI3" s="43"/>
      <c r="ADJ3" s="43"/>
      <c r="ADK3" s="43"/>
      <c r="ADL3" s="43"/>
      <c r="ADM3" s="43"/>
      <c r="ADN3" s="43"/>
      <c r="ADO3" s="43"/>
      <c r="ADP3" s="43"/>
      <c r="ADQ3" s="43"/>
      <c r="ADR3" s="43"/>
      <c r="ADS3" s="43"/>
      <c r="ADT3" s="43"/>
      <c r="ADU3" s="43"/>
      <c r="ADV3" s="43"/>
      <c r="ADW3" s="43"/>
      <c r="ADX3" s="43"/>
      <c r="ADY3" s="43"/>
      <c r="ADZ3" s="43"/>
      <c r="AEA3" s="43"/>
      <c r="AEB3" s="43"/>
      <c r="AEC3" s="43"/>
      <c r="AED3" s="43"/>
      <c r="AEE3" s="43"/>
      <c r="AEF3" s="43"/>
      <c r="AEG3" s="43"/>
      <c r="AEH3" s="43"/>
      <c r="AEI3" s="43"/>
      <c r="AEJ3" s="43"/>
      <c r="AEK3" s="43"/>
      <c r="AEL3" s="43"/>
      <c r="AEM3" s="43"/>
      <c r="AEN3" s="43"/>
      <c r="AEO3" s="43"/>
      <c r="AEP3" s="43"/>
      <c r="AEQ3" s="43"/>
      <c r="AER3" s="43"/>
      <c r="AES3" s="43"/>
      <c r="AET3" s="43"/>
      <c r="AEU3" s="43"/>
      <c r="AEV3" s="43"/>
      <c r="AEW3" s="43"/>
      <c r="AEX3" s="43"/>
      <c r="AEY3" s="43"/>
      <c r="AEZ3" s="43"/>
      <c r="AFA3" s="43"/>
      <c r="AFB3" s="43"/>
      <c r="AFC3" s="43"/>
      <c r="AFD3" s="43"/>
      <c r="AFE3" s="43"/>
      <c r="AFF3" s="43"/>
      <c r="AFG3" s="43"/>
      <c r="AFH3" s="43"/>
      <c r="AFI3" s="43"/>
      <c r="AFJ3" s="43"/>
      <c r="AFK3" s="43"/>
      <c r="AFL3" s="43"/>
      <c r="AFM3" s="43"/>
      <c r="AFN3" s="43"/>
      <c r="AFO3" s="43"/>
      <c r="AFP3" s="43"/>
      <c r="AFQ3" s="43"/>
      <c r="AFR3" s="43"/>
      <c r="AFS3" s="43"/>
      <c r="AFT3" s="43"/>
      <c r="AFU3" s="43"/>
      <c r="AFV3" s="43"/>
      <c r="AFW3" s="43"/>
      <c r="AFX3" s="43"/>
      <c r="AFY3" s="43"/>
      <c r="AFZ3" s="43"/>
      <c r="AGA3" s="43"/>
      <c r="AGB3" s="43"/>
      <c r="AGC3" s="43"/>
      <c r="AGD3" s="43"/>
      <c r="AGE3" s="43"/>
      <c r="AGF3" s="43"/>
      <c r="AGG3" s="43"/>
      <c r="AGH3" s="43"/>
      <c r="AGI3" s="43"/>
      <c r="AGJ3" s="43"/>
      <c r="AGK3" s="43"/>
      <c r="AGL3" s="43"/>
      <c r="AGM3" s="43"/>
      <c r="AGN3" s="43"/>
      <c r="AGO3" s="43"/>
      <c r="AGP3" s="43"/>
      <c r="AGQ3" s="43"/>
      <c r="AGR3" s="43"/>
      <c r="AGS3" s="43"/>
      <c r="AGT3" s="43"/>
      <c r="AGU3" s="43"/>
      <c r="AGV3" s="43"/>
      <c r="AGW3" s="43"/>
      <c r="AGX3" s="43"/>
      <c r="AGY3" s="43"/>
      <c r="AGZ3" s="43"/>
      <c r="AHA3" s="43"/>
      <c r="AHB3" s="43"/>
      <c r="AHC3" s="43"/>
      <c r="AHD3" s="43"/>
      <c r="AHE3" s="43"/>
      <c r="AHF3" s="43"/>
      <c r="AHG3" s="43"/>
      <c r="AHH3" s="43"/>
      <c r="AHI3" s="43"/>
      <c r="AHJ3" s="43"/>
      <c r="AHK3" s="43"/>
      <c r="AHL3" s="43"/>
      <c r="AHM3" s="43"/>
      <c r="AHN3" s="43"/>
      <c r="AHO3" s="43"/>
      <c r="AHP3" s="43"/>
      <c r="AHQ3" s="43"/>
      <c r="AHR3" s="43"/>
      <c r="AHS3" s="43"/>
    </row>
    <row r="4" spans="1:903" s="8" customFormat="1" ht="18" customHeight="1">
      <c r="A4" s="630"/>
      <c r="B4" s="630" t="s">
        <v>642</v>
      </c>
      <c r="C4" s="630" t="s">
        <v>643</v>
      </c>
      <c r="D4" s="630" t="s">
        <v>577</v>
      </c>
      <c r="E4" s="630" t="s">
        <v>642</v>
      </c>
      <c r="F4" s="630" t="s">
        <v>643</v>
      </c>
      <c r="G4" s="656" t="s">
        <v>16</v>
      </c>
      <c r="H4" s="631"/>
      <c r="I4" s="632"/>
      <c r="J4" s="159"/>
      <c r="K4" s="416"/>
      <c r="L4" s="416"/>
      <c r="M4" s="749"/>
      <c r="N4" s="749"/>
      <c r="O4" s="344"/>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3"/>
      <c r="NF4" s="43"/>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3"/>
      <c r="UH4" s="43"/>
      <c r="UI4" s="43"/>
      <c r="UJ4" s="43"/>
      <c r="UK4" s="43"/>
      <c r="UL4" s="43"/>
      <c r="UM4" s="43"/>
      <c r="UN4" s="43"/>
      <c r="UO4" s="43"/>
      <c r="UP4" s="43"/>
      <c r="UQ4" s="43"/>
      <c r="UR4" s="43"/>
      <c r="US4" s="43"/>
      <c r="UT4" s="43"/>
      <c r="UU4" s="43"/>
      <c r="UV4" s="43"/>
      <c r="UW4" s="43"/>
      <c r="UX4" s="43"/>
      <c r="UY4" s="43"/>
      <c r="UZ4" s="43"/>
      <c r="VA4" s="43"/>
      <c r="VB4" s="43"/>
      <c r="VC4" s="43"/>
      <c r="VD4" s="43"/>
      <c r="VE4" s="43"/>
      <c r="VF4" s="43"/>
      <c r="VG4" s="43"/>
      <c r="VH4" s="43"/>
      <c r="VI4" s="43"/>
      <c r="VJ4" s="43"/>
      <c r="VK4" s="43"/>
      <c r="VL4" s="43"/>
      <c r="VM4" s="43"/>
      <c r="VN4" s="43"/>
      <c r="VO4" s="43"/>
      <c r="VP4" s="43"/>
      <c r="VQ4" s="43"/>
      <c r="VR4" s="43"/>
      <c r="VS4" s="43"/>
      <c r="VT4" s="43"/>
      <c r="VU4" s="43"/>
      <c r="VV4" s="43"/>
      <c r="VW4" s="43"/>
      <c r="VX4" s="43"/>
      <c r="VY4" s="43"/>
      <c r="VZ4" s="43"/>
      <c r="WA4" s="43"/>
      <c r="WB4" s="43"/>
      <c r="WC4" s="43"/>
      <c r="WD4" s="43"/>
      <c r="WE4" s="43"/>
      <c r="WF4" s="43"/>
      <c r="WG4" s="43"/>
      <c r="WH4" s="43"/>
      <c r="WI4" s="43"/>
      <c r="WJ4" s="43"/>
      <c r="WK4" s="43"/>
      <c r="WL4" s="43"/>
      <c r="WM4" s="43"/>
      <c r="WN4" s="43"/>
      <c r="WO4" s="43"/>
      <c r="WP4" s="43"/>
      <c r="WQ4" s="43"/>
      <c r="WR4" s="43"/>
      <c r="WS4" s="43"/>
      <c r="WT4" s="43"/>
      <c r="WU4" s="43"/>
      <c r="WV4" s="43"/>
      <c r="WW4" s="43"/>
      <c r="WX4" s="43"/>
      <c r="WY4" s="43"/>
      <c r="WZ4" s="43"/>
      <c r="XA4" s="43"/>
      <c r="XB4" s="43"/>
      <c r="XC4" s="43"/>
      <c r="XD4" s="43"/>
      <c r="XE4" s="43"/>
      <c r="XF4" s="43"/>
      <c r="XG4" s="43"/>
      <c r="XH4" s="43"/>
      <c r="XI4" s="43"/>
      <c r="XJ4" s="43"/>
      <c r="XK4" s="43"/>
      <c r="XL4" s="43"/>
      <c r="XM4" s="43"/>
      <c r="XN4" s="43"/>
      <c r="XO4" s="43"/>
      <c r="XP4" s="43"/>
      <c r="XQ4" s="43"/>
      <c r="XR4" s="43"/>
      <c r="XS4" s="43"/>
      <c r="XT4" s="43"/>
      <c r="XU4" s="43"/>
      <c r="XV4" s="43"/>
      <c r="XW4" s="43"/>
      <c r="XX4" s="43"/>
      <c r="XY4" s="43"/>
      <c r="XZ4" s="43"/>
      <c r="YA4" s="43"/>
      <c r="YB4" s="43"/>
      <c r="YC4" s="43"/>
      <c r="YD4" s="43"/>
      <c r="YE4" s="43"/>
      <c r="YF4" s="43"/>
      <c r="YG4" s="43"/>
      <c r="YH4" s="43"/>
      <c r="YI4" s="43"/>
      <c r="YJ4" s="43"/>
      <c r="YK4" s="43"/>
      <c r="YL4" s="43"/>
      <c r="YM4" s="43"/>
      <c r="YN4" s="43"/>
      <c r="YO4" s="43"/>
      <c r="YP4" s="43"/>
      <c r="YQ4" s="43"/>
      <c r="YR4" s="43"/>
      <c r="YS4" s="43"/>
      <c r="YT4" s="43"/>
      <c r="YU4" s="43"/>
      <c r="YV4" s="43"/>
      <c r="YW4" s="43"/>
      <c r="YX4" s="43"/>
      <c r="YY4" s="43"/>
      <c r="YZ4" s="43"/>
      <c r="ZA4" s="43"/>
      <c r="ZB4" s="43"/>
      <c r="ZC4" s="43"/>
      <c r="ZD4" s="43"/>
      <c r="ZE4" s="43"/>
      <c r="ZF4" s="43"/>
      <c r="ZG4" s="43"/>
      <c r="ZH4" s="43"/>
      <c r="ZI4" s="43"/>
      <c r="ZJ4" s="43"/>
      <c r="ZK4" s="43"/>
      <c r="ZL4" s="43"/>
      <c r="ZM4" s="43"/>
      <c r="ZN4" s="43"/>
      <c r="ZO4" s="43"/>
      <c r="ZP4" s="43"/>
      <c r="ZQ4" s="43"/>
      <c r="ZR4" s="43"/>
      <c r="ZS4" s="43"/>
      <c r="ZT4" s="43"/>
      <c r="ZU4" s="43"/>
      <c r="ZV4" s="43"/>
      <c r="ZW4" s="43"/>
      <c r="ZX4" s="43"/>
      <c r="ZY4" s="43"/>
      <c r="ZZ4" s="43"/>
      <c r="AAA4" s="43"/>
      <c r="AAB4" s="43"/>
      <c r="AAC4" s="43"/>
      <c r="AAD4" s="43"/>
      <c r="AAE4" s="43"/>
      <c r="AAF4" s="43"/>
      <c r="AAG4" s="43"/>
      <c r="AAH4" s="43"/>
      <c r="AAI4" s="43"/>
      <c r="AAJ4" s="43"/>
      <c r="AAK4" s="43"/>
      <c r="AAL4" s="43"/>
      <c r="AAM4" s="43"/>
      <c r="AAN4" s="43"/>
      <c r="AAO4" s="43"/>
      <c r="AAP4" s="43"/>
      <c r="AAQ4" s="43"/>
      <c r="AAR4" s="43"/>
      <c r="AAS4" s="43"/>
      <c r="AAT4" s="43"/>
      <c r="AAU4" s="43"/>
      <c r="AAV4" s="43"/>
      <c r="AAW4" s="43"/>
      <c r="AAX4" s="43"/>
      <c r="AAY4" s="43"/>
      <c r="AAZ4" s="43"/>
      <c r="ABA4" s="43"/>
      <c r="ABB4" s="43"/>
      <c r="ABC4" s="43"/>
      <c r="ABD4" s="43"/>
      <c r="ABE4" s="43"/>
      <c r="ABF4" s="43"/>
      <c r="ABG4" s="43"/>
      <c r="ABH4" s="43"/>
      <c r="ABI4" s="43"/>
      <c r="ABJ4" s="43"/>
      <c r="ABK4" s="43"/>
      <c r="ABL4" s="43"/>
      <c r="ABM4" s="43"/>
      <c r="ABN4" s="43"/>
      <c r="ABO4" s="43"/>
      <c r="ABP4" s="43"/>
      <c r="ABQ4" s="43"/>
      <c r="ABR4" s="43"/>
      <c r="ABS4" s="43"/>
      <c r="ABT4" s="43"/>
      <c r="ABU4" s="43"/>
      <c r="ABV4" s="43"/>
      <c r="ABW4" s="43"/>
      <c r="ABX4" s="43"/>
      <c r="ABY4" s="43"/>
      <c r="ABZ4" s="43"/>
      <c r="ACA4" s="43"/>
      <c r="ACB4" s="43"/>
      <c r="ACC4" s="43"/>
      <c r="ACD4" s="43"/>
      <c r="ACE4" s="43"/>
      <c r="ACF4" s="43"/>
      <c r="ACG4" s="43"/>
      <c r="ACH4" s="43"/>
      <c r="ACI4" s="43"/>
      <c r="ACJ4" s="43"/>
      <c r="ACK4" s="43"/>
      <c r="ACL4" s="43"/>
      <c r="ACM4" s="43"/>
      <c r="ACN4" s="43"/>
      <c r="ACO4" s="43"/>
      <c r="ACP4" s="43"/>
      <c r="ACQ4" s="43"/>
      <c r="ACR4" s="43"/>
      <c r="ACS4" s="43"/>
      <c r="ACT4" s="43"/>
      <c r="ACU4" s="43"/>
      <c r="ACV4" s="43"/>
      <c r="ACW4" s="43"/>
      <c r="ACX4" s="43"/>
      <c r="ACY4" s="43"/>
      <c r="ACZ4" s="43"/>
      <c r="ADA4" s="43"/>
      <c r="ADB4" s="43"/>
      <c r="ADC4" s="43"/>
      <c r="ADD4" s="43"/>
      <c r="ADE4" s="43"/>
      <c r="ADF4" s="43"/>
      <c r="ADG4" s="43"/>
      <c r="ADH4" s="43"/>
      <c r="ADI4" s="43"/>
      <c r="ADJ4" s="43"/>
      <c r="ADK4" s="43"/>
      <c r="ADL4" s="43"/>
      <c r="ADM4" s="43"/>
      <c r="ADN4" s="43"/>
      <c r="ADO4" s="43"/>
      <c r="ADP4" s="43"/>
      <c r="ADQ4" s="43"/>
      <c r="ADR4" s="43"/>
      <c r="ADS4" s="43"/>
      <c r="ADT4" s="43"/>
      <c r="ADU4" s="43"/>
      <c r="ADV4" s="43"/>
      <c r="ADW4" s="43"/>
      <c r="ADX4" s="43"/>
      <c r="ADY4" s="43"/>
      <c r="ADZ4" s="43"/>
      <c r="AEA4" s="43"/>
      <c r="AEB4" s="43"/>
      <c r="AEC4" s="43"/>
      <c r="AED4" s="43"/>
      <c r="AEE4" s="43"/>
      <c r="AEF4" s="43"/>
      <c r="AEG4" s="43"/>
      <c r="AEH4" s="43"/>
      <c r="AEI4" s="43"/>
      <c r="AEJ4" s="43"/>
      <c r="AEK4" s="43"/>
      <c r="AEL4" s="43"/>
      <c r="AEM4" s="43"/>
      <c r="AEN4" s="43"/>
      <c r="AEO4" s="43"/>
      <c r="AEP4" s="43"/>
      <c r="AEQ4" s="43"/>
      <c r="AER4" s="43"/>
      <c r="AES4" s="43"/>
      <c r="AET4" s="43"/>
      <c r="AEU4" s="43"/>
      <c r="AEV4" s="43"/>
      <c r="AEW4" s="43"/>
      <c r="AEX4" s="43"/>
      <c r="AEY4" s="43"/>
      <c r="AEZ4" s="43"/>
      <c r="AFA4" s="43"/>
      <c r="AFB4" s="43"/>
      <c r="AFC4" s="43"/>
      <c r="AFD4" s="43"/>
      <c r="AFE4" s="43"/>
      <c r="AFF4" s="43"/>
      <c r="AFG4" s="43"/>
      <c r="AFH4" s="43"/>
      <c r="AFI4" s="43"/>
      <c r="AFJ4" s="43"/>
      <c r="AFK4" s="43"/>
      <c r="AFL4" s="43"/>
      <c r="AFM4" s="43"/>
      <c r="AFN4" s="43"/>
      <c r="AFO4" s="43"/>
      <c r="AFP4" s="43"/>
      <c r="AFQ4" s="43"/>
      <c r="AFR4" s="43"/>
      <c r="AFS4" s="43"/>
      <c r="AFT4" s="43"/>
      <c r="AFU4" s="43"/>
      <c r="AFV4" s="43"/>
      <c r="AFW4" s="43"/>
      <c r="AFX4" s="43"/>
      <c r="AFY4" s="43"/>
      <c r="AFZ4" s="43"/>
      <c r="AGA4" s="43"/>
      <c r="AGB4" s="43"/>
      <c r="AGC4" s="43"/>
      <c r="AGD4" s="43"/>
      <c r="AGE4" s="43"/>
      <c r="AGF4" s="43"/>
      <c r="AGG4" s="43"/>
      <c r="AGH4" s="43"/>
      <c r="AGI4" s="43"/>
      <c r="AGJ4" s="43"/>
      <c r="AGK4" s="43"/>
      <c r="AGL4" s="43"/>
      <c r="AGM4" s="43"/>
      <c r="AGN4" s="43"/>
      <c r="AGO4" s="43"/>
      <c r="AGP4" s="43"/>
      <c r="AGQ4" s="43"/>
      <c r="AGR4" s="43"/>
      <c r="AGS4" s="43"/>
      <c r="AGT4" s="43"/>
      <c r="AGU4" s="43"/>
      <c r="AGV4" s="43"/>
      <c r="AGW4" s="43"/>
      <c r="AGX4" s="43"/>
      <c r="AGY4" s="43"/>
      <c r="AGZ4" s="43"/>
      <c r="AHA4" s="43"/>
      <c r="AHB4" s="43"/>
      <c r="AHC4" s="43"/>
      <c r="AHD4" s="43"/>
      <c r="AHE4" s="43"/>
      <c r="AHF4" s="43"/>
      <c r="AHG4" s="43"/>
      <c r="AHH4" s="43"/>
      <c r="AHI4" s="43"/>
      <c r="AHJ4" s="43"/>
      <c r="AHK4" s="43"/>
      <c r="AHL4" s="43"/>
      <c r="AHM4" s="43"/>
      <c r="AHN4" s="43"/>
      <c r="AHO4" s="43"/>
      <c r="AHP4" s="43"/>
      <c r="AHQ4" s="43"/>
      <c r="AHR4" s="43"/>
      <c r="AHS4" s="43"/>
    </row>
    <row r="5" spans="1:903" s="8" customFormat="1" ht="60.75" customHeight="1">
      <c r="A5" s="662"/>
      <c r="B5" s="630"/>
      <c r="C5" s="630"/>
      <c r="D5" s="630"/>
      <c r="E5" s="630"/>
      <c r="F5" s="630"/>
      <c r="G5" s="598" t="s">
        <v>667</v>
      </c>
      <c r="H5" s="597" t="s">
        <v>645</v>
      </c>
      <c r="I5" s="597" t="s">
        <v>646</v>
      </c>
      <c r="J5" s="563"/>
      <c r="K5" s="564"/>
      <c r="L5" s="564"/>
      <c r="M5" s="749"/>
      <c r="N5" s="749"/>
      <c r="O5" s="120"/>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43"/>
      <c r="MS5" s="43"/>
      <c r="MT5" s="43"/>
      <c r="MU5" s="43"/>
      <c r="MV5" s="43"/>
      <c r="MW5" s="43"/>
      <c r="MX5" s="43"/>
      <c r="MY5" s="43"/>
      <c r="MZ5" s="43"/>
      <c r="NA5" s="43"/>
      <c r="NB5" s="43"/>
      <c r="NC5" s="43"/>
      <c r="ND5" s="43"/>
      <c r="NE5" s="43"/>
      <c r="NF5" s="43"/>
      <c r="NG5" s="43"/>
      <c r="NH5" s="43"/>
      <c r="NI5" s="43"/>
      <c r="NJ5" s="43"/>
      <c r="NK5" s="43"/>
      <c r="NL5" s="43"/>
      <c r="NM5" s="43"/>
      <c r="NN5" s="43"/>
      <c r="NO5" s="43"/>
      <c r="NP5" s="43"/>
      <c r="NQ5" s="43"/>
      <c r="NR5" s="43"/>
      <c r="NS5" s="43"/>
      <c r="NT5" s="43"/>
      <c r="NU5" s="43"/>
      <c r="NV5" s="43"/>
      <c r="NW5" s="43"/>
      <c r="NX5" s="43"/>
      <c r="NY5" s="43"/>
      <c r="NZ5" s="43"/>
      <c r="OA5" s="43"/>
      <c r="OB5" s="43"/>
      <c r="OC5" s="43"/>
      <c r="OD5" s="43"/>
      <c r="OE5" s="43"/>
      <c r="OF5" s="43"/>
      <c r="OG5" s="43"/>
      <c r="OH5" s="43"/>
      <c r="OI5" s="43"/>
      <c r="OJ5" s="43"/>
      <c r="OK5" s="43"/>
      <c r="OL5" s="43"/>
      <c r="OM5" s="43"/>
      <c r="ON5" s="43"/>
      <c r="OO5" s="43"/>
      <c r="OP5" s="43"/>
      <c r="OQ5" s="43"/>
      <c r="OR5" s="43"/>
      <c r="OS5" s="43"/>
      <c r="OT5" s="43"/>
      <c r="OU5" s="43"/>
      <c r="OV5" s="43"/>
      <c r="OW5" s="43"/>
      <c r="OX5" s="43"/>
      <c r="OY5" s="43"/>
      <c r="OZ5" s="43"/>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c r="TI5" s="43"/>
      <c r="TJ5" s="43"/>
      <c r="TK5" s="43"/>
      <c r="TL5" s="43"/>
      <c r="TM5" s="43"/>
      <c r="TN5" s="43"/>
      <c r="TO5" s="43"/>
      <c r="TP5" s="43"/>
      <c r="TQ5" s="43"/>
      <c r="TR5" s="43"/>
      <c r="TS5" s="43"/>
      <c r="TT5" s="43"/>
      <c r="TU5" s="43"/>
      <c r="TV5" s="43"/>
      <c r="TW5" s="43"/>
      <c r="TX5" s="43"/>
      <c r="TY5" s="43"/>
      <c r="TZ5" s="43"/>
      <c r="UA5" s="43"/>
      <c r="UB5" s="43"/>
      <c r="UC5" s="43"/>
      <c r="UD5" s="43"/>
      <c r="UE5" s="43"/>
      <c r="UF5" s="43"/>
      <c r="UG5" s="43"/>
      <c r="UH5" s="43"/>
      <c r="UI5" s="43"/>
      <c r="UJ5" s="43"/>
      <c r="UK5" s="43"/>
      <c r="UL5" s="43"/>
      <c r="UM5" s="43"/>
      <c r="UN5" s="43"/>
      <c r="UO5" s="43"/>
      <c r="UP5" s="43"/>
      <c r="UQ5" s="43"/>
      <c r="UR5" s="43"/>
      <c r="US5" s="43"/>
      <c r="UT5" s="43"/>
      <c r="UU5" s="43"/>
      <c r="UV5" s="43"/>
      <c r="UW5" s="43"/>
      <c r="UX5" s="43"/>
      <c r="UY5" s="43"/>
      <c r="UZ5" s="43"/>
      <c r="VA5" s="43"/>
      <c r="VB5" s="43"/>
      <c r="VC5" s="43"/>
      <c r="VD5" s="43"/>
      <c r="VE5" s="43"/>
      <c r="VF5" s="43"/>
      <c r="VG5" s="43"/>
      <c r="VH5" s="43"/>
      <c r="VI5" s="43"/>
      <c r="VJ5" s="43"/>
      <c r="VK5" s="43"/>
      <c r="VL5" s="43"/>
      <c r="VM5" s="43"/>
      <c r="VN5" s="43"/>
      <c r="VO5" s="43"/>
      <c r="VP5" s="43"/>
      <c r="VQ5" s="43"/>
      <c r="VR5" s="43"/>
      <c r="VS5" s="43"/>
      <c r="VT5" s="43"/>
      <c r="VU5" s="43"/>
      <c r="VV5" s="43"/>
      <c r="VW5" s="43"/>
      <c r="VX5" s="43"/>
      <c r="VY5" s="43"/>
      <c r="VZ5" s="43"/>
      <c r="WA5" s="43"/>
      <c r="WB5" s="43"/>
      <c r="WC5" s="43"/>
      <c r="WD5" s="43"/>
      <c r="WE5" s="43"/>
      <c r="WF5" s="43"/>
      <c r="WG5" s="43"/>
      <c r="WH5" s="43"/>
      <c r="WI5" s="43"/>
      <c r="WJ5" s="43"/>
      <c r="WK5" s="43"/>
      <c r="WL5" s="43"/>
      <c r="WM5" s="43"/>
      <c r="WN5" s="43"/>
      <c r="WO5" s="43"/>
      <c r="WP5" s="43"/>
      <c r="WQ5" s="43"/>
      <c r="WR5" s="43"/>
      <c r="WS5" s="43"/>
      <c r="WT5" s="43"/>
      <c r="WU5" s="43"/>
      <c r="WV5" s="43"/>
      <c r="WW5" s="43"/>
      <c r="WX5" s="43"/>
      <c r="WY5" s="43"/>
      <c r="WZ5" s="43"/>
      <c r="XA5" s="43"/>
      <c r="XB5" s="43"/>
      <c r="XC5" s="43"/>
      <c r="XD5" s="43"/>
      <c r="XE5" s="43"/>
      <c r="XF5" s="43"/>
      <c r="XG5" s="43"/>
      <c r="XH5" s="43"/>
      <c r="XI5" s="43"/>
      <c r="XJ5" s="43"/>
      <c r="XK5" s="43"/>
      <c r="XL5" s="43"/>
      <c r="XM5" s="43"/>
      <c r="XN5" s="43"/>
      <c r="XO5" s="43"/>
      <c r="XP5" s="43"/>
      <c r="XQ5" s="43"/>
      <c r="XR5" s="43"/>
      <c r="XS5" s="43"/>
      <c r="XT5" s="43"/>
      <c r="XU5" s="43"/>
      <c r="XV5" s="43"/>
      <c r="XW5" s="43"/>
      <c r="XX5" s="43"/>
      <c r="XY5" s="43"/>
      <c r="XZ5" s="43"/>
      <c r="YA5" s="43"/>
      <c r="YB5" s="43"/>
      <c r="YC5" s="43"/>
      <c r="YD5" s="43"/>
      <c r="YE5" s="43"/>
      <c r="YF5" s="43"/>
      <c r="YG5" s="43"/>
      <c r="YH5" s="43"/>
      <c r="YI5" s="43"/>
      <c r="YJ5" s="43"/>
      <c r="YK5" s="43"/>
      <c r="YL5" s="43"/>
      <c r="YM5" s="43"/>
      <c r="YN5" s="43"/>
      <c r="YO5" s="43"/>
      <c r="YP5" s="43"/>
      <c r="YQ5" s="43"/>
      <c r="YR5" s="43"/>
      <c r="YS5" s="43"/>
      <c r="YT5" s="43"/>
      <c r="YU5" s="43"/>
      <c r="YV5" s="43"/>
      <c r="YW5" s="43"/>
      <c r="YX5" s="43"/>
      <c r="YY5" s="43"/>
      <c r="YZ5" s="43"/>
      <c r="ZA5" s="43"/>
      <c r="ZB5" s="43"/>
      <c r="ZC5" s="43"/>
      <c r="ZD5" s="43"/>
      <c r="ZE5" s="43"/>
      <c r="ZF5" s="43"/>
      <c r="ZG5" s="43"/>
      <c r="ZH5" s="43"/>
      <c r="ZI5" s="43"/>
      <c r="ZJ5" s="43"/>
      <c r="ZK5" s="43"/>
      <c r="ZL5" s="43"/>
      <c r="ZM5" s="43"/>
      <c r="ZN5" s="43"/>
      <c r="ZO5" s="43"/>
      <c r="ZP5" s="43"/>
      <c r="ZQ5" s="43"/>
      <c r="ZR5" s="43"/>
      <c r="ZS5" s="43"/>
      <c r="ZT5" s="43"/>
      <c r="ZU5" s="43"/>
      <c r="ZV5" s="43"/>
      <c r="ZW5" s="43"/>
      <c r="ZX5" s="43"/>
      <c r="ZY5" s="43"/>
      <c r="ZZ5" s="43"/>
      <c r="AAA5" s="43"/>
      <c r="AAB5" s="43"/>
      <c r="AAC5" s="43"/>
      <c r="AAD5" s="43"/>
      <c r="AAE5" s="43"/>
      <c r="AAF5" s="43"/>
      <c r="AAG5" s="43"/>
      <c r="AAH5" s="43"/>
      <c r="AAI5" s="43"/>
      <c r="AAJ5" s="43"/>
      <c r="AAK5" s="43"/>
      <c r="AAL5" s="43"/>
      <c r="AAM5" s="43"/>
      <c r="AAN5" s="43"/>
      <c r="AAO5" s="43"/>
      <c r="AAP5" s="43"/>
      <c r="AAQ5" s="43"/>
      <c r="AAR5" s="43"/>
      <c r="AAS5" s="43"/>
      <c r="AAT5" s="43"/>
      <c r="AAU5" s="43"/>
      <c r="AAV5" s="43"/>
      <c r="AAW5" s="43"/>
      <c r="AAX5" s="43"/>
      <c r="AAY5" s="43"/>
      <c r="AAZ5" s="43"/>
      <c r="ABA5" s="43"/>
      <c r="ABB5" s="43"/>
      <c r="ABC5" s="43"/>
      <c r="ABD5" s="43"/>
      <c r="ABE5" s="43"/>
      <c r="ABF5" s="43"/>
      <c r="ABG5" s="43"/>
      <c r="ABH5" s="43"/>
      <c r="ABI5" s="43"/>
      <c r="ABJ5" s="43"/>
      <c r="ABK5" s="43"/>
      <c r="ABL5" s="43"/>
      <c r="ABM5" s="43"/>
      <c r="ABN5" s="43"/>
      <c r="ABO5" s="43"/>
      <c r="ABP5" s="43"/>
      <c r="ABQ5" s="43"/>
      <c r="ABR5" s="43"/>
      <c r="ABS5" s="43"/>
      <c r="ABT5" s="43"/>
      <c r="ABU5" s="43"/>
      <c r="ABV5" s="43"/>
      <c r="ABW5" s="43"/>
      <c r="ABX5" s="43"/>
      <c r="ABY5" s="43"/>
      <c r="ABZ5" s="43"/>
      <c r="ACA5" s="43"/>
      <c r="ACB5" s="43"/>
      <c r="ACC5" s="43"/>
      <c r="ACD5" s="43"/>
      <c r="ACE5" s="43"/>
      <c r="ACF5" s="43"/>
      <c r="ACG5" s="43"/>
      <c r="ACH5" s="43"/>
      <c r="ACI5" s="43"/>
      <c r="ACJ5" s="43"/>
      <c r="ACK5" s="43"/>
      <c r="ACL5" s="43"/>
      <c r="ACM5" s="43"/>
      <c r="ACN5" s="43"/>
      <c r="ACO5" s="43"/>
      <c r="ACP5" s="43"/>
      <c r="ACQ5" s="43"/>
      <c r="ACR5" s="43"/>
      <c r="ACS5" s="43"/>
      <c r="ACT5" s="43"/>
      <c r="ACU5" s="43"/>
      <c r="ACV5" s="43"/>
      <c r="ACW5" s="43"/>
      <c r="ACX5" s="43"/>
      <c r="ACY5" s="43"/>
      <c r="ACZ5" s="43"/>
      <c r="ADA5" s="43"/>
      <c r="ADB5" s="43"/>
      <c r="ADC5" s="43"/>
      <c r="ADD5" s="43"/>
      <c r="ADE5" s="43"/>
      <c r="ADF5" s="43"/>
      <c r="ADG5" s="43"/>
      <c r="ADH5" s="43"/>
      <c r="ADI5" s="43"/>
      <c r="ADJ5" s="43"/>
      <c r="ADK5" s="43"/>
      <c r="ADL5" s="43"/>
      <c r="ADM5" s="43"/>
      <c r="ADN5" s="43"/>
      <c r="ADO5" s="43"/>
      <c r="ADP5" s="43"/>
      <c r="ADQ5" s="43"/>
      <c r="ADR5" s="43"/>
      <c r="ADS5" s="43"/>
      <c r="ADT5" s="43"/>
      <c r="ADU5" s="43"/>
      <c r="ADV5" s="43"/>
      <c r="ADW5" s="43"/>
      <c r="ADX5" s="43"/>
      <c r="ADY5" s="43"/>
      <c r="ADZ5" s="43"/>
      <c r="AEA5" s="43"/>
      <c r="AEB5" s="43"/>
      <c r="AEC5" s="43"/>
      <c r="AED5" s="43"/>
      <c r="AEE5" s="43"/>
      <c r="AEF5" s="43"/>
      <c r="AEG5" s="43"/>
      <c r="AEH5" s="43"/>
      <c r="AEI5" s="43"/>
      <c r="AEJ5" s="43"/>
      <c r="AEK5" s="43"/>
      <c r="AEL5" s="43"/>
      <c r="AEM5" s="43"/>
      <c r="AEN5" s="43"/>
      <c r="AEO5" s="43"/>
      <c r="AEP5" s="43"/>
      <c r="AEQ5" s="43"/>
      <c r="AER5" s="43"/>
      <c r="AES5" s="43"/>
      <c r="AET5" s="43"/>
      <c r="AEU5" s="43"/>
      <c r="AEV5" s="43"/>
      <c r="AEW5" s="43"/>
      <c r="AEX5" s="43"/>
      <c r="AEY5" s="43"/>
      <c r="AEZ5" s="43"/>
      <c r="AFA5" s="43"/>
      <c r="AFB5" s="43"/>
      <c r="AFC5" s="43"/>
      <c r="AFD5" s="43"/>
      <c r="AFE5" s="43"/>
      <c r="AFF5" s="43"/>
      <c r="AFG5" s="43"/>
      <c r="AFH5" s="43"/>
      <c r="AFI5" s="43"/>
      <c r="AFJ5" s="43"/>
      <c r="AFK5" s="43"/>
      <c r="AFL5" s="43"/>
      <c r="AFM5" s="43"/>
      <c r="AFN5" s="43"/>
      <c r="AFO5" s="43"/>
      <c r="AFP5" s="43"/>
      <c r="AFQ5" s="43"/>
      <c r="AFR5" s="43"/>
      <c r="AFS5" s="43"/>
      <c r="AFT5" s="43"/>
      <c r="AFU5" s="43"/>
      <c r="AFV5" s="43"/>
      <c r="AFW5" s="43"/>
      <c r="AFX5" s="43"/>
      <c r="AFY5" s="43"/>
      <c r="AFZ5" s="43"/>
      <c r="AGA5" s="43"/>
      <c r="AGB5" s="43"/>
      <c r="AGC5" s="43"/>
      <c r="AGD5" s="43"/>
      <c r="AGE5" s="43"/>
      <c r="AGF5" s="43"/>
      <c r="AGG5" s="43"/>
      <c r="AGH5" s="43"/>
      <c r="AGI5" s="43"/>
      <c r="AGJ5" s="43"/>
      <c r="AGK5" s="43"/>
      <c r="AGL5" s="43"/>
      <c r="AGM5" s="43"/>
      <c r="AGN5" s="43"/>
      <c r="AGO5" s="43"/>
      <c r="AGP5" s="43"/>
      <c r="AGQ5" s="43"/>
      <c r="AGR5" s="43"/>
      <c r="AGS5" s="43"/>
      <c r="AGT5" s="43"/>
      <c r="AGU5" s="43"/>
      <c r="AGV5" s="43"/>
      <c r="AGW5" s="43"/>
      <c r="AGX5" s="43"/>
      <c r="AGY5" s="43"/>
      <c r="AGZ5" s="43"/>
      <c r="AHA5" s="43"/>
      <c r="AHB5" s="43"/>
      <c r="AHC5" s="43"/>
      <c r="AHD5" s="43"/>
      <c r="AHE5" s="43"/>
      <c r="AHF5" s="43"/>
      <c r="AHG5" s="43"/>
      <c r="AHH5" s="43"/>
      <c r="AHI5" s="43"/>
      <c r="AHJ5" s="43"/>
      <c r="AHK5" s="43"/>
      <c r="AHL5" s="43"/>
      <c r="AHM5" s="43"/>
      <c r="AHN5" s="43"/>
      <c r="AHO5" s="43"/>
      <c r="AHP5" s="43"/>
      <c r="AHQ5" s="43"/>
      <c r="AHR5" s="43"/>
      <c r="AHS5" s="43"/>
    </row>
    <row r="6" spans="1:903" s="28" customFormat="1" ht="18" customHeight="1">
      <c r="A6" s="689" t="s">
        <v>501</v>
      </c>
      <c r="B6" s="690"/>
      <c r="C6" s="690"/>
      <c r="D6" s="690"/>
      <c r="E6" s="690"/>
      <c r="F6" s="690"/>
      <c r="G6" s="690"/>
      <c r="H6" s="690"/>
      <c r="I6" s="691"/>
      <c r="J6" s="541"/>
      <c r="K6" s="565"/>
      <c r="L6" s="565"/>
      <c r="M6" s="337"/>
      <c r="N6" s="337"/>
      <c r="O6" s="337"/>
    </row>
    <row r="7" spans="1:903" ht="18" customHeight="1">
      <c r="A7" s="347" t="s">
        <v>80</v>
      </c>
      <c r="B7" s="348">
        <f t="shared" ref="B7:D8" si="0">B11+B15+B19</f>
        <v>15654</v>
      </c>
      <c r="C7" s="348">
        <f t="shared" si="0"/>
        <v>32180</v>
      </c>
      <c r="D7" s="348">
        <f t="shared" si="0"/>
        <v>17287</v>
      </c>
      <c r="E7" s="348">
        <f t="shared" ref="E7:F7" si="1">E11+E15+E19</f>
        <v>12186</v>
      </c>
      <c r="F7" s="348">
        <f t="shared" si="1"/>
        <v>29473</v>
      </c>
      <c r="G7" s="132">
        <f>E7/D7-1</f>
        <v>-0.29507722566090122</v>
      </c>
      <c r="H7" s="312">
        <f>E7/B7-1</f>
        <v>-0.22154082023763899</v>
      </c>
      <c r="I7" s="312">
        <f>F7/C7-1</f>
        <v>-8.4120571783716569E-2</v>
      </c>
      <c r="J7" s="566"/>
      <c r="K7" s="567"/>
      <c r="L7" s="567"/>
      <c r="M7" s="338"/>
      <c r="N7" s="338"/>
      <c r="O7" s="345"/>
      <c r="P7" s="44"/>
      <c r="AHN7" s="28"/>
      <c r="AHO7" s="28"/>
      <c r="AHP7" s="28"/>
      <c r="AHQ7" s="28"/>
      <c r="AHR7" s="28"/>
      <c r="AHS7" s="28"/>
    </row>
    <row r="8" spans="1:903" ht="18" customHeight="1">
      <c r="A8" s="347" t="s">
        <v>81</v>
      </c>
      <c r="B8" s="349">
        <f t="shared" si="0"/>
        <v>62614785.560000002</v>
      </c>
      <c r="C8" s="349">
        <f t="shared" si="0"/>
        <v>128698602.75000001</v>
      </c>
      <c r="D8" s="349">
        <f t="shared" si="0"/>
        <v>69135996.629999995</v>
      </c>
      <c r="E8" s="349">
        <f t="shared" ref="E8:F8" si="2">E12+E16+E20</f>
        <v>48732138.870000005</v>
      </c>
      <c r="F8" s="349">
        <f t="shared" si="2"/>
        <v>117868135.5</v>
      </c>
      <c r="G8" s="132">
        <f t="shared" ref="G8:G9" si="3">E8/D8-1</f>
        <v>-0.29512639948183228</v>
      </c>
      <c r="H8" s="312">
        <f t="shared" ref="H8:H9" si="4">E8/B8-1</f>
        <v>-0.22171515187410629</v>
      </c>
      <c r="I8" s="312">
        <f t="shared" ref="I8:I9" si="5">F8/C8-1</f>
        <v>-8.4153728312330256E-2</v>
      </c>
      <c r="J8" s="566"/>
      <c r="K8" s="567"/>
      <c r="L8" s="567"/>
      <c r="M8" s="339"/>
      <c r="N8" s="339"/>
      <c r="O8" s="345"/>
      <c r="P8" s="45"/>
      <c r="AHN8" s="28"/>
      <c r="AHO8" s="28"/>
      <c r="AHP8" s="28"/>
      <c r="AHQ8" s="28"/>
      <c r="AHR8" s="28"/>
      <c r="AHS8" s="28"/>
    </row>
    <row r="9" spans="1:903" ht="18" customHeight="1">
      <c r="A9" s="347" t="s">
        <v>82</v>
      </c>
      <c r="B9" s="349">
        <f>ROUND(B8/B7,2)</f>
        <v>3999.92</v>
      </c>
      <c r="C9" s="350">
        <f t="shared" ref="C9:D9" si="6">ROUND(C8/C7,2)</f>
        <v>3999.34</v>
      </c>
      <c r="D9" s="350">
        <f t="shared" si="6"/>
        <v>3999.31</v>
      </c>
      <c r="E9" s="350">
        <f t="shared" ref="E9:F9" si="7">ROUND(E8/E7,2)</f>
        <v>3999.03</v>
      </c>
      <c r="F9" s="350">
        <f t="shared" si="7"/>
        <v>3999.19</v>
      </c>
      <c r="G9" s="377">
        <f t="shared" si="3"/>
        <v>-7.0012077083236868E-5</v>
      </c>
      <c r="H9" s="351">
        <f t="shared" si="4"/>
        <v>-2.2250445008897834E-4</v>
      </c>
      <c r="I9" s="536">
        <f t="shared" si="5"/>
        <v>-3.7506188521163608E-5</v>
      </c>
      <c r="J9" s="568"/>
      <c r="K9" s="569"/>
      <c r="L9" s="570"/>
      <c r="M9" s="340"/>
      <c r="N9" s="340"/>
      <c r="O9" s="346"/>
      <c r="AHN9" s="28"/>
      <c r="AHO9" s="28"/>
      <c r="AHP9" s="28"/>
      <c r="AHQ9" s="28"/>
      <c r="AHR9" s="28"/>
      <c r="AHS9" s="28"/>
    </row>
    <row r="10" spans="1:903" ht="18" customHeight="1">
      <c r="A10" s="689" t="s">
        <v>84</v>
      </c>
      <c r="B10" s="690"/>
      <c r="C10" s="690"/>
      <c r="D10" s="690"/>
      <c r="E10" s="690"/>
      <c r="F10" s="690"/>
      <c r="G10" s="690"/>
      <c r="H10" s="690"/>
      <c r="I10" s="691"/>
      <c r="J10" s="541"/>
      <c r="K10" s="565"/>
      <c r="L10" s="565"/>
      <c r="M10" s="337"/>
      <c r="N10" s="337"/>
      <c r="O10" s="337"/>
      <c r="AHN10" s="28"/>
      <c r="AHO10" s="28"/>
      <c r="AHP10" s="28"/>
      <c r="AHQ10" s="28"/>
      <c r="AHR10" s="28"/>
      <c r="AHS10" s="28"/>
    </row>
    <row r="11" spans="1:903" ht="18" customHeight="1">
      <c r="A11" s="347" t="s">
        <v>80</v>
      </c>
      <c r="B11" s="352">
        <v>14065</v>
      </c>
      <c r="C11" s="353">
        <v>29072</v>
      </c>
      <c r="D11" s="353">
        <v>15631</v>
      </c>
      <c r="E11" s="353">
        <v>10775</v>
      </c>
      <c r="F11" s="353">
        <v>26406</v>
      </c>
      <c r="G11" s="132">
        <f t="shared" ref="G11:G13" si="8">E11/D11-1</f>
        <v>-0.31066470475337471</v>
      </c>
      <c r="H11" s="312">
        <f t="shared" ref="H11:H13" si="9">E11/B11-1</f>
        <v>-0.23391397084962673</v>
      </c>
      <c r="I11" s="312">
        <f t="shared" ref="I11:I13" si="10">F11/C11-1</f>
        <v>-9.1703357182168377E-2</v>
      </c>
      <c r="J11" s="566"/>
      <c r="K11" s="567"/>
      <c r="L11" s="567"/>
      <c r="M11" s="338"/>
      <c r="N11" s="338"/>
      <c r="O11" s="345"/>
      <c r="AHN11" s="28"/>
      <c r="AHO11" s="28"/>
      <c r="AHP11" s="28"/>
      <c r="AHQ11" s="28"/>
      <c r="AHR11" s="28"/>
      <c r="AHS11" s="28"/>
    </row>
    <row r="12" spans="1:903" ht="18" customHeight="1">
      <c r="A12" s="347" t="s">
        <v>81</v>
      </c>
      <c r="B12" s="354">
        <v>56258785.560000002</v>
      </c>
      <c r="C12" s="355">
        <v>116275023.35000001</v>
      </c>
      <c r="D12" s="355">
        <v>62512000.629999995</v>
      </c>
      <c r="E12" s="355">
        <v>43088138.870000005</v>
      </c>
      <c r="F12" s="355">
        <v>105600139.5</v>
      </c>
      <c r="G12" s="132">
        <f t="shared" si="8"/>
        <v>-0.31072212637965591</v>
      </c>
      <c r="H12" s="312">
        <f t="shared" si="9"/>
        <v>-0.23410826520514738</v>
      </c>
      <c r="I12" s="312">
        <f t="shared" si="10"/>
        <v>-9.1807195926054463E-2</v>
      </c>
      <c r="J12" s="566"/>
      <c r="K12" s="567"/>
      <c r="L12" s="567"/>
      <c r="M12" s="339"/>
      <c r="N12" s="339"/>
      <c r="O12" s="345"/>
      <c r="AHN12" s="28"/>
      <c r="AHO12" s="28"/>
      <c r="AHP12" s="28"/>
      <c r="AHQ12" s="28"/>
      <c r="AHR12" s="28"/>
      <c r="AHS12" s="28"/>
    </row>
    <row r="13" spans="1:903" ht="18" customHeight="1">
      <c r="A13" s="347" t="s">
        <v>82</v>
      </c>
      <c r="B13" s="356">
        <f>ROUND(B12/B11,2)</f>
        <v>3999.91</v>
      </c>
      <c r="C13" s="355">
        <f t="shared" ref="C13:D13" si="11">ROUND(C12/C11,2)</f>
        <v>3999.55</v>
      </c>
      <c r="D13" s="355">
        <f t="shared" si="11"/>
        <v>3999.23</v>
      </c>
      <c r="E13" s="355">
        <f t="shared" ref="E13:F13" si="12">ROUND(E12/E11,2)</f>
        <v>3998.9</v>
      </c>
      <c r="F13" s="355">
        <f t="shared" si="12"/>
        <v>3999.1</v>
      </c>
      <c r="G13" s="132">
        <f t="shared" si="8"/>
        <v>-8.251588430774337E-5</v>
      </c>
      <c r="H13" s="351">
        <f t="shared" si="9"/>
        <v>-2.5250568137780149E-4</v>
      </c>
      <c r="I13" s="351">
        <f t="shared" si="10"/>
        <v>-1.1251265767409091E-4</v>
      </c>
      <c r="J13" s="568"/>
      <c r="K13" s="569"/>
      <c r="L13" s="570"/>
      <c r="M13" s="340"/>
      <c r="N13" s="340"/>
      <c r="O13" s="346"/>
      <c r="AHN13" s="28"/>
      <c r="AHO13" s="28"/>
      <c r="AHP13" s="28"/>
      <c r="AHQ13" s="28"/>
      <c r="AHR13" s="28"/>
      <c r="AHS13" s="28"/>
    </row>
    <row r="14" spans="1:903" ht="18" customHeight="1">
      <c r="A14" s="689" t="s">
        <v>85</v>
      </c>
      <c r="B14" s="690"/>
      <c r="C14" s="690"/>
      <c r="D14" s="690"/>
      <c r="E14" s="690"/>
      <c r="F14" s="690"/>
      <c r="G14" s="690"/>
      <c r="H14" s="690"/>
      <c r="I14" s="691"/>
      <c r="J14" s="541"/>
      <c r="K14" s="565"/>
      <c r="L14" s="565"/>
      <c r="M14" s="337"/>
      <c r="N14" s="337"/>
      <c r="O14" s="337"/>
      <c r="AHN14" s="28"/>
      <c r="AHO14" s="28"/>
      <c r="AHP14" s="28"/>
      <c r="AHQ14" s="28"/>
      <c r="AHR14" s="28"/>
      <c r="AHS14" s="28"/>
    </row>
    <row r="15" spans="1:903" ht="18" customHeight="1">
      <c r="A15" s="347" t="s">
        <v>80</v>
      </c>
      <c r="B15" s="352">
        <v>1099</v>
      </c>
      <c r="C15" s="353">
        <v>2100</v>
      </c>
      <c r="D15" s="353">
        <v>1122</v>
      </c>
      <c r="E15" s="353">
        <v>915</v>
      </c>
      <c r="F15" s="353">
        <v>2037</v>
      </c>
      <c r="G15" s="132">
        <f t="shared" ref="G15:G17" si="13">E15/D15-1</f>
        <v>-0.18449197860962563</v>
      </c>
      <c r="H15" s="312">
        <f t="shared" ref="H15:H17" si="14">E15/B15-1</f>
        <v>-0.16742493175614193</v>
      </c>
      <c r="I15" s="312">
        <f t="shared" ref="I15:I17" si="15">F15/C15-1</f>
        <v>-3.0000000000000027E-2</v>
      </c>
      <c r="J15" s="566"/>
      <c r="K15" s="567"/>
      <c r="L15" s="567"/>
      <c r="M15" s="341"/>
      <c r="N15" s="338"/>
      <c r="O15" s="345"/>
      <c r="P15" s="46"/>
      <c r="AHN15" s="28"/>
      <c r="AHO15" s="28"/>
      <c r="AHP15" s="28"/>
      <c r="AHQ15" s="28"/>
      <c r="AHR15" s="28"/>
      <c r="AHS15" s="28"/>
    </row>
    <row r="16" spans="1:903" ht="18" customHeight="1">
      <c r="A16" s="347" t="s">
        <v>81</v>
      </c>
      <c r="B16" s="354">
        <v>4396000</v>
      </c>
      <c r="C16" s="355">
        <v>8400000</v>
      </c>
      <c r="D16" s="355">
        <v>4487996</v>
      </c>
      <c r="E16" s="355">
        <v>3660000</v>
      </c>
      <c r="F16" s="355">
        <v>8147996</v>
      </c>
      <c r="G16" s="132">
        <f t="shared" si="13"/>
        <v>-0.18449125177473424</v>
      </c>
      <c r="H16" s="312">
        <f t="shared" si="14"/>
        <v>-0.16742493175614193</v>
      </c>
      <c r="I16" s="312">
        <f t="shared" si="15"/>
        <v>-3.0000476190476189E-2</v>
      </c>
      <c r="J16" s="566"/>
      <c r="K16" s="567"/>
      <c r="L16" s="567"/>
      <c r="M16" s="342"/>
      <c r="N16" s="339"/>
      <c r="O16" s="345"/>
      <c r="AHN16" s="28"/>
      <c r="AHO16" s="28"/>
      <c r="AHP16" s="28"/>
      <c r="AHQ16" s="28"/>
      <c r="AHR16" s="28"/>
      <c r="AHS16" s="28"/>
    </row>
    <row r="17" spans="1:903" ht="18" customHeight="1">
      <c r="A17" s="347" t="s">
        <v>82</v>
      </c>
      <c r="B17" s="356">
        <f>ROUND(B16/B15,2)</f>
        <v>4000</v>
      </c>
      <c r="C17" s="355">
        <f t="shared" ref="C17:D17" si="16">ROUND(C16/C15,2)</f>
        <v>4000</v>
      </c>
      <c r="D17" s="355">
        <f t="shared" si="16"/>
        <v>4000</v>
      </c>
      <c r="E17" s="355">
        <f t="shared" ref="E17:F17" si="17">ROUND(E16/E15,2)</f>
        <v>4000</v>
      </c>
      <c r="F17" s="355">
        <f t="shared" si="17"/>
        <v>4000</v>
      </c>
      <c r="G17" s="132">
        <f t="shared" si="13"/>
        <v>0</v>
      </c>
      <c r="H17" s="312">
        <f t="shared" si="14"/>
        <v>0</v>
      </c>
      <c r="I17" s="312">
        <f t="shared" si="15"/>
        <v>0</v>
      </c>
      <c r="J17" s="571"/>
      <c r="K17" s="570"/>
      <c r="L17" s="569"/>
      <c r="M17" s="342"/>
      <c r="N17" s="340"/>
      <c r="O17" s="346"/>
      <c r="AHN17" s="28"/>
      <c r="AHO17" s="28"/>
      <c r="AHP17" s="28"/>
      <c r="AHQ17" s="28"/>
      <c r="AHR17" s="28"/>
      <c r="AHS17" s="28"/>
    </row>
    <row r="18" spans="1:903" ht="18" customHeight="1">
      <c r="A18" s="689" t="s">
        <v>86</v>
      </c>
      <c r="B18" s="690"/>
      <c r="C18" s="690"/>
      <c r="D18" s="690"/>
      <c r="E18" s="690"/>
      <c r="F18" s="690"/>
      <c r="G18" s="690"/>
      <c r="H18" s="690"/>
      <c r="I18" s="691"/>
      <c r="J18" s="541"/>
      <c r="K18" s="565"/>
      <c r="L18" s="565"/>
      <c r="M18" s="337"/>
      <c r="N18" s="337"/>
      <c r="O18" s="337"/>
      <c r="AHN18" s="28"/>
      <c r="AHO18" s="28"/>
      <c r="AHP18" s="28"/>
      <c r="AHQ18" s="28"/>
      <c r="AHR18" s="28"/>
      <c r="AHS18" s="28"/>
    </row>
    <row r="19" spans="1:903" ht="18" customHeight="1">
      <c r="A19" s="347" t="s">
        <v>80</v>
      </c>
      <c r="B19" s="352">
        <v>490</v>
      </c>
      <c r="C19" s="353">
        <v>1008</v>
      </c>
      <c r="D19" s="353">
        <v>534</v>
      </c>
      <c r="E19" s="353">
        <v>496</v>
      </c>
      <c r="F19" s="353">
        <v>1030</v>
      </c>
      <c r="G19" s="129">
        <f t="shared" ref="G19:G21" si="18">E19/D19-1</f>
        <v>-7.1161048689138529E-2</v>
      </c>
      <c r="H19" s="560">
        <f t="shared" ref="H19:H21" si="19">E19/B19-1</f>
        <v>1.2244897959183598E-2</v>
      </c>
      <c r="I19" s="560">
        <f t="shared" ref="I19:I21" si="20">F19/C19-1</f>
        <v>2.1825396825396748E-2</v>
      </c>
      <c r="J19" s="566"/>
      <c r="K19" s="567"/>
      <c r="L19" s="567"/>
      <c r="M19" s="341"/>
      <c r="N19" s="341"/>
      <c r="O19" s="345"/>
      <c r="AHN19" s="28"/>
      <c r="AHO19" s="28"/>
      <c r="AHP19" s="28"/>
      <c r="AHQ19" s="28"/>
      <c r="AHR19" s="28"/>
      <c r="AHS19" s="28"/>
    </row>
    <row r="20" spans="1:903" ht="18" customHeight="1">
      <c r="A20" s="347" t="s">
        <v>81</v>
      </c>
      <c r="B20" s="354">
        <v>1960000</v>
      </c>
      <c r="C20" s="355">
        <v>4023579.4</v>
      </c>
      <c r="D20" s="355">
        <v>2136000</v>
      </c>
      <c r="E20" s="355">
        <v>1984000</v>
      </c>
      <c r="F20" s="355">
        <v>4120000</v>
      </c>
      <c r="G20" s="132">
        <f t="shared" si="18"/>
        <v>-7.1161048689138529E-2</v>
      </c>
      <c r="H20" s="312">
        <f t="shared" si="19"/>
        <v>1.2244897959183598E-2</v>
      </c>
      <c r="I20" s="312">
        <f t="shared" si="20"/>
        <v>2.3963886483761243E-2</v>
      </c>
      <c r="J20" s="566"/>
      <c r="K20" s="567"/>
      <c r="L20" s="567"/>
      <c r="M20" s="342"/>
      <c r="N20" s="342"/>
      <c r="O20" s="345"/>
      <c r="AHN20" s="28"/>
      <c r="AHO20" s="28"/>
      <c r="AHP20" s="28"/>
      <c r="AHQ20" s="28"/>
      <c r="AHR20" s="28"/>
      <c r="AHS20" s="28"/>
    </row>
    <row r="21" spans="1:903" ht="18" customHeight="1">
      <c r="A21" s="357" t="s">
        <v>82</v>
      </c>
      <c r="B21" s="356">
        <f>ROUND(B20/B19,2)</f>
        <v>4000</v>
      </c>
      <c r="C21" s="358">
        <f t="shared" ref="C21:D21" si="21">ROUND(C20/C19,2)</f>
        <v>3991.65</v>
      </c>
      <c r="D21" s="358">
        <f t="shared" si="21"/>
        <v>4000</v>
      </c>
      <c r="E21" s="358">
        <f t="shared" ref="E21:F21" si="22">ROUND(E20/E19,2)</f>
        <v>4000</v>
      </c>
      <c r="F21" s="358">
        <f t="shared" si="22"/>
        <v>4000</v>
      </c>
      <c r="G21" s="138">
        <f t="shared" si="18"/>
        <v>0</v>
      </c>
      <c r="H21" s="155">
        <f t="shared" si="19"/>
        <v>0</v>
      </c>
      <c r="I21" s="155">
        <f t="shared" si="20"/>
        <v>2.0918667718863304E-3</v>
      </c>
      <c r="J21" s="566"/>
      <c r="K21" s="569"/>
      <c r="L21" s="567"/>
      <c r="M21" s="342"/>
      <c r="N21" s="342"/>
      <c r="O21" s="345"/>
      <c r="AHN21" s="28"/>
      <c r="AHO21" s="28"/>
      <c r="AHP21" s="28"/>
      <c r="AHQ21" s="28"/>
      <c r="AHR21" s="28"/>
      <c r="AHS21" s="28"/>
    </row>
    <row r="22" spans="1:903" ht="26.25" customHeight="1">
      <c r="A22" s="8"/>
      <c r="B22" s="8"/>
      <c r="C22" s="8"/>
      <c r="D22" s="47"/>
      <c r="E22" s="47"/>
      <c r="F22" s="47"/>
    </row>
    <row r="23" spans="1:903" s="3" customFormat="1" ht="15" customHeight="1">
      <c r="A23" s="359" t="s">
        <v>631</v>
      </c>
      <c r="B23" s="41"/>
      <c r="C23" s="41"/>
      <c r="D23" s="41"/>
      <c r="E23" s="41"/>
      <c r="F23" s="41"/>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c r="IW23" s="48"/>
      <c r="IX23" s="48"/>
      <c r="IY23" s="48"/>
      <c r="IZ23" s="48"/>
      <c r="JA23" s="48"/>
      <c r="JB23" s="48"/>
      <c r="JC23" s="48"/>
      <c r="JD23" s="48"/>
      <c r="JE23" s="48"/>
      <c r="JF23" s="48"/>
      <c r="JG23" s="48"/>
      <c r="JH23" s="48"/>
      <c r="JI23" s="48"/>
      <c r="JJ23" s="48"/>
      <c r="JK23" s="48"/>
      <c r="JL23" s="48"/>
      <c r="JM23" s="48"/>
      <c r="JN23" s="48"/>
      <c r="JO23" s="48"/>
      <c r="JP23" s="48"/>
      <c r="JQ23" s="48"/>
      <c r="JR23" s="48"/>
      <c r="JS23" s="48"/>
      <c r="JT23" s="48"/>
      <c r="JU23" s="48"/>
      <c r="JV23" s="48"/>
      <c r="JW23" s="48"/>
      <c r="JX23" s="48"/>
      <c r="JY23" s="48"/>
      <c r="JZ23" s="48"/>
      <c r="KA23" s="48"/>
      <c r="KB23" s="48"/>
      <c r="KC23" s="48"/>
      <c r="KD23" s="48"/>
      <c r="KE23" s="48"/>
      <c r="KF23" s="48"/>
      <c r="KG23" s="48"/>
      <c r="KH23" s="48"/>
      <c r="KI23" s="48"/>
      <c r="KJ23" s="48"/>
      <c r="KK23" s="48"/>
      <c r="KL23" s="48"/>
      <c r="KM23" s="48"/>
      <c r="KN23" s="48"/>
      <c r="KO23" s="48"/>
      <c r="KP23" s="48"/>
      <c r="KQ23" s="48"/>
      <c r="KR23" s="48"/>
      <c r="KS23" s="48"/>
      <c r="KT23" s="48"/>
      <c r="KU23" s="48"/>
      <c r="KV23" s="48"/>
      <c r="KW23" s="48"/>
      <c r="KX23" s="48"/>
      <c r="KY23" s="48"/>
      <c r="KZ23" s="48"/>
      <c r="LA23" s="48"/>
      <c r="LB23" s="48"/>
      <c r="LC23" s="48"/>
      <c r="LD23" s="48"/>
      <c r="LE23" s="48"/>
      <c r="LF23" s="48"/>
      <c r="LG23" s="48"/>
      <c r="LH23" s="48"/>
      <c r="LI23" s="48"/>
      <c r="LJ23" s="48"/>
      <c r="LK23" s="48"/>
      <c r="LL23" s="48"/>
      <c r="LM23" s="48"/>
      <c r="LN23" s="48"/>
      <c r="LO23" s="48"/>
      <c r="LP23" s="48"/>
      <c r="LQ23" s="48"/>
      <c r="LR23" s="48"/>
      <c r="LS23" s="48"/>
      <c r="LT23" s="48"/>
      <c r="LU23" s="48"/>
      <c r="LV23" s="48"/>
      <c r="LW23" s="48"/>
      <c r="LX23" s="48"/>
      <c r="LY23" s="48"/>
      <c r="LZ23" s="48"/>
      <c r="MA23" s="48"/>
      <c r="MB23" s="48"/>
      <c r="MC23" s="48"/>
      <c r="MD23" s="48"/>
      <c r="ME23" s="48"/>
      <c r="MF23" s="48"/>
      <c r="MG23" s="48"/>
      <c r="MH23" s="48"/>
      <c r="MI23" s="48"/>
      <c r="MJ23" s="48"/>
      <c r="MK23" s="48"/>
      <c r="ML23" s="48"/>
      <c r="MM23" s="48"/>
      <c r="MN23" s="48"/>
      <c r="MO23" s="48"/>
      <c r="MP23" s="48"/>
      <c r="MQ23" s="48"/>
      <c r="MR23" s="48"/>
      <c r="MS23" s="48"/>
      <c r="MT23" s="48"/>
      <c r="MU23" s="48"/>
      <c r="MV23" s="48"/>
      <c r="MW23" s="48"/>
      <c r="MX23" s="48"/>
      <c r="MY23" s="48"/>
      <c r="MZ23" s="48"/>
      <c r="NA23" s="48"/>
      <c r="NB23" s="48"/>
      <c r="NC23" s="48"/>
      <c r="ND23" s="48"/>
      <c r="NE23" s="48"/>
      <c r="NF23" s="48"/>
      <c r="NG23" s="48"/>
      <c r="NH23" s="48"/>
      <c r="NI23" s="48"/>
      <c r="NJ23" s="48"/>
      <c r="NK23" s="48"/>
      <c r="NL23" s="48"/>
      <c r="NM23" s="48"/>
      <c r="NN23" s="48"/>
      <c r="NO23" s="48"/>
      <c r="NP23" s="48"/>
      <c r="NQ23" s="48"/>
      <c r="NR23" s="48"/>
      <c r="NS23" s="48"/>
      <c r="NT23" s="48"/>
      <c r="NU23" s="48"/>
      <c r="NV23" s="48"/>
      <c r="NW23" s="48"/>
      <c r="NX23" s="48"/>
      <c r="NY23" s="48"/>
      <c r="NZ23" s="48"/>
      <c r="OA23" s="48"/>
      <c r="OB23" s="48"/>
      <c r="OC23" s="48"/>
      <c r="OD23" s="48"/>
      <c r="OE23" s="48"/>
      <c r="OF23" s="48"/>
      <c r="OG23" s="48"/>
      <c r="OH23" s="48"/>
      <c r="OI23" s="48"/>
      <c r="OJ23" s="48"/>
      <c r="OK23" s="48"/>
      <c r="OL23" s="48"/>
      <c r="OM23" s="48"/>
      <c r="ON23" s="48"/>
      <c r="OO23" s="48"/>
      <c r="OP23" s="48"/>
      <c r="OQ23" s="48"/>
      <c r="OR23" s="48"/>
      <c r="OS23" s="48"/>
      <c r="OT23" s="48"/>
      <c r="OU23" s="48"/>
      <c r="OV23" s="48"/>
      <c r="OW23" s="48"/>
      <c r="OX23" s="48"/>
      <c r="OY23" s="48"/>
      <c r="OZ23" s="48"/>
      <c r="PA23" s="48"/>
      <c r="PB23" s="48"/>
      <c r="PC23" s="48"/>
      <c r="PD23" s="48"/>
      <c r="PE23" s="48"/>
      <c r="PF23" s="48"/>
      <c r="PG23" s="48"/>
      <c r="PH23" s="48"/>
      <c r="PI23" s="48"/>
      <c r="PJ23" s="48"/>
      <c r="PK23" s="48"/>
      <c r="PL23" s="48"/>
      <c r="PM23" s="48"/>
      <c r="PN23" s="48"/>
      <c r="PO23" s="48"/>
      <c r="PP23" s="48"/>
      <c r="PQ23" s="48"/>
      <c r="PR23" s="48"/>
      <c r="PS23" s="48"/>
      <c r="PT23" s="48"/>
      <c r="PU23" s="48"/>
      <c r="PV23" s="48"/>
      <c r="PW23" s="48"/>
      <c r="PX23" s="48"/>
      <c r="PY23" s="48"/>
      <c r="PZ23" s="48"/>
      <c r="QA23" s="48"/>
      <c r="QB23" s="48"/>
      <c r="QC23" s="48"/>
      <c r="QD23" s="48"/>
      <c r="QE23" s="48"/>
      <c r="QF23" s="48"/>
      <c r="QG23" s="48"/>
      <c r="QH23" s="48"/>
      <c r="QI23" s="48"/>
      <c r="QJ23" s="48"/>
      <c r="QK23" s="48"/>
      <c r="QL23" s="48"/>
      <c r="QM23" s="48"/>
      <c r="QN23" s="48"/>
      <c r="QO23" s="48"/>
      <c r="QP23" s="48"/>
      <c r="QQ23" s="48"/>
      <c r="QR23" s="48"/>
      <c r="QS23" s="48"/>
      <c r="QT23" s="48"/>
      <c r="QU23" s="48"/>
      <c r="QV23" s="48"/>
      <c r="QW23" s="48"/>
      <c r="QX23" s="48"/>
      <c r="QY23" s="48"/>
      <c r="QZ23" s="48"/>
      <c r="RA23" s="48"/>
      <c r="RB23" s="48"/>
      <c r="RC23" s="48"/>
      <c r="RD23" s="48"/>
      <c r="RE23" s="48"/>
      <c r="RF23" s="48"/>
      <c r="RG23" s="48"/>
      <c r="RH23" s="48"/>
      <c r="RI23" s="48"/>
      <c r="RJ23" s="48"/>
      <c r="RK23" s="48"/>
      <c r="RL23" s="48"/>
      <c r="RM23" s="48"/>
      <c r="RN23" s="48"/>
      <c r="RO23" s="48"/>
      <c r="RP23" s="48"/>
      <c r="RQ23" s="48"/>
      <c r="RR23" s="48"/>
      <c r="RS23" s="48"/>
      <c r="RT23" s="48"/>
      <c r="RU23" s="48"/>
      <c r="RV23" s="48"/>
      <c r="RW23" s="48"/>
      <c r="RX23" s="48"/>
      <c r="RY23" s="48"/>
      <c r="RZ23" s="48"/>
      <c r="SA23" s="48"/>
      <c r="SB23" s="48"/>
      <c r="SC23" s="48"/>
      <c r="SD23" s="48"/>
      <c r="SE23" s="48"/>
      <c r="SF23" s="48"/>
      <c r="SG23" s="48"/>
      <c r="SH23" s="48"/>
      <c r="SI23" s="48"/>
      <c r="SJ23" s="48"/>
      <c r="SK23" s="48"/>
      <c r="SL23" s="48"/>
      <c r="SM23" s="48"/>
      <c r="SN23" s="48"/>
      <c r="SO23" s="48"/>
      <c r="SP23" s="48"/>
      <c r="SQ23" s="48"/>
      <c r="SR23" s="48"/>
      <c r="SS23" s="48"/>
      <c r="ST23" s="48"/>
      <c r="SU23" s="48"/>
      <c r="SV23" s="48"/>
      <c r="SW23" s="48"/>
      <c r="SX23" s="48"/>
      <c r="SY23" s="48"/>
      <c r="SZ23" s="48"/>
      <c r="TA23" s="48"/>
      <c r="TB23" s="48"/>
      <c r="TC23" s="48"/>
      <c r="TD23" s="48"/>
      <c r="TE23" s="48"/>
      <c r="TF23" s="48"/>
      <c r="TG23" s="48"/>
      <c r="TH23" s="48"/>
      <c r="TI23" s="48"/>
      <c r="TJ23" s="48"/>
      <c r="TK23" s="48"/>
      <c r="TL23" s="48"/>
      <c r="TM23" s="48"/>
      <c r="TN23" s="48"/>
      <c r="TO23" s="48"/>
      <c r="TP23" s="48"/>
      <c r="TQ23" s="48"/>
      <c r="TR23" s="48"/>
      <c r="TS23" s="48"/>
      <c r="TT23" s="48"/>
      <c r="TU23" s="48"/>
      <c r="TV23" s="48"/>
      <c r="TW23" s="48"/>
      <c r="TX23" s="48"/>
      <c r="TY23" s="48"/>
      <c r="TZ23" s="48"/>
      <c r="UA23" s="48"/>
      <c r="UB23" s="48"/>
      <c r="UC23" s="48"/>
      <c r="UD23" s="48"/>
      <c r="UE23" s="48"/>
      <c r="UF23" s="48"/>
      <c r="UG23" s="48"/>
      <c r="UH23" s="48"/>
      <c r="UI23" s="48"/>
      <c r="UJ23" s="48"/>
      <c r="UK23" s="48"/>
      <c r="UL23" s="48"/>
      <c r="UM23" s="48"/>
      <c r="UN23" s="48"/>
      <c r="UO23" s="48"/>
      <c r="UP23" s="48"/>
      <c r="UQ23" s="48"/>
      <c r="UR23" s="48"/>
      <c r="US23" s="48"/>
      <c r="UT23" s="48"/>
      <c r="UU23" s="48"/>
      <c r="UV23" s="48"/>
      <c r="UW23" s="48"/>
      <c r="UX23" s="48"/>
      <c r="UY23" s="48"/>
      <c r="UZ23" s="48"/>
      <c r="VA23" s="48"/>
      <c r="VB23" s="48"/>
      <c r="VC23" s="48"/>
      <c r="VD23" s="48"/>
      <c r="VE23" s="48"/>
      <c r="VF23" s="48"/>
      <c r="VG23" s="48"/>
      <c r="VH23" s="48"/>
      <c r="VI23" s="48"/>
      <c r="VJ23" s="48"/>
      <c r="VK23" s="48"/>
      <c r="VL23" s="48"/>
      <c r="VM23" s="48"/>
      <c r="VN23" s="48"/>
      <c r="VO23" s="48"/>
      <c r="VP23" s="48"/>
      <c r="VQ23" s="48"/>
      <c r="VR23" s="48"/>
      <c r="VS23" s="48"/>
      <c r="VT23" s="48"/>
      <c r="VU23" s="48"/>
      <c r="VV23" s="48"/>
      <c r="VW23" s="48"/>
      <c r="VX23" s="48"/>
      <c r="VY23" s="48"/>
      <c r="VZ23" s="48"/>
      <c r="WA23" s="48"/>
      <c r="WB23" s="48"/>
      <c r="WC23" s="48"/>
      <c r="WD23" s="48"/>
      <c r="WE23" s="48"/>
      <c r="WF23" s="48"/>
      <c r="WG23" s="48"/>
      <c r="WH23" s="48"/>
      <c r="WI23" s="48"/>
      <c r="WJ23" s="48"/>
      <c r="WK23" s="48"/>
      <c r="WL23" s="48"/>
      <c r="WM23" s="48"/>
      <c r="WN23" s="48"/>
      <c r="WO23" s="48"/>
      <c r="WP23" s="48"/>
      <c r="WQ23" s="48"/>
      <c r="WR23" s="48"/>
      <c r="WS23" s="48"/>
      <c r="WT23" s="48"/>
      <c r="WU23" s="48"/>
      <c r="WV23" s="48"/>
      <c r="WW23" s="48"/>
      <c r="WX23" s="48"/>
      <c r="WY23" s="48"/>
      <c r="WZ23" s="48"/>
      <c r="XA23" s="48"/>
      <c r="XB23" s="48"/>
      <c r="XC23" s="48"/>
      <c r="XD23" s="48"/>
      <c r="XE23" s="48"/>
      <c r="XF23" s="48"/>
      <c r="XG23" s="48"/>
      <c r="XH23" s="48"/>
      <c r="XI23" s="48"/>
      <c r="XJ23" s="48"/>
      <c r="XK23" s="48"/>
      <c r="XL23" s="48"/>
      <c r="XM23" s="48"/>
      <c r="XN23" s="48"/>
      <c r="XO23" s="48"/>
      <c r="XP23" s="48"/>
      <c r="XQ23" s="48"/>
      <c r="XR23" s="48"/>
      <c r="XS23" s="48"/>
      <c r="XT23" s="48"/>
      <c r="XU23" s="48"/>
      <c r="XV23" s="48"/>
      <c r="XW23" s="48"/>
      <c r="XX23" s="48"/>
      <c r="XY23" s="48"/>
      <c r="XZ23" s="48"/>
      <c r="YA23" s="48"/>
      <c r="YB23" s="48"/>
      <c r="YC23" s="48"/>
      <c r="YD23" s="48"/>
      <c r="YE23" s="48"/>
      <c r="YF23" s="48"/>
      <c r="YG23" s="48"/>
      <c r="YH23" s="48"/>
      <c r="YI23" s="48"/>
      <c r="YJ23" s="48"/>
      <c r="YK23" s="48"/>
      <c r="YL23" s="48"/>
      <c r="YM23" s="48"/>
      <c r="YN23" s="48"/>
      <c r="YO23" s="48"/>
      <c r="YP23" s="48"/>
      <c r="YQ23" s="48"/>
      <c r="YR23" s="48"/>
      <c r="YS23" s="48"/>
      <c r="YT23" s="48"/>
      <c r="YU23" s="48"/>
      <c r="YV23" s="48"/>
      <c r="YW23" s="48"/>
      <c r="YX23" s="48"/>
      <c r="YY23" s="48"/>
      <c r="YZ23" s="48"/>
      <c r="ZA23" s="48"/>
      <c r="ZB23" s="48"/>
      <c r="ZC23" s="48"/>
      <c r="ZD23" s="48"/>
      <c r="ZE23" s="48"/>
      <c r="ZF23" s="48"/>
      <c r="ZG23" s="48"/>
      <c r="ZH23" s="48"/>
      <c r="ZI23" s="48"/>
      <c r="ZJ23" s="48"/>
      <c r="ZK23" s="48"/>
      <c r="ZL23" s="48"/>
      <c r="ZM23" s="48"/>
      <c r="ZN23" s="48"/>
      <c r="ZO23" s="48"/>
      <c r="ZP23" s="48"/>
      <c r="ZQ23" s="48"/>
      <c r="ZR23" s="48"/>
      <c r="ZS23" s="48"/>
      <c r="ZT23" s="48"/>
      <c r="ZU23" s="48"/>
      <c r="ZV23" s="48"/>
      <c r="ZW23" s="48"/>
      <c r="ZX23" s="48"/>
      <c r="ZY23" s="48"/>
      <c r="ZZ23" s="48"/>
      <c r="AAA23" s="48"/>
      <c r="AAB23" s="48"/>
      <c r="AAC23" s="48"/>
      <c r="AAD23" s="48"/>
      <c r="AAE23" s="48"/>
      <c r="AAF23" s="48"/>
      <c r="AAG23" s="48"/>
      <c r="AAH23" s="48"/>
      <c r="AAI23" s="48"/>
      <c r="AAJ23" s="48"/>
      <c r="AAK23" s="48"/>
      <c r="AAL23" s="48"/>
      <c r="AAM23" s="48"/>
      <c r="AAN23" s="48"/>
      <c r="AAO23" s="48"/>
      <c r="AAP23" s="48"/>
      <c r="AAQ23" s="48"/>
      <c r="AAR23" s="48"/>
      <c r="AAS23" s="48"/>
      <c r="AAT23" s="48"/>
      <c r="AAU23" s="48"/>
      <c r="AAV23" s="48"/>
      <c r="AAW23" s="48"/>
      <c r="AAX23" s="48"/>
      <c r="AAY23" s="48"/>
      <c r="AAZ23" s="48"/>
      <c r="ABA23" s="48"/>
      <c r="ABB23" s="48"/>
      <c r="ABC23" s="48"/>
      <c r="ABD23" s="48"/>
      <c r="ABE23" s="48"/>
      <c r="ABF23" s="48"/>
      <c r="ABG23" s="48"/>
      <c r="ABH23" s="48"/>
      <c r="ABI23" s="48"/>
      <c r="ABJ23" s="48"/>
      <c r="ABK23" s="48"/>
      <c r="ABL23" s="48"/>
      <c r="ABM23" s="48"/>
      <c r="ABN23" s="48"/>
      <c r="ABO23" s="48"/>
      <c r="ABP23" s="48"/>
      <c r="ABQ23" s="48"/>
      <c r="ABR23" s="48"/>
      <c r="ABS23" s="48"/>
      <c r="ABT23" s="48"/>
      <c r="ABU23" s="48"/>
      <c r="ABV23" s="48"/>
      <c r="ABW23" s="48"/>
      <c r="ABX23" s="48"/>
      <c r="ABY23" s="48"/>
      <c r="ABZ23" s="48"/>
      <c r="ACA23" s="48"/>
      <c r="ACB23" s="48"/>
      <c r="ACC23" s="48"/>
      <c r="ACD23" s="48"/>
      <c r="ACE23" s="48"/>
      <c r="ACF23" s="48"/>
      <c r="ACG23" s="48"/>
      <c r="ACH23" s="48"/>
      <c r="ACI23" s="48"/>
      <c r="ACJ23" s="48"/>
      <c r="ACK23" s="48"/>
      <c r="ACL23" s="48"/>
      <c r="ACM23" s="48"/>
      <c r="ACN23" s="48"/>
      <c r="ACO23" s="48"/>
      <c r="ACP23" s="48"/>
      <c r="ACQ23" s="48"/>
      <c r="ACR23" s="48"/>
      <c r="ACS23" s="48"/>
      <c r="ACT23" s="48"/>
      <c r="ACU23" s="48"/>
      <c r="ACV23" s="48"/>
      <c r="ACW23" s="48"/>
      <c r="ACX23" s="48"/>
      <c r="ACY23" s="48"/>
      <c r="ACZ23" s="48"/>
      <c r="ADA23" s="48"/>
      <c r="ADB23" s="48"/>
      <c r="ADC23" s="48"/>
      <c r="ADD23" s="48"/>
      <c r="ADE23" s="48"/>
      <c r="ADF23" s="48"/>
      <c r="ADG23" s="48"/>
      <c r="ADH23" s="48"/>
      <c r="ADI23" s="48"/>
      <c r="ADJ23" s="48"/>
      <c r="ADK23" s="48"/>
      <c r="ADL23" s="48"/>
      <c r="ADM23" s="48"/>
      <c r="ADN23" s="48"/>
      <c r="ADO23" s="48"/>
      <c r="ADP23" s="48"/>
      <c r="ADQ23" s="48"/>
      <c r="ADR23" s="48"/>
      <c r="ADS23" s="48"/>
      <c r="ADT23" s="48"/>
      <c r="ADU23" s="48"/>
      <c r="ADV23" s="48"/>
      <c r="ADW23" s="48"/>
      <c r="ADX23" s="48"/>
      <c r="ADY23" s="48"/>
      <c r="ADZ23" s="48"/>
      <c r="AEA23" s="48"/>
      <c r="AEB23" s="48"/>
      <c r="AEC23" s="48"/>
      <c r="AED23" s="48"/>
      <c r="AEE23" s="48"/>
      <c r="AEF23" s="48"/>
      <c r="AEG23" s="48"/>
      <c r="AEH23" s="48"/>
      <c r="AEI23" s="48"/>
      <c r="AEJ23" s="48"/>
      <c r="AEK23" s="48"/>
      <c r="AEL23" s="48"/>
      <c r="AEM23" s="48"/>
      <c r="AEN23" s="48"/>
      <c r="AEO23" s="48"/>
      <c r="AEP23" s="48"/>
      <c r="AEQ23" s="48"/>
      <c r="AER23" s="48"/>
      <c r="AES23" s="48"/>
      <c r="AET23" s="48"/>
      <c r="AEU23" s="48"/>
      <c r="AEV23" s="48"/>
      <c r="AEW23" s="48"/>
      <c r="AEX23" s="48"/>
      <c r="AEY23" s="48"/>
      <c r="AEZ23" s="48"/>
      <c r="AFA23" s="48"/>
      <c r="AFB23" s="48"/>
      <c r="AFC23" s="48"/>
      <c r="AFD23" s="48"/>
      <c r="AFE23" s="48"/>
      <c r="AFF23" s="48"/>
      <c r="AFG23" s="48"/>
      <c r="AFH23" s="48"/>
      <c r="AFI23" s="48"/>
      <c r="AFJ23" s="48"/>
      <c r="AFK23" s="48"/>
      <c r="AFL23" s="48"/>
      <c r="AFM23" s="48"/>
      <c r="AFN23" s="48"/>
      <c r="AFO23" s="48"/>
      <c r="AFP23" s="48"/>
      <c r="AFQ23" s="48"/>
      <c r="AFR23" s="48"/>
      <c r="AFS23" s="48"/>
      <c r="AFT23" s="48"/>
      <c r="AFU23" s="48"/>
      <c r="AFV23" s="48"/>
      <c r="AFW23" s="48"/>
      <c r="AFX23" s="48"/>
      <c r="AFY23" s="48"/>
      <c r="AFZ23" s="48"/>
      <c r="AGA23" s="48"/>
      <c r="AGB23" s="48"/>
      <c r="AGC23" s="48"/>
      <c r="AGD23" s="48"/>
      <c r="AGE23" s="48"/>
      <c r="AGF23" s="48"/>
      <c r="AGG23" s="48"/>
      <c r="AGH23" s="48"/>
      <c r="AGI23" s="48"/>
      <c r="AGJ23" s="48"/>
      <c r="AGK23" s="48"/>
      <c r="AGL23" s="48"/>
      <c r="AGM23" s="48"/>
      <c r="AGN23" s="48"/>
      <c r="AGO23" s="48"/>
      <c r="AGP23" s="48"/>
      <c r="AGQ23" s="48"/>
      <c r="AGR23" s="48"/>
      <c r="AGS23" s="48"/>
      <c r="AGT23" s="48"/>
      <c r="AGU23" s="48"/>
      <c r="AGV23" s="48"/>
      <c r="AGW23" s="48"/>
      <c r="AGX23" s="48"/>
      <c r="AGY23" s="48"/>
      <c r="AGZ23" s="48"/>
      <c r="AHA23" s="48"/>
      <c r="AHB23" s="48"/>
      <c r="AHC23" s="48"/>
      <c r="AHD23" s="48"/>
      <c r="AHE23" s="48"/>
      <c r="AHF23" s="48"/>
      <c r="AHG23" s="48"/>
      <c r="AHH23" s="48"/>
      <c r="AHI23" s="48"/>
      <c r="AHJ23" s="48"/>
      <c r="AHK23" s="48"/>
      <c r="AHL23" s="48"/>
      <c r="AHM23" s="48"/>
    </row>
    <row r="24" spans="1:903" ht="21.75" customHeight="1">
      <c r="A24" s="662" t="s">
        <v>15</v>
      </c>
      <c r="B24" s="656" t="s">
        <v>87</v>
      </c>
      <c r="C24" s="631"/>
      <c r="D24" s="631"/>
      <c r="E24" s="631"/>
      <c r="F24" s="631"/>
      <c r="G24" s="631"/>
      <c r="H24" s="631"/>
      <c r="I24" s="632"/>
    </row>
    <row r="25" spans="1:903" ht="18" customHeight="1">
      <c r="A25" s="664"/>
      <c r="B25" s="751" t="s">
        <v>129</v>
      </c>
      <c r="C25" s="752"/>
      <c r="D25" s="755" t="s">
        <v>38</v>
      </c>
      <c r="E25" s="756"/>
      <c r="F25" s="756"/>
      <c r="G25" s="756"/>
      <c r="H25" s="756"/>
      <c r="I25" s="757"/>
    </row>
    <row r="26" spans="1:903" ht="23.45" customHeight="1">
      <c r="A26" s="664"/>
      <c r="B26" s="753"/>
      <c r="C26" s="754"/>
      <c r="D26" s="630" t="s">
        <v>88</v>
      </c>
      <c r="E26" s="630"/>
      <c r="F26" s="656" t="s">
        <v>89</v>
      </c>
      <c r="G26" s="631"/>
      <c r="H26" s="656" t="s">
        <v>90</v>
      </c>
      <c r="I26" s="632"/>
    </row>
    <row r="27" spans="1:903" ht="33.6" customHeight="1">
      <c r="A27" s="664"/>
      <c r="B27" s="498" t="s">
        <v>91</v>
      </c>
      <c r="C27" s="498" t="s">
        <v>341</v>
      </c>
      <c r="D27" s="498" t="s">
        <v>91</v>
      </c>
      <c r="E27" s="498" t="s">
        <v>341</v>
      </c>
      <c r="F27" s="498" t="s">
        <v>83</v>
      </c>
      <c r="G27" s="498" t="s">
        <v>341</v>
      </c>
      <c r="H27" s="498" t="s">
        <v>91</v>
      </c>
      <c r="I27" s="498" t="s">
        <v>341</v>
      </c>
      <c r="J27" s="49"/>
    </row>
    <row r="28" spans="1:903" ht="15" customHeight="1">
      <c r="A28" s="663"/>
      <c r="B28" s="627" t="str">
        <f>'Tab 9 (19) i 10 (20)'!B13:D13</f>
        <v>II KWARTAŁ 2022 R.</v>
      </c>
      <c r="C28" s="629"/>
      <c r="D28" s="629"/>
      <c r="E28" s="629"/>
      <c r="F28" s="629"/>
      <c r="G28" s="629"/>
      <c r="H28" s="629"/>
      <c r="I28" s="628"/>
      <c r="J28" s="49"/>
    </row>
    <row r="29" spans="1:903" ht="19.5" customHeight="1">
      <c r="A29" s="175" t="s">
        <v>72</v>
      </c>
      <c r="B29" s="360">
        <f t="shared" ref="B29:I29" si="23">SUM(B30:B45)</f>
        <v>12186</v>
      </c>
      <c r="C29" s="361">
        <f t="shared" si="23"/>
        <v>48732138.870000005</v>
      </c>
      <c r="D29" s="362">
        <f t="shared" si="23"/>
        <v>10775</v>
      </c>
      <c r="E29" s="363">
        <f t="shared" si="23"/>
        <v>43088138.870000005</v>
      </c>
      <c r="F29" s="362">
        <f t="shared" si="23"/>
        <v>915</v>
      </c>
      <c r="G29" s="363">
        <f t="shared" si="23"/>
        <v>3660000</v>
      </c>
      <c r="H29" s="362">
        <f t="shared" si="23"/>
        <v>496</v>
      </c>
      <c r="I29" s="363">
        <f t="shared" si="23"/>
        <v>1984000</v>
      </c>
      <c r="K29" s="44"/>
    </row>
    <row r="30" spans="1:903" ht="18.75" customHeight="1">
      <c r="A30" s="176" t="s">
        <v>45</v>
      </c>
      <c r="B30" s="364">
        <f>D30+F30+H30</f>
        <v>426</v>
      </c>
      <c r="C30" s="365">
        <f>E30+G30+I30</f>
        <v>1704000</v>
      </c>
      <c r="D30" s="366">
        <v>373</v>
      </c>
      <c r="E30" s="367">
        <v>1492000</v>
      </c>
      <c r="F30" s="368">
        <v>38</v>
      </c>
      <c r="G30" s="367">
        <v>152000</v>
      </c>
      <c r="H30" s="368">
        <v>15</v>
      </c>
      <c r="I30" s="367">
        <v>60000</v>
      </c>
      <c r="J30" s="44"/>
    </row>
    <row r="31" spans="1:903" ht="18.75" customHeight="1">
      <c r="A31" s="176" t="s">
        <v>46</v>
      </c>
      <c r="B31" s="364">
        <f t="shared" ref="B31:C45" si="24">D31+F31+H31</f>
        <v>772</v>
      </c>
      <c r="C31" s="365">
        <f t="shared" si="24"/>
        <v>3088000</v>
      </c>
      <c r="D31" s="366">
        <v>699</v>
      </c>
      <c r="E31" s="367">
        <v>2796000</v>
      </c>
      <c r="F31" s="368">
        <v>51</v>
      </c>
      <c r="G31" s="367">
        <v>204000</v>
      </c>
      <c r="H31" s="368">
        <v>22</v>
      </c>
      <c r="I31" s="367">
        <v>88000</v>
      </c>
    </row>
    <row r="32" spans="1:903" ht="18.75" customHeight="1">
      <c r="A32" s="176" t="s">
        <v>47</v>
      </c>
      <c r="B32" s="364">
        <f t="shared" si="24"/>
        <v>1638</v>
      </c>
      <c r="C32" s="365">
        <f t="shared" si="24"/>
        <v>6550290</v>
      </c>
      <c r="D32" s="366">
        <v>1469</v>
      </c>
      <c r="E32" s="367">
        <v>5874290</v>
      </c>
      <c r="F32" s="368">
        <v>109</v>
      </c>
      <c r="G32" s="367">
        <v>436000</v>
      </c>
      <c r="H32" s="368">
        <v>60</v>
      </c>
      <c r="I32" s="367">
        <v>240000</v>
      </c>
    </row>
    <row r="33" spans="1:9" ht="18.75" customHeight="1">
      <c r="A33" s="176" t="s">
        <v>48</v>
      </c>
      <c r="B33" s="364">
        <f t="shared" si="24"/>
        <v>131</v>
      </c>
      <c r="C33" s="365">
        <f t="shared" si="24"/>
        <v>524000</v>
      </c>
      <c r="D33" s="366">
        <v>110</v>
      </c>
      <c r="E33" s="367">
        <v>440000</v>
      </c>
      <c r="F33" s="368">
        <v>8</v>
      </c>
      <c r="G33" s="367">
        <v>32000</v>
      </c>
      <c r="H33" s="368">
        <v>13</v>
      </c>
      <c r="I33" s="367">
        <v>52000</v>
      </c>
    </row>
    <row r="34" spans="1:9" ht="18.75" customHeight="1">
      <c r="A34" s="176" t="s">
        <v>49</v>
      </c>
      <c r="B34" s="364">
        <f t="shared" si="24"/>
        <v>1033</v>
      </c>
      <c r="C34" s="365">
        <f t="shared" si="24"/>
        <v>4132000</v>
      </c>
      <c r="D34" s="366">
        <v>917</v>
      </c>
      <c r="E34" s="367">
        <v>3668000</v>
      </c>
      <c r="F34" s="368">
        <v>81</v>
      </c>
      <c r="G34" s="367">
        <v>324000</v>
      </c>
      <c r="H34" s="368">
        <v>35</v>
      </c>
      <c r="I34" s="367">
        <v>140000</v>
      </c>
    </row>
    <row r="35" spans="1:9" ht="18.75" customHeight="1">
      <c r="A35" s="176" t="s">
        <v>50</v>
      </c>
      <c r="B35" s="364">
        <f t="shared" si="24"/>
        <v>898</v>
      </c>
      <c r="C35" s="365">
        <f t="shared" si="24"/>
        <v>3591999.87</v>
      </c>
      <c r="D35" s="366">
        <v>750</v>
      </c>
      <c r="E35" s="367">
        <v>2999999.87</v>
      </c>
      <c r="F35" s="368">
        <v>93</v>
      </c>
      <c r="G35" s="367">
        <v>372000</v>
      </c>
      <c r="H35" s="368">
        <v>55</v>
      </c>
      <c r="I35" s="367">
        <v>220000</v>
      </c>
    </row>
    <row r="36" spans="1:9" ht="18.75" customHeight="1">
      <c r="A36" s="176" t="s">
        <v>51</v>
      </c>
      <c r="B36" s="364">
        <f t="shared" si="24"/>
        <v>2114</v>
      </c>
      <c r="C36" s="365">
        <f t="shared" si="24"/>
        <v>8453670</v>
      </c>
      <c r="D36" s="366">
        <v>1911</v>
      </c>
      <c r="E36" s="367">
        <v>7641670</v>
      </c>
      <c r="F36" s="368">
        <v>143</v>
      </c>
      <c r="G36" s="367">
        <v>572000</v>
      </c>
      <c r="H36" s="368">
        <v>60</v>
      </c>
      <c r="I36" s="367">
        <v>240000</v>
      </c>
    </row>
    <row r="37" spans="1:9" ht="18.75" customHeight="1">
      <c r="A37" s="176" t="s">
        <v>52</v>
      </c>
      <c r="B37" s="364">
        <f t="shared" si="24"/>
        <v>286</v>
      </c>
      <c r="C37" s="365">
        <f t="shared" si="24"/>
        <v>1144000</v>
      </c>
      <c r="D37" s="366">
        <v>248</v>
      </c>
      <c r="E37" s="367">
        <v>992000</v>
      </c>
      <c r="F37" s="368">
        <v>23</v>
      </c>
      <c r="G37" s="367">
        <v>92000</v>
      </c>
      <c r="H37" s="368">
        <v>15</v>
      </c>
      <c r="I37" s="367">
        <v>60000</v>
      </c>
    </row>
    <row r="38" spans="1:9" ht="18.75" customHeight="1">
      <c r="A38" s="176" t="s">
        <v>53</v>
      </c>
      <c r="B38" s="364">
        <f t="shared" si="24"/>
        <v>708</v>
      </c>
      <c r="C38" s="365">
        <f t="shared" si="24"/>
        <v>2830750</v>
      </c>
      <c r="D38" s="366">
        <v>599</v>
      </c>
      <c r="E38" s="367">
        <v>2394750</v>
      </c>
      <c r="F38" s="368">
        <v>66</v>
      </c>
      <c r="G38" s="367">
        <v>264000</v>
      </c>
      <c r="H38" s="368">
        <v>43</v>
      </c>
      <c r="I38" s="367">
        <v>172000</v>
      </c>
    </row>
    <row r="39" spans="1:9" ht="18.75" customHeight="1">
      <c r="A39" s="176" t="s">
        <v>54</v>
      </c>
      <c r="B39" s="364">
        <f t="shared" si="24"/>
        <v>967</v>
      </c>
      <c r="C39" s="365">
        <f t="shared" si="24"/>
        <v>3865433</v>
      </c>
      <c r="D39" s="366">
        <v>855</v>
      </c>
      <c r="E39" s="367">
        <v>3417433</v>
      </c>
      <c r="F39" s="368">
        <v>70</v>
      </c>
      <c r="G39" s="367">
        <v>280000</v>
      </c>
      <c r="H39" s="368">
        <v>42</v>
      </c>
      <c r="I39" s="367">
        <v>168000</v>
      </c>
    </row>
    <row r="40" spans="1:9" ht="18.75" customHeight="1">
      <c r="A40" s="176" t="s">
        <v>55</v>
      </c>
      <c r="B40" s="364">
        <f t="shared" si="24"/>
        <v>362</v>
      </c>
      <c r="C40" s="365">
        <f t="shared" si="24"/>
        <v>1448000</v>
      </c>
      <c r="D40" s="366">
        <v>329</v>
      </c>
      <c r="E40" s="367">
        <v>1316000</v>
      </c>
      <c r="F40" s="368">
        <v>16</v>
      </c>
      <c r="G40" s="367">
        <v>64000</v>
      </c>
      <c r="H40" s="368">
        <v>17</v>
      </c>
      <c r="I40" s="367">
        <v>68000</v>
      </c>
    </row>
    <row r="41" spans="1:9" ht="18.75" customHeight="1">
      <c r="A41" s="176" t="s">
        <v>56</v>
      </c>
      <c r="B41" s="364">
        <f t="shared" si="24"/>
        <v>273</v>
      </c>
      <c r="C41" s="365">
        <f t="shared" si="24"/>
        <v>1092000</v>
      </c>
      <c r="D41" s="366">
        <v>234</v>
      </c>
      <c r="E41" s="367">
        <v>936000</v>
      </c>
      <c r="F41" s="368">
        <v>28</v>
      </c>
      <c r="G41" s="367">
        <v>112000</v>
      </c>
      <c r="H41" s="368">
        <v>11</v>
      </c>
      <c r="I41" s="367">
        <v>44000</v>
      </c>
    </row>
    <row r="42" spans="1:9" ht="18.75" customHeight="1">
      <c r="A42" s="176" t="s">
        <v>57</v>
      </c>
      <c r="B42" s="364">
        <f t="shared" si="24"/>
        <v>690</v>
      </c>
      <c r="C42" s="365">
        <f t="shared" si="24"/>
        <v>2760000</v>
      </c>
      <c r="D42" s="366">
        <v>602</v>
      </c>
      <c r="E42" s="367">
        <v>2408000</v>
      </c>
      <c r="F42" s="368">
        <v>56</v>
      </c>
      <c r="G42" s="367">
        <v>224000</v>
      </c>
      <c r="H42" s="368">
        <v>32</v>
      </c>
      <c r="I42" s="367">
        <v>128000</v>
      </c>
    </row>
    <row r="43" spans="1:9" ht="18.75" customHeight="1">
      <c r="A43" s="176" t="s">
        <v>58</v>
      </c>
      <c r="B43" s="364">
        <f t="shared" si="24"/>
        <v>499</v>
      </c>
      <c r="C43" s="365">
        <f t="shared" si="24"/>
        <v>1996000</v>
      </c>
      <c r="D43" s="366">
        <v>446</v>
      </c>
      <c r="E43" s="367">
        <v>1784000</v>
      </c>
      <c r="F43" s="368">
        <v>30</v>
      </c>
      <c r="G43" s="367">
        <v>120000</v>
      </c>
      <c r="H43" s="368">
        <v>23</v>
      </c>
      <c r="I43" s="367">
        <v>92000</v>
      </c>
    </row>
    <row r="44" spans="1:9" ht="18.75" customHeight="1">
      <c r="A44" s="176" t="s">
        <v>59</v>
      </c>
      <c r="B44" s="364">
        <f t="shared" si="24"/>
        <v>1103</v>
      </c>
      <c r="C44" s="365">
        <f t="shared" si="24"/>
        <v>4407996</v>
      </c>
      <c r="D44" s="366">
        <v>980</v>
      </c>
      <c r="E44" s="367">
        <v>3915996</v>
      </c>
      <c r="F44" s="368">
        <v>83</v>
      </c>
      <c r="G44" s="367">
        <v>332000</v>
      </c>
      <c r="H44" s="368">
        <v>40</v>
      </c>
      <c r="I44" s="367">
        <v>160000</v>
      </c>
    </row>
    <row r="45" spans="1:9" ht="18.75" customHeight="1">
      <c r="A45" s="177" t="s">
        <v>60</v>
      </c>
      <c r="B45" s="369">
        <f t="shared" si="24"/>
        <v>286</v>
      </c>
      <c r="C45" s="370">
        <f t="shared" si="24"/>
        <v>1144000</v>
      </c>
      <c r="D45" s="371">
        <v>253</v>
      </c>
      <c r="E45" s="319">
        <v>1012000</v>
      </c>
      <c r="F45" s="372">
        <v>20</v>
      </c>
      <c r="G45" s="319">
        <v>80000</v>
      </c>
      <c r="H45" s="372">
        <v>13</v>
      </c>
      <c r="I45" s="319">
        <v>52000</v>
      </c>
    </row>
    <row r="46" spans="1:9">
      <c r="D46" s="12"/>
      <c r="E46" s="12"/>
      <c r="F46" s="12"/>
    </row>
  </sheetData>
  <mergeCells count="25">
    <mergeCell ref="B28:I28"/>
    <mergeCell ref="A24:A28"/>
    <mergeCell ref="B24:I24"/>
    <mergeCell ref="B25:C26"/>
    <mergeCell ref="D25:I25"/>
    <mergeCell ref="D26:E26"/>
    <mergeCell ref="F26:G26"/>
    <mergeCell ref="H26:I26"/>
    <mergeCell ref="N4:N5"/>
    <mergeCell ref="A1:I1"/>
    <mergeCell ref="A2:F2"/>
    <mergeCell ref="A3:A5"/>
    <mergeCell ref="B3:C3"/>
    <mergeCell ref="B4:B5"/>
    <mergeCell ref="C4:C5"/>
    <mergeCell ref="D4:D5"/>
    <mergeCell ref="E4:E5"/>
    <mergeCell ref="F4:F5"/>
    <mergeCell ref="D3:I3"/>
    <mergeCell ref="G4:I4"/>
    <mergeCell ref="A6:I6"/>
    <mergeCell ref="A10:I10"/>
    <mergeCell ref="A14:I14"/>
    <mergeCell ref="A18:I18"/>
    <mergeCell ref="M4:M5"/>
  </mergeCells>
  <hyperlinks>
    <hyperlink ref="J1" location="'Spis treści'!A1" display="Powrót do spisu" xr:uid="{22060379-0A04-44D4-8551-74A9FF5FC7FB}"/>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dimension ref="A1:O123"/>
  <sheetViews>
    <sheetView showGridLines="0" view="pageBreakPreview" topLeftCell="A40" zoomScaleNormal="100" zoomScaleSheetLayoutView="100" workbookViewId="0">
      <selection activeCell="A17" sqref="A17:B17"/>
    </sheetView>
  </sheetViews>
  <sheetFormatPr defaultColWidth="8" defaultRowHeight="15"/>
  <cols>
    <col min="1" max="1" width="29" style="50" customWidth="1"/>
    <col min="2" max="6" width="11.875" style="50" customWidth="1"/>
    <col min="7" max="7" width="8.875" style="50" customWidth="1"/>
    <col min="8" max="8" width="9.25" style="50" customWidth="1"/>
    <col min="9" max="9" width="8.875" style="50" customWidth="1"/>
    <col min="10" max="10" width="9" style="50" customWidth="1"/>
    <col min="11" max="16383" width="8" style="50"/>
    <col min="16384" max="16384" width="0.75" style="50" customWidth="1"/>
  </cols>
  <sheetData>
    <row r="1" spans="1:14" ht="21.75" customHeight="1">
      <c r="A1" s="759" t="s">
        <v>486</v>
      </c>
      <c r="B1" s="759"/>
      <c r="C1" s="759"/>
      <c r="D1" s="759"/>
      <c r="E1" s="759"/>
      <c r="F1" s="759"/>
      <c r="G1" s="759"/>
      <c r="H1" s="759"/>
      <c r="I1" s="759"/>
      <c r="J1" s="585"/>
    </row>
    <row r="2" spans="1:14" ht="33" customHeight="1">
      <c r="A2" s="760" t="s">
        <v>657</v>
      </c>
      <c r="B2" s="760"/>
      <c r="C2" s="760"/>
      <c r="D2" s="760"/>
      <c r="E2" s="760"/>
      <c r="F2" s="760"/>
      <c r="G2" s="760"/>
      <c r="H2" s="760"/>
      <c r="I2" s="760"/>
      <c r="J2" s="585" t="s">
        <v>637</v>
      </c>
    </row>
    <row r="3" spans="1:14" s="51" customFormat="1" ht="15" customHeight="1">
      <c r="A3" s="630" t="s">
        <v>15</v>
      </c>
      <c r="B3" s="627" t="s">
        <v>438</v>
      </c>
      <c r="C3" s="628"/>
      <c r="D3" s="627" t="s">
        <v>576</v>
      </c>
      <c r="E3" s="629"/>
      <c r="F3" s="629"/>
      <c r="G3" s="629"/>
      <c r="H3" s="629"/>
      <c r="I3" s="628"/>
    </row>
    <row r="4" spans="1:14" s="51" customFormat="1" ht="15.75" customHeight="1">
      <c r="A4" s="630"/>
      <c r="B4" s="630" t="s">
        <v>642</v>
      </c>
      <c r="C4" s="630" t="s">
        <v>643</v>
      </c>
      <c r="D4" s="630" t="s">
        <v>577</v>
      </c>
      <c r="E4" s="630" t="s">
        <v>642</v>
      </c>
      <c r="F4" s="630" t="s">
        <v>643</v>
      </c>
      <c r="G4" s="656" t="s">
        <v>16</v>
      </c>
      <c r="H4" s="631"/>
      <c r="I4" s="632"/>
    </row>
    <row r="5" spans="1:14" s="51" customFormat="1" ht="45" customHeight="1">
      <c r="A5" s="662"/>
      <c r="B5" s="630"/>
      <c r="C5" s="630"/>
      <c r="D5" s="630"/>
      <c r="E5" s="630"/>
      <c r="F5" s="630"/>
      <c r="G5" s="601" t="s">
        <v>658</v>
      </c>
      <c r="H5" s="600" t="s">
        <v>659</v>
      </c>
      <c r="I5" s="600" t="s">
        <v>660</v>
      </c>
    </row>
    <row r="6" spans="1:14" ht="16.5" customHeight="1">
      <c r="A6" s="643" t="s">
        <v>433</v>
      </c>
      <c r="B6" s="644"/>
      <c r="C6" s="644"/>
      <c r="D6" s="644"/>
      <c r="E6" s="644"/>
      <c r="F6" s="644"/>
      <c r="G6" s="644"/>
      <c r="H6" s="644"/>
      <c r="I6" s="645"/>
    </row>
    <row r="7" spans="1:14" ht="15.75" customHeight="1">
      <c r="A7" s="133" t="s">
        <v>92</v>
      </c>
      <c r="B7" s="131">
        <v>3461</v>
      </c>
      <c r="C7" s="373">
        <v>3536</v>
      </c>
      <c r="D7" s="373">
        <v>3043</v>
      </c>
      <c r="E7" s="373">
        <v>2905</v>
      </c>
      <c r="F7" s="373">
        <v>2974</v>
      </c>
      <c r="G7" s="132">
        <f>E7/D7-1</f>
        <v>-4.5349983568846564E-2</v>
      </c>
      <c r="H7" s="312">
        <f>E7/B7-1</f>
        <v>-0.16064721178850039</v>
      </c>
      <c r="I7" s="312">
        <f>F7/C7-1</f>
        <v>-0.1589366515837104</v>
      </c>
      <c r="K7" s="53"/>
      <c r="L7" s="53"/>
      <c r="N7" s="53"/>
    </row>
    <row r="8" spans="1:14" ht="15.75" customHeight="1">
      <c r="A8" s="133" t="s">
        <v>81</v>
      </c>
      <c r="B8" s="134">
        <v>26089917.350000001</v>
      </c>
      <c r="C8" s="156">
        <v>52584701.099999994</v>
      </c>
      <c r="D8" s="156">
        <v>23342952.200000003</v>
      </c>
      <c r="E8" s="156">
        <v>23261676.549999997</v>
      </c>
      <c r="F8" s="156">
        <v>46604628.75</v>
      </c>
      <c r="G8" s="132">
        <f t="shared" ref="G8:G9" si="0">E8/D8-1</f>
        <v>-3.4818068127648871E-3</v>
      </c>
      <c r="H8" s="312">
        <f t="shared" ref="H8:H9" si="1">E8/B8-1</f>
        <v>-0.10840359369708785</v>
      </c>
      <c r="I8" s="312">
        <f t="shared" ref="I8:I9" si="2">F8/C8-1</f>
        <v>-0.11372266505095707</v>
      </c>
      <c r="K8" s="53"/>
      <c r="L8" s="53" t="s">
        <v>93</v>
      </c>
      <c r="N8" s="53"/>
    </row>
    <row r="9" spans="1:14" ht="15.75" customHeight="1">
      <c r="A9" s="133" t="s">
        <v>82</v>
      </c>
      <c r="B9" s="134">
        <v>2513</v>
      </c>
      <c r="C9" s="156">
        <v>2478.31</v>
      </c>
      <c r="D9" s="156">
        <v>2556.73</v>
      </c>
      <c r="E9" s="156">
        <v>2668.85</v>
      </c>
      <c r="F9" s="156">
        <v>2611.4899999999998</v>
      </c>
      <c r="G9" s="132">
        <f t="shared" si="0"/>
        <v>4.3852890215235751E-2</v>
      </c>
      <c r="H9" s="312">
        <f t="shared" si="1"/>
        <v>6.2017508953442047E-2</v>
      </c>
      <c r="I9" s="312">
        <f t="shared" si="2"/>
        <v>5.3738232908715933E-2</v>
      </c>
      <c r="K9" s="53"/>
      <c r="L9" s="53"/>
      <c r="N9" s="53"/>
    </row>
    <row r="10" spans="1:14" s="51" customFormat="1" ht="16.5" customHeight="1">
      <c r="A10" s="643" t="s">
        <v>94</v>
      </c>
      <c r="B10" s="644"/>
      <c r="C10" s="644"/>
      <c r="D10" s="644"/>
      <c r="E10" s="644"/>
      <c r="F10" s="644"/>
      <c r="G10" s="644"/>
      <c r="H10" s="644"/>
      <c r="I10" s="645"/>
      <c r="K10" s="53"/>
      <c r="L10" s="53"/>
      <c r="M10" s="50"/>
      <c r="N10" s="53"/>
    </row>
    <row r="11" spans="1:14" ht="15.75" customHeight="1">
      <c r="A11" s="374" t="s">
        <v>80</v>
      </c>
      <c r="B11" s="373">
        <v>136</v>
      </c>
      <c r="C11" s="373">
        <v>300</v>
      </c>
      <c r="D11" s="373">
        <v>154</v>
      </c>
      <c r="E11" s="373">
        <v>93</v>
      </c>
      <c r="F11" s="373">
        <v>247</v>
      </c>
      <c r="G11" s="132">
        <f t="shared" ref="G11:G13" si="3">E11/D11-1</f>
        <v>-0.39610389610389607</v>
      </c>
      <c r="H11" s="312">
        <f t="shared" ref="H11:H13" si="4">E11/B11-1</f>
        <v>-0.31617647058823528</v>
      </c>
      <c r="I11" s="312">
        <f t="shared" ref="I11:I13" si="5">F11/C11-1</f>
        <v>-0.17666666666666664</v>
      </c>
      <c r="K11" s="53"/>
      <c r="L11" s="53"/>
      <c r="N11" s="53"/>
    </row>
    <row r="12" spans="1:14" ht="15.75" customHeight="1">
      <c r="A12" s="374" t="s">
        <v>81</v>
      </c>
      <c r="B12" s="156">
        <v>544000</v>
      </c>
      <c r="C12" s="156">
        <v>1200000</v>
      </c>
      <c r="D12" s="156">
        <v>616000</v>
      </c>
      <c r="E12" s="156">
        <v>372000</v>
      </c>
      <c r="F12" s="156">
        <v>988000</v>
      </c>
      <c r="G12" s="132">
        <f t="shared" si="3"/>
        <v>-0.39610389610389607</v>
      </c>
      <c r="H12" s="312">
        <f t="shared" si="4"/>
        <v>-0.31617647058823528</v>
      </c>
      <c r="I12" s="312">
        <f t="shared" si="5"/>
        <v>-0.17666666666666664</v>
      </c>
      <c r="K12" s="53"/>
      <c r="L12" s="53"/>
      <c r="N12" s="53"/>
    </row>
    <row r="13" spans="1:14" ht="15.75" customHeight="1">
      <c r="A13" s="376" t="s">
        <v>82</v>
      </c>
      <c r="B13" s="375">
        <f t="shared" ref="B13:C13" si="6">ROUND(B12/B11,2)</f>
        <v>4000</v>
      </c>
      <c r="C13" s="156">
        <f t="shared" si="6"/>
        <v>4000</v>
      </c>
      <c r="D13" s="156">
        <f>ROUND(D12/D11,2)</f>
        <v>4000</v>
      </c>
      <c r="E13" s="156">
        <f>ROUND(E12/E11,2)</f>
        <v>4000</v>
      </c>
      <c r="F13" s="156">
        <f>ROUND(F12/F11,2)</f>
        <v>4000</v>
      </c>
      <c r="G13" s="132">
        <f t="shared" si="3"/>
        <v>0</v>
      </c>
      <c r="H13" s="312">
        <f t="shared" si="4"/>
        <v>0</v>
      </c>
      <c r="I13" s="312">
        <f t="shared" si="5"/>
        <v>0</v>
      </c>
      <c r="K13" s="53"/>
      <c r="L13" s="53"/>
      <c r="N13" s="53"/>
    </row>
    <row r="14" spans="1:14" s="51" customFormat="1" ht="16.5" customHeight="1">
      <c r="A14" s="643" t="s">
        <v>95</v>
      </c>
      <c r="B14" s="644"/>
      <c r="C14" s="644"/>
      <c r="D14" s="644"/>
      <c r="E14" s="644"/>
      <c r="F14" s="644"/>
      <c r="G14" s="644"/>
      <c r="H14" s="644"/>
      <c r="I14" s="645"/>
      <c r="K14" s="53"/>
      <c r="L14" s="53"/>
      <c r="M14" s="50"/>
      <c r="N14" s="53"/>
    </row>
    <row r="15" spans="1:14" ht="15.75" customHeight="1">
      <c r="A15" s="133" t="s">
        <v>96</v>
      </c>
      <c r="B15" s="373">
        <v>10333</v>
      </c>
      <c r="C15" s="373">
        <v>10591</v>
      </c>
      <c r="D15" s="373">
        <v>8957</v>
      </c>
      <c r="E15" s="373">
        <v>8486</v>
      </c>
      <c r="F15" s="373">
        <v>8722</v>
      </c>
      <c r="G15" s="132">
        <f t="shared" ref="G15:G17" si="7">E15/D15-1</f>
        <v>-5.258457072680589E-2</v>
      </c>
      <c r="H15" s="312">
        <f t="shared" ref="H15:H17" si="8">E15/B15-1</f>
        <v>-0.1787477015387593</v>
      </c>
      <c r="I15" s="312">
        <f t="shared" ref="I15:I17" si="9">F15/C15-1</f>
        <v>-0.17647058823529416</v>
      </c>
      <c r="K15" s="53"/>
      <c r="L15" s="53"/>
      <c r="N15" s="53"/>
    </row>
    <row r="16" spans="1:14" ht="15.75" customHeight="1">
      <c r="A16" s="374" t="s">
        <v>81</v>
      </c>
      <c r="B16" s="156">
        <v>7390554.4700000016</v>
      </c>
      <c r="C16" s="378">
        <v>14935765.700000003</v>
      </c>
      <c r="D16" s="378">
        <v>6552232.040000001</v>
      </c>
      <c r="E16" s="378">
        <v>6499297.0300000003</v>
      </c>
      <c r="F16" s="378">
        <v>13051529.07</v>
      </c>
      <c r="G16" s="132">
        <f t="shared" si="7"/>
        <v>-8.0789278640993611E-3</v>
      </c>
      <c r="H16" s="312">
        <f t="shared" si="8"/>
        <v>-0.12059412370449674</v>
      </c>
      <c r="I16" s="312">
        <f t="shared" si="9"/>
        <v>-0.12615601153946876</v>
      </c>
      <c r="K16" s="53"/>
      <c r="L16" s="53"/>
      <c r="N16" s="53"/>
    </row>
    <row r="17" spans="1:14" ht="15.75" customHeight="1">
      <c r="A17" s="374" t="s">
        <v>82</v>
      </c>
      <c r="B17" s="156">
        <v>238.41</v>
      </c>
      <c r="C17" s="379">
        <v>235.03</v>
      </c>
      <c r="D17" s="379">
        <v>243.83</v>
      </c>
      <c r="E17" s="379">
        <v>255.29</v>
      </c>
      <c r="F17" s="379">
        <v>249.41</v>
      </c>
      <c r="G17" s="132">
        <f t="shared" si="7"/>
        <v>4.699995898781939E-2</v>
      </c>
      <c r="H17" s="312">
        <f t="shared" si="8"/>
        <v>7.0802399228220292E-2</v>
      </c>
      <c r="I17" s="312">
        <f t="shared" si="9"/>
        <v>6.1183678679317621E-2</v>
      </c>
      <c r="K17" s="53"/>
      <c r="L17" s="53"/>
      <c r="N17" s="53"/>
    </row>
    <row r="18" spans="1:14" ht="16.5" customHeight="1">
      <c r="A18" s="643" t="s">
        <v>97</v>
      </c>
      <c r="B18" s="644"/>
      <c r="C18" s="644"/>
      <c r="D18" s="644"/>
      <c r="E18" s="644"/>
      <c r="F18" s="644"/>
      <c r="G18" s="644"/>
      <c r="H18" s="644"/>
      <c r="I18" s="645"/>
      <c r="K18" s="53"/>
      <c r="L18" s="53"/>
      <c r="N18" s="53"/>
    </row>
    <row r="19" spans="1:14" ht="15.75" customHeight="1">
      <c r="A19" s="127" t="s">
        <v>503</v>
      </c>
      <c r="B19" s="380">
        <v>169</v>
      </c>
      <c r="C19" s="381">
        <v>177</v>
      </c>
      <c r="D19" s="381">
        <v>128</v>
      </c>
      <c r="E19" s="381">
        <v>117</v>
      </c>
      <c r="F19" s="381">
        <v>123</v>
      </c>
      <c r="G19" s="382">
        <f t="shared" ref="G19:G21" si="10">E19/D19-1</f>
        <v>-8.59375E-2</v>
      </c>
      <c r="H19" s="312">
        <f t="shared" ref="H19:H21" si="11">E19/B19-1</f>
        <v>-0.30769230769230771</v>
      </c>
      <c r="I19" s="312">
        <f t="shared" ref="I19:I21" si="12">F19/C19-1</f>
        <v>-0.30508474576271183</v>
      </c>
      <c r="K19" s="53"/>
      <c r="L19" s="53"/>
      <c r="N19" s="53"/>
    </row>
    <row r="20" spans="1:14" ht="15.75" customHeight="1">
      <c r="A20" s="374" t="s">
        <v>81</v>
      </c>
      <c r="B20" s="383">
        <v>466167.96000000008</v>
      </c>
      <c r="C20" s="385">
        <v>960474.96</v>
      </c>
      <c r="D20" s="385">
        <v>360315.23999999993</v>
      </c>
      <c r="E20" s="385">
        <v>343633.5</v>
      </c>
      <c r="F20" s="385">
        <v>703948.74</v>
      </c>
      <c r="G20" s="386">
        <f t="shared" si="10"/>
        <v>-4.6297625379375984E-2</v>
      </c>
      <c r="H20" s="312">
        <f t="shared" si="11"/>
        <v>-0.26285474445734125</v>
      </c>
      <c r="I20" s="312">
        <f t="shared" si="12"/>
        <v>-0.26708267334736135</v>
      </c>
      <c r="K20" s="53"/>
      <c r="L20" s="53"/>
      <c r="N20" s="53"/>
    </row>
    <row r="21" spans="1:14" ht="15.75" customHeight="1">
      <c r="A21" s="374" t="s">
        <v>105</v>
      </c>
      <c r="B21" s="388">
        <v>917.58</v>
      </c>
      <c r="C21" s="389">
        <v>917.58</v>
      </c>
      <c r="D21" s="389">
        <v>981.81</v>
      </c>
      <c r="E21" s="389">
        <v>981.81</v>
      </c>
      <c r="F21" s="389">
        <v>981.81</v>
      </c>
      <c r="G21" s="390">
        <f t="shared" si="10"/>
        <v>0</v>
      </c>
      <c r="H21" s="312">
        <f t="shared" si="11"/>
        <v>6.9999346106061511E-2</v>
      </c>
      <c r="I21" s="312">
        <f t="shared" si="12"/>
        <v>6.9999346106061511E-2</v>
      </c>
      <c r="K21" s="53"/>
      <c r="L21" s="53"/>
      <c r="N21" s="53"/>
    </row>
    <row r="22" spans="1:14" s="51" customFormat="1" ht="16.5" customHeight="1">
      <c r="A22" s="643" t="s">
        <v>98</v>
      </c>
      <c r="B22" s="644"/>
      <c r="C22" s="644"/>
      <c r="D22" s="644"/>
      <c r="E22" s="644"/>
      <c r="F22" s="644"/>
      <c r="G22" s="644"/>
      <c r="H22" s="644"/>
      <c r="I22" s="645"/>
      <c r="K22" s="53"/>
      <c r="L22" s="53"/>
      <c r="M22" s="50"/>
      <c r="N22" s="53"/>
    </row>
    <row r="23" spans="1:14" ht="16.5" customHeight="1">
      <c r="A23" s="133" t="s">
        <v>96</v>
      </c>
      <c r="B23" s="373">
        <v>35788</v>
      </c>
      <c r="C23" s="373">
        <v>36608</v>
      </c>
      <c r="D23" s="373">
        <v>31225</v>
      </c>
      <c r="E23" s="373">
        <v>29728</v>
      </c>
      <c r="F23" s="373">
        <v>30477</v>
      </c>
      <c r="G23" s="132">
        <f t="shared" ref="G23:G25" si="13">E23/D23-1</f>
        <v>-4.7942353883106525E-2</v>
      </c>
      <c r="H23" s="312">
        <f t="shared" ref="H23:H25" si="14">E23/B23-1</f>
        <v>-0.16933050184419363</v>
      </c>
      <c r="I23" s="312">
        <f t="shared" ref="I23:I25" si="15">F23/C23-1</f>
        <v>-0.16747705419580416</v>
      </c>
      <c r="K23" s="53"/>
      <c r="L23" s="53"/>
      <c r="N23" s="53"/>
    </row>
    <row r="24" spans="1:14" ht="16.5" customHeight="1">
      <c r="A24" s="374" t="s">
        <v>81</v>
      </c>
      <c r="B24" s="156">
        <v>19240234.629999999</v>
      </c>
      <c r="C24" s="156">
        <v>38729660.439999998</v>
      </c>
      <c r="D24" s="156">
        <v>17177207.580000002</v>
      </c>
      <c r="E24" s="156">
        <v>17135305.969999999</v>
      </c>
      <c r="F24" s="156">
        <v>34312513.549999997</v>
      </c>
      <c r="G24" s="132">
        <f t="shared" si="13"/>
        <v>-2.4393726282256889E-3</v>
      </c>
      <c r="H24" s="312">
        <f t="shared" si="14"/>
        <v>-0.10940244235472718</v>
      </c>
      <c r="I24" s="312">
        <f t="shared" si="15"/>
        <v>-0.1140507517963667</v>
      </c>
      <c r="K24" s="53"/>
      <c r="L24" s="53"/>
      <c r="N24" s="53"/>
    </row>
    <row r="25" spans="1:14" ht="16.5" customHeight="1">
      <c r="A25" s="374" t="s">
        <v>82</v>
      </c>
      <c r="B25" s="391">
        <v>179.21</v>
      </c>
      <c r="C25" s="391">
        <v>176.33</v>
      </c>
      <c r="D25" s="391">
        <v>183.37</v>
      </c>
      <c r="E25" s="391">
        <v>192.13</v>
      </c>
      <c r="F25" s="391">
        <v>187.64</v>
      </c>
      <c r="G25" s="132">
        <f t="shared" si="13"/>
        <v>4.7772263729072284E-2</v>
      </c>
      <c r="H25" s="312">
        <f t="shared" si="14"/>
        <v>7.2094191172367594E-2</v>
      </c>
      <c r="I25" s="312">
        <f t="shared" si="15"/>
        <v>6.4141099075596841E-2</v>
      </c>
      <c r="K25" s="53"/>
      <c r="L25" s="53"/>
      <c r="N25" s="53"/>
    </row>
    <row r="26" spans="1:14" s="51" customFormat="1" ht="16.5" customHeight="1">
      <c r="A26" s="643" t="s">
        <v>99</v>
      </c>
      <c r="B26" s="644"/>
      <c r="C26" s="644"/>
      <c r="D26" s="644"/>
      <c r="E26" s="644"/>
      <c r="F26" s="644"/>
      <c r="G26" s="644"/>
      <c r="H26" s="644"/>
      <c r="I26" s="645"/>
      <c r="K26" s="53"/>
      <c r="L26" s="53"/>
      <c r="M26" s="50"/>
      <c r="N26" s="53"/>
    </row>
    <row r="27" spans="1:14" ht="16.5" customHeight="1">
      <c r="A27" s="133" t="s">
        <v>96</v>
      </c>
      <c r="B27" s="373">
        <v>2790</v>
      </c>
      <c r="C27" s="373">
        <v>2876</v>
      </c>
      <c r="D27" s="373">
        <v>2317</v>
      </c>
      <c r="E27" s="373">
        <v>2164</v>
      </c>
      <c r="F27" s="373">
        <v>2241</v>
      </c>
      <c r="G27" s="132">
        <f t="shared" ref="G27:G29" si="16">E27/D27-1</f>
        <v>-6.6033664220975452E-2</v>
      </c>
      <c r="H27" s="312">
        <f t="shared" ref="H27:H29" si="17">E27/B27-1</f>
        <v>-0.22437275985663085</v>
      </c>
      <c r="I27" s="312">
        <f t="shared" ref="I27:I29" si="18">F27/C27-1</f>
        <v>-0.22079276773296241</v>
      </c>
      <c r="K27" s="53"/>
      <c r="L27" s="53"/>
      <c r="N27" s="53"/>
    </row>
    <row r="28" spans="1:14" ht="16.5" customHeight="1">
      <c r="A28" s="374" t="s">
        <v>81</v>
      </c>
      <c r="B28" s="156">
        <v>1992640.49</v>
      </c>
      <c r="C28" s="156">
        <v>4047621.03</v>
      </c>
      <c r="D28" s="156">
        <v>1689005.0999999999</v>
      </c>
      <c r="E28" s="156">
        <v>1658855.2799999998</v>
      </c>
      <c r="F28" s="156">
        <v>3347860.38</v>
      </c>
      <c r="G28" s="132">
        <f t="shared" si="16"/>
        <v>-1.7850638816898856E-2</v>
      </c>
      <c r="H28" s="312">
        <f t="shared" si="17"/>
        <v>-0.16750899706951161</v>
      </c>
      <c r="I28" s="312">
        <f t="shared" si="18"/>
        <v>-0.17288195826969499</v>
      </c>
      <c r="K28" s="53"/>
      <c r="L28" s="53"/>
      <c r="N28" s="53"/>
    </row>
    <row r="29" spans="1:14" ht="16.5" customHeight="1">
      <c r="A29" s="374" t="s">
        <v>82</v>
      </c>
      <c r="B29" s="156">
        <v>238.07</v>
      </c>
      <c r="C29" s="156">
        <v>234.58</v>
      </c>
      <c r="D29" s="156">
        <v>242.95</v>
      </c>
      <c r="E29" s="156">
        <v>255.48</v>
      </c>
      <c r="F29" s="156">
        <v>249</v>
      </c>
      <c r="G29" s="132">
        <f t="shared" si="16"/>
        <v>5.1574398024284873E-2</v>
      </c>
      <c r="H29" s="312">
        <f t="shared" si="17"/>
        <v>7.3129751753685968E-2</v>
      </c>
      <c r="I29" s="312">
        <f t="shared" si="18"/>
        <v>6.1471566203427308E-2</v>
      </c>
      <c r="K29" s="53"/>
      <c r="L29" s="53"/>
      <c r="N29" s="53"/>
    </row>
    <row r="30" spans="1:14" s="51" customFormat="1" ht="16.5" customHeight="1">
      <c r="A30" s="643" t="s">
        <v>100</v>
      </c>
      <c r="B30" s="644"/>
      <c r="C30" s="644"/>
      <c r="D30" s="644"/>
      <c r="E30" s="644"/>
      <c r="F30" s="644"/>
      <c r="G30" s="644"/>
      <c r="H30" s="644"/>
      <c r="I30" s="645"/>
      <c r="K30" s="53"/>
      <c r="L30" s="53"/>
      <c r="M30" s="50"/>
      <c r="N30" s="53"/>
    </row>
    <row r="31" spans="1:14" ht="16.5" customHeight="1">
      <c r="A31" s="133" t="s">
        <v>79</v>
      </c>
      <c r="B31" s="373">
        <v>7151</v>
      </c>
      <c r="C31" s="373">
        <v>7343</v>
      </c>
      <c r="D31" s="373">
        <v>6075</v>
      </c>
      <c r="E31" s="373">
        <v>5740</v>
      </c>
      <c r="F31" s="373">
        <v>5908</v>
      </c>
      <c r="G31" s="132">
        <f t="shared" ref="G31:G33" si="19">E31/D31-1</f>
        <v>-5.5144032921810693E-2</v>
      </c>
      <c r="H31" s="312">
        <f t="shared" ref="H31:H33" si="20">E31/B31-1</f>
        <v>-0.19731506083065309</v>
      </c>
      <c r="I31" s="312">
        <f t="shared" ref="I31:I33" si="21">F31/C31-1</f>
        <v>-0.19542421353670159</v>
      </c>
      <c r="K31" s="53"/>
      <c r="L31" s="53"/>
      <c r="N31" s="53"/>
    </row>
    <row r="32" spans="1:14" ht="16.5" customHeight="1">
      <c r="A32" s="374" t="s">
        <v>81</v>
      </c>
      <c r="B32" s="156">
        <v>4587412.4099999992</v>
      </c>
      <c r="C32" s="156">
        <v>9286659.7199999988</v>
      </c>
      <c r="D32" s="156">
        <v>3963168.2399999998</v>
      </c>
      <c r="E32" s="156">
        <v>3913983.0499999993</v>
      </c>
      <c r="F32" s="156">
        <v>7877151.2899999991</v>
      </c>
      <c r="G32" s="132">
        <f t="shared" si="19"/>
        <v>-1.2410573314445061E-2</v>
      </c>
      <c r="H32" s="312">
        <f t="shared" si="20"/>
        <v>-0.14679939360411676</v>
      </c>
      <c r="I32" s="312">
        <f t="shared" si="21"/>
        <v>-0.15177776213383209</v>
      </c>
      <c r="K32" s="53"/>
      <c r="L32" s="53"/>
      <c r="N32" s="53"/>
    </row>
    <row r="33" spans="1:14" ht="16.5" customHeight="1">
      <c r="A33" s="374" t="s">
        <v>82</v>
      </c>
      <c r="B33" s="156">
        <v>213.84</v>
      </c>
      <c r="C33" s="156">
        <v>210.79</v>
      </c>
      <c r="D33" s="156">
        <v>217.45</v>
      </c>
      <c r="E33" s="156">
        <v>227.28</v>
      </c>
      <c r="F33" s="156">
        <v>222.22</v>
      </c>
      <c r="G33" s="132">
        <f t="shared" si="19"/>
        <v>4.5205794435502433E-2</v>
      </c>
      <c r="H33" s="312">
        <f t="shared" si="20"/>
        <v>6.285072951739612E-2</v>
      </c>
      <c r="I33" s="312">
        <f t="shared" si="21"/>
        <v>5.4224583708904595E-2</v>
      </c>
      <c r="K33" s="53"/>
      <c r="L33" s="53"/>
      <c r="N33" s="53"/>
    </row>
    <row r="34" spans="1:14" s="51" customFormat="1" ht="16.5" customHeight="1">
      <c r="A34" s="643" t="s">
        <v>101</v>
      </c>
      <c r="B34" s="644"/>
      <c r="C34" s="644"/>
      <c r="D34" s="644"/>
      <c r="E34" s="644"/>
      <c r="F34" s="644"/>
      <c r="G34" s="644"/>
      <c r="H34" s="644"/>
      <c r="I34" s="645"/>
      <c r="K34" s="53"/>
      <c r="L34" s="53"/>
      <c r="M34" s="50"/>
      <c r="N34" s="53"/>
    </row>
    <row r="35" spans="1:14" ht="15.75" customHeight="1">
      <c r="A35" s="133" t="s">
        <v>96</v>
      </c>
      <c r="B35" s="373">
        <v>29960</v>
      </c>
      <c r="C35" s="373">
        <v>30734</v>
      </c>
      <c r="D35" s="373">
        <v>25715</v>
      </c>
      <c r="E35" s="373">
        <v>24320</v>
      </c>
      <c r="F35" s="373">
        <v>25018</v>
      </c>
      <c r="G35" s="132">
        <f t="shared" ref="G35:G37" si="22">E35/D35-1</f>
        <v>-5.4248493097413975E-2</v>
      </c>
      <c r="H35" s="312">
        <f t="shared" ref="H35:H37" si="23">E35/B35-1</f>
        <v>-0.18825100133511352</v>
      </c>
      <c r="I35" s="312">
        <f t="shared" ref="I35:I37" si="24">F35/C35-1</f>
        <v>-0.1859829504782976</v>
      </c>
      <c r="K35" s="53"/>
      <c r="L35" s="53"/>
      <c r="N35" s="53"/>
    </row>
    <row r="36" spans="1:14" ht="15.75" customHeight="1">
      <c r="A36" s="374" t="s">
        <v>81</v>
      </c>
      <c r="B36" s="156">
        <v>3218331.96</v>
      </c>
      <c r="C36" s="156">
        <v>6508941.1799999997</v>
      </c>
      <c r="D36" s="156">
        <v>2822327.68</v>
      </c>
      <c r="E36" s="156">
        <v>2798303.69</v>
      </c>
      <c r="F36" s="156">
        <v>5620631.3700000001</v>
      </c>
      <c r="G36" s="132">
        <f t="shared" si="22"/>
        <v>-8.5121193298151043E-3</v>
      </c>
      <c r="H36" s="312">
        <f t="shared" si="23"/>
        <v>-0.13051117014044755</v>
      </c>
      <c r="I36" s="312">
        <f t="shared" si="24"/>
        <v>-0.13647531686559189</v>
      </c>
      <c r="K36" s="53"/>
      <c r="L36" s="53"/>
      <c r="N36" s="53"/>
    </row>
    <row r="37" spans="1:14" ht="15.75" customHeight="1">
      <c r="A37" s="374" t="s">
        <v>82</v>
      </c>
      <c r="B37" s="156">
        <v>35.81</v>
      </c>
      <c r="C37" s="156">
        <v>35.299999999999997</v>
      </c>
      <c r="D37" s="156">
        <v>36.58</v>
      </c>
      <c r="E37" s="156">
        <v>38.35</v>
      </c>
      <c r="F37" s="156">
        <v>37.44</v>
      </c>
      <c r="G37" s="132">
        <f t="shared" si="22"/>
        <v>4.8387096774193727E-2</v>
      </c>
      <c r="H37" s="312">
        <f t="shared" si="23"/>
        <v>7.0929907846970064E-2</v>
      </c>
      <c r="I37" s="312">
        <f t="shared" si="24"/>
        <v>6.0623229461756356E-2</v>
      </c>
      <c r="K37" s="53"/>
      <c r="L37" s="53"/>
      <c r="N37" s="53"/>
    </row>
    <row r="38" spans="1:14" s="51" customFormat="1" ht="16.5" customHeight="1">
      <c r="A38" s="643" t="s">
        <v>102</v>
      </c>
      <c r="B38" s="644"/>
      <c r="C38" s="644"/>
      <c r="D38" s="644"/>
      <c r="E38" s="644"/>
      <c r="F38" s="644"/>
      <c r="G38" s="644"/>
      <c r="H38" s="644"/>
      <c r="I38" s="645"/>
      <c r="K38" s="53"/>
      <c r="L38" s="53"/>
      <c r="M38" s="50"/>
      <c r="N38" s="53"/>
    </row>
    <row r="39" spans="1:14" ht="15.75" customHeight="1">
      <c r="A39" s="374" t="s">
        <v>96</v>
      </c>
      <c r="B39" s="373">
        <v>9</v>
      </c>
      <c r="C39" s="373">
        <v>9</v>
      </c>
      <c r="D39" s="373">
        <v>8</v>
      </c>
      <c r="E39" s="373">
        <v>7</v>
      </c>
      <c r="F39" s="373">
        <v>8</v>
      </c>
      <c r="G39" s="132">
        <f t="shared" ref="G39:G41" si="25">E39/D39-1</f>
        <v>-0.125</v>
      </c>
      <c r="H39" s="312">
        <f t="shared" ref="H39:H41" si="26">E39/B39-1</f>
        <v>-0.22222222222222221</v>
      </c>
      <c r="I39" s="312">
        <f t="shared" ref="I39:I41" si="27">F39/C39-1</f>
        <v>-0.11111111111111116</v>
      </c>
      <c r="K39" s="53"/>
      <c r="L39" s="53"/>
      <c r="N39" s="53"/>
    </row>
    <row r="40" spans="1:14" ht="15.75" customHeight="1">
      <c r="A40" s="374" t="s">
        <v>81</v>
      </c>
      <c r="B40" s="156">
        <v>25514.639999999999</v>
      </c>
      <c r="C40" s="156">
        <v>50337.440000000002</v>
      </c>
      <c r="D40" s="156">
        <v>23086.28</v>
      </c>
      <c r="E40" s="156">
        <v>20977.5</v>
      </c>
      <c r="F40" s="156">
        <v>44063.78</v>
      </c>
      <c r="G40" s="132">
        <f t="shared" si="25"/>
        <v>-9.1343429950602628E-2</v>
      </c>
      <c r="H40" s="312">
        <f t="shared" si="26"/>
        <v>-0.17782496637224743</v>
      </c>
      <c r="I40" s="312">
        <f t="shared" si="27"/>
        <v>-0.12463208299826145</v>
      </c>
      <c r="K40" s="53"/>
      <c r="L40" s="53"/>
      <c r="N40" s="53"/>
    </row>
    <row r="41" spans="1:14" ht="15.75" customHeight="1">
      <c r="A41" s="374" t="s">
        <v>82</v>
      </c>
      <c r="B41" s="391">
        <v>944.99</v>
      </c>
      <c r="C41" s="391">
        <v>932.17</v>
      </c>
      <c r="D41" s="391">
        <v>961.93</v>
      </c>
      <c r="E41" s="391">
        <v>998.93</v>
      </c>
      <c r="F41" s="391">
        <v>979.2</v>
      </c>
      <c r="G41" s="132">
        <f t="shared" si="25"/>
        <v>3.8464337321842512E-2</v>
      </c>
      <c r="H41" s="312">
        <f t="shared" si="26"/>
        <v>5.7079969100201966E-2</v>
      </c>
      <c r="I41" s="312">
        <f t="shared" si="27"/>
        <v>5.0452170741388525E-2</v>
      </c>
      <c r="K41" s="54"/>
      <c r="L41" s="53"/>
      <c r="N41" s="53"/>
    </row>
    <row r="42" spans="1:14" ht="16.5" customHeight="1">
      <c r="A42" s="643" t="s">
        <v>103</v>
      </c>
      <c r="B42" s="644"/>
      <c r="C42" s="644"/>
      <c r="D42" s="644"/>
      <c r="E42" s="644"/>
      <c r="F42" s="644"/>
      <c r="G42" s="644"/>
      <c r="H42" s="644"/>
      <c r="I42" s="645"/>
      <c r="L42" s="53"/>
      <c r="N42" s="53"/>
    </row>
    <row r="43" spans="1:14" ht="15.75" customHeight="1">
      <c r="A43" s="374" t="s">
        <v>79</v>
      </c>
      <c r="B43" s="392">
        <v>1</v>
      </c>
      <c r="C43" s="392">
        <v>1</v>
      </c>
      <c r="D43" s="392">
        <v>1</v>
      </c>
      <c r="E43" s="392">
        <v>1</v>
      </c>
      <c r="F43" s="392">
        <v>1</v>
      </c>
      <c r="G43" s="132">
        <f t="shared" ref="G43:G45" si="28">E43/D43-1</f>
        <v>0</v>
      </c>
      <c r="H43" s="312">
        <f t="shared" ref="H43:H45" si="29">E43/B43-1</f>
        <v>0</v>
      </c>
      <c r="I43" s="312">
        <f t="shared" ref="I43:I45" si="30">F43/C43-1</f>
        <v>0</v>
      </c>
      <c r="L43" s="53"/>
      <c r="N43" s="53"/>
    </row>
    <row r="44" spans="1:14" ht="15.75" customHeight="1">
      <c r="A44" s="374" t="s">
        <v>81</v>
      </c>
      <c r="B44" s="393">
        <v>375.27000000000004</v>
      </c>
      <c r="C44" s="394">
        <v>740.36</v>
      </c>
      <c r="D44" s="393">
        <v>384.02</v>
      </c>
      <c r="E44" s="393">
        <v>401.52</v>
      </c>
      <c r="F44" s="393">
        <v>785.54</v>
      </c>
      <c r="G44" s="132">
        <f t="shared" si="28"/>
        <v>4.5570543200875058E-2</v>
      </c>
      <c r="H44" s="312">
        <f t="shared" si="29"/>
        <v>6.9949636261891213E-2</v>
      </c>
      <c r="I44" s="312">
        <f t="shared" si="30"/>
        <v>6.102436652439347E-2</v>
      </c>
      <c r="J44" s="53"/>
      <c r="K44" s="53"/>
      <c r="L44" s="53"/>
      <c r="N44" s="53"/>
    </row>
    <row r="45" spans="1:14" ht="15.75" customHeight="1">
      <c r="A45" s="374" t="s">
        <v>82</v>
      </c>
      <c r="B45" s="394">
        <v>125.09</v>
      </c>
      <c r="C45" s="393">
        <v>123.39</v>
      </c>
      <c r="D45" s="393">
        <v>128.01</v>
      </c>
      <c r="E45" s="393">
        <v>133.84</v>
      </c>
      <c r="F45" s="393">
        <v>130.91999999999999</v>
      </c>
      <c r="G45" s="132">
        <f t="shared" si="28"/>
        <v>4.5543316928364996E-2</v>
      </c>
      <c r="H45" s="312">
        <f t="shared" si="29"/>
        <v>6.9949636261891435E-2</v>
      </c>
      <c r="I45" s="312">
        <f t="shared" si="30"/>
        <v>6.102601507415506E-2</v>
      </c>
      <c r="J45" s="53"/>
      <c r="K45" s="53"/>
      <c r="L45" s="53"/>
      <c r="N45" s="53"/>
    </row>
    <row r="46" spans="1:14" ht="16.5" customHeight="1">
      <c r="A46" s="643" t="s">
        <v>104</v>
      </c>
      <c r="B46" s="644"/>
      <c r="C46" s="644"/>
      <c r="D46" s="644"/>
      <c r="E46" s="644"/>
      <c r="F46" s="644"/>
      <c r="G46" s="644"/>
      <c r="H46" s="644"/>
      <c r="I46" s="645"/>
      <c r="J46" s="53"/>
      <c r="K46" s="53"/>
      <c r="L46" s="53"/>
      <c r="N46" s="53"/>
    </row>
    <row r="47" spans="1:14" ht="15.75" customHeight="1">
      <c r="A47" s="374" t="s">
        <v>502</v>
      </c>
      <c r="B47" s="395">
        <v>1152</v>
      </c>
      <c r="C47" s="395">
        <v>1128</v>
      </c>
      <c r="D47" s="395">
        <v>1276</v>
      </c>
      <c r="E47" s="395">
        <v>1316</v>
      </c>
      <c r="F47" s="395">
        <v>1296</v>
      </c>
      <c r="G47" s="396">
        <f t="shared" ref="G47:G49" si="31">E47/D47-1</f>
        <v>3.1347962382445083E-2</v>
      </c>
      <c r="H47" s="312">
        <f t="shared" ref="H47:H49" si="32">E47/B47-1</f>
        <v>0.14236111111111116</v>
      </c>
      <c r="I47" s="312">
        <f t="shared" ref="I47:I49" si="33">F47/C47-1</f>
        <v>0.14893617021276606</v>
      </c>
      <c r="J47" s="53"/>
      <c r="L47" s="53"/>
      <c r="N47" s="53"/>
    </row>
    <row r="48" spans="1:14" ht="15.75" customHeight="1">
      <c r="A48" s="374" t="s">
        <v>81</v>
      </c>
      <c r="B48" s="394">
        <v>4469400.9800000004</v>
      </c>
      <c r="C48" s="384">
        <v>8630867.6099999994</v>
      </c>
      <c r="D48" s="384">
        <v>5023607.4300000006</v>
      </c>
      <c r="E48" s="384">
        <v>5419811.1199999992</v>
      </c>
      <c r="F48" s="384">
        <v>10443418.550000001</v>
      </c>
      <c r="G48" s="396">
        <f t="shared" si="31"/>
        <v>7.8868362132348935E-2</v>
      </c>
      <c r="H48" s="312">
        <f t="shared" si="32"/>
        <v>0.21264821488449193</v>
      </c>
      <c r="I48" s="312">
        <f t="shared" si="33"/>
        <v>0.21000796465698546</v>
      </c>
      <c r="J48" s="53"/>
      <c r="L48" s="53"/>
      <c r="N48" s="53"/>
    </row>
    <row r="49" spans="1:15" ht="15.75" customHeight="1">
      <c r="A49" s="374" t="s">
        <v>105</v>
      </c>
      <c r="B49" s="394">
        <v>1250.8800000000001</v>
      </c>
      <c r="C49" s="384">
        <v>1250.8800000000001</v>
      </c>
      <c r="D49" s="384">
        <v>1338.44</v>
      </c>
      <c r="E49" s="384">
        <v>1338.44</v>
      </c>
      <c r="F49" s="384">
        <v>1338.44</v>
      </c>
      <c r="G49" s="396">
        <f t="shared" si="31"/>
        <v>0</v>
      </c>
      <c r="H49" s="312">
        <f t="shared" si="32"/>
        <v>6.9998720900485978E-2</v>
      </c>
      <c r="I49" s="312">
        <f t="shared" si="33"/>
        <v>6.9998720900485978E-2</v>
      </c>
      <c r="J49" s="53"/>
      <c r="L49" s="53"/>
      <c r="N49" s="53"/>
    </row>
    <row r="50" spans="1:15" ht="16.5" customHeight="1">
      <c r="A50" s="643" t="s">
        <v>106</v>
      </c>
      <c r="B50" s="644"/>
      <c r="C50" s="644"/>
      <c r="D50" s="644"/>
      <c r="E50" s="644"/>
      <c r="F50" s="644"/>
      <c r="G50" s="644"/>
      <c r="H50" s="644"/>
      <c r="I50" s="645"/>
      <c r="J50" s="53"/>
      <c r="L50" s="53"/>
      <c r="N50" s="53"/>
    </row>
    <row r="51" spans="1:15" ht="15.75" customHeight="1">
      <c r="A51" s="374" t="s">
        <v>446</v>
      </c>
      <c r="B51" s="373">
        <v>11831</v>
      </c>
      <c r="C51" s="373">
        <v>11840</v>
      </c>
      <c r="D51" s="373">
        <v>11772</v>
      </c>
      <c r="E51" s="373">
        <v>11769</v>
      </c>
      <c r="F51" s="373">
        <v>11771</v>
      </c>
      <c r="G51" s="132">
        <f t="shared" ref="G51:G53" si="34">E51/D51-1</f>
        <v>-2.5484199796121931E-4</v>
      </c>
      <c r="H51" s="312">
        <f t="shared" ref="H51:H53" si="35">E51/B51-1</f>
        <v>-5.2404699518214803E-3</v>
      </c>
      <c r="I51" s="312">
        <f t="shared" ref="I51:I53" si="36">F51/C51-1</f>
        <v>-5.8277027027027195E-3</v>
      </c>
      <c r="J51" s="53"/>
      <c r="L51" s="53"/>
      <c r="N51" s="53"/>
    </row>
    <row r="52" spans="1:15" ht="15.75" customHeight="1">
      <c r="A52" s="374" t="s">
        <v>81</v>
      </c>
      <c r="B52" s="156">
        <v>44718073.640000001</v>
      </c>
      <c r="C52" s="156">
        <v>88320687.429999992</v>
      </c>
      <c r="D52" s="156">
        <v>45679609.989999995</v>
      </c>
      <c r="E52" s="156">
        <v>47602520.439999998</v>
      </c>
      <c r="F52" s="156">
        <v>93282130.429999992</v>
      </c>
      <c r="G52" s="132">
        <f t="shared" si="34"/>
        <v>4.2095596928716228E-2</v>
      </c>
      <c r="H52" s="312">
        <f t="shared" si="35"/>
        <v>6.4502930587329255E-2</v>
      </c>
      <c r="I52" s="312">
        <f t="shared" si="36"/>
        <v>5.6175321370004916E-2</v>
      </c>
      <c r="J52" s="53"/>
      <c r="L52" s="53"/>
      <c r="N52" s="53"/>
    </row>
    <row r="53" spans="1:15" ht="15.75" customHeight="1">
      <c r="A53" s="374" t="s">
        <v>82</v>
      </c>
      <c r="B53" s="156">
        <v>1259.8800000000001</v>
      </c>
      <c r="C53" s="156">
        <v>1243.24</v>
      </c>
      <c r="D53" s="156">
        <v>1293.49</v>
      </c>
      <c r="E53" s="156">
        <v>1348.21</v>
      </c>
      <c r="F53" s="156">
        <v>1320.85</v>
      </c>
      <c r="G53" s="132">
        <f t="shared" si="34"/>
        <v>4.2304153878267359E-2</v>
      </c>
      <c r="H53" s="312">
        <f t="shared" si="35"/>
        <v>7.0109851731910977E-2</v>
      </c>
      <c r="I53" s="312">
        <f t="shared" si="36"/>
        <v>6.2425597631993845E-2</v>
      </c>
      <c r="J53" s="53"/>
      <c r="L53" s="53"/>
      <c r="N53" s="53"/>
    </row>
    <row r="54" spans="1:15" ht="16.5" customHeight="1">
      <c r="A54" s="643" t="s">
        <v>107</v>
      </c>
      <c r="B54" s="644"/>
      <c r="C54" s="644"/>
      <c r="D54" s="644"/>
      <c r="E54" s="644"/>
      <c r="F54" s="644"/>
      <c r="G54" s="644"/>
      <c r="H54" s="644"/>
      <c r="I54" s="645"/>
    </row>
    <row r="55" spans="1:15" ht="15.75" customHeight="1">
      <c r="A55" s="374" t="s">
        <v>503</v>
      </c>
      <c r="B55" s="380">
        <v>194700</v>
      </c>
      <c r="C55" s="373">
        <v>195050</v>
      </c>
      <c r="D55" s="373">
        <v>191430</v>
      </c>
      <c r="E55" s="373">
        <v>190457</v>
      </c>
      <c r="F55" s="373">
        <v>190944</v>
      </c>
      <c r="G55" s="396">
        <f t="shared" ref="G55:G57" si="37">E55/D55-1</f>
        <v>-5.0827978895680026E-3</v>
      </c>
      <c r="H55" s="312">
        <f t="shared" ref="H55:H57" si="38">E55/B55-1</f>
        <v>-2.1792501284026655E-2</v>
      </c>
      <c r="I55" s="312">
        <f t="shared" ref="I55:I57" si="39">F55/C55-1</f>
        <v>-2.1051012560881821E-2</v>
      </c>
      <c r="O55" s="50" t="s">
        <v>93</v>
      </c>
    </row>
    <row r="56" spans="1:15" ht="15.75" customHeight="1">
      <c r="A56" s="374" t="s">
        <v>81</v>
      </c>
      <c r="B56" s="383">
        <v>299482994.98000002</v>
      </c>
      <c r="C56" s="156">
        <v>599053550.36000001</v>
      </c>
      <c r="D56" s="156">
        <v>291993991.16000003</v>
      </c>
      <c r="E56" s="156">
        <v>296916247.32999998</v>
      </c>
      <c r="F56" s="156">
        <v>588910238.49000001</v>
      </c>
      <c r="G56" s="396">
        <f t="shared" si="37"/>
        <v>1.6857388573118914E-2</v>
      </c>
      <c r="H56" s="312">
        <f t="shared" si="38"/>
        <v>-8.5705956365617064E-3</v>
      </c>
      <c r="I56" s="312">
        <f t="shared" si="39"/>
        <v>-1.6932228953328798E-2</v>
      </c>
    </row>
    <row r="57" spans="1:15" ht="15.75" customHeight="1">
      <c r="A57" s="387" t="s">
        <v>82</v>
      </c>
      <c r="B57" s="397">
        <v>512.73</v>
      </c>
      <c r="C57" s="398">
        <v>511.88</v>
      </c>
      <c r="D57" s="398">
        <v>508.44</v>
      </c>
      <c r="E57" s="398">
        <v>519.65</v>
      </c>
      <c r="F57" s="398">
        <v>514.04</v>
      </c>
      <c r="G57" s="399">
        <f t="shared" si="37"/>
        <v>2.2047832585949223E-2</v>
      </c>
      <c r="H57" s="312">
        <f t="shared" si="38"/>
        <v>1.3496382111442662E-2</v>
      </c>
      <c r="I57" s="312">
        <f t="shared" si="39"/>
        <v>4.2197390013283265E-3</v>
      </c>
    </row>
    <row r="58" spans="1:15" ht="16.5" customHeight="1">
      <c r="A58" s="643" t="s">
        <v>281</v>
      </c>
      <c r="B58" s="644"/>
      <c r="C58" s="644"/>
      <c r="D58" s="644"/>
      <c r="E58" s="644"/>
      <c r="F58" s="644"/>
      <c r="G58" s="644"/>
      <c r="H58" s="644"/>
      <c r="I58" s="645"/>
    </row>
    <row r="59" spans="1:15" ht="15.75" customHeight="1">
      <c r="A59" s="374" t="s">
        <v>503</v>
      </c>
      <c r="B59" s="373">
        <v>235</v>
      </c>
      <c r="C59" s="373">
        <v>223</v>
      </c>
      <c r="D59" s="373">
        <v>283</v>
      </c>
      <c r="E59" s="373">
        <v>290</v>
      </c>
      <c r="F59" s="373">
        <v>287</v>
      </c>
      <c r="G59" s="396">
        <f t="shared" ref="G59:G61" si="40">E59/D59-1</f>
        <v>2.4734982332155431E-2</v>
      </c>
      <c r="H59" s="154">
        <f t="shared" ref="H59:H61" si="41">E59/B59-1</f>
        <v>0.23404255319148937</v>
      </c>
      <c r="I59" s="154">
        <f t="shared" ref="I59:I61" si="42">F59/C59-1</f>
        <v>0.2869955156950672</v>
      </c>
      <c r="O59" s="50" t="s">
        <v>93</v>
      </c>
    </row>
    <row r="60" spans="1:15" ht="15.75" customHeight="1">
      <c r="A60" s="374" t="s">
        <v>81</v>
      </c>
      <c r="B60" s="156">
        <v>890194.00999999989</v>
      </c>
      <c r="C60" s="156">
        <v>1860510.0999999999</v>
      </c>
      <c r="D60" s="156">
        <v>1056675.08</v>
      </c>
      <c r="E60" s="156">
        <v>1135307.4799999997</v>
      </c>
      <c r="F60" s="156">
        <v>2191982.5599999996</v>
      </c>
      <c r="G60" s="396">
        <f t="shared" si="40"/>
        <v>7.4414928002276337E-2</v>
      </c>
      <c r="H60" s="312">
        <f t="shared" si="41"/>
        <v>0.27534837040747995</v>
      </c>
      <c r="I60" s="312">
        <f t="shared" si="42"/>
        <v>0.17816213951216908</v>
      </c>
    </row>
    <row r="61" spans="1:15" ht="15.75" customHeight="1">
      <c r="A61" s="387" t="s">
        <v>82</v>
      </c>
      <c r="B61" s="398">
        <v>1260.9000000000001</v>
      </c>
      <c r="C61" s="398">
        <v>1390.52</v>
      </c>
      <c r="D61" s="398">
        <v>1243.1500000000001</v>
      </c>
      <c r="E61" s="398">
        <v>1304.95</v>
      </c>
      <c r="F61" s="398">
        <v>1274.4100000000001</v>
      </c>
      <c r="G61" s="399">
        <f t="shared" si="40"/>
        <v>4.9712424083980133E-2</v>
      </c>
      <c r="H61" s="155">
        <f t="shared" si="41"/>
        <v>3.4935363629153837E-2</v>
      </c>
      <c r="I61" s="155">
        <f t="shared" si="42"/>
        <v>-8.3501136265569653E-2</v>
      </c>
    </row>
    <row r="62" spans="1:15" ht="11.25" customHeight="1">
      <c r="A62" s="758"/>
      <c r="B62" s="758"/>
      <c r="C62" s="758"/>
      <c r="D62" s="758"/>
      <c r="E62" s="599"/>
      <c r="F62" s="599"/>
      <c r="G62" s="55"/>
      <c r="H62" s="55"/>
      <c r="I62" s="55"/>
    </row>
    <row r="64" spans="1:15" ht="12.75" customHeight="1"/>
    <row r="75" ht="12.75" customHeight="1"/>
    <row r="83" ht="12.75" customHeight="1"/>
    <row r="91" ht="12.75" customHeight="1"/>
    <row r="99" ht="12.75" customHeight="1"/>
    <row r="107" ht="12.75" customHeight="1"/>
    <row r="113" ht="22.5" customHeight="1"/>
    <row r="114" ht="12.75" customHeight="1"/>
    <row r="115" ht="18" customHeight="1"/>
    <row r="122" ht="12.75" customHeight="1"/>
    <row r="123" ht="5.25" customHeight="1"/>
  </sheetData>
  <mergeCells count="26">
    <mergeCell ref="A22:I22"/>
    <mergeCell ref="A46:I46"/>
    <mergeCell ref="A50:I50"/>
    <mergeCell ref="A54:I54"/>
    <mergeCell ref="A58:I58"/>
    <mergeCell ref="A26:I26"/>
    <mergeCell ref="A30:I30"/>
    <mergeCell ref="A34:I34"/>
    <mergeCell ref="A38:I38"/>
    <mergeCell ref="A42:I42"/>
    <mergeCell ref="E4:E5"/>
    <mergeCell ref="F4:F5"/>
    <mergeCell ref="A62:D62"/>
    <mergeCell ref="A1:I1"/>
    <mergeCell ref="A2:I2"/>
    <mergeCell ref="A3:A5"/>
    <mergeCell ref="B3:C3"/>
    <mergeCell ref="D3:I3"/>
    <mergeCell ref="B4:B5"/>
    <mergeCell ref="C4:C5"/>
    <mergeCell ref="D4:D5"/>
    <mergeCell ref="G4:I4"/>
    <mergeCell ref="A6:I6"/>
    <mergeCell ref="A10:I10"/>
    <mergeCell ref="A14:I14"/>
    <mergeCell ref="A18:I18"/>
  </mergeCells>
  <hyperlinks>
    <hyperlink ref="J2" location="'Spis treści'!A1" display="Powrót do spisu" xr:uid="{EFFB3626-D91A-4098-9943-D1A1E1DBB651}"/>
  </hyperlinks>
  <printOptions horizontalCentered="1"/>
  <pageMargins left="0.51181102362204722" right="0.47244094488188981" top="0.43307086614173229" bottom="0.47244094488188981" header="0.31496062992125984" footer="0.31496062992125984"/>
  <pageSetup paperSize="9" scale="77" orientation="portrait" r:id="rId1"/>
  <headerFooter differentFirst="1" alignWithMargins="0">
    <oddFooter>&amp;C&amp;"Arial,Normalny"&amp;9&amp;P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dimension ref="A1:N39"/>
  <sheetViews>
    <sheetView showGridLines="0" view="pageBreakPreview" zoomScale="90" zoomScaleNormal="100" zoomScaleSheetLayoutView="90" workbookViewId="0">
      <selection activeCell="A17" sqref="A17:B17"/>
    </sheetView>
  </sheetViews>
  <sheetFormatPr defaultRowHeight="15"/>
  <cols>
    <col min="1" max="1" width="24.125" customWidth="1"/>
    <col min="2" max="6" width="11.125" customWidth="1"/>
    <col min="7" max="7" width="10.75" customWidth="1"/>
    <col min="8" max="9" width="8.75" customWidth="1"/>
  </cols>
  <sheetData>
    <row r="1" spans="1:14" ht="30" customHeight="1">
      <c r="A1" s="764" t="s">
        <v>342</v>
      </c>
      <c r="B1" s="764"/>
      <c r="C1" s="764"/>
      <c r="D1" s="764"/>
      <c r="E1" s="764"/>
      <c r="F1" s="764"/>
      <c r="G1" s="764"/>
      <c r="H1" s="764"/>
      <c r="I1" s="764"/>
      <c r="J1" s="585" t="s">
        <v>637</v>
      </c>
    </row>
    <row r="2" spans="1:14" ht="16.5" customHeight="1"/>
    <row r="3" spans="1:14" ht="19.5" customHeight="1">
      <c r="A3" s="765" t="s">
        <v>588</v>
      </c>
      <c r="B3" s="765"/>
      <c r="C3" s="765"/>
      <c r="D3" s="765"/>
      <c r="E3" s="765"/>
      <c r="F3" s="765"/>
      <c r="G3" s="765"/>
    </row>
    <row r="4" spans="1:14" ht="21" customHeight="1">
      <c r="A4" s="674" t="s">
        <v>15</v>
      </c>
      <c r="B4" s="627" t="s">
        <v>438</v>
      </c>
      <c r="C4" s="628"/>
      <c r="D4" s="627" t="s">
        <v>576</v>
      </c>
      <c r="E4" s="629"/>
      <c r="F4" s="629"/>
      <c r="G4" s="629"/>
      <c r="H4" s="629"/>
      <c r="I4" s="628"/>
      <c r="J4" s="561"/>
      <c r="K4" s="415"/>
    </row>
    <row r="5" spans="1:14" ht="21" customHeight="1">
      <c r="A5" s="679"/>
      <c r="B5" s="630" t="s">
        <v>642</v>
      </c>
      <c r="C5" s="630" t="s">
        <v>643</v>
      </c>
      <c r="D5" s="630" t="s">
        <v>577</v>
      </c>
      <c r="E5" s="630" t="s">
        <v>642</v>
      </c>
      <c r="F5" s="630" t="s">
        <v>643</v>
      </c>
      <c r="G5" s="656" t="s">
        <v>16</v>
      </c>
      <c r="H5" s="631"/>
      <c r="I5" s="632"/>
      <c r="J5" s="159"/>
      <c r="K5" s="416"/>
    </row>
    <row r="6" spans="1:14" ht="65.25" customHeight="1">
      <c r="A6" s="679"/>
      <c r="B6" s="630"/>
      <c r="C6" s="630"/>
      <c r="D6" s="630"/>
      <c r="E6" s="630"/>
      <c r="F6" s="630"/>
      <c r="G6" s="601" t="s">
        <v>667</v>
      </c>
      <c r="H6" s="600" t="s">
        <v>645</v>
      </c>
      <c r="I6" s="600" t="s">
        <v>646</v>
      </c>
      <c r="J6" s="563"/>
      <c r="K6" s="164"/>
    </row>
    <row r="7" spans="1:14" ht="21" customHeight="1">
      <c r="A7" s="761" t="s">
        <v>189</v>
      </c>
      <c r="B7" s="762"/>
      <c r="C7" s="762"/>
      <c r="D7" s="762"/>
      <c r="E7" s="762"/>
      <c r="F7" s="762"/>
      <c r="G7" s="762"/>
      <c r="H7" s="762"/>
      <c r="I7" s="763"/>
      <c r="J7" s="576"/>
      <c r="K7" s="417"/>
    </row>
    <row r="8" spans="1:14" ht="21" customHeight="1">
      <c r="A8" s="183" t="s">
        <v>190</v>
      </c>
      <c r="B8" s="196">
        <v>5717493</v>
      </c>
      <c r="C8" s="196">
        <v>10907204</v>
      </c>
      <c r="D8" s="196">
        <v>5982606</v>
      </c>
      <c r="E8" s="196">
        <v>6657585</v>
      </c>
      <c r="F8" s="196">
        <v>12640191</v>
      </c>
      <c r="G8" s="401">
        <f>E8/D8-1</f>
        <v>0.11282357554550648</v>
      </c>
      <c r="H8" s="401">
        <f>E8/B8-1</f>
        <v>0.16442381302434472</v>
      </c>
      <c r="I8" s="401">
        <f>F8/C8-1</f>
        <v>0.15888462341036247</v>
      </c>
      <c r="J8" s="577"/>
      <c r="K8" s="575"/>
    </row>
    <row r="9" spans="1:14" ht="25.5" customHeight="1">
      <c r="A9" s="185" t="s">
        <v>191</v>
      </c>
      <c r="B9" s="196">
        <v>549549</v>
      </c>
      <c r="C9" s="196">
        <v>1025821</v>
      </c>
      <c r="D9" s="196">
        <v>454070</v>
      </c>
      <c r="E9" s="196">
        <v>607839</v>
      </c>
      <c r="F9" s="196">
        <v>1061909</v>
      </c>
      <c r="G9" s="401">
        <f t="shared" ref="G9:G12" si="0">E9/D9-1</f>
        <v>0.33864602374083286</v>
      </c>
      <c r="H9" s="401">
        <f t="shared" ref="H9:H12" si="1">E9/B9-1</f>
        <v>0.1060687945933847</v>
      </c>
      <c r="I9" s="401">
        <f t="shared" ref="I9:I12" si="2">F9/C9-1</f>
        <v>3.5179626854977553E-2</v>
      </c>
      <c r="J9" s="577"/>
      <c r="K9" s="431"/>
    </row>
    <row r="10" spans="1:14" ht="21" customHeight="1">
      <c r="A10" s="183" t="s">
        <v>81</v>
      </c>
      <c r="B10" s="197">
        <v>57634111.399999999</v>
      </c>
      <c r="C10" s="197">
        <v>109718757.40000001</v>
      </c>
      <c r="D10" s="197">
        <v>119661206</v>
      </c>
      <c r="E10" s="197">
        <v>133527358</v>
      </c>
      <c r="F10" s="197">
        <v>253188564</v>
      </c>
      <c r="G10" s="401">
        <f t="shared" si="0"/>
        <v>0.11587842429065942</v>
      </c>
      <c r="H10" s="401">
        <f t="shared" si="1"/>
        <v>1.3168112556342804</v>
      </c>
      <c r="I10" s="401">
        <f t="shared" si="2"/>
        <v>1.3076142129185286</v>
      </c>
      <c r="J10" s="577"/>
      <c r="K10" s="431"/>
    </row>
    <row r="11" spans="1:14" ht="25.5" customHeight="1">
      <c r="A11" s="185" t="s">
        <v>192</v>
      </c>
      <c r="B11" s="197">
        <v>5495710</v>
      </c>
      <c r="C11" s="197">
        <v>10258995</v>
      </c>
      <c r="D11" s="197">
        <v>9067395</v>
      </c>
      <c r="E11" s="197">
        <v>12159393</v>
      </c>
      <c r="F11" s="197">
        <v>21226788</v>
      </c>
      <c r="G11" s="401">
        <f t="shared" si="0"/>
        <v>0.34100179820113707</v>
      </c>
      <c r="H11" s="401">
        <f t="shared" si="1"/>
        <v>1.2125244963799036</v>
      </c>
      <c r="I11" s="401">
        <f t="shared" si="2"/>
        <v>1.0690903933572442</v>
      </c>
      <c r="J11" s="577"/>
      <c r="K11" s="431"/>
      <c r="N11" s="98"/>
    </row>
    <row r="12" spans="1:14" ht="21" customHeight="1">
      <c r="A12" s="183" t="s">
        <v>193</v>
      </c>
      <c r="B12" s="197">
        <f>ROUND(B10/B8,2)</f>
        <v>10.08</v>
      </c>
      <c r="C12" s="197">
        <f t="shared" ref="C12:D12" si="3">ROUND(C10/C8,2)</f>
        <v>10.06</v>
      </c>
      <c r="D12" s="197">
        <f t="shared" si="3"/>
        <v>20</v>
      </c>
      <c r="E12" s="197">
        <f t="shared" ref="E12:F12" si="4">ROUND(E10/E8,2)</f>
        <v>20.059999999999999</v>
      </c>
      <c r="F12" s="197">
        <f t="shared" si="4"/>
        <v>20.03</v>
      </c>
      <c r="G12" s="401">
        <f t="shared" si="0"/>
        <v>2.9999999999998916E-3</v>
      </c>
      <c r="H12" s="401">
        <f t="shared" si="1"/>
        <v>0.99007936507936489</v>
      </c>
      <c r="I12" s="401">
        <f t="shared" si="2"/>
        <v>0.99105367793240551</v>
      </c>
      <c r="J12" s="577"/>
      <c r="K12" s="431"/>
    </row>
    <row r="13" spans="1:14" ht="21" customHeight="1">
      <c r="A13" s="761" t="s">
        <v>194</v>
      </c>
      <c r="B13" s="762"/>
      <c r="C13" s="762"/>
      <c r="D13" s="762"/>
      <c r="E13" s="762"/>
      <c r="F13" s="762"/>
      <c r="G13" s="762"/>
      <c r="H13" s="762"/>
      <c r="I13" s="763"/>
      <c r="J13" s="576"/>
      <c r="K13" s="417"/>
    </row>
    <row r="14" spans="1:14" ht="21" customHeight="1">
      <c r="A14" s="183" t="s">
        <v>80</v>
      </c>
      <c r="B14" s="196">
        <v>2693</v>
      </c>
      <c r="C14" s="196">
        <v>5228</v>
      </c>
      <c r="D14" s="196">
        <v>2218</v>
      </c>
      <c r="E14" s="196">
        <v>2418</v>
      </c>
      <c r="F14" s="196">
        <v>4636</v>
      </c>
      <c r="G14" s="401">
        <f t="shared" ref="G14:G16" si="5">E14/D14-1</f>
        <v>9.0171325518485057E-2</v>
      </c>
      <c r="H14" s="401">
        <f t="shared" ref="H14:H16" si="6">E14/B14-1</f>
        <v>-0.10211659858893429</v>
      </c>
      <c r="I14" s="401">
        <f t="shared" ref="I14:I16" si="7">F14/C14-1</f>
        <v>-0.11323641928079575</v>
      </c>
      <c r="J14" s="577"/>
      <c r="K14" s="431"/>
    </row>
    <row r="15" spans="1:14" ht="21" customHeight="1">
      <c r="A15" s="183" t="s">
        <v>81</v>
      </c>
      <c r="B15" s="197">
        <v>16397050</v>
      </c>
      <c r="C15" s="197">
        <v>30913328</v>
      </c>
      <c r="D15" s="197">
        <v>16685678.5</v>
      </c>
      <c r="E15" s="197">
        <v>18503668</v>
      </c>
      <c r="F15" s="197">
        <v>35189346.5</v>
      </c>
      <c r="G15" s="401">
        <f t="shared" si="5"/>
        <v>0.10895508384630559</v>
      </c>
      <c r="H15" s="401">
        <f t="shared" si="6"/>
        <v>0.12847542698229253</v>
      </c>
      <c r="I15" s="401">
        <f t="shared" si="7"/>
        <v>0.1383228133832759</v>
      </c>
      <c r="J15" s="577"/>
      <c r="K15" s="431"/>
    </row>
    <row r="16" spans="1:14" ht="21" customHeight="1">
      <c r="A16" s="186" t="s">
        <v>82</v>
      </c>
      <c r="B16" s="206">
        <f>ROUND(B15/B14,2)</f>
        <v>6088.77</v>
      </c>
      <c r="C16" s="206">
        <f t="shared" ref="C16:D16" si="8">ROUND(C15/C14,2)</f>
        <v>5913.03</v>
      </c>
      <c r="D16" s="206">
        <f t="shared" si="8"/>
        <v>7522.85</v>
      </c>
      <c r="E16" s="206">
        <f t="shared" ref="E16:F16" si="9">ROUND(E15/E14,2)</f>
        <v>7652.47</v>
      </c>
      <c r="F16" s="206">
        <f t="shared" si="9"/>
        <v>7590.45</v>
      </c>
      <c r="G16" s="402">
        <f t="shared" si="5"/>
        <v>1.7230172075742622E-2</v>
      </c>
      <c r="H16" s="402">
        <f t="shared" si="6"/>
        <v>0.25681705828927681</v>
      </c>
      <c r="I16" s="402">
        <f t="shared" si="7"/>
        <v>0.28368197015743202</v>
      </c>
      <c r="J16" s="577"/>
      <c r="K16" s="431"/>
    </row>
    <row r="17" spans="1:7" ht="33" customHeight="1">
      <c r="E17" s="98"/>
    </row>
    <row r="18" spans="1:7" ht="21.75" customHeight="1">
      <c r="A18" s="687" t="s">
        <v>589</v>
      </c>
      <c r="B18" s="687"/>
      <c r="C18" s="687"/>
      <c r="D18" s="687"/>
      <c r="E18" s="687"/>
      <c r="F18" s="687"/>
      <c r="G18" s="687"/>
    </row>
    <row r="19" spans="1:7">
      <c r="A19" s="674" t="s">
        <v>15</v>
      </c>
      <c r="B19" s="766" t="s">
        <v>195</v>
      </c>
      <c r="C19" s="766"/>
      <c r="D19" s="766"/>
      <c r="E19" s="766"/>
      <c r="F19" s="670" t="s">
        <v>196</v>
      </c>
      <c r="G19" s="670"/>
    </row>
    <row r="20" spans="1:7" ht="30" customHeight="1">
      <c r="A20" s="679"/>
      <c r="B20" s="670" t="s">
        <v>42</v>
      </c>
      <c r="C20" s="670"/>
      <c r="D20" s="767" t="s">
        <v>197</v>
      </c>
      <c r="E20" s="767"/>
      <c r="F20" s="670"/>
      <c r="G20" s="670"/>
    </row>
    <row r="21" spans="1:7" ht="36" customHeight="1">
      <c r="A21" s="679"/>
      <c r="B21" s="502" t="s">
        <v>190</v>
      </c>
      <c r="C21" s="503" t="s">
        <v>341</v>
      </c>
      <c r="D21" s="503" t="s">
        <v>190</v>
      </c>
      <c r="E21" s="503" t="s">
        <v>341</v>
      </c>
      <c r="F21" s="503" t="s">
        <v>198</v>
      </c>
      <c r="G21" s="503" t="s">
        <v>341</v>
      </c>
    </row>
    <row r="22" spans="1:7" ht="15.75" customHeight="1">
      <c r="A22" s="675"/>
      <c r="B22" s="680" t="str">
        <f>'Tab 11 (21) i 12 (22)'!B28:I28</f>
        <v>II KWARTAŁ 2022 R.</v>
      </c>
      <c r="C22" s="681"/>
      <c r="D22" s="681"/>
      <c r="E22" s="681"/>
      <c r="F22" s="681"/>
      <c r="G22" s="682"/>
    </row>
    <row r="23" spans="1:7" ht="21" customHeight="1">
      <c r="A23" s="182" t="s">
        <v>72</v>
      </c>
      <c r="B23" s="200">
        <f>SUM(B24:B39)</f>
        <v>6657585</v>
      </c>
      <c r="C23" s="201">
        <f t="shared" ref="C23:G23" si="10">SUM(C24:C39)</f>
        <v>133527358</v>
      </c>
      <c r="D23" s="200">
        <f t="shared" si="10"/>
        <v>607839</v>
      </c>
      <c r="E23" s="201">
        <f t="shared" si="10"/>
        <v>12159393</v>
      </c>
      <c r="F23" s="200">
        <f t="shared" si="10"/>
        <v>2418</v>
      </c>
      <c r="G23" s="201">
        <f t="shared" si="10"/>
        <v>18503668</v>
      </c>
    </row>
    <row r="24" spans="1:7" ht="19.5" customHeight="1">
      <c r="A24" s="183" t="s">
        <v>45</v>
      </c>
      <c r="B24" s="196">
        <v>156425</v>
      </c>
      <c r="C24" s="197">
        <v>3134700</v>
      </c>
      <c r="D24" s="196">
        <v>16464</v>
      </c>
      <c r="E24" s="197">
        <v>329280</v>
      </c>
      <c r="F24" s="196">
        <v>59</v>
      </c>
      <c r="G24" s="197">
        <v>555238</v>
      </c>
    </row>
    <row r="25" spans="1:7" ht="19.5" customHeight="1">
      <c r="A25" s="183" t="s">
        <v>46</v>
      </c>
      <c r="B25" s="196">
        <v>388639</v>
      </c>
      <c r="C25" s="197">
        <v>7814890</v>
      </c>
      <c r="D25" s="196">
        <v>50787</v>
      </c>
      <c r="E25" s="197">
        <v>1015740</v>
      </c>
      <c r="F25" s="196">
        <v>156</v>
      </c>
      <c r="G25" s="197">
        <v>1208523</v>
      </c>
    </row>
    <row r="26" spans="1:7" ht="19.5" customHeight="1">
      <c r="A26" s="183" t="s">
        <v>47</v>
      </c>
      <c r="B26" s="196">
        <v>1097105</v>
      </c>
      <c r="C26" s="197">
        <v>22003523</v>
      </c>
      <c r="D26" s="196">
        <v>94235</v>
      </c>
      <c r="E26" s="197">
        <v>1884723</v>
      </c>
      <c r="F26" s="196">
        <v>374</v>
      </c>
      <c r="G26" s="197">
        <v>2607809</v>
      </c>
    </row>
    <row r="27" spans="1:7" ht="19.5" customHeight="1">
      <c r="A27" s="183" t="s">
        <v>48</v>
      </c>
      <c r="B27" s="196">
        <v>52355</v>
      </c>
      <c r="C27" s="197">
        <v>1050230</v>
      </c>
      <c r="D27" s="196">
        <v>9083</v>
      </c>
      <c r="E27" s="197">
        <v>181660</v>
      </c>
      <c r="F27" s="196">
        <v>26</v>
      </c>
      <c r="G27" s="197">
        <v>221062</v>
      </c>
    </row>
    <row r="28" spans="1:7" ht="19.5" customHeight="1">
      <c r="A28" s="183" t="s">
        <v>49</v>
      </c>
      <c r="B28" s="196">
        <v>618740</v>
      </c>
      <c r="C28" s="197">
        <v>12397420</v>
      </c>
      <c r="D28" s="196">
        <v>54360</v>
      </c>
      <c r="E28" s="197">
        <v>1087180</v>
      </c>
      <c r="F28" s="196">
        <v>197</v>
      </c>
      <c r="G28" s="197">
        <v>1765553</v>
      </c>
    </row>
    <row r="29" spans="1:7" ht="19.5" customHeight="1">
      <c r="A29" s="183" t="s">
        <v>50</v>
      </c>
      <c r="B29" s="196">
        <v>675162</v>
      </c>
      <c r="C29" s="197">
        <v>13535060</v>
      </c>
      <c r="D29" s="196">
        <v>50348</v>
      </c>
      <c r="E29" s="197">
        <v>1009280</v>
      </c>
      <c r="F29" s="196">
        <v>204</v>
      </c>
      <c r="G29" s="197">
        <v>1412317</v>
      </c>
    </row>
    <row r="30" spans="1:7" ht="19.5" customHeight="1">
      <c r="A30" s="183" t="s">
        <v>51</v>
      </c>
      <c r="B30" s="196">
        <v>876983</v>
      </c>
      <c r="C30" s="197">
        <v>17600210</v>
      </c>
      <c r="D30" s="196">
        <v>82392</v>
      </c>
      <c r="E30" s="197">
        <v>1648170</v>
      </c>
      <c r="F30" s="196">
        <v>339</v>
      </c>
      <c r="G30" s="197">
        <v>2610547</v>
      </c>
    </row>
    <row r="31" spans="1:7" ht="19.5" customHeight="1">
      <c r="A31" s="183" t="s">
        <v>52</v>
      </c>
      <c r="B31" s="196">
        <v>89868</v>
      </c>
      <c r="C31" s="197">
        <v>1804860</v>
      </c>
      <c r="D31" s="196">
        <v>6930</v>
      </c>
      <c r="E31" s="197">
        <v>138600</v>
      </c>
      <c r="F31" s="196">
        <v>24</v>
      </c>
      <c r="G31" s="197">
        <v>153941</v>
      </c>
    </row>
    <row r="32" spans="1:7" ht="19.5" customHeight="1">
      <c r="A32" s="183" t="s">
        <v>53</v>
      </c>
      <c r="B32" s="196">
        <v>617715</v>
      </c>
      <c r="C32" s="197">
        <v>12371180</v>
      </c>
      <c r="D32" s="196">
        <v>33937</v>
      </c>
      <c r="E32" s="197">
        <v>678510</v>
      </c>
      <c r="F32" s="196">
        <v>185</v>
      </c>
      <c r="G32" s="197">
        <v>1283073</v>
      </c>
    </row>
    <row r="33" spans="1:7" ht="19.5" customHeight="1">
      <c r="A33" s="183" t="s">
        <v>54</v>
      </c>
      <c r="B33" s="196">
        <v>325986</v>
      </c>
      <c r="C33" s="197">
        <v>6544955</v>
      </c>
      <c r="D33" s="196">
        <v>55000</v>
      </c>
      <c r="E33" s="197">
        <v>1100420</v>
      </c>
      <c r="F33" s="196">
        <v>224</v>
      </c>
      <c r="G33" s="197">
        <v>1786035</v>
      </c>
    </row>
    <row r="34" spans="1:7" ht="19.5" customHeight="1">
      <c r="A34" s="183" t="s">
        <v>55</v>
      </c>
      <c r="B34" s="196">
        <v>214712</v>
      </c>
      <c r="C34" s="197">
        <v>4305340</v>
      </c>
      <c r="D34" s="196">
        <v>27659</v>
      </c>
      <c r="E34" s="197">
        <v>552270</v>
      </c>
      <c r="F34" s="196">
        <v>91</v>
      </c>
      <c r="G34" s="197">
        <v>600223</v>
      </c>
    </row>
    <row r="35" spans="1:7" ht="19.5" customHeight="1">
      <c r="A35" s="183" t="s">
        <v>56</v>
      </c>
      <c r="B35" s="196">
        <v>133883</v>
      </c>
      <c r="C35" s="197">
        <v>2685150</v>
      </c>
      <c r="D35" s="196">
        <v>9614</v>
      </c>
      <c r="E35" s="197">
        <v>192280</v>
      </c>
      <c r="F35" s="196">
        <v>33</v>
      </c>
      <c r="G35" s="197">
        <v>332452</v>
      </c>
    </row>
    <row r="36" spans="1:7" ht="19.5" customHeight="1">
      <c r="A36" s="183" t="s">
        <v>57</v>
      </c>
      <c r="B36" s="196">
        <v>531046</v>
      </c>
      <c r="C36" s="197">
        <v>10633030</v>
      </c>
      <c r="D36" s="196">
        <v>24237</v>
      </c>
      <c r="E36" s="197">
        <v>484820</v>
      </c>
      <c r="F36" s="196">
        <v>107</v>
      </c>
      <c r="G36" s="197">
        <v>967149</v>
      </c>
    </row>
    <row r="37" spans="1:7" ht="19.5" customHeight="1">
      <c r="A37" s="183" t="s">
        <v>58</v>
      </c>
      <c r="B37" s="196">
        <v>207670</v>
      </c>
      <c r="C37" s="197">
        <v>4169890</v>
      </c>
      <c r="D37" s="196">
        <v>21045</v>
      </c>
      <c r="E37" s="197">
        <v>421080</v>
      </c>
      <c r="F37" s="196">
        <v>90</v>
      </c>
      <c r="G37" s="197">
        <v>593888</v>
      </c>
    </row>
    <row r="38" spans="1:7" ht="19.5" customHeight="1">
      <c r="A38" s="183" t="s">
        <v>59</v>
      </c>
      <c r="B38" s="196">
        <v>588295</v>
      </c>
      <c r="C38" s="197">
        <v>11812630</v>
      </c>
      <c r="D38" s="196">
        <v>61927</v>
      </c>
      <c r="E38" s="197">
        <v>1238960</v>
      </c>
      <c r="F38" s="196">
        <v>284</v>
      </c>
      <c r="G38" s="197">
        <v>2215786</v>
      </c>
    </row>
    <row r="39" spans="1:7" ht="19.5" customHeight="1">
      <c r="A39" s="186" t="s">
        <v>60</v>
      </c>
      <c r="B39" s="205">
        <v>83001</v>
      </c>
      <c r="C39" s="206">
        <v>1664290</v>
      </c>
      <c r="D39" s="205">
        <v>9821</v>
      </c>
      <c r="E39" s="206">
        <v>196420</v>
      </c>
      <c r="F39" s="205">
        <v>25</v>
      </c>
      <c r="G39" s="206">
        <v>190072</v>
      </c>
    </row>
  </sheetData>
  <mergeCells count="20">
    <mergeCell ref="A18:G18"/>
    <mergeCell ref="B19:E19"/>
    <mergeCell ref="F19:G20"/>
    <mergeCell ref="B20:C20"/>
    <mergeCell ref="D20:E20"/>
    <mergeCell ref="A19:A22"/>
    <mergeCell ref="B22:G22"/>
    <mergeCell ref="D4:I4"/>
    <mergeCell ref="G5:I5"/>
    <mergeCell ref="A7:I7"/>
    <mergeCell ref="A13:I13"/>
    <mergeCell ref="A1:I1"/>
    <mergeCell ref="A3:G3"/>
    <mergeCell ref="A4:A6"/>
    <mergeCell ref="B4:C4"/>
    <mergeCell ref="B5:B6"/>
    <mergeCell ref="C5:C6"/>
    <mergeCell ref="D5:D6"/>
    <mergeCell ref="E5:E6"/>
    <mergeCell ref="F5:F6"/>
  </mergeCells>
  <hyperlinks>
    <hyperlink ref="J1" location="'Spis treści'!A1" display="Powrót do spisu" xr:uid="{3681F74C-58D4-4995-98EF-C82174C0F90C}"/>
  </hyperlinks>
  <printOptions horizontalCentered="1"/>
  <pageMargins left="0.51181102362204722" right="0.59055118110236227" top="0.6692913385826772" bottom="0.55118110236220474" header="0.31496062992125984" footer="0.31496062992125984"/>
  <pageSetup paperSize="9" scale="81" orientation="portrait" r:id="rId1"/>
  <headerFooter differentFirst="1" alignWithMargins="0">
    <oddFooter>&amp;C&amp;"Arial,Normalny"&amp;9&amp;P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1:I33"/>
  <sheetViews>
    <sheetView view="pageBreakPreview" zoomScale="80" zoomScaleNormal="100" zoomScaleSheetLayoutView="80" workbookViewId="0">
      <selection activeCell="A17" sqref="A17:B17"/>
    </sheetView>
  </sheetViews>
  <sheetFormatPr defaultRowHeight="15"/>
  <cols>
    <col min="1" max="1" width="17.5" customWidth="1"/>
    <col min="2" max="2" width="16.625" customWidth="1"/>
    <col min="3" max="3" width="16.125" customWidth="1"/>
    <col min="4" max="4" width="15.375" customWidth="1"/>
    <col min="14" max="14" width="2.625" customWidth="1"/>
  </cols>
  <sheetData>
    <row r="1" spans="1:9" ht="23.25" customHeight="1">
      <c r="A1" s="764" t="s">
        <v>342</v>
      </c>
      <c r="B1" s="764"/>
      <c r="C1" s="764"/>
      <c r="D1" s="764"/>
      <c r="E1" s="764"/>
      <c r="F1" s="764"/>
      <c r="G1" s="764"/>
      <c r="H1" s="529"/>
      <c r="I1" s="529"/>
    </row>
    <row r="2" spans="1:9" ht="33.75" customHeight="1">
      <c r="H2" s="585" t="s">
        <v>637</v>
      </c>
    </row>
    <row r="30" spans="1:4" ht="22.5" customHeight="1">
      <c r="A30" s="673" t="s">
        <v>457</v>
      </c>
      <c r="B30" s="673"/>
      <c r="C30" s="673"/>
      <c r="D30" s="673"/>
    </row>
    <row r="31" spans="1:4" ht="22.5">
      <c r="A31" s="421"/>
      <c r="B31" s="421" t="s">
        <v>195</v>
      </c>
      <c r="C31" s="421" t="s">
        <v>276</v>
      </c>
      <c r="D31" s="421" t="s">
        <v>129</v>
      </c>
    </row>
    <row r="32" spans="1:4" ht="21" customHeight="1">
      <c r="A32" s="286" t="s">
        <v>273</v>
      </c>
      <c r="B32" s="287">
        <f>'Tab 1 (24) i 2 (25)'!E10</f>
        <v>133527358</v>
      </c>
      <c r="C32" s="287">
        <f>'Tab 1 (24) i 2 (25)'!E15</f>
        <v>18503668</v>
      </c>
      <c r="D32" s="287">
        <f>SUM(B32:C32)</f>
        <v>152031026</v>
      </c>
    </row>
    <row r="33" spans="1:4" ht="21" customHeight="1">
      <c r="A33" s="286" t="s">
        <v>268</v>
      </c>
      <c r="B33" s="478">
        <f>B32/$D$32</f>
        <v>0.8782901853204621</v>
      </c>
      <c r="C33" s="478">
        <f>C32/$D$32</f>
        <v>0.12170981467953784</v>
      </c>
      <c r="D33" s="478">
        <f>D32/$D$32</f>
        <v>1</v>
      </c>
    </row>
  </sheetData>
  <mergeCells count="2">
    <mergeCell ref="A30:D30"/>
    <mergeCell ref="A1:G1"/>
  </mergeCells>
  <hyperlinks>
    <hyperlink ref="H2" location="'Spis treści'!A1" display="Powrót do spisu" xr:uid="{A313CC6E-C429-4CB9-BE3A-F4F5D08CD402}"/>
  </hyperlinks>
  <printOptions horizontalCentered="1"/>
  <pageMargins left="0.51181102362204722" right="0.51181102362204722" top="0.6692913385826772" bottom="0.55118110236220474" header="0.31496062992125984" footer="0.31496062992125984"/>
  <pageSetup paperSize="9" scale="95" orientation="portrait" r:id="rId1"/>
  <headerFooter differentFirst="1" alignWithMargins="0">
    <oddFooter>&amp;C&amp;"Arial,Normalny"&amp;9&amp;P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P38"/>
  <sheetViews>
    <sheetView showGridLines="0" view="pageBreakPreview" topLeftCell="A13" zoomScale="90" zoomScaleNormal="100" zoomScaleSheetLayoutView="90" workbookViewId="0">
      <selection activeCell="A17" sqref="A17:B17"/>
    </sheetView>
  </sheetViews>
  <sheetFormatPr defaultRowHeight="15"/>
  <cols>
    <col min="1" max="1" width="29.125" customWidth="1"/>
    <col min="2" max="2" width="12.375" customWidth="1"/>
    <col min="3" max="3" width="11.125" customWidth="1"/>
    <col min="4" max="5" width="11.5" customWidth="1"/>
    <col min="6" max="6" width="12.25" customWidth="1"/>
    <col min="7" max="7" width="11.75" customWidth="1"/>
    <col min="8" max="9" width="12.625" customWidth="1"/>
    <col min="10" max="10" width="12.125" customWidth="1"/>
  </cols>
  <sheetData>
    <row r="1" spans="1:16" ht="24.75" customHeight="1">
      <c r="A1" s="764" t="str">
        <f>'Tab 1 (24) i 2 (25)'!A1:G1</f>
        <v>IV. FUNDUSZ SKŁADKOWY</v>
      </c>
      <c r="B1" s="764"/>
      <c r="C1" s="764"/>
      <c r="D1" s="764"/>
      <c r="E1" s="764"/>
      <c r="F1" s="764"/>
      <c r="G1" s="764"/>
      <c r="H1" s="764"/>
      <c r="I1" s="764"/>
      <c r="J1" s="764"/>
    </row>
    <row r="2" spans="1:16" ht="30" customHeight="1">
      <c r="A2" s="641" t="s">
        <v>590</v>
      </c>
      <c r="B2" s="641"/>
      <c r="C2" s="641"/>
      <c r="D2" s="641"/>
      <c r="E2" s="641"/>
      <c r="F2" s="641"/>
      <c r="G2" s="641"/>
      <c r="H2" s="641"/>
      <c r="I2" s="641"/>
      <c r="J2" s="641"/>
      <c r="K2" s="585" t="s">
        <v>637</v>
      </c>
    </row>
    <row r="3" spans="1:16">
      <c r="A3" s="674" t="s">
        <v>15</v>
      </c>
      <c r="B3" s="674"/>
      <c r="C3" s="627" t="s">
        <v>438</v>
      </c>
      <c r="D3" s="628"/>
      <c r="E3" s="627" t="s">
        <v>576</v>
      </c>
      <c r="F3" s="629"/>
      <c r="G3" s="629"/>
      <c r="H3" s="629"/>
      <c r="I3" s="629"/>
      <c r="J3" s="628"/>
      <c r="K3" s="561"/>
      <c r="L3" s="562"/>
      <c r="M3" s="562"/>
      <c r="N3" s="415"/>
      <c r="O3" s="415"/>
      <c r="P3" s="415"/>
    </row>
    <row r="4" spans="1:16" ht="15" customHeight="1">
      <c r="A4" s="679"/>
      <c r="B4" s="679"/>
      <c r="C4" s="630" t="s">
        <v>642</v>
      </c>
      <c r="D4" s="630" t="s">
        <v>643</v>
      </c>
      <c r="E4" s="630" t="s">
        <v>577</v>
      </c>
      <c r="F4" s="630" t="s">
        <v>642</v>
      </c>
      <c r="G4" s="630" t="s">
        <v>643</v>
      </c>
      <c r="H4" s="656" t="s">
        <v>16</v>
      </c>
      <c r="I4" s="631"/>
      <c r="J4" s="632"/>
      <c r="K4" s="159"/>
      <c r="L4" s="416"/>
      <c r="M4" s="416"/>
      <c r="N4" s="416"/>
      <c r="O4" s="416"/>
      <c r="P4" s="416"/>
    </row>
    <row r="5" spans="1:16" ht="37.5" customHeight="1">
      <c r="A5" s="679"/>
      <c r="B5" s="679"/>
      <c r="C5" s="630"/>
      <c r="D5" s="630"/>
      <c r="E5" s="630"/>
      <c r="F5" s="630"/>
      <c r="G5" s="630"/>
      <c r="H5" s="610" t="s">
        <v>658</v>
      </c>
      <c r="I5" s="609" t="s">
        <v>659</v>
      </c>
      <c r="J5" s="609" t="s">
        <v>660</v>
      </c>
      <c r="K5" s="563"/>
      <c r="L5" s="564"/>
      <c r="M5" s="564"/>
      <c r="N5" s="164"/>
      <c r="O5" s="164"/>
      <c r="P5" s="164"/>
    </row>
    <row r="6" spans="1:16" ht="16.5" customHeight="1">
      <c r="A6" s="572" t="s">
        <v>8</v>
      </c>
      <c r="B6" s="573"/>
      <c r="C6" s="573"/>
      <c r="D6" s="573"/>
      <c r="E6" s="573"/>
      <c r="F6" s="573"/>
      <c r="G6" s="573"/>
      <c r="H6" s="573"/>
      <c r="I6" s="574"/>
      <c r="J6" s="574"/>
      <c r="K6" s="400"/>
      <c r="L6" s="417"/>
      <c r="M6" s="417"/>
      <c r="N6" s="417"/>
      <c r="O6" s="417"/>
      <c r="P6" s="417"/>
    </row>
    <row r="7" spans="1:16" ht="15.75" customHeight="1">
      <c r="A7" s="770" t="s">
        <v>199</v>
      </c>
      <c r="B7" s="770"/>
      <c r="C7" s="196">
        <v>2927</v>
      </c>
      <c r="D7" s="196">
        <v>6017</v>
      </c>
      <c r="E7" s="196">
        <v>2940</v>
      </c>
      <c r="F7" s="196">
        <v>2922</v>
      </c>
      <c r="G7" s="196">
        <v>5862</v>
      </c>
      <c r="H7" s="401">
        <f>F7/E7-1</f>
        <v>-6.1224489795917991E-3</v>
      </c>
      <c r="I7" s="413">
        <f>F7/C7-1</f>
        <v>-1.708233686368299E-3</v>
      </c>
      <c r="J7" s="401">
        <f>G7/D7-1</f>
        <v>-2.5760345687219521E-2</v>
      </c>
      <c r="K7" s="413"/>
      <c r="L7" s="418"/>
      <c r="M7" s="418"/>
      <c r="N7" s="418"/>
      <c r="O7" s="418"/>
      <c r="P7" s="418"/>
    </row>
    <row r="8" spans="1:16" ht="15.75" customHeight="1">
      <c r="A8" s="770" t="s">
        <v>200</v>
      </c>
      <c r="B8" s="770"/>
      <c r="C8" s="196">
        <v>3144</v>
      </c>
      <c r="D8" s="196">
        <v>6281</v>
      </c>
      <c r="E8" s="196">
        <v>2834</v>
      </c>
      <c r="F8" s="196">
        <v>2819</v>
      </c>
      <c r="G8" s="196">
        <v>5653</v>
      </c>
      <c r="H8" s="401">
        <f t="shared" ref="H8:H11" si="0">F8/E8-1</f>
        <v>-5.2928722653493576E-3</v>
      </c>
      <c r="I8" s="413">
        <f t="shared" ref="I8:I11" si="1">F8/C8-1</f>
        <v>-0.10337150127226458</v>
      </c>
      <c r="J8" s="401">
        <f t="shared" ref="J8:J11" si="2">G8/D8-1</f>
        <v>-9.998407896831718E-2</v>
      </c>
      <c r="K8" s="413"/>
      <c r="L8" s="418"/>
      <c r="M8" s="418"/>
      <c r="N8" s="418"/>
      <c r="O8" s="418"/>
      <c r="P8" s="418"/>
    </row>
    <row r="9" spans="1:16" ht="15.75" customHeight="1">
      <c r="A9" s="770" t="s">
        <v>201</v>
      </c>
      <c r="B9" s="770"/>
      <c r="C9" s="196">
        <v>2574</v>
      </c>
      <c r="D9" s="196">
        <v>5228</v>
      </c>
      <c r="E9" s="196">
        <v>2362</v>
      </c>
      <c r="F9" s="196">
        <v>2351</v>
      </c>
      <c r="G9" s="196">
        <v>4713</v>
      </c>
      <c r="H9" s="401">
        <f t="shared" si="0"/>
        <v>-4.6570702794241914E-3</v>
      </c>
      <c r="I9" s="413">
        <f t="shared" si="1"/>
        <v>-8.6635586635586681E-2</v>
      </c>
      <c r="J9" s="401">
        <f t="shared" si="2"/>
        <v>-9.8508033664881367E-2</v>
      </c>
      <c r="K9" s="413"/>
      <c r="L9" s="418"/>
      <c r="M9" s="418"/>
      <c r="N9" s="418"/>
      <c r="O9" s="418"/>
      <c r="P9" s="418"/>
    </row>
    <row r="10" spans="1:16" ht="15.75" customHeight="1">
      <c r="A10" s="770" t="s">
        <v>202</v>
      </c>
      <c r="B10" s="770"/>
      <c r="C10" s="196">
        <v>13</v>
      </c>
      <c r="D10" s="196">
        <v>20</v>
      </c>
      <c r="E10" s="196">
        <v>14</v>
      </c>
      <c r="F10" s="196">
        <v>8</v>
      </c>
      <c r="G10" s="196">
        <v>22</v>
      </c>
      <c r="H10" s="401">
        <f t="shared" si="0"/>
        <v>-0.4285714285714286</v>
      </c>
      <c r="I10" s="413">
        <f t="shared" si="1"/>
        <v>-0.38461538461538458</v>
      </c>
      <c r="J10" s="401">
        <f t="shared" si="2"/>
        <v>0.10000000000000009</v>
      </c>
      <c r="K10" s="413"/>
      <c r="L10" s="418"/>
      <c r="M10" s="418"/>
      <c r="N10" s="418"/>
      <c r="O10" s="418"/>
      <c r="P10" s="418"/>
    </row>
    <row r="11" spans="1:16" ht="15.75" customHeight="1">
      <c r="A11" s="770" t="s">
        <v>203</v>
      </c>
      <c r="B11" s="770"/>
      <c r="C11" s="196">
        <v>923</v>
      </c>
      <c r="D11" s="196">
        <v>1786</v>
      </c>
      <c r="E11" s="196">
        <v>847</v>
      </c>
      <c r="F11" s="196">
        <v>795</v>
      </c>
      <c r="G11" s="196">
        <v>1642</v>
      </c>
      <c r="H11" s="401">
        <f t="shared" si="0"/>
        <v>-6.1393152302243181E-2</v>
      </c>
      <c r="I11" s="413">
        <f t="shared" si="1"/>
        <v>-0.13867822318526546</v>
      </c>
      <c r="J11" s="401">
        <f t="shared" si="2"/>
        <v>-8.0627099664053792E-2</v>
      </c>
      <c r="K11" s="413"/>
      <c r="L11" s="418"/>
      <c r="M11" s="418"/>
      <c r="N11" s="418"/>
      <c r="O11" s="418"/>
      <c r="P11" s="418"/>
    </row>
    <row r="12" spans="1:16" ht="16.5" customHeight="1">
      <c r="A12" s="572" t="s">
        <v>204</v>
      </c>
      <c r="B12" s="573"/>
      <c r="C12" s="573"/>
      <c r="D12" s="573"/>
      <c r="E12" s="573"/>
      <c r="F12" s="573"/>
      <c r="G12" s="573"/>
      <c r="H12" s="573"/>
      <c r="I12" s="574"/>
      <c r="J12" s="574"/>
      <c r="K12" s="400"/>
      <c r="L12" s="417"/>
      <c r="M12" s="417"/>
      <c r="N12" s="417"/>
      <c r="O12" s="417"/>
      <c r="P12" s="417"/>
    </row>
    <row r="13" spans="1:16" ht="25.5" customHeight="1">
      <c r="A13" s="771" t="s">
        <v>205</v>
      </c>
      <c r="B13" s="771"/>
      <c r="C13" s="196">
        <v>85</v>
      </c>
      <c r="D13" s="196">
        <v>177</v>
      </c>
      <c r="E13" s="196">
        <v>61</v>
      </c>
      <c r="F13" s="196">
        <v>77</v>
      </c>
      <c r="G13" s="196">
        <v>138</v>
      </c>
      <c r="H13" s="401">
        <f t="shared" ref="H13:H14" si="3">F13/E13-1</f>
        <v>0.26229508196721318</v>
      </c>
      <c r="I13" s="413">
        <f t="shared" ref="I13:I14" si="4">F13/C13-1</f>
        <v>-9.4117647058823528E-2</v>
      </c>
      <c r="J13" s="401">
        <f t="shared" ref="J13:J14" si="5">G13/D13-1</f>
        <v>-0.22033898305084743</v>
      </c>
      <c r="K13" s="413"/>
      <c r="L13" s="418"/>
      <c r="M13" s="418"/>
      <c r="N13" s="418"/>
      <c r="O13" s="418"/>
      <c r="P13" s="418"/>
    </row>
    <row r="14" spans="1:16" ht="15.75" customHeight="1">
      <c r="A14" s="770" t="s">
        <v>201</v>
      </c>
      <c r="B14" s="770"/>
      <c r="C14" s="196">
        <v>59</v>
      </c>
      <c r="D14" s="196">
        <v>117</v>
      </c>
      <c r="E14" s="196">
        <v>51</v>
      </c>
      <c r="F14" s="196">
        <v>66</v>
      </c>
      <c r="G14" s="196">
        <v>117</v>
      </c>
      <c r="H14" s="401">
        <f t="shared" si="3"/>
        <v>0.29411764705882359</v>
      </c>
      <c r="I14" s="413">
        <f t="shared" si="4"/>
        <v>0.11864406779661008</v>
      </c>
      <c r="J14" s="401">
        <f t="shared" si="5"/>
        <v>0</v>
      </c>
      <c r="K14" s="413"/>
      <c r="L14" s="418"/>
      <c r="M14" s="418"/>
      <c r="N14" s="418"/>
      <c r="O14" s="418"/>
      <c r="P14" s="418"/>
    </row>
    <row r="15" spans="1:16" ht="15.75" customHeight="1">
      <c r="A15" s="770" t="s">
        <v>202</v>
      </c>
      <c r="B15" s="770"/>
      <c r="C15" s="184">
        <v>0</v>
      </c>
      <c r="D15" s="184">
        <v>0</v>
      </c>
      <c r="E15" s="184">
        <v>0</v>
      </c>
      <c r="F15" s="184">
        <v>0</v>
      </c>
      <c r="G15" s="184">
        <v>0</v>
      </c>
      <c r="H15" s="611" t="s">
        <v>524</v>
      </c>
      <c r="I15" s="611" t="s">
        <v>524</v>
      </c>
      <c r="J15" s="611" t="s">
        <v>524</v>
      </c>
      <c r="K15" s="414"/>
      <c r="L15" s="419"/>
      <c r="M15" s="419"/>
      <c r="N15" s="419"/>
      <c r="O15" s="419"/>
      <c r="P15" s="419"/>
    </row>
    <row r="16" spans="1:16" ht="15.75" customHeight="1">
      <c r="A16" s="769" t="s">
        <v>203</v>
      </c>
      <c r="B16" s="769"/>
      <c r="C16" s="205">
        <v>27</v>
      </c>
      <c r="D16" s="205">
        <v>59</v>
      </c>
      <c r="E16" s="205">
        <v>16</v>
      </c>
      <c r="F16" s="205">
        <v>17</v>
      </c>
      <c r="G16" s="205">
        <v>33</v>
      </c>
      <c r="H16" s="402">
        <f>F16/E16-1</f>
        <v>6.25E-2</v>
      </c>
      <c r="I16" s="402">
        <f>F16/C16-1</f>
        <v>-0.37037037037037035</v>
      </c>
      <c r="J16" s="402">
        <f>G16/D16-1</f>
        <v>-0.44067796610169496</v>
      </c>
      <c r="K16" s="413"/>
      <c r="L16" s="418"/>
      <c r="M16" s="418"/>
      <c r="N16" s="418"/>
      <c r="O16" s="418"/>
      <c r="P16" s="418"/>
    </row>
    <row r="18" spans="1:10" ht="24.75" customHeight="1">
      <c r="A18" s="687" t="s">
        <v>591</v>
      </c>
      <c r="B18" s="687"/>
      <c r="C18" s="687"/>
      <c r="D18" s="687"/>
      <c r="E18" s="687"/>
      <c r="F18" s="687"/>
      <c r="G18" s="687"/>
      <c r="H18" s="687"/>
      <c r="I18" s="687"/>
      <c r="J18" s="687"/>
    </row>
    <row r="19" spans="1:10" ht="15" customHeight="1">
      <c r="A19" s="674" t="s">
        <v>15</v>
      </c>
      <c r="B19" s="670" t="s">
        <v>206</v>
      </c>
      <c r="C19" s="670"/>
      <c r="D19" s="670"/>
      <c r="E19" s="768" t="s">
        <v>207</v>
      </c>
      <c r="F19" s="768"/>
      <c r="G19" s="768"/>
      <c r="H19" s="768"/>
      <c r="I19" s="768"/>
      <c r="J19" s="672" t="s">
        <v>208</v>
      </c>
    </row>
    <row r="20" spans="1:10" ht="69" customHeight="1">
      <c r="A20" s="679"/>
      <c r="B20" s="503" t="s">
        <v>129</v>
      </c>
      <c r="C20" s="503" t="s">
        <v>209</v>
      </c>
      <c r="D20" s="503" t="s">
        <v>210</v>
      </c>
      <c r="E20" s="503" t="s">
        <v>211</v>
      </c>
      <c r="F20" s="503" t="s">
        <v>212</v>
      </c>
      <c r="G20" s="503" t="s">
        <v>213</v>
      </c>
      <c r="H20" s="503" t="s">
        <v>214</v>
      </c>
      <c r="I20" s="503" t="s">
        <v>215</v>
      </c>
      <c r="J20" s="672"/>
    </row>
    <row r="21" spans="1:10" ht="13.5" customHeight="1">
      <c r="A21" s="675"/>
      <c r="B21" s="676" t="str">
        <f>'Tab 8 (18)'!B9:H9</f>
        <v>I PÓŁROCZE 2022 R.</v>
      </c>
      <c r="C21" s="677"/>
      <c r="D21" s="677"/>
      <c r="E21" s="677"/>
      <c r="F21" s="677"/>
      <c r="G21" s="677"/>
      <c r="H21" s="677"/>
      <c r="I21" s="677"/>
      <c r="J21" s="678"/>
    </row>
    <row r="22" spans="1:10">
      <c r="A22" s="403" t="s">
        <v>72</v>
      </c>
      <c r="B22" s="404">
        <f>SUM(B23:B38)</f>
        <v>4713</v>
      </c>
      <c r="C22" s="404">
        <f t="shared" ref="C22:J22" si="6">SUM(C23:C38)</f>
        <v>22</v>
      </c>
      <c r="D22" s="405">
        <v>4.2</v>
      </c>
      <c r="E22" s="404">
        <f t="shared" si="6"/>
        <v>2259</v>
      </c>
      <c r="F22" s="404">
        <f t="shared" si="6"/>
        <v>309</v>
      </c>
      <c r="G22" s="404">
        <f t="shared" si="6"/>
        <v>601</v>
      </c>
      <c r="H22" s="404">
        <f t="shared" si="6"/>
        <v>566</v>
      </c>
      <c r="I22" s="404">
        <f t="shared" si="6"/>
        <v>978</v>
      </c>
      <c r="J22" s="404">
        <f t="shared" si="6"/>
        <v>117</v>
      </c>
    </row>
    <row r="23" spans="1:10">
      <c r="A23" s="406" t="s">
        <v>45</v>
      </c>
      <c r="B23" s="407">
        <v>122</v>
      </c>
      <c r="C23" s="407">
        <v>2</v>
      </c>
      <c r="D23" s="408">
        <v>3.2</v>
      </c>
      <c r="E23" s="407">
        <v>63</v>
      </c>
      <c r="F23" s="407">
        <v>9</v>
      </c>
      <c r="G23" s="407">
        <v>15</v>
      </c>
      <c r="H23" s="407">
        <v>8</v>
      </c>
      <c r="I23" s="407">
        <v>27</v>
      </c>
      <c r="J23" s="407">
        <v>8</v>
      </c>
    </row>
    <row r="24" spans="1:10">
      <c r="A24" s="406" t="s">
        <v>216</v>
      </c>
      <c r="B24" s="407">
        <v>318</v>
      </c>
      <c r="C24" s="407">
        <v>2</v>
      </c>
      <c r="D24" s="408">
        <v>5.3</v>
      </c>
      <c r="E24" s="407">
        <v>139</v>
      </c>
      <c r="F24" s="407">
        <v>20</v>
      </c>
      <c r="G24" s="407">
        <v>43</v>
      </c>
      <c r="H24" s="407">
        <v>45</v>
      </c>
      <c r="I24" s="407">
        <v>71</v>
      </c>
      <c r="J24" s="407">
        <v>4</v>
      </c>
    </row>
    <row r="25" spans="1:10">
      <c r="A25" s="406" t="s">
        <v>47</v>
      </c>
      <c r="B25" s="407">
        <v>716</v>
      </c>
      <c r="C25" s="407">
        <v>3</v>
      </c>
      <c r="D25" s="408">
        <v>5</v>
      </c>
      <c r="E25" s="407">
        <v>369</v>
      </c>
      <c r="F25" s="407">
        <v>44</v>
      </c>
      <c r="G25" s="407">
        <v>84</v>
      </c>
      <c r="H25" s="407">
        <v>38</v>
      </c>
      <c r="I25" s="407">
        <v>181</v>
      </c>
      <c r="J25" s="407">
        <v>10</v>
      </c>
    </row>
    <row r="26" spans="1:10">
      <c r="A26" s="406" t="s">
        <v>48</v>
      </c>
      <c r="B26" s="407">
        <v>44</v>
      </c>
      <c r="C26" s="409">
        <v>0</v>
      </c>
      <c r="D26" s="408">
        <v>3.3</v>
      </c>
      <c r="E26" s="407">
        <v>18</v>
      </c>
      <c r="F26" s="407">
        <v>7</v>
      </c>
      <c r="G26" s="407">
        <v>7</v>
      </c>
      <c r="H26" s="407">
        <v>4</v>
      </c>
      <c r="I26" s="407">
        <v>8</v>
      </c>
      <c r="J26" s="407">
        <v>2</v>
      </c>
    </row>
    <row r="27" spans="1:10">
      <c r="A27" s="406" t="s">
        <v>49</v>
      </c>
      <c r="B27" s="407">
        <v>390</v>
      </c>
      <c r="C27" s="407">
        <v>2</v>
      </c>
      <c r="D27" s="408">
        <v>4.4000000000000004</v>
      </c>
      <c r="E27" s="407">
        <v>190</v>
      </c>
      <c r="F27" s="407">
        <v>28</v>
      </c>
      <c r="G27" s="407">
        <v>59</v>
      </c>
      <c r="H27" s="407">
        <v>41</v>
      </c>
      <c r="I27" s="407">
        <v>72</v>
      </c>
      <c r="J27" s="407">
        <v>4</v>
      </c>
    </row>
    <row r="28" spans="1:10">
      <c r="A28" s="406" t="s">
        <v>50</v>
      </c>
      <c r="B28" s="407">
        <v>395</v>
      </c>
      <c r="C28" s="407">
        <v>1</v>
      </c>
      <c r="D28" s="408">
        <v>3</v>
      </c>
      <c r="E28" s="407">
        <v>223</v>
      </c>
      <c r="F28" s="407">
        <v>19</v>
      </c>
      <c r="G28" s="407">
        <v>60</v>
      </c>
      <c r="H28" s="407">
        <v>26</v>
      </c>
      <c r="I28" s="407">
        <v>67</v>
      </c>
      <c r="J28" s="407">
        <v>5</v>
      </c>
    </row>
    <row r="29" spans="1:10">
      <c r="A29" s="406" t="s">
        <v>51</v>
      </c>
      <c r="B29" s="407">
        <v>631</v>
      </c>
      <c r="C29" s="407">
        <v>2</v>
      </c>
      <c r="D29" s="408">
        <v>3.9</v>
      </c>
      <c r="E29" s="407">
        <v>304</v>
      </c>
      <c r="F29" s="407">
        <v>38</v>
      </c>
      <c r="G29" s="407">
        <v>73</v>
      </c>
      <c r="H29" s="407">
        <v>95</v>
      </c>
      <c r="I29" s="407">
        <v>121</v>
      </c>
      <c r="J29" s="407">
        <v>19</v>
      </c>
    </row>
    <row r="30" spans="1:10">
      <c r="A30" s="406" t="s">
        <v>52</v>
      </c>
      <c r="B30" s="407">
        <v>64</v>
      </c>
      <c r="C30" s="407">
        <v>2</v>
      </c>
      <c r="D30" s="408">
        <v>2.6</v>
      </c>
      <c r="E30" s="407">
        <v>31</v>
      </c>
      <c r="F30" s="407">
        <v>5</v>
      </c>
      <c r="G30" s="407">
        <v>7</v>
      </c>
      <c r="H30" s="407">
        <v>5</v>
      </c>
      <c r="I30" s="407">
        <v>16</v>
      </c>
      <c r="J30" s="407">
        <v>1</v>
      </c>
    </row>
    <row r="31" spans="1:10">
      <c r="A31" s="406" t="s">
        <v>53</v>
      </c>
      <c r="B31" s="407">
        <v>378</v>
      </c>
      <c r="C31" s="407">
        <v>1</v>
      </c>
      <c r="D31" s="408">
        <v>4.5999999999999996</v>
      </c>
      <c r="E31" s="407">
        <v>199</v>
      </c>
      <c r="F31" s="407">
        <v>31</v>
      </c>
      <c r="G31" s="407">
        <v>57</v>
      </c>
      <c r="H31" s="407">
        <v>18</v>
      </c>
      <c r="I31" s="407">
        <v>73</v>
      </c>
      <c r="J31" s="407">
        <v>7</v>
      </c>
    </row>
    <row r="32" spans="1:10">
      <c r="A32" s="406" t="s">
        <v>54</v>
      </c>
      <c r="B32" s="407">
        <v>432</v>
      </c>
      <c r="C32" s="407">
        <v>4</v>
      </c>
      <c r="D32" s="408">
        <v>5.5</v>
      </c>
      <c r="E32" s="407">
        <v>174</v>
      </c>
      <c r="F32" s="407">
        <v>32</v>
      </c>
      <c r="G32" s="407">
        <v>42</v>
      </c>
      <c r="H32" s="407">
        <v>108</v>
      </c>
      <c r="I32" s="407">
        <v>76</v>
      </c>
      <c r="J32" s="407">
        <v>23</v>
      </c>
    </row>
    <row r="33" spans="1:10">
      <c r="A33" s="406" t="s">
        <v>55</v>
      </c>
      <c r="B33" s="407">
        <v>192</v>
      </c>
      <c r="C33" s="409">
        <v>0</v>
      </c>
      <c r="D33" s="408">
        <v>5.0999999999999996</v>
      </c>
      <c r="E33" s="407">
        <v>97</v>
      </c>
      <c r="F33" s="407">
        <v>6</v>
      </c>
      <c r="G33" s="407">
        <v>29</v>
      </c>
      <c r="H33" s="407">
        <v>25</v>
      </c>
      <c r="I33" s="407">
        <v>35</v>
      </c>
      <c r="J33" s="407">
        <v>5</v>
      </c>
    </row>
    <row r="34" spans="1:10">
      <c r="A34" s="406" t="s">
        <v>56</v>
      </c>
      <c r="B34" s="407">
        <v>67</v>
      </c>
      <c r="C34" s="409">
        <v>0</v>
      </c>
      <c r="D34" s="408">
        <v>2.2000000000000002</v>
      </c>
      <c r="E34" s="407">
        <v>37</v>
      </c>
      <c r="F34" s="407">
        <v>4</v>
      </c>
      <c r="G34" s="407">
        <v>3</v>
      </c>
      <c r="H34" s="407">
        <v>9</v>
      </c>
      <c r="I34" s="407">
        <v>14</v>
      </c>
      <c r="J34" s="407">
        <v>1</v>
      </c>
    </row>
    <row r="35" spans="1:10">
      <c r="A35" s="406" t="s">
        <v>57</v>
      </c>
      <c r="B35" s="407">
        <v>209</v>
      </c>
      <c r="C35" s="409">
        <v>0</v>
      </c>
      <c r="D35" s="408">
        <v>3.3</v>
      </c>
      <c r="E35" s="407">
        <v>105</v>
      </c>
      <c r="F35" s="407">
        <v>13</v>
      </c>
      <c r="G35" s="407">
        <v>35</v>
      </c>
      <c r="H35" s="407">
        <v>13</v>
      </c>
      <c r="I35" s="407">
        <v>43</v>
      </c>
      <c r="J35" s="407">
        <v>2</v>
      </c>
    </row>
    <row r="36" spans="1:10">
      <c r="A36" s="406" t="s">
        <v>58</v>
      </c>
      <c r="B36" s="407">
        <v>172</v>
      </c>
      <c r="C36" s="407">
        <v>1</v>
      </c>
      <c r="D36" s="408">
        <v>4.4000000000000004</v>
      </c>
      <c r="E36" s="407">
        <v>66</v>
      </c>
      <c r="F36" s="407">
        <v>9</v>
      </c>
      <c r="G36" s="407">
        <v>21</v>
      </c>
      <c r="H36" s="407">
        <v>43</v>
      </c>
      <c r="I36" s="407">
        <v>33</v>
      </c>
      <c r="J36" s="407">
        <v>15</v>
      </c>
    </row>
    <row r="37" spans="1:10">
      <c r="A37" s="406" t="s">
        <v>59</v>
      </c>
      <c r="B37" s="407">
        <v>505</v>
      </c>
      <c r="C37" s="407">
        <v>2</v>
      </c>
      <c r="D37" s="408">
        <v>4.5999999999999996</v>
      </c>
      <c r="E37" s="407">
        <v>208</v>
      </c>
      <c r="F37" s="407">
        <v>36</v>
      </c>
      <c r="G37" s="407">
        <v>55</v>
      </c>
      <c r="H37" s="407">
        <v>85</v>
      </c>
      <c r="I37" s="407">
        <v>121</v>
      </c>
      <c r="J37" s="407">
        <v>8</v>
      </c>
    </row>
    <row r="38" spans="1:10">
      <c r="A38" s="410" t="s">
        <v>60</v>
      </c>
      <c r="B38" s="411">
        <v>78</v>
      </c>
      <c r="C38" s="479">
        <v>0</v>
      </c>
      <c r="D38" s="412">
        <v>3.5</v>
      </c>
      <c r="E38" s="411">
        <v>36</v>
      </c>
      <c r="F38" s="411">
        <v>8</v>
      </c>
      <c r="G38" s="411">
        <v>11</v>
      </c>
      <c r="H38" s="411">
        <v>3</v>
      </c>
      <c r="I38" s="411">
        <v>20</v>
      </c>
      <c r="J38" s="411">
        <v>3</v>
      </c>
    </row>
  </sheetData>
  <mergeCells count="26">
    <mergeCell ref="A1:J1"/>
    <mergeCell ref="A2:J2"/>
    <mergeCell ref="A3:B5"/>
    <mergeCell ref="C3:D3"/>
    <mergeCell ref="C4:C5"/>
    <mergeCell ref="D4:D5"/>
    <mergeCell ref="E4:E5"/>
    <mergeCell ref="F4:F5"/>
    <mergeCell ref="G4:G5"/>
    <mergeCell ref="E3:J3"/>
    <mergeCell ref="H4:J4"/>
    <mergeCell ref="A16:B16"/>
    <mergeCell ref="A7:B7"/>
    <mergeCell ref="A8:B8"/>
    <mergeCell ref="A9:B9"/>
    <mergeCell ref="A10:B10"/>
    <mergeCell ref="A11:B11"/>
    <mergeCell ref="A13:B13"/>
    <mergeCell ref="A14:B14"/>
    <mergeCell ref="A15:B15"/>
    <mergeCell ref="A18:J18"/>
    <mergeCell ref="B19:D19"/>
    <mergeCell ref="E19:I19"/>
    <mergeCell ref="J19:J20"/>
    <mergeCell ref="A19:A21"/>
    <mergeCell ref="B21:J21"/>
  </mergeCells>
  <hyperlinks>
    <hyperlink ref="K2" location="'Spis treści'!A1" display="Powrót do spisu" xr:uid="{48B62C41-3AD0-4BE6-8994-3BFD63C7E1FF}"/>
  </hyperlinks>
  <printOptions horizontalCentered="1"/>
  <pageMargins left="0.51181102362204722" right="0.6692913385826772" top="0.35433070866141736" bottom="0.55118110236220474" header="0.31496062992125984" footer="0.31496062992125984"/>
  <pageSetup paperSize="9" scale="78" orientation="landscape" r:id="rId1"/>
  <headerFooter differentFirst="1" alignWithMargins="0">
    <oddFooter>&amp;C&amp;"Arial,Normalny"&amp;9&amp;P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39"/>
  <dimension ref="B1:N21"/>
  <sheetViews>
    <sheetView view="pageBreakPreview" topLeftCell="A2" zoomScale="80" zoomScaleNormal="100" zoomScaleSheetLayoutView="80" workbookViewId="0">
      <selection activeCell="A17" sqref="A17:B17"/>
    </sheetView>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0.5" customWidth="1"/>
  </cols>
  <sheetData>
    <row r="1" spans="2:14" ht="23.25" customHeight="1">
      <c r="B1" s="764" t="s">
        <v>342</v>
      </c>
      <c r="C1" s="764"/>
      <c r="D1" s="764"/>
      <c r="E1" s="764"/>
      <c r="F1" s="764"/>
      <c r="G1" s="764"/>
      <c r="H1" s="764"/>
      <c r="I1" s="764"/>
      <c r="J1" s="764"/>
      <c r="K1" s="764"/>
      <c r="L1" s="764"/>
      <c r="M1" s="764"/>
    </row>
    <row r="2" spans="2:14" ht="39" customHeight="1">
      <c r="N2" s="585" t="s">
        <v>637</v>
      </c>
    </row>
    <row r="4" spans="2:14" ht="149.25" customHeight="1"/>
    <row r="17" spans="2:8" ht="28.5" customHeight="1"/>
    <row r="18" spans="2:8" ht="30" customHeight="1">
      <c r="B18" s="673" t="s">
        <v>603</v>
      </c>
      <c r="C18" s="673"/>
      <c r="D18" s="673"/>
      <c r="E18" s="673"/>
      <c r="F18" s="673"/>
      <c r="G18" s="673"/>
      <c r="H18" s="673"/>
    </row>
    <row r="19" spans="2:8" ht="48" customHeight="1">
      <c r="B19" s="429"/>
      <c r="C19" s="429" t="s">
        <v>269</v>
      </c>
      <c r="D19" s="429" t="s">
        <v>270</v>
      </c>
      <c r="E19" s="429" t="s">
        <v>279</v>
      </c>
      <c r="F19" s="429" t="s">
        <v>271</v>
      </c>
      <c r="G19" s="429" t="s">
        <v>272</v>
      </c>
      <c r="H19" s="429" t="s">
        <v>129</v>
      </c>
    </row>
    <row r="20" spans="2:8" ht="18" customHeight="1">
      <c r="B20" s="286" t="s">
        <v>267</v>
      </c>
      <c r="C20" s="420">
        <f>'Tab 3 (26) i 4 (27)'!E22</f>
        <v>2259</v>
      </c>
      <c r="D20" s="420">
        <f>'Tab 3 (26) i 4 (27)'!F22</f>
        <v>309</v>
      </c>
      <c r="E20" s="420">
        <f>'Tab 3 (26) i 4 (27)'!G22</f>
        <v>601</v>
      </c>
      <c r="F20" s="420">
        <f>'Tab 3 (26) i 4 (27)'!H22</f>
        <v>566</v>
      </c>
      <c r="G20" s="420">
        <f>'Tab 3 (26) i 4 (27)'!I22</f>
        <v>978</v>
      </c>
      <c r="H20" s="420">
        <f>SUM(C20:G20)</f>
        <v>4713</v>
      </c>
    </row>
    <row r="21" spans="2:8" ht="18" customHeight="1">
      <c r="B21" s="286" t="s">
        <v>268</v>
      </c>
      <c r="C21" s="478">
        <f>ROUND(C20/$H$20,2)</f>
        <v>0.48</v>
      </c>
      <c r="D21" s="478">
        <f>ROUND(D20/$H$20,2)-1%</f>
        <v>6.0000000000000005E-2</v>
      </c>
      <c r="E21" s="478">
        <f t="shared" ref="E21:G21" si="0">ROUND(E20/$H$20,2)</f>
        <v>0.13</v>
      </c>
      <c r="F21" s="478">
        <f>ROUND(F20/$H$20,2)</f>
        <v>0.12</v>
      </c>
      <c r="G21" s="478">
        <f t="shared" si="0"/>
        <v>0.21</v>
      </c>
      <c r="H21" s="478">
        <f t="shared" ref="H21" si="1">H20/$H$20</f>
        <v>1</v>
      </c>
    </row>
  </sheetData>
  <mergeCells count="2">
    <mergeCell ref="B18:H18"/>
    <mergeCell ref="B1:M1"/>
  </mergeCells>
  <hyperlinks>
    <hyperlink ref="N2" location="'Spis treści'!A1" display="Powrót do spisu" xr:uid="{D108603E-4172-47D5-A289-D2E7D6ED4A90}"/>
  </hyperlink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view="pageBreakPreview" topLeftCell="A10" zoomScale="90" zoomScaleNormal="100" zoomScaleSheetLayoutView="90" workbookViewId="0">
      <selection activeCell="A17" sqref="A17:B17"/>
    </sheetView>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777" t="s">
        <v>343</v>
      </c>
      <c r="B1" s="777"/>
      <c r="C1" s="777"/>
      <c r="D1" s="777"/>
      <c r="E1" s="777"/>
      <c r="F1" s="777"/>
      <c r="G1" s="777"/>
      <c r="H1" s="777"/>
      <c r="I1" s="777"/>
      <c r="J1" s="777"/>
      <c r="K1" s="777"/>
      <c r="L1" s="777"/>
    </row>
    <row r="2" spans="1:13" ht="42" customHeight="1">
      <c r="A2" s="765" t="s">
        <v>592</v>
      </c>
      <c r="B2" s="765"/>
      <c r="C2" s="765"/>
      <c r="D2" s="765"/>
      <c r="E2" s="765"/>
      <c r="F2" s="765"/>
      <c r="G2" s="765"/>
      <c r="H2" s="765"/>
      <c r="I2" s="765"/>
      <c r="J2" s="765"/>
      <c r="K2" s="765"/>
      <c r="L2" s="765"/>
      <c r="M2" s="585" t="s">
        <v>637</v>
      </c>
    </row>
    <row r="3" spans="1:13" ht="13.5" customHeight="1">
      <c r="A3" s="674" t="s">
        <v>15</v>
      </c>
      <c r="B3" s="672" t="s">
        <v>462</v>
      </c>
      <c r="C3" s="778" t="s">
        <v>75</v>
      </c>
      <c r="D3" s="778"/>
      <c r="E3" s="778" t="s">
        <v>38</v>
      </c>
      <c r="F3" s="778"/>
      <c r="G3" s="778"/>
      <c r="H3" s="778"/>
      <c r="I3" s="778"/>
      <c r="J3" s="778"/>
      <c r="K3" s="778"/>
      <c r="L3" s="778"/>
    </row>
    <row r="4" spans="1:13" ht="61.5" customHeight="1">
      <c r="A4" s="679"/>
      <c r="B4" s="672"/>
      <c r="C4" s="672" t="s">
        <v>217</v>
      </c>
      <c r="D4" s="684" t="s">
        <v>218</v>
      </c>
      <c r="E4" s="698" t="s">
        <v>277</v>
      </c>
      <c r="F4" s="699"/>
      <c r="G4" s="698" t="s">
        <v>219</v>
      </c>
      <c r="H4" s="779"/>
      <c r="I4" s="779"/>
      <c r="J4" s="699"/>
      <c r="K4" s="672" t="s">
        <v>344</v>
      </c>
      <c r="L4" s="672"/>
    </row>
    <row r="5" spans="1:13" ht="17.25" customHeight="1">
      <c r="A5" s="679"/>
      <c r="B5" s="672"/>
      <c r="C5" s="672"/>
      <c r="D5" s="684"/>
      <c r="E5" s="674" t="s">
        <v>265</v>
      </c>
      <c r="F5" s="773" t="s">
        <v>220</v>
      </c>
      <c r="G5" s="674" t="s">
        <v>265</v>
      </c>
      <c r="H5" s="773" t="s">
        <v>221</v>
      </c>
      <c r="I5" s="775" t="s">
        <v>266</v>
      </c>
      <c r="J5" s="776"/>
      <c r="K5" s="674" t="s">
        <v>265</v>
      </c>
      <c r="L5" s="773" t="s">
        <v>220</v>
      </c>
    </row>
    <row r="6" spans="1:13" ht="39.75" customHeight="1">
      <c r="A6" s="679"/>
      <c r="B6" s="672"/>
      <c r="C6" s="672"/>
      <c r="D6" s="684"/>
      <c r="E6" s="675"/>
      <c r="F6" s="774"/>
      <c r="G6" s="675"/>
      <c r="H6" s="774"/>
      <c r="I6" s="490" t="s">
        <v>489</v>
      </c>
      <c r="J6" s="490" t="s">
        <v>463</v>
      </c>
      <c r="K6" s="675"/>
      <c r="L6" s="774"/>
      <c r="M6" s="74"/>
    </row>
    <row r="7" spans="1:13" ht="18" customHeight="1">
      <c r="A7" s="675"/>
      <c r="B7" s="676" t="s">
        <v>661</v>
      </c>
      <c r="C7" s="677"/>
      <c r="D7" s="677"/>
      <c r="E7" s="677"/>
      <c r="F7" s="677"/>
      <c r="G7" s="677"/>
      <c r="H7" s="677"/>
      <c r="I7" s="677"/>
      <c r="J7" s="677"/>
      <c r="K7" s="677"/>
      <c r="L7" s="678"/>
      <c r="M7" s="74"/>
    </row>
    <row r="8" spans="1:13" ht="21" customHeight="1">
      <c r="A8" s="403" t="s">
        <v>72</v>
      </c>
      <c r="B8" s="404">
        <f>SUM(B9:B24)</f>
        <v>851371</v>
      </c>
      <c r="C8" s="404">
        <f t="shared" ref="C8:L8" si="0">SUM(C9:C24)</f>
        <v>825810</v>
      </c>
      <c r="D8" s="404">
        <f t="shared" si="0"/>
        <v>2054</v>
      </c>
      <c r="E8" s="404">
        <f t="shared" si="0"/>
        <v>6090</v>
      </c>
      <c r="F8" s="404">
        <f t="shared" si="0"/>
        <v>4370</v>
      </c>
      <c r="G8" s="404">
        <f t="shared" si="0"/>
        <v>8736</v>
      </c>
      <c r="H8" s="404">
        <f t="shared" si="0"/>
        <v>6358</v>
      </c>
      <c r="I8" s="422">
        <f t="shared" si="0"/>
        <v>2</v>
      </c>
      <c r="J8" s="423">
        <f t="shared" si="0"/>
        <v>0</v>
      </c>
      <c r="K8" s="404">
        <f t="shared" si="0"/>
        <v>836545</v>
      </c>
      <c r="L8" s="404">
        <f t="shared" si="0"/>
        <v>815082</v>
      </c>
    </row>
    <row r="9" spans="1:13" ht="21" customHeight="1">
      <c r="A9" s="406" t="s">
        <v>45</v>
      </c>
      <c r="B9" s="407">
        <f>E9+G9+K9</f>
        <v>31117</v>
      </c>
      <c r="C9" s="407">
        <v>29437</v>
      </c>
      <c r="D9" s="407">
        <v>91</v>
      </c>
      <c r="E9" s="407">
        <v>259</v>
      </c>
      <c r="F9" s="407">
        <v>82</v>
      </c>
      <c r="G9" s="407">
        <v>552</v>
      </c>
      <c r="H9" s="407">
        <v>240</v>
      </c>
      <c r="I9" s="424">
        <v>1</v>
      </c>
      <c r="J9" s="425">
        <v>0</v>
      </c>
      <c r="K9" s="407">
        <v>30306</v>
      </c>
      <c r="L9" s="407">
        <v>29115</v>
      </c>
    </row>
    <row r="10" spans="1:13" ht="21" customHeight="1">
      <c r="A10" s="406" t="s">
        <v>46</v>
      </c>
      <c r="B10" s="407">
        <f t="shared" ref="B10:B24" si="1">E10+G10+K10</f>
        <v>44892</v>
      </c>
      <c r="C10" s="407">
        <v>43446</v>
      </c>
      <c r="D10" s="407">
        <v>42</v>
      </c>
      <c r="E10" s="407">
        <v>382</v>
      </c>
      <c r="F10" s="407">
        <v>289</v>
      </c>
      <c r="G10" s="407">
        <v>471</v>
      </c>
      <c r="H10" s="407">
        <v>357</v>
      </c>
      <c r="I10" s="425">
        <v>0</v>
      </c>
      <c r="J10" s="425">
        <v>0</v>
      </c>
      <c r="K10" s="407">
        <v>44039</v>
      </c>
      <c r="L10" s="407">
        <v>42800</v>
      </c>
    </row>
    <row r="11" spans="1:13" ht="21" customHeight="1">
      <c r="A11" s="406" t="s">
        <v>47</v>
      </c>
      <c r="B11" s="407">
        <f t="shared" si="1"/>
        <v>111414</v>
      </c>
      <c r="C11" s="407">
        <v>107821</v>
      </c>
      <c r="D11" s="407">
        <v>150</v>
      </c>
      <c r="E11" s="407">
        <v>397</v>
      </c>
      <c r="F11" s="407">
        <v>261</v>
      </c>
      <c r="G11" s="407">
        <v>724</v>
      </c>
      <c r="H11" s="407">
        <v>578</v>
      </c>
      <c r="I11" s="425">
        <v>0</v>
      </c>
      <c r="J11" s="425">
        <v>0</v>
      </c>
      <c r="K11" s="407">
        <v>110293</v>
      </c>
      <c r="L11" s="407">
        <v>106982</v>
      </c>
    </row>
    <row r="12" spans="1:13" ht="21" customHeight="1">
      <c r="A12" s="406" t="s">
        <v>48</v>
      </c>
      <c r="B12" s="407">
        <f t="shared" si="1"/>
        <v>10564</v>
      </c>
      <c r="C12" s="407">
        <v>10235</v>
      </c>
      <c r="D12" s="407">
        <v>20</v>
      </c>
      <c r="E12" s="407">
        <v>67</v>
      </c>
      <c r="F12" s="407">
        <v>55</v>
      </c>
      <c r="G12" s="407">
        <v>107</v>
      </c>
      <c r="H12" s="407">
        <v>91</v>
      </c>
      <c r="I12" s="425">
        <v>0</v>
      </c>
      <c r="J12" s="425">
        <v>0</v>
      </c>
      <c r="K12" s="407">
        <v>10390</v>
      </c>
      <c r="L12" s="407">
        <v>10089</v>
      </c>
    </row>
    <row r="13" spans="1:13" ht="21" customHeight="1">
      <c r="A13" s="406" t="s">
        <v>49</v>
      </c>
      <c r="B13" s="407">
        <f t="shared" si="1"/>
        <v>68204</v>
      </c>
      <c r="C13" s="407">
        <v>65628</v>
      </c>
      <c r="D13" s="407">
        <v>219</v>
      </c>
      <c r="E13" s="407">
        <v>643</v>
      </c>
      <c r="F13" s="407">
        <v>455</v>
      </c>
      <c r="G13" s="407">
        <v>784</v>
      </c>
      <c r="H13" s="407">
        <v>476</v>
      </c>
      <c r="I13" s="425">
        <v>0</v>
      </c>
      <c r="J13" s="425">
        <v>0</v>
      </c>
      <c r="K13" s="407">
        <v>66777</v>
      </c>
      <c r="L13" s="407">
        <v>64697</v>
      </c>
    </row>
    <row r="14" spans="1:13" ht="21" customHeight="1">
      <c r="A14" s="406" t="s">
        <v>50</v>
      </c>
      <c r="B14" s="407">
        <f t="shared" si="1"/>
        <v>100122</v>
      </c>
      <c r="C14" s="407">
        <v>97934</v>
      </c>
      <c r="D14" s="407">
        <v>56</v>
      </c>
      <c r="E14" s="407">
        <v>1632</v>
      </c>
      <c r="F14" s="407">
        <v>1439</v>
      </c>
      <c r="G14" s="407">
        <v>944</v>
      </c>
      <c r="H14" s="407">
        <v>780</v>
      </c>
      <c r="I14" s="425">
        <v>0</v>
      </c>
      <c r="J14" s="425">
        <v>0</v>
      </c>
      <c r="K14" s="407">
        <v>97546</v>
      </c>
      <c r="L14" s="407">
        <v>95715</v>
      </c>
    </row>
    <row r="15" spans="1:13" ht="21" customHeight="1">
      <c r="A15" s="406" t="s">
        <v>51</v>
      </c>
      <c r="B15" s="407">
        <f t="shared" si="1"/>
        <v>119458</v>
      </c>
      <c r="C15" s="407">
        <v>115714</v>
      </c>
      <c r="D15" s="407">
        <v>1051</v>
      </c>
      <c r="E15" s="407">
        <v>966</v>
      </c>
      <c r="F15" s="407">
        <v>538</v>
      </c>
      <c r="G15" s="407">
        <v>1323</v>
      </c>
      <c r="H15" s="407">
        <v>923</v>
      </c>
      <c r="I15" s="425">
        <v>0</v>
      </c>
      <c r="J15" s="425">
        <v>0</v>
      </c>
      <c r="K15" s="407">
        <v>117169</v>
      </c>
      <c r="L15" s="407">
        <v>114253</v>
      </c>
    </row>
    <row r="16" spans="1:13" ht="21" customHeight="1">
      <c r="A16" s="406" t="s">
        <v>52</v>
      </c>
      <c r="B16" s="407">
        <f t="shared" si="1"/>
        <v>18000</v>
      </c>
      <c r="C16" s="407">
        <v>17675</v>
      </c>
      <c r="D16" s="407">
        <v>4</v>
      </c>
      <c r="E16" s="407">
        <v>50</v>
      </c>
      <c r="F16" s="407">
        <v>35</v>
      </c>
      <c r="G16" s="407">
        <v>141</v>
      </c>
      <c r="H16" s="407">
        <v>116</v>
      </c>
      <c r="I16" s="425">
        <v>0</v>
      </c>
      <c r="J16" s="425">
        <v>0</v>
      </c>
      <c r="K16" s="407">
        <v>17809</v>
      </c>
      <c r="L16" s="407">
        <v>17524</v>
      </c>
    </row>
    <row r="17" spans="1:12" ht="21" customHeight="1">
      <c r="A17" s="406" t="s">
        <v>53</v>
      </c>
      <c r="B17" s="407">
        <f t="shared" si="1"/>
        <v>66738</v>
      </c>
      <c r="C17" s="407">
        <v>65330</v>
      </c>
      <c r="D17" s="407">
        <v>16</v>
      </c>
      <c r="E17" s="407">
        <v>262</v>
      </c>
      <c r="F17" s="407">
        <v>214</v>
      </c>
      <c r="G17" s="407">
        <v>593</v>
      </c>
      <c r="H17" s="407">
        <v>521</v>
      </c>
      <c r="I17" s="425">
        <v>0</v>
      </c>
      <c r="J17" s="425">
        <v>0</v>
      </c>
      <c r="K17" s="407">
        <v>65883</v>
      </c>
      <c r="L17" s="407">
        <v>64595</v>
      </c>
    </row>
    <row r="18" spans="1:12" ht="21" customHeight="1">
      <c r="A18" s="406" t="s">
        <v>54</v>
      </c>
      <c r="B18" s="407">
        <f t="shared" si="1"/>
        <v>54540</v>
      </c>
      <c r="C18" s="407">
        <v>53493</v>
      </c>
      <c r="D18" s="407">
        <v>6</v>
      </c>
      <c r="E18" s="407">
        <v>182</v>
      </c>
      <c r="F18" s="407">
        <v>142</v>
      </c>
      <c r="G18" s="407">
        <v>527</v>
      </c>
      <c r="H18" s="407">
        <v>481</v>
      </c>
      <c r="I18" s="425">
        <v>0</v>
      </c>
      <c r="J18" s="425">
        <v>0</v>
      </c>
      <c r="K18" s="407">
        <v>53831</v>
      </c>
      <c r="L18" s="407">
        <v>52870</v>
      </c>
    </row>
    <row r="19" spans="1:12" ht="21" customHeight="1">
      <c r="A19" s="406" t="s">
        <v>55</v>
      </c>
      <c r="B19" s="407">
        <f t="shared" si="1"/>
        <v>27152</v>
      </c>
      <c r="C19" s="407">
        <v>26232</v>
      </c>
      <c r="D19" s="407">
        <v>33</v>
      </c>
      <c r="E19" s="407">
        <v>168</v>
      </c>
      <c r="F19" s="407">
        <v>78</v>
      </c>
      <c r="G19" s="407">
        <v>375</v>
      </c>
      <c r="H19" s="407">
        <v>234</v>
      </c>
      <c r="I19" s="424">
        <v>1</v>
      </c>
      <c r="J19" s="425">
        <v>0</v>
      </c>
      <c r="K19" s="407">
        <v>26609</v>
      </c>
      <c r="L19" s="407">
        <v>25920</v>
      </c>
    </row>
    <row r="20" spans="1:12" ht="21" customHeight="1">
      <c r="A20" s="406" t="s">
        <v>56</v>
      </c>
      <c r="B20" s="407">
        <f t="shared" si="1"/>
        <v>25005</v>
      </c>
      <c r="C20" s="407">
        <v>24400</v>
      </c>
      <c r="D20" s="407">
        <v>21</v>
      </c>
      <c r="E20" s="407">
        <v>85</v>
      </c>
      <c r="F20" s="407">
        <v>56</v>
      </c>
      <c r="G20" s="407">
        <v>295</v>
      </c>
      <c r="H20" s="407">
        <v>242</v>
      </c>
      <c r="I20" s="425">
        <v>0</v>
      </c>
      <c r="J20" s="425">
        <v>0</v>
      </c>
      <c r="K20" s="407">
        <v>24625</v>
      </c>
      <c r="L20" s="407">
        <v>24102</v>
      </c>
    </row>
    <row r="21" spans="1:12" ht="21" customHeight="1">
      <c r="A21" s="406" t="s">
        <v>57</v>
      </c>
      <c r="B21" s="407">
        <f t="shared" si="1"/>
        <v>49369</v>
      </c>
      <c r="C21" s="407">
        <v>47836</v>
      </c>
      <c r="D21" s="407">
        <v>40</v>
      </c>
      <c r="E21" s="407">
        <v>165</v>
      </c>
      <c r="F21" s="407">
        <v>113</v>
      </c>
      <c r="G21" s="407">
        <v>479</v>
      </c>
      <c r="H21" s="407">
        <v>359</v>
      </c>
      <c r="I21" s="425">
        <v>0</v>
      </c>
      <c r="J21" s="425">
        <v>0</v>
      </c>
      <c r="K21" s="407">
        <v>48725</v>
      </c>
      <c r="L21" s="407">
        <v>47364</v>
      </c>
    </row>
    <row r="22" spans="1:12" ht="21" customHeight="1">
      <c r="A22" s="406" t="s">
        <v>58</v>
      </c>
      <c r="B22" s="407">
        <f t="shared" si="1"/>
        <v>29066</v>
      </c>
      <c r="C22" s="407">
        <v>28160</v>
      </c>
      <c r="D22" s="407">
        <v>12</v>
      </c>
      <c r="E22" s="407">
        <v>119</v>
      </c>
      <c r="F22" s="407">
        <v>100</v>
      </c>
      <c r="G22" s="407">
        <v>314</v>
      </c>
      <c r="H22" s="407">
        <v>238</v>
      </c>
      <c r="I22" s="425">
        <v>0</v>
      </c>
      <c r="J22" s="425">
        <v>0</v>
      </c>
      <c r="K22" s="407">
        <v>28633</v>
      </c>
      <c r="L22" s="407">
        <v>27822</v>
      </c>
    </row>
    <row r="23" spans="1:12" ht="21" customHeight="1">
      <c r="A23" s="406" t="s">
        <v>59</v>
      </c>
      <c r="B23" s="407">
        <f t="shared" si="1"/>
        <v>77024</v>
      </c>
      <c r="C23" s="407">
        <v>74983</v>
      </c>
      <c r="D23" s="407">
        <v>269</v>
      </c>
      <c r="E23" s="407">
        <v>592</v>
      </c>
      <c r="F23" s="407">
        <v>472</v>
      </c>
      <c r="G23" s="407">
        <v>720</v>
      </c>
      <c r="H23" s="407">
        <v>554</v>
      </c>
      <c r="I23" s="425">
        <v>0</v>
      </c>
      <c r="J23" s="425">
        <v>0</v>
      </c>
      <c r="K23" s="407">
        <v>75712</v>
      </c>
      <c r="L23" s="407">
        <v>73957</v>
      </c>
    </row>
    <row r="24" spans="1:12" ht="21" customHeight="1">
      <c r="A24" s="410" t="s">
        <v>60</v>
      </c>
      <c r="B24" s="411">
        <f t="shared" si="1"/>
        <v>18706</v>
      </c>
      <c r="C24" s="411">
        <v>17486</v>
      </c>
      <c r="D24" s="411">
        <v>24</v>
      </c>
      <c r="E24" s="411">
        <v>121</v>
      </c>
      <c r="F24" s="411">
        <v>41</v>
      </c>
      <c r="G24" s="411">
        <v>387</v>
      </c>
      <c r="H24" s="411">
        <v>168</v>
      </c>
      <c r="I24" s="426">
        <v>0</v>
      </c>
      <c r="J24" s="426">
        <v>0</v>
      </c>
      <c r="K24" s="411">
        <v>18198</v>
      </c>
      <c r="L24" s="411">
        <v>17277</v>
      </c>
    </row>
    <row r="25" spans="1:12" ht="24" customHeight="1">
      <c r="A25" s="772"/>
      <c r="B25" s="772"/>
      <c r="C25" s="772"/>
      <c r="D25" s="772"/>
      <c r="E25" s="772"/>
      <c r="F25" s="772"/>
      <c r="G25" s="772"/>
      <c r="H25" s="772"/>
      <c r="I25" s="772"/>
      <c r="J25" s="772"/>
      <c r="K25" s="772"/>
      <c r="L25" s="772"/>
    </row>
  </sheetData>
  <mergeCells count="20">
    <mergeCell ref="A1:L1"/>
    <mergeCell ref="A2:L2"/>
    <mergeCell ref="B3:B6"/>
    <mergeCell ref="C3:D3"/>
    <mergeCell ref="E3:L3"/>
    <mergeCell ref="C4:C6"/>
    <mergeCell ref="D4:D6"/>
    <mergeCell ref="E4:F4"/>
    <mergeCell ref="G4:J4"/>
    <mergeCell ref="A3:A7"/>
    <mergeCell ref="A25:L25"/>
    <mergeCell ref="K4:L4"/>
    <mergeCell ref="E5:E6"/>
    <mergeCell ref="F5:F6"/>
    <mergeCell ref="G5:G6"/>
    <mergeCell ref="H5:H6"/>
    <mergeCell ref="I5:J5"/>
    <mergeCell ref="K5:K6"/>
    <mergeCell ref="L5:L6"/>
    <mergeCell ref="B7:L7"/>
  </mergeCells>
  <hyperlinks>
    <hyperlink ref="M2" location="'Spis treści'!A1" display="Powrót do spisu" xr:uid="{0D96E2A8-081F-4CAE-98D5-4162D5900C4D}"/>
  </hyperlinks>
  <printOptions horizontalCentered="1"/>
  <pageMargins left="0.51181102362204722" right="0.51181102362204722" top="0.59055118110236227" bottom="0.55118110236220474" header="0.31496062992125984" footer="0.31496062992125984"/>
  <pageSetup paperSize="9" scale="85" orientation="landscape" r:id="rId1"/>
  <headerFooter differentFirst="1" alignWithMargins="0">
    <oddFooter>&amp;C&amp;"Arial,Normalny"&amp;9&amp;P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dimension ref="A1:O29"/>
  <sheetViews>
    <sheetView showGridLines="0" view="pageBreakPreview" topLeftCell="A16" zoomScale="90" zoomScaleNormal="100" zoomScaleSheetLayoutView="90" workbookViewId="0">
      <selection activeCell="A17" sqref="A17:B17"/>
    </sheetView>
  </sheetViews>
  <sheetFormatPr defaultRowHeight="15"/>
  <cols>
    <col min="1" max="1" width="25" customWidth="1"/>
    <col min="2" max="3" width="10.875" customWidth="1"/>
    <col min="4" max="4" width="11.625" customWidth="1"/>
    <col min="5" max="5" width="10.875" customWidth="1"/>
    <col min="6" max="6" width="11.75" customWidth="1"/>
    <col min="7" max="7" width="11.625" customWidth="1"/>
    <col min="8" max="8" width="9.875" customWidth="1"/>
    <col min="9" max="9" width="9.625" customWidth="1"/>
  </cols>
  <sheetData>
    <row r="1" spans="1:10" ht="27.75" customHeight="1">
      <c r="A1" s="777" t="str">
        <f>'Tab 4 (31)'!A1:H1</f>
        <v>V. UBEZPIECZENIE SPOŁECZNE ROLNIKÓW</v>
      </c>
      <c r="B1" s="777"/>
      <c r="C1" s="777"/>
      <c r="D1" s="777"/>
      <c r="E1" s="777"/>
      <c r="F1" s="777"/>
      <c r="G1" s="777"/>
      <c r="H1" s="777"/>
      <c r="I1" s="432"/>
    </row>
    <row r="2" spans="1:10" ht="42" customHeight="1">
      <c r="A2" s="765" t="s">
        <v>593</v>
      </c>
      <c r="B2" s="765"/>
      <c r="C2" s="765"/>
      <c r="D2" s="765"/>
      <c r="E2" s="765"/>
      <c r="F2" s="765"/>
      <c r="G2" s="765"/>
      <c r="I2" s="585"/>
      <c r="J2" s="585" t="s">
        <v>637</v>
      </c>
    </row>
    <row r="3" spans="1:10">
      <c r="A3" s="674" t="s">
        <v>15</v>
      </c>
      <c r="B3" s="674" t="s">
        <v>467</v>
      </c>
      <c r="C3" s="782" t="s">
        <v>38</v>
      </c>
      <c r="D3" s="783"/>
      <c r="E3" s="783"/>
      <c r="F3" s="783"/>
      <c r="G3" s="783"/>
      <c r="H3" s="784"/>
      <c r="I3" s="71"/>
    </row>
    <row r="4" spans="1:10" ht="165" customHeight="1">
      <c r="A4" s="679"/>
      <c r="B4" s="675"/>
      <c r="C4" s="428" t="s">
        <v>226</v>
      </c>
      <c r="D4" s="428" t="s">
        <v>468</v>
      </c>
      <c r="E4" s="428" t="s">
        <v>227</v>
      </c>
      <c r="F4" s="428" t="s">
        <v>469</v>
      </c>
      <c r="G4" s="428" t="s">
        <v>228</v>
      </c>
      <c r="H4" s="491" t="s">
        <v>229</v>
      </c>
      <c r="I4" s="72"/>
    </row>
    <row r="5" spans="1:10">
      <c r="A5" s="675"/>
      <c r="B5" s="680" t="str">
        <f>'Tab 1 (28)'!B7:L7</f>
        <v>STAN NA DZIEŃ 30 CZERWCA 2022 R.</v>
      </c>
      <c r="C5" s="681"/>
      <c r="D5" s="681"/>
      <c r="E5" s="681"/>
      <c r="F5" s="681"/>
      <c r="G5" s="681"/>
      <c r="H5" s="682"/>
      <c r="I5" s="72"/>
    </row>
    <row r="6" spans="1:10" ht="17.25" customHeight="1">
      <c r="A6" s="182" t="s">
        <v>72</v>
      </c>
      <c r="B6" s="200">
        <f>SUM(B8:B13)</f>
        <v>1123333</v>
      </c>
      <c r="C6" s="200">
        <f t="shared" ref="C6:H6" si="0">SUM(C8:C13)</f>
        <v>9578</v>
      </c>
      <c r="D6" s="200">
        <f t="shared" si="0"/>
        <v>11305</v>
      </c>
      <c r="E6" s="200">
        <f t="shared" si="0"/>
        <v>15372</v>
      </c>
      <c r="F6" s="200">
        <f t="shared" si="0"/>
        <v>2</v>
      </c>
      <c r="G6" s="200">
        <f t="shared" si="0"/>
        <v>1087076</v>
      </c>
      <c r="H6" s="200">
        <f t="shared" si="0"/>
        <v>117925</v>
      </c>
      <c r="I6" s="71"/>
    </row>
    <row r="7" spans="1:10" ht="13.5" customHeight="1">
      <c r="A7" s="183" t="s">
        <v>38</v>
      </c>
      <c r="B7" s="196"/>
      <c r="C7" s="196"/>
      <c r="D7" s="196"/>
      <c r="E7" s="196"/>
      <c r="F7" s="196"/>
      <c r="G7" s="196"/>
      <c r="H7" s="196"/>
      <c r="I7" s="71"/>
    </row>
    <row r="8" spans="1:10" ht="17.25" customHeight="1">
      <c r="A8" s="183" t="s">
        <v>230</v>
      </c>
      <c r="B8" s="196">
        <f>SUM(C8:G8)</f>
        <v>667715</v>
      </c>
      <c r="C8" s="196">
        <v>5093</v>
      </c>
      <c r="D8" s="184">
        <v>0</v>
      </c>
      <c r="E8" s="196">
        <v>3166</v>
      </c>
      <c r="F8" s="196">
        <v>2</v>
      </c>
      <c r="G8" s="196">
        <v>659454</v>
      </c>
      <c r="H8" s="196">
        <v>74962</v>
      </c>
      <c r="I8" s="71"/>
    </row>
    <row r="9" spans="1:10" ht="17.25" customHeight="1">
      <c r="A9" s="183" t="s">
        <v>231</v>
      </c>
      <c r="B9" s="196">
        <f t="shared" ref="B9:B13" si="1">SUM(C9:G9)</f>
        <v>290560</v>
      </c>
      <c r="C9" s="196">
        <v>1559</v>
      </c>
      <c r="D9" s="184">
        <v>0</v>
      </c>
      <c r="E9" s="196">
        <v>1426</v>
      </c>
      <c r="F9" s="184">
        <v>0</v>
      </c>
      <c r="G9" s="196">
        <v>287575</v>
      </c>
      <c r="H9" s="196">
        <v>23283</v>
      </c>
      <c r="I9" s="71"/>
    </row>
    <row r="10" spans="1:10" ht="17.25" customHeight="1">
      <c r="A10" s="185" t="s">
        <v>232</v>
      </c>
      <c r="B10" s="196">
        <f t="shared" si="1"/>
        <v>143200</v>
      </c>
      <c r="C10" s="196">
        <v>2926</v>
      </c>
      <c r="D10" s="184">
        <v>0</v>
      </c>
      <c r="E10" s="196">
        <v>227</v>
      </c>
      <c r="F10" s="184">
        <v>0</v>
      </c>
      <c r="G10" s="196">
        <v>140047</v>
      </c>
      <c r="H10" s="196">
        <v>19680</v>
      </c>
      <c r="I10" s="71"/>
    </row>
    <row r="11" spans="1:10" ht="17.25" customHeight="1">
      <c r="A11" s="185" t="s">
        <v>233</v>
      </c>
      <c r="B11" s="196">
        <f t="shared" si="1"/>
        <v>11305</v>
      </c>
      <c r="C11" s="184">
        <v>0</v>
      </c>
      <c r="D11" s="196">
        <v>11305</v>
      </c>
      <c r="E11" s="184">
        <v>0</v>
      </c>
      <c r="F11" s="184">
        <v>0</v>
      </c>
      <c r="G11" s="184">
        <v>0</v>
      </c>
      <c r="H11" s="184">
        <v>0</v>
      </c>
      <c r="I11" s="71"/>
    </row>
    <row r="12" spans="1:10" ht="45" customHeight="1">
      <c r="A12" s="185" t="s">
        <v>234</v>
      </c>
      <c r="B12" s="196">
        <f t="shared" si="1"/>
        <v>10544</v>
      </c>
      <c r="C12" s="184">
        <v>0</v>
      </c>
      <c r="D12" s="184">
        <v>0</v>
      </c>
      <c r="E12" s="196">
        <v>10544</v>
      </c>
      <c r="F12" s="184">
        <v>0</v>
      </c>
      <c r="G12" s="184">
        <v>0</v>
      </c>
      <c r="H12" s="184">
        <v>0</v>
      </c>
      <c r="I12" s="71"/>
    </row>
    <row r="13" spans="1:10" ht="27.75" customHeight="1">
      <c r="A13" s="427" t="s">
        <v>470</v>
      </c>
      <c r="B13" s="205">
        <f t="shared" si="1"/>
        <v>9</v>
      </c>
      <c r="C13" s="191">
        <v>0</v>
      </c>
      <c r="D13" s="191">
        <v>0</v>
      </c>
      <c r="E13" s="205">
        <v>9</v>
      </c>
      <c r="F13" s="191">
        <v>0</v>
      </c>
      <c r="G13" s="191">
        <v>0</v>
      </c>
      <c r="H13" s="191">
        <v>0</v>
      </c>
      <c r="I13" s="71"/>
    </row>
    <row r="14" spans="1:10" ht="33" customHeight="1">
      <c r="A14" s="780" t="s">
        <v>504</v>
      </c>
      <c r="B14" s="781"/>
      <c r="C14" s="781"/>
      <c r="D14" s="781"/>
      <c r="E14" s="781"/>
      <c r="F14" s="781"/>
      <c r="G14" s="781"/>
      <c r="H14" s="781"/>
    </row>
    <row r="15" spans="1:10" ht="33" customHeight="1">
      <c r="A15" s="785" t="s">
        <v>235</v>
      </c>
      <c r="B15" s="786"/>
      <c r="C15" s="786"/>
      <c r="D15" s="786"/>
      <c r="E15" s="786"/>
      <c r="F15" s="786"/>
      <c r="G15" s="786"/>
      <c r="H15" s="786"/>
    </row>
    <row r="16" spans="1:10" ht="24" customHeight="1">
      <c r="A16" s="780" t="s">
        <v>505</v>
      </c>
      <c r="B16" s="780"/>
      <c r="C16" s="780"/>
      <c r="D16" s="780"/>
      <c r="E16" s="780"/>
      <c r="F16" s="780"/>
      <c r="G16" s="780"/>
      <c r="H16" s="780"/>
    </row>
    <row r="17" spans="1:15" ht="28.5" customHeight="1"/>
    <row r="18" spans="1:15" ht="20.25" customHeight="1">
      <c r="A18" s="687" t="s">
        <v>594</v>
      </c>
      <c r="B18" s="687"/>
      <c r="C18" s="687"/>
      <c r="D18" s="687"/>
      <c r="E18" s="687"/>
      <c r="F18" s="687"/>
      <c r="G18" s="687"/>
    </row>
    <row r="19" spans="1:15">
      <c r="A19" s="670" t="s">
        <v>15</v>
      </c>
      <c r="B19" s="627" t="s">
        <v>438</v>
      </c>
      <c r="C19" s="628"/>
      <c r="D19" s="627" t="s">
        <v>576</v>
      </c>
      <c r="E19" s="629"/>
      <c r="F19" s="629"/>
      <c r="G19" s="629"/>
      <c r="H19" s="629"/>
      <c r="I19" s="628"/>
      <c r="J19" s="561"/>
      <c r="K19" s="562"/>
      <c r="L19" s="562"/>
      <c r="M19" s="415"/>
      <c r="N19" s="415"/>
      <c r="O19" s="415"/>
    </row>
    <row r="20" spans="1:15" ht="15" customHeight="1">
      <c r="A20" s="670"/>
      <c r="B20" s="662" t="s">
        <v>662</v>
      </c>
      <c r="C20" s="662" t="s">
        <v>663</v>
      </c>
      <c r="D20" s="662" t="s">
        <v>595</v>
      </c>
      <c r="E20" s="662" t="s">
        <v>662</v>
      </c>
      <c r="F20" s="662" t="s">
        <v>663</v>
      </c>
      <c r="G20" s="656" t="s">
        <v>16</v>
      </c>
      <c r="H20" s="631"/>
      <c r="I20" s="632"/>
      <c r="J20" s="159"/>
      <c r="K20" s="416"/>
      <c r="L20" s="416"/>
      <c r="M20" s="416"/>
      <c r="N20" s="416"/>
      <c r="O20" s="416"/>
    </row>
    <row r="21" spans="1:15" ht="65.25" customHeight="1">
      <c r="A21" s="670"/>
      <c r="B21" s="663"/>
      <c r="C21" s="663"/>
      <c r="D21" s="663"/>
      <c r="E21" s="663"/>
      <c r="F21" s="663"/>
      <c r="G21" s="601" t="s">
        <v>664</v>
      </c>
      <c r="H21" s="600" t="s">
        <v>659</v>
      </c>
      <c r="I21" s="600" t="s">
        <v>660</v>
      </c>
      <c r="J21" s="563"/>
      <c r="K21" s="564"/>
      <c r="L21" s="564"/>
      <c r="M21" s="164"/>
      <c r="N21" s="164"/>
      <c r="O21" s="164"/>
    </row>
    <row r="22" spans="1:15" ht="20.25" customHeight="1">
      <c r="A22" s="761" t="s">
        <v>236</v>
      </c>
      <c r="B22" s="762"/>
      <c r="C22" s="762"/>
      <c r="D22" s="762"/>
      <c r="E22" s="762"/>
      <c r="F22" s="762"/>
      <c r="G22" s="762"/>
      <c r="H22" s="762"/>
      <c r="I22" s="763"/>
      <c r="J22" s="576"/>
      <c r="K22" s="236"/>
      <c r="L22" s="236"/>
      <c r="M22" s="417"/>
      <c r="N22" s="417"/>
      <c r="O22" s="417"/>
    </row>
    <row r="23" spans="1:15" ht="17.25" customHeight="1">
      <c r="A23" s="192" t="s">
        <v>72</v>
      </c>
      <c r="B23" s="194">
        <v>878634</v>
      </c>
      <c r="C23" s="194">
        <v>881792</v>
      </c>
      <c r="D23" s="194">
        <v>858878</v>
      </c>
      <c r="E23" s="194">
        <v>851371</v>
      </c>
      <c r="F23" s="194">
        <v>855125</v>
      </c>
      <c r="G23" s="513">
        <f>E23/D23-1</f>
        <v>-8.7404730357513172E-3</v>
      </c>
      <c r="H23" s="513">
        <f>E23/B23-1</f>
        <v>-3.1028847051218111E-2</v>
      </c>
      <c r="I23" s="513">
        <f>F23/C23-1</f>
        <v>-3.024182573668166E-2</v>
      </c>
      <c r="J23" s="578"/>
      <c r="K23" s="579"/>
      <c r="L23" s="579"/>
      <c r="M23" s="430"/>
      <c r="N23" s="430"/>
      <c r="O23" s="430"/>
    </row>
    <row r="24" spans="1:15" ht="17.25" customHeight="1">
      <c r="A24" s="183" t="s">
        <v>237</v>
      </c>
      <c r="B24" s="196">
        <v>870152</v>
      </c>
      <c r="C24" s="196">
        <v>873328</v>
      </c>
      <c r="D24" s="196">
        <v>850258</v>
      </c>
      <c r="E24" s="196">
        <v>842635</v>
      </c>
      <c r="F24" s="196">
        <v>846447</v>
      </c>
      <c r="G24" s="401">
        <f t="shared" ref="G24:G25" si="2">E24/D24-1</f>
        <v>-8.9655139969280206E-3</v>
      </c>
      <c r="H24" s="401">
        <f t="shared" ref="H24:H25" si="3">E24/B24-1</f>
        <v>-3.1623210657448331E-2</v>
      </c>
      <c r="I24" s="401">
        <f t="shared" ref="I24:I25" si="4">F24/C24-1</f>
        <v>-3.0779958961581477E-2</v>
      </c>
      <c r="J24" s="577"/>
      <c r="K24" s="580"/>
      <c r="L24" s="580"/>
      <c r="M24" s="431"/>
      <c r="N24" s="431"/>
      <c r="O24" s="431"/>
    </row>
    <row r="25" spans="1:15" ht="17.25" customHeight="1">
      <c r="A25" s="186" t="s">
        <v>238</v>
      </c>
      <c r="B25" s="205">
        <v>871713</v>
      </c>
      <c r="C25" s="205">
        <v>875006</v>
      </c>
      <c r="D25" s="205">
        <v>852753</v>
      </c>
      <c r="E25" s="205">
        <v>845281</v>
      </c>
      <c r="F25" s="205">
        <v>849017</v>
      </c>
      <c r="G25" s="402">
        <f t="shared" si="2"/>
        <v>-8.7622089866584707E-3</v>
      </c>
      <c r="H25" s="402">
        <f t="shared" si="3"/>
        <v>-3.0321906407269394E-2</v>
      </c>
      <c r="I25" s="402">
        <f t="shared" si="4"/>
        <v>-2.9701510618212912E-2</v>
      </c>
      <c r="J25" s="577"/>
      <c r="K25" s="580"/>
      <c r="L25" s="580"/>
      <c r="M25" s="431"/>
      <c r="N25" s="431"/>
      <c r="O25" s="431"/>
    </row>
    <row r="26" spans="1:15" ht="20.25" customHeight="1">
      <c r="A26" s="761" t="s">
        <v>239</v>
      </c>
      <c r="B26" s="762"/>
      <c r="C26" s="762"/>
      <c r="D26" s="762"/>
      <c r="E26" s="762"/>
      <c r="F26" s="762"/>
      <c r="G26" s="762"/>
      <c r="H26" s="762"/>
      <c r="I26" s="763"/>
      <c r="J26" s="576"/>
      <c r="K26" s="236"/>
      <c r="L26" s="236"/>
      <c r="M26" s="417"/>
      <c r="N26" s="417"/>
      <c r="O26" s="417"/>
    </row>
    <row r="27" spans="1:15" ht="17.25" customHeight="1">
      <c r="A27" s="192" t="s">
        <v>72</v>
      </c>
      <c r="B27" s="194">
        <v>1173413</v>
      </c>
      <c r="C27" s="194">
        <v>1170243</v>
      </c>
      <c r="D27" s="194">
        <v>1127508</v>
      </c>
      <c r="E27" s="194">
        <v>1123333</v>
      </c>
      <c r="F27" s="194">
        <v>1125421</v>
      </c>
      <c r="G27" s="513">
        <f t="shared" ref="G27:G29" si="5">E27/D27-1</f>
        <v>-3.7028562103328388E-3</v>
      </c>
      <c r="H27" s="513">
        <f t="shared" ref="H27:H29" si="6">E27/B27-1</f>
        <v>-4.2678920380121887E-2</v>
      </c>
      <c r="I27" s="513">
        <f t="shared" ref="I27:I29" si="7">F27/C27-1</f>
        <v>-3.8301446793529204E-2</v>
      </c>
      <c r="J27" s="578"/>
      <c r="K27" s="579"/>
      <c r="L27" s="579"/>
      <c r="M27" s="430"/>
      <c r="N27" s="430"/>
      <c r="O27" s="430"/>
    </row>
    <row r="28" spans="1:15" ht="17.25" customHeight="1">
      <c r="A28" s="183" t="s">
        <v>240</v>
      </c>
      <c r="B28" s="196">
        <v>1159050</v>
      </c>
      <c r="C28" s="196">
        <v>1156042</v>
      </c>
      <c r="D28" s="196">
        <v>1112519</v>
      </c>
      <c r="E28" s="196">
        <v>1107959</v>
      </c>
      <c r="F28" s="196">
        <v>1110239</v>
      </c>
      <c r="G28" s="401">
        <f t="shared" si="5"/>
        <v>-4.0988064024075621E-3</v>
      </c>
      <c r="H28" s="401">
        <f t="shared" si="6"/>
        <v>-4.4080065570941684E-2</v>
      </c>
      <c r="I28" s="401">
        <f t="shared" si="7"/>
        <v>-3.9620532818011811E-2</v>
      </c>
      <c r="J28" s="577"/>
      <c r="K28" s="580"/>
      <c r="L28" s="580"/>
      <c r="M28" s="431"/>
      <c r="N28" s="431"/>
      <c r="O28" s="431"/>
    </row>
    <row r="29" spans="1:15" ht="17.25" customHeight="1">
      <c r="A29" s="186" t="s">
        <v>263</v>
      </c>
      <c r="B29" s="205">
        <v>1139330</v>
      </c>
      <c r="C29" s="205">
        <v>1145364</v>
      </c>
      <c r="D29" s="205">
        <v>1114056</v>
      </c>
      <c r="E29" s="205">
        <v>1102450</v>
      </c>
      <c r="F29" s="205">
        <v>1108253</v>
      </c>
      <c r="G29" s="402">
        <f t="shared" si="5"/>
        <v>-1.0417788692848484E-2</v>
      </c>
      <c r="H29" s="402">
        <f t="shared" si="6"/>
        <v>-3.2369901608840235E-2</v>
      </c>
      <c r="I29" s="402">
        <f t="shared" si="7"/>
        <v>-3.2401053289609294E-2</v>
      </c>
      <c r="J29" s="577"/>
      <c r="K29" s="580"/>
      <c r="L29" s="580"/>
      <c r="M29" s="431"/>
      <c r="N29" s="431"/>
      <c r="O29" s="431"/>
    </row>
  </sheetData>
  <mergeCells count="21">
    <mergeCell ref="A22:I22"/>
    <mergeCell ref="A26:I26"/>
    <mergeCell ref="A1:H1"/>
    <mergeCell ref="A14:H14"/>
    <mergeCell ref="A2:G2"/>
    <mergeCell ref="B3:B4"/>
    <mergeCell ref="C3:H3"/>
    <mergeCell ref="B5:H5"/>
    <mergeCell ref="A3:A5"/>
    <mergeCell ref="A15:H15"/>
    <mergeCell ref="A16:H16"/>
    <mergeCell ref="A18:G18"/>
    <mergeCell ref="A19:A21"/>
    <mergeCell ref="B19:C19"/>
    <mergeCell ref="B20:B21"/>
    <mergeCell ref="C20:C21"/>
    <mergeCell ref="D20:D21"/>
    <mergeCell ref="E20:E21"/>
    <mergeCell ref="F20:F21"/>
    <mergeCell ref="D19:I19"/>
    <mergeCell ref="G20:I20"/>
  </mergeCells>
  <hyperlinks>
    <hyperlink ref="J2" location="'Spis treści'!A1" display="Powrót do spisu" xr:uid="{3DE9D5E1-634A-4689-9545-8AD2FF4FEAE8}"/>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B8:B12 B13" formulaRange="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26"/>
  <sheetViews>
    <sheetView showGridLines="0" view="pageBreakPreview" zoomScale="90" zoomScaleNormal="100" zoomScaleSheetLayoutView="90" workbookViewId="0">
      <selection activeCell="A17" sqref="A17:B17"/>
    </sheetView>
  </sheetViews>
  <sheetFormatPr defaultRowHeight="15"/>
  <cols>
    <col min="1" max="1" width="20.125" customWidth="1"/>
    <col min="2" max="6" width="17.125" customWidth="1"/>
    <col min="7" max="7" width="16.125" customWidth="1"/>
    <col min="8" max="8" width="17.625" customWidth="1"/>
  </cols>
  <sheetData>
    <row r="1" spans="1:9" ht="29.25" customHeight="1">
      <c r="A1" s="777" t="str">
        <f>'Tab 1 (28)'!A1:L1</f>
        <v>V. UBEZPIECZENIE SPOŁECZNE ROLNIKÓW</v>
      </c>
      <c r="B1" s="777"/>
      <c r="C1" s="777"/>
      <c r="D1" s="777"/>
      <c r="E1" s="777"/>
      <c r="F1" s="777"/>
      <c r="G1" s="777"/>
      <c r="H1" s="777"/>
      <c r="I1" s="585" t="s">
        <v>637</v>
      </c>
    </row>
    <row r="3" spans="1:9" ht="21" customHeight="1">
      <c r="A3" s="789" t="s">
        <v>596</v>
      </c>
      <c r="B3" s="789"/>
      <c r="C3" s="789"/>
      <c r="D3" s="789"/>
      <c r="E3" s="789"/>
      <c r="F3" s="789"/>
      <c r="G3" s="789"/>
      <c r="H3" s="789"/>
    </row>
    <row r="4" spans="1:9" ht="15" customHeight="1">
      <c r="A4" s="793" t="s">
        <v>15</v>
      </c>
      <c r="B4" s="790" t="s">
        <v>464</v>
      </c>
      <c r="C4" s="791" t="s">
        <v>38</v>
      </c>
      <c r="D4" s="791"/>
      <c r="E4" s="791"/>
      <c r="F4" s="791"/>
      <c r="G4" s="791"/>
      <c r="H4" s="791"/>
    </row>
    <row r="5" spans="1:9" ht="53.25" customHeight="1">
      <c r="A5" s="794"/>
      <c r="B5" s="790"/>
      <c r="C5" s="792" t="s">
        <v>222</v>
      </c>
      <c r="D5" s="792" t="s">
        <v>465</v>
      </c>
      <c r="E5" s="792" t="s">
        <v>278</v>
      </c>
      <c r="F5" s="792" t="s">
        <v>466</v>
      </c>
      <c r="G5" s="792" t="s">
        <v>543</v>
      </c>
      <c r="H5" s="792"/>
    </row>
    <row r="6" spans="1:9" ht="28.5" customHeight="1">
      <c r="A6" s="794"/>
      <c r="B6" s="790"/>
      <c r="C6" s="792"/>
      <c r="D6" s="792"/>
      <c r="E6" s="792"/>
      <c r="F6" s="792"/>
      <c r="G6" s="492" t="s">
        <v>129</v>
      </c>
      <c r="H6" s="433" t="s">
        <v>223</v>
      </c>
    </row>
    <row r="7" spans="1:9" ht="17.25" customHeight="1">
      <c r="A7" s="795"/>
      <c r="B7" s="796" t="str">
        <f>'Tab 2 (29) i 3 (30)'!B5:H5</f>
        <v>STAN NA DZIEŃ 30 CZERWCA 2022 R.</v>
      </c>
      <c r="C7" s="797"/>
      <c r="D7" s="797"/>
      <c r="E7" s="797"/>
      <c r="F7" s="797"/>
      <c r="G7" s="797"/>
      <c r="H7" s="798"/>
    </row>
    <row r="8" spans="1:9" ht="21" customHeight="1">
      <c r="A8" s="404" t="s">
        <v>72</v>
      </c>
      <c r="B8" s="404">
        <f>SUM(B9:B24)</f>
        <v>1123333</v>
      </c>
      <c r="C8" s="404">
        <f t="shared" ref="C8:H8" si="0">SUM(C9:C24)</f>
        <v>9578</v>
      </c>
      <c r="D8" s="404">
        <f t="shared" si="0"/>
        <v>11305</v>
      </c>
      <c r="E8" s="404">
        <f t="shared" si="0"/>
        <v>15372</v>
      </c>
      <c r="F8" s="404">
        <f t="shared" si="0"/>
        <v>2</v>
      </c>
      <c r="G8" s="404">
        <f t="shared" si="0"/>
        <v>1087076</v>
      </c>
      <c r="H8" s="404">
        <f t="shared" si="0"/>
        <v>117925</v>
      </c>
    </row>
    <row r="9" spans="1:9" ht="21" customHeight="1">
      <c r="A9" s="407" t="s">
        <v>45</v>
      </c>
      <c r="B9" s="407">
        <f>SUM(C9:G9)</f>
        <v>38751</v>
      </c>
      <c r="C9" s="407">
        <v>134</v>
      </c>
      <c r="D9" s="407">
        <v>1088</v>
      </c>
      <c r="E9" s="407">
        <v>321</v>
      </c>
      <c r="F9" s="407">
        <v>1</v>
      </c>
      <c r="G9" s="407">
        <v>37207</v>
      </c>
      <c r="H9" s="407">
        <v>1776</v>
      </c>
    </row>
    <row r="10" spans="1:9" ht="21" customHeight="1">
      <c r="A10" s="407" t="s">
        <v>46</v>
      </c>
      <c r="B10" s="407">
        <f t="shared" ref="B10:B24" si="1">SUM(C10:G10)</f>
        <v>60199</v>
      </c>
      <c r="C10" s="407">
        <v>753</v>
      </c>
      <c r="D10" s="407">
        <v>135</v>
      </c>
      <c r="E10" s="407">
        <v>739</v>
      </c>
      <c r="F10" s="409">
        <v>0</v>
      </c>
      <c r="G10" s="407">
        <v>58572</v>
      </c>
      <c r="H10" s="407">
        <v>2311</v>
      </c>
    </row>
    <row r="11" spans="1:9" ht="21" customHeight="1">
      <c r="A11" s="407" t="s">
        <v>47</v>
      </c>
      <c r="B11" s="407">
        <f t="shared" si="1"/>
        <v>143322</v>
      </c>
      <c r="C11" s="407">
        <v>481</v>
      </c>
      <c r="D11" s="407">
        <v>1387</v>
      </c>
      <c r="E11" s="407">
        <v>1779</v>
      </c>
      <c r="F11" s="409">
        <v>0</v>
      </c>
      <c r="G11" s="407">
        <v>139675</v>
      </c>
      <c r="H11" s="407">
        <v>6389</v>
      </c>
    </row>
    <row r="12" spans="1:9" ht="21" customHeight="1">
      <c r="A12" s="407" t="s">
        <v>48</v>
      </c>
      <c r="B12" s="407">
        <f t="shared" si="1"/>
        <v>13318</v>
      </c>
      <c r="C12" s="407">
        <v>80</v>
      </c>
      <c r="D12" s="407">
        <v>144</v>
      </c>
      <c r="E12" s="407">
        <v>117</v>
      </c>
      <c r="F12" s="409">
        <v>0</v>
      </c>
      <c r="G12" s="407">
        <v>12977</v>
      </c>
      <c r="H12" s="407">
        <v>1060</v>
      </c>
    </row>
    <row r="13" spans="1:9" ht="21" customHeight="1">
      <c r="A13" s="407" t="s">
        <v>49</v>
      </c>
      <c r="B13" s="407">
        <f t="shared" si="1"/>
        <v>88664</v>
      </c>
      <c r="C13" s="407">
        <v>1001</v>
      </c>
      <c r="D13" s="407">
        <v>991</v>
      </c>
      <c r="E13" s="407">
        <v>991</v>
      </c>
      <c r="F13" s="409">
        <v>0</v>
      </c>
      <c r="G13" s="407">
        <v>85681</v>
      </c>
      <c r="H13" s="407">
        <v>6377</v>
      </c>
    </row>
    <row r="14" spans="1:9" ht="21" customHeight="1">
      <c r="A14" s="407" t="s">
        <v>50</v>
      </c>
      <c r="B14" s="407">
        <f t="shared" si="1"/>
        <v>131445</v>
      </c>
      <c r="C14" s="407">
        <v>3438</v>
      </c>
      <c r="D14" s="407">
        <v>198</v>
      </c>
      <c r="E14" s="407">
        <v>1902</v>
      </c>
      <c r="F14" s="409">
        <v>0</v>
      </c>
      <c r="G14" s="407">
        <v>125907</v>
      </c>
      <c r="H14" s="407">
        <v>44716</v>
      </c>
    </row>
    <row r="15" spans="1:9" ht="21" customHeight="1">
      <c r="A15" s="407" t="s">
        <v>51</v>
      </c>
      <c r="B15" s="407">
        <f t="shared" si="1"/>
        <v>161447</v>
      </c>
      <c r="C15" s="407">
        <v>811</v>
      </c>
      <c r="D15" s="407">
        <v>4935</v>
      </c>
      <c r="E15" s="407">
        <v>1938</v>
      </c>
      <c r="F15" s="409">
        <v>0</v>
      </c>
      <c r="G15" s="407">
        <v>153763</v>
      </c>
      <c r="H15" s="407">
        <v>10049</v>
      </c>
    </row>
    <row r="16" spans="1:9" ht="21" customHeight="1">
      <c r="A16" s="407" t="s">
        <v>52</v>
      </c>
      <c r="B16" s="407">
        <f t="shared" si="1"/>
        <v>24074</v>
      </c>
      <c r="C16" s="407">
        <v>89</v>
      </c>
      <c r="D16" s="407">
        <v>19</v>
      </c>
      <c r="E16" s="407">
        <v>160</v>
      </c>
      <c r="F16" s="409">
        <v>0</v>
      </c>
      <c r="G16" s="407">
        <v>23806</v>
      </c>
      <c r="H16" s="407">
        <v>1440</v>
      </c>
    </row>
    <row r="17" spans="1:8" ht="21" customHeight="1">
      <c r="A17" s="407" t="s">
        <v>53</v>
      </c>
      <c r="B17" s="407">
        <f t="shared" si="1"/>
        <v>82071</v>
      </c>
      <c r="C17" s="407">
        <v>296</v>
      </c>
      <c r="D17" s="407">
        <v>108</v>
      </c>
      <c r="E17" s="407">
        <v>2214</v>
      </c>
      <c r="F17" s="409">
        <v>0</v>
      </c>
      <c r="G17" s="407">
        <v>79453</v>
      </c>
      <c r="H17" s="407">
        <v>14326</v>
      </c>
    </row>
    <row r="18" spans="1:8" ht="21" customHeight="1">
      <c r="A18" s="407" t="s">
        <v>54</v>
      </c>
      <c r="B18" s="407">
        <f t="shared" si="1"/>
        <v>78578</v>
      </c>
      <c r="C18" s="407">
        <v>396</v>
      </c>
      <c r="D18" s="407">
        <v>248</v>
      </c>
      <c r="E18" s="407">
        <v>1123</v>
      </c>
      <c r="F18" s="409">
        <v>0</v>
      </c>
      <c r="G18" s="407">
        <v>76811</v>
      </c>
      <c r="H18" s="407">
        <v>4882</v>
      </c>
    </row>
    <row r="19" spans="1:8" ht="21" customHeight="1">
      <c r="A19" s="407" t="s">
        <v>55</v>
      </c>
      <c r="B19" s="407">
        <f t="shared" si="1"/>
        <v>37420</v>
      </c>
      <c r="C19" s="407">
        <v>203</v>
      </c>
      <c r="D19" s="407">
        <v>210</v>
      </c>
      <c r="E19" s="407">
        <v>479</v>
      </c>
      <c r="F19" s="407">
        <v>1</v>
      </c>
      <c r="G19" s="407">
        <v>36527</v>
      </c>
      <c r="H19" s="407">
        <v>3619</v>
      </c>
    </row>
    <row r="20" spans="1:8" ht="21" customHeight="1">
      <c r="A20" s="407" t="s">
        <v>56</v>
      </c>
      <c r="B20" s="407">
        <f t="shared" si="1"/>
        <v>30916</v>
      </c>
      <c r="C20" s="407">
        <v>89</v>
      </c>
      <c r="D20" s="407">
        <v>133</v>
      </c>
      <c r="E20" s="407">
        <v>468</v>
      </c>
      <c r="F20" s="409">
        <v>0</v>
      </c>
      <c r="G20" s="407">
        <v>30226</v>
      </c>
      <c r="H20" s="407">
        <v>4507</v>
      </c>
    </row>
    <row r="21" spans="1:8" ht="21" customHeight="1">
      <c r="A21" s="407" t="s">
        <v>57</v>
      </c>
      <c r="B21" s="407">
        <f t="shared" si="1"/>
        <v>62315</v>
      </c>
      <c r="C21" s="407">
        <v>196</v>
      </c>
      <c r="D21" s="407">
        <v>147</v>
      </c>
      <c r="E21" s="407">
        <v>1071</v>
      </c>
      <c r="F21" s="409">
        <v>0</v>
      </c>
      <c r="G21" s="407">
        <v>60901</v>
      </c>
      <c r="H21" s="407">
        <v>6436</v>
      </c>
    </row>
    <row r="22" spans="1:8" ht="21" customHeight="1">
      <c r="A22" s="407" t="s">
        <v>58</v>
      </c>
      <c r="B22" s="407">
        <f t="shared" si="1"/>
        <v>39258</v>
      </c>
      <c r="C22" s="407">
        <v>246</v>
      </c>
      <c r="D22" s="407">
        <v>83</v>
      </c>
      <c r="E22" s="407">
        <v>379</v>
      </c>
      <c r="F22" s="409">
        <v>0</v>
      </c>
      <c r="G22" s="407">
        <v>38550</v>
      </c>
      <c r="H22" s="407">
        <v>1405</v>
      </c>
    </row>
    <row r="23" spans="1:8" ht="21" customHeight="1">
      <c r="A23" s="407" t="s">
        <v>59</v>
      </c>
      <c r="B23" s="407">
        <f t="shared" si="1"/>
        <v>109054</v>
      </c>
      <c r="C23" s="407">
        <v>1303</v>
      </c>
      <c r="D23" s="407">
        <v>1337</v>
      </c>
      <c r="E23" s="407">
        <v>1468</v>
      </c>
      <c r="F23" s="409">
        <v>0</v>
      </c>
      <c r="G23" s="407">
        <v>104946</v>
      </c>
      <c r="H23" s="407">
        <v>7746</v>
      </c>
    </row>
    <row r="24" spans="1:8" ht="21" customHeight="1">
      <c r="A24" s="411" t="s">
        <v>60</v>
      </c>
      <c r="B24" s="411">
        <f t="shared" si="1"/>
        <v>22501</v>
      </c>
      <c r="C24" s="411">
        <v>62</v>
      </c>
      <c r="D24" s="411">
        <v>142</v>
      </c>
      <c r="E24" s="411">
        <v>223</v>
      </c>
      <c r="F24" s="479">
        <v>0</v>
      </c>
      <c r="G24" s="411">
        <v>22074</v>
      </c>
      <c r="H24" s="411">
        <v>886</v>
      </c>
    </row>
    <row r="25" spans="1:8" s="73" customFormat="1" ht="24" customHeight="1">
      <c r="A25" s="787" t="s">
        <v>224</v>
      </c>
      <c r="B25" s="787"/>
      <c r="C25" s="787"/>
      <c r="D25" s="787"/>
      <c r="E25" s="787"/>
      <c r="F25" s="787"/>
      <c r="G25" s="787"/>
      <c r="H25" s="787"/>
    </row>
    <row r="26" spans="1:8" s="73" customFormat="1" ht="24" customHeight="1">
      <c r="A26" s="788" t="s">
        <v>225</v>
      </c>
      <c r="B26" s="788"/>
      <c r="C26" s="788"/>
      <c r="D26" s="788"/>
      <c r="E26" s="788"/>
      <c r="F26" s="788"/>
      <c r="G26" s="788"/>
      <c r="H26" s="788"/>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hyperlinks>
    <hyperlink ref="I1" location="'Spis treści'!A1" display="Powrót do spisu" xr:uid="{D8AFFD55-19B4-4ACB-9D66-F997443E0B7C}"/>
  </hyperlinks>
  <printOptions horizontalCentered="1"/>
  <pageMargins left="0.51181102362204722" right="0.51181102362204722" top="0.55118110236220474" bottom="0.55118110236220474" header="0.31496062992125984" footer="0.31496062992125984"/>
  <pageSetup paperSize="9" scale="85" orientation="landscape" r:id="rId1"/>
  <headerFooter differentFirst="1" alignWithMargins="0">
    <oddFooter>&amp;C&amp;"Arial,Normalny"&amp;9&amp;P</oddFooter>
  </headerFooter>
  <ignoredErrors>
    <ignoredError sqref="B9:B24" formulaRange="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E46"/>
  <sheetViews>
    <sheetView showGridLines="0" view="pageBreakPreview" zoomScale="90" zoomScaleNormal="100" zoomScaleSheetLayoutView="90" workbookViewId="0">
      <selection activeCell="A17" sqref="A17:B17"/>
    </sheetView>
  </sheetViews>
  <sheetFormatPr defaultRowHeight="15"/>
  <cols>
    <col min="1" max="1" width="25.625" customWidth="1"/>
    <col min="2" max="2" width="21.875" customWidth="1"/>
    <col min="3" max="4" width="20.75" customWidth="1"/>
  </cols>
  <sheetData>
    <row r="1" spans="1:5" ht="28.5" customHeight="1">
      <c r="A1" s="777" t="str">
        <f>'Tab 2 (29) i 3 (30)'!A1:I1</f>
        <v>V. UBEZPIECZENIE SPOŁECZNE ROLNIKÓW</v>
      </c>
      <c r="B1" s="777"/>
      <c r="C1" s="777"/>
      <c r="D1" s="777"/>
    </row>
    <row r="2" spans="1:5" ht="51" customHeight="1">
      <c r="A2" s="799" t="s">
        <v>597</v>
      </c>
      <c r="B2" s="799"/>
      <c r="C2" s="799"/>
      <c r="D2" s="799"/>
      <c r="E2" s="585" t="s">
        <v>637</v>
      </c>
    </row>
    <row r="3" spans="1:5" ht="18.75" customHeight="1">
      <c r="A3" s="674" t="s">
        <v>15</v>
      </c>
      <c r="B3" s="670" t="s">
        <v>259</v>
      </c>
      <c r="C3" s="436" t="s">
        <v>38</v>
      </c>
      <c r="D3" s="435"/>
    </row>
    <row r="4" spans="1:5" ht="14.25" customHeight="1">
      <c r="A4" s="679"/>
      <c r="B4" s="670"/>
      <c r="C4" s="670" t="s">
        <v>241</v>
      </c>
      <c r="D4" s="670" t="s">
        <v>242</v>
      </c>
    </row>
    <row r="5" spans="1:5" ht="18" customHeight="1">
      <c r="A5" s="679"/>
      <c r="B5" s="670"/>
      <c r="C5" s="670"/>
      <c r="D5" s="670"/>
    </row>
    <row r="6" spans="1:5" ht="18" customHeight="1">
      <c r="A6" s="675"/>
      <c r="B6" s="796" t="str">
        <f>'Tab 4 (31)'!B7:H7</f>
        <v>STAN NA DZIEŃ 30 CZERWCA 2022 R.</v>
      </c>
      <c r="C6" s="681"/>
      <c r="D6" s="682"/>
    </row>
    <row r="7" spans="1:5" ht="21" customHeight="1">
      <c r="A7" s="403" t="s">
        <v>72</v>
      </c>
      <c r="B7" s="404">
        <f>SUM(B8:B23)</f>
        <v>75836</v>
      </c>
      <c r="C7" s="404">
        <f t="shared" ref="C7:D7" si="0">SUM(C8:C23)</f>
        <v>69508</v>
      </c>
      <c r="D7" s="404">
        <f t="shared" si="0"/>
        <v>6328</v>
      </c>
    </row>
    <row r="8" spans="1:5" ht="18.75" customHeight="1">
      <c r="A8" s="406" t="s">
        <v>45</v>
      </c>
      <c r="B8" s="407">
        <f>SUM(C8:D8)</f>
        <v>3378</v>
      </c>
      <c r="C8" s="407">
        <v>3090</v>
      </c>
      <c r="D8" s="407">
        <v>288</v>
      </c>
    </row>
    <row r="9" spans="1:5" ht="18.75" customHeight="1">
      <c r="A9" s="406" t="s">
        <v>46</v>
      </c>
      <c r="B9" s="407">
        <f t="shared" ref="B9:B23" si="1">SUM(C9:D9)</f>
        <v>3445</v>
      </c>
      <c r="C9" s="407">
        <v>3248</v>
      </c>
      <c r="D9" s="407">
        <v>197</v>
      </c>
    </row>
    <row r="10" spans="1:5" ht="18.75" customHeight="1">
      <c r="A10" s="406" t="s">
        <v>47</v>
      </c>
      <c r="B10" s="407">
        <f t="shared" si="1"/>
        <v>9210</v>
      </c>
      <c r="C10" s="407">
        <v>8697</v>
      </c>
      <c r="D10" s="407">
        <v>513</v>
      </c>
    </row>
    <row r="11" spans="1:5" ht="18.75" customHeight="1">
      <c r="A11" s="406" t="s">
        <v>48</v>
      </c>
      <c r="B11" s="407">
        <f t="shared" si="1"/>
        <v>1296</v>
      </c>
      <c r="C11" s="407">
        <v>1173</v>
      </c>
      <c r="D11" s="407">
        <v>123</v>
      </c>
    </row>
    <row r="12" spans="1:5" ht="18.75" customHeight="1">
      <c r="A12" s="406" t="s">
        <v>49</v>
      </c>
      <c r="B12" s="407">
        <f t="shared" si="1"/>
        <v>6731</v>
      </c>
      <c r="C12" s="407">
        <v>6236</v>
      </c>
      <c r="D12" s="407">
        <v>495</v>
      </c>
    </row>
    <row r="13" spans="1:5" ht="18.75" customHeight="1">
      <c r="A13" s="406" t="s">
        <v>50</v>
      </c>
      <c r="B13" s="407">
        <f t="shared" si="1"/>
        <v>7779</v>
      </c>
      <c r="C13" s="407">
        <v>6700</v>
      </c>
      <c r="D13" s="407">
        <v>1079</v>
      </c>
    </row>
    <row r="14" spans="1:5" ht="18.75" customHeight="1">
      <c r="A14" s="406" t="s">
        <v>51</v>
      </c>
      <c r="B14" s="407">
        <f t="shared" si="1"/>
        <v>10317</v>
      </c>
      <c r="C14" s="407">
        <v>9652</v>
      </c>
      <c r="D14" s="407">
        <v>665</v>
      </c>
    </row>
    <row r="15" spans="1:5" ht="18.75" customHeight="1">
      <c r="A15" s="406" t="s">
        <v>52</v>
      </c>
      <c r="B15" s="407">
        <f t="shared" si="1"/>
        <v>1985</v>
      </c>
      <c r="C15" s="407">
        <v>1750</v>
      </c>
      <c r="D15" s="407">
        <v>235</v>
      </c>
    </row>
    <row r="16" spans="1:5" ht="18.75" customHeight="1">
      <c r="A16" s="406" t="s">
        <v>53</v>
      </c>
      <c r="B16" s="407">
        <f t="shared" si="1"/>
        <v>5708</v>
      </c>
      <c r="C16" s="407">
        <v>5305</v>
      </c>
      <c r="D16" s="407">
        <v>403</v>
      </c>
    </row>
    <row r="17" spans="1:4" ht="18.75" customHeight="1">
      <c r="A17" s="406" t="s">
        <v>54</v>
      </c>
      <c r="B17" s="407">
        <f t="shared" si="1"/>
        <v>4087</v>
      </c>
      <c r="C17" s="407">
        <v>3776</v>
      </c>
      <c r="D17" s="407">
        <v>311</v>
      </c>
    </row>
    <row r="18" spans="1:4" ht="18.75" customHeight="1">
      <c r="A18" s="406" t="s">
        <v>55</v>
      </c>
      <c r="B18" s="407">
        <f t="shared" si="1"/>
        <v>2432</v>
      </c>
      <c r="C18" s="407">
        <v>2183</v>
      </c>
      <c r="D18" s="407">
        <v>249</v>
      </c>
    </row>
    <row r="19" spans="1:4" ht="18.75" customHeight="1">
      <c r="A19" s="406" t="s">
        <v>56</v>
      </c>
      <c r="B19" s="407">
        <f t="shared" si="1"/>
        <v>3246</v>
      </c>
      <c r="C19" s="407">
        <v>2978</v>
      </c>
      <c r="D19" s="407">
        <v>268</v>
      </c>
    </row>
    <row r="20" spans="1:4" ht="18.75" customHeight="1">
      <c r="A20" s="406" t="s">
        <v>57</v>
      </c>
      <c r="B20" s="407">
        <f t="shared" si="1"/>
        <v>3663</v>
      </c>
      <c r="C20" s="407">
        <v>3433</v>
      </c>
      <c r="D20" s="407">
        <v>230</v>
      </c>
    </row>
    <row r="21" spans="1:4" ht="18.75" customHeight="1">
      <c r="A21" s="406" t="s">
        <v>58</v>
      </c>
      <c r="B21" s="407">
        <f t="shared" si="1"/>
        <v>2300</v>
      </c>
      <c r="C21" s="407">
        <v>2155</v>
      </c>
      <c r="D21" s="407">
        <v>145</v>
      </c>
    </row>
    <row r="22" spans="1:4" ht="18.75" customHeight="1">
      <c r="A22" s="406" t="s">
        <v>59</v>
      </c>
      <c r="B22" s="407">
        <f t="shared" si="1"/>
        <v>8279</v>
      </c>
      <c r="C22" s="407">
        <v>7263</v>
      </c>
      <c r="D22" s="407">
        <v>1016</v>
      </c>
    </row>
    <row r="23" spans="1:4" ht="18.75" customHeight="1">
      <c r="A23" s="410" t="s">
        <v>60</v>
      </c>
      <c r="B23" s="411">
        <f t="shared" si="1"/>
        <v>1980</v>
      </c>
      <c r="C23" s="411">
        <v>1869</v>
      </c>
      <c r="D23" s="411">
        <v>111</v>
      </c>
    </row>
    <row r="24" spans="1:4" ht="16.5" customHeight="1"/>
    <row r="25" spans="1:4" ht="52.5" customHeight="1">
      <c r="A25" s="799" t="s">
        <v>598</v>
      </c>
      <c r="B25" s="799"/>
      <c r="C25" s="799"/>
      <c r="D25" s="799"/>
    </row>
    <row r="26" spans="1:4" ht="21" customHeight="1">
      <c r="A26" s="801" t="s">
        <v>15</v>
      </c>
      <c r="B26" s="800" t="s">
        <v>259</v>
      </c>
      <c r="C26" s="436" t="s">
        <v>38</v>
      </c>
      <c r="D26" s="435"/>
    </row>
    <row r="27" spans="1:4">
      <c r="A27" s="802"/>
      <c r="B27" s="800"/>
      <c r="C27" s="670" t="s">
        <v>241</v>
      </c>
      <c r="D27" s="670" t="s">
        <v>242</v>
      </c>
    </row>
    <row r="28" spans="1:4" ht="14.25" customHeight="1">
      <c r="A28" s="802"/>
      <c r="B28" s="800"/>
      <c r="C28" s="670"/>
      <c r="D28" s="670"/>
    </row>
    <row r="29" spans="1:4" ht="16.5" customHeight="1">
      <c r="A29" s="803"/>
      <c r="B29" s="796" t="str">
        <f>B6</f>
        <v>STAN NA DZIEŃ 30 CZERWCA 2022 R.</v>
      </c>
      <c r="C29" s="681"/>
      <c r="D29" s="682"/>
    </row>
    <row r="30" spans="1:4" ht="21" customHeight="1">
      <c r="A30" s="403" t="s">
        <v>72</v>
      </c>
      <c r="B30" s="434">
        <f>SUM(B31:B46)</f>
        <v>11420</v>
      </c>
      <c r="C30" s="434">
        <f t="shared" ref="C30:D30" si="2">SUM(C31:C46)</f>
        <v>10244</v>
      </c>
      <c r="D30" s="434">
        <f t="shared" si="2"/>
        <v>1176</v>
      </c>
    </row>
    <row r="31" spans="1:4" ht="18.75" customHeight="1">
      <c r="A31" s="406" t="s">
        <v>45</v>
      </c>
      <c r="B31" s="407">
        <f>SUM(C31:D31)</f>
        <v>364</v>
      </c>
      <c r="C31" s="407">
        <v>315</v>
      </c>
      <c r="D31" s="407">
        <v>49</v>
      </c>
    </row>
    <row r="32" spans="1:4" ht="18.75" customHeight="1">
      <c r="A32" s="406" t="s">
        <v>46</v>
      </c>
      <c r="B32" s="407">
        <f t="shared" ref="B32:B46" si="3">SUM(C32:D32)</f>
        <v>651</v>
      </c>
      <c r="C32" s="407">
        <v>605</v>
      </c>
      <c r="D32" s="407">
        <v>46</v>
      </c>
    </row>
    <row r="33" spans="1:4" ht="18.75" customHeight="1">
      <c r="A33" s="406" t="s">
        <v>47</v>
      </c>
      <c r="B33" s="407">
        <f t="shared" si="3"/>
        <v>1336</v>
      </c>
      <c r="C33" s="407">
        <v>1234</v>
      </c>
      <c r="D33" s="407">
        <v>102</v>
      </c>
    </row>
    <row r="34" spans="1:4" ht="18.75" customHeight="1">
      <c r="A34" s="406" t="s">
        <v>48</v>
      </c>
      <c r="B34" s="407">
        <f t="shared" si="3"/>
        <v>150</v>
      </c>
      <c r="C34" s="407">
        <v>138</v>
      </c>
      <c r="D34" s="407">
        <v>12</v>
      </c>
    </row>
    <row r="35" spans="1:4" ht="18.75" customHeight="1">
      <c r="A35" s="406" t="s">
        <v>49</v>
      </c>
      <c r="B35" s="407">
        <f t="shared" si="3"/>
        <v>823</v>
      </c>
      <c r="C35" s="407">
        <v>749</v>
      </c>
      <c r="D35" s="407">
        <v>74</v>
      </c>
    </row>
    <row r="36" spans="1:4" ht="18.75" customHeight="1">
      <c r="A36" s="406" t="s">
        <v>50</v>
      </c>
      <c r="B36" s="407">
        <f t="shared" si="3"/>
        <v>1335</v>
      </c>
      <c r="C36" s="407">
        <v>1130</v>
      </c>
      <c r="D36" s="407">
        <v>205</v>
      </c>
    </row>
    <row r="37" spans="1:4" ht="18.75" customHeight="1">
      <c r="A37" s="406" t="s">
        <v>51</v>
      </c>
      <c r="B37" s="407">
        <f t="shared" si="3"/>
        <v>1425</v>
      </c>
      <c r="C37" s="407">
        <v>1336</v>
      </c>
      <c r="D37" s="407">
        <v>89</v>
      </c>
    </row>
    <row r="38" spans="1:4" ht="18.75" customHeight="1">
      <c r="A38" s="406" t="s">
        <v>52</v>
      </c>
      <c r="B38" s="407">
        <f t="shared" si="3"/>
        <v>385</v>
      </c>
      <c r="C38" s="407">
        <v>315</v>
      </c>
      <c r="D38" s="407">
        <v>70</v>
      </c>
    </row>
    <row r="39" spans="1:4" ht="18.75" customHeight="1">
      <c r="A39" s="406" t="s">
        <v>53</v>
      </c>
      <c r="B39" s="407">
        <f t="shared" si="3"/>
        <v>683</v>
      </c>
      <c r="C39" s="407">
        <v>618</v>
      </c>
      <c r="D39" s="407">
        <v>65</v>
      </c>
    </row>
    <row r="40" spans="1:4" ht="18.75" customHeight="1">
      <c r="A40" s="406" t="s">
        <v>54</v>
      </c>
      <c r="B40" s="407">
        <f t="shared" si="3"/>
        <v>1010</v>
      </c>
      <c r="C40" s="407">
        <v>907</v>
      </c>
      <c r="D40" s="407">
        <v>103</v>
      </c>
    </row>
    <row r="41" spans="1:4" ht="18.75" customHeight="1">
      <c r="A41" s="406" t="s">
        <v>55</v>
      </c>
      <c r="B41" s="407">
        <f t="shared" si="3"/>
        <v>387</v>
      </c>
      <c r="C41" s="407">
        <v>327</v>
      </c>
      <c r="D41" s="407">
        <v>60</v>
      </c>
    </row>
    <row r="42" spans="1:4" ht="18.75" customHeight="1">
      <c r="A42" s="406" t="s">
        <v>56</v>
      </c>
      <c r="B42" s="407">
        <f t="shared" si="3"/>
        <v>302</v>
      </c>
      <c r="C42" s="407">
        <v>268</v>
      </c>
      <c r="D42" s="407">
        <v>34</v>
      </c>
    </row>
    <row r="43" spans="1:4" ht="18.75" customHeight="1">
      <c r="A43" s="406" t="s">
        <v>57</v>
      </c>
      <c r="B43" s="407">
        <f t="shared" si="3"/>
        <v>633</v>
      </c>
      <c r="C43" s="407">
        <v>595</v>
      </c>
      <c r="D43" s="407">
        <v>38</v>
      </c>
    </row>
    <row r="44" spans="1:4" ht="18.75" customHeight="1">
      <c r="A44" s="406" t="s">
        <v>58</v>
      </c>
      <c r="B44" s="407">
        <f t="shared" si="3"/>
        <v>445</v>
      </c>
      <c r="C44" s="407">
        <v>413</v>
      </c>
      <c r="D44" s="407">
        <v>32</v>
      </c>
    </row>
    <row r="45" spans="1:4" ht="18.75" customHeight="1">
      <c r="A45" s="406" t="s">
        <v>59</v>
      </c>
      <c r="B45" s="407">
        <f t="shared" si="3"/>
        <v>1119</v>
      </c>
      <c r="C45" s="407">
        <v>955</v>
      </c>
      <c r="D45" s="407">
        <v>164</v>
      </c>
    </row>
    <row r="46" spans="1:4" ht="18.75" customHeight="1">
      <c r="A46" s="410" t="s">
        <v>60</v>
      </c>
      <c r="B46" s="411">
        <f t="shared" si="3"/>
        <v>372</v>
      </c>
      <c r="C46" s="411">
        <v>339</v>
      </c>
      <c r="D46" s="411">
        <v>33</v>
      </c>
    </row>
  </sheetData>
  <mergeCells count="13">
    <mergeCell ref="A1:D1"/>
    <mergeCell ref="A2:D2"/>
    <mergeCell ref="B3:B5"/>
    <mergeCell ref="C4:C5"/>
    <mergeCell ref="D4:D5"/>
    <mergeCell ref="A3:A6"/>
    <mergeCell ref="B6:D6"/>
    <mergeCell ref="A25:D25"/>
    <mergeCell ref="B26:B28"/>
    <mergeCell ref="C27:C28"/>
    <mergeCell ref="D27:D28"/>
    <mergeCell ref="A26:A29"/>
    <mergeCell ref="B29:D29"/>
  </mergeCells>
  <hyperlinks>
    <hyperlink ref="E2" location="'Spis treści'!A1" display="Powrót do spisu" xr:uid="{42F11D72-B2C6-4BC8-9F7F-57F0AD4E9793}"/>
  </hyperlink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J46"/>
  <sheetViews>
    <sheetView showGridLines="0" view="pageBreakPreview" zoomScaleNormal="100" zoomScaleSheetLayoutView="100" workbookViewId="0">
      <selection activeCell="A17" sqref="A17:B17"/>
    </sheetView>
  </sheetViews>
  <sheetFormatPr defaultRowHeight="15"/>
  <cols>
    <col min="1" max="1" width="16.125" customWidth="1"/>
    <col min="2" max="7" width="11.75" customWidth="1"/>
    <col min="8" max="8" width="11.125" customWidth="1"/>
    <col min="9" max="9" width="12.625" customWidth="1"/>
  </cols>
  <sheetData>
    <row r="1" spans="1:10" ht="27.75" customHeight="1">
      <c r="A1" s="807" t="str">
        <f>'Tab 5 (32) i 6 (33)'!A1:D1</f>
        <v>V. UBEZPIECZENIE SPOŁECZNE ROLNIKÓW</v>
      </c>
      <c r="B1" s="807"/>
      <c r="C1" s="807"/>
      <c r="D1" s="807"/>
      <c r="E1" s="807"/>
      <c r="F1" s="807"/>
      <c r="G1" s="807"/>
      <c r="H1" s="807"/>
      <c r="I1" s="807"/>
    </row>
    <row r="2" spans="1:10" ht="33" customHeight="1">
      <c r="A2" s="808" t="s">
        <v>599</v>
      </c>
      <c r="B2" s="808"/>
      <c r="C2" s="808"/>
      <c r="D2" s="808"/>
      <c r="E2" s="808"/>
      <c r="F2" s="808"/>
      <c r="G2" s="808"/>
      <c r="H2" s="808"/>
      <c r="I2" s="808"/>
      <c r="J2" s="585" t="s">
        <v>637</v>
      </c>
    </row>
    <row r="3" spans="1:10" ht="21.75" customHeight="1">
      <c r="A3" s="809" t="s">
        <v>15</v>
      </c>
      <c r="B3" s="812" t="s">
        <v>243</v>
      </c>
      <c r="C3" s="813"/>
      <c r="D3" s="814"/>
      <c r="E3" s="812" t="s">
        <v>244</v>
      </c>
      <c r="F3" s="813"/>
      <c r="G3" s="814"/>
      <c r="H3" s="809" t="s">
        <v>245</v>
      </c>
      <c r="I3" s="809" t="s">
        <v>471</v>
      </c>
    </row>
    <row r="4" spans="1:10" ht="72.75" customHeight="1">
      <c r="A4" s="810"/>
      <c r="B4" s="472" t="s">
        <v>129</v>
      </c>
      <c r="C4" s="472" t="s">
        <v>246</v>
      </c>
      <c r="D4" s="472" t="s">
        <v>247</v>
      </c>
      <c r="E4" s="472" t="s">
        <v>129</v>
      </c>
      <c r="F4" s="473" t="s">
        <v>248</v>
      </c>
      <c r="G4" s="472" t="s">
        <v>247</v>
      </c>
      <c r="H4" s="811"/>
      <c r="I4" s="811"/>
    </row>
    <row r="5" spans="1:10" ht="14.25" customHeight="1">
      <c r="A5" s="810"/>
      <c r="B5" s="824" t="str">
        <f>'Tab 1 (24) i 2 (25)'!B22:G22</f>
        <v>II KWARTAŁ 2022 R.</v>
      </c>
      <c r="C5" s="825"/>
      <c r="D5" s="825"/>
      <c r="E5" s="825"/>
      <c r="F5" s="825"/>
      <c r="G5" s="825"/>
      <c r="H5" s="825"/>
      <c r="I5" s="826"/>
    </row>
    <row r="6" spans="1:10" ht="15" customHeight="1">
      <c r="A6" s="811"/>
      <c r="B6" s="815" t="s">
        <v>345</v>
      </c>
      <c r="C6" s="816"/>
      <c r="D6" s="816"/>
      <c r="E6" s="816"/>
      <c r="F6" s="816"/>
      <c r="G6" s="816"/>
      <c r="H6" s="816"/>
      <c r="I6" s="817"/>
    </row>
    <row r="7" spans="1:10" ht="19.5" customHeight="1">
      <c r="A7" s="437" t="s">
        <v>72</v>
      </c>
      <c r="B7" s="438">
        <f>SUM(B8:B23)</f>
        <v>576349812</v>
      </c>
      <c r="C7" s="438">
        <f t="shared" ref="C7:I7" si="0">SUM(C8:C23)</f>
        <v>197119676.03000003</v>
      </c>
      <c r="D7" s="438">
        <f t="shared" si="0"/>
        <v>379230135.96999997</v>
      </c>
      <c r="E7" s="438">
        <f t="shared" si="0"/>
        <v>575026063.29000008</v>
      </c>
      <c r="F7" s="439">
        <f t="shared" si="0"/>
        <v>195746638.80999997</v>
      </c>
      <c r="G7" s="440">
        <f t="shared" si="0"/>
        <v>379279424.48000002</v>
      </c>
      <c r="H7" s="441">
        <f>E7/B7</f>
        <v>0.99770322001944212</v>
      </c>
      <c r="I7" s="442">
        <f t="shared" si="0"/>
        <v>14014815</v>
      </c>
    </row>
    <row r="8" spans="1:10" ht="17.25" customHeight="1">
      <c r="A8" s="443" t="s">
        <v>45</v>
      </c>
      <c r="B8" s="444">
        <f>SUM(C8:D8)</f>
        <v>21308533.16</v>
      </c>
      <c r="C8" s="445">
        <v>6801119.5499999998</v>
      </c>
      <c r="D8" s="446">
        <v>14507413.609999999</v>
      </c>
      <c r="E8" s="447">
        <v>21286149.530000001</v>
      </c>
      <c r="F8" s="448">
        <v>6734362.29</v>
      </c>
      <c r="G8" s="449">
        <v>14551787.24</v>
      </c>
      <c r="H8" s="450">
        <f t="shared" ref="H8:H23" si="1">E8/B8</f>
        <v>0.99894954618265241</v>
      </c>
      <c r="I8" s="451">
        <v>239156</v>
      </c>
    </row>
    <row r="9" spans="1:10" ht="17.25" customHeight="1">
      <c r="A9" s="443" t="s">
        <v>46</v>
      </c>
      <c r="B9" s="444">
        <f t="shared" ref="B9:B23" si="2">SUM(C9:D9)</f>
        <v>32246348.710000001</v>
      </c>
      <c r="C9" s="445">
        <v>10554966.34</v>
      </c>
      <c r="D9" s="446">
        <v>21691382.370000001</v>
      </c>
      <c r="E9" s="447">
        <v>32099541.480000004</v>
      </c>
      <c r="F9" s="448">
        <v>10447502.310000001</v>
      </c>
      <c r="G9" s="449">
        <v>21652039.170000002</v>
      </c>
      <c r="H9" s="450">
        <f t="shared" si="1"/>
        <v>0.99544732238306188</v>
      </c>
      <c r="I9" s="452">
        <v>457274</v>
      </c>
    </row>
    <row r="10" spans="1:10" ht="17.25" customHeight="1">
      <c r="A10" s="443" t="s">
        <v>47</v>
      </c>
      <c r="B10" s="444">
        <f t="shared" si="2"/>
        <v>72841484.329999998</v>
      </c>
      <c r="C10" s="453">
        <v>25242099.059999999</v>
      </c>
      <c r="D10" s="454">
        <v>47599385.269999996</v>
      </c>
      <c r="E10" s="447">
        <v>72140069.180000007</v>
      </c>
      <c r="F10" s="448">
        <v>24831824.84</v>
      </c>
      <c r="G10" s="449">
        <v>47308244.340000004</v>
      </c>
      <c r="H10" s="450">
        <f t="shared" si="1"/>
        <v>0.99037066368908255</v>
      </c>
      <c r="I10" s="452">
        <v>2020325</v>
      </c>
    </row>
    <row r="11" spans="1:10" ht="17.25" customHeight="1">
      <c r="A11" s="443" t="s">
        <v>48</v>
      </c>
      <c r="B11" s="444">
        <f t="shared" si="2"/>
        <v>7483357.8899999997</v>
      </c>
      <c r="C11" s="453">
        <v>2354569.5499999998</v>
      </c>
      <c r="D11" s="454">
        <v>5128788.34</v>
      </c>
      <c r="E11" s="447">
        <v>7501399.4900000002</v>
      </c>
      <c r="F11" s="448">
        <v>2348318.65</v>
      </c>
      <c r="G11" s="449">
        <v>5153080.84</v>
      </c>
      <c r="H11" s="450">
        <f t="shared" si="1"/>
        <v>1.0024108963202347</v>
      </c>
      <c r="I11" s="452">
        <v>86625</v>
      </c>
    </row>
    <row r="12" spans="1:10" ht="17.25" customHeight="1">
      <c r="A12" s="443" t="s">
        <v>49</v>
      </c>
      <c r="B12" s="444">
        <f t="shared" si="2"/>
        <v>45300496.560000002</v>
      </c>
      <c r="C12" s="453">
        <v>15620354.609999999</v>
      </c>
      <c r="D12" s="454">
        <v>29680141.950000003</v>
      </c>
      <c r="E12" s="447">
        <v>45482165.399999999</v>
      </c>
      <c r="F12" s="448">
        <v>15617259.779999999</v>
      </c>
      <c r="G12" s="449">
        <v>29864905.620000001</v>
      </c>
      <c r="H12" s="450">
        <f t="shared" si="1"/>
        <v>1.0040103057095495</v>
      </c>
      <c r="I12" s="452">
        <v>914001</v>
      </c>
    </row>
    <row r="13" spans="1:10" ht="17.25" customHeight="1">
      <c r="A13" s="443" t="s">
        <v>50</v>
      </c>
      <c r="B13" s="444">
        <f t="shared" si="2"/>
        <v>64102606.369999997</v>
      </c>
      <c r="C13" s="453">
        <v>23054977.539999999</v>
      </c>
      <c r="D13" s="454">
        <v>41047628.829999998</v>
      </c>
      <c r="E13" s="447">
        <v>64152979.560000002</v>
      </c>
      <c r="F13" s="448">
        <v>23019484.18</v>
      </c>
      <c r="G13" s="449">
        <v>41133495.380000003</v>
      </c>
      <c r="H13" s="450">
        <f t="shared" si="1"/>
        <v>1.0007858212458516</v>
      </c>
      <c r="I13" s="452">
        <v>2605347</v>
      </c>
    </row>
    <row r="14" spans="1:10" ht="17.25" customHeight="1">
      <c r="A14" s="443" t="s">
        <v>51</v>
      </c>
      <c r="B14" s="444">
        <f t="shared" si="2"/>
        <v>81274415.899999991</v>
      </c>
      <c r="C14" s="453">
        <v>28334970.239999998</v>
      </c>
      <c r="D14" s="454">
        <v>52939445.659999996</v>
      </c>
      <c r="E14" s="447">
        <v>81234888.710000008</v>
      </c>
      <c r="F14" s="448">
        <v>28123479.690000001</v>
      </c>
      <c r="G14" s="449">
        <v>53111409.020000003</v>
      </c>
      <c r="H14" s="450">
        <f t="shared" si="1"/>
        <v>0.99951365765521316</v>
      </c>
      <c r="I14" s="452">
        <v>1755918</v>
      </c>
    </row>
    <row r="15" spans="1:10" ht="17.25" customHeight="1">
      <c r="A15" s="443" t="s">
        <v>52</v>
      </c>
      <c r="B15" s="444">
        <f t="shared" si="2"/>
        <v>13146567.510000002</v>
      </c>
      <c r="C15" s="453">
        <v>4226008.53</v>
      </c>
      <c r="D15" s="454">
        <v>8920558.9800000004</v>
      </c>
      <c r="E15" s="447">
        <v>12968195.26</v>
      </c>
      <c r="F15" s="448">
        <v>4167449.69</v>
      </c>
      <c r="G15" s="449">
        <v>8800745.5700000003</v>
      </c>
      <c r="H15" s="450">
        <f t="shared" si="1"/>
        <v>0.9864320287509023</v>
      </c>
      <c r="I15" s="452">
        <v>255783</v>
      </c>
    </row>
    <row r="16" spans="1:10" ht="17.25" customHeight="1">
      <c r="A16" s="443" t="s">
        <v>53</v>
      </c>
      <c r="B16" s="444">
        <f t="shared" si="2"/>
        <v>40871011.789999999</v>
      </c>
      <c r="C16" s="453">
        <v>14147466.57</v>
      </c>
      <c r="D16" s="454">
        <v>26723545.219999999</v>
      </c>
      <c r="E16" s="447">
        <v>40848757.039999999</v>
      </c>
      <c r="F16" s="448">
        <v>14099635.939999999</v>
      </c>
      <c r="G16" s="449">
        <v>26749121.099999998</v>
      </c>
      <c r="H16" s="450">
        <f t="shared" si="1"/>
        <v>0.99945548815590013</v>
      </c>
      <c r="I16" s="452">
        <v>1462214</v>
      </c>
    </row>
    <row r="17" spans="1:9" ht="17.25" customHeight="1">
      <c r="A17" s="443" t="s">
        <v>54</v>
      </c>
      <c r="B17" s="444">
        <f t="shared" si="2"/>
        <v>39386272.340000004</v>
      </c>
      <c r="C17" s="453">
        <v>13815395.42</v>
      </c>
      <c r="D17" s="454">
        <v>25570876.920000002</v>
      </c>
      <c r="E17" s="447">
        <v>39300288.5</v>
      </c>
      <c r="F17" s="448">
        <v>13750020.33</v>
      </c>
      <c r="G17" s="449">
        <v>25550268.169999998</v>
      </c>
      <c r="H17" s="450">
        <f t="shared" si="1"/>
        <v>0.99781690840763626</v>
      </c>
      <c r="I17" s="452">
        <v>1018637</v>
      </c>
    </row>
    <row r="18" spans="1:9" ht="17.25" customHeight="1">
      <c r="A18" s="443" t="s">
        <v>55</v>
      </c>
      <c r="B18" s="444">
        <f t="shared" si="2"/>
        <v>19795135.210000001</v>
      </c>
      <c r="C18" s="453">
        <v>6561207.4699999997</v>
      </c>
      <c r="D18" s="454">
        <v>13233927.74</v>
      </c>
      <c r="E18" s="447">
        <v>19592706.789999999</v>
      </c>
      <c r="F18" s="448">
        <v>6465682.3899999997</v>
      </c>
      <c r="G18" s="449">
        <v>13127024.4</v>
      </c>
      <c r="H18" s="450">
        <f t="shared" si="1"/>
        <v>0.98977382989039953</v>
      </c>
      <c r="I18" s="452">
        <v>439349</v>
      </c>
    </row>
    <row r="19" spans="1:9" ht="17.25" customHeight="1">
      <c r="A19" s="443" t="s">
        <v>56</v>
      </c>
      <c r="B19" s="444">
        <f t="shared" si="2"/>
        <v>16434597.93</v>
      </c>
      <c r="C19" s="453">
        <v>5463855.1100000003</v>
      </c>
      <c r="D19" s="454">
        <v>10970742.819999998</v>
      </c>
      <c r="E19" s="447">
        <v>16364201.530000001</v>
      </c>
      <c r="F19" s="448">
        <v>5429359.3899999997</v>
      </c>
      <c r="G19" s="449">
        <v>10934842.140000001</v>
      </c>
      <c r="H19" s="450">
        <f t="shared" si="1"/>
        <v>0.99571657303088046</v>
      </c>
      <c r="I19" s="452">
        <v>272086</v>
      </c>
    </row>
    <row r="20" spans="1:9" ht="17.25" customHeight="1">
      <c r="A20" s="455" t="s">
        <v>57</v>
      </c>
      <c r="B20" s="444">
        <f t="shared" si="2"/>
        <v>31586675.780000001</v>
      </c>
      <c r="C20" s="453">
        <v>10981857.15</v>
      </c>
      <c r="D20" s="454">
        <v>20604818.629999999</v>
      </c>
      <c r="E20" s="447">
        <v>31989253.990000002</v>
      </c>
      <c r="F20" s="448">
        <v>11067404.189999999</v>
      </c>
      <c r="G20" s="449">
        <v>20921849.800000001</v>
      </c>
      <c r="H20" s="450">
        <f t="shared" si="1"/>
        <v>1.012745190814125</v>
      </c>
      <c r="I20" s="452">
        <v>858387</v>
      </c>
    </row>
    <row r="21" spans="1:9" ht="17.25" customHeight="1">
      <c r="A21" s="455" t="s">
        <v>58</v>
      </c>
      <c r="B21" s="444">
        <f t="shared" si="2"/>
        <v>21065020.059999999</v>
      </c>
      <c r="C21" s="453">
        <v>6920584.6799999997</v>
      </c>
      <c r="D21" s="454">
        <v>14144435.379999999</v>
      </c>
      <c r="E21" s="447">
        <v>20901881.66</v>
      </c>
      <c r="F21" s="448">
        <v>6820499.4400000004</v>
      </c>
      <c r="G21" s="449">
        <v>14081382.220000001</v>
      </c>
      <c r="H21" s="450">
        <f t="shared" si="1"/>
        <v>0.99225548328293411</v>
      </c>
      <c r="I21" s="452">
        <v>410143</v>
      </c>
    </row>
    <row r="22" spans="1:9" ht="17.25" customHeight="1">
      <c r="A22" s="455" t="s">
        <v>59</v>
      </c>
      <c r="B22" s="444">
        <f t="shared" si="2"/>
        <v>56544070.720000006</v>
      </c>
      <c r="C22" s="453">
        <v>19110846.530000001</v>
      </c>
      <c r="D22" s="454">
        <v>37433224.190000005</v>
      </c>
      <c r="E22" s="447">
        <v>56274193.030000001</v>
      </c>
      <c r="F22" s="448">
        <v>18913737.989999998</v>
      </c>
      <c r="G22" s="449">
        <v>37360455.039999999</v>
      </c>
      <c r="H22" s="450">
        <f t="shared" si="1"/>
        <v>0.9952271266188738</v>
      </c>
      <c r="I22" s="452">
        <v>1139861</v>
      </c>
    </row>
    <row r="23" spans="1:9" ht="17.25" customHeight="1">
      <c r="A23" s="456" t="s">
        <v>60</v>
      </c>
      <c r="B23" s="457">
        <f t="shared" si="2"/>
        <v>12963217.739999998</v>
      </c>
      <c r="C23" s="458">
        <v>3929397.68</v>
      </c>
      <c r="D23" s="459">
        <v>9033820.0599999987</v>
      </c>
      <c r="E23" s="460">
        <v>12889392.140000001</v>
      </c>
      <c r="F23" s="461">
        <v>3910617.71</v>
      </c>
      <c r="G23" s="462">
        <v>8978774.4299999997</v>
      </c>
      <c r="H23" s="463">
        <f t="shared" si="1"/>
        <v>0.99430499421665985</v>
      </c>
      <c r="I23" s="464">
        <v>79709</v>
      </c>
    </row>
    <row r="24" spans="1:9" ht="51" customHeight="1">
      <c r="A24" s="804" t="s">
        <v>550</v>
      </c>
      <c r="B24" s="804"/>
      <c r="C24" s="804"/>
      <c r="D24" s="804"/>
      <c r="E24" s="804"/>
      <c r="F24" s="804"/>
      <c r="G24" s="804"/>
      <c r="H24" s="804"/>
      <c r="I24" s="804"/>
    </row>
    <row r="25" spans="1:9" ht="26.25" customHeight="1">
      <c r="A25" s="476"/>
      <c r="B25" s="476"/>
      <c r="C25" s="476"/>
      <c r="D25" s="476"/>
      <c r="E25" s="476"/>
      <c r="F25" s="476"/>
      <c r="G25" s="476"/>
      <c r="H25" s="476"/>
      <c r="I25" s="476"/>
    </row>
    <row r="26" spans="1:9" ht="42" customHeight="1">
      <c r="A26" s="818" t="s">
        <v>600</v>
      </c>
      <c r="B26" s="818"/>
      <c r="C26" s="818"/>
      <c r="D26" s="818"/>
    </row>
    <row r="27" spans="1:9" ht="22.5" customHeight="1">
      <c r="A27" s="819" t="s">
        <v>15</v>
      </c>
      <c r="B27" s="805" t="s">
        <v>127</v>
      </c>
      <c r="C27" s="806"/>
    </row>
    <row r="28" spans="1:9" ht="47.25" customHeight="1">
      <c r="A28" s="820"/>
      <c r="B28" s="474" t="s">
        <v>249</v>
      </c>
      <c r="C28" s="475" t="s">
        <v>250</v>
      </c>
    </row>
    <row r="29" spans="1:9" ht="14.25" customHeight="1">
      <c r="A29" s="821"/>
      <c r="B29" s="822" t="str">
        <f>B5</f>
        <v>II KWARTAŁ 2022 R.</v>
      </c>
      <c r="C29" s="823"/>
    </row>
    <row r="30" spans="1:9">
      <c r="A30" s="465" t="s">
        <v>72</v>
      </c>
      <c r="B30" s="507">
        <f>SUM(B31:B46)</f>
        <v>25689</v>
      </c>
      <c r="C30" s="507">
        <f>SUM(C31:C46)</f>
        <v>42628</v>
      </c>
    </row>
    <row r="31" spans="1:9" ht="17.25" customHeight="1">
      <c r="A31" s="466" t="s">
        <v>45</v>
      </c>
      <c r="B31" s="467">
        <v>833</v>
      </c>
      <c r="C31" s="468">
        <v>1398</v>
      </c>
    </row>
    <row r="32" spans="1:9" ht="17.25" customHeight="1">
      <c r="A32" s="466" t="s">
        <v>46</v>
      </c>
      <c r="B32" s="467">
        <v>986</v>
      </c>
      <c r="C32" s="468">
        <v>1893</v>
      </c>
    </row>
    <row r="33" spans="1:3" ht="17.25" customHeight="1">
      <c r="A33" s="466" t="s">
        <v>47</v>
      </c>
      <c r="B33" s="467">
        <v>3252</v>
      </c>
      <c r="C33" s="468">
        <v>5407</v>
      </c>
    </row>
    <row r="34" spans="1:3" ht="17.25" customHeight="1">
      <c r="A34" s="466" t="s">
        <v>48</v>
      </c>
      <c r="B34" s="467">
        <v>314</v>
      </c>
      <c r="C34" s="468">
        <v>492</v>
      </c>
    </row>
    <row r="35" spans="1:3" ht="17.25" customHeight="1">
      <c r="A35" s="466" t="s">
        <v>49</v>
      </c>
      <c r="B35" s="467">
        <v>1960</v>
      </c>
      <c r="C35" s="468">
        <v>3202</v>
      </c>
    </row>
    <row r="36" spans="1:3" ht="17.25" customHeight="1">
      <c r="A36" s="466" t="s">
        <v>50</v>
      </c>
      <c r="B36" s="467">
        <v>3887</v>
      </c>
      <c r="C36" s="468">
        <v>6075</v>
      </c>
    </row>
    <row r="37" spans="1:3" ht="17.25" customHeight="1">
      <c r="A37" s="466" t="s">
        <v>51</v>
      </c>
      <c r="B37" s="467">
        <v>2932</v>
      </c>
      <c r="C37" s="468">
        <v>4916</v>
      </c>
    </row>
    <row r="38" spans="1:3" ht="17.25" customHeight="1">
      <c r="A38" s="466" t="s">
        <v>52</v>
      </c>
      <c r="B38" s="467">
        <v>474</v>
      </c>
      <c r="C38" s="468">
        <v>941</v>
      </c>
    </row>
    <row r="39" spans="1:3" ht="17.25" customHeight="1">
      <c r="A39" s="466" t="s">
        <v>53</v>
      </c>
      <c r="B39" s="467">
        <v>2815</v>
      </c>
      <c r="C39" s="468">
        <v>4547</v>
      </c>
    </row>
    <row r="40" spans="1:3" ht="17.25" customHeight="1">
      <c r="A40" s="466" t="s">
        <v>54</v>
      </c>
      <c r="B40" s="467">
        <v>1482</v>
      </c>
      <c r="C40" s="468">
        <v>2475</v>
      </c>
    </row>
    <row r="41" spans="1:3" ht="17.25" customHeight="1">
      <c r="A41" s="466" t="s">
        <v>55</v>
      </c>
      <c r="B41" s="467">
        <v>724</v>
      </c>
      <c r="C41" s="468">
        <v>1187</v>
      </c>
    </row>
    <row r="42" spans="1:3" ht="17.25" customHeight="1">
      <c r="A42" s="466" t="s">
        <v>56</v>
      </c>
      <c r="B42" s="467">
        <v>780</v>
      </c>
      <c r="C42" s="468">
        <v>1203</v>
      </c>
    </row>
    <row r="43" spans="1:3" ht="17.25" customHeight="1">
      <c r="A43" s="466" t="s">
        <v>57</v>
      </c>
      <c r="B43" s="467">
        <v>1701</v>
      </c>
      <c r="C43" s="468">
        <v>2920</v>
      </c>
    </row>
    <row r="44" spans="1:3" ht="17.25" customHeight="1">
      <c r="A44" s="466" t="s">
        <v>58</v>
      </c>
      <c r="B44" s="467">
        <v>800</v>
      </c>
      <c r="C44" s="468">
        <v>1316</v>
      </c>
    </row>
    <row r="45" spans="1:3" ht="17.25" customHeight="1">
      <c r="A45" s="466" t="s">
        <v>59</v>
      </c>
      <c r="B45" s="467">
        <v>2252</v>
      </c>
      <c r="C45" s="468">
        <v>3642</v>
      </c>
    </row>
    <row r="46" spans="1:3" ht="17.25" customHeight="1">
      <c r="A46" s="469" t="s">
        <v>60</v>
      </c>
      <c r="B46" s="470">
        <v>497</v>
      </c>
      <c r="C46" s="471">
        <v>1014</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hyperlinks>
    <hyperlink ref="J2" location="'Spis treści'!A1" display="Powrót do spisu" xr:uid="{64F7A0F1-36EA-4ACD-807E-86A7588F84FC}"/>
  </hyperlinks>
  <printOptions horizontalCentered="1"/>
  <pageMargins left="0.51181102362204722" right="0.51181102362204722" top="0.55118110236220474" bottom="0.55118110236220474" header="0.31496062992125984" footer="0.31496062992125984"/>
  <pageSetup paperSize="9" scale="80" orientation="portrait" r:id="rId1"/>
  <headerFooter differentFirst="1" alignWithMargins="0">
    <oddFooter>&amp;C&amp;"Arial,Normalny"&amp;9&amp;P</oddFooter>
  </headerFooter>
  <ignoredErrors>
    <ignoredError sqref="H7" formula="1"/>
    <ignoredError sqref="B8:B23" formulaRange="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dimension ref="A1:N34"/>
  <sheetViews>
    <sheetView showGridLines="0" view="pageBreakPreview" topLeftCell="A10" zoomScale="90" zoomScaleNormal="90" zoomScaleSheetLayoutView="90" workbookViewId="0">
      <selection activeCell="A17" sqref="A17:B17"/>
    </sheetView>
  </sheetViews>
  <sheetFormatPr defaultRowHeight="15"/>
  <cols>
    <col min="1" max="1" width="15.125" customWidth="1"/>
    <col min="2" max="2" width="11.75" customWidth="1"/>
    <col min="3" max="3" width="17.125" customWidth="1"/>
    <col min="4" max="4" width="13.75" customWidth="1"/>
    <col min="5" max="5" width="14.125" customWidth="1"/>
    <col min="6" max="6" width="12.375" customWidth="1"/>
    <col min="7" max="7" width="13.25" customWidth="1"/>
    <col min="8" max="8" width="13.75" customWidth="1"/>
    <col min="9" max="9" width="14.125" customWidth="1"/>
    <col min="10" max="11" width="10" customWidth="1"/>
    <col min="12" max="12" width="10.25" customWidth="1"/>
    <col min="13" max="13" width="9.875" customWidth="1"/>
  </cols>
  <sheetData>
    <row r="1" spans="1:14" ht="27.75" customHeight="1">
      <c r="A1" s="837" t="s">
        <v>346</v>
      </c>
      <c r="B1" s="837"/>
      <c r="C1" s="837"/>
      <c r="D1" s="837"/>
      <c r="E1" s="837"/>
      <c r="F1" s="837"/>
      <c r="G1" s="837"/>
      <c r="H1" s="837"/>
      <c r="I1" s="837"/>
      <c r="J1" s="837"/>
      <c r="K1" s="837"/>
      <c r="L1" s="837"/>
      <c r="M1" s="837"/>
    </row>
    <row r="2" spans="1:14" ht="38.25" customHeight="1">
      <c r="A2" s="838" t="s">
        <v>601</v>
      </c>
      <c r="B2" s="838"/>
      <c r="C2" s="838"/>
      <c r="D2" s="838"/>
      <c r="E2" s="838"/>
      <c r="F2" s="838"/>
      <c r="G2" s="838"/>
      <c r="H2" s="838"/>
      <c r="I2" s="838"/>
      <c r="J2" s="838"/>
      <c r="K2" s="838"/>
      <c r="L2" s="838"/>
      <c r="M2" s="838"/>
      <c r="N2" s="585" t="s">
        <v>637</v>
      </c>
    </row>
    <row r="3" spans="1:14" ht="15.75" customHeight="1">
      <c r="A3" s="674" t="s">
        <v>15</v>
      </c>
      <c r="B3" s="670" t="s">
        <v>259</v>
      </c>
      <c r="C3" s="839" t="s">
        <v>38</v>
      </c>
      <c r="D3" s="840"/>
      <c r="E3" s="840"/>
      <c r="F3" s="840"/>
      <c r="G3" s="840"/>
      <c r="H3" s="840"/>
      <c r="I3" s="840"/>
      <c r="J3" s="840"/>
      <c r="K3" s="841"/>
      <c r="L3" s="672" t="s">
        <v>472</v>
      </c>
      <c r="M3" s="672" t="s">
        <v>473</v>
      </c>
    </row>
    <row r="4" spans="1:14" ht="66.75" customHeight="1">
      <c r="A4" s="679"/>
      <c r="B4" s="670"/>
      <c r="C4" s="289" t="s">
        <v>627</v>
      </c>
      <c r="D4" s="289" t="s">
        <v>482</v>
      </c>
      <c r="E4" s="289" t="s">
        <v>251</v>
      </c>
      <c r="F4" s="289" t="s">
        <v>252</v>
      </c>
      <c r="G4" s="289" t="s">
        <v>474</v>
      </c>
      <c r="H4" s="289" t="s">
        <v>475</v>
      </c>
      <c r="I4" s="289" t="s">
        <v>476</v>
      </c>
      <c r="J4" s="289" t="s">
        <v>477</v>
      </c>
      <c r="K4" s="289" t="s">
        <v>253</v>
      </c>
      <c r="L4" s="672"/>
      <c r="M4" s="672"/>
    </row>
    <row r="5" spans="1:14" ht="18" customHeight="1">
      <c r="A5" s="675"/>
      <c r="B5" s="835" t="s">
        <v>665</v>
      </c>
      <c r="C5" s="681"/>
      <c r="D5" s="681"/>
      <c r="E5" s="681"/>
      <c r="F5" s="681"/>
      <c r="G5" s="681"/>
      <c r="H5" s="681"/>
      <c r="I5" s="681"/>
      <c r="J5" s="681"/>
      <c r="K5" s="681"/>
      <c r="L5" s="681"/>
      <c r="M5" s="682"/>
    </row>
    <row r="6" spans="1:14" ht="21.75" customHeight="1">
      <c r="A6" s="192" t="s">
        <v>129</v>
      </c>
      <c r="B6" s="194">
        <f>SUM(B7:B22)</f>
        <v>2113693</v>
      </c>
      <c r="C6" s="194">
        <f t="shared" ref="C6:M6" si="0">SUM(C7:C22)</f>
        <v>580164</v>
      </c>
      <c r="D6" s="194">
        <f t="shared" si="0"/>
        <v>93017</v>
      </c>
      <c r="E6" s="194">
        <f t="shared" si="0"/>
        <v>359588</v>
      </c>
      <c r="F6" s="194">
        <f t="shared" si="0"/>
        <v>49558</v>
      </c>
      <c r="G6" s="194">
        <f t="shared" si="0"/>
        <v>11343</v>
      </c>
      <c r="H6" s="194">
        <f t="shared" si="0"/>
        <v>2889</v>
      </c>
      <c r="I6" s="194">
        <f t="shared" si="0"/>
        <v>169</v>
      </c>
      <c r="J6" s="194">
        <f t="shared" si="0"/>
        <v>12393</v>
      </c>
      <c r="K6" s="194">
        <f t="shared" si="0"/>
        <v>1004572</v>
      </c>
      <c r="L6" s="194">
        <f t="shared" si="0"/>
        <v>529441</v>
      </c>
      <c r="M6" s="194">
        <f t="shared" si="0"/>
        <v>29153</v>
      </c>
    </row>
    <row r="7" spans="1:14" ht="15.75" customHeight="1">
      <c r="A7" s="183" t="s">
        <v>45</v>
      </c>
      <c r="B7" s="196">
        <f>SUM(C7:K7)</f>
        <v>76475</v>
      </c>
      <c r="C7" s="196">
        <v>17396</v>
      </c>
      <c r="D7" s="196">
        <v>2679</v>
      </c>
      <c r="E7" s="196">
        <v>14845</v>
      </c>
      <c r="F7" s="196">
        <v>2257</v>
      </c>
      <c r="G7" s="196">
        <v>422</v>
      </c>
      <c r="H7" s="196">
        <v>135</v>
      </c>
      <c r="I7" s="196">
        <v>6</v>
      </c>
      <c r="J7" s="196">
        <v>1248</v>
      </c>
      <c r="K7" s="196">
        <v>37487</v>
      </c>
      <c r="L7" s="196">
        <v>13762</v>
      </c>
      <c r="M7" s="196">
        <v>807</v>
      </c>
    </row>
    <row r="8" spans="1:14" ht="15.75" customHeight="1">
      <c r="A8" s="183" t="s">
        <v>46</v>
      </c>
      <c r="B8" s="196">
        <f t="shared" ref="B8:B21" si="1">SUM(C8:K8)</f>
        <v>126992</v>
      </c>
      <c r="C8" s="196">
        <v>18934</v>
      </c>
      <c r="D8" s="196">
        <v>1858</v>
      </c>
      <c r="E8" s="196">
        <v>33168</v>
      </c>
      <c r="F8" s="196">
        <v>3764</v>
      </c>
      <c r="G8" s="196">
        <v>497</v>
      </c>
      <c r="H8" s="196">
        <v>124</v>
      </c>
      <c r="I8" s="196">
        <v>6</v>
      </c>
      <c r="J8" s="196">
        <v>147</v>
      </c>
      <c r="K8" s="196">
        <v>68494</v>
      </c>
      <c r="L8" s="196">
        <v>26234</v>
      </c>
      <c r="M8" s="196">
        <v>2039</v>
      </c>
    </row>
    <row r="9" spans="1:14" ht="15.75" customHeight="1">
      <c r="A9" s="183" t="s">
        <v>47</v>
      </c>
      <c r="B9" s="196">
        <f t="shared" si="1"/>
        <v>270156</v>
      </c>
      <c r="C9" s="196">
        <v>74682</v>
      </c>
      <c r="D9" s="196">
        <v>7728</v>
      </c>
      <c r="E9" s="196">
        <v>51414</v>
      </c>
      <c r="F9" s="196">
        <v>5266</v>
      </c>
      <c r="G9" s="196">
        <v>532</v>
      </c>
      <c r="H9" s="196">
        <v>47</v>
      </c>
      <c r="I9" s="184">
        <v>0</v>
      </c>
      <c r="J9" s="196">
        <v>1548</v>
      </c>
      <c r="K9" s="196">
        <v>128939</v>
      </c>
      <c r="L9" s="196">
        <v>68278</v>
      </c>
      <c r="M9" s="196">
        <v>4042</v>
      </c>
    </row>
    <row r="10" spans="1:14" ht="15.75" customHeight="1">
      <c r="A10" s="183" t="s">
        <v>48</v>
      </c>
      <c r="B10" s="196">
        <f t="shared" si="1"/>
        <v>26451</v>
      </c>
      <c r="C10" s="196">
        <v>6061</v>
      </c>
      <c r="D10" s="196">
        <v>950</v>
      </c>
      <c r="E10" s="196">
        <v>4829</v>
      </c>
      <c r="F10" s="196">
        <v>786</v>
      </c>
      <c r="G10" s="196">
        <v>257</v>
      </c>
      <c r="H10" s="196">
        <v>98</v>
      </c>
      <c r="I10" s="196">
        <v>7</v>
      </c>
      <c r="J10" s="196">
        <v>158</v>
      </c>
      <c r="K10" s="196">
        <v>13305</v>
      </c>
      <c r="L10" s="196">
        <v>5218</v>
      </c>
      <c r="M10" s="196">
        <v>354</v>
      </c>
    </row>
    <row r="11" spans="1:14" ht="15.75" customHeight="1">
      <c r="A11" s="183" t="s">
        <v>49</v>
      </c>
      <c r="B11" s="196">
        <f t="shared" si="1"/>
        <v>175015</v>
      </c>
      <c r="C11" s="196">
        <v>47948</v>
      </c>
      <c r="D11" s="196">
        <v>5809</v>
      </c>
      <c r="E11" s="196">
        <v>28922</v>
      </c>
      <c r="F11" s="196">
        <v>3804</v>
      </c>
      <c r="G11" s="196">
        <v>1035</v>
      </c>
      <c r="H11" s="196">
        <v>140</v>
      </c>
      <c r="I11" s="196">
        <v>8</v>
      </c>
      <c r="J11" s="196">
        <v>1078</v>
      </c>
      <c r="K11" s="196">
        <v>86271</v>
      </c>
      <c r="L11" s="196">
        <v>36856</v>
      </c>
      <c r="M11" s="196">
        <v>1449</v>
      </c>
    </row>
    <row r="12" spans="1:14" ht="15.75" customHeight="1">
      <c r="A12" s="183" t="s">
        <v>50</v>
      </c>
      <c r="B12" s="196">
        <f t="shared" si="1"/>
        <v>215814</v>
      </c>
      <c r="C12" s="196">
        <v>87063</v>
      </c>
      <c r="D12" s="196">
        <v>27695</v>
      </c>
      <c r="E12" s="196">
        <v>11123</v>
      </c>
      <c r="F12" s="196">
        <v>1785</v>
      </c>
      <c r="G12" s="196">
        <v>719</v>
      </c>
      <c r="H12" s="196">
        <v>132</v>
      </c>
      <c r="I12" s="196">
        <v>3</v>
      </c>
      <c r="J12" s="196">
        <v>239</v>
      </c>
      <c r="K12" s="196">
        <v>87055</v>
      </c>
      <c r="L12" s="196">
        <v>76587</v>
      </c>
      <c r="M12" s="196">
        <v>4249</v>
      </c>
    </row>
    <row r="13" spans="1:14" ht="15.75" customHeight="1">
      <c r="A13" s="183" t="s">
        <v>51</v>
      </c>
      <c r="B13" s="196">
        <f t="shared" si="1"/>
        <v>316377</v>
      </c>
      <c r="C13" s="196">
        <v>82724</v>
      </c>
      <c r="D13" s="196">
        <v>8956</v>
      </c>
      <c r="E13" s="196">
        <v>56005</v>
      </c>
      <c r="F13" s="196">
        <v>6070</v>
      </c>
      <c r="G13" s="196">
        <v>1745</v>
      </c>
      <c r="H13" s="196">
        <v>300</v>
      </c>
      <c r="I13" s="196">
        <v>23</v>
      </c>
      <c r="J13" s="196">
        <v>5304</v>
      </c>
      <c r="K13" s="196">
        <v>155250</v>
      </c>
      <c r="L13" s="196">
        <v>73069</v>
      </c>
      <c r="M13" s="196">
        <v>3652</v>
      </c>
    </row>
    <row r="14" spans="1:14" ht="15.75" customHeight="1">
      <c r="A14" s="183" t="s">
        <v>52</v>
      </c>
      <c r="B14" s="196">
        <f t="shared" si="1"/>
        <v>44120</v>
      </c>
      <c r="C14" s="196">
        <v>9709</v>
      </c>
      <c r="D14" s="196">
        <v>1728</v>
      </c>
      <c r="E14" s="196">
        <v>10407</v>
      </c>
      <c r="F14" s="196">
        <v>1879</v>
      </c>
      <c r="G14" s="196">
        <v>226</v>
      </c>
      <c r="H14" s="196">
        <v>67</v>
      </c>
      <c r="I14" s="196">
        <v>10</v>
      </c>
      <c r="J14" s="196">
        <v>18</v>
      </c>
      <c r="K14" s="196">
        <v>20076</v>
      </c>
      <c r="L14" s="196">
        <v>12257</v>
      </c>
      <c r="M14" s="196">
        <v>350</v>
      </c>
    </row>
    <row r="15" spans="1:14" ht="15.75" customHeight="1">
      <c r="A15" s="183" t="s">
        <v>53</v>
      </c>
      <c r="B15" s="196">
        <f t="shared" si="1"/>
        <v>137112</v>
      </c>
      <c r="C15" s="196">
        <v>60690</v>
      </c>
      <c r="D15" s="196">
        <v>9020</v>
      </c>
      <c r="E15" s="196">
        <v>7806</v>
      </c>
      <c r="F15" s="196">
        <v>1134</v>
      </c>
      <c r="G15" s="196">
        <v>410</v>
      </c>
      <c r="H15" s="196">
        <v>51</v>
      </c>
      <c r="I15" s="196">
        <v>4</v>
      </c>
      <c r="J15" s="196">
        <v>110</v>
      </c>
      <c r="K15" s="196">
        <v>57887</v>
      </c>
      <c r="L15" s="196">
        <v>40902</v>
      </c>
      <c r="M15" s="196">
        <v>1995</v>
      </c>
    </row>
    <row r="16" spans="1:14" ht="15.75" customHeight="1">
      <c r="A16" s="183" t="s">
        <v>54</v>
      </c>
      <c r="B16" s="196">
        <f t="shared" si="1"/>
        <v>148998</v>
      </c>
      <c r="C16" s="196">
        <v>36283</v>
      </c>
      <c r="D16" s="196">
        <v>4885</v>
      </c>
      <c r="E16" s="196">
        <v>29794</v>
      </c>
      <c r="F16" s="196">
        <v>5283</v>
      </c>
      <c r="G16" s="196">
        <v>390</v>
      </c>
      <c r="H16" s="196">
        <v>41</v>
      </c>
      <c r="I16" s="196">
        <v>2</v>
      </c>
      <c r="J16" s="196">
        <v>257</v>
      </c>
      <c r="K16" s="196">
        <v>72063</v>
      </c>
      <c r="L16" s="196">
        <v>39451</v>
      </c>
      <c r="M16" s="196">
        <v>2367</v>
      </c>
    </row>
    <row r="17" spans="1:13" ht="15.75" customHeight="1">
      <c r="A17" s="183" t="s">
        <v>55</v>
      </c>
      <c r="B17" s="196">
        <f t="shared" si="1"/>
        <v>69865</v>
      </c>
      <c r="C17" s="196">
        <v>17915</v>
      </c>
      <c r="D17" s="196">
        <v>3633</v>
      </c>
      <c r="E17" s="196">
        <v>12377</v>
      </c>
      <c r="F17" s="196">
        <v>2052</v>
      </c>
      <c r="G17" s="196">
        <v>482</v>
      </c>
      <c r="H17" s="196">
        <v>148</v>
      </c>
      <c r="I17" s="196">
        <v>10</v>
      </c>
      <c r="J17" s="196">
        <v>238</v>
      </c>
      <c r="K17" s="196">
        <v>33010</v>
      </c>
      <c r="L17" s="196">
        <v>19749</v>
      </c>
      <c r="M17" s="196">
        <v>1163</v>
      </c>
    </row>
    <row r="18" spans="1:13" ht="15.75" customHeight="1">
      <c r="A18" s="183" t="s">
        <v>56</v>
      </c>
      <c r="B18" s="196">
        <f t="shared" si="1"/>
        <v>58891</v>
      </c>
      <c r="C18" s="196">
        <v>18487</v>
      </c>
      <c r="D18" s="196">
        <v>3003</v>
      </c>
      <c r="E18" s="196">
        <v>6547</v>
      </c>
      <c r="F18" s="196">
        <v>1013</v>
      </c>
      <c r="G18" s="196">
        <v>908</v>
      </c>
      <c r="H18" s="196">
        <v>363</v>
      </c>
      <c r="I18" s="196">
        <v>26</v>
      </c>
      <c r="J18" s="196">
        <v>146</v>
      </c>
      <c r="K18" s="196">
        <v>28398</v>
      </c>
      <c r="L18" s="196">
        <v>11961</v>
      </c>
      <c r="M18" s="196">
        <v>621</v>
      </c>
    </row>
    <row r="19" spans="1:13" ht="15.75" customHeight="1">
      <c r="A19" s="183" t="s">
        <v>57</v>
      </c>
      <c r="B19" s="196">
        <f t="shared" si="1"/>
        <v>117408</v>
      </c>
      <c r="C19" s="196">
        <v>38619</v>
      </c>
      <c r="D19" s="196">
        <v>4558</v>
      </c>
      <c r="E19" s="196">
        <v>17307</v>
      </c>
      <c r="F19" s="196">
        <v>1713</v>
      </c>
      <c r="G19" s="196">
        <v>249</v>
      </c>
      <c r="H19" s="196">
        <v>48</v>
      </c>
      <c r="I19" s="196">
        <v>4</v>
      </c>
      <c r="J19" s="196">
        <v>158</v>
      </c>
      <c r="K19" s="196">
        <v>54752</v>
      </c>
      <c r="L19" s="196">
        <v>28412</v>
      </c>
      <c r="M19" s="196">
        <v>1289</v>
      </c>
    </row>
    <row r="20" spans="1:13" ht="15.75" customHeight="1">
      <c r="A20" s="183" t="s">
        <v>58</v>
      </c>
      <c r="B20" s="196">
        <f t="shared" si="1"/>
        <v>75549</v>
      </c>
      <c r="C20" s="196">
        <v>13041</v>
      </c>
      <c r="D20" s="196">
        <v>1460</v>
      </c>
      <c r="E20" s="196">
        <v>20475</v>
      </c>
      <c r="F20" s="196">
        <v>3042</v>
      </c>
      <c r="G20" s="196">
        <v>579</v>
      </c>
      <c r="H20" s="196">
        <v>144</v>
      </c>
      <c r="I20" s="196">
        <v>6</v>
      </c>
      <c r="J20" s="196">
        <v>92</v>
      </c>
      <c r="K20" s="196">
        <v>36710</v>
      </c>
      <c r="L20" s="196">
        <v>17644</v>
      </c>
      <c r="M20" s="196">
        <v>1282</v>
      </c>
    </row>
    <row r="21" spans="1:13" ht="15.75" customHeight="1">
      <c r="A21" s="183" t="s">
        <v>59</v>
      </c>
      <c r="B21" s="196">
        <f t="shared" si="1"/>
        <v>210686</v>
      </c>
      <c r="C21" s="196">
        <v>41394</v>
      </c>
      <c r="D21" s="196">
        <v>8058</v>
      </c>
      <c r="E21" s="196">
        <v>44444</v>
      </c>
      <c r="F21" s="196">
        <v>8386</v>
      </c>
      <c r="G21" s="196">
        <v>2602</v>
      </c>
      <c r="H21" s="196">
        <v>935</v>
      </c>
      <c r="I21" s="196">
        <v>47</v>
      </c>
      <c r="J21" s="196">
        <v>1492</v>
      </c>
      <c r="K21" s="196">
        <v>103328</v>
      </c>
      <c r="L21" s="196">
        <v>50556</v>
      </c>
      <c r="M21" s="196">
        <v>2957</v>
      </c>
    </row>
    <row r="22" spans="1:13" ht="15.75" customHeight="1">
      <c r="A22" s="186" t="s">
        <v>60</v>
      </c>
      <c r="B22" s="205">
        <f>SUM(C22:K22)</f>
        <v>43784</v>
      </c>
      <c r="C22" s="205">
        <v>9218</v>
      </c>
      <c r="D22" s="205">
        <v>997</v>
      </c>
      <c r="E22" s="205">
        <v>10125</v>
      </c>
      <c r="F22" s="205">
        <v>1324</v>
      </c>
      <c r="G22" s="205">
        <v>290</v>
      </c>
      <c r="H22" s="205">
        <v>116</v>
      </c>
      <c r="I22" s="205">
        <v>7</v>
      </c>
      <c r="J22" s="205">
        <v>160</v>
      </c>
      <c r="K22" s="205">
        <v>21547</v>
      </c>
      <c r="L22" s="205">
        <v>8505</v>
      </c>
      <c r="M22" s="205">
        <v>537</v>
      </c>
    </row>
    <row r="23" spans="1:13" ht="12.75" customHeight="1">
      <c r="A23" s="829" t="s">
        <v>260</v>
      </c>
      <c r="B23" s="829"/>
      <c r="C23" s="829"/>
      <c r="D23" s="829"/>
      <c r="E23" s="829"/>
      <c r="F23" s="829"/>
      <c r="G23" s="829"/>
      <c r="H23" s="829"/>
      <c r="I23" s="829"/>
      <c r="J23" s="829"/>
      <c r="K23" s="829"/>
      <c r="L23" s="829"/>
      <c r="M23" s="829"/>
    </row>
    <row r="24" spans="1:13" ht="12" customHeight="1">
      <c r="A24" s="830" t="s">
        <v>478</v>
      </c>
      <c r="B24" s="830"/>
      <c r="C24" s="830"/>
      <c r="D24" s="830"/>
      <c r="E24" s="830"/>
      <c r="F24" s="830"/>
      <c r="G24" s="830"/>
      <c r="H24" s="830"/>
      <c r="I24" s="830"/>
      <c r="J24" s="830"/>
      <c r="K24" s="830"/>
      <c r="L24" s="830"/>
      <c r="M24" s="830"/>
    </row>
    <row r="25" spans="1:13" ht="12.75" customHeight="1">
      <c r="A25" s="830" t="s">
        <v>261</v>
      </c>
      <c r="B25" s="830"/>
      <c r="C25" s="830"/>
      <c r="D25" s="830"/>
      <c r="E25" s="830"/>
      <c r="F25" s="830"/>
      <c r="G25" s="830"/>
      <c r="H25" s="830"/>
      <c r="I25" s="830"/>
      <c r="J25" s="830"/>
      <c r="K25" s="830"/>
      <c r="L25" s="830"/>
      <c r="M25" s="830"/>
    </row>
    <row r="26" spans="1:13" ht="12.75" customHeight="1">
      <c r="A26" s="830" t="s">
        <v>262</v>
      </c>
      <c r="B26" s="830"/>
      <c r="C26" s="830"/>
      <c r="D26" s="830"/>
      <c r="E26" s="830"/>
      <c r="F26" s="830"/>
      <c r="G26" s="830"/>
      <c r="H26" s="830"/>
      <c r="I26" s="830"/>
      <c r="J26" s="830"/>
      <c r="K26" s="830"/>
      <c r="L26" s="830"/>
      <c r="M26" s="830"/>
    </row>
    <row r="27" spans="1:13" ht="39.75" customHeight="1">
      <c r="A27" s="836" t="s">
        <v>602</v>
      </c>
      <c r="B27" s="836"/>
      <c r="C27" s="836"/>
      <c r="D27" s="836"/>
      <c r="E27" s="836"/>
    </row>
    <row r="28" spans="1:13" ht="17.25" customHeight="1">
      <c r="A28" s="831" t="s">
        <v>15</v>
      </c>
      <c r="B28" s="832"/>
      <c r="C28" s="581" t="s">
        <v>654</v>
      </c>
      <c r="D28" s="584"/>
    </row>
    <row r="29" spans="1:13" ht="18" customHeight="1">
      <c r="A29" s="833"/>
      <c r="B29" s="834"/>
      <c r="C29" s="526" t="s">
        <v>254</v>
      </c>
    </row>
    <row r="30" spans="1:13" ht="19.5" customHeight="1">
      <c r="A30" s="827" t="s">
        <v>255</v>
      </c>
      <c r="B30" s="827"/>
      <c r="C30" s="99">
        <f>SUM(C31:C34)</f>
        <v>1797824689.8800001</v>
      </c>
    </row>
    <row r="31" spans="1:13" ht="15.75" customHeight="1">
      <c r="A31" s="68" t="s">
        <v>481</v>
      </c>
      <c r="B31" s="68"/>
      <c r="C31" s="100">
        <v>837596986</v>
      </c>
    </row>
    <row r="32" spans="1:13" ht="15.75" customHeight="1">
      <c r="A32" s="68" t="s">
        <v>480</v>
      </c>
      <c r="B32" s="68"/>
      <c r="C32" s="100">
        <v>931002000</v>
      </c>
    </row>
    <row r="33" spans="1:3" ht="15.75" customHeight="1">
      <c r="A33" s="68" t="s">
        <v>479</v>
      </c>
      <c r="B33" s="68"/>
      <c r="C33" s="100">
        <v>5910767.1799999997</v>
      </c>
    </row>
    <row r="34" spans="1:3" ht="15.75" customHeight="1">
      <c r="A34" s="828" t="s">
        <v>525</v>
      </c>
      <c r="B34" s="828"/>
      <c r="C34" s="70">
        <v>23314936.699999999</v>
      </c>
    </row>
  </sheetData>
  <mergeCells count="16">
    <mergeCell ref="B5:M5"/>
    <mergeCell ref="A3:A5"/>
    <mergeCell ref="A27:E27"/>
    <mergeCell ref="A1:M1"/>
    <mergeCell ref="A2:M2"/>
    <mergeCell ref="B3:B4"/>
    <mergeCell ref="C3:K3"/>
    <mergeCell ref="L3:L4"/>
    <mergeCell ref="M3:M4"/>
    <mergeCell ref="A30:B30"/>
    <mergeCell ref="A34:B34"/>
    <mergeCell ref="A23:M23"/>
    <mergeCell ref="A24:M24"/>
    <mergeCell ref="A25:M25"/>
    <mergeCell ref="A26:M26"/>
    <mergeCell ref="A28:B29"/>
  </mergeCells>
  <hyperlinks>
    <hyperlink ref="N2" location="'Spis treści'!A1" display="Powrót do spisu" xr:uid="{59847AB4-F0A3-4D24-981E-C2109E72DD21}"/>
  </hyperlinks>
  <printOptions horizontalCentered="1"/>
  <pageMargins left="0.51181102362204722" right="0.51181102362204722" top="0.6692913385826772" bottom="0.55118110236220474" header="0.31496062992125984" footer="0.31496062992125984"/>
  <pageSetup paperSize="9" scale="80" orientation="landscape" r:id="rId1"/>
  <headerFooter differentFirst="1" alignWithMargins="0">
    <oddFooter>&amp;C&amp;"Arial,Normalny"&amp;9&amp;P</oddFooter>
  </headerFooter>
  <ignoredErrors>
    <ignoredError sqref="B7:B22"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E620B-64E0-4CCA-9441-44B7BDFACF13}">
  <sheetPr>
    <tabColor rgb="FF33CC33"/>
  </sheetPr>
  <dimension ref="A1:F34"/>
  <sheetViews>
    <sheetView showGridLines="0" view="pageBreakPreview" topLeftCell="A16" zoomScaleNormal="100" zoomScaleSheetLayoutView="100" workbookViewId="0">
      <selection activeCell="A17" sqref="A17:B17"/>
    </sheetView>
  </sheetViews>
  <sheetFormatPr defaultRowHeight="15"/>
  <cols>
    <col min="1" max="1" width="19.5" style="486" customWidth="1"/>
    <col min="2" max="2" width="67.875" style="486" customWidth="1"/>
    <col min="3" max="3" width="16.125" style="486" customWidth="1"/>
    <col min="4" max="4" width="16" style="486" customWidth="1"/>
    <col min="5" max="5" width="14.5" style="486" customWidth="1"/>
    <col min="6" max="6" width="15.125" style="486" customWidth="1"/>
    <col min="7" max="7" width="13.625" style="486" customWidth="1"/>
    <col min="8" max="8" width="14" style="486" bestFit="1" customWidth="1"/>
    <col min="9" max="9" width="21.75" style="486" bestFit="1" customWidth="1"/>
    <col min="10" max="16384" width="9" style="486"/>
  </cols>
  <sheetData>
    <row r="1" spans="1:6" s="480" customFormat="1" ht="35.25" customHeight="1">
      <c r="A1" s="842" t="s">
        <v>626</v>
      </c>
      <c r="B1" s="843"/>
    </row>
    <row r="2" spans="1:6" s="480" customFormat="1" ht="12.75" customHeight="1">
      <c r="B2" s="481"/>
    </row>
    <row r="3" spans="1:6" s="480" customFormat="1" ht="12.75" customHeight="1">
      <c r="B3" s="481"/>
    </row>
    <row r="4" spans="1:6" s="480" customFormat="1" ht="12.75" customHeight="1">
      <c r="B4" s="481"/>
    </row>
    <row r="5" spans="1:6" s="480" customFormat="1" ht="12.75" customHeight="1">
      <c r="B5" s="481"/>
    </row>
    <row r="6" spans="1:6" s="480" customFormat="1" ht="24" customHeight="1">
      <c r="B6" s="615"/>
    </row>
    <row r="7" spans="1:6" s="480" customFormat="1" ht="12.75" customHeight="1">
      <c r="B7" s="615"/>
    </row>
    <row r="8" spans="1:6" s="480" customFormat="1" ht="20.25" customHeight="1">
      <c r="A8" s="481" t="s">
        <v>280</v>
      </c>
      <c r="B8" s="481"/>
      <c r="C8" s="481"/>
      <c r="D8" s="481"/>
      <c r="E8" s="481"/>
      <c r="F8" s="481"/>
    </row>
    <row r="9" spans="1:6" s="480" customFormat="1" ht="21.75" customHeight="1"/>
    <row r="10" spans="1:6" s="480" customFormat="1" ht="21.75" customHeight="1"/>
    <row r="11" spans="1:6" s="480" customFormat="1" ht="21.75" customHeight="1"/>
    <row r="12" spans="1:6" s="480" customFormat="1" ht="21.75" customHeight="1"/>
    <row r="13" spans="1:6" s="480" customFormat="1" ht="21.75" customHeight="1"/>
    <row r="14" spans="1:6" s="480" customFormat="1" ht="21.75" customHeight="1"/>
    <row r="15" spans="1:6" s="480" customFormat="1" ht="27" customHeight="1">
      <c r="A15" s="612"/>
      <c r="B15" s="612"/>
      <c r="C15" s="482"/>
      <c r="F15" s="482"/>
    </row>
    <row r="16" spans="1:6" s="480" customFormat="1" ht="12.75"/>
    <row r="17" spans="1:6" s="480" customFormat="1" ht="24" customHeight="1">
      <c r="A17" s="484"/>
      <c r="B17" s="484"/>
      <c r="C17" s="484"/>
      <c r="D17" s="484"/>
      <c r="E17" s="484"/>
      <c r="F17" s="484"/>
    </row>
    <row r="18" spans="1:6" s="480" customFormat="1" ht="21" customHeight="1"/>
    <row r="19" spans="1:6" s="480" customFormat="1" ht="21" customHeight="1"/>
    <row r="20" spans="1:6" s="480" customFormat="1" ht="21" customHeight="1"/>
    <row r="21" spans="1:6" s="480" customFormat="1" ht="21" customHeight="1"/>
    <row r="22" spans="1:6" s="480" customFormat="1" ht="21" customHeight="1"/>
    <row r="23" spans="1:6" s="480" customFormat="1" ht="21" customHeight="1"/>
    <row r="24" spans="1:6" s="480" customFormat="1" ht="21" customHeight="1"/>
    <row r="25" spans="1:6" s="480" customFormat="1" ht="21" customHeight="1"/>
    <row r="26" spans="1:6" s="480" customFormat="1" ht="123" customHeight="1"/>
    <row r="27" spans="1:6" s="480" customFormat="1" ht="29.25" customHeight="1">
      <c r="A27" s="844" t="s">
        <v>625</v>
      </c>
      <c r="B27" s="844"/>
      <c r="C27" s="485"/>
      <c r="D27" s="485"/>
      <c r="E27" s="485"/>
      <c r="F27" s="485"/>
    </row>
    <row r="28" spans="1:6" ht="33.75" customHeight="1">
      <c r="C28" s="488"/>
      <c r="D28" s="488"/>
      <c r="E28" s="489"/>
      <c r="F28" s="487"/>
    </row>
    <row r="30" spans="1:6" ht="33" customHeight="1">
      <c r="A30" s="845"/>
      <c r="B30" s="847"/>
    </row>
    <row r="31" spans="1:6">
      <c r="A31" s="846" t="s">
        <v>624</v>
      </c>
      <c r="B31" s="847"/>
    </row>
    <row r="34" spans="1:2" ht="42" customHeight="1">
      <c r="A34" s="845"/>
      <c r="B34" s="845"/>
    </row>
  </sheetData>
  <mergeCells count="7">
    <mergeCell ref="A1:B1"/>
    <mergeCell ref="B6:B7"/>
    <mergeCell ref="A15:B15"/>
    <mergeCell ref="A27:B27"/>
    <mergeCell ref="A34:B34"/>
    <mergeCell ref="A31:B31"/>
    <mergeCell ref="A30:B30"/>
  </mergeCells>
  <hyperlinks>
    <hyperlink ref="A31" r:id="rId1" xr:uid="{5E30D09B-988B-4B81-9026-4B7DBB9AB686}"/>
  </hyperlinks>
  <pageMargins left="0.70866141732283472" right="0.55000000000000004" top="0.74803149606299213" bottom="0.74803149606299213" header="0.31496062992125984" footer="0.31496062992125984"/>
  <pageSetup paperSize="9" fitToWidth="2" orientation="portrait" r:id="rId2"/>
  <headerFooter differentFirst="1"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33</vt:i4>
      </vt:variant>
      <vt:variant>
        <vt:lpstr>Nazwane zakresy</vt:lpstr>
      </vt:variant>
      <vt:variant>
        <vt:i4>33</vt:i4>
      </vt:variant>
    </vt:vector>
  </HeadingPairs>
  <TitlesOfParts>
    <vt:vector size="66" baseType="lpstr">
      <vt:lpstr>Strona tytułowa</vt:lpstr>
      <vt:lpstr>Spis treści</vt:lpstr>
      <vt:lpstr>Uwagi wstępne</vt:lpstr>
      <vt:lpstr>Objaśnienia i skróty</vt:lpstr>
      <vt:lpstr>Tab 1</vt:lpstr>
      <vt:lpstr>Tab 2 i 3</vt:lpstr>
      <vt:lpstr>Tab 4 i 5</vt:lpstr>
      <vt:lpstr>Tab 6 i 7</vt:lpstr>
      <vt:lpstr>Tab 8 i 9</vt:lpstr>
      <vt:lpstr>Tab 10</vt:lpstr>
      <vt:lpstr>Tab 1 (11)</vt:lpstr>
      <vt:lpstr>Tab 2 (12) i wykres 1</vt:lpstr>
      <vt:lpstr>Tab 3 (13) i wykres 2</vt:lpstr>
      <vt:lpstr>Tab 4 (14)</vt:lpstr>
      <vt:lpstr>Tab 5 (15)</vt:lpstr>
      <vt:lpstr>Wykres 3</vt:lpstr>
      <vt:lpstr>Tab 6 (16)</vt:lpstr>
      <vt:lpstr>Tab 7 (17)</vt:lpstr>
      <vt:lpstr>Tab 8 (18)</vt:lpstr>
      <vt:lpstr>Tab 9 (19) i 10 (20)</vt:lpstr>
      <vt:lpstr>Tab 11 (21) i 12 (22)</vt:lpstr>
      <vt:lpstr>Tab 1 (23)</vt:lpstr>
      <vt:lpstr>Tab 1 (24) i 2 (25)</vt:lpstr>
      <vt:lpstr>Wykres 4</vt:lpstr>
      <vt:lpstr>Tab 3 (26) i 4 (27)</vt:lpstr>
      <vt:lpstr>Wykres 5</vt:lpstr>
      <vt:lpstr>Tab 1 (28)</vt:lpstr>
      <vt:lpstr>Tab 2 (29) i 3 (30)</vt:lpstr>
      <vt:lpstr>Tab 4 (31)</vt:lpstr>
      <vt:lpstr>Tab 5 (32) i 6 (33)</vt:lpstr>
      <vt:lpstr>Tab 7 (34) i 8 (35)</vt:lpstr>
      <vt:lpstr>Tab 1 (36) i 2 (37)</vt:lpstr>
      <vt:lpstr>Strona końcowa</vt:lpstr>
      <vt:lpstr>'Objaśnienia i skróty'!Obszar_wydruku</vt:lpstr>
      <vt:lpstr>'Spis treści'!Obszar_wydruku</vt:lpstr>
      <vt:lpstr>'Strona końcowa'!Obszar_wydruku</vt:lpstr>
      <vt:lpstr>'Strona tytułowa'!Obszar_wydruku</vt:lpstr>
      <vt:lpstr>'Tab 1'!Obszar_wydruku</vt:lpstr>
      <vt:lpstr>'Tab 1 (11)'!Obszar_wydruku</vt:lpstr>
      <vt:lpstr>'Tab 1 (23)'!Obszar_wydruku</vt:lpstr>
      <vt:lpstr>'Tab 1 (24) i 2 (25)'!Obszar_wydruku</vt:lpstr>
      <vt:lpstr>'Tab 1 (28)'!Obszar_wydruku</vt:lpstr>
      <vt:lpstr>'Tab 1 (36) i 2 (37)'!Obszar_wydruku</vt:lpstr>
      <vt:lpstr>'Tab 10'!Obszar_wydruku</vt:lpstr>
      <vt:lpstr>'Tab 11 (21) i 12 (22)'!Obszar_wydruku</vt:lpstr>
      <vt:lpstr>'Tab 2 (12) i wykres 1'!Obszar_wydruku</vt:lpstr>
      <vt:lpstr>'Tab 2 (29) i 3 (30)'!Obszar_wydruku</vt:lpstr>
      <vt:lpstr>'Tab 2 i 3'!Obszar_wydruku</vt:lpstr>
      <vt:lpstr>'Tab 3 (13) i wykres 2'!Obszar_wydruku</vt:lpstr>
      <vt:lpstr>'Tab 3 (26) i 4 (27)'!Obszar_wydruku</vt:lpstr>
      <vt:lpstr>'Tab 4 (14)'!Obszar_wydruku</vt:lpstr>
      <vt:lpstr>'Tab 4 (31)'!Obszar_wydruku</vt:lpstr>
      <vt:lpstr>'Tab 4 i 5'!Obszar_wydruku</vt:lpstr>
      <vt:lpstr>'Tab 5 (15)'!Obszar_wydruku</vt:lpstr>
      <vt:lpstr>'Tab 5 (32) i 6 (33)'!Obszar_wydruku</vt:lpstr>
      <vt:lpstr>'Tab 6 (16)'!Obszar_wydruku</vt:lpstr>
      <vt:lpstr>'Tab 6 i 7'!Obszar_wydruku</vt:lpstr>
      <vt:lpstr>'Tab 7 (17)'!Obszar_wydruku</vt:lpstr>
      <vt:lpstr>'Tab 7 (34) i 8 (35)'!Obszar_wydruku</vt:lpstr>
      <vt:lpstr>'Tab 8 (18)'!Obszar_wydruku</vt:lpstr>
      <vt:lpstr>'Tab 8 i 9'!Obszar_wydruku</vt:lpstr>
      <vt:lpstr>'Tab 9 (19) i 10 (20)'!Obszar_wydruku</vt:lpstr>
      <vt:lpstr>'Uwagi wstępne'!Obszar_wydruku</vt:lpstr>
      <vt:lpstr>'Wykres 3'!Obszar_wydruku</vt:lpstr>
      <vt:lpstr>'Wykres 4'!Obszar_wydruku</vt:lpstr>
      <vt:lpstr>'Wykres 5'!Obszar_wydruku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2023-05-23T10:31:49Z</dcterms:modified>
</cp:coreProperties>
</file>