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 I_VI_2020" sheetId="18" r:id="rId6"/>
    <sheet name="eksport_VI_2020" sheetId="16" r:id="rId7"/>
    <sheet name="import_I_VI_2020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  <externalReference r:id="rId17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_xlnm.Print_Titles" localSheetId="5">'handel zagraniczny I_VI_2020'!#REF!</definedName>
  </definedNames>
  <calcPr calcId="162913"/>
</workbook>
</file>

<file path=xl/calcChain.xml><?xml version="1.0" encoding="utf-8"?>
<calcChain xmlns="http://schemas.openxmlformats.org/spreadsheetml/2006/main">
  <c r="O51" i="2" l="1"/>
  <c r="N51" i="2"/>
  <c r="M51" i="2"/>
  <c r="L51" i="2"/>
  <c r="K51" i="2"/>
  <c r="J51" i="2"/>
  <c r="I51" i="2"/>
  <c r="H51" i="2"/>
  <c r="G51" i="2"/>
  <c r="F51" i="2"/>
  <c r="E51" i="2"/>
  <c r="D51" i="2"/>
  <c r="C51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O40" i="2"/>
  <c r="N40" i="2"/>
  <c r="M40" i="2"/>
  <c r="L40" i="2"/>
  <c r="K40" i="2"/>
  <c r="J40" i="2"/>
  <c r="I40" i="2"/>
  <c r="H40" i="2"/>
  <c r="G40" i="2"/>
  <c r="F40" i="2"/>
  <c r="E40" i="2"/>
  <c r="D40" i="2"/>
  <c r="K39" i="2"/>
  <c r="J39" i="2"/>
  <c r="G39" i="2"/>
  <c r="F39" i="2"/>
  <c r="E39" i="2"/>
  <c r="D39" i="2"/>
  <c r="C39" i="2"/>
  <c r="K38" i="2"/>
  <c r="J38" i="2"/>
  <c r="G38" i="2"/>
  <c r="F38" i="2"/>
  <c r="E38" i="2"/>
  <c r="D38" i="2"/>
  <c r="C38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G29" i="2"/>
  <c r="F29" i="2"/>
  <c r="E29" i="2"/>
  <c r="D29" i="2"/>
  <c r="C29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O9" i="2"/>
  <c r="N9" i="2"/>
  <c r="M9" i="2"/>
  <c r="L9" i="2"/>
  <c r="K9" i="2"/>
  <c r="J9" i="2"/>
  <c r="I9" i="2"/>
  <c r="H9" i="2"/>
  <c r="G9" i="2"/>
  <c r="F9" i="2"/>
  <c r="E9" i="2"/>
  <c r="D9" i="2"/>
  <c r="C9" i="2"/>
  <c r="O8" i="2"/>
  <c r="N8" i="2"/>
  <c r="M8" i="2"/>
  <c r="L8" i="2"/>
  <c r="K8" i="2"/>
  <c r="J8" i="2"/>
  <c r="I8" i="2"/>
  <c r="H8" i="2"/>
  <c r="G8" i="2"/>
  <c r="F8" i="2"/>
  <c r="E8" i="2"/>
  <c r="D8" i="2"/>
  <c r="C8" i="2"/>
  <c r="O7" i="2"/>
  <c r="N7" i="2"/>
  <c r="M7" i="2"/>
  <c r="L7" i="2"/>
  <c r="K7" i="2"/>
  <c r="J7" i="2"/>
  <c r="I7" i="2"/>
  <c r="H7" i="2"/>
  <c r="G7" i="2"/>
  <c r="F7" i="2"/>
  <c r="E7" i="2"/>
  <c r="D7" i="2"/>
  <c r="C7" i="2"/>
  <c r="F3" i="2"/>
  <c r="D3" i="2"/>
</calcChain>
</file>

<file path=xl/sharedStrings.xml><?xml version="1.0" encoding="utf-8"?>
<sst xmlns="http://schemas.openxmlformats.org/spreadsheetml/2006/main" count="637" uniqueCount="293">
  <si>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</si>
  <si>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</si>
  <si>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</si>
  <si>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</si>
  <si>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</si>
  <si>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</si>
  <si>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</si>
  <si>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</si>
  <si>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</si>
  <si>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</si>
  <si>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</si>
  <si>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</si>
  <si>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</si>
  <si>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</si>
  <si>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</si>
  <si>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</si>
  <si>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</si>
  <si>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</si>
  <si>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</si>
  <si>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</si>
  <si>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</si>
  <si>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</si>
  <si>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</si>
  <si>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</si>
  <si>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</si>
  <si>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</si>
  <si>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</si>
  <si>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</si>
  <si>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</si>
  <si>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</si>
  <si>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</si>
  <si>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</si>
  <si>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</si>
  <si>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</si>
  <si>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</si>
  <si>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</si>
  <si>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</si>
  <si>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</si>
  <si>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</si>
  <si>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</si>
  <si>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</si>
  <si>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</si>
  <si>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</si>
  <si>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</si>
  <si>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</si>
  <si>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</si>
  <si>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</si>
  <si>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</si>
  <si>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</si>
  <si>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</si>
  <si>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</si>
  <si>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</si>
  <si>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</si>
  <si>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</si>
  <si>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</si>
  <si>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</si>
  <si>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</si>
  <si>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</si>
  <si>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</si>
  <si>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</si>
  <si>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</si>
  <si>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</si>
  <si>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</si>
  <si>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</si>
  <si>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</si>
  <si>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</si>
  <si>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</si>
  <si>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</si>
  <si>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</si>
  <si>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</si>
  <si>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</si>
  <si>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</si>
  <si>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</si>
  <si>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</si>
  <si>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</si>
  <si>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</si>
  <si>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</si>
  <si>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</si>
  <si>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</si>
  <si>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</si>
  <si>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</si>
  <si>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</si>
  <si>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</si>
  <si>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</si>
  <si>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</si>
  <si>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</si>
  <si>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</si>
  <si>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</si>
  <si>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</si>
  <si>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</si>
  <si>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</si>
  <si>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</si>
  <si>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</si>
  <si>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</si>
  <si>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</si>
  <si>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</si>
  <si>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</si>
  <si>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</si>
  <si>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</si>
  <si>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</si>
  <si>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</si>
  <si>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</si>
  <si>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</si>
  <si>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</si>
  <si>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</si>
  <si>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</si>
  <si>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</si>
  <si>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</si>
  <si>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</si>
  <si>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</si>
  <si>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</si>
  <si>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</si>
  <si>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</si>
  <si>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</si>
  <si>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</si>
  <si>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</si>
  <si>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</si>
  <si>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</si>
  <si>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</si>
  <si>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</si>
  <si>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</si>
  <si>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</si>
  <si>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</si>
  <si>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</si>
  <si>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</si>
  <si>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</si>
  <si>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</si>
  <si>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</si>
  <si>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</si>
  <si>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</si>
  <si>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</si>
  <si>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</si>
  <si>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</si>
  <si>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</si>
  <si>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</si>
  <si>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</si>
  <si>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</si>
  <si>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</si>
  <si>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</si>
  <si>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</si>
  <si>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</si>
  <si>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</si>
  <si>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</si>
  <si>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</si>
  <si>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</si>
  <si>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</si>
  <si>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</si>
  <si>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</si>
  <si>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</si>
  <si>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</si>
  <si>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</si>
  <si>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</si>
  <si>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</si>
  <si>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</si>
  <si>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</si>
  <si>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</si>
  <si>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MAŁOPOLSKIE</t>
  </si>
  <si>
    <t>Jabłka:</t>
  </si>
  <si>
    <t>Pomidory malinowe</t>
  </si>
  <si>
    <t>Poznań</t>
  </si>
  <si>
    <t>--</t>
  </si>
  <si>
    <t>Departament Przetwórstwa i Rynków Rolnych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</si>
  <si>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</si>
  <si>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</si>
  <si>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</si>
  <si>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</si>
  <si>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</si>
  <si>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</si>
  <si>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</si>
  <si>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</si>
  <si>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</si>
  <si>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</si>
  <si>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</si>
  <si>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</si>
  <si>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</si>
  <si>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</si>
  <si>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</si>
  <si>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</si>
  <si>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</si>
  <si>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</si>
  <si>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</si>
  <si>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</si>
  <si>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</si>
  <si>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</si>
  <si>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</si>
  <si>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</si>
  <si>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</si>
  <si>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</si>
  <si>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</si>
  <si>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</si>
  <si>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</si>
  <si>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</si>
  <si>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</si>
  <si>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Namibia</t>
  </si>
  <si>
    <t>Indonezja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</si>
  <si>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</si>
  <si>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</si>
  <si>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</si>
  <si>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</si>
  <si>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</si>
  <si>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</si>
  <si>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</si>
  <si>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</si>
  <si>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</si>
  <si>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</si>
  <si>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</si>
  <si>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</si>
  <si>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</si>
  <si>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</si>
  <si>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</si>
  <si>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</si>
  <si>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</si>
  <si>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</si>
  <si>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</si>
  <si>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</si>
  <si>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</si>
  <si>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</si>
  <si>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</si>
  <si>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</si>
  <si>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</si>
  <si>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</si>
  <si>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</si>
  <si>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</si>
  <si>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</si>
  <si>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</si>
  <si>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</si>
  <si>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</si>
  <si>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</si>
  <si>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</si>
  <si>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</si>
  <si>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</si>
  <si>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</si>
  <si>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</si>
  <si>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Węgry</t>
  </si>
  <si>
    <t>Eksport pomidorów (CN 070200) wg. ważniejszych krajów</t>
  </si>
  <si>
    <t>Bułgaria</t>
  </si>
  <si>
    <t>Import pomarańczy (CN 080510) wg. ważniejszych krajów</t>
  </si>
  <si>
    <t>Wrocław</t>
  </si>
  <si>
    <t>Maliny</t>
  </si>
  <si>
    <t>Nektarynki</t>
  </si>
  <si>
    <t>Morele</t>
  </si>
  <si>
    <t>Agrest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</si>
  <si>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</si>
  <si>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</si>
  <si>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</si>
  <si>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</si>
  <si>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</si>
  <si>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</si>
  <si>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</si>
  <si>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</si>
  <si>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</si>
  <si>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</si>
  <si>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</si>
  <si>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</si>
  <si>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</si>
  <si>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</si>
  <si>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</si>
  <si>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</si>
  <si>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</si>
  <si>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</si>
  <si>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</si>
  <si>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</si>
  <si>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</si>
  <si>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Pomidory gruntowe</t>
  </si>
  <si>
    <t>Owoce krajowe</t>
  </si>
  <si>
    <t>Piros</t>
  </si>
  <si>
    <t>Antonówki</t>
  </si>
  <si>
    <t>Paulared</t>
  </si>
  <si>
    <t>Celesta</t>
  </si>
  <si>
    <t>Delikates</t>
  </si>
  <si>
    <t>I-VI 2019r.</t>
  </si>
  <si>
    <t>I-VI 2020r*.</t>
  </si>
  <si>
    <t>I-VI 2020r.*</t>
  </si>
  <si>
    <t>Holandia</t>
  </si>
  <si>
    <t>Białystok</t>
  </si>
  <si>
    <t>Radom</t>
  </si>
  <si>
    <t>Rzeszów</t>
  </si>
  <si>
    <t>Sandomierz</t>
  </si>
  <si>
    <t>Gala</t>
  </si>
  <si>
    <t>Ligol</t>
  </si>
  <si>
    <t>Lobo</t>
  </si>
  <si>
    <t>24.08-30.08.2020</t>
  </si>
  <si>
    <t>31.08-04.09.2020</t>
  </si>
  <si>
    <t>Średnie ceny targowiskowe ziemniaków i cebuli białej wg województw w okresie: 31.08 - 04.09 2020 r.</t>
  </si>
  <si>
    <t>NR 36/2020</t>
  </si>
  <si>
    <t>10.09.2020 r.</t>
  </si>
  <si>
    <t>NOTOWANIA W DNIACH: 31.08.2020 - 10.09.2020 r</t>
  </si>
  <si>
    <t>Borówka amerykańska</t>
  </si>
  <si>
    <t>Cortland</t>
  </si>
  <si>
    <t>Szampion</t>
  </si>
  <si>
    <t xml:space="preserve">Kapusta </t>
  </si>
  <si>
    <t xml:space="preserve">Pory </t>
  </si>
  <si>
    <t xml:space="preserve">Sałata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</si>
</sst>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5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28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2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18" fillId="0" borderId="51" xfId="0" applyFont="1" applyFill="1" applyBorder="1"/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3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6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4" fontId="19" fillId="0" borderId="26" xfId="3" applyNumberFormat="1" applyFont="1" applyBorder="1" applyAlignment="1">
      <alignment horizontal="centerContinuous" vertical="center"/>
    </xf>
    <xf numFmtId="165" fontId="18" fillId="0" borderId="57" xfId="0" applyNumberFormat="1" applyFont="1" applyBorder="1" applyAlignment="1">
      <alignment horizontal="centerContinuous"/>
    </xf>
    <xf numFmtId="0" fontId="19" fillId="0" borderId="58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9" xfId="0" applyNumberFormat="1" applyFont="1" applyBorder="1" applyAlignment="1">
      <alignment horizontal="center"/>
    </xf>
    <xf numFmtId="0" fontId="19" fillId="0" borderId="60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1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4" xfId="3" applyNumberFormat="1" applyFont="1" applyBorder="1" applyAlignment="1">
      <alignment horizontal="right" vertical="top"/>
    </xf>
    <xf numFmtId="2" fontId="22" fillId="0" borderId="66" xfId="3" applyNumberFormat="1" applyFont="1" applyBorder="1" applyAlignment="1">
      <alignment vertical="top"/>
    </xf>
    <xf numFmtId="0" fontId="18" fillId="0" borderId="65" xfId="0" applyFont="1" applyFill="1" applyBorder="1"/>
    <xf numFmtId="0" fontId="21" fillId="0" borderId="78" xfId="3" applyNumberFormat="1" applyFont="1" applyBorder="1" applyAlignment="1">
      <alignment horizontal="right"/>
    </xf>
    <xf numFmtId="0" fontId="22" fillId="0" borderId="76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82" xfId="4" applyFont="1" applyBorder="1" applyAlignment="1">
      <alignment horizontal="centerContinuous"/>
    </xf>
    <xf numFmtId="0" fontId="39" fillId="0" borderId="83" xfId="4" applyFont="1" applyBorder="1" applyAlignment="1">
      <alignment horizontal="centerContinuous"/>
    </xf>
    <xf numFmtId="0" fontId="39" fillId="0" borderId="84" xfId="4" applyFont="1" applyBorder="1" applyAlignment="1">
      <alignment horizontal="centerContinuous"/>
    </xf>
    <xf numFmtId="0" fontId="40" fillId="0" borderId="85" xfId="4" applyFont="1" applyBorder="1"/>
    <xf numFmtId="0" fontId="41" fillId="0" borderId="92" xfId="4" applyFont="1" applyBorder="1"/>
    <xf numFmtId="0" fontId="41" fillId="0" borderId="95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46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9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100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101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102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103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04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105" xfId="0" applyNumberFormat="1" applyFont="1" applyBorder="1"/>
    <xf numFmtId="0" fontId="41" fillId="0" borderId="106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6" xfId="0" applyNumberFormat="1" applyFont="1" applyFill="1" applyBorder="1"/>
    <xf numFmtId="166" fontId="48" fillId="0" borderId="34" xfId="0" applyNumberFormat="1" applyFont="1" applyBorder="1"/>
    <xf numFmtId="166" fontId="48" fillId="3" borderId="81" xfId="0" applyNumberFormat="1" applyFont="1" applyFill="1" applyBorder="1"/>
    <xf numFmtId="49" fontId="41" fillId="0" borderId="107" xfId="0" applyNumberFormat="1" applyFont="1" applyBorder="1"/>
    <xf numFmtId="0" fontId="41" fillId="0" borderId="108" xfId="0" applyFont="1" applyBorder="1"/>
    <xf numFmtId="166" fontId="41" fillId="0" borderId="109" xfId="0" applyNumberFormat="1" applyFont="1" applyBorder="1"/>
    <xf numFmtId="166" fontId="41" fillId="3" borderId="109" xfId="0" applyNumberFormat="1" applyFont="1" applyFill="1" applyBorder="1"/>
    <xf numFmtId="166" fontId="41" fillId="3" borderId="108" xfId="0" applyNumberFormat="1" applyFont="1" applyFill="1" applyBorder="1"/>
    <xf numFmtId="166" fontId="48" fillId="0" borderId="109" xfId="0" applyNumberFormat="1" applyFont="1" applyBorder="1"/>
    <xf numFmtId="166" fontId="48" fillId="3" borderId="110" xfId="0" applyNumberFormat="1" applyFont="1" applyFill="1" applyBorder="1"/>
    <xf numFmtId="0" fontId="28" fillId="0" borderId="86" xfId="4" applyFont="1" applyBorder="1" applyAlignment="1">
      <alignment horizontal="center" vertical="center"/>
    </xf>
    <xf numFmtId="0" fontId="28" fillId="3" borderId="87" xfId="4" applyFont="1" applyFill="1" applyBorder="1" applyAlignment="1">
      <alignment horizontal="center" vertical="center" wrapText="1"/>
    </xf>
    <xf numFmtId="0" fontId="28" fillId="0" borderId="88" xfId="4" applyFont="1" applyBorder="1" applyAlignment="1">
      <alignment horizontal="center" vertical="center" wrapText="1"/>
    </xf>
    <xf numFmtId="0" fontId="49" fillId="0" borderId="85" xfId="4" applyFont="1" applyBorder="1"/>
    <xf numFmtId="0" fontId="28" fillId="0" borderId="89" xfId="4" applyFont="1" applyBorder="1" applyAlignment="1">
      <alignment vertical="center"/>
    </xf>
    <xf numFmtId="3" fontId="39" fillId="3" borderId="90" xfId="4" applyNumberFormat="1" applyFont="1" applyFill="1" applyBorder="1" applyAlignment="1">
      <alignment vertical="center"/>
    </xf>
    <xf numFmtId="3" fontId="39" fillId="0" borderId="91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93" xfId="4" applyNumberFormat="1" applyFont="1" applyFill="1" applyBorder="1"/>
    <xf numFmtId="3" fontId="40" fillId="0" borderId="94" xfId="4" applyNumberFormat="1" applyFont="1" applyBorder="1"/>
    <xf numFmtId="0" fontId="49" fillId="0" borderId="0" xfId="4" applyFont="1" applyBorder="1"/>
    <xf numFmtId="3" fontId="40" fillId="3" borderId="96" xfId="4" applyNumberFormat="1" applyFont="1" applyFill="1" applyBorder="1"/>
    <xf numFmtId="3" fontId="40" fillId="0" borderId="97" xfId="4" applyNumberFormat="1" applyFont="1" applyBorder="1"/>
    <xf numFmtId="3" fontId="40" fillId="0" borderId="98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2" fontId="22" fillId="0" borderId="2" xfId="3" applyNumberFormat="1" applyFont="1" applyBorder="1" applyAlignment="1">
      <alignment horizontal="right" vertical="top"/>
    </xf>
    <xf numFmtId="164" fontId="27" fillId="0" borderId="1" xfId="3" applyNumberFormat="1" applyFont="1" applyBorder="1" applyAlignment="1">
      <alignment horizontal="right" vertical="top"/>
    </xf>
    <xf numFmtId="164" fontId="27" fillId="0" borderId="2" xfId="3" applyNumberFormat="1" applyFont="1" applyBorder="1" applyAlignment="1">
      <alignment horizontal="right" vertical="top"/>
    </xf>
    <xf numFmtId="164" fontId="27" fillId="0" borderId="33" xfId="3" applyNumberFormat="1" applyFont="1" applyBorder="1" applyAlignment="1">
      <alignment horizontal="right" vertical="top"/>
    </xf>
    <xf numFmtId="0" fontId="22" fillId="0" borderId="113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164" fontId="27" fillId="0" borderId="114" xfId="3" applyNumberFormat="1" applyFont="1" applyBorder="1" applyAlignment="1">
      <alignment horizontal="right" vertical="top"/>
    </xf>
    <xf numFmtId="164" fontId="27" fillId="0" borderId="54" xfId="3" applyNumberFormat="1" applyFont="1" applyBorder="1" applyAlignment="1">
      <alignment horizontal="right" vertical="top"/>
    </xf>
    <xf numFmtId="164" fontId="27" fillId="0" borderId="53" xfId="3" applyNumberFormat="1" applyFont="1" applyBorder="1" applyAlignment="1">
      <alignment horizontal="right" vertical="top"/>
    </xf>
    <xf numFmtId="164" fontId="27" fillId="0" borderId="46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11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7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51" fillId="0" borderId="79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33" xfId="2" applyNumberFormat="1" applyFont="1" applyBorder="1"/>
    <xf numFmtId="2" fontId="23" fillId="0" borderId="67" xfId="2" applyNumberFormat="1" applyFont="1" applyBorder="1"/>
    <xf numFmtId="2" fontId="23" fillId="0" borderId="68" xfId="2" applyNumberFormat="1" applyFont="1" applyBorder="1"/>
    <xf numFmtId="2" fontId="28" fillId="0" borderId="65" xfId="0" applyNumberFormat="1" applyFont="1" applyBorder="1" applyAlignment="1">
      <alignment horizontal="left"/>
    </xf>
    <xf numFmtId="2" fontId="28" fillId="0" borderId="63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3" fillId="0" borderId="43" xfId="2" applyNumberFormat="1" applyFont="1" applyBorder="1"/>
    <xf numFmtId="2" fontId="28" fillId="0" borderId="27" xfId="0" applyNumberFormat="1" applyFont="1" applyBorder="1" applyAlignment="1">
      <alignment horizontal="left"/>
    </xf>
    <xf numFmtId="2" fontId="28" fillId="0" borderId="112" xfId="0" applyNumberFormat="1" applyFont="1" applyBorder="1" applyAlignment="1">
      <alignment horizontal="left"/>
    </xf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3" fillId="0" borderId="46" xfId="2" applyNumberFormat="1" applyFont="1" applyBorder="1"/>
    <xf numFmtId="2" fontId="28" fillId="0" borderId="69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70" xfId="2" applyNumberFormat="1" applyFont="1" applyBorder="1" applyAlignment="1">
      <alignment horizontal="centerContinuous"/>
    </xf>
    <xf numFmtId="2" fontId="51" fillId="0" borderId="72" xfId="2" applyNumberFormat="1" applyFont="1" applyBorder="1" applyAlignment="1">
      <alignment horizontal="center"/>
    </xf>
    <xf numFmtId="2" fontId="51" fillId="0" borderId="71" xfId="2" applyNumberFormat="1" applyFont="1" applyBorder="1" applyAlignment="1">
      <alignment horizontal="center"/>
    </xf>
    <xf numFmtId="2" fontId="51" fillId="0" borderId="80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33" xfId="0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2" fontId="28" fillId="0" borderId="52" xfId="0" applyNumberFormat="1" applyFont="1" applyBorder="1" applyAlignment="1">
      <alignment horizontal="left"/>
    </xf>
    <xf numFmtId="2" fontId="28" fillId="0" borderId="55" xfId="0" applyNumberFormat="1" applyFont="1" applyBorder="1" applyAlignment="1">
      <alignment horizontal="left"/>
    </xf>
    <xf numFmtId="0" fontId="18" fillId="0" borderId="0" xfId="0" applyFont="1"/>
    <xf numFmtId="2" fontId="52" fillId="0" borderId="115" xfId="0" applyNumberFormat="1" applyFont="1" applyBorder="1" applyAlignment="1">
      <alignment horizontal="center"/>
    </xf>
    <xf numFmtId="2" fontId="28" fillId="0" borderId="116" xfId="0" applyNumberFormat="1" applyFont="1" applyBorder="1" applyAlignment="1">
      <alignment horizontal="left"/>
    </xf>
    <xf numFmtId="2" fontId="28" fillId="0" borderId="116" xfId="0" applyNumberFormat="1" applyFont="1" applyBorder="1"/>
    <xf numFmtId="2" fontId="23" fillId="0" borderId="116" xfId="2" applyNumberFormat="1" applyFont="1" applyBorder="1"/>
    <xf numFmtId="2" fontId="23" fillId="0" borderId="117" xfId="2" applyNumberFormat="1" applyFont="1" applyBorder="1"/>
    <xf numFmtId="2" fontId="28" fillId="0" borderId="118" xfId="0" applyNumberFormat="1" applyFont="1" applyBorder="1" applyAlignment="1">
      <alignment horizontal="left"/>
    </xf>
    <xf numFmtId="2" fontId="28" fillId="0" borderId="119" xfId="0" applyNumberFormat="1" applyFont="1" applyBorder="1" applyAlignment="1">
      <alignment horizontal="left"/>
    </xf>
    <xf numFmtId="2" fontId="28" fillId="0" borderId="120" xfId="0" applyNumberFormat="1" applyFont="1" applyBorder="1"/>
    <xf numFmtId="2" fontId="23" fillId="0" borderId="119" xfId="2" applyNumberFormat="1" applyFont="1" applyBorder="1"/>
    <xf numFmtId="2" fontId="23" fillId="0" borderId="121" xfId="2" applyNumberFormat="1" applyFont="1" applyBorder="1"/>
    <xf numFmtId="2" fontId="23" fillId="0" borderId="122" xfId="2" applyNumberFormat="1" applyFont="1" applyBorder="1"/>
    <xf numFmtId="2" fontId="23" fillId="0" borderId="123" xfId="2" applyNumberFormat="1" applyFont="1" applyBorder="1"/>
    <xf numFmtId="2" fontId="23" fillId="0" borderId="120" xfId="2" applyNumberFormat="1" applyFont="1" applyBorder="1"/>
    <xf numFmtId="2" fontId="23" fillId="0" borderId="124" xfId="2" applyNumberFormat="1" applyFont="1" applyBorder="1"/>
    <xf numFmtId="2" fontId="23" fillId="0" borderId="34" xfId="2" applyNumberFormat="1" applyFont="1" applyBorder="1"/>
    <xf numFmtId="2" fontId="23" fillId="0" borderId="81" xfId="2" applyNumberFormat="1" applyFont="1" applyBorder="1"/>
    <xf numFmtId="2" fontId="28" fillId="0" borderId="125" xfId="0" applyNumberFormat="1" applyFont="1" applyBorder="1" applyAlignment="1">
      <alignment horizontal="left"/>
    </xf>
    <xf numFmtId="0" fontId="39" fillId="0" borderId="126" xfId="4" applyFont="1" applyBorder="1" applyAlignment="1">
      <alignment horizontal="centerContinuous"/>
    </xf>
    <xf numFmtId="0" fontId="39" fillId="0" borderId="127" xfId="4" applyFont="1" applyBorder="1" applyAlignment="1">
      <alignment horizontal="centerContinuous"/>
    </xf>
    <xf numFmtId="0" fontId="39" fillId="0" borderId="128" xfId="4" applyFont="1" applyBorder="1" applyAlignment="1">
      <alignment horizontal="centerContinuous"/>
    </xf>
    <xf numFmtId="0" fontId="40" fillId="0" borderId="129" xfId="4" applyFont="1" applyBorder="1"/>
    <xf numFmtId="164" fontId="36" fillId="0" borderId="16" xfId="0" quotePrefix="1" applyNumberFormat="1" applyFont="1" applyBorder="1" applyAlignment="1">
      <alignment horizontal="center"/>
    </xf>
    <xf numFmtId="0" fontId="35" fillId="0" borderId="130" xfId="0" applyFont="1" applyBorder="1"/>
    <xf numFmtId="0" fontId="35" fillId="0" borderId="69" xfId="0" applyFont="1" applyBorder="1"/>
    <xf numFmtId="2" fontId="35" fillId="2" borderId="56" xfId="0" applyNumberFormat="1" applyFont="1" applyFill="1" applyBorder="1" applyAlignment="1">
      <alignment horizontal="center"/>
    </xf>
    <xf numFmtId="2" fontId="35" fillId="2" borderId="56" xfId="0" quotePrefix="1" applyNumberFormat="1" applyFont="1" applyFill="1" applyBorder="1" applyAlignment="1">
      <alignment horizontal="center"/>
    </xf>
    <xf numFmtId="2" fontId="35" fillId="2" borderId="58" xfId="0" applyNumberFormat="1" applyFont="1" applyFill="1" applyBorder="1" applyAlignment="1">
      <alignment horizontal="center"/>
    </xf>
    <xf numFmtId="2" fontId="35" fillId="4" borderId="74" xfId="0" applyNumberFormat="1" applyFont="1" applyFill="1" applyBorder="1" applyAlignment="1">
      <alignment horizontal="center"/>
    </xf>
    <xf numFmtId="2" fontId="35" fillId="4" borderId="74" xfId="0" quotePrefix="1" applyNumberFormat="1" applyFont="1" applyFill="1" applyBorder="1" applyAlignment="1">
      <alignment horizontal="center"/>
    </xf>
    <xf numFmtId="2" fontId="35" fillId="4" borderId="75" xfId="0" applyNumberFormat="1" applyFont="1" applyFill="1" applyBorder="1" applyAlignment="1">
      <alignment horizontal="center"/>
    </xf>
    <xf numFmtId="164" fontId="36" fillId="0" borderId="57" xfId="0" quotePrefix="1" applyNumberFormat="1" applyFont="1" applyBorder="1" applyAlignment="1">
      <alignment horizontal="center"/>
    </xf>
    <xf numFmtId="164" fontId="36" fillId="0" borderId="59" xfId="0" quotePrefix="1" applyNumberFormat="1" applyFont="1" applyBorder="1" applyAlignment="1">
      <alignment horizontal="center"/>
    </xf>
    <xf numFmtId="2" fontId="35" fillId="2" borderId="5" xfId="0" applyNumberFormat="1" applyFont="1" applyFill="1" applyBorder="1" applyAlignment="1">
      <alignment horizontal="center"/>
    </xf>
    <xf numFmtId="164" fontId="36" fillId="0" borderId="132" xfId="0" quotePrefix="1" applyNumberFormat="1" applyFont="1" applyBorder="1" applyAlignment="1">
      <alignment horizontal="center"/>
    </xf>
    <xf numFmtId="14" fontId="35" fillId="4" borderId="62" xfId="0" applyNumberFormat="1" applyFont="1" applyFill="1" applyBorder="1" applyAlignment="1">
      <alignment horizontal="center"/>
    </xf>
    <xf numFmtId="14" fontId="35" fillId="2" borderId="62" xfId="0" applyNumberFormat="1" applyFont="1" applyFill="1" applyBorder="1" applyAlignment="1">
      <alignment horizontal="center"/>
    </xf>
    <xf numFmtId="14" fontId="35" fillId="2" borderId="1" xfId="0" applyNumberFormat="1" applyFont="1" applyFill="1" applyBorder="1" applyAlignment="1">
      <alignment horizontal="center"/>
    </xf>
    <xf numFmtId="2" fontId="35" fillId="2" borderId="134" xfId="0" applyNumberFormat="1" applyFont="1" applyFill="1" applyBorder="1" applyAlignment="1">
      <alignment horizontal="center"/>
    </xf>
    <xf numFmtId="164" fontId="36" fillId="0" borderId="135" xfId="0" quotePrefix="1" applyNumberFormat="1" applyFont="1" applyBorder="1" applyAlignment="1">
      <alignment horizontal="center"/>
    </xf>
    <xf numFmtId="14" fontId="35" fillId="4" borderId="6" xfId="0" applyNumberFormat="1" applyFont="1" applyFill="1" applyBorder="1" applyAlignment="1">
      <alignment horizontal="center"/>
    </xf>
    <xf numFmtId="0" fontId="35" fillId="0" borderId="137" xfId="0" applyFont="1" applyBorder="1"/>
    <xf numFmtId="2" fontId="35" fillId="4" borderId="6" xfId="0" applyNumberFormat="1" applyFont="1" applyFill="1" applyBorder="1" applyAlignment="1">
      <alignment horizontal="center"/>
    </xf>
    <xf numFmtId="164" fontId="36" fillId="0" borderId="138" xfId="0" quotePrefix="1" applyNumberFormat="1" applyFont="1" applyBorder="1" applyAlignment="1">
      <alignment horizontal="center"/>
    </xf>
    <xf numFmtId="0" fontId="35" fillId="0" borderId="131" xfId="0" applyFont="1" applyBorder="1" applyAlignment="1">
      <alignment horizontal="center" vertical="center"/>
    </xf>
    <xf numFmtId="0" fontId="35" fillId="0" borderId="74" xfId="0" applyFont="1" applyBorder="1" applyAlignment="1">
      <alignment horizontal="center" vertical="center"/>
    </xf>
    <xf numFmtId="0" fontId="35" fillId="0" borderId="75" xfId="0" applyFont="1" applyBorder="1" applyAlignment="1">
      <alignment horizontal="center" vertical="center"/>
    </xf>
    <xf numFmtId="0" fontId="35" fillId="0" borderId="60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35" fillId="0" borderId="136" xfId="0" applyFont="1" applyBorder="1" applyAlignment="1">
      <alignment horizontal="center"/>
    </xf>
    <xf numFmtId="0" fontId="35" fillId="0" borderId="133" xfId="0" applyFont="1" applyBorder="1" applyAlignment="1">
      <alignment horizontal="center"/>
    </xf>
    <xf numFmtId="0" fontId="35" fillId="0" borderId="131" xfId="0" applyFont="1" applyBorder="1" applyAlignment="1">
      <alignment horizontal="center" wrapText="1"/>
    </xf>
    <xf numFmtId="0" fontId="35" fillId="0" borderId="75" xfId="0" applyFont="1" applyBorder="1" applyAlignment="1">
      <alignment horizontal="center" wrapText="1"/>
    </xf>
    <xf numFmtId="0" fontId="35" fillId="0" borderId="30" xfId="0" applyFont="1" applyBorder="1" applyAlignment="1">
      <alignment horizontal="center"/>
    </xf>
    <xf numFmtId="0" fontId="35" fillId="0" borderId="61" xfId="0" applyFont="1" applyBorder="1" applyAlignment="1">
      <alignment horizontal="center"/>
    </xf>
    <xf numFmtId="0" fontId="18" fillId="0" borderId="51" xfId="0" applyNumberFormat="1" applyFont="1" applyBorder="1"/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harakterystyk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  (2)"/>
      <sheetName val="dla KSeredyna"/>
      <sheetName val="TABwyn1 "/>
      <sheetName val="Zestawienie2"/>
      <sheetName val="MINMAX"/>
      <sheetName val="tabelaWARZ "/>
      <sheetName val="WK"/>
      <sheetName val="tabelaOW"/>
      <sheetName val="OK "/>
      <sheetName val="nowy"/>
      <sheetName val="do danych"/>
      <sheetName val="nowe1"/>
      <sheetName val="śliwki"/>
      <sheetName val="śliwki1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>
        <row r="3">
          <cell r="A3" t="str">
            <v>Produkt</v>
          </cell>
          <cell r="D3">
            <v>44028</v>
          </cell>
          <cell r="F3">
            <v>44034</v>
          </cell>
          <cell r="H3">
            <v>44042</v>
          </cell>
          <cell r="J3">
            <v>44049</v>
          </cell>
          <cell r="L3">
            <v>44056</v>
          </cell>
          <cell r="N3">
            <v>44064</v>
          </cell>
          <cell r="P3">
            <v>44071</v>
          </cell>
          <cell r="R3">
            <v>44077</v>
          </cell>
          <cell r="T3">
            <v>44084</v>
          </cell>
        </row>
        <row r="5">
          <cell r="A5" t="str">
            <v>Agrest</v>
          </cell>
          <cell r="B5" t="str">
            <v>(puste)</v>
          </cell>
          <cell r="C5" t="str">
            <v>kg</v>
          </cell>
          <cell r="D5">
            <v>3.75</v>
          </cell>
          <cell r="E5">
            <v>5.25</v>
          </cell>
          <cell r="F5">
            <v>4</v>
          </cell>
          <cell r="G5">
            <v>6.0714285714285712</v>
          </cell>
          <cell r="H5">
            <v>3.7142857142857144</v>
          </cell>
          <cell r="I5">
            <v>6.5</v>
          </cell>
          <cell r="J5">
            <v>4</v>
          </cell>
          <cell r="K5">
            <v>7.2857142857142856</v>
          </cell>
          <cell r="L5">
            <v>4.1428571428571432</v>
          </cell>
          <cell r="M5">
            <v>7.2857142857142856</v>
          </cell>
          <cell r="N5">
            <v>4.5</v>
          </cell>
          <cell r="O5">
            <v>7.5</v>
          </cell>
          <cell r="P5">
            <v>5</v>
          </cell>
          <cell r="Q5">
            <v>10</v>
          </cell>
          <cell r="R5">
            <v>4.5</v>
          </cell>
          <cell r="S5">
            <v>7.5</v>
          </cell>
          <cell r="T5">
            <v>5</v>
          </cell>
          <cell r="U5">
            <v>10</v>
          </cell>
          <cell r="V5">
            <v>11.111111111111111</v>
          </cell>
          <cell r="W5">
            <v>33.333333333333329</v>
          </cell>
          <cell r="X5">
            <v>0</v>
          </cell>
          <cell r="Y5">
            <v>0</v>
          </cell>
          <cell r="Z5">
            <v>11.111111111111111</v>
          </cell>
          <cell r="AA5">
            <v>33.333333333333329</v>
          </cell>
          <cell r="AB5">
            <v>20.689655172413783</v>
          </cell>
          <cell r="AC5">
            <v>37.254901960784316</v>
          </cell>
        </row>
        <row r="6">
          <cell r="A6" t="str">
            <v>Boczniaki</v>
          </cell>
          <cell r="B6" t="str">
            <v>(puste)</v>
          </cell>
          <cell r="C6" t="str">
            <v>kg</v>
          </cell>
          <cell r="D6">
            <v>15</v>
          </cell>
          <cell r="E6">
            <v>17.5</v>
          </cell>
          <cell r="F6">
            <v>7</v>
          </cell>
          <cell r="G6">
            <v>9.5</v>
          </cell>
          <cell r="H6">
            <v>15</v>
          </cell>
          <cell r="I6">
            <v>16.666666666666668</v>
          </cell>
          <cell r="J6">
            <v>15</v>
          </cell>
          <cell r="K6">
            <v>16.666666666666668</v>
          </cell>
          <cell r="L6">
            <v>15</v>
          </cell>
          <cell r="M6">
            <v>17.5</v>
          </cell>
          <cell r="N6">
            <v>15</v>
          </cell>
          <cell r="O6">
            <v>17.5</v>
          </cell>
          <cell r="P6">
            <v>15</v>
          </cell>
          <cell r="Q6">
            <v>17.5</v>
          </cell>
          <cell r="R6">
            <v>15</v>
          </cell>
          <cell r="S6">
            <v>17.5</v>
          </cell>
          <cell r="T6">
            <v>15</v>
          </cell>
          <cell r="U6">
            <v>17.5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</row>
        <row r="7">
          <cell r="A7" t="str">
            <v>Brzoskwinie</v>
          </cell>
          <cell r="B7" t="str">
            <v>(puste)</v>
          </cell>
          <cell r="C7" t="str">
            <v>kg</v>
          </cell>
          <cell r="D7">
            <v>3</v>
          </cell>
          <cell r="E7">
            <v>4</v>
          </cell>
          <cell r="F7">
            <v>3.25</v>
          </cell>
          <cell r="G7">
            <v>4.5</v>
          </cell>
          <cell r="H7">
            <v>2.375</v>
          </cell>
          <cell r="I7">
            <v>4.125</v>
          </cell>
          <cell r="J7">
            <v>2.2999999999999998</v>
          </cell>
          <cell r="K7">
            <v>4.0999999999999996</v>
          </cell>
          <cell r="L7">
            <v>2.625</v>
          </cell>
          <cell r="M7">
            <v>4.125</v>
          </cell>
          <cell r="N7">
            <v>2</v>
          </cell>
          <cell r="O7">
            <v>4.1000000000000005</v>
          </cell>
          <cell r="P7">
            <v>2.75</v>
          </cell>
          <cell r="Q7">
            <v>4.5</v>
          </cell>
          <cell r="R7">
            <v>3.4166666666666665</v>
          </cell>
          <cell r="S7">
            <v>4.456666666666667</v>
          </cell>
          <cell r="T7">
            <v>3.375</v>
          </cell>
          <cell r="U7">
            <v>4.6349999999999998</v>
          </cell>
          <cell r="V7">
            <v>-1.219512195121947</v>
          </cell>
          <cell r="W7">
            <v>4.0014958863126271</v>
          </cell>
          <cell r="X7">
            <v>22.727272727272727</v>
          </cell>
          <cell r="Y7">
            <v>2.9999999999999956</v>
          </cell>
          <cell r="Z7">
            <v>68.75</v>
          </cell>
          <cell r="AA7">
            <v>13.048780487804859</v>
          </cell>
          <cell r="AB7">
            <v>28.571428571428569</v>
          </cell>
          <cell r="AC7">
            <v>12.363636363636358</v>
          </cell>
        </row>
        <row r="8">
          <cell r="A8" t="str">
            <v>Buraki ćwikłowe</v>
          </cell>
          <cell r="B8" t="str">
            <v>(puste)</v>
          </cell>
          <cell r="C8" t="str">
            <v>kg</v>
          </cell>
          <cell r="D8">
            <v>1.2375</v>
          </cell>
          <cell r="E8">
            <v>1.6375000000000002</v>
          </cell>
          <cell r="F8">
            <v>0.96666666666666667</v>
          </cell>
          <cell r="G8">
            <v>1.4666666666666668</v>
          </cell>
          <cell r="H8">
            <v>1.0285714285714287</v>
          </cell>
          <cell r="I8">
            <v>1.3857142857142857</v>
          </cell>
          <cell r="J8">
            <v>0.98750000000000004</v>
          </cell>
          <cell r="K8">
            <v>1.4125000000000001</v>
          </cell>
          <cell r="L8">
            <v>1.0142857142857142</v>
          </cell>
          <cell r="M8">
            <v>1.3571428571428572</v>
          </cell>
          <cell r="N8">
            <v>0.95000000000000007</v>
          </cell>
          <cell r="O8">
            <v>1.3499999999999999</v>
          </cell>
          <cell r="P8">
            <v>0.8</v>
          </cell>
          <cell r="Q8">
            <v>1.3199999999999998</v>
          </cell>
          <cell r="R8">
            <v>0.88181818181818195</v>
          </cell>
          <cell r="S8">
            <v>1.2</v>
          </cell>
          <cell r="T8">
            <v>0.85555555555555562</v>
          </cell>
          <cell r="U8">
            <v>1.177777777777778</v>
          </cell>
          <cell r="V8">
            <v>-2.9782359679266959</v>
          </cell>
          <cell r="W8">
            <v>-1.8518518518518268</v>
          </cell>
          <cell r="X8">
            <v>6.9444444444444473</v>
          </cell>
          <cell r="Y8">
            <v>-10.774410774410745</v>
          </cell>
          <cell r="Z8">
            <v>-9.9415204678362574</v>
          </cell>
          <cell r="AA8">
            <v>-12.757201646090508</v>
          </cell>
          <cell r="AB8">
            <v>-15.649452269170569</v>
          </cell>
          <cell r="AC8">
            <v>-13.216374269005835</v>
          </cell>
        </row>
        <row r="9">
          <cell r="C9" t="str">
            <v>pęczek</v>
          </cell>
          <cell r="P9">
            <v>1.5</v>
          </cell>
          <cell r="Q9">
            <v>2.5</v>
          </cell>
          <cell r="V9" t="e">
            <v>#DIV/0!</v>
          </cell>
          <cell r="W9" t="e">
            <v>#DIV/0!</v>
          </cell>
          <cell r="X9">
            <v>-100</v>
          </cell>
          <cell r="Y9">
            <v>-100</v>
          </cell>
          <cell r="Z9" t="e">
            <v>#DIV/0!</v>
          </cell>
          <cell r="AA9" t="e">
            <v>#DIV/0!</v>
          </cell>
          <cell r="AB9" t="e">
            <v>#DIV/0!</v>
          </cell>
          <cell r="AC9" t="e">
            <v>#DIV/0!</v>
          </cell>
        </row>
        <row r="10">
          <cell r="A10" t="str">
            <v>Buraki młode</v>
          </cell>
          <cell r="B10" t="str">
            <v>(puste)</v>
          </cell>
          <cell r="C10" t="str">
            <v>kg</v>
          </cell>
          <cell r="D10">
            <v>1.2333333333333334</v>
          </cell>
          <cell r="E10">
            <v>1.5333333333333332</v>
          </cell>
          <cell r="F10">
            <v>1.1666666666666667</v>
          </cell>
          <cell r="G10">
            <v>1.5666666666666667</v>
          </cell>
          <cell r="H10">
            <v>1.3333333333333333</v>
          </cell>
          <cell r="I10">
            <v>1.5999999999999999</v>
          </cell>
          <cell r="J10">
            <v>1.3333333333333333</v>
          </cell>
          <cell r="K10">
            <v>1.5999999999999999</v>
          </cell>
          <cell r="L10">
            <v>1.2333333333333334</v>
          </cell>
          <cell r="M10">
            <v>1.5</v>
          </cell>
          <cell r="N10">
            <v>1.2333333333333334</v>
          </cell>
          <cell r="O10">
            <v>1.5</v>
          </cell>
          <cell r="V10" t="e">
            <v>#DIV/0!</v>
          </cell>
          <cell r="W10" t="e">
            <v>#DIV/0!</v>
          </cell>
          <cell r="X10" t="e">
            <v>#DIV/0!</v>
          </cell>
          <cell r="Y10" t="e">
            <v>#DIV/0!</v>
          </cell>
          <cell r="Z10">
            <v>-100</v>
          </cell>
          <cell r="AA10">
            <v>-100</v>
          </cell>
          <cell r="AB10">
            <v>-100</v>
          </cell>
          <cell r="AC10">
            <v>-100</v>
          </cell>
        </row>
        <row r="11">
          <cell r="C11" t="str">
            <v>pęczek</v>
          </cell>
          <cell r="D11">
            <v>1.4</v>
          </cell>
          <cell r="E11">
            <v>1.9</v>
          </cell>
          <cell r="F11">
            <v>1.35</v>
          </cell>
          <cell r="G11">
            <v>1.85</v>
          </cell>
          <cell r="H11">
            <v>1.5</v>
          </cell>
          <cell r="I11">
            <v>2.5</v>
          </cell>
          <cell r="J11">
            <v>1.5</v>
          </cell>
          <cell r="K11">
            <v>2.5</v>
          </cell>
          <cell r="L11">
            <v>1.5</v>
          </cell>
          <cell r="M11">
            <v>2.5</v>
          </cell>
          <cell r="N11">
            <v>1.5</v>
          </cell>
          <cell r="O11">
            <v>2.5</v>
          </cell>
          <cell r="V11" t="e">
            <v>#DIV/0!</v>
          </cell>
          <cell r="W11" t="e">
            <v>#DIV/0!</v>
          </cell>
          <cell r="X11" t="e">
            <v>#DIV/0!</v>
          </cell>
          <cell r="Y11" t="e">
            <v>#DIV/0!</v>
          </cell>
          <cell r="Z11">
            <v>-100</v>
          </cell>
          <cell r="AA11">
            <v>-100</v>
          </cell>
          <cell r="AB11">
            <v>-100</v>
          </cell>
          <cell r="AC11">
            <v>-100</v>
          </cell>
        </row>
        <row r="12">
          <cell r="A12" t="str">
            <v>Cebula biała</v>
          </cell>
          <cell r="B12" t="str">
            <v>(puste)</v>
          </cell>
          <cell r="C12" t="str">
            <v>kg</v>
          </cell>
          <cell r="D12">
            <v>1.6666666666666667</v>
          </cell>
          <cell r="E12">
            <v>2.1514814814814818</v>
          </cell>
          <cell r="F12">
            <v>1.25</v>
          </cell>
          <cell r="G12">
            <v>1.6472222222222221</v>
          </cell>
          <cell r="H12">
            <v>1.2875000000000001</v>
          </cell>
          <cell r="I12">
            <v>1.6629166666666664</v>
          </cell>
          <cell r="J12">
            <v>1.1166666666666667</v>
          </cell>
          <cell r="K12">
            <v>1.4962500000000001</v>
          </cell>
          <cell r="L12">
            <v>1.1541666666666666</v>
          </cell>
          <cell r="M12">
            <v>1.50875</v>
          </cell>
          <cell r="N12">
            <v>1.1481481481481481</v>
          </cell>
          <cell r="O12">
            <v>1.5333333333333337</v>
          </cell>
          <cell r="P12">
            <v>1.0258333333333334</v>
          </cell>
          <cell r="Q12">
            <v>1.7925</v>
          </cell>
          <cell r="R12">
            <v>1.0184848484848485</v>
          </cell>
          <cell r="S12">
            <v>1.3818181818181818</v>
          </cell>
          <cell r="T12">
            <v>0.97814814814814832</v>
          </cell>
          <cell r="U12">
            <v>1.3611111111111109</v>
          </cell>
          <cell r="V12">
            <v>-3.9604615028595878</v>
          </cell>
          <cell r="W12">
            <v>-1.4985380116959202</v>
          </cell>
          <cell r="X12">
            <v>-4.6484339741853828</v>
          </cell>
          <cell r="Y12">
            <v>-24.066325739965915</v>
          </cell>
          <cell r="Z12">
            <v>-14.80645161290321</v>
          </cell>
          <cell r="AA12">
            <v>-11.231884057971046</v>
          </cell>
          <cell r="AB12">
            <v>-15.250701965503389</v>
          </cell>
          <cell r="AC12">
            <v>-9.7855104483107933</v>
          </cell>
        </row>
        <row r="13">
          <cell r="A13" t="str">
            <v>Cebula młoda</v>
          </cell>
          <cell r="B13" t="str">
            <v>(puste)</v>
          </cell>
          <cell r="C13" t="str">
            <v>kg</v>
          </cell>
          <cell r="D13">
            <v>1.9</v>
          </cell>
          <cell r="E13">
            <v>2.75</v>
          </cell>
          <cell r="F13">
            <v>1.83</v>
          </cell>
          <cell r="G13">
            <v>2.58</v>
          </cell>
          <cell r="H13">
            <v>1.75</v>
          </cell>
          <cell r="I13">
            <v>2.5</v>
          </cell>
          <cell r="J13">
            <v>1.75</v>
          </cell>
          <cell r="K13">
            <v>2.5</v>
          </cell>
          <cell r="L13">
            <v>1.75</v>
          </cell>
          <cell r="M13">
            <v>2.5</v>
          </cell>
          <cell r="N13">
            <v>1.5</v>
          </cell>
          <cell r="O13">
            <v>2.25</v>
          </cell>
          <cell r="V13" t="e">
            <v>#DIV/0!</v>
          </cell>
          <cell r="W13" t="e">
            <v>#DIV/0!</v>
          </cell>
          <cell r="X13" t="e">
            <v>#DIV/0!</v>
          </cell>
          <cell r="Y13" t="e">
            <v>#DIV/0!</v>
          </cell>
          <cell r="Z13">
            <v>-100</v>
          </cell>
          <cell r="AA13">
            <v>-100</v>
          </cell>
          <cell r="AB13">
            <v>-100</v>
          </cell>
          <cell r="AC13">
            <v>-100</v>
          </cell>
        </row>
        <row r="14">
          <cell r="C14" t="str">
            <v>pęczek</v>
          </cell>
          <cell r="D14">
            <v>1.5</v>
          </cell>
          <cell r="E14">
            <v>2</v>
          </cell>
          <cell r="V14" t="e">
            <v>#DIV/0!</v>
          </cell>
          <cell r="W14" t="e">
            <v>#DIV/0!</v>
          </cell>
          <cell r="X14" t="e">
            <v>#DIV/0!</v>
          </cell>
          <cell r="Y14" t="e">
            <v>#DIV/0!</v>
          </cell>
          <cell r="Z14" t="e">
            <v>#DIV/0!</v>
          </cell>
          <cell r="AA14" t="e">
            <v>#DIV/0!</v>
          </cell>
          <cell r="AB14" t="e">
            <v>#DIV/0!</v>
          </cell>
          <cell r="AC14" t="e">
            <v>#DIV/0!</v>
          </cell>
        </row>
        <row r="15">
          <cell r="A15" t="str">
            <v>Czereśnie</v>
          </cell>
          <cell r="B15" t="str">
            <v>(puste)</v>
          </cell>
          <cell r="C15" t="str">
            <v>kg</v>
          </cell>
          <cell r="D15">
            <v>8.4444444444444446</v>
          </cell>
          <cell r="E15">
            <v>12</v>
          </cell>
          <cell r="F15">
            <v>10.571428571428571</v>
          </cell>
          <cell r="G15">
            <v>14.857142857142858</v>
          </cell>
          <cell r="H15">
            <v>11.666666666666666</v>
          </cell>
          <cell r="I15">
            <v>14.666666666666666</v>
          </cell>
          <cell r="J15">
            <v>13</v>
          </cell>
          <cell r="K15">
            <v>15.333333333333334</v>
          </cell>
          <cell r="L15">
            <v>13.428571428571429</v>
          </cell>
          <cell r="M15">
            <v>17</v>
          </cell>
          <cell r="N15">
            <v>7.5</v>
          </cell>
          <cell r="O15">
            <v>10.5</v>
          </cell>
          <cell r="V15" t="e">
            <v>#DIV/0!</v>
          </cell>
          <cell r="W15" t="e">
            <v>#DIV/0!</v>
          </cell>
          <cell r="X15" t="e">
            <v>#DIV/0!</v>
          </cell>
          <cell r="Y15" t="e">
            <v>#DIV/0!</v>
          </cell>
          <cell r="Z15">
            <v>-100</v>
          </cell>
          <cell r="AA15">
            <v>-100</v>
          </cell>
          <cell r="AB15">
            <v>-100</v>
          </cell>
          <cell r="AC15">
            <v>-100</v>
          </cell>
        </row>
        <row r="16">
          <cell r="A16" t="str">
            <v>Czosnek</v>
          </cell>
          <cell r="B16" t="str">
            <v>(puste)</v>
          </cell>
          <cell r="C16" t="str">
            <v>kg</v>
          </cell>
          <cell r="L16">
            <v>11</v>
          </cell>
          <cell r="M16">
            <v>15</v>
          </cell>
          <cell r="N16">
            <v>5</v>
          </cell>
          <cell r="O16">
            <v>8</v>
          </cell>
          <cell r="T16">
            <v>5</v>
          </cell>
          <cell r="U16">
            <v>8</v>
          </cell>
          <cell r="V16" t="e">
            <v>#DIV/0!</v>
          </cell>
          <cell r="W16" t="e">
            <v>#DIV/0!</v>
          </cell>
          <cell r="X16" t="e">
            <v>#DIV/0!</v>
          </cell>
          <cell r="Y16" t="e">
            <v>#DIV/0!</v>
          </cell>
          <cell r="Z16">
            <v>0</v>
          </cell>
          <cell r="AA16">
            <v>0</v>
          </cell>
          <cell r="AB16">
            <v>-54.54545454545454</v>
          </cell>
          <cell r="AC16">
            <v>-46.666666666666664</v>
          </cell>
        </row>
        <row r="17">
          <cell r="A17" t="str">
            <v>Gruszki</v>
          </cell>
          <cell r="B17" t="str">
            <v>(puste)</v>
          </cell>
          <cell r="C17" t="str">
            <v>kg</v>
          </cell>
          <cell r="D17">
            <v>5.24</v>
          </cell>
          <cell r="E17">
            <v>6.4</v>
          </cell>
          <cell r="F17">
            <v>4.6749999999999998</v>
          </cell>
          <cell r="G17">
            <v>5.875</v>
          </cell>
          <cell r="H17">
            <v>4.6749999999999998</v>
          </cell>
          <cell r="I17">
            <v>5.875</v>
          </cell>
          <cell r="J17">
            <v>4.74</v>
          </cell>
          <cell r="K17">
            <v>6.1</v>
          </cell>
          <cell r="L17">
            <v>4.8857142857142861</v>
          </cell>
          <cell r="M17">
            <v>6</v>
          </cell>
          <cell r="N17">
            <v>4.2</v>
          </cell>
          <cell r="O17">
            <v>5.166666666666667</v>
          </cell>
          <cell r="P17">
            <v>3.6666666666666665</v>
          </cell>
          <cell r="Q17">
            <v>4.666666666666667</v>
          </cell>
          <cell r="R17">
            <v>4.2142857142857144</v>
          </cell>
          <cell r="S17">
            <v>5.1857142857142851</v>
          </cell>
          <cell r="T17">
            <v>3.0833333333333335</v>
          </cell>
          <cell r="U17">
            <v>4.083333333333333</v>
          </cell>
          <cell r="V17">
            <v>-26.836158192090391</v>
          </cell>
          <cell r="W17">
            <v>-21.258034894398527</v>
          </cell>
          <cell r="X17">
            <v>-15.909090909090901</v>
          </cell>
          <cell r="Y17">
            <v>-12.500000000000011</v>
          </cell>
          <cell r="Z17">
            <v>-26.587301587301589</v>
          </cell>
          <cell r="AA17">
            <v>-20.967741935483879</v>
          </cell>
          <cell r="AB17">
            <v>-36.890838206627684</v>
          </cell>
          <cell r="AC17">
            <v>-31.944444444444446</v>
          </cell>
        </row>
        <row r="18">
          <cell r="A18" t="str">
            <v>Antonówki</v>
          </cell>
          <cell r="C18" t="str">
            <v>kg</v>
          </cell>
          <cell r="H18">
            <v>3.5</v>
          </cell>
          <cell r="I18">
            <v>4.5</v>
          </cell>
          <cell r="J18">
            <v>3.5</v>
          </cell>
          <cell r="K18">
            <v>3.66</v>
          </cell>
          <cell r="L18">
            <v>2.9950000000000001</v>
          </cell>
          <cell r="M18">
            <v>3.5</v>
          </cell>
          <cell r="N18">
            <v>2.5</v>
          </cell>
          <cell r="O18">
            <v>3</v>
          </cell>
          <cell r="P18">
            <v>1.5544444444444443</v>
          </cell>
          <cell r="Q18">
            <v>3.0466666666666669</v>
          </cell>
          <cell r="R18">
            <v>1.8333333333333333</v>
          </cell>
          <cell r="S18">
            <v>2.7925</v>
          </cell>
          <cell r="T18">
            <v>1.7777777777777777</v>
          </cell>
          <cell r="U18">
            <v>2.89</v>
          </cell>
          <cell r="V18">
            <v>-3.0303030303030316</v>
          </cell>
          <cell r="W18">
            <v>3.491495076096693</v>
          </cell>
          <cell r="X18">
            <v>14.367405289492499</v>
          </cell>
          <cell r="Y18">
            <v>-5.1422319474835909</v>
          </cell>
          <cell r="Z18">
            <v>-28.888888888888893</v>
          </cell>
          <cell r="AA18">
            <v>-3.6666666666666625</v>
          </cell>
          <cell r="AB18">
            <v>-40.641810424782051</v>
          </cell>
          <cell r="AC18">
            <v>-17.428571428571423</v>
          </cell>
        </row>
        <row r="19">
          <cell r="A19" t="str">
            <v>Celesta</v>
          </cell>
          <cell r="C19" t="str">
            <v>kg</v>
          </cell>
          <cell r="L19">
            <v>3</v>
          </cell>
          <cell r="M19">
            <v>3.66</v>
          </cell>
          <cell r="N19">
            <v>2</v>
          </cell>
          <cell r="O19">
            <v>3.75</v>
          </cell>
          <cell r="P19">
            <v>2.5700000000000003</v>
          </cell>
          <cell r="Q19">
            <v>3.54</v>
          </cell>
          <cell r="R19">
            <v>2</v>
          </cell>
          <cell r="S19">
            <v>3.541666666666667</v>
          </cell>
          <cell r="T19">
            <v>2.25</v>
          </cell>
          <cell r="U19">
            <v>3.4583333333333335</v>
          </cell>
          <cell r="V19">
            <v>12.5</v>
          </cell>
          <cell r="W19">
            <v>-2.3529411764705923</v>
          </cell>
          <cell r="X19">
            <v>-12.451361867704289</v>
          </cell>
          <cell r="Y19">
            <v>-2.3069679849340834</v>
          </cell>
          <cell r="Z19">
            <v>12.5</v>
          </cell>
          <cell r="AA19">
            <v>-7.7777777777777741</v>
          </cell>
          <cell r="AB19">
            <v>-25</v>
          </cell>
          <cell r="AC19">
            <v>-5.5100182149362471</v>
          </cell>
        </row>
        <row r="20">
          <cell r="C20" t="str">
            <v>(puste)</v>
          </cell>
          <cell r="P20">
            <v>2</v>
          </cell>
          <cell r="Q20">
            <v>3.3333333333333335</v>
          </cell>
          <cell r="V20" t="e">
            <v>#DIV/0!</v>
          </cell>
          <cell r="W20" t="e">
            <v>#DIV/0!</v>
          </cell>
          <cell r="X20">
            <v>-100</v>
          </cell>
          <cell r="Y20">
            <v>-100</v>
          </cell>
          <cell r="Z20" t="e">
            <v>#DIV/0!</v>
          </cell>
          <cell r="AA20" t="e">
            <v>#DIV/0!</v>
          </cell>
          <cell r="AB20" t="e">
            <v>#DIV/0!</v>
          </cell>
          <cell r="AC20" t="e">
            <v>#DIV/0!</v>
          </cell>
        </row>
        <row r="21">
          <cell r="A21" t="str">
            <v>Cortland</v>
          </cell>
          <cell r="C21" t="str">
            <v>kg</v>
          </cell>
          <cell r="T21">
            <v>2</v>
          </cell>
          <cell r="U21">
            <v>3</v>
          </cell>
          <cell r="V21" t="e">
            <v>#DIV/0!</v>
          </cell>
          <cell r="W21" t="e">
            <v>#DIV/0!</v>
          </cell>
          <cell r="X21" t="e">
            <v>#DIV/0!</v>
          </cell>
          <cell r="Y21" t="e">
            <v>#DIV/0!</v>
          </cell>
          <cell r="Z21" t="e">
            <v>#DIV/0!</v>
          </cell>
          <cell r="AA21" t="e">
            <v>#DIV/0!</v>
          </cell>
          <cell r="AB21" t="e">
            <v>#DIV/0!</v>
          </cell>
          <cell r="AC21" t="e">
            <v>#DIV/0!</v>
          </cell>
        </row>
        <row r="22">
          <cell r="A22" t="str">
            <v>Delikates</v>
          </cell>
          <cell r="C22" t="str">
            <v>kg</v>
          </cell>
          <cell r="P22">
            <v>1.5</v>
          </cell>
          <cell r="Q22">
            <v>3.33</v>
          </cell>
          <cell r="R22">
            <v>1.6666666666666665</v>
          </cell>
          <cell r="S22">
            <v>3.208333333333333</v>
          </cell>
          <cell r="T22">
            <v>1.7777777777777777</v>
          </cell>
          <cell r="U22">
            <v>2.7222222222222219</v>
          </cell>
          <cell r="V22">
            <v>6.6666666666666705</v>
          </cell>
          <cell r="W22">
            <v>-15.151515151515154</v>
          </cell>
          <cell r="X22">
            <v>18.518518518518512</v>
          </cell>
          <cell r="Y22">
            <v>-18.251584918251599</v>
          </cell>
          <cell r="Z22" t="e">
            <v>#DIV/0!</v>
          </cell>
          <cell r="AA22" t="e">
            <v>#DIV/0!</v>
          </cell>
          <cell r="AB22" t="e">
            <v>#DIV/0!</v>
          </cell>
          <cell r="AC22" t="e">
            <v>#DIV/0!</v>
          </cell>
        </row>
        <row r="23">
          <cell r="C23" t="str">
            <v>(puste)</v>
          </cell>
          <cell r="P23">
            <v>1.3333333333333333</v>
          </cell>
          <cell r="Q23">
            <v>2.6666666666666665</v>
          </cell>
          <cell r="V23" t="e">
            <v>#DIV/0!</v>
          </cell>
          <cell r="W23" t="e">
            <v>#DIV/0!</v>
          </cell>
          <cell r="X23">
            <v>-100</v>
          </cell>
          <cell r="Y23">
            <v>-100</v>
          </cell>
          <cell r="Z23" t="e">
            <v>#DIV/0!</v>
          </cell>
          <cell r="AA23" t="e">
            <v>#DIV/0!</v>
          </cell>
          <cell r="AB23" t="e">
            <v>#DIV/0!</v>
          </cell>
          <cell r="AC23" t="e">
            <v>#DIV/0!</v>
          </cell>
        </row>
        <row r="24">
          <cell r="A24" t="str">
            <v>Early Geneva</v>
          </cell>
          <cell r="C24" t="str">
            <v>kg</v>
          </cell>
          <cell r="D24">
            <v>3.8</v>
          </cell>
          <cell r="E24">
            <v>4.3149999999999995</v>
          </cell>
          <cell r="F24">
            <v>3.7777777777777781</v>
          </cell>
          <cell r="G24">
            <v>4.6655555555555557</v>
          </cell>
          <cell r="H24">
            <v>3.5</v>
          </cell>
          <cell r="I24">
            <v>4.1833333333333327</v>
          </cell>
          <cell r="J24">
            <v>3</v>
          </cell>
          <cell r="K24">
            <v>4.2444444444444445</v>
          </cell>
          <cell r="L24">
            <v>2.83</v>
          </cell>
          <cell r="M24">
            <v>3.65</v>
          </cell>
          <cell r="N24">
            <v>3.2</v>
          </cell>
          <cell r="O24">
            <v>4</v>
          </cell>
          <cell r="P24">
            <v>3</v>
          </cell>
          <cell r="Q24">
            <v>3.8666666666666667</v>
          </cell>
          <cell r="R24">
            <v>3</v>
          </cell>
          <cell r="S24">
            <v>3.8666666666666667</v>
          </cell>
          <cell r="V24">
            <v>-100</v>
          </cell>
          <cell r="W24">
            <v>-100</v>
          </cell>
          <cell r="X24">
            <v>-100</v>
          </cell>
          <cell r="Y24">
            <v>-100</v>
          </cell>
          <cell r="Z24">
            <v>-100</v>
          </cell>
          <cell r="AA24">
            <v>-100</v>
          </cell>
          <cell r="AB24">
            <v>-100</v>
          </cell>
          <cell r="AC24">
            <v>-100</v>
          </cell>
        </row>
        <row r="25">
          <cell r="A25" t="str">
            <v>Gala</v>
          </cell>
          <cell r="C25" t="str">
            <v>kg</v>
          </cell>
          <cell r="R25">
            <v>2.2000000000000002</v>
          </cell>
          <cell r="S25">
            <v>3.75</v>
          </cell>
          <cell r="T25">
            <v>2.5666666666666669</v>
          </cell>
          <cell r="U25">
            <v>3.3333333333333335</v>
          </cell>
          <cell r="V25">
            <v>16.666666666666664</v>
          </cell>
          <cell r="W25">
            <v>-11.111111111111107</v>
          </cell>
          <cell r="X25" t="e">
            <v>#DIV/0!</v>
          </cell>
          <cell r="Y25" t="e">
            <v>#DIV/0!</v>
          </cell>
          <cell r="Z25" t="e">
            <v>#DIV/0!</v>
          </cell>
          <cell r="AA25" t="e">
            <v>#DIV/0!</v>
          </cell>
          <cell r="AB25" t="e">
            <v>#DIV/0!</v>
          </cell>
          <cell r="AC25" t="e">
            <v>#DIV/0!</v>
          </cell>
        </row>
        <row r="26">
          <cell r="A26" t="str">
            <v>Golden</v>
          </cell>
          <cell r="C26" t="str">
            <v>kg</v>
          </cell>
          <cell r="D26">
            <v>4.5</v>
          </cell>
          <cell r="E26">
            <v>5.831666666666667</v>
          </cell>
          <cell r="F26">
            <v>5</v>
          </cell>
          <cell r="G26">
            <v>6.33</v>
          </cell>
          <cell r="H26">
            <v>4</v>
          </cell>
          <cell r="I26">
            <v>5.7349999999999994</v>
          </cell>
          <cell r="J26">
            <v>4</v>
          </cell>
          <cell r="K26">
            <v>5.7349999999999994</v>
          </cell>
          <cell r="V26" t="e">
            <v>#DIV/0!</v>
          </cell>
          <cell r="W26" t="e">
            <v>#DIV/0!</v>
          </cell>
          <cell r="X26" t="e">
            <v>#DIV/0!</v>
          </cell>
          <cell r="Y26" t="e">
            <v>#DIV/0!</v>
          </cell>
          <cell r="Z26" t="e">
            <v>#DIV/0!</v>
          </cell>
          <cell r="AA26" t="e">
            <v>#DIV/0!</v>
          </cell>
          <cell r="AB26" t="e">
            <v>#DIV/0!</v>
          </cell>
          <cell r="AC26" t="e">
            <v>#DIV/0!</v>
          </cell>
        </row>
        <row r="27">
          <cell r="A27" t="str">
            <v>Idared</v>
          </cell>
          <cell r="C27" t="str">
            <v>kg</v>
          </cell>
          <cell r="D27">
            <v>3.666666666666667</v>
          </cell>
          <cell r="E27">
            <v>5.166666666666667</v>
          </cell>
          <cell r="F27">
            <v>3.3333333333333335</v>
          </cell>
          <cell r="G27">
            <v>5.666666666666667</v>
          </cell>
          <cell r="H27">
            <v>3.3333333333333335</v>
          </cell>
          <cell r="I27">
            <v>5.666666666666667</v>
          </cell>
          <cell r="J27">
            <v>3.3333333333333335</v>
          </cell>
          <cell r="K27">
            <v>5.666666666666667</v>
          </cell>
          <cell r="L27">
            <v>3.3333333333333335</v>
          </cell>
          <cell r="M27">
            <v>5.666666666666667</v>
          </cell>
          <cell r="V27" t="e">
            <v>#DIV/0!</v>
          </cell>
          <cell r="W27" t="e">
            <v>#DIV/0!</v>
          </cell>
          <cell r="X27" t="e">
            <v>#DIV/0!</v>
          </cell>
          <cell r="Y27" t="e">
            <v>#DIV/0!</v>
          </cell>
          <cell r="Z27" t="e">
            <v>#DIV/0!</v>
          </cell>
          <cell r="AA27" t="e">
            <v>#DIV/0!</v>
          </cell>
          <cell r="AB27">
            <v>-100</v>
          </cell>
          <cell r="AC27">
            <v>-100</v>
          </cell>
        </row>
        <row r="28">
          <cell r="A28" t="str">
            <v>Jerseymac</v>
          </cell>
          <cell r="C28" t="str">
            <v>kg</v>
          </cell>
          <cell r="L28">
            <v>3.33</v>
          </cell>
          <cell r="M28">
            <v>4</v>
          </cell>
          <cell r="V28" t="e">
            <v>#DIV/0!</v>
          </cell>
          <cell r="W28" t="e">
            <v>#DIV/0!</v>
          </cell>
          <cell r="X28" t="e">
            <v>#DIV/0!</v>
          </cell>
          <cell r="Y28" t="e">
            <v>#DIV/0!</v>
          </cell>
          <cell r="Z28" t="e">
            <v>#DIV/0!</v>
          </cell>
          <cell r="AA28" t="e">
            <v>#DIV/0!</v>
          </cell>
          <cell r="AB28">
            <v>-100</v>
          </cell>
          <cell r="AC28">
            <v>-100</v>
          </cell>
        </row>
        <row r="29">
          <cell r="A29" t="str">
            <v>Jonagold</v>
          </cell>
          <cell r="C29" t="str">
            <v>kg</v>
          </cell>
          <cell r="D29">
            <v>5</v>
          </cell>
          <cell r="E29">
            <v>6.33</v>
          </cell>
          <cell r="F29">
            <v>5</v>
          </cell>
          <cell r="G29">
            <v>6.33</v>
          </cell>
          <cell r="H29">
            <v>5</v>
          </cell>
          <cell r="I29">
            <v>6.33</v>
          </cell>
          <cell r="J29">
            <v>5</v>
          </cell>
          <cell r="K29">
            <v>6.33</v>
          </cell>
          <cell r="V29" t="e">
            <v>#DIV/0!</v>
          </cell>
          <cell r="W29" t="e">
            <v>#DIV/0!</v>
          </cell>
          <cell r="X29" t="e">
            <v>#DIV/0!</v>
          </cell>
          <cell r="Y29" t="e">
            <v>#DIV/0!</v>
          </cell>
          <cell r="Z29" t="e">
            <v>#DIV/0!</v>
          </cell>
          <cell r="AA29" t="e">
            <v>#DIV/0!</v>
          </cell>
          <cell r="AB29" t="e">
            <v>#DIV/0!</v>
          </cell>
          <cell r="AC29" t="e">
            <v>#DIV/0!</v>
          </cell>
        </row>
        <row r="30">
          <cell r="A30" t="str">
            <v>Jonagored</v>
          </cell>
          <cell r="C30" t="str">
            <v>kg</v>
          </cell>
          <cell r="D30">
            <v>4.166666666666667</v>
          </cell>
          <cell r="E30">
            <v>5.9983333333333331</v>
          </cell>
          <cell r="F30">
            <v>4.166666666666667</v>
          </cell>
          <cell r="G30">
            <v>5.9983333333333331</v>
          </cell>
          <cell r="H30">
            <v>4.166666666666667</v>
          </cell>
          <cell r="I30">
            <v>5.9983333333333331</v>
          </cell>
          <cell r="J30">
            <v>4.166666666666667</v>
          </cell>
          <cell r="K30">
            <v>5.9983333333333331</v>
          </cell>
          <cell r="L30">
            <v>3.3333333333333335</v>
          </cell>
          <cell r="M30">
            <v>5.666666666666667</v>
          </cell>
          <cell r="V30" t="e">
            <v>#DIV/0!</v>
          </cell>
          <cell r="W30" t="e">
            <v>#DIV/0!</v>
          </cell>
          <cell r="X30" t="e">
            <v>#DIV/0!</v>
          </cell>
          <cell r="Y30" t="e">
            <v>#DIV/0!</v>
          </cell>
          <cell r="Z30" t="e">
            <v>#DIV/0!</v>
          </cell>
          <cell r="AA30" t="e">
            <v>#DIV/0!</v>
          </cell>
          <cell r="AB30">
            <v>-100</v>
          </cell>
          <cell r="AC30">
            <v>-100</v>
          </cell>
        </row>
        <row r="31">
          <cell r="A31" t="str">
            <v>Ligol</v>
          </cell>
          <cell r="C31" t="str">
            <v>kg</v>
          </cell>
          <cell r="D31">
            <v>4.1111111111111116</v>
          </cell>
          <cell r="E31">
            <v>5.9977777777777774</v>
          </cell>
          <cell r="F31">
            <v>4.166666666666667</v>
          </cell>
          <cell r="G31">
            <v>6.33</v>
          </cell>
          <cell r="H31">
            <v>5</v>
          </cell>
          <cell r="I31">
            <v>6.66</v>
          </cell>
          <cell r="J31">
            <v>5</v>
          </cell>
          <cell r="K31">
            <v>6.66</v>
          </cell>
          <cell r="R31">
            <v>2.2999999999999998</v>
          </cell>
          <cell r="S31">
            <v>3.75</v>
          </cell>
          <cell r="T31">
            <v>2.2999999999999998</v>
          </cell>
          <cell r="U31">
            <v>3</v>
          </cell>
          <cell r="V31">
            <v>0</v>
          </cell>
          <cell r="W31">
            <v>-20</v>
          </cell>
          <cell r="X31" t="e">
            <v>#DIV/0!</v>
          </cell>
          <cell r="Y31" t="e">
            <v>#DIV/0!</v>
          </cell>
          <cell r="Z31" t="e">
            <v>#DIV/0!</v>
          </cell>
          <cell r="AA31" t="e">
            <v>#DIV/0!</v>
          </cell>
          <cell r="AB31" t="e">
            <v>#DIV/0!</v>
          </cell>
          <cell r="AC31" t="e">
            <v>#DIV/0!</v>
          </cell>
        </row>
        <row r="32">
          <cell r="A32" t="str">
            <v>Lobo</v>
          </cell>
          <cell r="C32" t="str">
            <v>kg</v>
          </cell>
          <cell r="D32">
            <v>3.3333333333333335</v>
          </cell>
          <cell r="E32">
            <v>5.666666666666667</v>
          </cell>
          <cell r="F32">
            <v>3.3333333333333335</v>
          </cell>
          <cell r="G32">
            <v>6.666666666666667</v>
          </cell>
          <cell r="R32">
            <v>2</v>
          </cell>
          <cell r="S32">
            <v>3.75</v>
          </cell>
          <cell r="T32">
            <v>2</v>
          </cell>
          <cell r="U32">
            <v>3</v>
          </cell>
          <cell r="V32">
            <v>0</v>
          </cell>
          <cell r="W32">
            <v>-20</v>
          </cell>
          <cell r="X32" t="e">
            <v>#DIV/0!</v>
          </cell>
          <cell r="Y32" t="e">
            <v>#DIV/0!</v>
          </cell>
          <cell r="Z32" t="e">
            <v>#DIV/0!</v>
          </cell>
          <cell r="AA32" t="e">
            <v>#DIV/0!</v>
          </cell>
          <cell r="AB32" t="e">
            <v>#DIV/0!</v>
          </cell>
          <cell r="AC32" t="e">
            <v>#DIV/0!</v>
          </cell>
        </row>
        <row r="33">
          <cell r="A33" t="str">
            <v>Papierówki</v>
          </cell>
          <cell r="C33" t="str">
            <v>kg</v>
          </cell>
          <cell r="H33">
            <v>3.1666666666666665</v>
          </cell>
          <cell r="I33">
            <v>4.333333333333333</v>
          </cell>
          <cell r="J33">
            <v>2.9</v>
          </cell>
          <cell r="K33">
            <v>4</v>
          </cell>
          <cell r="L33">
            <v>2.8666666666666667</v>
          </cell>
          <cell r="M33">
            <v>3.4866666666666668</v>
          </cell>
          <cell r="N33">
            <v>2.6</v>
          </cell>
          <cell r="O33">
            <v>3.3333333333333335</v>
          </cell>
          <cell r="P33">
            <v>3</v>
          </cell>
          <cell r="Q33">
            <v>3.8666666666666667</v>
          </cell>
          <cell r="R33">
            <v>3</v>
          </cell>
          <cell r="S33">
            <v>3.8666666666666667</v>
          </cell>
          <cell r="V33">
            <v>-100</v>
          </cell>
          <cell r="W33">
            <v>-100</v>
          </cell>
          <cell r="X33">
            <v>-100</v>
          </cell>
          <cell r="Y33">
            <v>-100</v>
          </cell>
          <cell r="Z33">
            <v>-100</v>
          </cell>
          <cell r="AA33">
            <v>-100</v>
          </cell>
          <cell r="AB33">
            <v>-100</v>
          </cell>
          <cell r="AC33">
            <v>-100</v>
          </cell>
        </row>
        <row r="34">
          <cell r="A34" t="str">
            <v>Paulared</v>
          </cell>
          <cell r="C34" t="str">
            <v>kg</v>
          </cell>
          <cell r="J34">
            <v>2.5</v>
          </cell>
          <cell r="K34">
            <v>4</v>
          </cell>
          <cell r="L34">
            <v>3.665</v>
          </cell>
          <cell r="M34">
            <v>4</v>
          </cell>
          <cell r="N34">
            <v>1.8333333333333333</v>
          </cell>
          <cell r="O34">
            <v>3.3311111111111114</v>
          </cell>
          <cell r="P34">
            <v>1.9911111111111113</v>
          </cell>
          <cell r="Q34">
            <v>2.9988888888888887</v>
          </cell>
          <cell r="R34">
            <v>2.1111111111111112</v>
          </cell>
          <cell r="S34">
            <v>3.2522222222222221</v>
          </cell>
          <cell r="T34">
            <v>2.458333333333333</v>
          </cell>
          <cell r="U34">
            <v>3.4391666666666665</v>
          </cell>
          <cell r="V34">
            <v>16.447368421052616</v>
          </cell>
          <cell r="W34">
            <v>5.7482063546293105</v>
          </cell>
          <cell r="X34">
            <v>23.46540178571426</v>
          </cell>
          <cell r="Y34">
            <v>14.681363467951094</v>
          </cell>
          <cell r="Z34">
            <v>34.090909090909079</v>
          </cell>
          <cell r="AA34">
            <v>3.2438292194796401</v>
          </cell>
          <cell r="AB34">
            <v>-32.924056389267861</v>
          </cell>
          <cell r="AC34">
            <v>-14.020833333333337</v>
          </cell>
        </row>
        <row r="35">
          <cell r="A35" t="str">
            <v>Piros</v>
          </cell>
          <cell r="C35" t="str">
            <v>kg</v>
          </cell>
          <cell r="H35">
            <v>3.15</v>
          </cell>
          <cell r="I35">
            <v>4.5</v>
          </cell>
          <cell r="J35">
            <v>21.5</v>
          </cell>
          <cell r="K35">
            <v>27.22</v>
          </cell>
          <cell r="L35">
            <v>2.3325</v>
          </cell>
          <cell r="M35">
            <v>3.7800000000000002</v>
          </cell>
          <cell r="N35">
            <v>1.9933333333333336</v>
          </cell>
          <cell r="O35">
            <v>3.1326666666666667</v>
          </cell>
          <cell r="P35">
            <v>2.416666666666667</v>
          </cell>
          <cell r="Q35">
            <v>3.3825000000000003</v>
          </cell>
          <cell r="R35">
            <v>2.253333333333333</v>
          </cell>
          <cell r="S35">
            <v>3.1080000000000001</v>
          </cell>
          <cell r="T35">
            <v>2.0666666666666664</v>
          </cell>
          <cell r="U35">
            <v>2.9933333333333336</v>
          </cell>
          <cell r="V35">
            <v>-8.2840236686390476</v>
          </cell>
          <cell r="W35">
            <v>-3.689403689403683</v>
          </cell>
          <cell r="X35">
            <v>-14.482758620689676</v>
          </cell>
          <cell r="Y35">
            <v>-11.505296871150529</v>
          </cell>
          <cell r="Z35">
            <v>3.6789297658862607</v>
          </cell>
          <cell r="AA35">
            <v>-4.4477548414556205</v>
          </cell>
          <cell r="AB35">
            <v>-11.396927474097902</v>
          </cell>
          <cell r="AC35">
            <v>-20.811287477954142</v>
          </cell>
        </row>
        <row r="36">
          <cell r="A36" t="str">
            <v>Szampion</v>
          </cell>
          <cell r="C36" t="str">
            <v>kg</v>
          </cell>
          <cell r="T36">
            <v>2.5</v>
          </cell>
          <cell r="U36">
            <v>3.3</v>
          </cell>
          <cell r="V36" t="e">
            <v>#DIV/0!</v>
          </cell>
          <cell r="W36" t="e">
            <v>#DIV/0!</v>
          </cell>
          <cell r="X36" t="e">
            <v>#DIV/0!</v>
          </cell>
          <cell r="Y36" t="e">
            <v>#DIV/0!</v>
          </cell>
          <cell r="Z36" t="e">
            <v>#DIV/0!</v>
          </cell>
          <cell r="AA36" t="e">
            <v>#DIV/0!</v>
          </cell>
          <cell r="AB36" t="e">
            <v>#DIV/0!</v>
          </cell>
          <cell r="AC36" t="e">
            <v>#DIV/0!</v>
          </cell>
        </row>
        <row r="37">
          <cell r="A37" t="str">
            <v>Shampion</v>
          </cell>
          <cell r="C37" t="str">
            <v>kg</v>
          </cell>
          <cell r="D37">
            <v>4.5</v>
          </cell>
          <cell r="E37">
            <v>6.33</v>
          </cell>
          <cell r="F37">
            <v>5</v>
          </cell>
          <cell r="G37">
            <v>6.66</v>
          </cell>
          <cell r="H37">
            <v>5</v>
          </cell>
          <cell r="I37">
            <v>6.66</v>
          </cell>
          <cell r="J37">
            <v>5</v>
          </cell>
          <cell r="K37">
            <v>6.66</v>
          </cell>
          <cell r="V37" t="e">
            <v>#DIV/0!</v>
          </cell>
          <cell r="W37" t="e">
            <v>#DIV/0!</v>
          </cell>
          <cell r="X37" t="e">
            <v>#DIV/0!</v>
          </cell>
          <cell r="Y37" t="e">
            <v>#DIV/0!</v>
          </cell>
          <cell r="Z37" t="e">
            <v>#DIV/0!</v>
          </cell>
          <cell r="AA37" t="e">
            <v>#DIV/0!</v>
          </cell>
          <cell r="AB37" t="e">
            <v>#DIV/0!</v>
          </cell>
          <cell r="AC37" t="e">
            <v>#DIV/0!</v>
          </cell>
        </row>
        <row r="38">
          <cell r="A38" t="str">
            <v>Kalafiory</v>
          </cell>
          <cell r="B38" t="str">
            <v>(puste)</v>
          </cell>
          <cell r="C38" t="str">
            <v>szt.</v>
          </cell>
          <cell r="D38">
            <v>2.95</v>
          </cell>
          <cell r="E38">
            <v>4.05</v>
          </cell>
          <cell r="F38">
            <v>3.1875</v>
          </cell>
          <cell r="G38">
            <v>4.3812499999999996</v>
          </cell>
          <cell r="H38">
            <v>3.65</v>
          </cell>
          <cell r="I38">
            <v>4.8</v>
          </cell>
          <cell r="J38">
            <v>4.1500000000000004</v>
          </cell>
          <cell r="K38">
            <v>5.3</v>
          </cell>
          <cell r="L38">
            <v>3.91</v>
          </cell>
          <cell r="M38">
            <v>5.0999999999999996</v>
          </cell>
          <cell r="N38">
            <v>3.3</v>
          </cell>
          <cell r="O38">
            <v>4.625</v>
          </cell>
          <cell r="P38">
            <v>3.7</v>
          </cell>
          <cell r="Q38">
            <v>5.5</v>
          </cell>
          <cell r="R38">
            <v>3.4818181818181815</v>
          </cell>
          <cell r="S38">
            <v>4.8181818181818183</v>
          </cell>
          <cell r="T38">
            <v>3.3888888888888888</v>
          </cell>
          <cell r="U38">
            <v>4.7777777777777777</v>
          </cell>
          <cell r="V38">
            <v>-2.668987525384384</v>
          </cell>
          <cell r="W38">
            <v>-0.83857442348008926</v>
          </cell>
          <cell r="X38">
            <v>-8.4084084084084143</v>
          </cell>
          <cell r="Y38">
            <v>-13.131313131313133</v>
          </cell>
          <cell r="Z38">
            <v>2.6936026936026978</v>
          </cell>
          <cell r="AA38">
            <v>3.3033033033033012</v>
          </cell>
          <cell r="AB38">
            <v>-13.327649900539932</v>
          </cell>
          <cell r="AC38">
            <v>-6.3180827886710205</v>
          </cell>
        </row>
        <row r="39">
          <cell r="A39" t="str">
            <v>Kapusta biała</v>
          </cell>
          <cell r="B39" t="str">
            <v>(puste)</v>
          </cell>
          <cell r="C39" t="str">
            <v>kg</v>
          </cell>
          <cell r="D39">
            <v>1.0333333333333334</v>
          </cell>
          <cell r="E39">
            <v>1.3</v>
          </cell>
          <cell r="F39">
            <v>0.93333333333333324</v>
          </cell>
          <cell r="G39">
            <v>1.1000000000000001</v>
          </cell>
          <cell r="H39">
            <v>0.75</v>
          </cell>
          <cell r="I39">
            <v>0.96250000000000002</v>
          </cell>
          <cell r="J39">
            <v>0.53333333333333333</v>
          </cell>
          <cell r="K39">
            <v>0.78333333333333333</v>
          </cell>
          <cell r="L39">
            <v>0.51666666666666672</v>
          </cell>
          <cell r="M39">
            <v>0.73333333333333339</v>
          </cell>
          <cell r="N39">
            <v>0.54999999999999993</v>
          </cell>
          <cell r="O39">
            <v>0.78333333333333333</v>
          </cell>
          <cell r="P39">
            <v>0.4</v>
          </cell>
          <cell r="Q39">
            <v>0.625</v>
          </cell>
          <cell r="R39">
            <v>0.9</v>
          </cell>
          <cell r="S39">
            <v>1.1875</v>
          </cell>
          <cell r="T39">
            <v>0.6</v>
          </cell>
          <cell r="U39">
            <v>0.81666666666666676</v>
          </cell>
          <cell r="V39">
            <v>-33.333333333333336</v>
          </cell>
          <cell r="W39">
            <v>-31.228070175438589</v>
          </cell>
          <cell r="X39">
            <v>49.999999999999986</v>
          </cell>
          <cell r="Y39">
            <v>30.666666666666682</v>
          </cell>
          <cell r="Z39">
            <v>9.0909090909090988</v>
          </cell>
          <cell r="AA39">
            <v>4.2553191489361835</v>
          </cell>
          <cell r="AB39">
            <v>16.129032258064498</v>
          </cell>
          <cell r="AC39">
            <v>11.363636363636367</v>
          </cell>
        </row>
        <row r="40">
          <cell r="C40" t="str">
            <v>szt.</v>
          </cell>
          <cell r="P40">
            <v>1.325</v>
          </cell>
          <cell r="Q40">
            <v>2.1375000000000002</v>
          </cell>
          <cell r="R40">
            <v>1.5</v>
          </cell>
          <cell r="S40">
            <v>2.1857142857142859</v>
          </cell>
          <cell r="T40">
            <v>1.47</v>
          </cell>
          <cell r="U40">
            <v>2.1800000000000002</v>
          </cell>
          <cell r="V40">
            <v>-2.0000000000000018</v>
          </cell>
          <cell r="W40">
            <v>-0.26143790849673515</v>
          </cell>
          <cell r="X40">
            <v>10.943396226415096</v>
          </cell>
          <cell r="Y40">
            <v>1.9883040935672507</v>
          </cell>
          <cell r="Z40" t="e">
            <v>#DIV/0!</v>
          </cell>
          <cell r="AA40" t="e">
            <v>#DIV/0!</v>
          </cell>
          <cell r="AB40" t="e">
            <v>#DIV/0!</v>
          </cell>
          <cell r="AC40" t="e">
            <v>#DIV/0!</v>
          </cell>
        </row>
        <row r="41">
          <cell r="A41" t="str">
            <v>Kapusta młoda</v>
          </cell>
          <cell r="B41" t="str">
            <v>(puste)</v>
          </cell>
          <cell r="C41" t="str">
            <v>szt.</v>
          </cell>
          <cell r="D41">
            <v>1.2555555555555555</v>
          </cell>
          <cell r="E41">
            <v>1.8611111111111112</v>
          </cell>
          <cell r="F41">
            <v>1.2875000000000001</v>
          </cell>
          <cell r="G41">
            <v>1.90625</v>
          </cell>
          <cell r="H41">
            <v>1.2571428571428573</v>
          </cell>
          <cell r="I41">
            <v>1.8214285714285714</v>
          </cell>
          <cell r="J41">
            <v>1.25</v>
          </cell>
          <cell r="K41">
            <v>1.95</v>
          </cell>
          <cell r="L41">
            <v>1.4555555555555557</v>
          </cell>
          <cell r="M41">
            <v>2.1222222222222222</v>
          </cell>
          <cell r="N41">
            <v>1.1857142857142857</v>
          </cell>
          <cell r="O41">
            <v>1.9285714285714286</v>
          </cell>
          <cell r="V41" t="e">
            <v>#DIV/0!</v>
          </cell>
          <cell r="W41" t="e">
            <v>#DIV/0!</v>
          </cell>
          <cell r="X41" t="e">
            <v>#DIV/0!</v>
          </cell>
          <cell r="Y41" t="e">
            <v>#DIV/0!</v>
          </cell>
          <cell r="Z41">
            <v>-100</v>
          </cell>
          <cell r="AA41">
            <v>-100</v>
          </cell>
          <cell r="AB41">
            <v>-100</v>
          </cell>
          <cell r="AC41">
            <v>-100</v>
          </cell>
        </row>
        <row r="42">
          <cell r="A42" t="str">
            <v>Maliny</v>
          </cell>
          <cell r="B42" t="str">
            <v>(puste)</v>
          </cell>
          <cell r="C42" t="str">
            <v>kg</v>
          </cell>
          <cell r="D42">
            <v>13.875</v>
          </cell>
          <cell r="E42">
            <v>17.875</v>
          </cell>
          <cell r="F42">
            <v>12.571428571428571</v>
          </cell>
          <cell r="G42">
            <v>16.142857142857142</v>
          </cell>
          <cell r="H42">
            <v>13.125</v>
          </cell>
          <cell r="I42">
            <v>16.5</v>
          </cell>
          <cell r="J42">
            <v>15.125</v>
          </cell>
          <cell r="K42">
            <v>18.5</v>
          </cell>
          <cell r="L42">
            <v>16</v>
          </cell>
          <cell r="M42">
            <v>19.555555555555557</v>
          </cell>
          <cell r="N42">
            <v>15.857142857142858</v>
          </cell>
          <cell r="O42">
            <v>20.857142857142858</v>
          </cell>
          <cell r="P42">
            <v>17</v>
          </cell>
          <cell r="Q42">
            <v>23</v>
          </cell>
          <cell r="R42">
            <v>16.25</v>
          </cell>
          <cell r="S42">
            <v>20.375</v>
          </cell>
          <cell r="T42">
            <v>15.714285714285714</v>
          </cell>
          <cell r="U42">
            <v>20.142857142857142</v>
          </cell>
          <cell r="V42">
            <v>-3.2967032967033019</v>
          </cell>
          <cell r="W42">
            <v>-1.1393514460999148</v>
          </cell>
          <cell r="X42">
            <v>-7.5630252100840387</v>
          </cell>
          <cell r="Y42">
            <v>-12.422360248447207</v>
          </cell>
          <cell r="Z42">
            <v>-0.90090090090090891</v>
          </cell>
          <cell r="AA42">
            <v>-3.4246575342465801</v>
          </cell>
          <cell r="AB42">
            <v>-1.7857142857142905</v>
          </cell>
          <cell r="AC42">
            <v>3.0032467532467426</v>
          </cell>
        </row>
        <row r="43">
          <cell r="A43" t="str">
            <v>Marchew</v>
          </cell>
          <cell r="B43" t="str">
            <v>(puste)</v>
          </cell>
          <cell r="C43" t="str">
            <v>kg</v>
          </cell>
          <cell r="D43">
            <v>1.6714285714285713</v>
          </cell>
          <cell r="E43">
            <v>2.0714285714285716</v>
          </cell>
          <cell r="F43">
            <v>1.6</v>
          </cell>
          <cell r="G43">
            <v>1.94</v>
          </cell>
          <cell r="H43">
            <v>1.4000000000000001</v>
          </cell>
          <cell r="I43">
            <v>1.8</v>
          </cell>
          <cell r="J43">
            <v>1.2666666666666668</v>
          </cell>
          <cell r="K43">
            <v>1.7</v>
          </cell>
          <cell r="L43">
            <v>1.4</v>
          </cell>
          <cell r="M43">
            <v>1.7250000000000001</v>
          </cell>
          <cell r="N43">
            <v>1.1142857142857143</v>
          </cell>
          <cell r="O43">
            <v>1.5142857142857145</v>
          </cell>
          <cell r="P43">
            <v>0.93333333333333324</v>
          </cell>
          <cell r="Q43">
            <v>1.5</v>
          </cell>
          <cell r="R43">
            <v>1.1374999999999997</v>
          </cell>
          <cell r="S43">
            <v>1.5375000000000001</v>
          </cell>
          <cell r="T43">
            <v>1.1222222222222222</v>
          </cell>
          <cell r="U43">
            <v>1.35</v>
          </cell>
          <cell r="V43">
            <v>-1.343101343101319</v>
          </cell>
          <cell r="W43">
            <v>-12.195121951219512</v>
          </cell>
          <cell r="X43">
            <v>20.238095238095251</v>
          </cell>
          <cell r="Y43">
            <v>-9.9999999999999929</v>
          </cell>
          <cell r="Z43">
            <v>0.71225071225070968</v>
          </cell>
          <cell r="AA43">
            <v>-10.84905660377359</v>
          </cell>
          <cell r="AB43">
            <v>-19.841269841269835</v>
          </cell>
          <cell r="AC43">
            <v>-21.739130434782609</v>
          </cell>
        </row>
        <row r="44">
          <cell r="A44" t="str">
            <v xml:space="preserve">Marchew </v>
          </cell>
          <cell r="B44" t="str">
            <v>(puste)</v>
          </cell>
          <cell r="C44" t="str">
            <v>kg</v>
          </cell>
          <cell r="P44">
            <v>1.5</v>
          </cell>
          <cell r="Q44">
            <v>1.65</v>
          </cell>
          <cell r="R44">
            <v>1.5</v>
          </cell>
          <cell r="S44">
            <v>1.5</v>
          </cell>
          <cell r="V44">
            <v>-100</v>
          </cell>
          <cell r="W44">
            <v>-100</v>
          </cell>
          <cell r="X44">
            <v>-100</v>
          </cell>
          <cell r="Y44">
            <v>-100</v>
          </cell>
          <cell r="Z44" t="e">
            <v>#DIV/0!</v>
          </cell>
          <cell r="AA44" t="e">
            <v>#DIV/0!</v>
          </cell>
          <cell r="AB44" t="e">
            <v>#DIV/0!</v>
          </cell>
          <cell r="AC44" t="e">
            <v>#DIV/0!</v>
          </cell>
        </row>
        <row r="45">
          <cell r="C45" t="str">
            <v>pęczek</v>
          </cell>
          <cell r="P45">
            <v>2</v>
          </cell>
          <cell r="Q45">
            <v>2.5</v>
          </cell>
          <cell r="V45" t="e">
            <v>#DIV/0!</v>
          </cell>
          <cell r="W45" t="e">
            <v>#DIV/0!</v>
          </cell>
          <cell r="X45">
            <v>-100</v>
          </cell>
          <cell r="Y45">
            <v>-100</v>
          </cell>
          <cell r="Z45" t="e">
            <v>#DIV/0!</v>
          </cell>
          <cell r="AA45" t="e">
            <v>#DIV/0!</v>
          </cell>
          <cell r="AB45" t="e">
            <v>#DIV/0!</v>
          </cell>
          <cell r="AC45" t="e">
            <v>#DIV/0!</v>
          </cell>
        </row>
        <row r="46">
          <cell r="A46" t="str">
            <v>Marchew młoda</v>
          </cell>
          <cell r="B46" t="str">
            <v>(puste)</v>
          </cell>
          <cell r="C46" t="str">
            <v>kg</v>
          </cell>
          <cell r="D46">
            <v>2.1</v>
          </cell>
          <cell r="E46">
            <v>2.2999999999999998</v>
          </cell>
          <cell r="F46">
            <v>2.25</v>
          </cell>
          <cell r="G46">
            <v>2.5</v>
          </cell>
          <cell r="H46">
            <v>2</v>
          </cell>
          <cell r="I46">
            <v>2.25</v>
          </cell>
          <cell r="J46">
            <v>2</v>
          </cell>
          <cell r="K46">
            <v>2.25</v>
          </cell>
          <cell r="L46">
            <v>1.4</v>
          </cell>
          <cell r="M46">
            <v>1.6</v>
          </cell>
          <cell r="N46">
            <v>1.3</v>
          </cell>
          <cell r="O46">
            <v>1.5</v>
          </cell>
          <cell r="V46" t="e">
            <v>#DIV/0!</v>
          </cell>
          <cell r="W46" t="e">
            <v>#DIV/0!</v>
          </cell>
          <cell r="X46" t="e">
            <v>#DIV/0!</v>
          </cell>
          <cell r="Y46" t="e">
            <v>#DIV/0!</v>
          </cell>
          <cell r="Z46">
            <v>-100</v>
          </cell>
          <cell r="AA46">
            <v>-100</v>
          </cell>
          <cell r="AB46">
            <v>-100</v>
          </cell>
          <cell r="AC46">
            <v>-100</v>
          </cell>
        </row>
        <row r="47">
          <cell r="C47" t="str">
            <v>pęczek</v>
          </cell>
          <cell r="D47">
            <v>1.86</v>
          </cell>
          <cell r="E47">
            <v>2.5</v>
          </cell>
          <cell r="F47">
            <v>1.8333333333333333</v>
          </cell>
          <cell r="G47">
            <v>2.3333333333333335</v>
          </cell>
          <cell r="H47">
            <v>1.75</v>
          </cell>
          <cell r="I47">
            <v>2.375</v>
          </cell>
          <cell r="J47">
            <v>1.7</v>
          </cell>
          <cell r="K47">
            <v>2.2000000000000002</v>
          </cell>
          <cell r="L47">
            <v>1.7666666666666666</v>
          </cell>
          <cell r="M47">
            <v>2.1</v>
          </cell>
          <cell r="N47">
            <v>1.7666666666666666</v>
          </cell>
          <cell r="O47">
            <v>2.0333333333333332</v>
          </cell>
          <cell r="R47">
            <v>1.5</v>
          </cell>
          <cell r="S47">
            <v>1.8</v>
          </cell>
          <cell r="V47">
            <v>-100</v>
          </cell>
          <cell r="W47">
            <v>-100</v>
          </cell>
          <cell r="X47" t="e">
            <v>#DIV/0!</v>
          </cell>
          <cell r="Y47" t="e">
            <v>#DIV/0!</v>
          </cell>
          <cell r="Z47">
            <v>-100</v>
          </cell>
          <cell r="AA47">
            <v>-100</v>
          </cell>
          <cell r="AB47">
            <v>-100</v>
          </cell>
          <cell r="AC47">
            <v>-100</v>
          </cell>
        </row>
        <row r="48">
          <cell r="A48" t="str">
            <v>Morele</v>
          </cell>
          <cell r="B48" t="str">
            <v>(puste)</v>
          </cell>
          <cell r="C48" t="str">
            <v>kg</v>
          </cell>
          <cell r="D48">
            <v>4.916666666666667</v>
          </cell>
          <cell r="E48">
            <v>6.666666666666667</v>
          </cell>
          <cell r="F48">
            <v>4.4000000000000004</v>
          </cell>
          <cell r="G48">
            <v>6.6</v>
          </cell>
          <cell r="H48">
            <v>4.2857142857142856</v>
          </cell>
          <cell r="I48">
            <v>6.5</v>
          </cell>
          <cell r="J48">
            <v>3.9471428571428571</v>
          </cell>
          <cell r="K48">
            <v>6.0099999999999989</v>
          </cell>
          <cell r="L48">
            <v>4.333333333333333</v>
          </cell>
          <cell r="M48">
            <v>6.6050000000000004</v>
          </cell>
          <cell r="N48">
            <v>4.2</v>
          </cell>
          <cell r="O48">
            <v>5.9</v>
          </cell>
          <cell r="P48">
            <v>4.5</v>
          </cell>
          <cell r="Q48">
            <v>7.5</v>
          </cell>
          <cell r="R48">
            <v>4.3</v>
          </cell>
          <cell r="S48">
            <v>5.7166666666666659</v>
          </cell>
          <cell r="T48">
            <v>4.5</v>
          </cell>
          <cell r="U48">
            <v>6.25</v>
          </cell>
          <cell r="V48">
            <v>4.6511627906976782</v>
          </cell>
          <cell r="W48">
            <v>9.3294460641399564</v>
          </cell>
          <cell r="X48">
            <v>0</v>
          </cell>
          <cell r="Y48">
            <v>-16.666666666666664</v>
          </cell>
          <cell r="Z48">
            <v>7.1428571428571379</v>
          </cell>
          <cell r="AA48">
            <v>5.9322033898305024</v>
          </cell>
          <cell r="AB48">
            <v>3.8461538461538534</v>
          </cell>
          <cell r="AC48">
            <v>-5.374716124148379</v>
          </cell>
        </row>
        <row r="49">
          <cell r="A49" t="str">
            <v>Nektarynki</v>
          </cell>
          <cell r="B49" t="str">
            <v>(puste)</v>
          </cell>
          <cell r="C49" t="str">
            <v>kg</v>
          </cell>
          <cell r="J49">
            <v>2</v>
          </cell>
          <cell r="K49">
            <v>3</v>
          </cell>
          <cell r="L49">
            <v>2</v>
          </cell>
          <cell r="M49">
            <v>3</v>
          </cell>
          <cell r="N49">
            <v>3.25</v>
          </cell>
          <cell r="O49">
            <v>4</v>
          </cell>
          <cell r="R49">
            <v>2.75</v>
          </cell>
          <cell r="S49">
            <v>3.5</v>
          </cell>
          <cell r="T49">
            <v>3</v>
          </cell>
          <cell r="U49">
            <v>3.9</v>
          </cell>
          <cell r="V49">
            <v>9.0909090909090917</v>
          </cell>
          <cell r="W49">
            <v>11.428571428571425</v>
          </cell>
          <cell r="X49" t="e">
            <v>#DIV/0!</v>
          </cell>
          <cell r="Y49" t="e">
            <v>#DIV/0!</v>
          </cell>
          <cell r="Z49">
            <v>-7.6923076923076925</v>
          </cell>
          <cell r="AA49">
            <v>-2.5000000000000022</v>
          </cell>
          <cell r="AB49">
            <v>50</v>
          </cell>
          <cell r="AC49">
            <v>30</v>
          </cell>
        </row>
        <row r="50">
          <cell r="A50" t="str">
            <v>Ogórki gruntowe</v>
          </cell>
          <cell r="B50" t="str">
            <v>(puste)</v>
          </cell>
          <cell r="C50" t="str">
            <v>kg</v>
          </cell>
          <cell r="D50">
            <v>3.2875000000000001</v>
          </cell>
          <cell r="E50">
            <v>4.1875</v>
          </cell>
          <cell r="F50">
            <v>2.5416666666666665</v>
          </cell>
          <cell r="G50">
            <v>3.4583333333333335</v>
          </cell>
          <cell r="H50">
            <v>2.9125000000000001</v>
          </cell>
          <cell r="I50">
            <v>3.6875</v>
          </cell>
          <cell r="J50">
            <v>2.8374999999999999</v>
          </cell>
          <cell r="K50">
            <v>4.125</v>
          </cell>
          <cell r="L50">
            <v>3.1666666666666665</v>
          </cell>
          <cell r="M50">
            <v>4.75</v>
          </cell>
          <cell r="N50">
            <v>2.8571428571428572</v>
          </cell>
          <cell r="O50">
            <v>4.7857142857142856</v>
          </cell>
          <cell r="P50">
            <v>3.25</v>
          </cell>
          <cell r="Q50">
            <v>5</v>
          </cell>
          <cell r="R50">
            <v>3.3285714285714287</v>
          </cell>
          <cell r="S50">
            <v>5.1428571428571432</v>
          </cell>
          <cell r="T50">
            <v>4.2571428571428571</v>
          </cell>
          <cell r="U50">
            <v>5.3571428571428568</v>
          </cell>
          <cell r="V50">
            <v>27.896995708154499</v>
          </cell>
          <cell r="W50">
            <v>4.1666666666666519</v>
          </cell>
          <cell r="X50">
            <v>30.989010989010989</v>
          </cell>
          <cell r="Y50">
            <v>7.1428571428571352</v>
          </cell>
          <cell r="Z50">
            <v>48.999999999999993</v>
          </cell>
          <cell r="AA50">
            <v>11.940298507462682</v>
          </cell>
          <cell r="AB50">
            <v>34.436090225563916</v>
          </cell>
          <cell r="AC50">
            <v>12.781954887218037</v>
          </cell>
        </row>
        <row r="51">
          <cell r="A51" t="str">
            <v>Ogórki krótkie</v>
          </cell>
          <cell r="B51" t="str">
            <v>(puste)</v>
          </cell>
          <cell r="C51" t="str">
            <v>kg</v>
          </cell>
          <cell r="D51">
            <v>3.3600000000000003</v>
          </cell>
          <cell r="E51">
            <v>3.88</v>
          </cell>
          <cell r="F51">
            <v>3.12</v>
          </cell>
          <cell r="G51">
            <v>3.9799999999999995</v>
          </cell>
          <cell r="H51">
            <v>2.62</v>
          </cell>
          <cell r="I51">
            <v>3.7600000000000002</v>
          </cell>
          <cell r="J51">
            <v>1.8800000000000001</v>
          </cell>
          <cell r="K51">
            <v>3.0200000000000005</v>
          </cell>
          <cell r="L51">
            <v>3.4</v>
          </cell>
          <cell r="M51">
            <v>4.1399999999999997</v>
          </cell>
          <cell r="N51">
            <v>4.333333333333333</v>
          </cell>
          <cell r="O51">
            <v>5.25</v>
          </cell>
          <cell r="P51">
            <v>3.9</v>
          </cell>
          <cell r="Q51">
            <v>4.5999999999999996</v>
          </cell>
          <cell r="R51">
            <v>3.7875000000000001</v>
          </cell>
          <cell r="S51">
            <v>4.5875000000000004</v>
          </cell>
          <cell r="T51">
            <v>3.8374999999999999</v>
          </cell>
          <cell r="U51">
            <v>4.6875</v>
          </cell>
          <cell r="V51">
            <v>1.3201320132013155</v>
          </cell>
          <cell r="W51">
            <v>2.1798365122615722</v>
          </cell>
          <cell r="X51">
            <v>-1.6025641025641029</v>
          </cell>
          <cell r="Y51">
            <v>1.902173913043486</v>
          </cell>
          <cell r="Z51">
            <v>-11.442307692307688</v>
          </cell>
          <cell r="AA51">
            <v>-10.714285714285714</v>
          </cell>
          <cell r="AB51">
            <v>12.867647058823531</v>
          </cell>
          <cell r="AC51">
            <v>13.224637681159429</v>
          </cell>
        </row>
        <row r="52">
          <cell r="A52" t="str">
            <v>Papryka czerwona</v>
          </cell>
          <cell r="B52" t="str">
            <v>(puste)</v>
          </cell>
          <cell r="C52" t="str">
            <v>kg</v>
          </cell>
          <cell r="D52">
            <v>5.3571428571428568</v>
          </cell>
          <cell r="E52">
            <v>6.5714285714285712</v>
          </cell>
          <cell r="F52">
            <v>5.3666666666666663</v>
          </cell>
          <cell r="G52">
            <v>6.7666666666666666</v>
          </cell>
          <cell r="H52">
            <v>5.3125</v>
          </cell>
          <cell r="I52">
            <v>6.95</v>
          </cell>
          <cell r="J52">
            <v>4.8624999999999998</v>
          </cell>
          <cell r="K52">
            <v>6.875</v>
          </cell>
          <cell r="L52">
            <v>4.6333333333333337</v>
          </cell>
          <cell r="M52">
            <v>6.0666666666666664</v>
          </cell>
          <cell r="N52">
            <v>4.125</v>
          </cell>
          <cell r="O52">
            <v>5.8</v>
          </cell>
          <cell r="P52">
            <v>4.3250000000000002</v>
          </cell>
          <cell r="Q52">
            <v>6.1</v>
          </cell>
          <cell r="R52">
            <v>4.3055555555555554</v>
          </cell>
          <cell r="S52">
            <v>5.7888888888888888</v>
          </cell>
          <cell r="T52">
            <v>4.1785714285714288</v>
          </cell>
          <cell r="U52">
            <v>5.5428571428571427</v>
          </cell>
          <cell r="V52">
            <v>-2.9493087557603581</v>
          </cell>
          <cell r="W52">
            <v>-4.2500685494927337</v>
          </cell>
          <cell r="X52">
            <v>-3.3856317093311294</v>
          </cell>
          <cell r="Y52">
            <v>-9.1334894613583106</v>
          </cell>
          <cell r="Z52">
            <v>1.2987012987013049</v>
          </cell>
          <cell r="AA52">
            <v>-4.4334975369458123</v>
          </cell>
          <cell r="AB52">
            <v>-9.8150051387461481</v>
          </cell>
          <cell r="AC52">
            <v>-8.6342229199372031</v>
          </cell>
        </row>
        <row r="53">
          <cell r="A53" t="str">
            <v>Papryka zielona</v>
          </cell>
          <cell r="B53" t="str">
            <v>(puste)</v>
          </cell>
          <cell r="C53" t="str">
            <v>kg</v>
          </cell>
          <cell r="D53">
            <v>3.9375</v>
          </cell>
          <cell r="E53">
            <v>4.78125</v>
          </cell>
          <cell r="F53">
            <v>3.7714285714285714</v>
          </cell>
          <cell r="G53">
            <v>4.6428571428571432</v>
          </cell>
          <cell r="H53">
            <v>3.45</v>
          </cell>
          <cell r="I53">
            <v>4.4874999999999998</v>
          </cell>
          <cell r="J53">
            <v>3.25</v>
          </cell>
          <cell r="K53">
            <v>4.125</v>
          </cell>
          <cell r="L53">
            <v>3.7777777777777777</v>
          </cell>
          <cell r="M53">
            <v>4.666666666666667</v>
          </cell>
          <cell r="N53">
            <v>3.4375</v>
          </cell>
          <cell r="O53">
            <v>4.375</v>
          </cell>
          <cell r="P53">
            <v>3.46</v>
          </cell>
          <cell r="Q53">
            <v>4.4000000000000004</v>
          </cell>
          <cell r="R53">
            <v>3.6428571428571428</v>
          </cell>
          <cell r="S53">
            <v>4.5</v>
          </cell>
          <cell r="T53">
            <v>3.6</v>
          </cell>
          <cell r="U53">
            <v>4.2</v>
          </cell>
          <cell r="V53">
            <v>-1.1764705882352899</v>
          </cell>
          <cell r="W53">
            <v>-6.6666666666666625</v>
          </cell>
          <cell r="X53">
            <v>4.046242774566478</v>
          </cell>
          <cell r="Y53">
            <v>-4.5454545454545494</v>
          </cell>
          <cell r="Z53">
            <v>4.7272727272727302</v>
          </cell>
          <cell r="AA53">
            <v>-3.999999999999996</v>
          </cell>
          <cell r="AB53">
            <v>-4.7058823529411713</v>
          </cell>
          <cell r="AC53">
            <v>-10.000000000000002</v>
          </cell>
        </row>
        <row r="54">
          <cell r="A54" t="str">
            <v>Papryka żółta</v>
          </cell>
          <cell r="B54" t="str">
            <v>(puste)</v>
          </cell>
          <cell r="C54" t="str">
            <v>kg</v>
          </cell>
          <cell r="D54">
            <v>5</v>
          </cell>
          <cell r="E54">
            <v>6.1833333333333336</v>
          </cell>
          <cell r="F54">
            <v>5.3</v>
          </cell>
          <cell r="G54">
            <v>6.5</v>
          </cell>
          <cell r="H54">
            <v>5.68</v>
          </cell>
          <cell r="I54">
            <v>7</v>
          </cell>
          <cell r="J54">
            <v>5.2</v>
          </cell>
          <cell r="K54">
            <v>6.8</v>
          </cell>
          <cell r="L54">
            <v>5.5285714285714294</v>
          </cell>
          <cell r="M54">
            <v>6.5</v>
          </cell>
          <cell r="N54">
            <v>4.75</v>
          </cell>
          <cell r="O54">
            <v>6</v>
          </cell>
          <cell r="P54">
            <v>4.875</v>
          </cell>
          <cell r="Q54">
            <v>6.4749999999999996</v>
          </cell>
          <cell r="R54">
            <v>4.9750000000000005</v>
          </cell>
          <cell r="S54">
            <v>6.3999999999999995</v>
          </cell>
          <cell r="T54">
            <v>4.49</v>
          </cell>
          <cell r="U54">
            <v>5.8</v>
          </cell>
          <cell r="V54">
            <v>-9.7487437185929693</v>
          </cell>
          <cell r="W54">
            <v>-9.3749999999999964</v>
          </cell>
          <cell r="X54">
            <v>-7.8974358974358934</v>
          </cell>
          <cell r="Y54">
            <v>-10.424710424710423</v>
          </cell>
          <cell r="Z54">
            <v>-5.4736842105263115</v>
          </cell>
          <cell r="AA54">
            <v>-3.3333333333333361</v>
          </cell>
          <cell r="AB54">
            <v>-18.78552971576228</v>
          </cell>
          <cell r="AC54">
            <v>-10.769230769230772</v>
          </cell>
        </row>
        <row r="55">
          <cell r="A55" t="str">
            <v>Pieczarki</v>
          </cell>
          <cell r="B55" t="str">
            <v>(puste)</v>
          </cell>
          <cell r="C55" t="str">
            <v>kg</v>
          </cell>
          <cell r="D55">
            <v>6.3777777777777773</v>
          </cell>
          <cell r="E55">
            <v>7.2411111111111115</v>
          </cell>
          <cell r="F55">
            <v>6.375</v>
          </cell>
          <cell r="G55">
            <v>7.4375</v>
          </cell>
          <cell r="H55">
            <v>6.4777777777777779</v>
          </cell>
          <cell r="I55">
            <v>7.5744444444444445</v>
          </cell>
          <cell r="J55">
            <v>6.38</v>
          </cell>
          <cell r="K55">
            <v>7.5170000000000003</v>
          </cell>
          <cell r="L55">
            <v>6.4444444444444446</v>
          </cell>
          <cell r="M55">
            <v>7.517777777777777</v>
          </cell>
          <cell r="N55">
            <v>6.29</v>
          </cell>
          <cell r="O55">
            <v>7.367</v>
          </cell>
          <cell r="P55">
            <v>6.5</v>
          </cell>
          <cell r="Q55">
            <v>7.8340000000000005</v>
          </cell>
          <cell r="R55">
            <v>6.1181818181818182</v>
          </cell>
          <cell r="S55">
            <v>7.3363636363636369</v>
          </cell>
          <cell r="T55">
            <v>6.5374999999999996</v>
          </cell>
          <cell r="U55">
            <v>7.7125000000000004</v>
          </cell>
          <cell r="V55">
            <v>6.8536404160475435</v>
          </cell>
          <cell r="W55">
            <v>5.1270136307311001</v>
          </cell>
          <cell r="X55">
            <v>0.57692307692307154</v>
          </cell>
          <cell r="Y55">
            <v>-1.5509318355884625</v>
          </cell>
          <cell r="Z55">
            <v>3.9348171701112813</v>
          </cell>
          <cell r="AA55">
            <v>4.6898330392289997</v>
          </cell>
          <cell r="AB55">
            <v>1.4439655172413708</v>
          </cell>
          <cell r="AC55">
            <v>2.5901566656813633</v>
          </cell>
        </row>
        <row r="56">
          <cell r="A56" t="str">
            <v>Pietruszka</v>
          </cell>
          <cell r="B56" t="str">
            <v>(puste)</v>
          </cell>
          <cell r="C56" t="str">
            <v>kg</v>
          </cell>
          <cell r="D56">
            <v>2.7600000000000002</v>
          </cell>
          <cell r="E56">
            <v>3.7869999999999999</v>
          </cell>
          <cell r="F56">
            <v>2.8875000000000002</v>
          </cell>
          <cell r="G56">
            <v>3.5</v>
          </cell>
          <cell r="H56">
            <v>3.2610000000000001</v>
          </cell>
          <cell r="I56">
            <v>4.07</v>
          </cell>
          <cell r="J56">
            <v>3.5510000000000006</v>
          </cell>
          <cell r="K56">
            <v>4.3100000000000005</v>
          </cell>
          <cell r="L56">
            <v>3.45</v>
          </cell>
          <cell r="M56">
            <v>4.21</v>
          </cell>
          <cell r="N56">
            <v>3.5800000000000005</v>
          </cell>
          <cell r="O56">
            <v>4.51</v>
          </cell>
          <cell r="P56">
            <v>3.3200000000000003</v>
          </cell>
          <cell r="Q56">
            <v>4.4000000000000004</v>
          </cell>
          <cell r="R56">
            <v>3.6363636363636362</v>
          </cell>
          <cell r="S56">
            <v>4.536363636363637</v>
          </cell>
          <cell r="T56">
            <v>3.572222222222222</v>
          </cell>
          <cell r="U56">
            <v>4.3111111111111109</v>
          </cell>
          <cell r="V56">
            <v>-1.7638888888888926</v>
          </cell>
          <cell r="W56">
            <v>-4.9654865286128</v>
          </cell>
          <cell r="X56">
            <v>7.5970548862114962</v>
          </cell>
          <cell r="Y56">
            <v>-2.0202020202020332</v>
          </cell>
          <cell r="Z56">
            <v>-0.21725636250778069</v>
          </cell>
          <cell r="AA56">
            <v>-4.4099531904409952</v>
          </cell>
          <cell r="AB56">
            <v>3.5426731078904865</v>
          </cell>
          <cell r="AC56">
            <v>2.4016891000263878</v>
          </cell>
        </row>
        <row r="57">
          <cell r="A57" t="str">
            <v>Pomidory</v>
          </cell>
          <cell r="B57" t="str">
            <v>(puste)</v>
          </cell>
          <cell r="C57" t="str">
            <v>kg</v>
          </cell>
          <cell r="D57">
            <v>2.71</v>
          </cell>
          <cell r="E57">
            <v>3.8106666666666671</v>
          </cell>
          <cell r="F57">
            <v>3.2750000000000004</v>
          </cell>
          <cell r="G57">
            <v>4.0654166666666667</v>
          </cell>
          <cell r="H57">
            <v>3.2673333333333332</v>
          </cell>
          <cell r="I57">
            <v>4.3333333333333339</v>
          </cell>
          <cell r="J57">
            <v>3.0470000000000002</v>
          </cell>
          <cell r="K57">
            <v>3.9793333333333338</v>
          </cell>
          <cell r="L57">
            <v>3.4700000000000006</v>
          </cell>
          <cell r="M57">
            <v>4.3325925925925919</v>
          </cell>
          <cell r="N57">
            <v>3.0169999999999999</v>
          </cell>
          <cell r="O57">
            <v>3.8623333333333334</v>
          </cell>
          <cell r="P57">
            <v>1.915</v>
          </cell>
          <cell r="Q57">
            <v>2.5</v>
          </cell>
          <cell r="R57">
            <v>2.7777777777777777</v>
          </cell>
          <cell r="S57">
            <v>3.8111111111111109</v>
          </cell>
          <cell r="T57">
            <v>2.6388888888888888</v>
          </cell>
          <cell r="U57">
            <v>3.6388888888888893</v>
          </cell>
          <cell r="V57">
            <v>-4.9999999999999982</v>
          </cell>
          <cell r="W57">
            <v>-4.518950437317768</v>
          </cell>
          <cell r="X57">
            <v>37.80098636495503</v>
          </cell>
          <cell r="Y57">
            <v>45.555555555555571</v>
          </cell>
          <cell r="Z57">
            <v>-12.532685154494899</v>
          </cell>
          <cell r="AA57">
            <v>-5.7852190673455794</v>
          </cell>
          <cell r="AB57">
            <v>-23.951328850464311</v>
          </cell>
          <cell r="AC57">
            <v>-16.011283980167526</v>
          </cell>
        </row>
        <row r="58">
          <cell r="A58" t="str">
            <v>Pomidory gruntowe</v>
          </cell>
          <cell r="B58" t="str">
            <v>(puste)</v>
          </cell>
          <cell r="C58" t="str">
            <v>kg</v>
          </cell>
          <cell r="D58">
            <v>2.85</v>
          </cell>
          <cell r="E58">
            <v>3.4</v>
          </cell>
          <cell r="F58">
            <v>3</v>
          </cell>
          <cell r="G58">
            <v>3.5</v>
          </cell>
          <cell r="H58">
            <v>3.375</v>
          </cell>
          <cell r="I58">
            <v>4.25</v>
          </cell>
          <cell r="J58">
            <v>3.375</v>
          </cell>
          <cell r="K58">
            <v>4.25</v>
          </cell>
          <cell r="L58">
            <v>3.4166666666666665</v>
          </cell>
          <cell r="M58">
            <v>4.166666666666667</v>
          </cell>
          <cell r="N58">
            <v>2.5533333333333332</v>
          </cell>
          <cell r="O58">
            <v>3.5</v>
          </cell>
          <cell r="P58">
            <v>1.9051851851851851</v>
          </cell>
          <cell r="Q58">
            <v>3.1851851851851851</v>
          </cell>
          <cell r="R58">
            <v>1.7638888888888888</v>
          </cell>
          <cell r="S58">
            <v>2.8888888888888888</v>
          </cell>
          <cell r="T58">
            <v>1.8711111111111112</v>
          </cell>
          <cell r="U58">
            <v>2.971111111111111</v>
          </cell>
          <cell r="V58">
            <v>6.078740157480321</v>
          </cell>
          <cell r="W58">
            <v>2.8461538461538454</v>
          </cell>
          <cell r="X58">
            <v>-1.7884914463452486</v>
          </cell>
          <cell r="Y58">
            <v>-6.720930232558139</v>
          </cell>
          <cell r="Z58">
            <v>-26.71888598781549</v>
          </cell>
          <cell r="AA58">
            <v>-15.111111111111114</v>
          </cell>
          <cell r="AB58">
            <v>-45.235772357723576</v>
          </cell>
          <cell r="AC58">
            <v>-28.693333333333342</v>
          </cell>
        </row>
        <row r="59">
          <cell r="A59" t="str">
            <v>Pory</v>
          </cell>
          <cell r="B59" t="str">
            <v>(puste)</v>
          </cell>
          <cell r="C59" t="str">
            <v>kg</v>
          </cell>
          <cell r="D59">
            <v>4</v>
          </cell>
          <cell r="E59">
            <v>4.833333333333333</v>
          </cell>
          <cell r="F59">
            <v>3.25</v>
          </cell>
          <cell r="G59">
            <v>4</v>
          </cell>
          <cell r="H59">
            <v>3.8333333333333335</v>
          </cell>
          <cell r="I59">
            <v>4.666666666666667</v>
          </cell>
          <cell r="J59">
            <v>3.8333333333333335</v>
          </cell>
          <cell r="K59">
            <v>4.666666666666667</v>
          </cell>
          <cell r="L59">
            <v>3</v>
          </cell>
          <cell r="M59">
            <v>3.75</v>
          </cell>
          <cell r="N59">
            <v>4</v>
          </cell>
          <cell r="O59">
            <v>5.166666666666667</v>
          </cell>
          <cell r="P59">
            <v>4.5</v>
          </cell>
          <cell r="Q59">
            <v>6.5</v>
          </cell>
          <cell r="R59">
            <v>3.3333333333333335</v>
          </cell>
          <cell r="S59">
            <v>4.333333333333333</v>
          </cell>
          <cell r="T59">
            <v>3.9</v>
          </cell>
          <cell r="U59">
            <v>4.75</v>
          </cell>
          <cell r="V59">
            <v>16.999999999999993</v>
          </cell>
          <cell r="W59">
            <v>9.6153846153846221</v>
          </cell>
          <cell r="X59">
            <v>-13.333333333333336</v>
          </cell>
          <cell r="Y59">
            <v>-26.923076923076923</v>
          </cell>
          <cell r="Z59">
            <v>-2.5000000000000022</v>
          </cell>
          <cell r="AA59">
            <v>-8.0645161290322633</v>
          </cell>
          <cell r="AB59">
            <v>30</v>
          </cell>
          <cell r="AC59">
            <v>26.666666666666668</v>
          </cell>
        </row>
        <row r="60">
          <cell r="C60" t="str">
            <v>pęczek</v>
          </cell>
          <cell r="P60">
            <v>1.2</v>
          </cell>
          <cell r="Q60">
            <v>1.6</v>
          </cell>
          <cell r="T60">
            <v>1.2</v>
          </cell>
          <cell r="U60">
            <v>1.6</v>
          </cell>
          <cell r="V60" t="e">
            <v>#DIV/0!</v>
          </cell>
          <cell r="W60" t="e">
            <v>#DIV/0!</v>
          </cell>
          <cell r="X60">
            <v>0</v>
          </cell>
          <cell r="Y60">
            <v>0</v>
          </cell>
          <cell r="Z60" t="e">
            <v>#DIV/0!</v>
          </cell>
          <cell r="AA60" t="e">
            <v>#DIV/0!</v>
          </cell>
          <cell r="AB60" t="e">
            <v>#DIV/0!</v>
          </cell>
          <cell r="AC60" t="e">
            <v>#DIV/0!</v>
          </cell>
        </row>
        <row r="61">
          <cell r="A61" t="str">
            <v xml:space="preserve">Pory </v>
          </cell>
          <cell r="B61" t="str">
            <v>(puste)</v>
          </cell>
          <cell r="C61" t="str">
            <v>szt.</v>
          </cell>
          <cell r="P61">
            <v>1.6</v>
          </cell>
          <cell r="Q61">
            <v>1.875</v>
          </cell>
          <cell r="T61">
            <v>1.6</v>
          </cell>
          <cell r="U61">
            <v>1.875</v>
          </cell>
          <cell r="V61" t="e">
            <v>#DIV/0!</v>
          </cell>
          <cell r="W61" t="e">
            <v>#DIV/0!</v>
          </cell>
          <cell r="X61">
            <v>0</v>
          </cell>
          <cell r="Y61">
            <v>0</v>
          </cell>
          <cell r="Z61" t="e">
            <v>#DIV/0!</v>
          </cell>
          <cell r="AA61" t="e">
            <v>#DIV/0!</v>
          </cell>
          <cell r="AB61" t="e">
            <v>#DIV/0!</v>
          </cell>
          <cell r="AC61" t="e">
            <v>#DIV/0!</v>
          </cell>
        </row>
        <row r="62">
          <cell r="A62" t="str">
            <v>Pory młode</v>
          </cell>
          <cell r="B62" t="str">
            <v>(puste)</v>
          </cell>
          <cell r="C62" t="str">
            <v>szt.</v>
          </cell>
          <cell r="D62">
            <v>1.5</v>
          </cell>
          <cell r="E62">
            <v>2.35</v>
          </cell>
          <cell r="F62">
            <v>1.75</v>
          </cell>
          <cell r="G62">
            <v>2.25</v>
          </cell>
          <cell r="H62">
            <v>1.65</v>
          </cell>
          <cell r="I62">
            <v>2</v>
          </cell>
          <cell r="J62">
            <v>1.65</v>
          </cell>
          <cell r="K62">
            <v>2</v>
          </cell>
          <cell r="L62">
            <v>1.7</v>
          </cell>
          <cell r="M62">
            <v>2</v>
          </cell>
          <cell r="N62">
            <v>1.5</v>
          </cell>
          <cell r="O62">
            <v>1.875</v>
          </cell>
          <cell r="V62" t="e">
            <v>#DIV/0!</v>
          </cell>
          <cell r="W62" t="e">
            <v>#DIV/0!</v>
          </cell>
          <cell r="X62" t="e">
            <v>#DIV/0!</v>
          </cell>
          <cell r="Y62" t="e">
            <v>#DIV/0!</v>
          </cell>
          <cell r="Z62">
            <v>-100</v>
          </cell>
          <cell r="AA62">
            <v>-100</v>
          </cell>
          <cell r="AB62">
            <v>-100</v>
          </cell>
          <cell r="AC62">
            <v>-100</v>
          </cell>
        </row>
        <row r="63">
          <cell r="A63" t="str">
            <v>Porzeczki czarne</v>
          </cell>
          <cell r="B63" t="str">
            <v>(puste)</v>
          </cell>
          <cell r="C63" t="str">
            <v>kg</v>
          </cell>
          <cell r="D63">
            <v>5.75</v>
          </cell>
          <cell r="E63">
            <v>7.25</v>
          </cell>
          <cell r="F63">
            <v>5.666666666666667</v>
          </cell>
          <cell r="G63">
            <v>7.666666666666667</v>
          </cell>
          <cell r="H63">
            <v>5.1428571428571432</v>
          </cell>
          <cell r="I63">
            <v>6.6428571428571432</v>
          </cell>
          <cell r="J63">
            <v>5</v>
          </cell>
          <cell r="K63">
            <v>6.5</v>
          </cell>
          <cell r="L63">
            <v>6</v>
          </cell>
          <cell r="M63">
            <v>7.25</v>
          </cell>
          <cell r="N63">
            <v>6.25</v>
          </cell>
          <cell r="O63">
            <v>7.375</v>
          </cell>
          <cell r="P63">
            <v>6</v>
          </cell>
          <cell r="Q63">
            <v>7</v>
          </cell>
          <cell r="R63">
            <v>6</v>
          </cell>
          <cell r="S63">
            <v>6.833333333333333</v>
          </cell>
          <cell r="T63">
            <v>6</v>
          </cell>
          <cell r="U63">
            <v>7</v>
          </cell>
          <cell r="V63">
            <v>0</v>
          </cell>
          <cell r="W63">
            <v>2.4390243902439068</v>
          </cell>
          <cell r="X63">
            <v>0</v>
          </cell>
          <cell r="Y63">
            <v>0</v>
          </cell>
          <cell r="Z63">
            <v>-4</v>
          </cell>
          <cell r="AA63">
            <v>-5.0847457627118651</v>
          </cell>
          <cell r="AB63">
            <v>0</v>
          </cell>
          <cell r="AC63">
            <v>-3.4482758620689653</v>
          </cell>
        </row>
        <row r="64">
          <cell r="A64" t="str">
            <v>Porzeczki czerwone</v>
          </cell>
          <cell r="B64" t="str">
            <v>(puste)</v>
          </cell>
          <cell r="C64" t="str">
            <v>kg</v>
          </cell>
          <cell r="D64">
            <v>4.0666666666666664</v>
          </cell>
          <cell r="E64">
            <v>5.3999999999999995</v>
          </cell>
          <cell r="F64">
            <v>4.3</v>
          </cell>
          <cell r="G64">
            <v>6.2</v>
          </cell>
          <cell r="H64">
            <v>3.75</v>
          </cell>
          <cell r="I64">
            <v>5.1875</v>
          </cell>
          <cell r="J64">
            <v>3.8125</v>
          </cell>
          <cell r="K64">
            <v>5.25</v>
          </cell>
          <cell r="L64">
            <v>3.6666666666666665</v>
          </cell>
          <cell r="M64">
            <v>5.083333333333333</v>
          </cell>
          <cell r="N64">
            <v>4.166666666666667</v>
          </cell>
          <cell r="O64">
            <v>5.666666666666667</v>
          </cell>
          <cell r="P64">
            <v>4.75</v>
          </cell>
          <cell r="Q64">
            <v>6.5</v>
          </cell>
          <cell r="R64">
            <v>5.4</v>
          </cell>
          <cell r="S64">
            <v>6.4</v>
          </cell>
          <cell r="T64">
            <v>5</v>
          </cell>
          <cell r="U64">
            <v>6.666666666666667</v>
          </cell>
          <cell r="V64">
            <v>-7.4074074074074137</v>
          </cell>
          <cell r="W64">
            <v>4.1666666666666661</v>
          </cell>
          <cell r="X64">
            <v>5.2631578947368416</v>
          </cell>
          <cell r="Y64">
            <v>2.5641025641025683</v>
          </cell>
          <cell r="Z64">
            <v>19.999999999999993</v>
          </cell>
          <cell r="AA64">
            <v>17.647058823529409</v>
          </cell>
          <cell r="AB64">
            <v>36.363636363636367</v>
          </cell>
          <cell r="AC64">
            <v>31.147540983606568</v>
          </cell>
        </row>
        <row r="65">
          <cell r="A65" t="str">
            <v>Rzodkiewka</v>
          </cell>
          <cell r="B65" t="str">
            <v>(puste)</v>
          </cell>
          <cell r="C65" t="str">
            <v>pęczek</v>
          </cell>
          <cell r="D65">
            <v>1.4700000000000002</v>
          </cell>
          <cell r="E65">
            <v>1.98</v>
          </cell>
          <cell r="F65">
            <v>1.48125</v>
          </cell>
          <cell r="G65">
            <v>1.8499999999999999</v>
          </cell>
          <cell r="H65">
            <v>1.4000000000000001</v>
          </cell>
          <cell r="I65">
            <v>1.8849999999999998</v>
          </cell>
          <cell r="J65">
            <v>1.36</v>
          </cell>
          <cell r="K65">
            <v>1.7899999999999998</v>
          </cell>
          <cell r="L65">
            <v>1.29</v>
          </cell>
          <cell r="M65">
            <v>1.6599999999999997</v>
          </cell>
          <cell r="N65">
            <v>1.2250000000000001</v>
          </cell>
          <cell r="O65">
            <v>1.5399999999999998</v>
          </cell>
          <cell r="P65">
            <v>1.31</v>
          </cell>
          <cell r="Q65">
            <v>1.5999999999999999</v>
          </cell>
          <cell r="R65">
            <v>1.2818181818181817</v>
          </cell>
          <cell r="S65">
            <v>1.6681818181818182</v>
          </cell>
          <cell r="T65">
            <v>1.3833333333333333</v>
          </cell>
          <cell r="U65">
            <v>1.7666666666666666</v>
          </cell>
          <cell r="V65">
            <v>7.9196217494089876</v>
          </cell>
          <cell r="W65">
            <v>5.9037238873751088</v>
          </cell>
          <cell r="X65">
            <v>5.5979643765903235</v>
          </cell>
          <cell r="Y65">
            <v>10.416666666666673</v>
          </cell>
          <cell r="Z65">
            <v>12.925170068027199</v>
          </cell>
          <cell r="AA65">
            <v>14.718614718614727</v>
          </cell>
          <cell r="AB65">
            <v>7.2351421188630445</v>
          </cell>
          <cell r="AC65">
            <v>6.4257028112449959</v>
          </cell>
        </row>
        <row r="66">
          <cell r="A66" t="str">
            <v>Sałata</v>
          </cell>
          <cell r="B66" t="str">
            <v>(puste)</v>
          </cell>
          <cell r="C66" t="str">
            <v>szt.</v>
          </cell>
          <cell r="D66">
            <v>1.6556666666666664</v>
          </cell>
          <cell r="E66">
            <v>2.19</v>
          </cell>
          <cell r="F66">
            <v>1.7483333333333333</v>
          </cell>
          <cell r="G66">
            <v>2.1974999999999998</v>
          </cell>
          <cell r="H66">
            <v>1.5356666666666667</v>
          </cell>
          <cell r="I66">
            <v>2.1</v>
          </cell>
          <cell r="J66">
            <v>1.5686666666666667</v>
          </cell>
          <cell r="K66">
            <v>2.15</v>
          </cell>
          <cell r="L66">
            <v>1.6096666666666668</v>
          </cell>
          <cell r="M66">
            <v>2.15</v>
          </cell>
          <cell r="N66">
            <v>1.637</v>
          </cell>
          <cell r="O66">
            <v>2.2770000000000001</v>
          </cell>
          <cell r="P66">
            <v>1.6</v>
          </cell>
          <cell r="Q66">
            <v>2.2749999999999999</v>
          </cell>
          <cell r="R66">
            <v>1.6454545454545453</v>
          </cell>
          <cell r="S66">
            <v>2.1727272727272728</v>
          </cell>
          <cell r="T66">
            <v>1.575</v>
          </cell>
          <cell r="U66">
            <v>2.1375000000000002</v>
          </cell>
          <cell r="V66">
            <v>-4.2817679558010973</v>
          </cell>
          <cell r="W66">
            <v>-1.6213389121338881</v>
          </cell>
          <cell r="X66">
            <v>-1.5625000000000084</v>
          </cell>
          <cell r="Y66">
            <v>-6.0439560439560323</v>
          </cell>
          <cell r="Z66">
            <v>-3.787416004886992</v>
          </cell>
          <cell r="AA66">
            <v>-6.1264822134387327</v>
          </cell>
          <cell r="AB66">
            <v>-2.1536550010354221</v>
          </cell>
          <cell r="AC66">
            <v>-0.5813953488371969</v>
          </cell>
        </row>
        <row r="67">
          <cell r="A67" t="str">
            <v>Sałata lodowa</v>
          </cell>
          <cell r="B67" t="str">
            <v>(puste)</v>
          </cell>
          <cell r="C67" t="str">
            <v>szt.</v>
          </cell>
          <cell r="P67">
            <v>2.6</v>
          </cell>
          <cell r="Q67">
            <v>3</v>
          </cell>
          <cell r="V67" t="e">
            <v>#DIV/0!</v>
          </cell>
          <cell r="W67" t="e">
            <v>#DIV/0!</v>
          </cell>
          <cell r="X67">
            <v>-100</v>
          </cell>
          <cell r="Y67">
            <v>-100</v>
          </cell>
          <cell r="Z67" t="e">
            <v>#DIV/0!</v>
          </cell>
          <cell r="AA67" t="e">
            <v>#DIV/0!</v>
          </cell>
          <cell r="AB67" t="e">
            <v>#DIV/0!</v>
          </cell>
          <cell r="AC67" t="e">
            <v>#DIV/0!</v>
          </cell>
        </row>
        <row r="68">
          <cell r="A68" t="str">
            <v>Selery</v>
          </cell>
          <cell r="B68" t="str">
            <v>(puste)</v>
          </cell>
          <cell r="C68" t="str">
            <v>kg</v>
          </cell>
          <cell r="D68">
            <v>2.6749999999999998</v>
          </cell>
          <cell r="E68">
            <v>3.15</v>
          </cell>
          <cell r="F68">
            <v>2.8000000000000003</v>
          </cell>
          <cell r="G68">
            <v>3.2833333333333332</v>
          </cell>
          <cell r="H68">
            <v>2.85</v>
          </cell>
          <cell r="I68">
            <v>3.28125</v>
          </cell>
          <cell r="J68">
            <v>2.8875000000000002</v>
          </cell>
          <cell r="K68">
            <v>3.4000000000000004</v>
          </cell>
          <cell r="L68">
            <v>2.7888888888888892</v>
          </cell>
          <cell r="M68">
            <v>3.3444444444444446</v>
          </cell>
          <cell r="N68">
            <v>2.5833333333333335</v>
          </cell>
          <cell r="O68">
            <v>3.0888888888888886</v>
          </cell>
          <cell r="P68">
            <v>2.5375000000000001</v>
          </cell>
          <cell r="Q68">
            <v>3.1749999999999998</v>
          </cell>
          <cell r="R68">
            <v>2.5649999999999999</v>
          </cell>
          <cell r="S68">
            <v>3.12</v>
          </cell>
          <cell r="T68">
            <v>2.5812499999999998</v>
          </cell>
          <cell r="U68">
            <v>3.0874999999999999</v>
          </cell>
          <cell r="V68">
            <v>0.63352826510720772</v>
          </cell>
          <cell r="W68">
            <v>-1.041666666666673</v>
          </cell>
          <cell r="X68">
            <v>1.7241379310344724</v>
          </cell>
          <cell r="Y68">
            <v>-2.7559055118110209</v>
          </cell>
          <cell r="Z68">
            <v>-8.0645161290335179E-2</v>
          </cell>
          <cell r="AA68">
            <v>-4.4964028776971074E-2</v>
          </cell>
          <cell r="AB68">
            <v>-7.4452191235059928</v>
          </cell>
          <cell r="AC68">
            <v>-7.6827242524916999</v>
          </cell>
        </row>
        <row r="69">
          <cell r="C69" t="str">
            <v>szt.</v>
          </cell>
          <cell r="P69">
            <v>1.3</v>
          </cell>
          <cell r="Q69">
            <v>2</v>
          </cell>
          <cell r="V69" t="e">
            <v>#DIV/0!</v>
          </cell>
          <cell r="W69" t="e">
            <v>#DIV/0!</v>
          </cell>
          <cell r="X69">
            <v>-100</v>
          </cell>
          <cell r="Y69">
            <v>-100</v>
          </cell>
          <cell r="Z69" t="e">
            <v>#DIV/0!</v>
          </cell>
          <cell r="AA69" t="e">
            <v>#DIV/0!</v>
          </cell>
          <cell r="AB69" t="e">
            <v>#DIV/0!</v>
          </cell>
          <cell r="AC69" t="e">
            <v>#DIV/0!</v>
          </cell>
        </row>
        <row r="74">
          <cell r="A74" t="str">
            <v>Wiśnie</v>
          </cell>
          <cell r="B74" t="str">
            <v>(puste)</v>
          </cell>
          <cell r="C74" t="str">
            <v>kg</v>
          </cell>
          <cell r="D74">
            <v>5.2142857142857144</v>
          </cell>
          <cell r="E74">
            <v>6.2285714285714286</v>
          </cell>
          <cell r="F74">
            <v>4.6428571428571432</v>
          </cell>
          <cell r="G74">
            <v>5.4614285714285709</v>
          </cell>
          <cell r="H74">
            <v>3.9033333333333338</v>
          </cell>
          <cell r="I74">
            <v>5.0111111111111111</v>
          </cell>
          <cell r="J74">
            <v>4.0477777777777781</v>
          </cell>
          <cell r="K74">
            <v>5.4</v>
          </cell>
          <cell r="L74">
            <v>4.7760000000000007</v>
          </cell>
          <cell r="M74">
            <v>6.0600000000000005</v>
          </cell>
          <cell r="N74">
            <v>4.3</v>
          </cell>
          <cell r="O74">
            <v>5.0333333333333341</v>
          </cell>
          <cell r="P74">
            <v>3.5</v>
          </cell>
          <cell r="Q74">
            <v>5</v>
          </cell>
          <cell r="R74">
            <v>5</v>
          </cell>
          <cell r="S74">
            <v>5.8</v>
          </cell>
          <cell r="V74">
            <v>-100</v>
          </cell>
          <cell r="W74">
            <v>-100</v>
          </cell>
          <cell r="X74">
            <v>-100</v>
          </cell>
          <cell r="Y74">
            <v>-100</v>
          </cell>
          <cell r="Z74">
            <v>-100</v>
          </cell>
          <cell r="AA74">
            <v>-100</v>
          </cell>
          <cell r="AB74">
            <v>-100</v>
          </cell>
          <cell r="AC74">
            <v>-100</v>
          </cell>
        </row>
        <row r="75">
          <cell r="A75" t="str">
            <v>Ziemniaki</v>
          </cell>
          <cell r="B75" t="str">
            <v>(puste)</v>
          </cell>
          <cell r="C75" t="str">
            <v>kg</v>
          </cell>
          <cell r="D75">
            <v>0.95000000000000007</v>
          </cell>
          <cell r="E75">
            <v>1.1089285714285715</v>
          </cell>
          <cell r="F75">
            <v>0.91666666666666663</v>
          </cell>
          <cell r="G75">
            <v>1.0333333333333332</v>
          </cell>
          <cell r="H75">
            <v>0.63</v>
          </cell>
          <cell r="I75">
            <v>0.8504761904761905</v>
          </cell>
          <cell r="J75">
            <v>0.66600000000000004</v>
          </cell>
          <cell r="K75">
            <v>0.87714285714285722</v>
          </cell>
          <cell r="L75">
            <v>0.66600000000000004</v>
          </cell>
          <cell r="M75">
            <v>0.81052631578947365</v>
          </cell>
          <cell r="N75">
            <v>0.73611111111111116</v>
          </cell>
          <cell r="O75">
            <v>0.97499999999999998</v>
          </cell>
          <cell r="P75">
            <v>0.5</v>
          </cell>
          <cell r="Q75">
            <v>0.66250000000000009</v>
          </cell>
          <cell r="R75">
            <v>0.55909090909090908</v>
          </cell>
          <cell r="S75">
            <v>0.76363636363636356</v>
          </cell>
          <cell r="T75">
            <v>0.54629629629629628</v>
          </cell>
          <cell r="U75">
            <v>0.75555555555555554</v>
          </cell>
          <cell r="V75">
            <v>-2.2884673291177373</v>
          </cell>
          <cell r="W75">
            <v>-1.0582010582010506</v>
          </cell>
          <cell r="X75">
            <v>9.259259259259256</v>
          </cell>
          <cell r="Y75">
            <v>14.046121593291385</v>
          </cell>
          <cell r="Z75">
            <v>-25.786163522012583</v>
          </cell>
          <cell r="AA75">
            <v>-22.507122507122507</v>
          </cell>
          <cell r="AB75">
            <v>-17.973529084640202</v>
          </cell>
          <cell r="AC75">
            <v>-6.7821067821067809</v>
          </cell>
        </row>
        <row r="76">
          <cell r="A76" t="str">
            <v>Ziemniaki młode</v>
          </cell>
          <cell r="B76" t="str">
            <v>(puste)</v>
          </cell>
          <cell r="C76" t="str">
            <v>kg</v>
          </cell>
          <cell r="D76">
            <v>0.6595833333333333</v>
          </cell>
          <cell r="E76">
            <v>0.90416666666666656</v>
          </cell>
          <cell r="F76">
            <v>0.65166666666666662</v>
          </cell>
          <cell r="G76">
            <v>0.89444444444444449</v>
          </cell>
          <cell r="H76">
            <v>0.62833333333333341</v>
          </cell>
          <cell r="I76">
            <v>0.8833333333333333</v>
          </cell>
          <cell r="J76">
            <v>0.59611111111111115</v>
          </cell>
          <cell r="K76">
            <v>0.85</v>
          </cell>
          <cell r="L76">
            <v>0.58611111111111114</v>
          </cell>
          <cell r="M76">
            <v>0.76666666666666672</v>
          </cell>
          <cell r="N76">
            <v>0.58333333333333337</v>
          </cell>
          <cell r="O76">
            <v>0.74</v>
          </cell>
          <cell r="P76">
            <v>0.66666666666666663</v>
          </cell>
          <cell r="Q76">
            <v>1</v>
          </cell>
          <cell r="V76" t="e">
            <v>#DIV/0!</v>
          </cell>
          <cell r="W76" t="e">
            <v>#DIV/0!</v>
          </cell>
          <cell r="X76">
            <v>-100</v>
          </cell>
          <cell r="Y76">
            <v>-100</v>
          </cell>
          <cell r="Z76">
            <v>-100</v>
          </cell>
          <cell r="AA76">
            <v>-100</v>
          </cell>
          <cell r="AB76">
            <v>-100</v>
          </cell>
          <cell r="AC76">
            <v>-100</v>
          </cell>
        </row>
        <row r="77">
          <cell r="A77" t="str">
            <v>Pomidory malinowe</v>
          </cell>
          <cell r="B77" t="str">
            <v>(puste)</v>
          </cell>
          <cell r="C77" t="str">
            <v>kg</v>
          </cell>
          <cell r="D77">
            <v>4.1458333333333339</v>
          </cell>
          <cell r="E77">
            <v>5.2</v>
          </cell>
          <cell r="F77">
            <v>4.6145833333333339</v>
          </cell>
          <cell r="G77">
            <v>5.3758333333333326</v>
          </cell>
          <cell r="H77">
            <v>5.0270833333333336</v>
          </cell>
          <cell r="I77">
            <v>5.9124999999999996</v>
          </cell>
          <cell r="J77">
            <v>4.6416666666666675</v>
          </cell>
          <cell r="K77">
            <v>6.1408333333333331</v>
          </cell>
          <cell r="L77">
            <v>5.0824999999999996</v>
          </cell>
          <cell r="M77">
            <v>6.1049999999999995</v>
          </cell>
          <cell r="N77">
            <v>4.6375000000000002</v>
          </cell>
          <cell r="O77">
            <v>5.6666666666666661</v>
          </cell>
          <cell r="P77">
            <v>3.2700000000000005</v>
          </cell>
          <cell r="Q77">
            <v>4.7279999999999998</v>
          </cell>
          <cell r="R77">
            <v>3.9158333333333331</v>
          </cell>
          <cell r="S77">
            <v>4.8745833333333337</v>
          </cell>
          <cell r="T77">
            <v>3.5714285714285716</v>
          </cell>
          <cell r="U77">
            <v>4.5476190476190474</v>
          </cell>
          <cell r="V77">
            <v>-8.7951843857355545</v>
          </cell>
          <cell r="W77">
            <v>-6.7075330003785529</v>
          </cell>
          <cell r="X77">
            <v>9.2179991262559984</v>
          </cell>
          <cell r="Y77">
            <v>-3.8151639674482296</v>
          </cell>
          <cell r="Z77">
            <v>-22.988063149788214</v>
          </cell>
          <cell r="AA77">
            <v>-19.747899159663859</v>
          </cell>
          <cell r="AB77">
            <v>-29.730869229147629</v>
          </cell>
          <cell r="AC77">
            <v>-25.509925509925509</v>
          </cell>
        </row>
        <row r="78">
          <cell r="A78" t="str">
            <v xml:space="preserve">Cebula </v>
          </cell>
          <cell r="B78" t="str">
            <v>(puste)</v>
          </cell>
          <cell r="C78" t="str">
            <v>kg</v>
          </cell>
          <cell r="F78">
            <v>1.8</v>
          </cell>
          <cell r="G78">
            <v>2.2000000000000002</v>
          </cell>
          <cell r="H78">
            <v>1.7</v>
          </cell>
          <cell r="I78">
            <v>2</v>
          </cell>
          <cell r="J78">
            <v>1.7</v>
          </cell>
          <cell r="K78">
            <v>2</v>
          </cell>
          <cell r="P78">
            <v>1.5</v>
          </cell>
          <cell r="Q78">
            <v>2</v>
          </cell>
          <cell r="V78" t="e">
            <v>#DIV/0!</v>
          </cell>
          <cell r="W78" t="e">
            <v>#DIV/0!</v>
          </cell>
          <cell r="X78">
            <v>-100</v>
          </cell>
          <cell r="Y78">
            <v>-100</v>
          </cell>
          <cell r="Z78" t="e">
            <v>#DIV/0!</v>
          </cell>
          <cell r="AA78" t="e">
            <v>#DIV/0!</v>
          </cell>
          <cell r="AB78" t="e">
            <v>#DIV/0!</v>
          </cell>
          <cell r="AC78" t="e">
            <v>#DIV/0!</v>
          </cell>
        </row>
        <row r="79">
          <cell r="A79" t="str">
            <v>Borówka amerykańska</v>
          </cell>
          <cell r="B79" t="str">
            <v>(puste)</v>
          </cell>
          <cell r="C79" t="str">
            <v>kg</v>
          </cell>
          <cell r="P79">
            <v>20</v>
          </cell>
          <cell r="Q79">
            <v>28</v>
          </cell>
          <cell r="T79">
            <v>18</v>
          </cell>
          <cell r="U79">
            <v>28</v>
          </cell>
          <cell r="V79" t="e">
            <v>#DIV/0!</v>
          </cell>
          <cell r="W79" t="e">
            <v>#DIV/0!</v>
          </cell>
          <cell r="X79">
            <v>-10</v>
          </cell>
          <cell r="Y79">
            <v>0</v>
          </cell>
          <cell r="Z79" t="e">
            <v>#DIV/0!</v>
          </cell>
          <cell r="AA79" t="e">
            <v>#DIV/0!</v>
          </cell>
          <cell r="AB79" t="e">
            <v>#DIV/0!</v>
          </cell>
          <cell r="AC79" t="e">
            <v>#DIV/0!</v>
          </cell>
        </row>
        <row r="80">
          <cell r="A80" t="str">
            <v xml:space="preserve">Gruszki </v>
          </cell>
          <cell r="B80" t="str">
            <v>(puste)</v>
          </cell>
          <cell r="C80" t="str">
            <v>kg</v>
          </cell>
          <cell r="P80">
            <v>3</v>
          </cell>
          <cell r="Q80">
            <v>4</v>
          </cell>
          <cell r="R80">
            <v>3</v>
          </cell>
          <cell r="S80">
            <v>4</v>
          </cell>
          <cell r="T80">
            <v>3</v>
          </cell>
          <cell r="U80">
            <v>4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 t="e">
            <v>#DIV/0!</v>
          </cell>
          <cell r="AA80" t="e">
            <v>#DIV/0!</v>
          </cell>
          <cell r="AB80" t="e">
            <v>#DIV/0!</v>
          </cell>
          <cell r="AC80" t="e">
            <v>#DIV/0!</v>
          </cell>
        </row>
        <row r="81">
          <cell r="A81" t="str">
            <v xml:space="preserve">Kapusta </v>
          </cell>
          <cell r="B81" t="str">
            <v>(puste)</v>
          </cell>
          <cell r="C81" t="str">
            <v>szt.</v>
          </cell>
          <cell r="P81">
            <v>1.5</v>
          </cell>
          <cell r="Q81">
            <v>2.5</v>
          </cell>
          <cell r="T81">
            <v>1.5</v>
          </cell>
          <cell r="U81">
            <v>2</v>
          </cell>
          <cell r="V81" t="e">
            <v>#DIV/0!</v>
          </cell>
          <cell r="W81" t="e">
            <v>#DIV/0!</v>
          </cell>
          <cell r="X81">
            <v>0</v>
          </cell>
          <cell r="Y81">
            <v>-20</v>
          </cell>
          <cell r="Z81" t="e">
            <v>#DIV/0!</v>
          </cell>
          <cell r="AA81" t="e">
            <v>#DIV/0!</v>
          </cell>
          <cell r="AB81" t="e">
            <v>#DIV/0!</v>
          </cell>
          <cell r="AC81" t="e">
            <v>#DIV/0!</v>
          </cell>
        </row>
        <row r="82">
          <cell r="A82" t="str">
            <v>Sałata masłowa</v>
          </cell>
          <cell r="B82" t="str">
            <v>(puste)</v>
          </cell>
          <cell r="C82" t="str">
            <v>szt.</v>
          </cell>
          <cell r="P82">
            <v>1.7</v>
          </cell>
          <cell r="Q82">
            <v>3</v>
          </cell>
          <cell r="V82" t="e">
            <v>#DIV/0!</v>
          </cell>
          <cell r="W82" t="e">
            <v>#DIV/0!</v>
          </cell>
          <cell r="X82">
            <v>-100</v>
          </cell>
          <cell r="Y82">
            <v>-100</v>
          </cell>
          <cell r="Z82" t="e">
            <v>#DIV/0!</v>
          </cell>
          <cell r="AA82" t="e">
            <v>#DIV/0!</v>
          </cell>
          <cell r="AB82" t="e">
            <v>#DIV/0!</v>
          </cell>
          <cell r="AC82" t="e">
            <v>#DIV/0!</v>
          </cell>
        </row>
        <row r="83">
          <cell r="A83" t="str">
            <v>Śliwka węgierka</v>
          </cell>
          <cell r="B83" t="str">
            <v>(puste)</v>
          </cell>
          <cell r="C83" t="str">
            <v>kg</v>
          </cell>
          <cell r="P83">
            <v>2</v>
          </cell>
          <cell r="Q83">
            <v>3.5</v>
          </cell>
          <cell r="V83" t="e">
            <v>#DIV/0!</v>
          </cell>
          <cell r="W83" t="e">
            <v>#DIV/0!</v>
          </cell>
          <cell r="X83">
            <v>-100</v>
          </cell>
          <cell r="Y83">
            <v>-100</v>
          </cell>
          <cell r="Z83" t="e">
            <v>#DIV/0!</v>
          </cell>
          <cell r="AA83" t="e">
            <v>#DIV/0!</v>
          </cell>
          <cell r="AB83" t="e">
            <v>#DIV/0!</v>
          </cell>
          <cell r="AC83" t="e">
            <v>#DIV/0!</v>
          </cell>
        </row>
        <row r="84">
          <cell r="A84" t="str">
            <v xml:space="preserve">Sałata </v>
          </cell>
          <cell r="B84" t="str">
            <v>(puste)</v>
          </cell>
          <cell r="C84" t="str">
            <v>szt.</v>
          </cell>
          <cell r="T84">
            <v>1.8</v>
          </cell>
          <cell r="U84">
            <v>2</v>
          </cell>
          <cell r="V84" t="e">
            <v>#DIV/0!</v>
          </cell>
          <cell r="W84" t="e">
            <v>#DIV/0!</v>
          </cell>
          <cell r="X84" t="e">
            <v>#DIV/0!</v>
          </cell>
          <cell r="Y84" t="e">
            <v>#DIV/0!</v>
          </cell>
          <cell r="Z84" t="e">
            <v>#DIV/0!</v>
          </cell>
          <cell r="AA84" t="e">
            <v>#DIV/0!</v>
          </cell>
          <cell r="AB84" t="e">
            <v>#DIV/0!</v>
          </cell>
          <cell r="AC84" t="e">
            <v>#DIV/0!</v>
          </cell>
        </row>
        <row r="85">
          <cell r="D85" t="str">
            <v>DataNotow</v>
          </cell>
          <cell r="E85" t="str">
            <v>Dane</v>
          </cell>
        </row>
        <row r="86">
          <cell r="D86" t="str">
            <v>DataNotow</v>
          </cell>
          <cell r="E86" t="str">
            <v>Dane</v>
          </cell>
        </row>
        <row r="87">
          <cell r="D87" t="str">
            <v>DataNotow</v>
          </cell>
          <cell r="E87" t="str">
            <v>Dane</v>
          </cell>
        </row>
        <row r="88">
          <cell r="A88" t="str">
            <v>Produkt</v>
          </cell>
          <cell r="D88">
            <v>44028</v>
          </cell>
          <cell r="F88">
            <v>44034</v>
          </cell>
          <cell r="H88">
            <v>44042</v>
          </cell>
          <cell r="J88">
            <v>44049</v>
          </cell>
          <cell r="L88">
            <v>44056</v>
          </cell>
          <cell r="N88">
            <v>44064</v>
          </cell>
          <cell r="P88">
            <v>44071</v>
          </cell>
          <cell r="R88">
            <v>44077</v>
          </cell>
          <cell r="T88">
            <v>44084</v>
          </cell>
          <cell r="V88">
            <v>1.5881298636477074E-2</v>
          </cell>
          <cell r="W88" t="e">
            <v>#DIV/0!</v>
          </cell>
          <cell r="X88">
            <v>2.9497855732794811E-2</v>
          </cell>
          <cell r="Y88" t="e">
            <v>#DIV/0!</v>
          </cell>
          <cell r="Z88">
            <v>4.5388525780682643E-2</v>
          </cell>
          <cell r="AA88" t="e">
            <v>#DIV/0!</v>
          </cell>
          <cell r="AB88">
            <v>6.3555474850190669E-2</v>
          </cell>
          <cell r="AC88" t="e">
            <v>#DIV/0!</v>
          </cell>
        </row>
        <row r="89">
          <cell r="B89" t="str">
            <v>Odmiany</v>
          </cell>
          <cell r="C89" t="str">
            <v>Jednostka</v>
          </cell>
          <cell r="D89" t="str">
            <v>Średnia z CenaMin/jedn</v>
          </cell>
          <cell r="E89" t="str">
            <v>Średnia z CenaMax/jedn</v>
          </cell>
          <cell r="F89" t="str">
            <v>Średnia z CenaMin/jedn</v>
          </cell>
          <cell r="G89" t="str">
            <v>Średnia z CenaMax/jedn</v>
          </cell>
          <cell r="H89" t="str">
            <v>Średnia z CenaMin/jedn</v>
          </cell>
          <cell r="I89" t="str">
            <v>Średnia z CenaMax/jedn</v>
          </cell>
          <cell r="J89" t="str">
            <v>Średnia z CenaMin/jedn</v>
          </cell>
          <cell r="K89" t="str">
            <v>Średnia z CenaMax/jedn</v>
          </cell>
          <cell r="L89" t="str">
            <v>Średnia z CenaMin/jedn</v>
          </cell>
          <cell r="M89" t="str">
            <v>Średnia z CenaMax/jedn</v>
          </cell>
          <cell r="N89" t="str">
            <v>Średnia z CenaMin/jedn</v>
          </cell>
          <cell r="O89" t="str">
            <v>Średnia z CenaMax/jedn</v>
          </cell>
          <cell r="P89" t="str">
            <v>Średnia z CenaMin/jedn</v>
          </cell>
          <cell r="Q89" t="str">
            <v>Średnia z CenaMax/jedn</v>
          </cell>
          <cell r="R89" t="str">
            <v>Średnia z CenaMin/jedn</v>
          </cell>
          <cell r="S89" t="str">
            <v>Średnia z CenaMax/jedn</v>
          </cell>
          <cell r="T89" t="str">
            <v>Średnia z CenaMin/jedn</v>
          </cell>
          <cell r="U89" t="str">
            <v>Średnia z CenaMax/jedn</v>
          </cell>
          <cell r="V89" t="e">
            <v>#VALUE!</v>
          </cell>
          <cell r="W89" t="e">
            <v>#VALUE!</v>
          </cell>
          <cell r="X89" t="e">
            <v>#VALUE!</v>
          </cell>
          <cell r="Y89" t="e">
            <v>#VALUE!</v>
          </cell>
          <cell r="Z89" t="e">
            <v>#VALUE!</v>
          </cell>
          <cell r="AA89" t="e">
            <v>#VALUE!</v>
          </cell>
          <cell r="AB89" t="e">
            <v>#VALUE!</v>
          </cell>
          <cell r="AC89" t="e">
            <v>#VALUE!</v>
          </cell>
        </row>
        <row r="90">
          <cell r="A90" t="str">
            <v>Ananasy</v>
          </cell>
          <cell r="B90" t="str">
            <v>(puste)</v>
          </cell>
          <cell r="C90" t="str">
            <v>szt.</v>
          </cell>
          <cell r="D90">
            <v>4.6624999999999996</v>
          </cell>
          <cell r="E90">
            <v>6.0250000000000004</v>
          </cell>
          <cell r="F90">
            <v>4.6857142857142851</v>
          </cell>
          <cell r="G90">
            <v>6.0285714285714294</v>
          </cell>
          <cell r="H90">
            <v>4.375</v>
          </cell>
          <cell r="I90">
            <v>5.875</v>
          </cell>
          <cell r="J90">
            <v>4.375</v>
          </cell>
          <cell r="K90">
            <v>5.875</v>
          </cell>
          <cell r="L90">
            <v>4.6111111111111107</v>
          </cell>
          <cell r="M90">
            <v>5.9444444444444446</v>
          </cell>
          <cell r="N90">
            <v>4.90625</v>
          </cell>
          <cell r="O90">
            <v>6.3125</v>
          </cell>
          <cell r="P90">
            <v>4.9375</v>
          </cell>
          <cell r="Q90">
            <v>8</v>
          </cell>
          <cell r="R90">
            <v>5.1944444444444446</v>
          </cell>
          <cell r="S90">
            <v>6.3888888888888893</v>
          </cell>
          <cell r="T90">
            <v>5.0357142857142856</v>
          </cell>
          <cell r="U90">
            <v>6.4285714285714288</v>
          </cell>
          <cell r="V90">
            <v>-3.0557677616501207</v>
          </cell>
          <cell r="W90">
            <v>0.62111801242235809</v>
          </cell>
          <cell r="X90">
            <v>1.9891500904159105</v>
          </cell>
          <cell r="Y90">
            <v>-19.642857142857139</v>
          </cell>
          <cell r="Z90">
            <v>2.6387625113739737</v>
          </cell>
          <cell r="AA90">
            <v>1.838755304101843</v>
          </cell>
          <cell r="AB90">
            <v>9.2082616179001793</v>
          </cell>
          <cell r="AC90">
            <v>8.144192256341789</v>
          </cell>
        </row>
        <row r="91">
          <cell r="A91" t="str">
            <v>Arbuzy</v>
          </cell>
          <cell r="B91" t="str">
            <v>(puste)</v>
          </cell>
          <cell r="C91" t="str">
            <v>kg</v>
          </cell>
          <cell r="D91">
            <v>1.73</v>
          </cell>
          <cell r="E91">
            <v>2.31</v>
          </cell>
          <cell r="F91">
            <v>1.7999999999999998</v>
          </cell>
          <cell r="G91">
            <v>2.6</v>
          </cell>
          <cell r="H91">
            <v>1.67</v>
          </cell>
          <cell r="I91">
            <v>2.38</v>
          </cell>
          <cell r="J91">
            <v>1.58</v>
          </cell>
          <cell r="K91">
            <v>2.27</v>
          </cell>
          <cell r="L91">
            <v>1.6200000000000003</v>
          </cell>
          <cell r="M91">
            <v>2.21</v>
          </cell>
          <cell r="N91">
            <v>2.08</v>
          </cell>
          <cell r="O91">
            <v>2.665</v>
          </cell>
          <cell r="P91">
            <v>2.02</v>
          </cell>
          <cell r="Q91">
            <v>2.81</v>
          </cell>
          <cell r="R91">
            <v>2.1100000000000003</v>
          </cell>
          <cell r="S91">
            <v>2.6550000000000002</v>
          </cell>
          <cell r="T91">
            <v>2.0055555555555555</v>
          </cell>
          <cell r="U91">
            <v>2.5499999999999998</v>
          </cell>
          <cell r="V91">
            <v>-4.9499736703528328</v>
          </cell>
          <cell r="W91">
            <v>-3.9548022598870212</v>
          </cell>
          <cell r="X91">
            <v>-0.71507150715071688</v>
          </cell>
          <cell r="Y91">
            <v>-9.2526690391459159</v>
          </cell>
          <cell r="Z91">
            <v>-3.5790598290598332</v>
          </cell>
          <cell r="AA91">
            <v>-4.3151969981238354</v>
          </cell>
          <cell r="AB91">
            <v>23.799725651577479</v>
          </cell>
          <cell r="AC91">
            <v>15.384615384615378</v>
          </cell>
        </row>
        <row r="92">
          <cell r="A92" t="str">
            <v>Banany</v>
          </cell>
          <cell r="B92" t="str">
            <v>(puste)</v>
          </cell>
          <cell r="C92" t="str">
            <v>kg</v>
          </cell>
          <cell r="D92">
            <v>3.5132222222222218</v>
          </cell>
          <cell r="E92">
            <v>4.4622222222222216</v>
          </cell>
          <cell r="F92">
            <v>3.5877777777777782</v>
          </cell>
          <cell r="G92">
            <v>4.3777777777777782</v>
          </cell>
          <cell r="H92">
            <v>3.4185555555555553</v>
          </cell>
          <cell r="I92">
            <v>4.3422222222222224</v>
          </cell>
          <cell r="J92">
            <v>3.4885555555555556</v>
          </cell>
          <cell r="K92">
            <v>4.3822222222222225</v>
          </cell>
          <cell r="L92">
            <v>3.5307777777777773</v>
          </cell>
          <cell r="M92">
            <v>4.3426666666666662</v>
          </cell>
          <cell r="N92">
            <v>3.3404444444444437</v>
          </cell>
          <cell r="O92">
            <v>4.0945555555555559</v>
          </cell>
          <cell r="P92">
            <v>3.1393333333333335</v>
          </cell>
          <cell r="Q92">
            <v>4.3853333333333335</v>
          </cell>
          <cell r="R92">
            <v>3.3704040404040403</v>
          </cell>
          <cell r="S92">
            <v>4.1195959595959595</v>
          </cell>
          <cell r="T92">
            <v>3.2527160493827161</v>
          </cell>
          <cell r="U92">
            <v>4.1017283950617287</v>
          </cell>
          <cell r="V92">
            <v>-3.4918066086585839</v>
          </cell>
          <cell r="W92">
            <v>-0.43372128503551555</v>
          </cell>
          <cell r="X92">
            <v>3.6116813351895054</v>
          </cell>
          <cell r="Y92">
            <v>-6.4671238584282031</v>
          </cell>
          <cell r="Z92">
            <v>-2.6262491869197326</v>
          </cell>
          <cell r="AA92">
            <v>0.17517992878227132</v>
          </cell>
          <cell r="AB92">
            <v>-7.8753675789267454</v>
          </cell>
          <cell r="AC92">
            <v>-5.5481640682745832</v>
          </cell>
        </row>
        <row r="93">
          <cell r="A93" t="str">
            <v>Brzoskwinie</v>
          </cell>
          <cell r="B93" t="str">
            <v>(puste)</v>
          </cell>
          <cell r="C93" t="str">
            <v>kg</v>
          </cell>
          <cell r="D93">
            <v>5.0428571428571427</v>
          </cell>
          <cell r="E93">
            <v>5.9285714285714288</v>
          </cell>
          <cell r="F93">
            <v>5.0625</v>
          </cell>
          <cell r="G93">
            <v>6.55</v>
          </cell>
          <cell r="H93">
            <v>4.8812499999999996</v>
          </cell>
          <cell r="I93">
            <v>5.6875</v>
          </cell>
          <cell r="J93">
            <v>4.9357142857142851</v>
          </cell>
          <cell r="K93">
            <v>6</v>
          </cell>
          <cell r="L93">
            <v>5.208333333333333</v>
          </cell>
          <cell r="M93">
            <v>6.5</v>
          </cell>
          <cell r="N93">
            <v>4.8416666666666668</v>
          </cell>
          <cell r="O93">
            <v>5.9666666666666659</v>
          </cell>
          <cell r="P93">
            <v>4.6875</v>
          </cell>
          <cell r="Q93">
            <v>6.125</v>
          </cell>
          <cell r="R93">
            <v>5.5357142857142856</v>
          </cell>
          <cell r="S93">
            <v>6.8571428571428568</v>
          </cell>
          <cell r="T93">
            <v>5.6416666666666666</v>
          </cell>
          <cell r="U93">
            <v>7</v>
          </cell>
          <cell r="V93">
            <v>1.9139784946236571</v>
          </cell>
          <cell r="W93">
            <v>2.0833333333333393</v>
          </cell>
          <cell r="X93">
            <v>20.355555555555554</v>
          </cell>
          <cell r="Y93">
            <v>14.285714285714285</v>
          </cell>
          <cell r="Z93">
            <v>16.523235800344231</v>
          </cell>
          <cell r="AA93">
            <v>17.318435754189959</v>
          </cell>
          <cell r="AB93">
            <v>8.3200000000000056</v>
          </cell>
          <cell r="AC93">
            <v>7.6923076923076925</v>
          </cell>
        </row>
        <row r="94">
          <cell r="A94" t="str">
            <v>Cytryny</v>
          </cell>
          <cell r="B94" t="str">
            <v>(puste)</v>
          </cell>
          <cell r="C94" t="str">
            <v>kg</v>
          </cell>
          <cell r="D94">
            <v>7.0900000000000007</v>
          </cell>
          <cell r="E94">
            <v>8.1900000000000013</v>
          </cell>
          <cell r="F94">
            <v>6.9749999999999996</v>
          </cell>
          <cell r="G94">
            <v>8.125</v>
          </cell>
          <cell r="H94">
            <v>6.95</v>
          </cell>
          <cell r="I94">
            <v>7.9799999999999995</v>
          </cell>
          <cell r="J94">
            <v>6.9</v>
          </cell>
          <cell r="K94">
            <v>7.9799999999999995</v>
          </cell>
          <cell r="L94">
            <v>6.9</v>
          </cell>
          <cell r="M94">
            <v>8.0500000000000007</v>
          </cell>
          <cell r="N94">
            <v>6.7969999999999997</v>
          </cell>
          <cell r="O94">
            <v>7.7870000000000008</v>
          </cell>
          <cell r="P94">
            <v>7.3400000000000007</v>
          </cell>
          <cell r="Q94">
            <v>8.6999999999999993</v>
          </cell>
          <cell r="R94">
            <v>6.8636363636363633</v>
          </cell>
          <cell r="S94">
            <v>7.754545454545454</v>
          </cell>
          <cell r="T94">
            <v>6.6234567901234573</v>
          </cell>
          <cell r="U94">
            <v>7.5580246913580238</v>
          </cell>
          <cell r="V94">
            <v>-3.4993050445588954</v>
          </cell>
          <cell r="W94">
            <v>-2.5342654103889006</v>
          </cell>
          <cell r="X94">
            <v>-9.7621690718875112</v>
          </cell>
          <cell r="Y94">
            <v>-13.126152972896271</v>
          </cell>
          <cell r="Z94">
            <v>-2.5532324536787168</v>
          </cell>
          <cell r="AA94">
            <v>-2.9404816828300628</v>
          </cell>
          <cell r="AB94">
            <v>-4.0078726069064201</v>
          </cell>
          <cell r="AC94">
            <v>-6.1114945172916375</v>
          </cell>
        </row>
        <row r="95">
          <cell r="A95" t="str">
            <v>Czosnek</v>
          </cell>
          <cell r="B95" t="str">
            <v>(puste)</v>
          </cell>
          <cell r="C95" t="str">
            <v>kg</v>
          </cell>
          <cell r="D95">
            <v>11</v>
          </cell>
          <cell r="E95">
            <v>13</v>
          </cell>
          <cell r="F95">
            <v>11</v>
          </cell>
          <cell r="G95">
            <v>13</v>
          </cell>
          <cell r="H95">
            <v>11</v>
          </cell>
          <cell r="I95">
            <v>13</v>
          </cell>
          <cell r="J95">
            <v>11</v>
          </cell>
          <cell r="K95">
            <v>13</v>
          </cell>
          <cell r="L95">
            <v>11</v>
          </cell>
          <cell r="M95">
            <v>13</v>
          </cell>
          <cell r="N95">
            <v>11</v>
          </cell>
          <cell r="O95">
            <v>13</v>
          </cell>
          <cell r="V95" t="e">
            <v>#DIV/0!</v>
          </cell>
          <cell r="W95" t="e">
            <v>#DIV/0!</v>
          </cell>
          <cell r="X95" t="e">
            <v>#DIV/0!</v>
          </cell>
          <cell r="Y95" t="e">
            <v>#DIV/0!</v>
          </cell>
          <cell r="Z95">
            <v>-100</v>
          </cell>
          <cell r="AA95">
            <v>-100</v>
          </cell>
          <cell r="AB95">
            <v>-100</v>
          </cell>
          <cell r="AC95">
            <v>-100</v>
          </cell>
        </row>
        <row r="96">
          <cell r="A96" t="str">
            <v>Grejpfruty</v>
          </cell>
          <cell r="B96" t="str">
            <v>(puste)</v>
          </cell>
          <cell r="C96" t="str">
            <v>kg</v>
          </cell>
          <cell r="D96">
            <v>5.74344537815126</v>
          </cell>
          <cell r="E96">
            <v>7.377983193277311</v>
          </cell>
          <cell r="F96">
            <v>5.7043067226890756</v>
          </cell>
          <cell r="G96">
            <v>7.4974789915966387</v>
          </cell>
          <cell r="H96">
            <v>5.4384453781512603</v>
          </cell>
          <cell r="I96">
            <v>6.2779831932773105</v>
          </cell>
          <cell r="J96">
            <v>5.4384453781512603</v>
          </cell>
          <cell r="K96">
            <v>6.3279831932773103</v>
          </cell>
          <cell r="L96">
            <v>5.3384453781512606</v>
          </cell>
          <cell r="M96">
            <v>6.1479831932773106</v>
          </cell>
          <cell r="N96">
            <v>5.4871615312791784</v>
          </cell>
          <cell r="O96">
            <v>6.364425770308122</v>
          </cell>
          <cell r="P96">
            <v>5.1768907563025213</v>
          </cell>
          <cell r="Q96">
            <v>6.0159663865546218</v>
          </cell>
          <cell r="R96">
            <v>5.6384453781512605</v>
          </cell>
          <cell r="S96">
            <v>6.417983193277311</v>
          </cell>
          <cell r="T96">
            <v>5.4230567226890756</v>
          </cell>
          <cell r="U96">
            <v>6.2224789915966374</v>
          </cell>
          <cell r="V96">
            <v>-3.8200007451842466</v>
          </cell>
          <cell r="W96">
            <v>-3.0461937308508342</v>
          </cell>
          <cell r="X96">
            <v>4.7550929307686003</v>
          </cell>
          <cell r="Y96">
            <v>3.4327420030730353</v>
          </cell>
          <cell r="Z96">
            <v>-1.1682690262475026</v>
          </cell>
          <cell r="AA96">
            <v>-2.2303155670965182</v>
          </cell>
          <cell r="AB96">
            <v>1.5849435283932118</v>
          </cell>
          <cell r="AC96">
            <v>1.2117111575839443</v>
          </cell>
        </row>
        <row r="97">
          <cell r="A97" t="str">
            <v>Gruszki</v>
          </cell>
          <cell r="B97" t="str">
            <v>(puste)</v>
          </cell>
          <cell r="C97" t="str">
            <v>kg</v>
          </cell>
          <cell r="D97">
            <v>6.2809523809523808</v>
          </cell>
          <cell r="E97">
            <v>7.2261904761904763</v>
          </cell>
          <cell r="F97">
            <v>6.8333333333333339</v>
          </cell>
          <cell r="G97">
            <v>7.6166666666666654</v>
          </cell>
          <cell r="H97">
            <v>6.4444444444444455</v>
          </cell>
          <cell r="I97">
            <v>7.8472222222222214</v>
          </cell>
          <cell r="J97">
            <v>6.5333333333333341</v>
          </cell>
          <cell r="K97">
            <v>7.8166666666666655</v>
          </cell>
          <cell r="L97">
            <v>6.541666666666667</v>
          </cell>
          <cell r="M97">
            <v>7.520833333333333</v>
          </cell>
          <cell r="N97">
            <v>6.5</v>
          </cell>
          <cell r="O97">
            <v>7.625</v>
          </cell>
          <cell r="P97">
            <v>6.5</v>
          </cell>
          <cell r="Q97">
            <v>7.666666666666667</v>
          </cell>
          <cell r="R97">
            <v>6.375</v>
          </cell>
          <cell r="S97">
            <v>7.625</v>
          </cell>
          <cell r="T97">
            <v>5.875</v>
          </cell>
          <cell r="U97">
            <v>7.125</v>
          </cell>
          <cell r="V97">
            <v>-7.8431372549019605</v>
          </cell>
          <cell r="W97">
            <v>-6.557377049180328</v>
          </cell>
          <cell r="X97">
            <v>-9.6153846153846168</v>
          </cell>
          <cell r="Y97">
            <v>-7.0652173913043512</v>
          </cell>
          <cell r="Z97">
            <v>-9.6153846153846168</v>
          </cell>
          <cell r="AA97">
            <v>-6.557377049180328</v>
          </cell>
          <cell r="AB97">
            <v>-10.191082802547776</v>
          </cell>
          <cell r="AC97">
            <v>-5.263157894736838</v>
          </cell>
        </row>
        <row r="98">
          <cell r="A98" t="str">
            <v>Mandarynki</v>
          </cell>
          <cell r="B98" t="str">
            <v>(puste)</v>
          </cell>
          <cell r="C98" t="str">
            <v>kg</v>
          </cell>
          <cell r="D98">
            <v>7.35</v>
          </cell>
          <cell r="E98">
            <v>9.1624999999999996</v>
          </cell>
          <cell r="F98">
            <v>6.7142857142857144</v>
          </cell>
          <cell r="G98">
            <v>8.7857142857142865</v>
          </cell>
          <cell r="H98">
            <v>6.9222222222222216</v>
          </cell>
          <cell r="I98">
            <v>8.7555555555555546</v>
          </cell>
          <cell r="J98">
            <v>6.9222222222222216</v>
          </cell>
          <cell r="K98">
            <v>8.9222222222222225</v>
          </cell>
          <cell r="L98">
            <v>6.95</v>
          </cell>
          <cell r="M98">
            <v>8.75</v>
          </cell>
          <cell r="N98">
            <v>7.2099999999999991</v>
          </cell>
          <cell r="O98">
            <v>8.4599999999999991</v>
          </cell>
          <cell r="P98">
            <v>6.8</v>
          </cell>
          <cell r="Q98">
            <v>8.8000000000000007</v>
          </cell>
          <cell r="R98">
            <v>7.4090909090909092</v>
          </cell>
          <cell r="S98">
            <v>8.5272727272727273</v>
          </cell>
          <cell r="T98">
            <v>6.9444444444444446</v>
          </cell>
          <cell r="U98">
            <v>8.1444444444444439</v>
          </cell>
          <cell r="V98">
            <v>-6.2713019768234473</v>
          </cell>
          <cell r="W98">
            <v>-4.4894574745321085</v>
          </cell>
          <cell r="X98">
            <v>2.1241830065359535</v>
          </cell>
          <cell r="Y98">
            <v>-7.4494949494949632</v>
          </cell>
          <cell r="Z98">
            <v>-3.6831561103405615</v>
          </cell>
          <cell r="AA98">
            <v>-3.7299711058576261</v>
          </cell>
          <cell r="AB98">
            <v>-7.9936051159072458E-2</v>
          </cell>
          <cell r="AC98">
            <v>-6.9206349206349271</v>
          </cell>
        </row>
        <row r="99">
          <cell r="A99" t="str">
            <v>Morele</v>
          </cell>
          <cell r="B99" t="str">
            <v>(puste)</v>
          </cell>
          <cell r="C99" t="str">
            <v>kg</v>
          </cell>
          <cell r="D99">
            <v>7.1599999999999993</v>
          </cell>
          <cell r="E99">
            <v>10.78</v>
          </cell>
          <cell r="F99">
            <v>7.75</v>
          </cell>
          <cell r="G99">
            <v>10.25</v>
          </cell>
          <cell r="H99">
            <v>7.95</v>
          </cell>
          <cell r="I99">
            <v>11.025</v>
          </cell>
          <cell r="J99">
            <v>5.9333333333333336</v>
          </cell>
          <cell r="K99">
            <v>9.2666666666666675</v>
          </cell>
          <cell r="L99">
            <v>5.875</v>
          </cell>
          <cell r="M99">
            <v>9.25</v>
          </cell>
          <cell r="N99">
            <v>6.6000000000000005</v>
          </cell>
          <cell r="O99">
            <v>8.9333333333333336</v>
          </cell>
          <cell r="P99">
            <v>7.5</v>
          </cell>
          <cell r="Q99">
            <v>9.5</v>
          </cell>
          <cell r="R99">
            <v>7.6000000000000005</v>
          </cell>
          <cell r="S99">
            <v>9.2666666666666675</v>
          </cell>
          <cell r="T99">
            <v>7.4</v>
          </cell>
          <cell r="U99">
            <v>8.9</v>
          </cell>
          <cell r="V99">
            <v>-2.6315789473684235</v>
          </cell>
          <cell r="W99">
            <v>-3.9568345323741054</v>
          </cell>
          <cell r="X99">
            <v>-1.3333333333333286</v>
          </cell>
          <cell r="Y99">
            <v>-6.3157894736842062</v>
          </cell>
          <cell r="Z99">
            <v>12.121212121212118</v>
          </cell>
          <cell r="AA99">
            <v>-0.37313432835820759</v>
          </cell>
          <cell r="AB99">
            <v>25.957446808510642</v>
          </cell>
          <cell r="AC99">
            <v>-3.7837837837837798</v>
          </cell>
        </row>
        <row r="100">
          <cell r="A100" t="str">
            <v>Nektarynki</v>
          </cell>
          <cell r="B100" t="str">
            <v>(puste)</v>
          </cell>
          <cell r="C100" t="str">
            <v>kg</v>
          </cell>
          <cell r="D100">
            <v>5.75</v>
          </cell>
          <cell r="E100">
            <v>6.95</v>
          </cell>
          <cell r="F100">
            <v>6.2</v>
          </cell>
          <cell r="G100">
            <v>7.6</v>
          </cell>
          <cell r="H100">
            <v>6.1875</v>
          </cell>
          <cell r="I100">
            <v>7.625</v>
          </cell>
          <cell r="J100">
            <v>6.125</v>
          </cell>
          <cell r="K100">
            <v>7.375</v>
          </cell>
          <cell r="L100">
            <v>6.3142857142857149</v>
          </cell>
          <cell r="M100">
            <v>7.4285714285714288</v>
          </cell>
          <cell r="N100">
            <v>5.9375</v>
          </cell>
          <cell r="O100">
            <v>6.9749999999999996</v>
          </cell>
          <cell r="P100">
            <v>6.875</v>
          </cell>
          <cell r="Q100">
            <v>7.75</v>
          </cell>
          <cell r="R100">
            <v>6.666666666666667</v>
          </cell>
          <cell r="S100">
            <v>7.7222222222222223</v>
          </cell>
          <cell r="T100">
            <v>6.7249999999999996</v>
          </cell>
          <cell r="U100">
            <v>7.875</v>
          </cell>
          <cell r="V100">
            <v>0.87499999999999023</v>
          </cell>
          <cell r="W100">
            <v>1.9784172661870492</v>
          </cell>
          <cell r="X100">
            <v>-2.181818181818187</v>
          </cell>
          <cell r="Y100">
            <v>1.6129032258064515</v>
          </cell>
          <cell r="Z100">
            <v>13.263157894736835</v>
          </cell>
          <cell r="AA100">
            <v>12.903225806451617</v>
          </cell>
          <cell r="AB100">
            <v>6.5045248868778121</v>
          </cell>
          <cell r="AC100">
            <v>6.0096153846153815</v>
          </cell>
        </row>
        <row r="101">
          <cell r="A101" t="str">
            <v>Papryka czerwona</v>
          </cell>
          <cell r="B101" t="str">
            <v>(puste)</v>
          </cell>
          <cell r="C101" t="str">
            <v>kg</v>
          </cell>
          <cell r="D101">
            <v>6.2333333333333334</v>
          </cell>
          <cell r="E101">
            <v>7.5333333333333341</v>
          </cell>
          <cell r="F101">
            <v>5.5</v>
          </cell>
          <cell r="G101">
            <v>6</v>
          </cell>
          <cell r="H101">
            <v>6.75</v>
          </cell>
          <cell r="I101">
            <v>9</v>
          </cell>
          <cell r="P101">
            <v>5</v>
          </cell>
          <cell r="Q101">
            <v>6</v>
          </cell>
          <cell r="T101">
            <v>5</v>
          </cell>
          <cell r="U101">
            <v>6</v>
          </cell>
          <cell r="V101" t="e">
            <v>#DIV/0!</v>
          </cell>
          <cell r="W101" t="e">
            <v>#DIV/0!</v>
          </cell>
          <cell r="X101">
            <v>0</v>
          </cell>
          <cell r="Y101">
            <v>0</v>
          </cell>
          <cell r="Z101" t="e">
            <v>#DIV/0!</v>
          </cell>
          <cell r="AA101" t="e">
            <v>#DIV/0!</v>
          </cell>
          <cell r="AB101" t="e">
            <v>#DIV/0!</v>
          </cell>
          <cell r="AC101" t="e">
            <v>#DIV/0!</v>
          </cell>
        </row>
        <row r="102">
          <cell r="A102" t="str">
            <v>Papryka żółta</v>
          </cell>
          <cell r="B102" t="str">
            <v>(puste)</v>
          </cell>
          <cell r="C102" t="str">
            <v>kg</v>
          </cell>
          <cell r="D102">
            <v>5.9666666666666659</v>
          </cell>
          <cell r="E102">
            <v>7.8666666666666671</v>
          </cell>
          <cell r="F102">
            <v>7.666666666666667</v>
          </cell>
          <cell r="G102">
            <v>8.1333333333333329</v>
          </cell>
          <cell r="H102">
            <v>6.75</v>
          </cell>
          <cell r="I102">
            <v>9</v>
          </cell>
          <cell r="P102">
            <v>5.75</v>
          </cell>
          <cell r="Q102">
            <v>6.5</v>
          </cell>
          <cell r="T102">
            <v>5.5</v>
          </cell>
          <cell r="U102">
            <v>6.5</v>
          </cell>
          <cell r="V102" t="e">
            <v>#DIV/0!</v>
          </cell>
          <cell r="W102" t="e">
            <v>#DIV/0!</v>
          </cell>
          <cell r="X102">
            <v>-4.3478260869565215</v>
          </cell>
          <cell r="Y102">
            <v>0</v>
          </cell>
          <cell r="Z102" t="e">
            <v>#DIV/0!</v>
          </cell>
          <cell r="AA102" t="e">
            <v>#DIV/0!</v>
          </cell>
          <cell r="AB102" t="e">
            <v>#DIV/0!</v>
          </cell>
          <cell r="AC102" t="e">
            <v>#DIV/0!</v>
          </cell>
        </row>
        <row r="103">
          <cell r="A103" t="str">
            <v>Pomarańcze</v>
          </cell>
          <cell r="B103" t="str">
            <v>(puste)</v>
          </cell>
          <cell r="C103" t="str">
            <v>kg</v>
          </cell>
          <cell r="D103">
            <v>5.45</v>
          </cell>
          <cell r="E103">
            <v>6.4799999999999995</v>
          </cell>
          <cell r="F103">
            <v>5.5750000000000002</v>
          </cell>
          <cell r="G103">
            <v>6.625</v>
          </cell>
          <cell r="H103">
            <v>5.5400000000000009</v>
          </cell>
          <cell r="I103">
            <v>6.55</v>
          </cell>
          <cell r="J103">
            <v>5.64</v>
          </cell>
          <cell r="K103">
            <v>6.75</v>
          </cell>
          <cell r="L103">
            <v>5.45</v>
          </cell>
          <cell r="M103">
            <v>6.7</v>
          </cell>
          <cell r="N103">
            <v>5.4700000000000006</v>
          </cell>
          <cell r="O103">
            <v>6.44</v>
          </cell>
          <cell r="P103">
            <v>5.6</v>
          </cell>
          <cell r="Q103">
            <v>6.9</v>
          </cell>
          <cell r="R103">
            <v>5.6727272727272728</v>
          </cell>
          <cell r="S103">
            <v>6.6363636363636367</v>
          </cell>
          <cell r="T103">
            <v>5.8111111111111109</v>
          </cell>
          <cell r="U103">
            <v>6.7222222222222223</v>
          </cell>
          <cell r="V103">
            <v>2.4394586894586836</v>
          </cell>
          <cell r="W103">
            <v>1.2937595129375918</v>
          </cell>
          <cell r="X103">
            <v>3.7698412698412724</v>
          </cell>
          <cell r="Y103">
            <v>-2.5764895330112756</v>
          </cell>
          <cell r="Z103">
            <v>6.2360349380458899</v>
          </cell>
          <cell r="AA103">
            <v>4.3823326432022043</v>
          </cell>
          <cell r="AB103">
            <v>6.6258919469928568</v>
          </cell>
          <cell r="AC103">
            <v>0.33167495854062895</v>
          </cell>
        </row>
        <row r="104">
          <cell r="A104" t="str">
            <v>Śliwki</v>
          </cell>
          <cell r="B104" t="str">
            <v>(puste)</v>
          </cell>
          <cell r="C104" t="str">
            <v>kg</v>
          </cell>
          <cell r="D104">
            <v>6.0374999999999996</v>
          </cell>
          <cell r="E104">
            <v>7.375</v>
          </cell>
          <cell r="F104">
            <v>5.5166666666666666</v>
          </cell>
          <cell r="G104">
            <v>7.5</v>
          </cell>
          <cell r="H104">
            <v>6.1</v>
          </cell>
          <cell r="I104">
            <v>7.8</v>
          </cell>
          <cell r="J104">
            <v>5.125</v>
          </cell>
          <cell r="K104">
            <v>6.625</v>
          </cell>
          <cell r="L104">
            <v>5.125</v>
          </cell>
          <cell r="M104">
            <v>6.625</v>
          </cell>
          <cell r="N104">
            <v>4.5</v>
          </cell>
          <cell r="O104">
            <v>5.75</v>
          </cell>
          <cell r="P104">
            <v>5.333333333333333</v>
          </cell>
          <cell r="Q104">
            <v>6.666666666666667</v>
          </cell>
          <cell r="R104">
            <v>4.833333333333333</v>
          </cell>
          <cell r="S104">
            <v>6.666666666666667</v>
          </cell>
          <cell r="T104">
            <v>3.95</v>
          </cell>
          <cell r="U104">
            <v>5.375</v>
          </cell>
          <cell r="V104">
            <v>-18.275862068965509</v>
          </cell>
          <cell r="W104">
            <v>-19.375000000000004</v>
          </cell>
          <cell r="X104">
            <v>-25.937499999999993</v>
          </cell>
          <cell r="Y104">
            <v>-19.375000000000004</v>
          </cell>
          <cell r="Z104">
            <v>-12.222222222222218</v>
          </cell>
          <cell r="AA104">
            <v>-6.5217391304347823</v>
          </cell>
          <cell r="AB104">
            <v>-22.926829268292678</v>
          </cell>
          <cell r="AC104">
            <v>-18.867924528301888</v>
          </cell>
        </row>
        <row r="105">
          <cell r="A105" t="str">
            <v>Winogrona</v>
          </cell>
          <cell r="B105" t="str">
            <v>(puste)</v>
          </cell>
          <cell r="C105" t="str">
            <v>kg</v>
          </cell>
          <cell r="D105">
            <v>9.6974603174603153</v>
          </cell>
          <cell r="E105">
            <v>10.854285714285714</v>
          </cell>
          <cell r="F105">
            <v>9.0361111111111114</v>
          </cell>
          <cell r="G105">
            <v>10.125</v>
          </cell>
          <cell r="H105">
            <v>8.7103174603174605</v>
          </cell>
          <cell r="I105">
            <v>10.071428571428573</v>
          </cell>
          <cell r="J105">
            <v>8.2546031746031741</v>
          </cell>
          <cell r="K105">
            <v>9.5285714285714285</v>
          </cell>
          <cell r="L105">
            <v>8.174603174603174</v>
          </cell>
          <cell r="M105">
            <v>9.5785714285714292</v>
          </cell>
          <cell r="N105">
            <v>6.9268253968253974</v>
          </cell>
          <cell r="O105">
            <v>8.6119047619047624</v>
          </cell>
          <cell r="P105">
            <v>6.4936507936507937</v>
          </cell>
          <cell r="Q105">
            <v>8.7038095238095234</v>
          </cell>
          <cell r="R105">
            <v>6.342568542568543</v>
          </cell>
          <cell r="S105">
            <v>8.0108225108225124</v>
          </cell>
          <cell r="T105">
            <v>6.0095238095238095</v>
          </cell>
          <cell r="U105">
            <v>7.4761904761904754</v>
          </cell>
          <cell r="V105">
            <v>-5.2509441689038612</v>
          </cell>
          <cell r="W105">
            <v>-6.6738719265063775</v>
          </cell>
          <cell r="X105">
            <v>-7.4553898802248844</v>
          </cell>
          <cell r="Y105">
            <v>-14.104387788598322</v>
          </cell>
          <cell r="Z105">
            <v>-13.242741584362619</v>
          </cell>
          <cell r="AA105">
            <v>-13.18772463367433</v>
          </cell>
          <cell r="AB105">
            <v>-26.485436893203879</v>
          </cell>
          <cell r="AC105">
            <v>-21.948794432015923</v>
          </cell>
        </row>
        <row r="108">
          <cell r="V108" t="e">
            <v>#DIV/0!</v>
          </cell>
          <cell r="W108" t="e">
            <v>#DIV/0!</v>
          </cell>
          <cell r="X108" t="e">
            <v>#DIV/0!</v>
          </cell>
          <cell r="Y108" t="e">
            <v>#DIV/0!</v>
          </cell>
          <cell r="Z108" t="e">
            <v>#DIV/0!</v>
          </cell>
          <cell r="AA108" t="e">
            <v>#DIV/0!</v>
          </cell>
          <cell r="AB108" t="e">
            <v>#DIV/0!</v>
          </cell>
          <cell r="AC108" t="e">
            <v>#DIV/0!</v>
          </cell>
        </row>
        <row r="109">
          <cell r="V109" t="e">
            <v>#DIV/0!</v>
          </cell>
          <cell r="W109" t="e">
            <v>#DIV/0!</v>
          </cell>
          <cell r="X109" t="e">
            <v>#DIV/0!</v>
          </cell>
          <cell r="Y109" t="e">
            <v>#DIV/0!</v>
          </cell>
          <cell r="Z109" t="e">
            <v>#DIV/0!</v>
          </cell>
          <cell r="AA109" t="e">
            <v>#DIV/0!</v>
          </cell>
          <cell r="AB109" t="e">
            <v>#DIV/0!</v>
          </cell>
          <cell r="AC109" t="e">
            <v>#DIV/0!</v>
          </cell>
        </row>
        <row r="110">
          <cell r="V110" t="e">
            <v>#DIV/0!</v>
          </cell>
          <cell r="W110" t="e">
            <v>#DIV/0!</v>
          </cell>
          <cell r="X110" t="e">
            <v>#DIV/0!</v>
          </cell>
          <cell r="Y110" t="e">
            <v>#DIV/0!</v>
          </cell>
          <cell r="Z110" t="e">
            <v>#DIV/0!</v>
          </cell>
          <cell r="AA110" t="e">
            <v>#DIV/0!</v>
          </cell>
          <cell r="AB110" t="e">
            <v>#DIV/0!</v>
          </cell>
          <cell r="AC110" t="e">
            <v>#DIV/0!</v>
          </cell>
        </row>
        <row r="111">
          <cell r="V111" t="e">
            <v>#DIV/0!</v>
          </cell>
          <cell r="W111" t="e">
            <v>#DIV/0!</v>
          </cell>
          <cell r="X111" t="e">
            <v>#DIV/0!</v>
          </cell>
          <cell r="Y111" t="e">
            <v>#DIV/0!</v>
          </cell>
          <cell r="Z111" t="e">
            <v>#DIV/0!</v>
          </cell>
          <cell r="AA111" t="e">
            <v>#DIV/0!</v>
          </cell>
          <cell r="AB111" t="e">
            <v>#DIV/0!</v>
          </cell>
          <cell r="AC111" t="e">
            <v>#DIV/0!</v>
          </cell>
        </row>
        <row r="112">
          <cell r="V112" t="e">
            <v>#DIV/0!</v>
          </cell>
          <cell r="W112" t="e">
            <v>#DIV/0!</v>
          </cell>
          <cell r="X112" t="e">
            <v>#DIV/0!</v>
          </cell>
          <cell r="Y112" t="e">
            <v>#DIV/0!</v>
          </cell>
          <cell r="Z112" t="e">
            <v>#DIV/0!</v>
          </cell>
          <cell r="AA112" t="e">
            <v>#DIV/0!</v>
          </cell>
          <cell r="AB112" t="e">
            <v>#DIV/0!</v>
          </cell>
          <cell r="AC112" t="e">
            <v>#DIV/0!</v>
          </cell>
        </row>
        <row r="113">
          <cell r="V113" t="e">
            <v>#DIV/0!</v>
          </cell>
          <cell r="W113" t="e">
            <v>#DIV/0!</v>
          </cell>
          <cell r="X113" t="e">
            <v>#DIV/0!</v>
          </cell>
          <cell r="Y113" t="e">
            <v>#DIV/0!</v>
          </cell>
          <cell r="Z113" t="e">
            <v>#DIV/0!</v>
          </cell>
          <cell r="AA113" t="e">
            <v>#DIV/0!</v>
          </cell>
          <cell r="AB113" t="e">
            <v>#DIV/0!</v>
          </cell>
          <cell r="AC113" t="e">
            <v>#DIV/0!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topLeftCell="A4" workbookViewId="0">
      <selection activeCell="K20" sqref="K20"/>
    </sheetView>
  </sheetViews>
  <sheetFormatPr defaultRowHeight="12.75" x14ac:dyDescent="0.2"/>
  <cols>
    <col min="1" max="2" width="9.140625" style="62"/>
    <col min="3" max="3" width="9.42578125" style="62" customWidth="1"/>
    <col min="4" max="9" width="9.140625" style="62"/>
    <col min="10" max="10" width="6.140625" style="62" customWidth="1"/>
    <col min="11" max="16384" width="9.140625" style="62"/>
  </cols>
  <sheetData>
    <row r="2" spans="1:10" x14ac:dyDescent="0.2">
      <c r="B2" s="63" t="s">
        <v>0</v>
      </c>
      <c r="C2" s="63"/>
      <c r="D2" s="63"/>
      <c r="E2" s="63"/>
      <c r="F2" s="63"/>
    </row>
    <row r="3" spans="1:10" x14ac:dyDescent="0.2">
      <c r="B3" s="62" t="s">
        <v>161</v>
      </c>
    </row>
    <row r="4" spans="1:10" x14ac:dyDescent="0.2">
      <c r="B4" s="62" t="s">
        <v>1</v>
      </c>
    </row>
    <row r="5" spans="1:10" x14ac:dyDescent="0.2">
      <c r="B5" s="62" t="s">
        <v>2</v>
      </c>
    </row>
    <row r="7" spans="1:10" x14ac:dyDescent="0.2">
      <c r="B7" s="63" t="s">
        <v>3</v>
      </c>
      <c r="C7" s="63"/>
      <c r="D7" s="63"/>
      <c r="E7" s="63"/>
      <c r="F7" s="63"/>
      <c r="G7" s="63"/>
      <c r="H7" s="63"/>
    </row>
    <row r="8" spans="1:10" x14ac:dyDescent="0.2">
      <c r="B8" s="62" t="s">
        <v>4</v>
      </c>
    </row>
    <row r="9" spans="1:10" x14ac:dyDescent="0.2">
      <c r="A9" s="1"/>
    </row>
    <row r="10" spans="1:10" ht="18" x14ac:dyDescent="0.25">
      <c r="B10" s="64" t="s">
        <v>5</v>
      </c>
      <c r="C10" s="64"/>
      <c r="D10" s="64"/>
      <c r="E10" s="64"/>
      <c r="F10" s="64"/>
      <c r="G10" s="64"/>
      <c r="I10" s="62" t="s">
        <v>6</v>
      </c>
    </row>
    <row r="11" spans="1:10" ht="15" x14ac:dyDescent="0.25">
      <c r="B11" s="108" t="s">
        <v>284</v>
      </c>
      <c r="C11" s="109"/>
      <c r="I11" s="111" t="s">
        <v>285</v>
      </c>
      <c r="J11" s="109"/>
    </row>
    <row r="12" spans="1:10" ht="22.5" customHeight="1" x14ac:dyDescent="0.2"/>
    <row r="13" spans="1:10" ht="15.75" x14ac:dyDescent="0.25">
      <c r="C13" s="110" t="s">
        <v>286</v>
      </c>
      <c r="D13" s="108"/>
      <c r="E13" s="108"/>
      <c r="F13" s="108"/>
      <c r="G13" s="108"/>
      <c r="H13" s="109"/>
    </row>
    <row r="15" spans="1:10" x14ac:dyDescent="0.2">
      <c r="B15" s="62" t="s">
        <v>153</v>
      </c>
    </row>
    <row r="17" spans="1:11" x14ac:dyDescent="0.2">
      <c r="B17" s="62" t="s">
        <v>7</v>
      </c>
    </row>
    <row r="18" spans="1:11" x14ac:dyDescent="0.2">
      <c r="B18" s="62" t="s">
        <v>8</v>
      </c>
    </row>
    <row r="19" spans="1:11" x14ac:dyDescent="0.2">
      <c r="B19" s="62" t="s">
        <v>9</v>
      </c>
    </row>
    <row r="20" spans="1:11" x14ac:dyDescent="0.2">
      <c r="B20" s="62" t="s">
        <v>10</v>
      </c>
    </row>
    <row r="21" spans="1:11" x14ac:dyDescent="0.2">
      <c r="B21" s="62" t="s">
        <v>11</v>
      </c>
    </row>
    <row r="22" spans="1:11" x14ac:dyDescent="0.2">
      <c r="B22" s="62" t="s">
        <v>12</v>
      </c>
      <c r="K22" s="62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2" t="s">
        <v>13</v>
      </c>
    </row>
    <row r="26" spans="1:11" x14ac:dyDescent="0.2">
      <c r="B26" s="65" t="s">
        <v>14</v>
      </c>
      <c r="C26" s="65"/>
      <c r="D26" s="65"/>
      <c r="E26" s="65"/>
    </row>
    <row r="29" spans="1:11" x14ac:dyDescent="0.2">
      <c r="B29" s="63" t="s">
        <v>131</v>
      </c>
      <c r="C29" s="62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U51"/>
  <sheetViews>
    <sheetView showGridLines="0" zoomScale="90" zoomScaleNormal="90" workbookViewId="0">
      <selection activeCell="W13" sqref="W13"/>
    </sheetView>
  </sheetViews>
  <sheetFormatPr defaultRowHeight="20.25" x14ac:dyDescent="0.3"/>
  <cols>
    <col min="1" max="1" width="9.140625" style="227"/>
    <col min="2" max="2" width="24.85546875" style="227" customWidth="1"/>
    <col min="3" max="3" width="10.140625" style="227" customWidth="1"/>
    <col min="4" max="6" width="10.140625" style="227" bestFit="1" customWidth="1"/>
    <col min="7" max="7" width="11.42578125" style="227" customWidth="1"/>
    <col min="8" max="8" width="10.140625" style="227" customWidth="1"/>
    <col min="9" max="9" width="10.5703125" style="227" customWidth="1"/>
    <col min="10" max="10" width="12.140625" style="227" customWidth="1"/>
    <col min="11" max="11" width="11.140625" style="227" customWidth="1"/>
    <col min="12" max="12" width="11.7109375" style="227" customWidth="1"/>
    <col min="13" max="13" width="10.28515625" style="227" customWidth="1"/>
    <col min="14" max="14" width="10.7109375" style="227" customWidth="1"/>
    <col min="15" max="15" width="10" style="227" customWidth="1"/>
    <col min="16" max="16384" width="9.140625" style="227"/>
  </cols>
  <sheetData>
    <row r="1" spans="2:21" customFormat="1" ht="13.5" thickBot="1" x14ac:dyDescent="0.25"/>
    <row r="2" spans="2:21" x14ac:dyDescent="0.3">
      <c r="B2" s="24"/>
      <c r="C2" s="25"/>
      <c r="D2" s="27" t="s">
        <v>117</v>
      </c>
      <c r="E2" s="26"/>
      <c r="F2" s="27"/>
      <c r="G2" s="27"/>
      <c r="H2" s="34" t="s">
        <v>118</v>
      </c>
      <c r="I2" s="35"/>
      <c r="J2" s="35"/>
      <c r="K2" s="35"/>
      <c r="L2" s="36"/>
      <c r="M2" s="36"/>
      <c r="N2" s="36"/>
      <c r="O2" s="37"/>
      <c r="P2"/>
      <c r="Q2"/>
      <c r="R2"/>
      <c r="S2"/>
      <c r="T2"/>
      <c r="U2"/>
    </row>
    <row r="3" spans="2:21" ht="60.75" x14ac:dyDescent="0.3">
      <c r="B3" s="28" t="s">
        <v>119</v>
      </c>
      <c r="C3" s="29" t="s">
        <v>16</v>
      </c>
      <c r="D3" s="72">
        <f>VLOOKUP($B3,[2]Zestawienie2!$A$3:$U$3,20,FALSE)</f>
        <v>44084</v>
      </c>
      <c r="E3" s="73"/>
      <c r="F3" s="74">
        <f>VLOOKUP($B3,[2]Zestawienie2!$A$3:$U$3,18,FALSE)</f>
        <v>44077</v>
      </c>
      <c r="G3" s="75"/>
      <c r="H3" s="38" t="s">
        <v>120</v>
      </c>
      <c r="I3" s="39"/>
      <c r="J3" s="40" t="s">
        <v>121</v>
      </c>
      <c r="K3" s="39"/>
      <c r="L3" s="40" t="s">
        <v>122</v>
      </c>
      <c r="M3" s="39"/>
      <c r="N3" s="40" t="s">
        <v>123</v>
      </c>
      <c r="O3" s="41"/>
      <c r="P3"/>
      <c r="Q3"/>
      <c r="R3"/>
      <c r="S3"/>
      <c r="T3"/>
      <c r="U3"/>
    </row>
    <row r="4" spans="2:21" ht="21" thickBot="1" x14ac:dyDescent="0.35">
      <c r="B4" s="30"/>
      <c r="C4" s="31"/>
      <c r="D4" s="76" t="s">
        <v>17</v>
      </c>
      <c r="E4" s="77" t="s">
        <v>18</v>
      </c>
      <c r="F4" s="78" t="s">
        <v>17</v>
      </c>
      <c r="G4" s="79" t="s">
        <v>18</v>
      </c>
      <c r="H4" s="42" t="s">
        <v>17</v>
      </c>
      <c r="I4" s="43" t="s">
        <v>18</v>
      </c>
      <c r="J4" s="44" t="s">
        <v>17</v>
      </c>
      <c r="K4" s="43" t="s">
        <v>18</v>
      </c>
      <c r="L4" s="44" t="s">
        <v>17</v>
      </c>
      <c r="M4" s="43" t="s">
        <v>18</v>
      </c>
      <c r="N4" s="44" t="s">
        <v>17</v>
      </c>
      <c r="O4" s="45" t="s">
        <v>18</v>
      </c>
      <c r="P4"/>
      <c r="Q4"/>
      <c r="R4"/>
      <c r="S4"/>
      <c r="T4"/>
      <c r="U4"/>
    </row>
    <row r="5" spans="2:21" ht="21" thickBot="1" x14ac:dyDescent="0.35">
      <c r="B5" s="46">
        <v>1</v>
      </c>
      <c r="C5" s="47">
        <v>2</v>
      </c>
      <c r="D5" s="80">
        <v>3</v>
      </c>
      <c r="E5" s="81">
        <v>4</v>
      </c>
      <c r="F5" s="81">
        <v>5</v>
      </c>
      <c r="G5" s="82">
        <v>6</v>
      </c>
      <c r="H5" s="48">
        <v>7</v>
      </c>
      <c r="I5" s="49">
        <v>8</v>
      </c>
      <c r="J5" s="49">
        <v>9</v>
      </c>
      <c r="K5" s="49">
        <v>10</v>
      </c>
      <c r="L5" s="49">
        <v>11</v>
      </c>
      <c r="M5" s="49">
        <v>12</v>
      </c>
      <c r="N5" s="49">
        <v>13</v>
      </c>
      <c r="O5" s="50">
        <v>14</v>
      </c>
      <c r="P5"/>
      <c r="Q5"/>
      <c r="R5"/>
      <c r="S5"/>
      <c r="T5"/>
      <c r="U5"/>
    </row>
    <row r="6" spans="2:21" ht="21" thickBot="1" x14ac:dyDescent="0.35">
      <c r="B6" s="32" t="s">
        <v>124</v>
      </c>
      <c r="C6" s="51"/>
      <c r="D6" s="83"/>
      <c r="E6" s="83"/>
      <c r="F6" s="83"/>
      <c r="G6" s="83"/>
      <c r="H6" s="52"/>
      <c r="I6" s="53"/>
      <c r="J6" s="53"/>
      <c r="K6" s="53"/>
      <c r="L6" s="53"/>
      <c r="M6" s="53"/>
      <c r="N6" s="53"/>
      <c r="O6" s="54"/>
      <c r="P6"/>
      <c r="Q6"/>
      <c r="R6"/>
      <c r="S6"/>
      <c r="T6"/>
      <c r="U6"/>
    </row>
    <row r="7" spans="2:21" x14ac:dyDescent="0.3">
      <c r="B7" s="55" t="s">
        <v>20</v>
      </c>
      <c r="C7" s="56" t="str">
        <f>VLOOKUP($B7,[2]Zestawienie2!$A$5:$AC$67,3,FALSE)</f>
        <v>kg</v>
      </c>
      <c r="D7" s="84">
        <f>VLOOKUP($B7,[2]Zestawienie2!$A$5:$AC$67,20,FALSE)</f>
        <v>15</v>
      </c>
      <c r="E7" s="85">
        <f>VLOOKUP($B7,[2]Zestawienie2!$A$5:$AC$67,21,FALSE)</f>
        <v>17.5</v>
      </c>
      <c r="F7" s="86">
        <f>VLOOKUP($B7,[2]Zestawienie2!$A$5:$AC$67,18,FALSE)</f>
        <v>15</v>
      </c>
      <c r="G7" s="87">
        <f>VLOOKUP($B7,[2]Zestawienie2!$A$5:$AC$67,19,FALSE)</f>
        <v>17.5</v>
      </c>
      <c r="H7" s="57">
        <f>VLOOKUP($B7,[2]Zestawienie2!$A$5:$AC$67,22,FALSE)</f>
        <v>0</v>
      </c>
      <c r="I7" s="58">
        <f>VLOOKUP($B7,[2]Zestawienie2!$A$5:$AC$67,23,FALSE)</f>
        <v>0</v>
      </c>
      <c r="J7" s="59">
        <f>VLOOKUP($B7,[2]Zestawienie2!$A$5:$AC$67,24,FALSE)</f>
        <v>0</v>
      </c>
      <c r="K7" s="58">
        <f>VLOOKUP($B7,[2]Zestawienie2!$A$5:$AC$67,25,FALSE)</f>
        <v>0</v>
      </c>
      <c r="L7" s="59">
        <f>VLOOKUP($B7,[2]Zestawienie2!$A$5:$AC$67,26,FALSE)</f>
        <v>0</v>
      </c>
      <c r="M7" s="58">
        <f>VLOOKUP($B7,[2]Zestawienie2!$A$5:$AC$67,27,FALSE)</f>
        <v>0</v>
      </c>
      <c r="N7" s="59">
        <f>VLOOKUP($B7,[2]Zestawienie2!$A$5:$AC$67,28,FALSE)</f>
        <v>0</v>
      </c>
      <c r="O7" s="60">
        <f>VLOOKUP($B7,[2]Zestawienie2!$A$5:$AC$67,29,FALSE)</f>
        <v>0</v>
      </c>
      <c r="P7"/>
      <c r="Q7"/>
      <c r="R7"/>
      <c r="S7"/>
      <c r="T7"/>
      <c r="U7"/>
    </row>
    <row r="8" spans="2:21" x14ac:dyDescent="0.3">
      <c r="B8" s="89" t="s">
        <v>126</v>
      </c>
      <c r="C8" s="56" t="str">
        <f>VLOOKUP($B8,[2]Zestawienie2!$A$5:$AC$67,3,FALSE)</f>
        <v>kg</v>
      </c>
      <c r="D8" s="84">
        <f>VLOOKUP($B8,[2]Zestawienie2!$A$5:$AC$67,20,FALSE)</f>
        <v>0.85555555555555562</v>
      </c>
      <c r="E8" s="85">
        <f>VLOOKUP($B8,[2]Zestawienie2!$A$5:$AC$67,21,FALSE)</f>
        <v>1.177777777777778</v>
      </c>
      <c r="F8" s="86">
        <f>VLOOKUP($B8,[2]Zestawienie2!$A$5:$AC$67,18,FALSE)</f>
        <v>0.88181818181818195</v>
      </c>
      <c r="G8" s="87">
        <f>VLOOKUP($B8,[2]Zestawienie2!$A$5:$AC$67,19,FALSE)</f>
        <v>1.2</v>
      </c>
      <c r="H8" s="57">
        <f>VLOOKUP($B8,[2]Zestawienie2!$A$5:$AC$67,22,FALSE)</f>
        <v>-2.9782359679266959</v>
      </c>
      <c r="I8" s="58">
        <f>VLOOKUP($B8,[2]Zestawienie2!$A$5:$AC$67,23,FALSE)</f>
        <v>-1.8518518518518268</v>
      </c>
      <c r="J8" s="59">
        <f>VLOOKUP($B8,[2]Zestawienie2!$A$5:$AC$67,24,FALSE)</f>
        <v>6.9444444444444473</v>
      </c>
      <c r="K8" s="58">
        <f>VLOOKUP($B8,[2]Zestawienie2!$A$5:$AC$67,25,FALSE)</f>
        <v>-10.774410774410745</v>
      </c>
      <c r="L8" s="59">
        <f>VLOOKUP($B8,[2]Zestawienie2!$A$5:$AC$67,26,FALSE)</f>
        <v>-9.9415204678362574</v>
      </c>
      <c r="M8" s="58">
        <f>VLOOKUP($B8,[2]Zestawienie2!$A$5:$AC$67,27,FALSE)</f>
        <v>-12.757201646090508</v>
      </c>
      <c r="N8" s="59">
        <f>VLOOKUP($B8,[2]Zestawienie2!$A$5:$AC$67,28,FALSE)</f>
        <v>-15.649452269170569</v>
      </c>
      <c r="O8" s="60">
        <f>VLOOKUP($B8,[2]Zestawienie2!$A$5:$AC$67,29,FALSE)</f>
        <v>-13.216374269005835</v>
      </c>
      <c r="P8"/>
      <c r="Q8"/>
      <c r="R8"/>
      <c r="S8"/>
      <c r="T8"/>
      <c r="U8"/>
    </row>
    <row r="9" spans="2:21" x14ac:dyDescent="0.3">
      <c r="B9" s="89" t="s">
        <v>21</v>
      </c>
      <c r="C9" s="56" t="str">
        <f>VLOOKUP($B9,[2]Zestawienie2!$A$5:$AC$67,3,FALSE)</f>
        <v>kg</v>
      </c>
      <c r="D9" s="84">
        <f>VLOOKUP($B9,[2]Zestawienie2!$A$5:$AC$67,20,FALSE)</f>
        <v>0.97814814814814832</v>
      </c>
      <c r="E9" s="85">
        <f>VLOOKUP($B9,[2]Zestawienie2!$A$5:$AC$67,21,FALSE)</f>
        <v>1.3611111111111109</v>
      </c>
      <c r="F9" s="86">
        <f>VLOOKUP($B9,[2]Zestawienie2!$A$5:$AC$67,18,FALSE)</f>
        <v>1.0184848484848485</v>
      </c>
      <c r="G9" s="87">
        <f>VLOOKUP($B9,[2]Zestawienie2!$A$5:$AC$67,19,FALSE)</f>
        <v>1.3818181818181818</v>
      </c>
      <c r="H9" s="57">
        <f>VLOOKUP($B9,[2]Zestawienie2!$A$5:$AC$67,22,FALSE)</f>
        <v>-3.9604615028595878</v>
      </c>
      <c r="I9" s="58">
        <f>VLOOKUP($B9,[2]Zestawienie2!$A$5:$AC$67,23,FALSE)</f>
        <v>-1.4985380116959202</v>
      </c>
      <c r="J9" s="59">
        <f>VLOOKUP($B9,[2]Zestawienie2!$A$5:$AC$67,24,FALSE)</f>
        <v>-4.6484339741853828</v>
      </c>
      <c r="K9" s="58">
        <f>VLOOKUP($B9,[2]Zestawienie2!$A$5:$AC$67,25,FALSE)</f>
        <v>-24.066325739965915</v>
      </c>
      <c r="L9" s="59">
        <f>VLOOKUP($B9,[2]Zestawienie2!$A$5:$AC$67,26,FALSE)</f>
        <v>-14.80645161290321</v>
      </c>
      <c r="M9" s="58">
        <f>VLOOKUP($B9,[2]Zestawienie2!$A$5:$AC$67,27,FALSE)</f>
        <v>-11.231884057971046</v>
      </c>
      <c r="N9" s="59">
        <f>VLOOKUP($B9,[2]Zestawienie2!$A$5:$AC$67,28,FALSE)</f>
        <v>-15.250701965503389</v>
      </c>
      <c r="O9" s="60">
        <f>VLOOKUP($B9,[2]Zestawienie2!$A$5:$AC$67,29,FALSE)</f>
        <v>-9.7855104483107933</v>
      </c>
      <c r="P9"/>
      <c r="Q9"/>
      <c r="R9"/>
      <c r="S9"/>
      <c r="T9"/>
      <c r="U9"/>
    </row>
    <row r="10" spans="2:21" x14ac:dyDescent="0.3">
      <c r="B10" s="89" t="s">
        <v>37</v>
      </c>
      <c r="C10" s="56" t="str">
        <f>VLOOKUP($B10,[2]Zestawienie2!$A$5:$AC$67,3,FALSE)</f>
        <v>szt.</v>
      </c>
      <c r="D10" s="84">
        <f>VLOOKUP($B10,[2]Zestawienie2!$A$5:$AC$67,20,FALSE)</f>
        <v>3.3888888888888888</v>
      </c>
      <c r="E10" s="85">
        <f>VLOOKUP($B10,[2]Zestawienie2!$A$5:$AC$67,21,FALSE)</f>
        <v>4.7777777777777777</v>
      </c>
      <c r="F10" s="86">
        <f>VLOOKUP($B10,[2]Zestawienie2!$A$5:$AC$67,18,FALSE)</f>
        <v>3.4818181818181815</v>
      </c>
      <c r="G10" s="87">
        <f>VLOOKUP($B10,[2]Zestawienie2!$A$5:$AC$67,19,FALSE)</f>
        <v>4.8181818181818183</v>
      </c>
      <c r="H10" s="57">
        <f>VLOOKUP($B10,[2]Zestawienie2!$A$5:$AC$67,22,FALSE)</f>
        <v>-2.668987525384384</v>
      </c>
      <c r="I10" s="58">
        <f>VLOOKUP($B10,[2]Zestawienie2!$A$5:$AC$67,23,FALSE)</f>
        <v>-0.83857442348008926</v>
      </c>
      <c r="J10" s="59">
        <f>VLOOKUP($B10,[2]Zestawienie2!$A$5:$AC$67,24,FALSE)</f>
        <v>-8.4084084084084143</v>
      </c>
      <c r="K10" s="58">
        <f>VLOOKUP($B10,[2]Zestawienie2!$A$5:$AC$67,25,FALSE)</f>
        <v>-13.131313131313133</v>
      </c>
      <c r="L10" s="59">
        <f>VLOOKUP($B10,[2]Zestawienie2!$A$5:$AC$67,26,FALSE)</f>
        <v>2.6936026936026978</v>
      </c>
      <c r="M10" s="58">
        <f>VLOOKUP($B10,[2]Zestawienie2!$A$5:$AC$67,27,FALSE)</f>
        <v>3.3033033033033012</v>
      </c>
      <c r="N10" s="59">
        <f>VLOOKUP($B10,[2]Zestawienie2!$A$5:$AC$67,28,FALSE)</f>
        <v>-13.327649900539932</v>
      </c>
      <c r="O10" s="60">
        <f>VLOOKUP($B10,[2]Zestawienie2!$A$5:$AC$67,29,FALSE)</f>
        <v>-6.3180827886710205</v>
      </c>
      <c r="P10"/>
      <c r="Q10"/>
      <c r="R10"/>
      <c r="S10"/>
      <c r="T10"/>
      <c r="U10"/>
    </row>
    <row r="11" spans="2:21" x14ac:dyDescent="0.3">
      <c r="B11" s="89" t="s">
        <v>22</v>
      </c>
      <c r="C11" s="56" t="str">
        <f>VLOOKUP($B11,[2]Zestawienie2!$A$5:$AC$67,3,FALSE)</f>
        <v>kg</v>
      </c>
      <c r="D11" s="84">
        <f>VLOOKUP($B11,[2]Zestawienie2!$A$5:$AC$67,20,FALSE)</f>
        <v>0.6</v>
      </c>
      <c r="E11" s="85">
        <f>VLOOKUP($B11,[2]Zestawienie2!$A$5:$AC$67,21,FALSE)</f>
        <v>0.81666666666666676</v>
      </c>
      <c r="F11" s="86">
        <f>VLOOKUP($B11,[2]Zestawienie2!$A$5:$AC$67,18,FALSE)</f>
        <v>0.9</v>
      </c>
      <c r="G11" s="87">
        <f>VLOOKUP($B11,[2]Zestawienie2!$A$5:$AC$67,19,FALSE)</f>
        <v>1.1875</v>
      </c>
      <c r="H11" s="57">
        <f>VLOOKUP($B11,[2]Zestawienie2!$A$5:$AC$67,22,FALSE)</f>
        <v>-33.333333333333336</v>
      </c>
      <c r="I11" s="58">
        <f>VLOOKUP($B11,[2]Zestawienie2!$A$5:$AC$67,23,FALSE)</f>
        <v>-31.228070175438589</v>
      </c>
      <c r="J11" s="59">
        <f>VLOOKUP($B11,[2]Zestawienie2!$A$5:$AC$67,24,FALSE)</f>
        <v>49.999999999999986</v>
      </c>
      <c r="K11" s="58">
        <f>VLOOKUP($B11,[2]Zestawienie2!$A$5:$AC$67,25,FALSE)</f>
        <v>30.666666666666682</v>
      </c>
      <c r="L11" s="59">
        <f>VLOOKUP($B11,[2]Zestawienie2!$A$5:$AC$67,26,FALSE)</f>
        <v>9.0909090909090988</v>
      </c>
      <c r="M11" s="58">
        <f>VLOOKUP($B11,[2]Zestawienie2!$A$5:$AC$67,27,FALSE)</f>
        <v>4.2553191489361835</v>
      </c>
      <c r="N11" s="59">
        <f>VLOOKUP($B11,[2]Zestawienie2!$A$5:$AC$67,28,FALSE)</f>
        <v>16.129032258064498</v>
      </c>
      <c r="O11" s="60">
        <f>VLOOKUP($B11,[2]Zestawienie2!$A$5:$AC$67,29,FALSE)</f>
        <v>11.363636363636367</v>
      </c>
      <c r="P11"/>
      <c r="Q11"/>
      <c r="R11"/>
      <c r="S11"/>
      <c r="T11"/>
      <c r="U11"/>
    </row>
    <row r="12" spans="2:21" x14ac:dyDescent="0.3">
      <c r="B12" s="89" t="s">
        <v>22</v>
      </c>
      <c r="C12" s="56" t="str">
        <f>VLOOKUP($B12,[2]Zestawienie2!$A$5:$AC$67,3,FALSE)</f>
        <v>kg</v>
      </c>
      <c r="D12" s="84">
        <f>VLOOKUP($B12,[2]Zestawienie2!$A$5:$AC$67,20,FALSE)</f>
        <v>0.6</v>
      </c>
      <c r="E12" s="85">
        <f>VLOOKUP($B12,[2]Zestawienie2!$A$5:$AC$67,21,FALSE)</f>
        <v>0.81666666666666676</v>
      </c>
      <c r="F12" s="86">
        <f>VLOOKUP($B12,[2]Zestawienie2!$A$5:$AC$67,18,FALSE)</f>
        <v>0.9</v>
      </c>
      <c r="G12" s="87">
        <f>VLOOKUP($B12,[2]Zestawienie2!$A$5:$AC$67,19,FALSE)</f>
        <v>1.1875</v>
      </c>
      <c r="H12" s="57">
        <f>VLOOKUP($B12,[2]Zestawienie2!$A$5:$AC$67,22,FALSE)</f>
        <v>-33.333333333333336</v>
      </c>
      <c r="I12" s="58">
        <f>VLOOKUP($B12,[2]Zestawienie2!$A$5:$AC$67,23,FALSE)</f>
        <v>-31.228070175438589</v>
      </c>
      <c r="J12" s="59">
        <f>VLOOKUP($B12,[2]Zestawienie2!$A$5:$AC$67,24,FALSE)</f>
        <v>49.999999999999986</v>
      </c>
      <c r="K12" s="58">
        <f>VLOOKUP($B12,[2]Zestawienie2!$A$5:$AC$67,25,FALSE)</f>
        <v>30.666666666666682</v>
      </c>
      <c r="L12" s="59">
        <f>VLOOKUP($B12,[2]Zestawienie2!$A$5:$AC$67,26,FALSE)</f>
        <v>9.0909090909090988</v>
      </c>
      <c r="M12" s="58">
        <f>VLOOKUP($B12,[2]Zestawienie2!$A$5:$AC$67,27,FALSE)</f>
        <v>4.2553191489361835</v>
      </c>
      <c r="N12" s="59">
        <f>VLOOKUP($B12,[2]Zestawienie2!$A$5:$AC$67,28,FALSE)</f>
        <v>16.129032258064498</v>
      </c>
      <c r="O12" s="60">
        <f>VLOOKUP($B12,[2]Zestawienie2!$A$5:$AC$67,29,FALSE)</f>
        <v>11.363636363636367</v>
      </c>
      <c r="P12"/>
      <c r="Q12"/>
      <c r="R12"/>
      <c r="S12"/>
      <c r="T12"/>
      <c r="U12"/>
    </row>
    <row r="13" spans="2:21" x14ac:dyDescent="0.3">
      <c r="B13" s="89" t="s">
        <v>23</v>
      </c>
      <c r="C13" s="56" t="str">
        <f>VLOOKUP($B13,[2]Zestawienie2!$A$5:$AC$67,3,FALSE)</f>
        <v>kg</v>
      </c>
      <c r="D13" s="84">
        <f>VLOOKUP($B13,[2]Zestawienie2!$A$5:$AC$67,20,FALSE)</f>
        <v>1.1222222222222222</v>
      </c>
      <c r="E13" s="85">
        <f>VLOOKUP($B13,[2]Zestawienie2!$A$5:$AC$67,21,FALSE)</f>
        <v>1.35</v>
      </c>
      <c r="F13" s="86">
        <f>VLOOKUP($B13,[2]Zestawienie2!$A$5:$AC$67,18,FALSE)</f>
        <v>1.1374999999999997</v>
      </c>
      <c r="G13" s="87">
        <f>VLOOKUP($B13,[2]Zestawienie2!$A$5:$AC$67,19,FALSE)</f>
        <v>1.5375000000000001</v>
      </c>
      <c r="H13" s="57">
        <f>VLOOKUP($B13,[2]Zestawienie2!$A$5:$AC$67,22,FALSE)</f>
        <v>-1.343101343101319</v>
      </c>
      <c r="I13" s="58">
        <f>VLOOKUP($B13,[2]Zestawienie2!$A$5:$AC$67,23,FALSE)</f>
        <v>-12.195121951219512</v>
      </c>
      <c r="J13" s="59">
        <f>VLOOKUP($B13,[2]Zestawienie2!$A$5:$AC$67,24,FALSE)</f>
        <v>20.238095238095251</v>
      </c>
      <c r="K13" s="58">
        <f>VLOOKUP($B13,[2]Zestawienie2!$A$5:$AC$67,25,FALSE)</f>
        <v>-9.9999999999999929</v>
      </c>
      <c r="L13" s="59">
        <f>VLOOKUP($B13,[2]Zestawienie2!$A$5:$AC$67,26,FALSE)</f>
        <v>0.71225071225070968</v>
      </c>
      <c r="M13" s="58">
        <f>VLOOKUP($B13,[2]Zestawienie2!$A$5:$AC$67,27,FALSE)</f>
        <v>-10.84905660377359</v>
      </c>
      <c r="N13" s="59">
        <f>VLOOKUP($B13,[2]Zestawienie2!$A$5:$AC$67,28,FALSE)</f>
        <v>-19.841269841269835</v>
      </c>
      <c r="O13" s="60">
        <f>VLOOKUP($B13,[2]Zestawienie2!$A$5:$AC$67,29,FALSE)</f>
        <v>-21.739130434782609</v>
      </c>
      <c r="P13"/>
      <c r="Q13"/>
      <c r="R13"/>
      <c r="S13"/>
      <c r="T13"/>
      <c r="U13"/>
    </row>
    <row r="14" spans="2:21" x14ac:dyDescent="0.3">
      <c r="B14" s="89" t="s">
        <v>25</v>
      </c>
      <c r="C14" s="56" t="str">
        <f>VLOOKUP($B14,[2]Zestawienie2!$A$5:$AC$67,3,FALSE)</f>
        <v>kg</v>
      </c>
      <c r="D14" s="84">
        <f>VLOOKUP($B14,[2]Zestawienie2!$A$5:$AC$67,20,FALSE)</f>
        <v>4.2571428571428571</v>
      </c>
      <c r="E14" s="85">
        <f>VLOOKUP($B14,[2]Zestawienie2!$A$5:$AC$67,21,FALSE)</f>
        <v>5.3571428571428568</v>
      </c>
      <c r="F14" s="86">
        <f>VLOOKUP($B14,[2]Zestawienie2!$A$5:$AC$67,18,FALSE)</f>
        <v>3.3285714285714287</v>
      </c>
      <c r="G14" s="87">
        <f>VLOOKUP($B14,[2]Zestawienie2!$A$5:$AC$67,19,FALSE)</f>
        <v>5.1428571428571432</v>
      </c>
      <c r="H14" s="57">
        <f>VLOOKUP($B14,[2]Zestawienie2!$A$5:$AC$67,22,FALSE)</f>
        <v>27.896995708154499</v>
      </c>
      <c r="I14" s="58">
        <f>VLOOKUP($B14,[2]Zestawienie2!$A$5:$AC$67,23,FALSE)</f>
        <v>4.1666666666666519</v>
      </c>
      <c r="J14" s="59">
        <f>VLOOKUP($B14,[2]Zestawienie2!$A$5:$AC$67,24,FALSE)</f>
        <v>30.989010989010989</v>
      </c>
      <c r="K14" s="58">
        <f>VLOOKUP($B14,[2]Zestawienie2!$A$5:$AC$67,25,FALSE)</f>
        <v>7.1428571428571352</v>
      </c>
      <c r="L14" s="59">
        <f>VLOOKUP($B14,[2]Zestawienie2!$A$5:$AC$67,26,FALSE)</f>
        <v>48.999999999999993</v>
      </c>
      <c r="M14" s="58">
        <f>VLOOKUP($B14,[2]Zestawienie2!$A$5:$AC$67,27,FALSE)</f>
        <v>11.940298507462682</v>
      </c>
      <c r="N14" s="59">
        <f>VLOOKUP($B14,[2]Zestawienie2!$A$5:$AC$67,28,FALSE)</f>
        <v>34.436090225563916</v>
      </c>
      <c r="O14" s="60">
        <f>VLOOKUP($B14,[2]Zestawienie2!$A$5:$AC$67,29,FALSE)</f>
        <v>12.781954887218037</v>
      </c>
      <c r="P14"/>
      <c r="Q14"/>
      <c r="R14"/>
      <c r="S14"/>
      <c r="T14"/>
      <c r="U14"/>
    </row>
    <row r="15" spans="2:21" x14ac:dyDescent="0.3">
      <c r="B15" s="89" t="s">
        <v>26</v>
      </c>
      <c r="C15" s="56" t="str">
        <f>VLOOKUP($B15,[2]Zestawienie2!$A$5:$AC$69,3,FALSE)</f>
        <v>kg</v>
      </c>
      <c r="D15" s="84">
        <f>VLOOKUP($B15,[2]Zestawienie2!$A$5:$AC$69,20,FALSE)</f>
        <v>3.8374999999999999</v>
      </c>
      <c r="E15" s="85">
        <f>VLOOKUP($B15,[2]Zestawienie2!$A$5:$AC$69,21,FALSE)</f>
        <v>4.6875</v>
      </c>
      <c r="F15" s="86">
        <f>VLOOKUP($B15,[2]Zestawienie2!$A$5:$AC$69,18,FALSE)</f>
        <v>3.7875000000000001</v>
      </c>
      <c r="G15" s="87">
        <f>VLOOKUP($B15,[2]Zestawienie2!$A$5:$AC$69,19,FALSE)</f>
        <v>4.5875000000000004</v>
      </c>
      <c r="H15" s="57">
        <f>VLOOKUP($B15,[2]Zestawienie2!$A$5:$AC$69,22,FALSE)</f>
        <v>1.3201320132013155</v>
      </c>
      <c r="I15" s="58">
        <f>VLOOKUP($B15,[2]Zestawienie2!$A$5:$AC$69,23,FALSE)</f>
        <v>2.1798365122615722</v>
      </c>
      <c r="J15" s="59">
        <f>VLOOKUP($B15,[2]Zestawienie2!$A$5:$AC$69,24,FALSE)</f>
        <v>-1.6025641025641029</v>
      </c>
      <c r="K15" s="58">
        <f>VLOOKUP($B15,[2]Zestawienie2!$A$5:$AC$69,25,FALSE)</f>
        <v>1.902173913043486</v>
      </c>
      <c r="L15" s="59">
        <f>VLOOKUP($B15,[2]Zestawienie2!$A$5:$AC$69,26,FALSE)</f>
        <v>-11.442307692307688</v>
      </c>
      <c r="M15" s="58">
        <f>VLOOKUP($B15,[2]Zestawienie2!$A$5:$AC$69,27,FALSE)</f>
        <v>-10.714285714285714</v>
      </c>
      <c r="N15" s="59">
        <f>VLOOKUP($B15,[2]Zestawienie2!$A$5:$AC$69,28,FALSE)</f>
        <v>12.867647058823531</v>
      </c>
      <c r="O15" s="60">
        <f>VLOOKUP($B15,[2]Zestawienie2!$A$5:$AC$69,29,FALSE)</f>
        <v>13.224637681159429</v>
      </c>
      <c r="P15"/>
      <c r="Q15"/>
      <c r="R15"/>
      <c r="S15"/>
      <c r="T15"/>
      <c r="U15"/>
    </row>
    <row r="16" spans="2:21" x14ac:dyDescent="0.3">
      <c r="B16" s="89" t="s">
        <v>27</v>
      </c>
      <c r="C16" s="56" t="str">
        <f>VLOOKUP($B16,[2]Zestawienie2!$A$5:$AC$69,3,FALSE)</f>
        <v>kg</v>
      </c>
      <c r="D16" s="84">
        <f>VLOOKUP($B16,[2]Zestawienie2!$A$5:$AC$69,20,FALSE)</f>
        <v>6.5374999999999996</v>
      </c>
      <c r="E16" s="85">
        <f>VLOOKUP($B16,[2]Zestawienie2!$A$5:$AC$69,21,FALSE)</f>
        <v>7.7125000000000004</v>
      </c>
      <c r="F16" s="86">
        <f>VLOOKUP($B16,[2]Zestawienie2!$A$5:$AC$69,18,FALSE)</f>
        <v>6.1181818181818182</v>
      </c>
      <c r="G16" s="87">
        <f>VLOOKUP($B16,[2]Zestawienie2!$A$5:$AC$69,19,FALSE)</f>
        <v>7.3363636363636369</v>
      </c>
      <c r="H16" s="57">
        <f>VLOOKUP($B16,[2]Zestawienie2!$A$5:$AC$69,22,FALSE)</f>
        <v>6.8536404160475435</v>
      </c>
      <c r="I16" s="58">
        <f>VLOOKUP($B16,[2]Zestawienie2!$A$5:$AC$69,23,FALSE)</f>
        <v>5.1270136307311001</v>
      </c>
      <c r="J16" s="59">
        <f>VLOOKUP($B16,[2]Zestawienie2!$A$5:$AC$69,24,FALSE)</f>
        <v>0.57692307692307154</v>
      </c>
      <c r="K16" s="58">
        <f>VLOOKUP($B16,[2]Zestawienie2!$A$5:$AC$69,25,FALSE)</f>
        <v>-1.5509318355884625</v>
      </c>
      <c r="L16" s="59">
        <f>VLOOKUP($B16,[2]Zestawienie2!$A$5:$AC$69,26,FALSE)</f>
        <v>3.9348171701112813</v>
      </c>
      <c r="M16" s="58">
        <f>VLOOKUP($B16,[2]Zestawienie2!$A$5:$AC$69,27,FALSE)</f>
        <v>4.6898330392289997</v>
      </c>
      <c r="N16" s="59">
        <f>VLOOKUP($B16,[2]Zestawienie2!$A$5:$AC$69,28,FALSE)</f>
        <v>1.4439655172413708</v>
      </c>
      <c r="O16" s="60">
        <f>VLOOKUP($B16,[2]Zestawienie2!$A$5:$AC$69,29,FALSE)</f>
        <v>2.5901566656813633</v>
      </c>
      <c r="P16"/>
      <c r="Q16"/>
      <c r="R16"/>
      <c r="S16"/>
      <c r="T16"/>
      <c r="U16"/>
    </row>
    <row r="17" spans="2:21" x14ac:dyDescent="0.3">
      <c r="B17" s="89" t="s">
        <v>28</v>
      </c>
      <c r="C17" s="56" t="str">
        <f>VLOOKUP($B17,[2]Zestawienie2!$A$5:$AC$69,3,FALSE)</f>
        <v>kg</v>
      </c>
      <c r="D17" s="84">
        <f>VLOOKUP($B17,[2]Zestawienie2!$A$5:$AC$69,20,FALSE)</f>
        <v>3.572222222222222</v>
      </c>
      <c r="E17" s="85">
        <f>VLOOKUP($B17,[2]Zestawienie2!$A$5:$AC$69,21,FALSE)</f>
        <v>4.3111111111111109</v>
      </c>
      <c r="F17" s="86">
        <f>VLOOKUP($B17,[2]Zestawienie2!$A$5:$AC$69,18,FALSE)</f>
        <v>3.6363636363636362</v>
      </c>
      <c r="G17" s="87">
        <f>VLOOKUP($B17,[2]Zestawienie2!$A$5:$AC$69,19,FALSE)</f>
        <v>4.536363636363637</v>
      </c>
      <c r="H17" s="57">
        <f>VLOOKUP($B17,[2]Zestawienie2!$A$5:$AC$69,22,FALSE)</f>
        <v>-1.7638888888888926</v>
      </c>
      <c r="I17" s="58">
        <f>VLOOKUP($B17,[2]Zestawienie2!$A$5:$AC$69,23,FALSE)</f>
        <v>-4.9654865286128</v>
      </c>
      <c r="J17" s="59">
        <f>VLOOKUP($B17,[2]Zestawienie2!$A$5:$AC$69,24,FALSE)</f>
        <v>7.5970548862114962</v>
      </c>
      <c r="K17" s="58">
        <f>VLOOKUP($B17,[2]Zestawienie2!$A$5:$AC$69,25,FALSE)</f>
        <v>-2.0202020202020332</v>
      </c>
      <c r="L17" s="59">
        <f>VLOOKUP($B17,[2]Zestawienie2!$A$5:$AC$69,26,FALSE)</f>
        <v>-0.21725636250778069</v>
      </c>
      <c r="M17" s="58">
        <f>VLOOKUP($B17,[2]Zestawienie2!$A$5:$AC$69,27,FALSE)</f>
        <v>-4.4099531904409952</v>
      </c>
      <c r="N17" s="59">
        <f>VLOOKUP($B17,[2]Zestawienie2!$A$5:$AC$69,28,FALSE)</f>
        <v>3.5426731078904865</v>
      </c>
      <c r="O17" s="60">
        <f>VLOOKUP($B17,[2]Zestawienie2!$A$5:$AC$69,29,FALSE)</f>
        <v>2.4016891000263878</v>
      </c>
      <c r="P17"/>
      <c r="Q17"/>
      <c r="R17"/>
      <c r="S17"/>
      <c r="T17"/>
      <c r="U17"/>
    </row>
    <row r="18" spans="2:21" x14ac:dyDescent="0.3">
      <c r="B18" s="89" t="s">
        <v>29</v>
      </c>
      <c r="C18" s="56" t="str">
        <f>VLOOKUP($B18,[2]Zestawienie2!$A$5:$AC$69,3,FALSE)</f>
        <v>kg</v>
      </c>
      <c r="D18" s="84">
        <f>VLOOKUP($B18,[2]Zestawienie2!$A$5:$AC$69,20,FALSE)</f>
        <v>2.6388888888888888</v>
      </c>
      <c r="E18" s="85">
        <f>VLOOKUP($B18,[2]Zestawienie2!$A$5:$AC$69,21,FALSE)</f>
        <v>3.6388888888888893</v>
      </c>
      <c r="F18" s="86">
        <f>VLOOKUP($B18,[2]Zestawienie2!$A$5:$AC$69,18,FALSE)</f>
        <v>2.7777777777777777</v>
      </c>
      <c r="G18" s="87">
        <f>VLOOKUP($B18,[2]Zestawienie2!$A$5:$AC$69,19,FALSE)</f>
        <v>3.8111111111111109</v>
      </c>
      <c r="H18" s="57">
        <f>VLOOKUP($B18,[2]Zestawienie2!$A$5:$AC$69,22,FALSE)</f>
        <v>-4.9999999999999982</v>
      </c>
      <c r="I18" s="58">
        <f>VLOOKUP($B18,[2]Zestawienie2!$A$5:$AC$69,23,FALSE)</f>
        <v>-4.518950437317768</v>
      </c>
      <c r="J18" s="59">
        <f>VLOOKUP($B18,[2]Zestawienie2!$A$5:$AC$69,24,FALSE)</f>
        <v>37.80098636495503</v>
      </c>
      <c r="K18" s="58">
        <f>VLOOKUP($B18,[2]Zestawienie2!$A$5:$AC$69,25,FALSE)</f>
        <v>45.555555555555571</v>
      </c>
      <c r="L18" s="59">
        <f>VLOOKUP($B18,[2]Zestawienie2!$A$5:$AC$69,26,FALSE)</f>
        <v>-12.532685154494899</v>
      </c>
      <c r="M18" s="58">
        <f>VLOOKUP($B18,[2]Zestawienie2!$A$5:$AC$69,27,FALSE)</f>
        <v>-5.7852190673455794</v>
      </c>
      <c r="N18" s="59">
        <f>VLOOKUP($B18,[2]Zestawienie2!$A$5:$AC$69,28,FALSE)</f>
        <v>-23.951328850464311</v>
      </c>
      <c r="O18" s="60">
        <f>VLOOKUP($B18,[2]Zestawienie2!$A$5:$AC$69,29,FALSE)</f>
        <v>-16.011283980167526</v>
      </c>
      <c r="P18"/>
      <c r="Q18"/>
      <c r="R18"/>
      <c r="S18"/>
      <c r="T18"/>
      <c r="U18"/>
    </row>
    <row r="19" spans="2:21" x14ac:dyDescent="0.3">
      <c r="B19" s="89" t="s">
        <v>41</v>
      </c>
      <c r="C19" s="56" t="str">
        <f>VLOOKUP($B19,[2]Zestawienie2!$A$5:$AC$69,3,FALSE)</f>
        <v>kg</v>
      </c>
      <c r="D19" s="84">
        <f>VLOOKUP($B19,[2]Zestawienie2!$A$5:$AC$69,20,FALSE)</f>
        <v>3.9</v>
      </c>
      <c r="E19" s="85">
        <f>VLOOKUP($B19,[2]Zestawienie2!$A$5:$AC$69,21,FALSE)</f>
        <v>4.75</v>
      </c>
      <c r="F19" s="86">
        <f>VLOOKUP($B19,[2]Zestawienie2!$A$5:$AC$69,18,FALSE)</f>
        <v>3.3333333333333335</v>
      </c>
      <c r="G19" s="87">
        <f>VLOOKUP($B19,[2]Zestawienie2!$A$5:$AC$69,19,FALSE)</f>
        <v>4.333333333333333</v>
      </c>
      <c r="H19" s="57">
        <f>VLOOKUP($B19,[2]Zestawienie2!$A$5:$AC$69,22,FALSE)</f>
        <v>16.999999999999993</v>
      </c>
      <c r="I19" s="58">
        <f>VLOOKUP($B19,[2]Zestawienie2!$A$5:$AC$69,23,FALSE)</f>
        <v>9.6153846153846221</v>
      </c>
      <c r="J19" s="59">
        <f>VLOOKUP($B19,[2]Zestawienie2!$A$5:$AC$69,24,FALSE)</f>
        <v>-13.333333333333336</v>
      </c>
      <c r="K19" s="58">
        <f>VLOOKUP($B19,[2]Zestawienie2!$A$5:$AC$69,25,FALSE)</f>
        <v>-26.923076923076923</v>
      </c>
      <c r="L19" s="59">
        <f>VLOOKUP($B19,[2]Zestawienie2!$A$5:$AC$69,26,FALSE)</f>
        <v>-2.5000000000000022</v>
      </c>
      <c r="M19" s="58">
        <f>VLOOKUP($B19,[2]Zestawienie2!$A$5:$AC$69,27,FALSE)</f>
        <v>-8.0645161290322633</v>
      </c>
      <c r="N19" s="59">
        <f>VLOOKUP($B19,[2]Zestawienie2!$A$5:$AC$69,28,FALSE)</f>
        <v>30</v>
      </c>
      <c r="O19" s="60">
        <f>VLOOKUP($B19,[2]Zestawienie2!$A$5:$AC$69,29,FALSE)</f>
        <v>26.666666666666668</v>
      </c>
      <c r="P19"/>
      <c r="Q19"/>
      <c r="R19"/>
      <c r="S19"/>
      <c r="T19"/>
      <c r="U19"/>
    </row>
    <row r="20" spans="2:21" x14ac:dyDescent="0.3">
      <c r="B20" s="89" t="s">
        <v>30</v>
      </c>
      <c r="C20" s="56" t="str">
        <f>VLOOKUP($B20,[2]Zestawienie2!$A$5:$AC$69,3,FALSE)</f>
        <v>pęczek</v>
      </c>
      <c r="D20" s="84">
        <f>VLOOKUP($B20,[2]Zestawienie2!$A$5:$AC$69,20,FALSE)</f>
        <v>1.3833333333333333</v>
      </c>
      <c r="E20" s="85">
        <f>VLOOKUP($B20,[2]Zestawienie2!$A$5:$AC$69,21,FALSE)</f>
        <v>1.7666666666666666</v>
      </c>
      <c r="F20" s="86">
        <f>VLOOKUP($B20,[2]Zestawienie2!$A$5:$AC$69,18,FALSE)</f>
        <v>1.2818181818181817</v>
      </c>
      <c r="G20" s="87">
        <f>VLOOKUP($B20,[2]Zestawienie2!$A$5:$AC$69,19,FALSE)</f>
        <v>1.6681818181818182</v>
      </c>
      <c r="H20" s="57">
        <f>VLOOKUP($B20,[2]Zestawienie2!$A$5:$AC$69,22,FALSE)</f>
        <v>7.9196217494089876</v>
      </c>
      <c r="I20" s="58">
        <f>VLOOKUP($B20,[2]Zestawienie2!$A$5:$AC$69,23,FALSE)</f>
        <v>5.9037238873751088</v>
      </c>
      <c r="J20" s="59">
        <f>VLOOKUP($B20,[2]Zestawienie2!$A$5:$AC$69,24,FALSE)</f>
        <v>5.5979643765903235</v>
      </c>
      <c r="K20" s="58">
        <f>VLOOKUP($B20,[2]Zestawienie2!$A$5:$AC$69,25,FALSE)</f>
        <v>10.416666666666673</v>
      </c>
      <c r="L20" s="59">
        <f>VLOOKUP($B20,[2]Zestawienie2!$A$5:$AC$69,26,FALSE)</f>
        <v>12.925170068027199</v>
      </c>
      <c r="M20" s="58">
        <f>VLOOKUP($B20,[2]Zestawienie2!$A$5:$AC$69,27,FALSE)</f>
        <v>14.718614718614727</v>
      </c>
      <c r="N20" s="59">
        <f>VLOOKUP($B20,[2]Zestawienie2!$A$5:$AC$69,28,FALSE)</f>
        <v>7.2351421188630445</v>
      </c>
      <c r="O20" s="60">
        <f>VLOOKUP($B20,[2]Zestawienie2!$A$5:$AC$69,29,FALSE)</f>
        <v>6.4257028112449959</v>
      </c>
      <c r="P20"/>
      <c r="Q20"/>
      <c r="R20"/>
      <c r="S20"/>
      <c r="T20"/>
      <c r="U20"/>
    </row>
    <row r="21" spans="2:21" x14ac:dyDescent="0.3">
      <c r="B21" s="89" t="s">
        <v>32</v>
      </c>
      <c r="C21" s="56" t="str">
        <f>VLOOKUP($B21,[2]Zestawienie2!$A$5:$AC$69,3,FALSE)</f>
        <v>szt.</v>
      </c>
      <c r="D21" s="84">
        <f>VLOOKUP($B21,[2]Zestawienie2!$A$5:$AC$69,20,FALSE)</f>
        <v>1.575</v>
      </c>
      <c r="E21" s="85">
        <f>VLOOKUP($B21,[2]Zestawienie2!$A$5:$AC$69,21,FALSE)</f>
        <v>2.1375000000000002</v>
      </c>
      <c r="F21" s="86">
        <f>VLOOKUP($B21,[2]Zestawienie2!$A$5:$AC$69,18,FALSE)</f>
        <v>1.6454545454545453</v>
      </c>
      <c r="G21" s="87">
        <f>VLOOKUP($B21,[2]Zestawienie2!$A$5:$AC$69,19,FALSE)</f>
        <v>2.1727272727272728</v>
      </c>
      <c r="H21" s="57">
        <f>VLOOKUP($B21,[2]Zestawienie2!$A$5:$AC$69,22,FALSE)</f>
        <v>-4.2817679558010973</v>
      </c>
      <c r="I21" s="58">
        <f>VLOOKUP($B21,[2]Zestawienie2!$A$5:$AC$69,23,FALSE)</f>
        <v>-1.6213389121338881</v>
      </c>
      <c r="J21" s="59">
        <f>VLOOKUP($B21,[2]Zestawienie2!$A$5:$AC$69,24,FALSE)</f>
        <v>-1.5625000000000084</v>
      </c>
      <c r="K21" s="58">
        <f>VLOOKUP($B21,[2]Zestawienie2!$A$5:$AC$69,25,FALSE)</f>
        <v>-6.0439560439560323</v>
      </c>
      <c r="L21" s="59">
        <f>VLOOKUP($B21,[2]Zestawienie2!$A$5:$AC$69,26,FALSE)</f>
        <v>-3.787416004886992</v>
      </c>
      <c r="M21" s="58">
        <f>VLOOKUP($B21,[2]Zestawienie2!$A$5:$AC$69,27,FALSE)</f>
        <v>-6.1264822134387327</v>
      </c>
      <c r="N21" s="59">
        <f>VLOOKUP($B21,[2]Zestawienie2!$A$5:$AC$69,28,FALSE)</f>
        <v>-2.1536550010354221</v>
      </c>
      <c r="O21" s="60">
        <f>VLOOKUP($B21,[2]Zestawienie2!$A$5:$AC$69,29,FALSE)</f>
        <v>-0.5813953488371969</v>
      </c>
      <c r="P21"/>
      <c r="Q21"/>
      <c r="R21"/>
      <c r="S21"/>
      <c r="T21"/>
      <c r="U21"/>
    </row>
    <row r="22" spans="2:21" ht="21" thickBot="1" x14ac:dyDescent="0.35">
      <c r="B22" s="89" t="s">
        <v>56</v>
      </c>
      <c r="C22" s="56" t="str">
        <f>VLOOKUP($B22,[2]Zestawienie2!$A$5:$AC$69,3,FALSE)</f>
        <v>kg</v>
      </c>
      <c r="D22" s="84">
        <f>VLOOKUP($B22,[2]Zestawienie2!$A$5:$AC$69,20,FALSE)</f>
        <v>2.5812499999999998</v>
      </c>
      <c r="E22" s="85">
        <f>VLOOKUP($B22,[2]Zestawienie2!$A$5:$AC$69,21,FALSE)</f>
        <v>3.0874999999999999</v>
      </c>
      <c r="F22" s="86">
        <f>VLOOKUP($B22,[2]Zestawienie2!$A$5:$AC$69,18,FALSE)</f>
        <v>2.5649999999999999</v>
      </c>
      <c r="G22" s="87">
        <f>VLOOKUP($B22,[2]Zestawienie2!$A$5:$AC$69,19,FALSE)</f>
        <v>3.12</v>
      </c>
      <c r="H22" s="57">
        <f>VLOOKUP($B22,[2]Zestawienie2!$A$5:$AC$69,22,FALSE)</f>
        <v>0.63352826510720772</v>
      </c>
      <c r="I22" s="58">
        <f>VLOOKUP($B22,[2]Zestawienie2!$A$5:$AC$69,23,FALSE)</f>
        <v>-1.041666666666673</v>
      </c>
      <c r="J22" s="59">
        <f>VLOOKUP($B22,[2]Zestawienie2!$A$5:$AC$69,24,FALSE)</f>
        <v>1.7241379310344724</v>
      </c>
      <c r="K22" s="58">
        <f>VLOOKUP($B22,[2]Zestawienie2!$A$5:$AC$69,25,FALSE)</f>
        <v>-2.7559055118110209</v>
      </c>
      <c r="L22" s="59">
        <f>VLOOKUP($B22,[2]Zestawienie2!$A$5:$AC$69,26,FALSE)</f>
        <v>-8.0645161290335179E-2</v>
      </c>
      <c r="M22" s="58">
        <f>VLOOKUP($B22,[2]Zestawienie2!$A$5:$AC$69,27,FALSE)</f>
        <v>-4.4964028776971074E-2</v>
      </c>
      <c r="N22" s="59">
        <f>VLOOKUP($B22,[2]Zestawienie2!$A$5:$AC$69,28,FALSE)</f>
        <v>-7.4452191235059928</v>
      </c>
      <c r="O22" s="60">
        <f>VLOOKUP($B22,[2]Zestawienie2!$A$5:$AC$69,29,FALSE)</f>
        <v>-7.6827242524916999</v>
      </c>
      <c r="P22"/>
      <c r="Q22"/>
      <c r="R22"/>
      <c r="S22"/>
      <c r="T22"/>
      <c r="U22"/>
    </row>
    <row r="23" spans="2:21" ht="21" thickBot="1" x14ac:dyDescent="0.35">
      <c r="B23" s="32" t="s">
        <v>264</v>
      </c>
      <c r="C23" s="159"/>
      <c r="D23" s="83"/>
      <c r="E23" s="83"/>
      <c r="F23" s="83"/>
      <c r="G23" s="83"/>
      <c r="H23" s="53"/>
      <c r="I23" s="53"/>
      <c r="J23" s="53"/>
      <c r="K23" s="53"/>
      <c r="L23" s="53"/>
      <c r="M23" s="53"/>
      <c r="N23" s="53"/>
      <c r="O23" s="54"/>
      <c r="P23"/>
      <c r="Q23"/>
      <c r="R23"/>
      <c r="S23"/>
      <c r="T23"/>
      <c r="U23"/>
    </row>
    <row r="24" spans="2:21" x14ac:dyDescent="0.3">
      <c r="B24" s="89" t="s">
        <v>35</v>
      </c>
      <c r="C24" s="56" t="str">
        <f>VLOOKUP($B24,[2]Zestawienie2!$A$5:$AC$67,3,FALSE)</f>
        <v>kg</v>
      </c>
      <c r="D24" s="84">
        <f>VLOOKUP($B24,[2]Zestawienie2!$A$5:$AC$67,20,FALSE)</f>
        <v>3.0833333333333335</v>
      </c>
      <c r="E24" s="85">
        <f>VLOOKUP($B24,[2]Zestawienie2!$A$5:$AC$67,21,FALSE)</f>
        <v>4.083333333333333</v>
      </c>
      <c r="F24" s="86">
        <f>VLOOKUP($B24,[2]Zestawienie2!$A$5:$AC$67,18,FALSE)</f>
        <v>4.2142857142857144</v>
      </c>
      <c r="G24" s="87">
        <f>VLOOKUP($B24,[2]Zestawienie2!$A$5:$AC$67,19,FALSE)</f>
        <v>5.1857142857142851</v>
      </c>
      <c r="H24" s="57">
        <f>VLOOKUP($B24,[2]Zestawienie2!$A$5:$AC$67,22,FALSE)</f>
        <v>-26.836158192090391</v>
      </c>
      <c r="I24" s="58">
        <f>VLOOKUP($B24,[2]Zestawienie2!$A$5:$AC$67,23,FALSE)</f>
        <v>-21.258034894398527</v>
      </c>
      <c r="J24" s="59">
        <f>VLOOKUP($B24,[2]Zestawienie2!$A$5:$AC$67,24,FALSE)</f>
        <v>-15.909090909090901</v>
      </c>
      <c r="K24" s="58">
        <f>VLOOKUP($B24,[2]Zestawienie2!$A$5:$AC$67,25,FALSE)</f>
        <v>-12.500000000000011</v>
      </c>
      <c r="L24" s="59">
        <f>VLOOKUP($B24,[2]Zestawienie2!$A$5:$AC$67,26,FALSE)</f>
        <v>-26.587301587301589</v>
      </c>
      <c r="M24" s="58">
        <f>VLOOKUP($B24,[2]Zestawienie2!$A$5:$AC$67,27,FALSE)</f>
        <v>-20.967741935483879</v>
      </c>
      <c r="N24" s="59">
        <f>VLOOKUP($B24,[2]Zestawienie2!$A$5:$AC$67,28,FALSE)</f>
        <v>-36.890838206627684</v>
      </c>
      <c r="O24" s="60">
        <f>VLOOKUP($B24,[2]Zestawienie2!$A$5:$AC$67,29,FALSE)</f>
        <v>-31.944444444444446</v>
      </c>
      <c r="P24"/>
      <c r="Q24"/>
      <c r="R24"/>
      <c r="S24"/>
      <c r="T24"/>
      <c r="U24"/>
    </row>
    <row r="25" spans="2:21" x14ac:dyDescent="0.3">
      <c r="B25" s="89" t="s">
        <v>241</v>
      </c>
      <c r="C25" s="56" t="str">
        <f>VLOOKUP($B25,[2]Zestawienie2!$A$5:$AC$67,3,FALSE)</f>
        <v>kg</v>
      </c>
      <c r="D25" s="84">
        <f>VLOOKUP($B25,[2]Zestawienie2!$A$5:$AC$67,20,FALSE)</f>
        <v>5</v>
      </c>
      <c r="E25" s="85">
        <f>VLOOKUP($B25,[2]Zestawienie2!$A$5:$AC$67,21,FALSE)</f>
        <v>10</v>
      </c>
      <c r="F25" s="86">
        <f>VLOOKUP($B25,[2]Zestawienie2!$A$5:$AC$67,18,FALSE)</f>
        <v>4.5</v>
      </c>
      <c r="G25" s="87">
        <f>VLOOKUP($B25,[2]Zestawienie2!$A$5:$AC$67,19,FALSE)</f>
        <v>7.5</v>
      </c>
      <c r="H25" s="57">
        <f>VLOOKUP($B25,[2]Zestawienie2!$A$5:$AC$67,22,FALSE)</f>
        <v>11.111111111111111</v>
      </c>
      <c r="I25" s="58">
        <f>VLOOKUP($B25,[2]Zestawienie2!$A$5:$AC$67,23,FALSE)</f>
        <v>33.333333333333329</v>
      </c>
      <c r="J25" s="59">
        <f>VLOOKUP($B25,[2]Zestawienie2!$A$5:$AC$67,24,FALSE)</f>
        <v>0</v>
      </c>
      <c r="K25" s="58">
        <f>VLOOKUP($B25,[2]Zestawienie2!$A$5:$AC$67,25,FALSE)</f>
        <v>0</v>
      </c>
      <c r="L25" s="59">
        <f>VLOOKUP($B25,[2]Zestawienie2!$A$5:$AC$67,26,FALSE)</f>
        <v>11.111111111111111</v>
      </c>
      <c r="M25" s="58">
        <f>VLOOKUP($B25,[2]Zestawienie2!$A$5:$AC$67,27,FALSE)</f>
        <v>33.333333333333329</v>
      </c>
      <c r="N25" s="59">
        <f>VLOOKUP($B25,[2]Zestawienie2!$A$5:$AC$67,28,FALSE)</f>
        <v>20.689655172413783</v>
      </c>
      <c r="O25" s="60">
        <f>VLOOKUP($B25,[2]Zestawienie2!$A$5:$AC$67,29,FALSE)</f>
        <v>37.254901960784316</v>
      </c>
      <c r="P25"/>
      <c r="Q25"/>
      <c r="R25"/>
      <c r="S25"/>
      <c r="T25"/>
      <c r="U25"/>
    </row>
    <row r="26" spans="2:21" ht="21" thickBot="1" x14ac:dyDescent="0.35">
      <c r="B26" s="89" t="s">
        <v>45</v>
      </c>
      <c r="C26" s="56" t="str">
        <f>VLOOKUP($B26,[2]Zestawienie2!$A$5:$AC$67,3,FALSE)</f>
        <v>kg</v>
      </c>
      <c r="D26" s="84">
        <f>VLOOKUP($B26,[2]Zestawienie2!$A$5:$AC$67,20,FALSE)</f>
        <v>3.375</v>
      </c>
      <c r="E26" s="85">
        <f>VLOOKUP($B26,[2]Zestawienie2!$A$5:$AC$67,21,FALSE)</f>
        <v>4.6349999999999998</v>
      </c>
      <c r="F26" s="86">
        <f>VLOOKUP($B26,[2]Zestawienie2!$A$5:$AC$67,18,FALSE)</f>
        <v>3.4166666666666665</v>
      </c>
      <c r="G26" s="87">
        <f>VLOOKUP($B26,[2]Zestawienie2!$A$5:$AC$67,19,FALSE)</f>
        <v>4.456666666666667</v>
      </c>
      <c r="H26" s="57">
        <f>VLOOKUP($B26,[2]Zestawienie2!$A$5:$AC$67,22,FALSE)</f>
        <v>-1.219512195121947</v>
      </c>
      <c r="I26" s="58">
        <f>VLOOKUP($B26,[2]Zestawienie2!$A$5:$AC$67,23,FALSE)</f>
        <v>4.0014958863126271</v>
      </c>
      <c r="J26" s="59">
        <f>VLOOKUP($B26,[2]Zestawienie2!$A$5:$AC$67,24,FALSE)</f>
        <v>22.727272727272727</v>
      </c>
      <c r="K26" s="58">
        <f>VLOOKUP($B26,[2]Zestawienie2!$A$5:$AC$67,25,FALSE)</f>
        <v>2.9999999999999956</v>
      </c>
      <c r="L26" s="59">
        <f>VLOOKUP($B26,[2]Zestawienie2!$A$5:$AC$67,26,FALSE)</f>
        <v>68.75</v>
      </c>
      <c r="M26" s="58">
        <f>VLOOKUP($B26,[2]Zestawienie2!$A$5:$AC$67,27,FALSE)</f>
        <v>13.048780487804859</v>
      </c>
      <c r="N26" s="59">
        <f>VLOOKUP($B26,[2]Zestawienie2!$A$5:$AC$67,28,FALSE)</f>
        <v>28.571428571428569</v>
      </c>
      <c r="O26" s="60">
        <f>VLOOKUP($B26,[2]Zestawienie2!$A$5:$AC$67,29,FALSE)</f>
        <v>12.363636363636358</v>
      </c>
      <c r="P26"/>
      <c r="Q26"/>
      <c r="R26"/>
      <c r="S26"/>
      <c r="T26"/>
      <c r="U26"/>
    </row>
    <row r="27" spans="2:21" ht="21" thickBot="1" x14ac:dyDescent="0.35">
      <c r="B27" s="32" t="s">
        <v>157</v>
      </c>
      <c r="C27" s="159"/>
      <c r="D27" s="83"/>
      <c r="E27" s="83"/>
      <c r="F27" s="83"/>
      <c r="G27" s="83"/>
      <c r="H27" s="53"/>
      <c r="I27" s="53"/>
      <c r="J27" s="53"/>
      <c r="K27" s="53"/>
      <c r="L27" s="53"/>
      <c r="M27" s="53"/>
      <c r="N27" s="53"/>
      <c r="O27" s="54"/>
      <c r="P27"/>
      <c r="Q27"/>
      <c r="R27"/>
      <c r="S27"/>
      <c r="T27"/>
      <c r="U27"/>
    </row>
    <row r="28" spans="2:21" x14ac:dyDescent="0.3">
      <c r="B28" s="90" t="s">
        <v>266</v>
      </c>
      <c r="C28" s="56" t="str">
        <f>VLOOKUP($B28,[2]Zestawienie2!$A$5:$AC$67,3,FALSE)</f>
        <v>kg</v>
      </c>
      <c r="D28" s="84">
        <f>VLOOKUP($B28,[2]Zestawienie2!$A$5:$AC$67,20,FALSE)</f>
        <v>1.7777777777777777</v>
      </c>
      <c r="E28" s="85">
        <f>VLOOKUP($B28,[2]Zestawienie2!$A$5:$AC$67,21,FALSE)</f>
        <v>2.89</v>
      </c>
      <c r="F28" s="86">
        <f>VLOOKUP($B28,[2]Zestawienie2!$A$5:$AC$67,18,FALSE)</f>
        <v>1.8333333333333333</v>
      </c>
      <c r="G28" s="87">
        <f>VLOOKUP($B28,[2]Zestawienie2!$A$5:$AC$67,19,FALSE)</f>
        <v>2.7925</v>
      </c>
      <c r="H28" s="57">
        <f>VLOOKUP($B28,[2]Zestawienie2!$A$5:$AC$67,22,FALSE)</f>
        <v>-3.0303030303030316</v>
      </c>
      <c r="I28" s="58">
        <f>VLOOKUP($B28,[2]Zestawienie2!$A$5:$AC$67,23,FALSE)</f>
        <v>3.491495076096693</v>
      </c>
      <c r="J28" s="59">
        <f>VLOOKUP($B28,[2]Zestawienie2!$A$5:$AC$67,24,FALSE)</f>
        <v>14.367405289492499</v>
      </c>
      <c r="K28" s="58">
        <f>VLOOKUP($B28,[2]Zestawienie2!$A$5:$AC$67,25,FALSE)</f>
        <v>-5.1422319474835909</v>
      </c>
      <c r="L28" s="59">
        <f>VLOOKUP($B28,[2]Zestawienie2!$A$5:$AC$67,26,FALSE)</f>
        <v>-28.888888888888893</v>
      </c>
      <c r="M28" s="58">
        <f>VLOOKUP($B28,[2]Zestawienie2!$A$5:$AC$67,27,FALSE)</f>
        <v>-3.6666666666666625</v>
      </c>
      <c r="N28" s="59">
        <f>VLOOKUP($B28,[2]Zestawienie2!$A$5:$AC$67,28,FALSE)</f>
        <v>-40.641810424782051</v>
      </c>
      <c r="O28" s="60">
        <f>VLOOKUP($B28,[2]Zestawienie2!$A$5:$AC$67,29,FALSE)</f>
        <v>-17.428571428571423</v>
      </c>
      <c r="P28"/>
      <c r="Q28"/>
      <c r="R28"/>
      <c r="S28"/>
      <c r="T28"/>
      <c r="U28"/>
    </row>
    <row r="29" spans="2:21" x14ac:dyDescent="0.3">
      <c r="B29" s="90" t="s">
        <v>288</v>
      </c>
      <c r="C29" s="56" t="str">
        <f>VLOOKUP($B29,[2]Zestawienie2!$A$5:$AC$67,3,FALSE)</f>
        <v>kg</v>
      </c>
      <c r="D29" s="84">
        <f>VLOOKUP($B29,[2]Zestawienie2!$A$5:$AC$67,20,FALSE)</f>
        <v>2</v>
      </c>
      <c r="E29" s="85">
        <f>VLOOKUP($B29,[2]Zestawienie2!$A$5:$AC$67,21,FALSE)</f>
        <v>3</v>
      </c>
      <c r="F29" s="86">
        <f>VLOOKUP($B29,[2]Zestawienie2!$A$5:$AC$67,18,FALSE)</f>
        <v>0</v>
      </c>
      <c r="G29" s="87">
        <f>VLOOKUP($B29,[2]Zestawienie2!$A$5:$AC$67,19,FALSE)</f>
        <v>0</v>
      </c>
      <c r="H29" s="57"/>
      <c r="I29" s="58"/>
      <c r="J29" s="59"/>
      <c r="K29" s="58"/>
      <c r="L29" s="59"/>
      <c r="M29" s="58"/>
      <c r="N29" s="59"/>
      <c r="O29" s="60"/>
      <c r="P29"/>
      <c r="Q29"/>
      <c r="R29"/>
      <c r="S29"/>
      <c r="T29"/>
      <c r="U29"/>
    </row>
    <row r="30" spans="2:21" x14ac:dyDescent="0.3">
      <c r="B30" s="90" t="s">
        <v>279</v>
      </c>
      <c r="C30" s="56" t="str">
        <f>VLOOKUP($B30,[2]Zestawienie2!$A$5:$AC$67,3,FALSE)</f>
        <v>kg</v>
      </c>
      <c r="D30" s="84">
        <f>VLOOKUP($B30,[2]Zestawienie2!$A$5:$AC$67,20,FALSE)</f>
        <v>2.2999999999999998</v>
      </c>
      <c r="E30" s="85">
        <f>VLOOKUP($B30,[2]Zestawienie2!$A$5:$AC$67,21,FALSE)</f>
        <v>3</v>
      </c>
      <c r="F30" s="86">
        <f>VLOOKUP($B30,[2]Zestawienie2!$A$5:$AC$67,18,FALSE)</f>
        <v>2.2999999999999998</v>
      </c>
      <c r="G30" s="87">
        <f>VLOOKUP($B30,[2]Zestawienie2!$A$5:$AC$67,19,FALSE)</f>
        <v>3.75</v>
      </c>
      <c r="H30" s="57">
        <f>VLOOKUP($B30,[2]Zestawienie2!$A$5:$AC$67,22,FALSE)</f>
        <v>0</v>
      </c>
      <c r="I30" s="58">
        <f>VLOOKUP($B30,[2]Zestawienie2!$A$5:$AC$67,23,FALSE)</f>
        <v>-20</v>
      </c>
      <c r="J30" s="59"/>
      <c r="K30" s="58"/>
      <c r="L30" s="59"/>
      <c r="M30" s="58"/>
      <c r="N30" s="59"/>
      <c r="O30" s="60"/>
      <c r="P30"/>
      <c r="Q30"/>
      <c r="R30"/>
      <c r="S30"/>
      <c r="T30"/>
      <c r="U30"/>
    </row>
    <row r="31" spans="2:21" x14ac:dyDescent="0.3">
      <c r="B31" s="90" t="s">
        <v>280</v>
      </c>
      <c r="C31" s="56" t="str">
        <f>VLOOKUP($B31,[2]Zestawienie2!$A$5:$AC$67,3,FALSE)</f>
        <v>kg</v>
      </c>
      <c r="D31" s="84">
        <f>VLOOKUP($B31,[2]Zestawienie2!$A$5:$AC$67,20,FALSE)</f>
        <v>2</v>
      </c>
      <c r="E31" s="85">
        <f>VLOOKUP($B31,[2]Zestawienie2!$A$5:$AC$67,21,FALSE)</f>
        <v>3</v>
      </c>
      <c r="F31" s="86">
        <f>VLOOKUP($B31,[2]Zestawienie2!$A$5:$AC$67,18,FALSE)</f>
        <v>2</v>
      </c>
      <c r="G31" s="87">
        <f>VLOOKUP($B31,[2]Zestawienie2!$A$5:$AC$67,19,FALSE)</f>
        <v>3.75</v>
      </c>
      <c r="H31" s="57">
        <f>VLOOKUP($B31,[2]Zestawienie2!$A$5:$AC$67,22,FALSE)</f>
        <v>0</v>
      </c>
      <c r="I31" s="58">
        <f>VLOOKUP($B31,[2]Zestawienie2!$A$5:$AC$67,23,FALSE)</f>
        <v>-20</v>
      </c>
      <c r="J31" s="59"/>
      <c r="K31" s="58"/>
      <c r="L31" s="59"/>
      <c r="M31" s="58"/>
      <c r="N31" s="59"/>
      <c r="O31" s="60"/>
      <c r="P31"/>
      <c r="Q31"/>
      <c r="R31"/>
      <c r="S31"/>
      <c r="T31"/>
      <c r="U31"/>
    </row>
    <row r="32" spans="2:21" x14ac:dyDescent="0.3">
      <c r="B32" s="90" t="s">
        <v>265</v>
      </c>
      <c r="C32" s="56" t="str">
        <f>VLOOKUP($B32,[2]Zestawienie2!$A$5:$AC$67,3,FALSE)</f>
        <v>kg</v>
      </c>
      <c r="D32" s="84">
        <f>VLOOKUP($B32,[2]Zestawienie2!$A$5:$AC$67,20,FALSE)</f>
        <v>2.0666666666666664</v>
      </c>
      <c r="E32" s="85">
        <f>VLOOKUP($B32,[2]Zestawienie2!$A$5:$AC$67,21,FALSE)</f>
        <v>2.9933333333333336</v>
      </c>
      <c r="F32" s="86">
        <f>VLOOKUP($B32,[2]Zestawienie2!$A$5:$AC$67,18,FALSE)</f>
        <v>2.253333333333333</v>
      </c>
      <c r="G32" s="87">
        <f>VLOOKUP($B32,[2]Zestawienie2!$A$5:$AC$67,19,FALSE)</f>
        <v>3.1080000000000001</v>
      </c>
      <c r="H32" s="57">
        <f>VLOOKUP($B32,[2]Zestawienie2!$A$5:$AC$67,22,FALSE)</f>
        <v>-8.2840236686390476</v>
      </c>
      <c r="I32" s="58">
        <f>VLOOKUP($B32,[2]Zestawienie2!$A$5:$AC$67,23,FALSE)</f>
        <v>-3.689403689403683</v>
      </c>
      <c r="J32" s="59">
        <f>VLOOKUP($B32,[2]Zestawienie2!$A$5:$AC$67,24,FALSE)</f>
        <v>-14.482758620689676</v>
      </c>
      <c r="K32" s="58">
        <f>VLOOKUP($B32,[2]Zestawienie2!$A$5:$AC$67,25,FALSE)</f>
        <v>-11.505296871150529</v>
      </c>
      <c r="L32" s="59">
        <f>VLOOKUP($B32,[2]Zestawienie2!$A$5:$AC$67,26,FALSE)</f>
        <v>3.6789297658862607</v>
      </c>
      <c r="M32" s="58">
        <f>VLOOKUP($B32,[2]Zestawienie2!$A$5:$AC$67,27,FALSE)</f>
        <v>-4.4477548414556205</v>
      </c>
      <c r="N32" s="59">
        <f>VLOOKUP($B32,[2]Zestawienie2!$A$5:$AC$67,28,FALSE)</f>
        <v>-11.396927474097902</v>
      </c>
      <c r="O32" s="60">
        <f>VLOOKUP($B32,[2]Zestawienie2!$A$5:$AC$67,29,FALSE)</f>
        <v>-20.811287477954142</v>
      </c>
      <c r="P32"/>
      <c r="Q32"/>
      <c r="R32"/>
      <c r="S32"/>
      <c r="T32"/>
      <c r="U32"/>
    </row>
    <row r="33" spans="2:21" x14ac:dyDescent="0.3">
      <c r="B33" s="89" t="s">
        <v>238</v>
      </c>
      <c r="C33" s="56" t="str">
        <f>VLOOKUP($B33,[2]Zestawienie2!$A$5:$AC$67,3,FALSE)</f>
        <v>kg</v>
      </c>
      <c r="D33" s="84">
        <f>VLOOKUP($B33,[2]Zestawienie2!$A$5:$AC$67,20,FALSE)</f>
        <v>15.714285714285714</v>
      </c>
      <c r="E33" s="85">
        <f>VLOOKUP($B33,[2]Zestawienie2!$A$5:$AC$67,21,FALSE)</f>
        <v>20.142857142857142</v>
      </c>
      <c r="F33" s="86">
        <f>VLOOKUP($B33,[2]Zestawienie2!$A$5:$AC$67,18,FALSE)</f>
        <v>16.25</v>
      </c>
      <c r="G33" s="87">
        <f>VLOOKUP($B33,[2]Zestawienie2!$A$5:$AC$67,19,FALSE)</f>
        <v>20.375</v>
      </c>
      <c r="H33" s="57">
        <f>VLOOKUP($B33,[2]Zestawienie2!$A$5:$AC$67,22,FALSE)</f>
        <v>-3.2967032967033019</v>
      </c>
      <c r="I33" s="58">
        <f>VLOOKUP($B33,[2]Zestawienie2!$A$5:$AC$67,23,FALSE)</f>
        <v>-1.1393514460999148</v>
      </c>
      <c r="J33" s="59">
        <f>VLOOKUP($B33,[2]Zestawienie2!$A$5:$AC$67,24,FALSE)</f>
        <v>-7.5630252100840387</v>
      </c>
      <c r="K33" s="58">
        <f>VLOOKUP($B33,[2]Zestawienie2!$A$5:$AC$67,25,FALSE)</f>
        <v>-12.422360248447207</v>
      </c>
      <c r="L33" s="59">
        <f>VLOOKUP($B33,[2]Zestawienie2!$A$5:$AC$67,26,FALSE)</f>
        <v>-0.90090090090090891</v>
      </c>
      <c r="M33" s="58">
        <f>VLOOKUP($B33,[2]Zestawienie2!$A$5:$AC$67,27,FALSE)</f>
        <v>-3.4246575342465801</v>
      </c>
      <c r="N33" s="59">
        <f>VLOOKUP($B33,[2]Zestawienie2!$A$5:$AC$67,28,FALSE)</f>
        <v>-1.7857142857142905</v>
      </c>
      <c r="O33" s="60">
        <f>VLOOKUP($B33,[2]Zestawienie2!$A$5:$AC$67,29,FALSE)</f>
        <v>3.0032467532467426</v>
      </c>
      <c r="P33"/>
      <c r="Q33"/>
      <c r="R33"/>
      <c r="S33"/>
      <c r="T33"/>
      <c r="U33"/>
    </row>
    <row r="34" spans="2:21" x14ac:dyDescent="0.3">
      <c r="B34" s="89" t="s">
        <v>240</v>
      </c>
      <c r="C34" s="56" t="str">
        <f>VLOOKUP($B34,[2]Zestawienie2!$A$5:$AC$67,3,FALSE)</f>
        <v>kg</v>
      </c>
      <c r="D34" s="84">
        <f>VLOOKUP($B34,[2]Zestawienie2!$A$5:$AC$67,20,FALSE)</f>
        <v>4.5</v>
      </c>
      <c r="E34" s="85">
        <f>VLOOKUP($B34,[2]Zestawienie2!$A$5:$AC$67,21,FALSE)</f>
        <v>6.25</v>
      </c>
      <c r="F34" s="86">
        <f>VLOOKUP($B34,[2]Zestawienie2!$A$5:$AC$67,18,FALSE)</f>
        <v>4.3</v>
      </c>
      <c r="G34" s="87">
        <f>VLOOKUP($B34,[2]Zestawienie2!$A$5:$AC$67,19,FALSE)</f>
        <v>5.7166666666666659</v>
      </c>
      <c r="H34" s="57">
        <f>VLOOKUP($B34,[2]Zestawienie2!$A$5:$AC$67,22,FALSE)</f>
        <v>4.6511627906976782</v>
      </c>
      <c r="I34" s="58">
        <f>VLOOKUP($B34,[2]Zestawienie2!$A$5:$AC$67,23,FALSE)</f>
        <v>9.3294460641399564</v>
      </c>
      <c r="J34" s="59">
        <f>VLOOKUP($B34,[2]Zestawienie2!$A$5:$AC$67,24,FALSE)</f>
        <v>0</v>
      </c>
      <c r="K34" s="58">
        <f>VLOOKUP($B34,[2]Zestawienie2!$A$5:$AC$67,25,FALSE)</f>
        <v>-16.666666666666664</v>
      </c>
      <c r="L34" s="59">
        <f>VLOOKUP($B34,[2]Zestawienie2!$A$5:$AC$67,26,FALSE)</f>
        <v>7.1428571428571379</v>
      </c>
      <c r="M34" s="58">
        <f>VLOOKUP($B34,[2]Zestawienie2!$A$5:$AC$67,27,FALSE)</f>
        <v>5.9322033898305024</v>
      </c>
      <c r="N34" s="59">
        <f>VLOOKUP($B34,[2]Zestawienie2!$A$5:$AC$67,28,FALSE)</f>
        <v>3.8461538461538534</v>
      </c>
      <c r="O34" s="60">
        <f>VLOOKUP($B34,[2]Zestawienie2!$A$5:$AC$67,29,FALSE)</f>
        <v>-5.374716124148379</v>
      </c>
      <c r="P34"/>
      <c r="Q34"/>
      <c r="R34"/>
      <c r="S34"/>
      <c r="T34"/>
      <c r="U34"/>
    </row>
    <row r="35" spans="2:21" x14ac:dyDescent="0.3">
      <c r="B35" s="89" t="s">
        <v>94</v>
      </c>
      <c r="C35" s="56" t="str">
        <f>VLOOKUP($B35,[2]Zestawienie2!$A$5:$AC$67,3,FALSE)</f>
        <v>kg</v>
      </c>
      <c r="D35" s="84">
        <f>VLOOKUP($B35,[2]Zestawienie2!$A$5:$AC$67,20,FALSE)</f>
        <v>6</v>
      </c>
      <c r="E35" s="85">
        <f>VLOOKUP($B35,[2]Zestawienie2!$A$5:$AC$67,21,FALSE)</f>
        <v>7</v>
      </c>
      <c r="F35" s="86">
        <f>VLOOKUP($B35,[2]Zestawienie2!$A$5:$AC$67,18,FALSE)</f>
        <v>6</v>
      </c>
      <c r="G35" s="87">
        <f>VLOOKUP($B35,[2]Zestawienie2!$A$5:$AC$67,19,FALSE)</f>
        <v>6.833333333333333</v>
      </c>
      <c r="H35" s="57">
        <f>VLOOKUP($B35,[2]Zestawienie2!$A$5:$AC$67,22,FALSE)</f>
        <v>0</v>
      </c>
      <c r="I35" s="58">
        <f>VLOOKUP($B35,[2]Zestawienie2!$A$5:$AC$67,23,FALSE)</f>
        <v>2.4390243902439068</v>
      </c>
      <c r="J35" s="59">
        <f>VLOOKUP($B35,[2]Zestawienie2!$A$5:$AC$67,24,FALSE)</f>
        <v>0</v>
      </c>
      <c r="K35" s="58">
        <f>VLOOKUP($B35,[2]Zestawienie2!$A$5:$AC$67,25,FALSE)</f>
        <v>0</v>
      </c>
      <c r="L35" s="59">
        <f>VLOOKUP($B35,[2]Zestawienie2!$A$5:$AC$67,26,FALSE)</f>
        <v>-4</v>
      </c>
      <c r="M35" s="58">
        <f>VLOOKUP($B35,[2]Zestawienie2!$A$5:$AC$67,27,FALSE)</f>
        <v>-5.0847457627118651</v>
      </c>
      <c r="N35" s="59">
        <f>VLOOKUP($B35,[2]Zestawienie2!$A$5:$AC$67,28,FALSE)</f>
        <v>0</v>
      </c>
      <c r="O35" s="60">
        <f>VLOOKUP($B35,[2]Zestawienie2!$A$5:$AC$67,29,FALSE)</f>
        <v>-3.4482758620689653</v>
      </c>
      <c r="P35"/>
      <c r="Q35"/>
      <c r="R35"/>
      <c r="S35"/>
      <c r="T35"/>
      <c r="U35"/>
    </row>
    <row r="36" spans="2:21" ht="21" thickBot="1" x14ac:dyDescent="0.35">
      <c r="B36" s="89" t="s">
        <v>97</v>
      </c>
      <c r="C36" s="56" t="str">
        <f>VLOOKUP($B36,[2]Zestawienie2!$A$5:$AC$67,3,FALSE)</f>
        <v>kg</v>
      </c>
      <c r="D36" s="84">
        <f>VLOOKUP($B36,[2]Zestawienie2!$A$5:$AC$67,20,FALSE)</f>
        <v>5</v>
      </c>
      <c r="E36" s="85">
        <f>VLOOKUP($B36,[2]Zestawienie2!$A$5:$AC$67,21,FALSE)</f>
        <v>6.666666666666667</v>
      </c>
      <c r="F36" s="86">
        <f>VLOOKUP($B36,[2]Zestawienie2!$A$5:$AC$67,18,FALSE)</f>
        <v>5.4</v>
      </c>
      <c r="G36" s="87">
        <f>VLOOKUP($B36,[2]Zestawienie2!$A$5:$AC$67,19,FALSE)</f>
        <v>6.4</v>
      </c>
      <c r="H36" s="57">
        <f>VLOOKUP($B36,[2]Zestawienie2!$A$5:$AC$67,22,FALSE)</f>
        <v>-7.4074074074074137</v>
      </c>
      <c r="I36" s="58">
        <f>VLOOKUP($B36,[2]Zestawienie2!$A$5:$AC$67,23,FALSE)</f>
        <v>4.1666666666666661</v>
      </c>
      <c r="J36" s="59">
        <f>VLOOKUP($B36,[2]Zestawienie2!$A$5:$AC$67,24,FALSE)</f>
        <v>5.2631578947368416</v>
      </c>
      <c r="K36" s="58">
        <f>VLOOKUP($B36,[2]Zestawienie2!$A$5:$AC$67,25,FALSE)</f>
        <v>2.5641025641025683</v>
      </c>
      <c r="L36" s="59">
        <f>VLOOKUP($B36,[2]Zestawienie2!$A$5:$AC$67,26,FALSE)</f>
        <v>19.999999999999993</v>
      </c>
      <c r="M36" s="58">
        <f>VLOOKUP($B36,[2]Zestawienie2!$A$5:$AC$67,27,FALSE)</f>
        <v>17.647058823529409</v>
      </c>
      <c r="N36" s="59">
        <f>VLOOKUP($B36,[2]Zestawienie2!$A$5:$AC$67,28,FALSE)</f>
        <v>36.363636363636367</v>
      </c>
      <c r="O36" s="60">
        <f>VLOOKUP($B36,[2]Zestawienie2!$A$5:$AC$67,29,FALSE)</f>
        <v>31.147540983606568</v>
      </c>
      <c r="P36"/>
      <c r="Q36"/>
      <c r="R36"/>
      <c r="S36"/>
      <c r="T36"/>
      <c r="U36"/>
    </row>
    <row r="37" spans="2:21" ht="21" thickBot="1" x14ac:dyDescent="0.35">
      <c r="B37" s="32" t="s">
        <v>154</v>
      </c>
      <c r="C37" s="159"/>
      <c r="D37" s="83"/>
      <c r="E37" s="83"/>
      <c r="F37" s="83"/>
      <c r="G37" s="83"/>
      <c r="H37" s="53"/>
      <c r="I37" s="53"/>
      <c r="J37" s="53"/>
      <c r="K37" s="53"/>
      <c r="L37" s="53"/>
      <c r="M37" s="53"/>
      <c r="N37" s="53"/>
      <c r="O37" s="54"/>
      <c r="P37"/>
      <c r="Q37"/>
      <c r="R37"/>
      <c r="S37"/>
      <c r="T37"/>
      <c r="U37"/>
    </row>
    <row r="38" spans="2:21" x14ac:dyDescent="0.3">
      <c r="B38" s="283" t="s">
        <v>38</v>
      </c>
      <c r="C38" s="88" t="str">
        <f>VLOOKUP($B38,[2]Zestawienie2!$A$85:$AC$172,3,FALSE)</f>
        <v>kg</v>
      </c>
      <c r="D38" s="84">
        <f>VLOOKUP($B38,[2]Zestawienie2!$A$74:$AC$126,20,FALSE)</f>
        <v>5</v>
      </c>
      <c r="E38" s="85">
        <f>VLOOKUP($B38,[2]Zestawienie2!$A$74:$AC$126,21,FALSE)</f>
        <v>6</v>
      </c>
      <c r="F38" s="86">
        <f>VLOOKUP($B38,[2]Zestawienie2!$A$74:$AC$126,18,FALSE)</f>
        <v>0</v>
      </c>
      <c r="G38" s="87">
        <f>VLOOKUP($B38,[2]Zestawienie2!$A$74:$AC$126,19,FALSE)</f>
        <v>0</v>
      </c>
      <c r="H38" s="57"/>
      <c r="I38" s="58"/>
      <c r="J38" s="59">
        <f>VLOOKUP($B38,[2]Zestawienie2!$A$74:$AC$126,24,FALSE)</f>
        <v>0</v>
      </c>
      <c r="K38" s="58">
        <f>VLOOKUP($B38,[2]Zestawienie2!$A$74:$AC$126,25,FALSE)</f>
        <v>0</v>
      </c>
      <c r="L38" s="59"/>
      <c r="M38" s="58"/>
      <c r="N38" s="59"/>
      <c r="O38" s="60"/>
      <c r="P38"/>
      <c r="Q38"/>
      <c r="R38"/>
      <c r="S38"/>
      <c r="T38"/>
      <c r="U38"/>
    </row>
    <row r="39" spans="2:21" x14ac:dyDescent="0.3">
      <c r="B39" s="283" t="s">
        <v>40</v>
      </c>
      <c r="C39" s="88" t="str">
        <f>VLOOKUP($B39,[2]Zestawienie2!$A$85:$AC$172,3,FALSE)</f>
        <v>kg</v>
      </c>
      <c r="D39" s="84">
        <f>VLOOKUP($B39,[2]Zestawienie2!$A$74:$AC$126,20,FALSE)</f>
        <v>5.5</v>
      </c>
      <c r="E39" s="85">
        <f>VLOOKUP($B39,[2]Zestawienie2!$A$74:$AC$126,21,FALSE)</f>
        <v>6.5</v>
      </c>
      <c r="F39" s="86">
        <f>VLOOKUP($B39,[2]Zestawienie2!$A$74:$AC$126,18,FALSE)</f>
        <v>0</v>
      </c>
      <c r="G39" s="87">
        <f>VLOOKUP($B39,[2]Zestawienie2!$A$74:$AC$126,19,FALSE)</f>
        <v>0</v>
      </c>
      <c r="H39" s="57"/>
      <c r="I39" s="58"/>
      <c r="J39" s="59">
        <f>VLOOKUP($B39,[2]Zestawienie2!$A$74:$AC$126,24,FALSE)</f>
        <v>-4.3478260869565215</v>
      </c>
      <c r="K39" s="58">
        <f>VLOOKUP($B39,[2]Zestawienie2!$A$74:$AC$126,25,FALSE)</f>
        <v>0</v>
      </c>
      <c r="L39" s="59"/>
      <c r="M39" s="58"/>
      <c r="N39" s="59"/>
      <c r="O39" s="60"/>
    </row>
    <row r="40" spans="2:21" ht="21" thickBot="1" x14ac:dyDescent="0.35">
      <c r="B40" s="283" t="s">
        <v>158</v>
      </c>
      <c r="C40" s="88" t="s">
        <v>19</v>
      </c>
      <c r="D40" s="84">
        <f>VLOOKUP($B40,[2]Zestawienie2!$A$74:$AC$126,20,FALSE)</f>
        <v>3.5714285714285716</v>
      </c>
      <c r="E40" s="85">
        <f>VLOOKUP($B40,[2]Zestawienie2!$A$74:$AC$126,21,FALSE)</f>
        <v>4.5476190476190474</v>
      </c>
      <c r="F40" s="86">
        <f>VLOOKUP($B40,[2]Zestawienie2!$A$74:$AC$126,18,FALSE)</f>
        <v>3.9158333333333331</v>
      </c>
      <c r="G40" s="87">
        <f>VLOOKUP($B40,[2]Zestawienie2!$A$74:$AC$126,19,FALSE)</f>
        <v>4.8745833333333337</v>
      </c>
      <c r="H40" s="57">
        <f>VLOOKUP($B40,[2]Zestawienie2!$A$74:$AC$126,22,FALSE)</f>
        <v>-8.7951843857355545</v>
      </c>
      <c r="I40" s="58">
        <f>VLOOKUP($B40,[2]Zestawienie2!$A$74:$AC$126,23,FALSE)</f>
        <v>-6.7075330003785529</v>
      </c>
      <c r="J40" s="59">
        <f>VLOOKUP($B40,[2]Zestawienie2!$A$74:$AC$126,24,FALSE)</f>
        <v>9.2179991262559984</v>
      </c>
      <c r="K40" s="58">
        <f>VLOOKUP($B40,[2]Zestawienie2!$A$74:$AC$126,25,FALSE)</f>
        <v>-3.8151639674482296</v>
      </c>
      <c r="L40" s="59">
        <f>VLOOKUP($B40,[2]Zestawienie2!$A$74:$AC$126,26,FALSE)</f>
        <v>-22.988063149788214</v>
      </c>
      <c r="M40" s="58">
        <f>VLOOKUP($B40,[2]Zestawienie2!$A$74:$AC$126,27,FALSE)</f>
        <v>-19.747899159663859</v>
      </c>
      <c r="N40" s="59">
        <f>VLOOKUP($B40,[2]Zestawienie2!$A$74:$AC$126,28,FALSE)</f>
        <v>-29.730869229147629</v>
      </c>
      <c r="O40" s="60">
        <f>VLOOKUP($B40,[2]Zestawienie2!$A$74:$AC$126,29,FALSE)</f>
        <v>-25.509925509925509</v>
      </c>
    </row>
    <row r="41" spans="2:21" ht="21" thickBot="1" x14ac:dyDescent="0.35">
      <c r="B41" s="32" t="s">
        <v>125</v>
      </c>
      <c r="C41" s="51"/>
      <c r="D41" s="160"/>
      <c r="E41" s="160"/>
      <c r="F41" s="160"/>
      <c r="G41" s="160"/>
      <c r="H41" s="161"/>
      <c r="I41" s="162"/>
      <c r="J41" s="162"/>
      <c r="K41" s="162"/>
      <c r="L41" s="162"/>
      <c r="M41" s="162"/>
      <c r="N41" s="162"/>
      <c r="O41" s="163"/>
    </row>
    <row r="42" spans="2:21" x14ac:dyDescent="0.3">
      <c r="B42" s="61" t="s">
        <v>42</v>
      </c>
      <c r="C42" s="88" t="str">
        <f>VLOOKUP($B42,[2]Zestawienie2!$A$85:$AC$172,3,FALSE)</f>
        <v>szt.</v>
      </c>
      <c r="D42" s="84">
        <f>VLOOKUP($B42,[2]Zestawienie2!$A$74:$AC$126,20,FALSE)</f>
        <v>5.0357142857142856</v>
      </c>
      <c r="E42" s="85">
        <f>VLOOKUP($B42,[2]Zestawienie2!$A$74:$AC$126,21,FALSE)</f>
        <v>6.4285714285714288</v>
      </c>
      <c r="F42" s="86">
        <f>VLOOKUP($B42,[2]Zestawienie2!$A$74:$AC$126,18,FALSE)</f>
        <v>5.1944444444444446</v>
      </c>
      <c r="G42" s="87">
        <f>VLOOKUP($B42,[2]Zestawienie2!$A$74:$AC$126,19,FALSE)</f>
        <v>6.3888888888888893</v>
      </c>
      <c r="H42" s="57">
        <f>VLOOKUP($B42,[2]Zestawienie2!$A$74:$AC$126,22,FALSE)</f>
        <v>-3.0557677616501207</v>
      </c>
      <c r="I42" s="58">
        <f>VLOOKUP($B42,[2]Zestawienie2!$A$74:$AC$126,23,FALSE)</f>
        <v>0.62111801242235809</v>
      </c>
      <c r="J42" s="59">
        <f>VLOOKUP($B42,[2]Zestawienie2!$A$74:$AC$126,24,FALSE)</f>
        <v>1.9891500904159105</v>
      </c>
      <c r="K42" s="58">
        <f>VLOOKUP($B42,[2]Zestawienie2!$A$74:$AC$126,25,FALSE)</f>
        <v>-19.642857142857139</v>
      </c>
      <c r="L42" s="59">
        <f>VLOOKUP($B42,[2]Zestawienie2!$A$74:$AC$126,26,FALSE)</f>
        <v>2.6387625113739737</v>
      </c>
      <c r="M42" s="58">
        <f>VLOOKUP($B42,[2]Zestawienie2!$A$74:$AC$126,27,FALSE)</f>
        <v>1.838755304101843</v>
      </c>
      <c r="N42" s="59">
        <f>VLOOKUP($B42,[2]Zestawienie2!$A$74:$AC$126,28,FALSE)</f>
        <v>9.2082616179001793</v>
      </c>
      <c r="O42" s="60">
        <f>VLOOKUP($B42,[2]Zestawienie2!$A$74:$AC$126,29,FALSE)</f>
        <v>8.144192256341789</v>
      </c>
    </row>
    <row r="43" spans="2:21" x14ac:dyDescent="0.3">
      <c r="B43" s="61" t="s">
        <v>44</v>
      </c>
      <c r="C43" s="88" t="str">
        <f>VLOOKUP($B43,[2]Zestawienie2!$A$85:$AC$172,3,FALSE)</f>
        <v>kg</v>
      </c>
      <c r="D43" s="84">
        <f>VLOOKUP($B43,[2]Zestawienie2!$A$74:$AC$126,20,FALSE)</f>
        <v>3.2527160493827161</v>
      </c>
      <c r="E43" s="85">
        <f>VLOOKUP($B43,[2]Zestawienie2!$A$74:$AC$126,21,FALSE)</f>
        <v>4.1017283950617287</v>
      </c>
      <c r="F43" s="86">
        <f>VLOOKUP($B43,[2]Zestawienie2!$A$74:$AC$126,18,FALSE)</f>
        <v>3.3704040404040403</v>
      </c>
      <c r="G43" s="87">
        <f>VLOOKUP($B43,[2]Zestawienie2!$A$74:$AC$126,19,FALSE)</f>
        <v>4.1195959595959595</v>
      </c>
      <c r="H43" s="57">
        <f>VLOOKUP($B43,[2]Zestawienie2!$A$74:$AC$126,22,FALSE)</f>
        <v>-3.4918066086585839</v>
      </c>
      <c r="I43" s="58">
        <f>VLOOKUP($B43,[2]Zestawienie2!$A$74:$AC$126,23,FALSE)</f>
        <v>-0.43372128503551555</v>
      </c>
      <c r="J43" s="59">
        <f>VLOOKUP($B43,[2]Zestawienie2!$A$74:$AC$126,24,FALSE)</f>
        <v>3.6116813351895054</v>
      </c>
      <c r="K43" s="58">
        <f>VLOOKUP($B43,[2]Zestawienie2!$A$74:$AC$126,25,FALSE)</f>
        <v>-6.4671238584282031</v>
      </c>
      <c r="L43" s="59">
        <f>VLOOKUP($B43,[2]Zestawienie2!$A$74:$AC$126,26,FALSE)</f>
        <v>-2.6262491869197326</v>
      </c>
      <c r="M43" s="58">
        <f>VLOOKUP($B43,[2]Zestawienie2!$A$74:$AC$126,27,FALSE)</f>
        <v>0.17517992878227132</v>
      </c>
      <c r="N43" s="59">
        <f>VLOOKUP($B43,[2]Zestawienie2!$A$74:$AC$126,28,FALSE)</f>
        <v>-7.8753675789267454</v>
      </c>
      <c r="O43" s="60">
        <f>VLOOKUP($B43,[2]Zestawienie2!$A$74:$AC$126,29,FALSE)</f>
        <v>-5.5481640682745832</v>
      </c>
    </row>
    <row r="44" spans="2:21" x14ac:dyDescent="0.3">
      <c r="B44" s="61" t="s">
        <v>45</v>
      </c>
      <c r="C44" s="88" t="str">
        <f>VLOOKUP($B44,[2]Zestawienie2!$A$85:$AC$172,3,FALSE)</f>
        <v>kg</v>
      </c>
      <c r="D44" s="84">
        <f>VLOOKUP($B44,[2]Zestawienie2!$A$74:$AC$126,20,FALSE)</f>
        <v>5.6416666666666666</v>
      </c>
      <c r="E44" s="85">
        <f>VLOOKUP($B44,[2]Zestawienie2!$A$74:$AC$126,21,FALSE)</f>
        <v>7</v>
      </c>
      <c r="F44" s="86">
        <f>VLOOKUP($B44,[2]Zestawienie2!$A$74:$AC$126,18,FALSE)</f>
        <v>5.5357142857142856</v>
      </c>
      <c r="G44" s="87">
        <f>VLOOKUP($B44,[2]Zestawienie2!$A$74:$AC$126,19,FALSE)</f>
        <v>6.8571428571428568</v>
      </c>
      <c r="H44" s="57">
        <f>VLOOKUP($B44,[2]Zestawienie2!$A$74:$AC$126,22,FALSE)</f>
        <v>1.9139784946236571</v>
      </c>
      <c r="I44" s="58">
        <f>VLOOKUP($B44,[2]Zestawienie2!$A$74:$AC$126,23,FALSE)</f>
        <v>2.0833333333333393</v>
      </c>
      <c r="J44" s="59">
        <f>VLOOKUP($B44,[2]Zestawienie2!$A$74:$AC$126,24,FALSE)</f>
        <v>20.355555555555554</v>
      </c>
      <c r="K44" s="58">
        <f>VLOOKUP($B44,[2]Zestawienie2!$A$74:$AC$126,25,FALSE)</f>
        <v>14.285714285714285</v>
      </c>
      <c r="L44" s="59">
        <f>VLOOKUP($B44,[2]Zestawienie2!$A$74:$AC$126,26,FALSE)</f>
        <v>16.523235800344231</v>
      </c>
      <c r="M44" s="58">
        <f>VLOOKUP($B44,[2]Zestawienie2!$A$74:$AC$126,27,FALSE)</f>
        <v>17.318435754189959</v>
      </c>
      <c r="N44" s="59">
        <f>VLOOKUP($B44,[2]Zestawienie2!$A$74:$AC$126,28,FALSE)</f>
        <v>8.3200000000000056</v>
      </c>
      <c r="O44" s="60">
        <f>VLOOKUP($B44,[2]Zestawienie2!$A$74:$AC$126,29,FALSE)</f>
        <v>7.6923076923076925</v>
      </c>
    </row>
    <row r="45" spans="2:21" x14ac:dyDescent="0.3">
      <c r="B45" s="61" t="s">
        <v>46</v>
      </c>
      <c r="C45" s="88" t="str">
        <f>VLOOKUP($B45,[2]Zestawienie2!$A$85:$AC$172,3,FALSE)</f>
        <v>kg</v>
      </c>
      <c r="D45" s="84">
        <f>VLOOKUP($B45,[2]Zestawienie2!$A$74:$AC$126,20,FALSE)</f>
        <v>6.6234567901234573</v>
      </c>
      <c r="E45" s="85">
        <f>VLOOKUP($B45,[2]Zestawienie2!$A$74:$AC$126,21,FALSE)</f>
        <v>7.5580246913580238</v>
      </c>
      <c r="F45" s="86">
        <f>VLOOKUP($B45,[2]Zestawienie2!$A$74:$AC$126,18,FALSE)</f>
        <v>6.8636363636363633</v>
      </c>
      <c r="G45" s="87">
        <f>VLOOKUP($B45,[2]Zestawienie2!$A$74:$AC$126,19,FALSE)</f>
        <v>7.754545454545454</v>
      </c>
      <c r="H45" s="57">
        <f>VLOOKUP($B45,[2]Zestawienie2!$A$74:$AC$126,22,FALSE)</f>
        <v>-3.4993050445588954</v>
      </c>
      <c r="I45" s="58">
        <f>VLOOKUP($B45,[2]Zestawienie2!$A$74:$AC$126,23,FALSE)</f>
        <v>-2.5342654103889006</v>
      </c>
      <c r="J45" s="59">
        <f>VLOOKUP($B45,[2]Zestawienie2!$A$74:$AC$126,24,FALSE)</f>
        <v>-9.7621690718875112</v>
      </c>
      <c r="K45" s="58">
        <f>VLOOKUP($B45,[2]Zestawienie2!$A$74:$AC$126,25,FALSE)</f>
        <v>-13.126152972896271</v>
      </c>
      <c r="L45" s="59">
        <f>VLOOKUP($B45,[2]Zestawienie2!$A$74:$AC$126,26,FALSE)</f>
        <v>-2.5532324536787168</v>
      </c>
      <c r="M45" s="58">
        <f>VLOOKUP($B45,[2]Zestawienie2!$A$74:$AC$126,27,FALSE)</f>
        <v>-2.9404816828300628</v>
      </c>
      <c r="N45" s="59">
        <f>VLOOKUP($B45,[2]Zestawienie2!$A$74:$AC$126,28,FALSE)</f>
        <v>-4.0078726069064201</v>
      </c>
      <c r="O45" s="60">
        <f>VLOOKUP($B45,[2]Zestawienie2!$A$74:$AC$126,29,FALSE)</f>
        <v>-6.1114945172916375</v>
      </c>
    </row>
    <row r="46" spans="2:21" x14ac:dyDescent="0.3">
      <c r="B46" s="61" t="s">
        <v>47</v>
      </c>
      <c r="C46" s="88" t="str">
        <f>VLOOKUP($B46,[2]Zestawienie2!$A$85:$AC$172,3,FALSE)</f>
        <v>kg</v>
      </c>
      <c r="D46" s="84">
        <f>VLOOKUP($B46,[2]Zestawienie2!$A$74:$AC$126,20,FALSE)</f>
        <v>5.4230567226890756</v>
      </c>
      <c r="E46" s="85">
        <f>VLOOKUP($B46,[2]Zestawienie2!$A$74:$AC$126,21,FALSE)</f>
        <v>6.2224789915966374</v>
      </c>
      <c r="F46" s="86">
        <f>VLOOKUP($B46,[2]Zestawienie2!$A$74:$AC$126,18,FALSE)</f>
        <v>5.6384453781512605</v>
      </c>
      <c r="G46" s="87">
        <f>VLOOKUP($B46,[2]Zestawienie2!$A$74:$AC$126,19,FALSE)</f>
        <v>6.417983193277311</v>
      </c>
      <c r="H46" s="57">
        <f>VLOOKUP($B46,[2]Zestawienie2!$A$74:$AC$126,22,FALSE)</f>
        <v>-3.8200007451842466</v>
      </c>
      <c r="I46" s="58">
        <f>VLOOKUP($B46,[2]Zestawienie2!$A$74:$AC$126,23,FALSE)</f>
        <v>-3.0461937308508342</v>
      </c>
      <c r="J46" s="59">
        <f>VLOOKUP($B46,[2]Zestawienie2!$A$74:$AC$126,24,FALSE)</f>
        <v>4.7550929307686003</v>
      </c>
      <c r="K46" s="58">
        <f>VLOOKUP($B46,[2]Zestawienie2!$A$74:$AC$126,25,FALSE)</f>
        <v>3.4327420030730353</v>
      </c>
      <c r="L46" s="59">
        <f>VLOOKUP($B46,[2]Zestawienie2!$A$74:$AC$126,26,FALSE)</f>
        <v>-1.1682690262475026</v>
      </c>
      <c r="M46" s="58">
        <f>VLOOKUP($B46,[2]Zestawienie2!$A$74:$AC$126,27,FALSE)</f>
        <v>-2.2303155670965182</v>
      </c>
      <c r="N46" s="59">
        <f>VLOOKUP($B46,[2]Zestawienie2!$A$74:$AC$126,28,FALSE)</f>
        <v>1.5849435283932118</v>
      </c>
      <c r="O46" s="60">
        <f>VLOOKUP($B46,[2]Zestawienie2!$A$74:$AC$126,29,FALSE)</f>
        <v>1.2117111575839443</v>
      </c>
    </row>
    <row r="47" spans="2:21" x14ac:dyDescent="0.3">
      <c r="B47" s="61" t="s">
        <v>35</v>
      </c>
      <c r="C47" s="88" t="str">
        <f>VLOOKUP($B47,[2]Zestawienie2!$A$85:$AC$172,3,FALSE)</f>
        <v>kg</v>
      </c>
      <c r="D47" s="84">
        <f>VLOOKUP($B47,[2]Zestawienie2!$A$74:$AC$126,20,FALSE)</f>
        <v>5.875</v>
      </c>
      <c r="E47" s="85">
        <f>VLOOKUP($B47,[2]Zestawienie2!$A$74:$AC$126,21,FALSE)</f>
        <v>7.125</v>
      </c>
      <c r="F47" s="86">
        <f>VLOOKUP($B47,[2]Zestawienie2!$A$74:$AC$126,18,FALSE)</f>
        <v>6.375</v>
      </c>
      <c r="G47" s="87">
        <f>VLOOKUP($B47,[2]Zestawienie2!$A$74:$AC$126,19,FALSE)</f>
        <v>7.625</v>
      </c>
      <c r="H47" s="57">
        <f>VLOOKUP($B47,[2]Zestawienie2!$A$74:$AC$126,22,FALSE)</f>
        <v>-7.8431372549019605</v>
      </c>
      <c r="I47" s="58">
        <f>VLOOKUP($B47,[2]Zestawienie2!$A$74:$AC$126,23,FALSE)</f>
        <v>-6.557377049180328</v>
      </c>
      <c r="J47" s="59">
        <f>VLOOKUP($B47,[2]Zestawienie2!$A$74:$AC$126,24,FALSE)</f>
        <v>-9.6153846153846168</v>
      </c>
      <c r="K47" s="58">
        <f>VLOOKUP($B47,[2]Zestawienie2!$A$74:$AC$126,25,FALSE)</f>
        <v>-7.0652173913043512</v>
      </c>
      <c r="L47" s="59">
        <f>VLOOKUP($B47,[2]Zestawienie2!$A$74:$AC$126,26,FALSE)</f>
        <v>-9.6153846153846168</v>
      </c>
      <c r="M47" s="58">
        <f>VLOOKUP($B47,[2]Zestawienie2!$A$74:$AC$126,27,FALSE)</f>
        <v>-6.557377049180328</v>
      </c>
      <c r="N47" s="59">
        <f>VLOOKUP($B47,[2]Zestawienie2!$A$74:$AC$126,28,FALSE)</f>
        <v>-10.191082802547776</v>
      </c>
      <c r="O47" s="60">
        <f>VLOOKUP($B47,[2]Zestawienie2!$A$74:$AC$126,29,FALSE)</f>
        <v>-5.263157894736838</v>
      </c>
    </row>
    <row r="48" spans="2:21" x14ac:dyDescent="0.3">
      <c r="B48" s="61" t="s">
        <v>49</v>
      </c>
      <c r="C48" s="56" t="str">
        <f>VLOOKUP($B48,[2]Zestawienie2!$A$85:$AC$172,3,FALSE)</f>
        <v>kg</v>
      </c>
      <c r="D48" s="84">
        <f>VLOOKUP($B48,[2]Zestawienie2!$A$74:$AC$126,20,FALSE)</f>
        <v>6.9444444444444446</v>
      </c>
      <c r="E48" s="85">
        <f>VLOOKUP($B48,[2]Zestawienie2!$A$74:$AC$126,21,FALSE)</f>
        <v>8.1444444444444439</v>
      </c>
      <c r="F48" s="86">
        <f>VLOOKUP($B48,[2]Zestawienie2!$A$74:$AC$126,18,FALSE)</f>
        <v>7.4090909090909092</v>
      </c>
      <c r="G48" s="87">
        <f>VLOOKUP($B48,[2]Zestawienie2!$A$74:$AC$126,19,FALSE)</f>
        <v>8.5272727272727273</v>
      </c>
      <c r="H48" s="57">
        <f>VLOOKUP($B48,[2]Zestawienie2!$A$74:$AC$126,22,FALSE)</f>
        <v>-6.2713019768234473</v>
      </c>
      <c r="I48" s="58">
        <f>VLOOKUP($B48,[2]Zestawienie2!$A$74:$AC$126,23,FALSE)</f>
        <v>-4.4894574745321085</v>
      </c>
      <c r="J48" s="59">
        <f>VLOOKUP($B48,[2]Zestawienie2!$A$74:$AC$126,24,FALSE)</f>
        <v>2.1241830065359535</v>
      </c>
      <c r="K48" s="58">
        <f>VLOOKUP($B48,[2]Zestawienie2!$A$74:$AC$126,25,FALSE)</f>
        <v>-7.4494949494949632</v>
      </c>
      <c r="L48" s="59">
        <f>VLOOKUP($B48,[2]Zestawienie2!$A$74:$AC$126,26,FALSE)</f>
        <v>-3.6831561103405615</v>
      </c>
      <c r="M48" s="58">
        <f>VLOOKUP($B48,[2]Zestawienie2!$A$74:$AC$126,27,FALSE)</f>
        <v>-3.7299711058576261</v>
      </c>
      <c r="N48" s="59">
        <f>VLOOKUP($B48,[2]Zestawienie2!$A$74:$AC$126,28,FALSE)</f>
        <v>-7.9936051159072458E-2</v>
      </c>
      <c r="O48" s="60">
        <f>VLOOKUP($B48,[2]Zestawienie2!$A$74:$AC$126,29,FALSE)</f>
        <v>-6.9206349206349271</v>
      </c>
    </row>
    <row r="49" spans="2:15" x14ac:dyDescent="0.3">
      <c r="B49" s="61" t="s">
        <v>239</v>
      </c>
      <c r="C49" s="56" t="str">
        <f>VLOOKUP($B49,[2]Zestawienie2!$A$85:$AC$172,3,FALSE)</f>
        <v>kg</v>
      </c>
      <c r="D49" s="84">
        <f>VLOOKUP($B49,[2]Zestawienie2!$A$74:$AC$126,20,FALSE)</f>
        <v>6.7249999999999996</v>
      </c>
      <c r="E49" s="85">
        <f>VLOOKUP($B49,[2]Zestawienie2!$A$74:$AC$126,21,FALSE)</f>
        <v>7.875</v>
      </c>
      <c r="F49" s="86">
        <f>VLOOKUP($B49,[2]Zestawienie2!$A$74:$AC$126,18,FALSE)</f>
        <v>6.666666666666667</v>
      </c>
      <c r="G49" s="87">
        <f>VLOOKUP($B49,[2]Zestawienie2!$A$74:$AC$126,19,FALSE)</f>
        <v>7.7222222222222223</v>
      </c>
      <c r="H49" s="57">
        <f>VLOOKUP($B49,[2]Zestawienie2!$A$74:$AC$126,22,FALSE)</f>
        <v>0.87499999999999023</v>
      </c>
      <c r="I49" s="58">
        <f>VLOOKUP($B49,[2]Zestawienie2!$A$74:$AC$126,23,FALSE)</f>
        <v>1.9784172661870492</v>
      </c>
      <c r="J49" s="59">
        <f>VLOOKUP($B49,[2]Zestawienie2!$A$74:$AC$126,24,FALSE)</f>
        <v>-2.181818181818187</v>
      </c>
      <c r="K49" s="58">
        <f>VLOOKUP($B49,[2]Zestawienie2!$A$74:$AC$126,25,FALSE)</f>
        <v>1.6129032258064515</v>
      </c>
      <c r="L49" s="59">
        <f>VLOOKUP($B49,[2]Zestawienie2!$A$74:$AC$126,26,FALSE)</f>
        <v>13.263157894736835</v>
      </c>
      <c r="M49" s="58">
        <f>VLOOKUP($B49,[2]Zestawienie2!$A$74:$AC$126,27,FALSE)</f>
        <v>12.903225806451617</v>
      </c>
      <c r="N49" s="59">
        <f>VLOOKUP($B49,[2]Zestawienie2!$A$74:$AC$126,28,FALSE)</f>
        <v>6.5045248868778121</v>
      </c>
      <c r="O49" s="60">
        <f>VLOOKUP($B49,[2]Zestawienie2!$A$74:$AC$126,29,FALSE)</f>
        <v>6.0096153846153815</v>
      </c>
    </row>
    <row r="50" spans="2:15" x14ac:dyDescent="0.3">
      <c r="B50" s="61" t="s">
        <v>60</v>
      </c>
      <c r="C50" s="56" t="str">
        <f>VLOOKUP($B50,[2]Zestawienie2!$A$85:$AC$172,3,FALSE)</f>
        <v>kg</v>
      </c>
      <c r="D50" s="84">
        <f>VLOOKUP($B50,[2]Zestawienie2!$A$74:$AC$126,20,FALSE)</f>
        <v>3.95</v>
      </c>
      <c r="E50" s="85">
        <f>VLOOKUP($B50,[2]Zestawienie2!$A$74:$AC$126,21,FALSE)</f>
        <v>5.375</v>
      </c>
      <c r="F50" s="86">
        <f>VLOOKUP($B50,[2]Zestawienie2!$A$74:$AC$126,18,FALSE)</f>
        <v>4.833333333333333</v>
      </c>
      <c r="G50" s="87">
        <f>VLOOKUP($B50,[2]Zestawienie2!$A$74:$AC$126,19,FALSE)</f>
        <v>6.666666666666667</v>
      </c>
      <c r="H50" s="57">
        <f>VLOOKUP($B50,[2]Zestawienie2!$A$74:$AC$126,22,FALSE)</f>
        <v>-18.275862068965509</v>
      </c>
      <c r="I50" s="58">
        <f>VLOOKUP($B50,[2]Zestawienie2!$A$74:$AC$126,23,FALSE)</f>
        <v>-19.375000000000004</v>
      </c>
      <c r="J50" s="59">
        <f>VLOOKUP($B50,[2]Zestawienie2!$A$74:$AC$126,24,FALSE)</f>
        <v>-25.937499999999993</v>
      </c>
      <c r="K50" s="58">
        <f>VLOOKUP($B50,[2]Zestawienie2!$A$74:$AC$126,25,FALSE)</f>
        <v>-19.375000000000004</v>
      </c>
      <c r="L50" s="59">
        <f>VLOOKUP($B50,[2]Zestawienie2!$A$74:$AC$126,26,FALSE)</f>
        <v>-12.222222222222218</v>
      </c>
      <c r="M50" s="58">
        <f>VLOOKUP($B50,[2]Zestawienie2!$A$74:$AC$126,27,FALSE)</f>
        <v>-6.5217391304347823</v>
      </c>
      <c r="N50" s="59">
        <f>VLOOKUP($B50,[2]Zestawienie2!$A$74:$AC$126,28,FALSE)</f>
        <v>-22.926829268292678</v>
      </c>
      <c r="O50" s="60">
        <f>VLOOKUP($B50,[2]Zestawienie2!$A$74:$AC$126,29,FALSE)</f>
        <v>-18.867924528301888</v>
      </c>
    </row>
    <row r="51" spans="2:15" ht="21" thickBot="1" x14ac:dyDescent="0.35">
      <c r="B51" s="91" t="s">
        <v>51</v>
      </c>
      <c r="C51" s="164" t="str">
        <f>VLOOKUP($B51,[2]Zestawienie2!$A$85:$AC$172,3,FALSE)</f>
        <v>kg</v>
      </c>
      <c r="D51" s="165">
        <f>VLOOKUP($B51,[2]Zestawienie2!$A$74:$AC$126,20,FALSE)</f>
        <v>6.0095238095238095</v>
      </c>
      <c r="E51" s="166">
        <f>VLOOKUP($B51,[2]Zestawienie2!$A$74:$AC$126,21,FALSE)</f>
        <v>7.4761904761904754</v>
      </c>
      <c r="F51" s="167">
        <f>VLOOKUP($B51,[2]Zestawienie2!$A$74:$AC$126,18,FALSE)</f>
        <v>6.342568542568543</v>
      </c>
      <c r="G51" s="168">
        <f>VLOOKUP($B51,[2]Zestawienie2!$A$74:$AC$126,19,FALSE)</f>
        <v>8.0108225108225124</v>
      </c>
      <c r="H51" s="169">
        <f>VLOOKUP($B51,[2]Zestawienie2!$A$74:$AC$126,22,FALSE)</f>
        <v>-5.2509441689038612</v>
      </c>
      <c r="I51" s="170">
        <f>VLOOKUP($B51,[2]Zestawienie2!$A$74:$AC$126,23,FALSE)</f>
        <v>-6.6738719265063775</v>
      </c>
      <c r="J51" s="171">
        <f>VLOOKUP($B51,[2]Zestawienie2!$A$74:$AC$126,24,FALSE)</f>
        <v>-7.4553898802248844</v>
      </c>
      <c r="K51" s="170">
        <f>VLOOKUP($B51,[2]Zestawienie2!$A$74:$AC$126,25,FALSE)</f>
        <v>-14.104387788598322</v>
      </c>
      <c r="L51" s="171">
        <f>VLOOKUP($B51,[2]Zestawienie2!$A$74:$AC$126,26,FALSE)</f>
        <v>-13.242741584362619</v>
      </c>
      <c r="M51" s="170">
        <f>VLOOKUP($B51,[2]Zestawienie2!$A$74:$AC$126,27,FALSE)</f>
        <v>-13.18772463367433</v>
      </c>
      <c r="N51" s="171">
        <f>VLOOKUP($B51,[2]Zestawienie2!$A$74:$AC$126,28,FALSE)</f>
        <v>-26.485436893203879</v>
      </c>
      <c r="O51" s="172">
        <f>VLOOKUP($B51,[2]Zestawienie2!$A$74:$AC$126,29,FALSE)</f>
        <v>-21.948794432015923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"/>
  <sheetViews>
    <sheetView showGridLines="0" showZeros="0" zoomScale="90" zoomScaleNormal="90" workbookViewId="0">
      <selection activeCell="A2" sqref="A2:U35"/>
    </sheetView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21" width="8.28515625" style="8" customWidth="1"/>
    <col min="22" max="16384" width="9.140625" style="8"/>
  </cols>
  <sheetData>
    <row r="1" spans="1:21" ht="18.75" thickBot="1" x14ac:dyDescent="0.3"/>
    <row r="2" spans="1:21" ht="18.75" thickBot="1" x14ac:dyDescent="0.3">
      <c r="A2" s="173" t="s">
        <v>6</v>
      </c>
      <c r="B2" s="174"/>
      <c r="C2" s="175"/>
      <c r="D2" s="176" t="s">
        <v>274</v>
      </c>
      <c r="E2" s="177"/>
      <c r="F2" s="178" t="s">
        <v>53</v>
      </c>
      <c r="G2" s="177"/>
      <c r="H2" s="177" t="s">
        <v>162</v>
      </c>
      <c r="I2" s="177"/>
      <c r="J2" s="178" t="s">
        <v>128</v>
      </c>
      <c r="K2" s="177"/>
      <c r="L2" s="177" t="s">
        <v>159</v>
      </c>
      <c r="M2" s="177"/>
      <c r="N2" s="178" t="s">
        <v>275</v>
      </c>
      <c r="O2" s="177"/>
      <c r="P2" s="177" t="s">
        <v>276</v>
      </c>
      <c r="Q2" s="177"/>
      <c r="R2" s="178" t="s">
        <v>277</v>
      </c>
      <c r="S2" s="177"/>
      <c r="T2" s="177" t="s">
        <v>237</v>
      </c>
      <c r="U2" s="179"/>
    </row>
    <row r="3" spans="1:21" x14ac:dyDescent="0.25">
      <c r="A3" s="180" t="s">
        <v>54</v>
      </c>
      <c r="B3" s="181"/>
      <c r="C3" s="182"/>
      <c r="D3" s="183">
        <v>44081</v>
      </c>
      <c r="E3" s="183"/>
      <c r="F3" s="183">
        <v>44084</v>
      </c>
      <c r="G3" s="183"/>
      <c r="H3" s="183">
        <v>44075</v>
      </c>
      <c r="I3" s="183"/>
      <c r="J3" s="183">
        <v>44084</v>
      </c>
      <c r="K3" s="183"/>
      <c r="L3" s="183">
        <v>44084</v>
      </c>
      <c r="M3" s="183"/>
      <c r="N3" s="183">
        <v>44082</v>
      </c>
      <c r="O3" s="183"/>
      <c r="P3" s="183">
        <v>44084</v>
      </c>
      <c r="Q3" s="183"/>
      <c r="R3" s="183">
        <v>44083</v>
      </c>
      <c r="S3" s="183"/>
      <c r="T3" s="183">
        <v>44083</v>
      </c>
      <c r="U3" s="184"/>
    </row>
    <row r="4" spans="1:21" ht="18.75" thickBot="1" x14ac:dyDescent="0.3">
      <c r="A4" s="185" t="s">
        <v>57</v>
      </c>
      <c r="B4" s="186"/>
      <c r="C4" s="187" t="s">
        <v>16</v>
      </c>
      <c r="D4" s="188" t="s">
        <v>18</v>
      </c>
      <c r="E4" s="189" t="s">
        <v>17</v>
      </c>
      <c r="F4" s="190" t="s">
        <v>18</v>
      </c>
      <c r="G4" s="189" t="s">
        <v>17</v>
      </c>
      <c r="H4" s="190" t="s">
        <v>18</v>
      </c>
      <c r="I4" s="189" t="s">
        <v>17</v>
      </c>
      <c r="J4" s="190" t="s">
        <v>18</v>
      </c>
      <c r="K4" s="189" t="s">
        <v>17</v>
      </c>
      <c r="L4" s="190" t="s">
        <v>18</v>
      </c>
      <c r="M4" s="189" t="s">
        <v>17</v>
      </c>
      <c r="N4" s="190" t="s">
        <v>18</v>
      </c>
      <c r="O4" s="189" t="s">
        <v>17</v>
      </c>
      <c r="P4" s="190" t="s">
        <v>18</v>
      </c>
      <c r="Q4" s="189" t="s">
        <v>17</v>
      </c>
      <c r="R4" s="190" t="s">
        <v>18</v>
      </c>
      <c r="S4" s="189" t="s">
        <v>17</v>
      </c>
      <c r="T4" s="190" t="s">
        <v>18</v>
      </c>
      <c r="U4" s="191" t="s">
        <v>17</v>
      </c>
    </row>
    <row r="5" spans="1:21" ht="18.75" thickBot="1" x14ac:dyDescent="0.3">
      <c r="A5" s="192" t="s">
        <v>55</v>
      </c>
      <c r="B5" s="193"/>
      <c r="C5" s="194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6"/>
    </row>
    <row r="6" spans="1:21" x14ac:dyDescent="0.25">
      <c r="A6" s="233" t="s">
        <v>126</v>
      </c>
      <c r="B6" s="234"/>
      <c r="C6" s="235" t="s">
        <v>19</v>
      </c>
      <c r="D6" s="236">
        <v>1.2</v>
      </c>
      <c r="E6" s="237">
        <v>1.4</v>
      </c>
      <c r="F6" s="197">
        <v>0.5</v>
      </c>
      <c r="G6" s="198">
        <v>0.8</v>
      </c>
      <c r="H6" s="238">
        <v>1</v>
      </c>
      <c r="I6" s="239">
        <v>1.2</v>
      </c>
      <c r="J6" s="197">
        <v>0.7</v>
      </c>
      <c r="K6" s="198">
        <v>1.4</v>
      </c>
      <c r="L6" s="238">
        <v>0.8</v>
      </c>
      <c r="M6" s="239">
        <v>1.5</v>
      </c>
      <c r="N6" s="197">
        <v>0.8</v>
      </c>
      <c r="O6" s="198">
        <v>1</v>
      </c>
      <c r="P6" s="238">
        <v>1</v>
      </c>
      <c r="Q6" s="239">
        <v>1.5</v>
      </c>
      <c r="R6" s="197">
        <v>0.7</v>
      </c>
      <c r="S6" s="198">
        <v>0.8</v>
      </c>
      <c r="T6" s="238">
        <v>1</v>
      </c>
      <c r="U6" s="240">
        <v>1</v>
      </c>
    </row>
    <row r="7" spans="1:21" x14ac:dyDescent="0.25">
      <c r="A7" s="199" t="s">
        <v>21</v>
      </c>
      <c r="B7" s="200"/>
      <c r="C7" s="201" t="s">
        <v>19</v>
      </c>
      <c r="D7" s="202">
        <v>1.2</v>
      </c>
      <c r="E7" s="203">
        <v>1.4</v>
      </c>
      <c r="F7" s="197">
        <v>0.6</v>
      </c>
      <c r="G7" s="198">
        <v>0.75</v>
      </c>
      <c r="H7" s="197">
        <v>1.07</v>
      </c>
      <c r="I7" s="198">
        <v>2</v>
      </c>
      <c r="J7" s="197">
        <v>0.53333333333333333</v>
      </c>
      <c r="K7" s="198">
        <v>1.2</v>
      </c>
      <c r="L7" s="197">
        <v>1</v>
      </c>
      <c r="M7" s="198">
        <v>1.5</v>
      </c>
      <c r="N7" s="197">
        <v>0.8</v>
      </c>
      <c r="O7" s="198">
        <v>1</v>
      </c>
      <c r="P7" s="197">
        <v>0.8</v>
      </c>
      <c r="Q7" s="198">
        <v>1.2</v>
      </c>
      <c r="R7" s="197">
        <v>1.8</v>
      </c>
      <c r="S7" s="198">
        <v>2</v>
      </c>
      <c r="T7" s="197">
        <v>1</v>
      </c>
      <c r="U7" s="204">
        <v>1.2</v>
      </c>
    </row>
    <row r="8" spans="1:21" x14ac:dyDescent="0.25">
      <c r="A8" s="199" t="s">
        <v>36</v>
      </c>
      <c r="B8" s="200"/>
      <c r="C8" s="201" t="s">
        <v>19</v>
      </c>
      <c r="D8" s="202"/>
      <c r="E8" s="203"/>
      <c r="F8" s="197"/>
      <c r="G8" s="198"/>
      <c r="H8" s="197"/>
      <c r="I8" s="198"/>
      <c r="J8" s="197"/>
      <c r="K8" s="198"/>
      <c r="L8" s="197"/>
      <c r="M8" s="198"/>
      <c r="N8" s="197">
        <v>5</v>
      </c>
      <c r="O8" s="198">
        <v>8</v>
      </c>
      <c r="P8" s="197"/>
      <c r="Q8" s="198"/>
      <c r="R8" s="197"/>
      <c r="S8" s="198"/>
      <c r="T8" s="197"/>
      <c r="U8" s="204"/>
    </row>
    <row r="9" spans="1:21" x14ac:dyDescent="0.25">
      <c r="A9" s="199" t="s">
        <v>37</v>
      </c>
      <c r="B9" s="200"/>
      <c r="C9" s="201" t="s">
        <v>33</v>
      </c>
      <c r="D9" s="202">
        <v>4.5</v>
      </c>
      <c r="E9" s="203">
        <v>5.5</v>
      </c>
      <c r="F9" s="197">
        <v>3</v>
      </c>
      <c r="G9" s="198">
        <v>4.5</v>
      </c>
      <c r="H9" s="197">
        <v>4</v>
      </c>
      <c r="I9" s="198">
        <v>4.5</v>
      </c>
      <c r="J9" s="197">
        <v>2.5</v>
      </c>
      <c r="K9" s="198">
        <v>6</v>
      </c>
      <c r="L9" s="197">
        <v>3</v>
      </c>
      <c r="M9" s="198">
        <v>4</v>
      </c>
      <c r="N9" s="197">
        <v>2.5</v>
      </c>
      <c r="O9" s="198">
        <v>3.5</v>
      </c>
      <c r="P9" s="197">
        <v>4</v>
      </c>
      <c r="Q9" s="198">
        <v>5</v>
      </c>
      <c r="R9" s="197">
        <v>3</v>
      </c>
      <c r="S9" s="198">
        <v>5</v>
      </c>
      <c r="T9" s="197">
        <v>4</v>
      </c>
      <c r="U9" s="204">
        <v>5</v>
      </c>
    </row>
    <row r="10" spans="1:21" x14ac:dyDescent="0.25">
      <c r="A10" s="199" t="s">
        <v>290</v>
      </c>
      <c r="B10" s="200"/>
      <c r="C10" s="201" t="s">
        <v>33</v>
      </c>
      <c r="D10" s="202"/>
      <c r="E10" s="203"/>
      <c r="F10" s="197"/>
      <c r="G10" s="198"/>
      <c r="H10" s="197">
        <v>1.5</v>
      </c>
      <c r="I10" s="198">
        <v>2</v>
      </c>
      <c r="J10" s="197"/>
      <c r="K10" s="198"/>
      <c r="L10" s="197"/>
      <c r="M10" s="198"/>
      <c r="N10" s="197"/>
      <c r="O10" s="198"/>
      <c r="P10" s="197"/>
      <c r="Q10" s="198"/>
      <c r="R10" s="197"/>
      <c r="S10" s="198"/>
      <c r="T10" s="197"/>
      <c r="U10" s="204"/>
    </row>
    <row r="11" spans="1:21" x14ac:dyDescent="0.25">
      <c r="A11" s="199" t="s">
        <v>22</v>
      </c>
      <c r="B11" s="200"/>
      <c r="C11" s="201" t="s">
        <v>19</v>
      </c>
      <c r="D11" s="202"/>
      <c r="E11" s="203"/>
      <c r="F11" s="197">
        <v>0.45</v>
      </c>
      <c r="G11" s="198">
        <v>0.65</v>
      </c>
      <c r="H11" s="197"/>
      <c r="I11" s="198"/>
      <c r="J11" s="197">
        <v>0.35</v>
      </c>
      <c r="K11" s="198">
        <v>0.6</v>
      </c>
      <c r="L11" s="197"/>
      <c r="M11" s="198"/>
      <c r="N11" s="197"/>
      <c r="O11" s="198"/>
      <c r="P11" s="197"/>
      <c r="Q11" s="198"/>
      <c r="R11" s="197">
        <v>1</v>
      </c>
      <c r="S11" s="198">
        <v>1.2</v>
      </c>
      <c r="T11" s="197"/>
      <c r="U11" s="204"/>
    </row>
    <row r="12" spans="1:21" x14ac:dyDescent="0.25">
      <c r="A12" s="199" t="s">
        <v>22</v>
      </c>
      <c r="B12" s="200"/>
      <c r="C12" s="201" t="s">
        <v>33</v>
      </c>
      <c r="D12" s="202"/>
      <c r="E12" s="203"/>
      <c r="F12" s="197">
        <v>1.75</v>
      </c>
      <c r="G12" s="198">
        <v>2.5</v>
      </c>
      <c r="H12" s="197"/>
      <c r="I12" s="198"/>
      <c r="J12" s="197">
        <v>0.5</v>
      </c>
      <c r="K12" s="198">
        <v>2</v>
      </c>
      <c r="L12" s="197">
        <v>1.5</v>
      </c>
      <c r="M12" s="198">
        <v>2.4</v>
      </c>
      <c r="N12" s="197"/>
      <c r="O12" s="198"/>
      <c r="P12" s="197"/>
      <c r="Q12" s="198"/>
      <c r="R12" s="197">
        <v>1.8</v>
      </c>
      <c r="S12" s="198">
        <v>2</v>
      </c>
      <c r="T12" s="197">
        <v>1.8</v>
      </c>
      <c r="U12" s="204">
        <v>2</v>
      </c>
    </row>
    <row r="13" spans="1:21" x14ac:dyDescent="0.25">
      <c r="A13" s="199" t="s">
        <v>23</v>
      </c>
      <c r="B13" s="200"/>
      <c r="C13" s="201" t="s">
        <v>19</v>
      </c>
      <c r="D13" s="202">
        <v>1.4</v>
      </c>
      <c r="E13" s="203">
        <v>1.5</v>
      </c>
      <c r="F13" s="197">
        <v>0.7</v>
      </c>
      <c r="G13" s="198">
        <v>0.85</v>
      </c>
      <c r="H13" s="197">
        <v>1.2</v>
      </c>
      <c r="I13" s="198">
        <v>1.2</v>
      </c>
      <c r="J13" s="197">
        <v>0.8</v>
      </c>
      <c r="K13" s="198">
        <v>1.5</v>
      </c>
      <c r="L13" s="197">
        <v>1.2</v>
      </c>
      <c r="M13" s="198">
        <v>1.6</v>
      </c>
      <c r="N13" s="197">
        <v>1.2</v>
      </c>
      <c r="O13" s="198">
        <v>1.4</v>
      </c>
      <c r="P13" s="197">
        <v>1</v>
      </c>
      <c r="Q13" s="198">
        <v>1.5</v>
      </c>
      <c r="R13" s="197">
        <v>0.8</v>
      </c>
      <c r="S13" s="198">
        <v>0.8</v>
      </c>
      <c r="T13" s="197">
        <v>1.8</v>
      </c>
      <c r="U13" s="204">
        <v>1.8</v>
      </c>
    </row>
    <row r="14" spans="1:21" x14ac:dyDescent="0.25">
      <c r="A14" s="199" t="s">
        <v>25</v>
      </c>
      <c r="B14" s="200"/>
      <c r="C14" s="201" t="s">
        <v>19</v>
      </c>
      <c r="D14" s="202">
        <v>5.5</v>
      </c>
      <c r="E14" s="203">
        <v>6.5</v>
      </c>
      <c r="F14" s="197">
        <v>4</v>
      </c>
      <c r="G14" s="198">
        <v>5.5</v>
      </c>
      <c r="H14" s="197"/>
      <c r="I14" s="198"/>
      <c r="J14" s="197">
        <v>5</v>
      </c>
      <c r="K14" s="198">
        <v>5.5</v>
      </c>
      <c r="L14" s="197"/>
      <c r="M14" s="198"/>
      <c r="N14" s="197">
        <v>4</v>
      </c>
      <c r="O14" s="198">
        <v>5</v>
      </c>
      <c r="P14" s="197">
        <v>3</v>
      </c>
      <c r="Q14" s="198">
        <v>4.5</v>
      </c>
      <c r="R14" s="197">
        <v>2.8</v>
      </c>
      <c r="S14" s="198">
        <v>4.5</v>
      </c>
      <c r="T14" s="197">
        <v>5.5</v>
      </c>
      <c r="U14" s="204">
        <v>6</v>
      </c>
    </row>
    <row r="15" spans="1:21" x14ac:dyDescent="0.25">
      <c r="A15" s="199" t="s">
        <v>26</v>
      </c>
      <c r="B15" s="200"/>
      <c r="C15" s="201" t="s">
        <v>19</v>
      </c>
      <c r="D15" s="202"/>
      <c r="E15" s="203"/>
      <c r="F15" s="197">
        <v>4.3499999999999996</v>
      </c>
      <c r="G15" s="198">
        <v>4.75</v>
      </c>
      <c r="H15" s="197">
        <v>3.5</v>
      </c>
      <c r="I15" s="198">
        <v>4</v>
      </c>
      <c r="J15" s="197">
        <v>4</v>
      </c>
      <c r="K15" s="198">
        <v>5</v>
      </c>
      <c r="L15" s="197">
        <v>3.5</v>
      </c>
      <c r="M15" s="198">
        <v>5</v>
      </c>
      <c r="N15" s="197"/>
      <c r="O15" s="198"/>
      <c r="P15" s="197"/>
      <c r="Q15" s="198"/>
      <c r="R15" s="197"/>
      <c r="S15" s="198"/>
      <c r="T15" s="197"/>
      <c r="U15" s="204"/>
    </row>
    <row r="16" spans="1:21" x14ac:dyDescent="0.25">
      <c r="A16" s="199" t="s">
        <v>38</v>
      </c>
      <c r="B16" s="200"/>
      <c r="C16" s="201" t="s">
        <v>19</v>
      </c>
      <c r="D16" s="202"/>
      <c r="E16" s="203"/>
      <c r="F16" s="197">
        <v>3.85</v>
      </c>
      <c r="G16" s="198">
        <v>6</v>
      </c>
      <c r="H16" s="197">
        <v>4.8</v>
      </c>
      <c r="I16" s="198">
        <v>5.2</v>
      </c>
      <c r="J16" s="197">
        <v>3</v>
      </c>
      <c r="K16" s="198">
        <v>5.6</v>
      </c>
      <c r="L16" s="197">
        <v>5</v>
      </c>
      <c r="M16" s="198">
        <v>7</v>
      </c>
      <c r="N16" s="197">
        <v>4</v>
      </c>
      <c r="O16" s="198">
        <v>5</v>
      </c>
      <c r="P16" s="197">
        <v>4</v>
      </c>
      <c r="Q16" s="198">
        <v>5</v>
      </c>
      <c r="R16" s="197">
        <v>4.5999999999999996</v>
      </c>
      <c r="S16" s="198">
        <v>5</v>
      </c>
      <c r="T16" s="197"/>
      <c r="U16" s="204"/>
    </row>
    <row r="17" spans="1:21" x14ac:dyDescent="0.25">
      <c r="A17" s="199" t="s">
        <v>39</v>
      </c>
      <c r="B17" s="200"/>
      <c r="C17" s="201" t="s">
        <v>19</v>
      </c>
      <c r="D17" s="202"/>
      <c r="E17" s="203"/>
      <c r="F17" s="197">
        <v>3.5</v>
      </c>
      <c r="G17" s="198">
        <v>4.5</v>
      </c>
      <c r="H17" s="197"/>
      <c r="I17" s="198"/>
      <c r="J17" s="197">
        <v>3</v>
      </c>
      <c r="K17" s="198">
        <v>4</v>
      </c>
      <c r="L17" s="197">
        <v>4</v>
      </c>
      <c r="M17" s="198">
        <v>5</v>
      </c>
      <c r="N17" s="197"/>
      <c r="O17" s="198"/>
      <c r="P17" s="197"/>
      <c r="Q17" s="198"/>
      <c r="R17" s="197">
        <v>3</v>
      </c>
      <c r="S17" s="198">
        <v>3</v>
      </c>
      <c r="T17" s="197">
        <v>4.5</v>
      </c>
      <c r="U17" s="204">
        <v>4.5</v>
      </c>
    </row>
    <row r="18" spans="1:21" x14ac:dyDescent="0.25">
      <c r="A18" s="199" t="s">
        <v>40</v>
      </c>
      <c r="B18" s="200"/>
      <c r="C18" s="201" t="s">
        <v>19</v>
      </c>
      <c r="D18" s="202"/>
      <c r="E18" s="203"/>
      <c r="F18" s="197">
        <v>3.85</v>
      </c>
      <c r="G18" s="198">
        <v>6</v>
      </c>
      <c r="H18" s="197"/>
      <c r="I18" s="198"/>
      <c r="J18" s="197">
        <v>4.4000000000000004</v>
      </c>
      <c r="K18" s="198">
        <v>6</v>
      </c>
      <c r="L18" s="197">
        <v>5.6</v>
      </c>
      <c r="M18" s="198">
        <v>7</v>
      </c>
      <c r="N18" s="197">
        <v>4</v>
      </c>
      <c r="O18" s="198">
        <v>5</v>
      </c>
      <c r="P18" s="197"/>
      <c r="Q18" s="198"/>
      <c r="R18" s="197">
        <v>4.5999999999999996</v>
      </c>
      <c r="S18" s="198">
        <v>5</v>
      </c>
      <c r="T18" s="197"/>
      <c r="U18" s="204"/>
    </row>
    <row r="19" spans="1:21" x14ac:dyDescent="0.25">
      <c r="A19" s="199" t="s">
        <v>28</v>
      </c>
      <c r="B19" s="200"/>
      <c r="C19" s="201" t="s">
        <v>19</v>
      </c>
      <c r="D19" s="202">
        <v>4.5</v>
      </c>
      <c r="E19" s="203">
        <v>5.5</v>
      </c>
      <c r="F19" s="197">
        <v>2.75</v>
      </c>
      <c r="G19" s="198">
        <v>4</v>
      </c>
      <c r="H19" s="197">
        <v>4.4000000000000004</v>
      </c>
      <c r="I19" s="198">
        <v>5.2</v>
      </c>
      <c r="J19" s="197">
        <v>3.6</v>
      </c>
      <c r="K19" s="198">
        <v>5</v>
      </c>
      <c r="L19" s="197">
        <v>2.4</v>
      </c>
      <c r="M19" s="198">
        <v>3.6</v>
      </c>
      <c r="N19" s="197">
        <v>4.5</v>
      </c>
      <c r="O19" s="198">
        <v>5</v>
      </c>
      <c r="P19" s="197">
        <v>4</v>
      </c>
      <c r="Q19" s="198">
        <v>4.5</v>
      </c>
      <c r="R19" s="197">
        <v>3</v>
      </c>
      <c r="S19" s="198">
        <v>3</v>
      </c>
      <c r="T19" s="197">
        <v>3</v>
      </c>
      <c r="U19" s="204">
        <v>3</v>
      </c>
    </row>
    <row r="20" spans="1:21" x14ac:dyDescent="0.25">
      <c r="A20" s="199" t="s">
        <v>29</v>
      </c>
      <c r="B20" s="200"/>
      <c r="C20" s="201" t="s">
        <v>19</v>
      </c>
      <c r="D20" s="202">
        <v>2.5</v>
      </c>
      <c r="E20" s="203">
        <v>3</v>
      </c>
      <c r="F20" s="197">
        <v>2</v>
      </c>
      <c r="G20" s="198">
        <v>2.5</v>
      </c>
      <c r="H20" s="197"/>
      <c r="I20" s="198"/>
      <c r="J20" s="197"/>
      <c r="K20" s="198"/>
      <c r="L20" s="197">
        <v>2.3333333333333335</v>
      </c>
      <c r="M20" s="198">
        <v>3.3333333333333335</v>
      </c>
      <c r="N20" s="197">
        <v>3</v>
      </c>
      <c r="O20" s="198">
        <v>5</v>
      </c>
      <c r="P20" s="197">
        <v>3</v>
      </c>
      <c r="Q20" s="198">
        <v>5</v>
      </c>
      <c r="R20" s="197">
        <v>3</v>
      </c>
      <c r="S20" s="198">
        <v>3</v>
      </c>
      <c r="T20" s="197"/>
      <c r="U20" s="204"/>
    </row>
    <row r="21" spans="1:21" x14ac:dyDescent="0.25">
      <c r="A21" s="199" t="s">
        <v>263</v>
      </c>
      <c r="B21" s="200"/>
      <c r="C21" s="201" t="s">
        <v>19</v>
      </c>
      <c r="D21" s="202"/>
      <c r="E21" s="203"/>
      <c r="F21" s="197">
        <v>2.2999999999999998</v>
      </c>
      <c r="G21" s="198">
        <v>3.3</v>
      </c>
      <c r="H21" s="197"/>
      <c r="I21" s="198"/>
      <c r="J21" s="197">
        <v>1.5555555555555556</v>
      </c>
      <c r="K21" s="198">
        <v>3.0555555555555554</v>
      </c>
      <c r="L21" s="197">
        <v>1.5</v>
      </c>
      <c r="M21" s="198">
        <v>2.5</v>
      </c>
      <c r="N21" s="197">
        <v>2</v>
      </c>
      <c r="O21" s="198">
        <v>3</v>
      </c>
      <c r="P21" s="197"/>
      <c r="Q21" s="198"/>
      <c r="R21" s="197">
        <v>2</v>
      </c>
      <c r="S21" s="198">
        <v>3</v>
      </c>
      <c r="T21" s="197"/>
      <c r="U21" s="204"/>
    </row>
    <row r="22" spans="1:21" x14ac:dyDescent="0.25">
      <c r="A22" s="199" t="s">
        <v>158</v>
      </c>
      <c r="B22" s="200"/>
      <c r="C22" s="201" t="s">
        <v>19</v>
      </c>
      <c r="D22" s="202"/>
      <c r="E22" s="203"/>
      <c r="F22" s="197">
        <v>3</v>
      </c>
      <c r="G22" s="198">
        <v>4</v>
      </c>
      <c r="H22" s="197">
        <v>3</v>
      </c>
      <c r="I22" s="198">
        <v>4.5</v>
      </c>
      <c r="J22" s="197">
        <v>3.3333333333333335</v>
      </c>
      <c r="K22" s="198">
        <v>4.333333333333333</v>
      </c>
      <c r="L22" s="197">
        <v>4.166666666666667</v>
      </c>
      <c r="M22" s="198">
        <v>5</v>
      </c>
      <c r="N22" s="197"/>
      <c r="O22" s="198"/>
      <c r="P22" s="197">
        <v>5</v>
      </c>
      <c r="Q22" s="198">
        <v>6</v>
      </c>
      <c r="R22" s="197">
        <v>3</v>
      </c>
      <c r="S22" s="198">
        <v>4</v>
      </c>
      <c r="T22" s="197">
        <v>3.5</v>
      </c>
      <c r="U22" s="204">
        <v>4</v>
      </c>
    </row>
    <row r="23" spans="1:21" x14ac:dyDescent="0.25">
      <c r="A23" s="199" t="s">
        <v>41</v>
      </c>
      <c r="B23" s="200"/>
      <c r="C23" s="201" t="s">
        <v>19</v>
      </c>
      <c r="D23" s="202">
        <v>5.5</v>
      </c>
      <c r="E23" s="203">
        <v>6.5</v>
      </c>
      <c r="F23" s="197">
        <v>2.2999999999999998</v>
      </c>
      <c r="G23" s="198">
        <v>3</v>
      </c>
      <c r="H23" s="197"/>
      <c r="I23" s="198"/>
      <c r="J23" s="197"/>
      <c r="K23" s="198"/>
      <c r="L23" s="197"/>
      <c r="M23" s="198"/>
      <c r="N23" s="197"/>
      <c r="O23" s="198"/>
      <c r="P23" s="197"/>
      <c r="Q23" s="198"/>
      <c r="R23" s="197"/>
      <c r="S23" s="198"/>
      <c r="T23" s="197"/>
      <c r="U23" s="204"/>
    </row>
    <row r="24" spans="1:21" x14ac:dyDescent="0.25">
      <c r="A24" s="199" t="s">
        <v>41</v>
      </c>
      <c r="B24" s="200"/>
      <c r="C24" s="201" t="s">
        <v>33</v>
      </c>
      <c r="D24" s="202"/>
      <c r="E24" s="203"/>
      <c r="F24" s="197"/>
      <c r="G24" s="198"/>
      <c r="H24" s="197"/>
      <c r="I24" s="198"/>
      <c r="J24" s="197"/>
      <c r="K24" s="198"/>
      <c r="L24" s="197">
        <v>1.2</v>
      </c>
      <c r="M24" s="198">
        <v>1.6</v>
      </c>
      <c r="N24" s="197"/>
      <c r="O24" s="198"/>
      <c r="P24" s="197"/>
      <c r="Q24" s="198"/>
      <c r="R24" s="197"/>
      <c r="S24" s="198"/>
      <c r="T24" s="197"/>
      <c r="U24" s="204"/>
    </row>
    <row r="25" spans="1:21" x14ac:dyDescent="0.25">
      <c r="A25" s="199" t="s">
        <v>291</v>
      </c>
      <c r="B25" s="200"/>
      <c r="C25" s="201" t="s">
        <v>33</v>
      </c>
      <c r="D25" s="202"/>
      <c r="E25" s="203"/>
      <c r="F25" s="197">
        <v>1.2</v>
      </c>
      <c r="G25" s="198">
        <v>1.75</v>
      </c>
      <c r="H25" s="197">
        <v>2</v>
      </c>
      <c r="I25" s="198">
        <v>2</v>
      </c>
      <c r="J25" s="197"/>
      <c r="K25" s="198"/>
      <c r="L25" s="197"/>
      <c r="M25" s="198"/>
      <c r="N25" s="197"/>
      <c r="O25" s="198"/>
      <c r="P25" s="197"/>
      <c r="Q25" s="198"/>
      <c r="R25" s="197"/>
      <c r="S25" s="198"/>
      <c r="T25" s="197"/>
      <c r="U25" s="204"/>
    </row>
    <row r="26" spans="1:21" x14ac:dyDescent="0.25">
      <c r="A26" s="199" t="s">
        <v>30</v>
      </c>
      <c r="B26" s="200"/>
      <c r="C26" s="201" t="s">
        <v>31</v>
      </c>
      <c r="D26" s="202">
        <v>1.5</v>
      </c>
      <c r="E26" s="203">
        <v>1.8</v>
      </c>
      <c r="F26" s="197">
        <v>1.75</v>
      </c>
      <c r="G26" s="198">
        <v>2.5</v>
      </c>
      <c r="H26" s="197">
        <v>1.6</v>
      </c>
      <c r="I26" s="198">
        <v>1.6</v>
      </c>
      <c r="J26" s="197">
        <v>1</v>
      </c>
      <c r="K26" s="198">
        <v>2</v>
      </c>
      <c r="L26" s="197">
        <v>1.4</v>
      </c>
      <c r="M26" s="198">
        <v>1.6</v>
      </c>
      <c r="N26" s="197">
        <v>1.2</v>
      </c>
      <c r="O26" s="198">
        <v>1.6</v>
      </c>
      <c r="P26" s="197">
        <v>1.5</v>
      </c>
      <c r="Q26" s="198">
        <v>1.8</v>
      </c>
      <c r="R26" s="197">
        <v>1.2</v>
      </c>
      <c r="S26" s="198">
        <v>1.5</v>
      </c>
      <c r="T26" s="197">
        <v>1.3</v>
      </c>
      <c r="U26" s="204">
        <v>1.5</v>
      </c>
    </row>
    <row r="27" spans="1:21" x14ac:dyDescent="0.25">
      <c r="A27" s="199" t="s">
        <v>32</v>
      </c>
      <c r="B27" s="200"/>
      <c r="C27" s="201" t="s">
        <v>33</v>
      </c>
      <c r="D27" s="202">
        <v>1.5</v>
      </c>
      <c r="E27" s="203">
        <v>2</v>
      </c>
      <c r="F27" s="197">
        <v>2</v>
      </c>
      <c r="G27" s="198">
        <v>2.9</v>
      </c>
      <c r="H27" s="197"/>
      <c r="I27" s="198"/>
      <c r="J27" s="197">
        <v>1.4</v>
      </c>
      <c r="K27" s="198">
        <v>2.2000000000000002</v>
      </c>
      <c r="L27" s="197">
        <v>1.5</v>
      </c>
      <c r="M27" s="198">
        <v>2</v>
      </c>
      <c r="N27" s="197">
        <v>1.6</v>
      </c>
      <c r="O27" s="198">
        <v>2</v>
      </c>
      <c r="P27" s="197">
        <v>1.6</v>
      </c>
      <c r="Q27" s="198">
        <v>2</v>
      </c>
      <c r="R27" s="197">
        <v>1.5</v>
      </c>
      <c r="S27" s="198">
        <v>2</v>
      </c>
      <c r="T27" s="197">
        <v>1.5</v>
      </c>
      <c r="U27" s="204">
        <v>2</v>
      </c>
    </row>
    <row r="28" spans="1:21" x14ac:dyDescent="0.25">
      <c r="A28" s="199" t="s">
        <v>292</v>
      </c>
      <c r="B28" s="200"/>
      <c r="C28" s="201" t="s">
        <v>33</v>
      </c>
      <c r="D28" s="202"/>
      <c r="E28" s="203"/>
      <c r="F28" s="197"/>
      <c r="G28" s="198"/>
      <c r="H28" s="197">
        <v>1.8</v>
      </c>
      <c r="I28" s="198">
        <v>2</v>
      </c>
      <c r="J28" s="197"/>
      <c r="K28" s="198"/>
      <c r="L28" s="197"/>
      <c r="M28" s="198"/>
      <c r="N28" s="197"/>
      <c r="O28" s="198"/>
      <c r="P28" s="197"/>
      <c r="Q28" s="198"/>
      <c r="R28" s="197"/>
      <c r="S28" s="198"/>
      <c r="T28" s="197"/>
      <c r="U28" s="204"/>
    </row>
    <row r="29" spans="1:21" x14ac:dyDescent="0.25">
      <c r="A29" s="199" t="s">
        <v>56</v>
      </c>
      <c r="B29" s="200"/>
      <c r="C29" s="201" t="s">
        <v>19</v>
      </c>
      <c r="D29" s="202">
        <v>3.5</v>
      </c>
      <c r="E29" s="203">
        <v>4</v>
      </c>
      <c r="F29" s="197">
        <v>1.75</v>
      </c>
      <c r="G29" s="198">
        <v>2.5</v>
      </c>
      <c r="H29" s="197">
        <v>3</v>
      </c>
      <c r="I29" s="198">
        <v>3</v>
      </c>
      <c r="J29" s="197">
        <v>3</v>
      </c>
      <c r="K29" s="198">
        <v>4</v>
      </c>
      <c r="L29" s="197">
        <v>2.4</v>
      </c>
      <c r="M29" s="198">
        <v>3.2</v>
      </c>
      <c r="N29" s="197"/>
      <c r="O29" s="198"/>
      <c r="P29" s="197">
        <v>2.5</v>
      </c>
      <c r="Q29" s="198">
        <v>3</v>
      </c>
      <c r="R29" s="197">
        <v>2</v>
      </c>
      <c r="S29" s="198">
        <v>2</v>
      </c>
      <c r="T29" s="197">
        <v>2.5</v>
      </c>
      <c r="U29" s="204">
        <v>3</v>
      </c>
    </row>
    <row r="30" spans="1:21" x14ac:dyDescent="0.25">
      <c r="A30" s="199" t="s">
        <v>34</v>
      </c>
      <c r="B30" s="200"/>
      <c r="C30" s="201" t="s">
        <v>19</v>
      </c>
      <c r="D30" s="202">
        <v>0.66666666666666663</v>
      </c>
      <c r="E30" s="203">
        <v>1</v>
      </c>
      <c r="F30" s="197">
        <v>0.5</v>
      </c>
      <c r="G30" s="198">
        <v>0.6</v>
      </c>
      <c r="H30" s="197">
        <v>0.7</v>
      </c>
      <c r="I30" s="198">
        <v>0.8</v>
      </c>
      <c r="J30" s="197">
        <v>0.33333333333333331</v>
      </c>
      <c r="K30" s="198">
        <v>0.8</v>
      </c>
      <c r="L30" s="197">
        <v>0.66666666666666663</v>
      </c>
      <c r="M30" s="198">
        <v>1</v>
      </c>
      <c r="N30" s="197">
        <v>0.6</v>
      </c>
      <c r="O30" s="198">
        <v>0.8</v>
      </c>
      <c r="P30" s="197">
        <v>0.6</v>
      </c>
      <c r="Q30" s="198">
        <v>0.8</v>
      </c>
      <c r="R30" s="197">
        <v>0.4</v>
      </c>
      <c r="S30" s="198">
        <v>0.5</v>
      </c>
      <c r="T30" s="197">
        <v>0.45</v>
      </c>
      <c r="U30" s="204">
        <v>0.5</v>
      </c>
    </row>
    <row r="31" spans="1:21" x14ac:dyDescent="0.25">
      <c r="A31" s="199" t="s">
        <v>20</v>
      </c>
      <c r="B31" s="200"/>
      <c r="C31" s="201" t="s">
        <v>19</v>
      </c>
      <c r="D31" s="202"/>
      <c r="E31" s="203"/>
      <c r="F31" s="197">
        <v>10</v>
      </c>
      <c r="G31" s="198">
        <v>15</v>
      </c>
      <c r="H31" s="197"/>
      <c r="I31" s="198"/>
      <c r="J31" s="197"/>
      <c r="K31" s="198"/>
      <c r="L31" s="197"/>
      <c r="M31" s="198"/>
      <c r="N31" s="197"/>
      <c r="O31" s="198"/>
      <c r="P31" s="197"/>
      <c r="Q31" s="198"/>
      <c r="R31" s="197"/>
      <c r="S31" s="198"/>
      <c r="T31" s="197">
        <v>20</v>
      </c>
      <c r="U31" s="204">
        <v>20</v>
      </c>
    </row>
    <row r="32" spans="1:21" ht="18.75" thickBot="1" x14ac:dyDescent="0.3">
      <c r="A32" s="205" t="s">
        <v>27</v>
      </c>
      <c r="B32" s="206"/>
      <c r="C32" s="207" t="s">
        <v>19</v>
      </c>
      <c r="D32" s="208">
        <v>6.8</v>
      </c>
      <c r="E32" s="209">
        <v>7.5</v>
      </c>
      <c r="F32" s="210">
        <v>5.5</v>
      </c>
      <c r="G32" s="211">
        <v>8</v>
      </c>
      <c r="H32" s="210">
        <v>6</v>
      </c>
      <c r="I32" s="211">
        <v>6.7</v>
      </c>
      <c r="J32" s="210">
        <v>7</v>
      </c>
      <c r="K32" s="211">
        <v>9.5</v>
      </c>
      <c r="L32" s="210">
        <v>7</v>
      </c>
      <c r="M32" s="211">
        <v>8</v>
      </c>
      <c r="N32" s="210"/>
      <c r="O32" s="211"/>
      <c r="P32" s="210">
        <v>7</v>
      </c>
      <c r="Q32" s="211">
        <v>8</v>
      </c>
      <c r="R32" s="210">
        <v>6</v>
      </c>
      <c r="S32" s="211">
        <v>7</v>
      </c>
      <c r="T32" s="210">
        <v>7</v>
      </c>
      <c r="U32" s="212">
        <v>7</v>
      </c>
    </row>
    <row r="33" spans="1:21" ht="18.75" thickBot="1" x14ac:dyDescent="0.3">
      <c r="A33" s="219" t="s">
        <v>127</v>
      </c>
      <c r="B33" s="194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220"/>
    </row>
    <row r="34" spans="1:21" x14ac:dyDescent="0.25">
      <c r="A34" s="199" t="s">
        <v>38</v>
      </c>
      <c r="B34" s="200"/>
      <c r="C34" s="201" t="s">
        <v>19</v>
      </c>
      <c r="D34" s="202"/>
      <c r="E34" s="203"/>
      <c r="F34" s="197">
        <v>5</v>
      </c>
      <c r="G34" s="198">
        <v>6</v>
      </c>
      <c r="H34" s="197"/>
      <c r="I34" s="198"/>
      <c r="J34" s="197"/>
      <c r="K34" s="198"/>
      <c r="L34" s="197"/>
      <c r="M34" s="198"/>
      <c r="N34" s="197"/>
      <c r="O34" s="198"/>
      <c r="P34" s="197"/>
      <c r="Q34" s="198"/>
      <c r="R34" s="197"/>
      <c r="S34" s="198"/>
      <c r="T34" s="197">
        <v>5</v>
      </c>
      <c r="U34" s="204">
        <v>6</v>
      </c>
    </row>
    <row r="35" spans="1:21" ht="18.75" thickBot="1" x14ac:dyDescent="0.3">
      <c r="A35" s="205" t="s">
        <v>40</v>
      </c>
      <c r="B35" s="206"/>
      <c r="C35" s="207" t="s">
        <v>19</v>
      </c>
      <c r="D35" s="208"/>
      <c r="E35" s="209"/>
      <c r="F35" s="210">
        <v>5</v>
      </c>
      <c r="G35" s="211">
        <v>6</v>
      </c>
      <c r="H35" s="210"/>
      <c r="I35" s="211"/>
      <c r="J35" s="210"/>
      <c r="K35" s="211"/>
      <c r="L35" s="210"/>
      <c r="M35" s="211"/>
      <c r="N35" s="210"/>
      <c r="O35" s="211"/>
      <c r="P35" s="210"/>
      <c r="Q35" s="211"/>
      <c r="R35" s="210"/>
      <c r="S35" s="211"/>
      <c r="T35" s="210">
        <v>6</v>
      </c>
      <c r="U35" s="212">
        <v>7</v>
      </c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showGridLines="0" showZeros="0" zoomScale="110" zoomScaleNormal="110" workbookViewId="0">
      <selection activeCell="A2" sqref="A2:U41"/>
    </sheetView>
  </sheetViews>
  <sheetFormatPr defaultRowHeight="15.75" x14ac:dyDescent="0.25"/>
  <cols>
    <col min="1" max="1" width="20.28515625" style="157" bestFit="1" customWidth="1"/>
    <col min="2" max="2" width="13.5703125" style="158" customWidth="1"/>
    <col min="3" max="3" width="6.5703125" style="157" customWidth="1"/>
    <col min="4" max="17" width="7.140625" style="157" customWidth="1"/>
    <col min="18" max="21" width="7.140625" style="2" customWidth="1"/>
    <col min="22" max="16384" width="9.140625" style="2"/>
  </cols>
  <sheetData>
    <row r="1" spans="1:21" ht="16.5" thickBot="1" x14ac:dyDescent="0.3"/>
    <row r="2" spans="1:21" ht="16.5" thickBot="1" x14ac:dyDescent="0.3">
      <c r="A2" s="173" t="s">
        <v>52</v>
      </c>
      <c r="B2" s="174"/>
      <c r="C2" s="175"/>
      <c r="D2" s="177" t="s">
        <v>274</v>
      </c>
      <c r="E2" s="177"/>
      <c r="F2" s="178" t="s">
        <v>53</v>
      </c>
      <c r="G2" s="177"/>
      <c r="H2" s="177" t="s">
        <v>162</v>
      </c>
      <c r="I2" s="177"/>
      <c r="J2" s="178" t="s">
        <v>128</v>
      </c>
      <c r="K2" s="177"/>
      <c r="L2" s="177" t="s">
        <v>159</v>
      </c>
      <c r="M2" s="177"/>
      <c r="N2" s="178" t="s">
        <v>275</v>
      </c>
      <c r="O2" s="177"/>
      <c r="P2" s="177" t="s">
        <v>276</v>
      </c>
      <c r="Q2" s="177"/>
      <c r="R2" s="178" t="s">
        <v>277</v>
      </c>
      <c r="S2" s="177"/>
      <c r="T2" s="177" t="s">
        <v>237</v>
      </c>
      <c r="U2" s="179"/>
    </row>
    <row r="3" spans="1:21" x14ac:dyDescent="0.25">
      <c r="A3" s="180" t="s">
        <v>54</v>
      </c>
      <c r="B3" s="181"/>
      <c r="C3" s="182"/>
      <c r="D3" s="183">
        <v>44081</v>
      </c>
      <c r="E3" s="183"/>
      <c r="F3" s="183">
        <v>44084</v>
      </c>
      <c r="G3" s="183"/>
      <c r="H3" s="183">
        <v>44075</v>
      </c>
      <c r="I3" s="183"/>
      <c r="J3" s="183">
        <v>44084</v>
      </c>
      <c r="K3" s="183"/>
      <c r="L3" s="183">
        <v>44084</v>
      </c>
      <c r="M3" s="183"/>
      <c r="N3" s="183">
        <v>44082</v>
      </c>
      <c r="O3" s="183"/>
      <c r="P3" s="183">
        <v>44084</v>
      </c>
      <c r="Q3" s="183"/>
      <c r="R3" s="183">
        <v>44083</v>
      </c>
      <c r="S3" s="183"/>
      <c r="T3" s="183">
        <v>44083</v>
      </c>
      <c r="U3" s="184"/>
    </row>
    <row r="4" spans="1:21" ht="16.5" thickBot="1" x14ac:dyDescent="0.3">
      <c r="A4" s="213" t="s">
        <v>57</v>
      </c>
      <c r="B4" s="214" t="s">
        <v>58</v>
      </c>
      <c r="C4" s="215" t="s">
        <v>16</v>
      </c>
      <c r="D4" s="216" t="s">
        <v>17</v>
      </c>
      <c r="E4" s="217" t="s">
        <v>18</v>
      </c>
      <c r="F4" s="216" t="s">
        <v>17</v>
      </c>
      <c r="G4" s="217" t="s">
        <v>18</v>
      </c>
      <c r="H4" s="216" t="s">
        <v>17</v>
      </c>
      <c r="I4" s="217" t="s">
        <v>18</v>
      </c>
      <c r="J4" s="216" t="s">
        <v>17</v>
      </c>
      <c r="K4" s="217" t="s">
        <v>18</v>
      </c>
      <c r="L4" s="216" t="s">
        <v>17</v>
      </c>
      <c r="M4" s="217" t="s">
        <v>18</v>
      </c>
      <c r="N4" s="216" t="s">
        <v>17</v>
      </c>
      <c r="O4" s="217" t="s">
        <v>18</v>
      </c>
      <c r="P4" s="216" t="s">
        <v>17</v>
      </c>
      <c r="Q4" s="217" t="s">
        <v>18</v>
      </c>
      <c r="R4" s="216" t="s">
        <v>17</v>
      </c>
      <c r="S4" s="217" t="s">
        <v>18</v>
      </c>
      <c r="T4" s="216" t="s">
        <v>17</v>
      </c>
      <c r="U4" s="218" t="s">
        <v>18</v>
      </c>
    </row>
    <row r="5" spans="1:21" thickBot="1" x14ac:dyDescent="0.25">
      <c r="A5" s="219" t="s">
        <v>55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220"/>
    </row>
    <row r="6" spans="1:21" ht="15" x14ac:dyDescent="0.2">
      <c r="A6" s="221" t="s">
        <v>241</v>
      </c>
      <c r="B6" s="222"/>
      <c r="C6" s="201" t="s">
        <v>19</v>
      </c>
      <c r="D6" s="202"/>
      <c r="E6" s="203"/>
      <c r="F6" s="197"/>
      <c r="G6" s="198"/>
      <c r="H6" s="197"/>
      <c r="I6" s="198"/>
      <c r="J6" s="197"/>
      <c r="K6" s="198"/>
      <c r="L6" s="197"/>
      <c r="M6" s="198"/>
      <c r="N6" s="197"/>
      <c r="O6" s="198"/>
      <c r="P6" s="197"/>
      <c r="Q6" s="198"/>
      <c r="R6" s="197"/>
      <c r="S6" s="198"/>
      <c r="T6" s="197">
        <v>5</v>
      </c>
      <c r="U6" s="204">
        <v>10</v>
      </c>
    </row>
    <row r="7" spans="1:21" x14ac:dyDescent="0.25">
      <c r="A7" s="221" t="s">
        <v>287</v>
      </c>
      <c r="B7" s="224"/>
      <c r="C7" s="201" t="s">
        <v>19</v>
      </c>
      <c r="D7" s="241"/>
      <c r="E7" s="242"/>
      <c r="F7" s="242">
        <v>18</v>
      </c>
      <c r="G7" s="242">
        <v>28</v>
      </c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242"/>
      <c r="U7" s="243"/>
    </row>
    <row r="8" spans="1:21" x14ac:dyDescent="0.25">
      <c r="A8" s="221" t="s">
        <v>45</v>
      </c>
      <c r="B8" s="224"/>
      <c r="C8" s="201" t="s">
        <v>19</v>
      </c>
      <c r="D8" s="241"/>
      <c r="E8" s="242"/>
      <c r="F8" s="242">
        <v>3</v>
      </c>
      <c r="G8" s="242">
        <v>5</v>
      </c>
      <c r="H8" s="242">
        <v>5</v>
      </c>
      <c r="I8" s="242">
        <v>5.54</v>
      </c>
      <c r="J8" s="242"/>
      <c r="K8" s="242"/>
      <c r="L8" s="242">
        <v>2.5</v>
      </c>
      <c r="M8" s="242">
        <v>4</v>
      </c>
      <c r="N8" s="242"/>
      <c r="O8" s="242"/>
      <c r="P8" s="242"/>
      <c r="Q8" s="242"/>
      <c r="R8" s="242">
        <v>3</v>
      </c>
      <c r="S8" s="242">
        <v>4</v>
      </c>
      <c r="T8" s="242"/>
      <c r="U8" s="243"/>
    </row>
    <row r="9" spans="1:21" ht="16.5" thickBot="1" x14ac:dyDescent="0.3">
      <c r="A9" s="221" t="s">
        <v>35</v>
      </c>
      <c r="B9" s="224"/>
      <c r="C9" s="201" t="s">
        <v>19</v>
      </c>
      <c r="D9" s="241"/>
      <c r="E9" s="242"/>
      <c r="F9" s="242">
        <v>3</v>
      </c>
      <c r="G9" s="242">
        <v>4</v>
      </c>
      <c r="H9" s="242">
        <v>2.5</v>
      </c>
      <c r="I9" s="242">
        <v>3.5</v>
      </c>
      <c r="J9" s="242">
        <v>2.5</v>
      </c>
      <c r="K9" s="242">
        <v>5</v>
      </c>
      <c r="L9" s="242">
        <v>3</v>
      </c>
      <c r="M9" s="242">
        <v>4.5</v>
      </c>
      <c r="N9" s="242"/>
      <c r="O9" s="242"/>
      <c r="P9" s="242">
        <v>2.5</v>
      </c>
      <c r="Q9" s="242">
        <v>3</v>
      </c>
      <c r="R9" s="242">
        <v>2</v>
      </c>
      <c r="S9" s="242">
        <v>2.5</v>
      </c>
      <c r="T9" s="242">
        <v>6</v>
      </c>
      <c r="U9" s="243">
        <v>6</v>
      </c>
    </row>
    <row r="10" spans="1:21" ht="16.5" thickBot="1" x14ac:dyDescent="0.3">
      <c r="A10" s="228" t="s">
        <v>157</v>
      </c>
      <c r="B10" s="229"/>
      <c r="C10" s="230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2"/>
    </row>
    <row r="11" spans="1:21" x14ac:dyDescent="0.25">
      <c r="A11" s="223"/>
      <c r="B11" s="224" t="s">
        <v>266</v>
      </c>
      <c r="C11" s="201" t="s">
        <v>19</v>
      </c>
      <c r="D11" s="241"/>
      <c r="E11" s="242"/>
      <c r="F11" s="242">
        <v>2</v>
      </c>
      <c r="G11" s="242">
        <v>3</v>
      </c>
      <c r="H11" s="242">
        <v>2</v>
      </c>
      <c r="I11" s="242">
        <v>2.67</v>
      </c>
      <c r="J11" s="242">
        <v>1.3333333333333333</v>
      </c>
      <c r="K11" s="242">
        <v>3</v>
      </c>
      <c r="L11" s="242"/>
      <c r="M11" s="242"/>
      <c r="N11" s="242"/>
      <c r="O11" s="242"/>
      <c r="P11" s="242"/>
      <c r="Q11" s="242"/>
      <c r="R11" s="242"/>
      <c r="S11" s="242"/>
      <c r="T11" s="242"/>
      <c r="U11" s="243"/>
    </row>
    <row r="12" spans="1:21" x14ac:dyDescent="0.25">
      <c r="A12" s="223"/>
      <c r="B12" s="224" t="s">
        <v>268</v>
      </c>
      <c r="C12" s="201" t="s">
        <v>19</v>
      </c>
      <c r="D12" s="241"/>
      <c r="E12" s="242"/>
      <c r="F12" s="242">
        <v>2</v>
      </c>
      <c r="G12" s="242">
        <v>3.5</v>
      </c>
      <c r="H12" s="242">
        <v>2</v>
      </c>
      <c r="I12" s="242">
        <v>3</v>
      </c>
      <c r="J12" s="242">
        <v>2</v>
      </c>
      <c r="K12" s="242">
        <v>3.3333333333333335</v>
      </c>
      <c r="L12" s="242">
        <v>3</v>
      </c>
      <c r="M12" s="242">
        <v>4</v>
      </c>
      <c r="N12" s="242"/>
      <c r="O12" s="242"/>
      <c r="P12" s="242"/>
      <c r="Q12" s="242"/>
      <c r="R12" s="242"/>
      <c r="S12" s="242"/>
      <c r="T12" s="242"/>
      <c r="U12" s="243"/>
    </row>
    <row r="13" spans="1:21" x14ac:dyDescent="0.25">
      <c r="A13" s="223"/>
      <c r="B13" s="224" t="s">
        <v>288</v>
      </c>
      <c r="C13" s="201" t="s">
        <v>19</v>
      </c>
      <c r="D13" s="241"/>
      <c r="E13" s="242"/>
      <c r="F13" s="242">
        <v>2</v>
      </c>
      <c r="G13" s="242">
        <v>3</v>
      </c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3"/>
    </row>
    <row r="14" spans="1:21" x14ac:dyDescent="0.25">
      <c r="A14" s="223"/>
      <c r="B14" s="224" t="s">
        <v>269</v>
      </c>
      <c r="C14" s="201" t="s">
        <v>19</v>
      </c>
      <c r="D14" s="241"/>
      <c r="E14" s="242"/>
      <c r="F14" s="242">
        <v>2</v>
      </c>
      <c r="G14" s="242">
        <v>3.5</v>
      </c>
      <c r="H14" s="242"/>
      <c r="I14" s="242"/>
      <c r="J14" s="242">
        <v>1.3333333333333333</v>
      </c>
      <c r="K14" s="242">
        <v>2.6666666666666665</v>
      </c>
      <c r="L14" s="242"/>
      <c r="M14" s="242"/>
      <c r="N14" s="242"/>
      <c r="O14" s="242"/>
      <c r="P14" s="242"/>
      <c r="Q14" s="242"/>
      <c r="R14" s="242">
        <v>2</v>
      </c>
      <c r="S14" s="242">
        <v>2</v>
      </c>
      <c r="T14" s="242"/>
      <c r="U14" s="243"/>
    </row>
    <row r="15" spans="1:21" x14ac:dyDescent="0.25">
      <c r="A15" s="223"/>
      <c r="B15" s="224" t="s">
        <v>278</v>
      </c>
      <c r="C15" s="201" t="s">
        <v>19</v>
      </c>
      <c r="D15" s="241"/>
      <c r="E15" s="242"/>
      <c r="F15" s="242">
        <v>2.2000000000000002</v>
      </c>
      <c r="G15" s="242">
        <v>3</v>
      </c>
      <c r="H15" s="242"/>
      <c r="I15" s="242"/>
      <c r="J15" s="242"/>
      <c r="K15" s="242"/>
      <c r="L15" s="242">
        <v>3</v>
      </c>
      <c r="M15" s="242">
        <v>4</v>
      </c>
      <c r="N15" s="242"/>
      <c r="O15" s="242"/>
      <c r="P15" s="242"/>
      <c r="Q15" s="242"/>
      <c r="R15" s="242">
        <v>2.5</v>
      </c>
      <c r="S15" s="242">
        <v>3</v>
      </c>
      <c r="T15" s="242"/>
      <c r="U15" s="243"/>
    </row>
    <row r="16" spans="1:21" x14ac:dyDescent="0.25">
      <c r="A16" s="223"/>
      <c r="B16" s="224" t="s">
        <v>279</v>
      </c>
      <c r="C16" s="201" t="s">
        <v>19</v>
      </c>
      <c r="D16" s="241"/>
      <c r="E16" s="242"/>
      <c r="F16" s="242">
        <v>2.2999999999999998</v>
      </c>
      <c r="G16" s="242">
        <v>3</v>
      </c>
      <c r="H16" s="242"/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3"/>
    </row>
    <row r="17" spans="1:21" x14ac:dyDescent="0.25">
      <c r="A17" s="223"/>
      <c r="B17" s="224" t="s">
        <v>280</v>
      </c>
      <c r="C17" s="201" t="s">
        <v>19</v>
      </c>
      <c r="D17" s="241"/>
      <c r="E17" s="242"/>
      <c r="F17" s="242">
        <v>2</v>
      </c>
      <c r="G17" s="242">
        <v>3</v>
      </c>
      <c r="H17" s="242"/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3"/>
    </row>
    <row r="18" spans="1:21" x14ac:dyDescent="0.25">
      <c r="A18" s="223"/>
      <c r="B18" s="224" t="s">
        <v>267</v>
      </c>
      <c r="C18" s="201" t="s">
        <v>19</v>
      </c>
      <c r="D18" s="241"/>
      <c r="E18" s="242"/>
      <c r="F18" s="242">
        <v>2.5</v>
      </c>
      <c r="G18" s="242">
        <v>3.75</v>
      </c>
      <c r="H18" s="242">
        <v>3</v>
      </c>
      <c r="I18" s="242">
        <v>3.34</v>
      </c>
      <c r="J18" s="242">
        <v>1.3333333333333333</v>
      </c>
      <c r="K18" s="242">
        <v>2.6666666666666665</v>
      </c>
      <c r="L18" s="242">
        <v>3</v>
      </c>
      <c r="M18" s="242">
        <v>4</v>
      </c>
      <c r="N18" s="242"/>
      <c r="O18" s="242"/>
      <c r="P18" s="242"/>
      <c r="Q18" s="242"/>
      <c r="R18" s="242"/>
      <c r="S18" s="242"/>
      <c r="T18" s="242"/>
      <c r="U18" s="243"/>
    </row>
    <row r="19" spans="1:21" x14ac:dyDescent="0.25">
      <c r="A19" s="223"/>
      <c r="B19" s="224" t="s">
        <v>265</v>
      </c>
      <c r="C19" s="201" t="s">
        <v>19</v>
      </c>
      <c r="D19" s="241"/>
      <c r="E19" s="242"/>
      <c r="F19" s="242">
        <v>2</v>
      </c>
      <c r="G19" s="242">
        <v>3.3</v>
      </c>
      <c r="H19" s="242">
        <v>3</v>
      </c>
      <c r="I19" s="242">
        <v>3.34</v>
      </c>
      <c r="J19" s="242">
        <v>1.6666666666666667</v>
      </c>
      <c r="K19" s="242">
        <v>3.3333333333333335</v>
      </c>
      <c r="L19" s="242"/>
      <c r="M19" s="242"/>
      <c r="N19" s="242"/>
      <c r="O19" s="242"/>
      <c r="P19" s="242"/>
      <c r="Q19" s="242"/>
      <c r="R19" s="242">
        <v>1.6</v>
      </c>
      <c r="S19" s="242">
        <v>2</v>
      </c>
      <c r="T19" s="242"/>
      <c r="U19" s="243"/>
    </row>
    <row r="20" spans="1:21" x14ac:dyDescent="0.25">
      <c r="A20" s="223"/>
      <c r="B20" s="224" t="s">
        <v>289</v>
      </c>
      <c r="C20" s="201" t="s">
        <v>19</v>
      </c>
      <c r="D20" s="241"/>
      <c r="E20" s="242"/>
      <c r="F20" s="242">
        <v>2.5</v>
      </c>
      <c r="G20" s="242">
        <v>3.3</v>
      </c>
      <c r="H20" s="242"/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3"/>
    </row>
    <row r="21" spans="1:21" ht="15" x14ac:dyDescent="0.2">
      <c r="A21" s="244" t="s">
        <v>238</v>
      </c>
      <c r="B21" s="222"/>
      <c r="C21" s="201" t="s">
        <v>19</v>
      </c>
      <c r="D21" s="202"/>
      <c r="E21" s="203"/>
      <c r="F21" s="197">
        <v>12</v>
      </c>
      <c r="G21" s="198">
        <v>20</v>
      </c>
      <c r="H21" s="197">
        <v>14</v>
      </c>
      <c r="I21" s="198">
        <v>16</v>
      </c>
      <c r="J21" s="197">
        <v>14</v>
      </c>
      <c r="K21" s="198">
        <v>20</v>
      </c>
      <c r="L21" s="197">
        <v>20</v>
      </c>
      <c r="M21" s="198">
        <v>25</v>
      </c>
      <c r="N21" s="197">
        <v>22</v>
      </c>
      <c r="O21" s="198">
        <v>28</v>
      </c>
      <c r="P21" s="197">
        <v>8</v>
      </c>
      <c r="Q21" s="198">
        <v>12</v>
      </c>
      <c r="R21" s="197"/>
      <c r="S21" s="198"/>
      <c r="T21" s="197">
        <v>20</v>
      </c>
      <c r="U21" s="204">
        <v>20</v>
      </c>
    </row>
    <row r="22" spans="1:21" ht="15" x14ac:dyDescent="0.2">
      <c r="A22" s="221" t="s">
        <v>240</v>
      </c>
      <c r="B22" s="222"/>
      <c r="C22" s="201" t="s">
        <v>19</v>
      </c>
      <c r="D22" s="202"/>
      <c r="E22" s="203"/>
      <c r="F22" s="197"/>
      <c r="G22" s="198"/>
      <c r="H22" s="197">
        <v>3</v>
      </c>
      <c r="I22" s="198">
        <v>5</v>
      </c>
      <c r="J22" s="197"/>
      <c r="K22" s="198"/>
      <c r="L22" s="197">
        <v>8</v>
      </c>
      <c r="M22" s="198">
        <v>10</v>
      </c>
      <c r="N22" s="197"/>
      <c r="O22" s="198"/>
      <c r="P22" s="197">
        <v>4</v>
      </c>
      <c r="Q22" s="198">
        <v>5</v>
      </c>
      <c r="R22" s="197">
        <v>3</v>
      </c>
      <c r="S22" s="198">
        <v>5</v>
      </c>
      <c r="T22" s="197"/>
      <c r="U22" s="204"/>
    </row>
    <row r="23" spans="1:21" ht="15" x14ac:dyDescent="0.2">
      <c r="A23" s="221" t="s">
        <v>239</v>
      </c>
      <c r="B23" s="222"/>
      <c r="C23" s="201" t="s">
        <v>19</v>
      </c>
      <c r="D23" s="202"/>
      <c r="E23" s="203"/>
      <c r="F23" s="197"/>
      <c r="G23" s="198"/>
      <c r="H23" s="197"/>
      <c r="I23" s="198"/>
      <c r="J23" s="197"/>
      <c r="K23" s="198"/>
      <c r="L23" s="197"/>
      <c r="M23" s="198"/>
      <c r="N23" s="197">
        <v>3</v>
      </c>
      <c r="O23" s="198">
        <v>4</v>
      </c>
      <c r="P23" s="197"/>
      <c r="Q23" s="198"/>
      <c r="R23" s="197">
        <v>3</v>
      </c>
      <c r="S23" s="198">
        <v>3.8</v>
      </c>
      <c r="T23" s="197"/>
      <c r="U23" s="204"/>
    </row>
    <row r="24" spans="1:21" ht="15" x14ac:dyDescent="0.2">
      <c r="A24" s="221" t="s">
        <v>94</v>
      </c>
      <c r="B24" s="222"/>
      <c r="C24" s="201" t="s">
        <v>19</v>
      </c>
      <c r="D24" s="202"/>
      <c r="E24" s="203"/>
      <c r="F24" s="197"/>
      <c r="G24" s="198"/>
      <c r="H24" s="197"/>
      <c r="I24" s="198"/>
      <c r="J24" s="197"/>
      <c r="K24" s="198"/>
      <c r="L24" s="197"/>
      <c r="M24" s="198"/>
      <c r="N24" s="197"/>
      <c r="O24" s="198"/>
      <c r="P24" s="197"/>
      <c r="Q24" s="198"/>
      <c r="R24" s="197"/>
      <c r="S24" s="198"/>
      <c r="T24" s="197">
        <v>6</v>
      </c>
      <c r="U24" s="204">
        <v>7</v>
      </c>
    </row>
    <row r="25" spans="1:21" ht="15" x14ac:dyDescent="0.2">
      <c r="A25" s="221" t="s">
        <v>97</v>
      </c>
      <c r="B25" s="222"/>
      <c r="C25" s="201" t="s">
        <v>19</v>
      </c>
      <c r="D25" s="202"/>
      <c r="E25" s="203"/>
      <c r="F25" s="197">
        <v>5</v>
      </c>
      <c r="G25" s="198">
        <v>7</v>
      </c>
      <c r="H25" s="197"/>
      <c r="I25" s="198"/>
      <c r="J25" s="197"/>
      <c r="K25" s="198"/>
      <c r="L25" s="197">
        <v>5</v>
      </c>
      <c r="M25" s="198">
        <v>8</v>
      </c>
      <c r="N25" s="197"/>
      <c r="O25" s="198"/>
      <c r="P25" s="197"/>
      <c r="Q25" s="198"/>
      <c r="R25" s="197"/>
      <c r="S25" s="198"/>
      <c r="T25" s="197">
        <v>5</v>
      </c>
      <c r="U25" s="204">
        <v>5</v>
      </c>
    </row>
    <row r="26" spans="1:21" ht="15" x14ac:dyDescent="0.2">
      <c r="A26" s="221" t="s">
        <v>60</v>
      </c>
      <c r="B26" s="222"/>
      <c r="C26" s="201" t="s">
        <v>19</v>
      </c>
      <c r="D26" s="202">
        <v>3.5</v>
      </c>
      <c r="E26" s="203">
        <v>4.5</v>
      </c>
      <c r="F26" s="197">
        <v>2</v>
      </c>
      <c r="G26" s="198">
        <v>3</v>
      </c>
      <c r="H26" s="197">
        <v>2.5</v>
      </c>
      <c r="I26" s="198">
        <v>2.75</v>
      </c>
      <c r="J26" s="197">
        <v>1.5</v>
      </c>
      <c r="K26" s="198">
        <v>3</v>
      </c>
      <c r="L26" s="197">
        <v>2</v>
      </c>
      <c r="M26" s="198">
        <v>4</v>
      </c>
      <c r="N26" s="197">
        <v>2</v>
      </c>
      <c r="O26" s="198">
        <v>3</v>
      </c>
      <c r="P26" s="197">
        <v>2</v>
      </c>
      <c r="Q26" s="198">
        <v>3</v>
      </c>
      <c r="R26" s="197"/>
      <c r="S26" s="198"/>
      <c r="T26" s="197">
        <v>2</v>
      </c>
      <c r="U26" s="204">
        <v>4</v>
      </c>
    </row>
    <row r="27" spans="1:21" thickBot="1" x14ac:dyDescent="0.25">
      <c r="A27" s="221" t="s">
        <v>59</v>
      </c>
      <c r="B27" s="222"/>
      <c r="C27" s="201" t="s">
        <v>19</v>
      </c>
      <c r="D27" s="202">
        <v>14</v>
      </c>
      <c r="E27" s="203">
        <v>18</v>
      </c>
      <c r="F27" s="197">
        <v>10</v>
      </c>
      <c r="G27" s="198">
        <v>15</v>
      </c>
      <c r="H27" s="197"/>
      <c r="I27" s="198"/>
      <c r="J27" s="197">
        <v>10</v>
      </c>
      <c r="K27" s="198">
        <v>18</v>
      </c>
      <c r="L27" s="197">
        <v>12</v>
      </c>
      <c r="M27" s="198">
        <v>15</v>
      </c>
      <c r="N27" s="197">
        <v>15</v>
      </c>
      <c r="O27" s="198">
        <v>20</v>
      </c>
      <c r="P27" s="197"/>
      <c r="Q27" s="198"/>
      <c r="R27" s="197">
        <v>10</v>
      </c>
      <c r="S27" s="198">
        <v>12.5</v>
      </c>
      <c r="T27" s="197">
        <v>6</v>
      </c>
      <c r="U27" s="204">
        <v>6</v>
      </c>
    </row>
    <row r="28" spans="1:21" thickBot="1" x14ac:dyDescent="0.25">
      <c r="A28" s="219" t="s">
        <v>127</v>
      </c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220"/>
    </row>
    <row r="29" spans="1:21" ht="15" x14ac:dyDescent="0.2">
      <c r="A29" s="221" t="s">
        <v>42</v>
      </c>
      <c r="B29" s="222"/>
      <c r="C29" s="201" t="s">
        <v>33</v>
      </c>
      <c r="D29" s="202"/>
      <c r="E29" s="203"/>
      <c r="F29" s="197">
        <v>4.75</v>
      </c>
      <c r="G29" s="198">
        <v>6</v>
      </c>
      <c r="H29" s="197">
        <v>6</v>
      </c>
      <c r="I29" s="198">
        <v>6</v>
      </c>
      <c r="J29" s="197">
        <v>5</v>
      </c>
      <c r="K29" s="198">
        <v>10</v>
      </c>
      <c r="L29" s="197"/>
      <c r="M29" s="198"/>
      <c r="N29" s="197">
        <v>5</v>
      </c>
      <c r="O29" s="198">
        <v>6</v>
      </c>
      <c r="P29" s="197">
        <v>4.5</v>
      </c>
      <c r="Q29" s="198">
        <v>5</v>
      </c>
      <c r="R29" s="197">
        <v>6</v>
      </c>
      <c r="S29" s="198">
        <v>6</v>
      </c>
      <c r="T29" s="197">
        <v>4</v>
      </c>
      <c r="U29" s="204">
        <v>6</v>
      </c>
    </row>
    <row r="30" spans="1:21" ht="15" x14ac:dyDescent="0.2">
      <c r="A30" s="221" t="s">
        <v>43</v>
      </c>
      <c r="B30" s="222"/>
      <c r="C30" s="201" t="s">
        <v>19</v>
      </c>
      <c r="D30" s="202">
        <v>2.8</v>
      </c>
      <c r="E30" s="203">
        <v>3</v>
      </c>
      <c r="F30" s="197">
        <v>1.65</v>
      </c>
      <c r="G30" s="198">
        <v>2.15</v>
      </c>
      <c r="H30" s="197">
        <v>1.8</v>
      </c>
      <c r="I30" s="198">
        <v>2.5</v>
      </c>
      <c r="J30" s="197">
        <v>2</v>
      </c>
      <c r="K30" s="198">
        <v>3</v>
      </c>
      <c r="L30" s="197">
        <v>2.5</v>
      </c>
      <c r="M30" s="198">
        <v>3</v>
      </c>
      <c r="N30" s="197">
        <v>1.5</v>
      </c>
      <c r="O30" s="198">
        <v>2</v>
      </c>
      <c r="P30" s="197">
        <v>1.8</v>
      </c>
      <c r="Q30" s="198">
        <v>2</v>
      </c>
      <c r="R30" s="197">
        <v>2</v>
      </c>
      <c r="S30" s="198">
        <v>2.5</v>
      </c>
      <c r="T30" s="197">
        <v>2</v>
      </c>
      <c r="U30" s="204">
        <v>2.8</v>
      </c>
    </row>
    <row r="31" spans="1:21" ht="15" x14ac:dyDescent="0.2">
      <c r="A31" s="221" t="s">
        <v>44</v>
      </c>
      <c r="B31" s="222"/>
      <c r="C31" s="201" t="s">
        <v>19</v>
      </c>
      <c r="D31" s="202">
        <v>4</v>
      </c>
      <c r="E31" s="203">
        <v>4.5</v>
      </c>
      <c r="F31" s="197">
        <v>2.33</v>
      </c>
      <c r="G31" s="198">
        <v>4.16</v>
      </c>
      <c r="H31" s="197">
        <v>3.6</v>
      </c>
      <c r="I31" s="198">
        <v>3.8</v>
      </c>
      <c r="J31" s="197">
        <v>3.3333333333333335</v>
      </c>
      <c r="K31" s="198">
        <v>4.166666666666667</v>
      </c>
      <c r="L31" s="197">
        <v>3.3333333333333335</v>
      </c>
      <c r="M31" s="198">
        <v>5</v>
      </c>
      <c r="N31" s="197">
        <v>3</v>
      </c>
      <c r="O31" s="198">
        <v>3.8</v>
      </c>
      <c r="P31" s="197">
        <v>2.7777777777777777</v>
      </c>
      <c r="Q31" s="198">
        <v>2.8888888888888888</v>
      </c>
      <c r="R31" s="197">
        <v>3.5</v>
      </c>
      <c r="S31" s="198">
        <v>3.6</v>
      </c>
      <c r="T31" s="197">
        <v>3.4</v>
      </c>
      <c r="U31" s="204">
        <v>5</v>
      </c>
    </row>
    <row r="32" spans="1:21" ht="15" x14ac:dyDescent="0.2">
      <c r="A32" s="221" t="s">
        <v>45</v>
      </c>
      <c r="B32" s="222"/>
      <c r="C32" s="201" t="s">
        <v>19</v>
      </c>
      <c r="D32" s="202">
        <v>8.5</v>
      </c>
      <c r="E32" s="203">
        <v>8.5</v>
      </c>
      <c r="F32" s="197">
        <v>4.8499999999999996</v>
      </c>
      <c r="G32" s="198">
        <v>6.5</v>
      </c>
      <c r="H32" s="197">
        <v>6</v>
      </c>
      <c r="I32" s="198">
        <v>8</v>
      </c>
      <c r="J32" s="197">
        <v>5</v>
      </c>
      <c r="K32" s="198">
        <v>6</v>
      </c>
      <c r="L32" s="197">
        <v>6</v>
      </c>
      <c r="M32" s="198">
        <v>8.5</v>
      </c>
      <c r="N32" s="197"/>
      <c r="O32" s="198"/>
      <c r="P32" s="197">
        <v>3.5</v>
      </c>
      <c r="Q32" s="198">
        <v>4.5</v>
      </c>
      <c r="R32" s="197"/>
      <c r="S32" s="198"/>
      <c r="T32" s="197"/>
      <c r="U32" s="204"/>
    </row>
    <row r="33" spans="1:21" ht="15" x14ac:dyDescent="0.2">
      <c r="A33" s="221" t="s">
        <v>46</v>
      </c>
      <c r="B33" s="222"/>
      <c r="C33" s="201" t="s">
        <v>19</v>
      </c>
      <c r="D33" s="202">
        <v>7</v>
      </c>
      <c r="E33" s="203">
        <v>7.8</v>
      </c>
      <c r="F33" s="197">
        <v>6.5</v>
      </c>
      <c r="G33" s="198">
        <v>8</v>
      </c>
      <c r="H33" s="197">
        <v>8</v>
      </c>
      <c r="I33" s="198">
        <v>8</v>
      </c>
      <c r="J33" s="197">
        <v>6.1111111111111107</v>
      </c>
      <c r="K33" s="198">
        <v>7.2222222222222223</v>
      </c>
      <c r="L33" s="197">
        <v>6</v>
      </c>
      <c r="M33" s="198">
        <v>7.5</v>
      </c>
      <c r="N33" s="197">
        <v>8</v>
      </c>
      <c r="O33" s="198">
        <v>8.5</v>
      </c>
      <c r="P33" s="197">
        <v>6</v>
      </c>
      <c r="Q33" s="198">
        <v>7</v>
      </c>
      <c r="R33" s="197">
        <v>6</v>
      </c>
      <c r="S33" s="198">
        <v>7</v>
      </c>
      <c r="T33" s="197">
        <v>6</v>
      </c>
      <c r="U33" s="204">
        <v>7</v>
      </c>
    </row>
    <row r="34" spans="1:21" ht="15" x14ac:dyDescent="0.2">
      <c r="A34" s="221" t="s">
        <v>47</v>
      </c>
      <c r="B34" s="222"/>
      <c r="C34" s="201" t="s">
        <v>19</v>
      </c>
      <c r="D34" s="202">
        <v>6.5</v>
      </c>
      <c r="E34" s="203">
        <v>7.8</v>
      </c>
      <c r="F34" s="197">
        <v>4.75</v>
      </c>
      <c r="G34" s="198">
        <v>5.5</v>
      </c>
      <c r="H34" s="197">
        <v>5.5</v>
      </c>
      <c r="I34" s="198">
        <v>6.4</v>
      </c>
      <c r="J34" s="197">
        <v>4.7058823529411766</v>
      </c>
      <c r="K34" s="198">
        <v>5.2941176470588234</v>
      </c>
      <c r="L34" s="197">
        <v>6.4285714285714288</v>
      </c>
      <c r="M34" s="198">
        <v>6.7857142857142856</v>
      </c>
      <c r="N34" s="197"/>
      <c r="O34" s="198"/>
      <c r="P34" s="197">
        <v>5.5</v>
      </c>
      <c r="Q34" s="198">
        <v>6</v>
      </c>
      <c r="R34" s="197">
        <v>5.5</v>
      </c>
      <c r="S34" s="198">
        <v>6.5</v>
      </c>
      <c r="T34" s="197">
        <v>4.5</v>
      </c>
      <c r="U34" s="204">
        <v>5.5</v>
      </c>
    </row>
    <row r="35" spans="1:21" ht="15" x14ac:dyDescent="0.2">
      <c r="A35" s="221" t="s">
        <v>35</v>
      </c>
      <c r="B35" s="222"/>
      <c r="C35" s="201" t="s">
        <v>19</v>
      </c>
      <c r="D35" s="202">
        <v>4.5</v>
      </c>
      <c r="E35" s="203">
        <v>5.5</v>
      </c>
      <c r="F35" s="197">
        <v>6</v>
      </c>
      <c r="G35" s="198">
        <v>7</v>
      </c>
      <c r="H35" s="197"/>
      <c r="I35" s="198"/>
      <c r="J35" s="197"/>
      <c r="K35" s="198"/>
      <c r="L35" s="197">
        <v>6</v>
      </c>
      <c r="M35" s="198">
        <v>7</v>
      </c>
      <c r="N35" s="197"/>
      <c r="O35" s="198"/>
      <c r="P35" s="197"/>
      <c r="Q35" s="198"/>
      <c r="R35" s="197"/>
      <c r="S35" s="198"/>
      <c r="T35" s="197">
        <v>7</v>
      </c>
      <c r="U35" s="204">
        <v>9</v>
      </c>
    </row>
    <row r="36" spans="1:21" ht="15" x14ac:dyDescent="0.2">
      <c r="A36" s="221" t="s">
        <v>49</v>
      </c>
      <c r="B36" s="222"/>
      <c r="C36" s="201" t="s">
        <v>19</v>
      </c>
      <c r="D36" s="202">
        <v>7.8</v>
      </c>
      <c r="E36" s="203">
        <v>8.8000000000000007</v>
      </c>
      <c r="F36" s="197">
        <v>8</v>
      </c>
      <c r="G36" s="198">
        <v>11</v>
      </c>
      <c r="H36" s="197">
        <v>7.2</v>
      </c>
      <c r="I36" s="198">
        <v>7.5</v>
      </c>
      <c r="J36" s="197">
        <v>7</v>
      </c>
      <c r="K36" s="198">
        <v>8</v>
      </c>
      <c r="L36" s="197">
        <v>7</v>
      </c>
      <c r="M36" s="198">
        <v>8.5</v>
      </c>
      <c r="N36" s="197">
        <v>5</v>
      </c>
      <c r="O36" s="198">
        <v>7</v>
      </c>
      <c r="P36" s="197">
        <v>7.5</v>
      </c>
      <c r="Q36" s="198">
        <v>8</v>
      </c>
      <c r="R36" s="197">
        <v>6.5</v>
      </c>
      <c r="S36" s="198">
        <v>6.5</v>
      </c>
      <c r="T36" s="197">
        <v>6.5</v>
      </c>
      <c r="U36" s="204">
        <v>8</v>
      </c>
    </row>
    <row r="37" spans="1:21" ht="15" x14ac:dyDescent="0.2">
      <c r="A37" s="221" t="s">
        <v>240</v>
      </c>
      <c r="B37" s="222"/>
      <c r="C37" s="201" t="s">
        <v>19</v>
      </c>
      <c r="D37" s="202">
        <v>7.8</v>
      </c>
      <c r="E37" s="203">
        <v>8.8000000000000007</v>
      </c>
      <c r="F37" s="197"/>
      <c r="G37" s="198"/>
      <c r="H37" s="197"/>
      <c r="I37" s="198"/>
      <c r="J37" s="197"/>
      <c r="K37" s="198"/>
      <c r="L37" s="197"/>
      <c r="M37" s="198"/>
      <c r="N37" s="197"/>
      <c r="O37" s="198"/>
      <c r="P37" s="197"/>
      <c r="Q37" s="198"/>
      <c r="R37" s="197"/>
      <c r="S37" s="198"/>
      <c r="T37" s="197">
        <v>7</v>
      </c>
      <c r="U37" s="204">
        <v>9</v>
      </c>
    </row>
    <row r="38" spans="1:21" ht="15" x14ac:dyDescent="0.2">
      <c r="A38" s="221" t="s">
        <v>239</v>
      </c>
      <c r="B38" s="222"/>
      <c r="C38" s="201" t="s">
        <v>19</v>
      </c>
      <c r="D38" s="202">
        <v>8.8000000000000007</v>
      </c>
      <c r="E38" s="203">
        <v>9.5</v>
      </c>
      <c r="F38" s="197">
        <v>7</v>
      </c>
      <c r="G38" s="198">
        <v>9</v>
      </c>
      <c r="H38" s="197">
        <v>7</v>
      </c>
      <c r="I38" s="198">
        <v>8.5</v>
      </c>
      <c r="J38" s="197">
        <v>7</v>
      </c>
      <c r="K38" s="198">
        <v>8</v>
      </c>
      <c r="L38" s="197">
        <v>8.5</v>
      </c>
      <c r="M38" s="198">
        <v>9.5</v>
      </c>
      <c r="N38" s="197">
        <v>6</v>
      </c>
      <c r="O38" s="198">
        <v>7.5</v>
      </c>
      <c r="P38" s="197">
        <v>5.5</v>
      </c>
      <c r="Q38" s="198">
        <v>6</v>
      </c>
      <c r="R38" s="197">
        <v>4</v>
      </c>
      <c r="S38" s="198">
        <v>5</v>
      </c>
      <c r="T38" s="197"/>
      <c r="U38" s="204"/>
    </row>
    <row r="39" spans="1:21" ht="15" x14ac:dyDescent="0.2">
      <c r="A39" s="221" t="s">
        <v>50</v>
      </c>
      <c r="B39" s="222"/>
      <c r="C39" s="201" t="s">
        <v>19</v>
      </c>
      <c r="D39" s="202">
        <v>6</v>
      </c>
      <c r="E39" s="203">
        <v>6.5</v>
      </c>
      <c r="F39" s="197">
        <v>5.3</v>
      </c>
      <c r="G39" s="198">
        <v>6.5</v>
      </c>
      <c r="H39" s="197">
        <v>5</v>
      </c>
      <c r="I39" s="198">
        <v>6.5</v>
      </c>
      <c r="J39" s="197">
        <v>7</v>
      </c>
      <c r="K39" s="198">
        <v>9</v>
      </c>
      <c r="L39" s="197">
        <v>6</v>
      </c>
      <c r="M39" s="198">
        <v>7</v>
      </c>
      <c r="N39" s="197">
        <v>6</v>
      </c>
      <c r="O39" s="198">
        <v>7</v>
      </c>
      <c r="P39" s="197">
        <v>5.5</v>
      </c>
      <c r="Q39" s="198">
        <v>6</v>
      </c>
      <c r="R39" s="197">
        <v>6.5</v>
      </c>
      <c r="S39" s="198">
        <v>6.5</v>
      </c>
      <c r="T39" s="197">
        <v>5</v>
      </c>
      <c r="U39" s="204">
        <v>5.5</v>
      </c>
    </row>
    <row r="40" spans="1:21" ht="15" x14ac:dyDescent="0.2">
      <c r="A40" s="221" t="s">
        <v>60</v>
      </c>
      <c r="B40" s="222"/>
      <c r="C40" s="201" t="s">
        <v>19</v>
      </c>
      <c r="D40" s="202"/>
      <c r="E40" s="203"/>
      <c r="F40" s="197">
        <v>3</v>
      </c>
      <c r="G40" s="198">
        <v>5</v>
      </c>
      <c r="H40" s="197"/>
      <c r="I40" s="198"/>
      <c r="J40" s="197">
        <v>6</v>
      </c>
      <c r="K40" s="198">
        <v>7</v>
      </c>
      <c r="L40" s="197">
        <v>5</v>
      </c>
      <c r="M40" s="198">
        <v>7.5</v>
      </c>
      <c r="N40" s="197"/>
      <c r="O40" s="198"/>
      <c r="P40" s="197"/>
      <c r="Q40" s="198"/>
      <c r="R40" s="197">
        <v>1.8</v>
      </c>
      <c r="S40" s="198">
        <v>2</v>
      </c>
      <c r="T40" s="197"/>
      <c r="U40" s="204"/>
    </row>
    <row r="41" spans="1:21" thickBot="1" x14ac:dyDescent="0.25">
      <c r="A41" s="225" t="s">
        <v>51</v>
      </c>
      <c r="B41" s="226"/>
      <c r="C41" s="207" t="s">
        <v>19</v>
      </c>
      <c r="D41" s="208">
        <v>6.8</v>
      </c>
      <c r="E41" s="209">
        <v>8.5</v>
      </c>
      <c r="F41" s="210">
        <v>3.5</v>
      </c>
      <c r="G41" s="211">
        <v>7</v>
      </c>
      <c r="H41" s="210">
        <v>5.5</v>
      </c>
      <c r="I41" s="211">
        <v>5.5</v>
      </c>
      <c r="J41" s="210">
        <v>7.1428571428571432</v>
      </c>
      <c r="K41" s="211">
        <v>10</v>
      </c>
      <c r="L41" s="210">
        <v>7.1428571428571432</v>
      </c>
      <c r="M41" s="211">
        <v>9.2857142857142865</v>
      </c>
      <c r="N41" s="210">
        <v>5</v>
      </c>
      <c r="O41" s="211">
        <v>7</v>
      </c>
      <c r="P41" s="210">
        <v>6</v>
      </c>
      <c r="Q41" s="211">
        <v>7</v>
      </c>
      <c r="R41" s="210">
        <v>6</v>
      </c>
      <c r="S41" s="211">
        <v>6</v>
      </c>
      <c r="T41" s="210">
        <v>7</v>
      </c>
      <c r="U41" s="212">
        <v>7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I29"/>
  <sheetViews>
    <sheetView showGridLines="0" zoomScale="110" zoomScaleNormal="110" workbookViewId="0">
      <selection activeCell="C7" sqref="C7:I2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5" width="15.7109375" bestFit="1" customWidth="1"/>
    <col min="6" max="6" width="12.85546875" customWidth="1"/>
    <col min="7" max="8" width="15.7109375" bestFit="1" customWidth="1"/>
    <col min="9" max="9" width="13.7109375" customWidth="1"/>
  </cols>
  <sheetData>
    <row r="3" spans="3:9" ht="18" x14ac:dyDescent="0.25">
      <c r="C3" s="33" t="s">
        <v>129</v>
      </c>
    </row>
    <row r="4" spans="3:9" ht="18" x14ac:dyDescent="0.25">
      <c r="C4" s="33"/>
    </row>
    <row r="5" spans="3:9" x14ac:dyDescent="0.2">
      <c r="C5" s="92"/>
    </row>
    <row r="6" spans="3:9" ht="13.5" thickBot="1" x14ac:dyDescent="0.25"/>
    <row r="7" spans="3:9" ht="15.75" x14ac:dyDescent="0.25">
      <c r="C7" s="66" t="s">
        <v>283</v>
      </c>
      <c r="D7" s="67"/>
      <c r="E7" s="67"/>
      <c r="F7" s="67"/>
      <c r="G7" s="67"/>
      <c r="H7" s="67"/>
      <c r="I7" s="68"/>
    </row>
    <row r="8" spans="3:9" ht="16.5" thickBot="1" x14ac:dyDescent="0.3">
      <c r="C8" s="107" t="s">
        <v>132</v>
      </c>
      <c r="D8" s="69"/>
      <c r="E8" s="69"/>
      <c r="F8" s="69"/>
      <c r="G8" s="69"/>
      <c r="H8" s="69"/>
      <c r="I8" s="70"/>
    </row>
    <row r="9" spans="3:9" ht="13.5" thickBot="1" x14ac:dyDescent="0.25">
      <c r="C9" s="271" t="s">
        <v>133</v>
      </c>
      <c r="D9" s="274" t="s">
        <v>134</v>
      </c>
      <c r="E9" s="275"/>
      <c r="F9" s="275"/>
      <c r="G9" s="275" t="s">
        <v>21</v>
      </c>
      <c r="H9" s="275"/>
      <c r="I9" s="276"/>
    </row>
    <row r="10" spans="3:9" ht="12.75" customHeight="1" thickBot="1" x14ac:dyDescent="0.25">
      <c r="C10" s="272"/>
      <c r="D10" s="277" t="s">
        <v>137</v>
      </c>
      <c r="E10" s="278"/>
      <c r="F10" s="279" t="s">
        <v>136</v>
      </c>
      <c r="G10" s="281" t="s">
        <v>135</v>
      </c>
      <c r="H10" s="282"/>
      <c r="I10" s="279" t="s">
        <v>136</v>
      </c>
    </row>
    <row r="11" spans="3:9" ht="13.5" thickBot="1" x14ac:dyDescent="0.25">
      <c r="C11" s="273"/>
      <c r="D11" s="267" t="s">
        <v>282</v>
      </c>
      <c r="E11" s="263" t="s">
        <v>281</v>
      </c>
      <c r="F11" s="280"/>
      <c r="G11" s="262" t="s">
        <v>282</v>
      </c>
      <c r="H11" s="264" t="s">
        <v>281</v>
      </c>
      <c r="I11" s="280"/>
    </row>
    <row r="12" spans="3:9" ht="13.5" x14ac:dyDescent="0.25">
      <c r="C12" s="268" t="s">
        <v>138</v>
      </c>
      <c r="D12" s="255">
        <v>152</v>
      </c>
      <c r="E12" s="265">
        <v>182</v>
      </c>
      <c r="F12" s="270">
        <v>-16.483516483516482</v>
      </c>
      <c r="G12" s="269">
        <v>3.5</v>
      </c>
      <c r="H12" s="260">
        <v>3.5</v>
      </c>
      <c r="I12" s="261">
        <v>0</v>
      </c>
    </row>
    <row r="13" spans="3:9" ht="13.5" x14ac:dyDescent="0.25">
      <c r="C13" s="250" t="s">
        <v>139</v>
      </c>
      <c r="D13" s="255">
        <v>79</v>
      </c>
      <c r="E13" s="252">
        <v>69</v>
      </c>
      <c r="F13" s="266">
        <v>14.492753623188406</v>
      </c>
      <c r="G13" s="255">
        <v>2.2999999999999998</v>
      </c>
      <c r="H13" s="252">
        <v>2.65</v>
      </c>
      <c r="I13" s="71">
        <v>-13.207547169811324</v>
      </c>
    </row>
    <row r="14" spans="3:9" ht="13.5" x14ac:dyDescent="0.25">
      <c r="C14" s="250" t="s">
        <v>140</v>
      </c>
      <c r="D14" s="255">
        <v>100</v>
      </c>
      <c r="E14" s="252">
        <v>90</v>
      </c>
      <c r="F14" s="258">
        <v>11.111111111111111</v>
      </c>
      <c r="G14" s="255">
        <v>3</v>
      </c>
      <c r="H14" s="252">
        <v>3.21</v>
      </c>
      <c r="I14" s="71">
        <v>-6.5420560747663545</v>
      </c>
    </row>
    <row r="15" spans="3:9" ht="13.5" x14ac:dyDescent="0.25">
      <c r="C15" s="250" t="s">
        <v>141</v>
      </c>
      <c r="D15" s="256">
        <v>150</v>
      </c>
      <c r="E15" s="252">
        <v>150</v>
      </c>
      <c r="F15" s="258">
        <v>0</v>
      </c>
      <c r="G15" s="256">
        <v>2</v>
      </c>
      <c r="H15" s="252">
        <v>3</v>
      </c>
      <c r="I15" s="71">
        <v>-33.333333333333329</v>
      </c>
    </row>
    <row r="16" spans="3:9" ht="13.5" x14ac:dyDescent="0.25">
      <c r="C16" s="250" t="s">
        <v>142</v>
      </c>
      <c r="D16" s="255">
        <v>90</v>
      </c>
      <c r="E16" s="252">
        <v>104</v>
      </c>
      <c r="F16" s="258">
        <v>-13.461538461538462</v>
      </c>
      <c r="G16" s="255">
        <v>2.2999999999999998</v>
      </c>
      <c r="H16" s="252">
        <v>2.2999999999999998</v>
      </c>
      <c r="I16" s="71">
        <v>0</v>
      </c>
    </row>
    <row r="17" spans="3:9" ht="13.5" x14ac:dyDescent="0.25">
      <c r="C17" s="250" t="s">
        <v>156</v>
      </c>
      <c r="D17" s="255">
        <v>67.599999999999994</v>
      </c>
      <c r="E17" s="252">
        <v>64.5</v>
      </c>
      <c r="F17" s="258">
        <v>4.8062015503875877</v>
      </c>
      <c r="G17" s="255">
        <v>1.8</v>
      </c>
      <c r="H17" s="252">
        <v>1.59</v>
      </c>
      <c r="I17" s="71">
        <v>13.207547169811317</v>
      </c>
    </row>
    <row r="18" spans="3:9" ht="13.5" x14ac:dyDescent="0.25">
      <c r="C18" s="250" t="s">
        <v>143</v>
      </c>
      <c r="D18" s="255">
        <v>97</v>
      </c>
      <c r="E18" s="252">
        <v>99.33</v>
      </c>
      <c r="F18" s="258">
        <v>-2.3457162992046694</v>
      </c>
      <c r="G18" s="255">
        <v>2.75</v>
      </c>
      <c r="H18" s="252">
        <v>2.75</v>
      </c>
      <c r="I18" s="71">
        <v>0</v>
      </c>
    </row>
    <row r="19" spans="3:9" ht="13.5" x14ac:dyDescent="0.25">
      <c r="C19" s="250" t="s">
        <v>144</v>
      </c>
      <c r="D19" s="255">
        <v>140</v>
      </c>
      <c r="E19" s="253">
        <v>149</v>
      </c>
      <c r="F19" s="258">
        <v>-6.0402684563758395</v>
      </c>
      <c r="G19" s="255">
        <v>2.91</v>
      </c>
      <c r="H19" s="253">
        <v>2.82</v>
      </c>
      <c r="I19" s="71">
        <v>3.1914893617021387</v>
      </c>
    </row>
    <row r="20" spans="3:9" ht="13.5" x14ac:dyDescent="0.25">
      <c r="C20" s="250" t="s">
        <v>145</v>
      </c>
      <c r="D20" s="255">
        <v>111.67</v>
      </c>
      <c r="E20" s="252">
        <v>113.33</v>
      </c>
      <c r="F20" s="258">
        <v>-1.4647489632047972</v>
      </c>
      <c r="G20" s="255">
        <v>2.35</v>
      </c>
      <c r="H20" s="252">
        <v>2.68</v>
      </c>
      <c r="I20" s="71">
        <v>-12.313432835820898</v>
      </c>
    </row>
    <row r="21" spans="3:9" ht="13.5" x14ac:dyDescent="0.25">
      <c r="C21" s="250" t="s">
        <v>146</v>
      </c>
      <c r="D21" s="255">
        <v>139.29</v>
      </c>
      <c r="E21" s="252">
        <v>136.66999999999999</v>
      </c>
      <c r="F21" s="258">
        <v>1.917026413989906</v>
      </c>
      <c r="G21" s="255">
        <v>3.25</v>
      </c>
      <c r="H21" s="252">
        <v>3.12</v>
      </c>
      <c r="I21" s="71">
        <v>4.1666666666666625</v>
      </c>
    </row>
    <row r="22" spans="3:9" ht="13.5" x14ac:dyDescent="0.25">
      <c r="C22" s="250" t="s">
        <v>147</v>
      </c>
      <c r="D22" s="255">
        <v>121.67</v>
      </c>
      <c r="E22" s="252">
        <v>137</v>
      </c>
      <c r="F22" s="258">
        <v>-11.189781021897808</v>
      </c>
      <c r="G22" s="255">
        <v>3</v>
      </c>
      <c r="H22" s="252">
        <v>3</v>
      </c>
      <c r="I22" s="71">
        <v>0</v>
      </c>
    </row>
    <row r="23" spans="3:9" ht="13.5" x14ac:dyDescent="0.25">
      <c r="C23" s="250" t="s">
        <v>148</v>
      </c>
      <c r="D23" s="255">
        <v>119</v>
      </c>
      <c r="E23" s="252">
        <v>114</v>
      </c>
      <c r="F23" s="258">
        <v>4.3859649122807012</v>
      </c>
      <c r="G23" s="255">
        <v>2.38</v>
      </c>
      <c r="H23" s="252">
        <v>2.5499999999999998</v>
      </c>
      <c r="I23" s="71">
        <v>-6.6666666666666634</v>
      </c>
    </row>
    <row r="24" spans="3:9" ht="13.5" x14ac:dyDescent="0.25">
      <c r="C24" s="250" t="s">
        <v>149</v>
      </c>
      <c r="D24" s="255">
        <v>35</v>
      </c>
      <c r="E24" s="252" t="s">
        <v>160</v>
      </c>
      <c r="F24" s="258" t="s">
        <v>160</v>
      </c>
      <c r="G24" s="255">
        <v>0.9</v>
      </c>
      <c r="H24" s="252">
        <v>1.26</v>
      </c>
      <c r="I24" s="71">
        <v>-28.571428571428569</v>
      </c>
    </row>
    <row r="25" spans="3:9" ht="13.5" x14ac:dyDescent="0.25">
      <c r="C25" s="250" t="s">
        <v>150</v>
      </c>
      <c r="D25" s="255">
        <v>107.5</v>
      </c>
      <c r="E25" s="252">
        <v>120</v>
      </c>
      <c r="F25" s="258">
        <v>-10.416666666666668</v>
      </c>
      <c r="G25" s="255">
        <v>1.7</v>
      </c>
      <c r="H25" s="252">
        <v>1.85</v>
      </c>
      <c r="I25" s="71">
        <v>-8.1081081081081159</v>
      </c>
    </row>
    <row r="26" spans="3:9" ht="13.5" x14ac:dyDescent="0.25">
      <c r="C26" s="250" t="s">
        <v>151</v>
      </c>
      <c r="D26" s="255">
        <v>120</v>
      </c>
      <c r="E26" s="252">
        <v>120</v>
      </c>
      <c r="F26" s="258">
        <v>0</v>
      </c>
      <c r="G26" s="255">
        <v>2.57</v>
      </c>
      <c r="H26" s="252">
        <v>2.8</v>
      </c>
      <c r="I26" s="71">
        <v>-8.2142857142857135</v>
      </c>
    </row>
    <row r="27" spans="3:9" ht="14.25" thickBot="1" x14ac:dyDescent="0.3">
      <c r="C27" s="251" t="s">
        <v>152</v>
      </c>
      <c r="D27" s="257">
        <v>150</v>
      </c>
      <c r="E27" s="254">
        <v>130</v>
      </c>
      <c r="F27" s="259">
        <v>15.384615384615385</v>
      </c>
      <c r="G27" s="257">
        <v>2.25</v>
      </c>
      <c r="H27" s="254">
        <v>2.5</v>
      </c>
      <c r="I27" s="249">
        <v>-10</v>
      </c>
    </row>
    <row r="29" spans="3:9" x14ac:dyDescent="0.2">
      <c r="C29" t="s">
        <v>130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1"/>
  <sheetViews>
    <sheetView showGridLines="0" showZeros="0" zoomScale="90" workbookViewId="0">
      <selection activeCell="V38" sqref="V38"/>
    </sheetView>
  </sheetViews>
  <sheetFormatPr defaultRowHeight="12.75" x14ac:dyDescent="0.2"/>
  <cols>
    <col min="1" max="1" width="4.85546875" style="106" bestFit="1" customWidth="1"/>
    <col min="2" max="2" width="43" style="106" customWidth="1"/>
    <col min="3" max="12" width="11.140625" style="106" bestFit="1" customWidth="1"/>
    <col min="13" max="16384" width="9.140625" style="106"/>
  </cols>
  <sheetData>
    <row r="2" spans="1:12" ht="15.75" x14ac:dyDescent="0.25">
      <c r="A2" s="102" t="s">
        <v>180</v>
      </c>
      <c r="B2"/>
      <c r="C2"/>
      <c r="D2"/>
      <c r="E2"/>
      <c r="F2"/>
      <c r="G2"/>
    </row>
    <row r="4" spans="1:12" ht="13.5" thickBot="1" x14ac:dyDescent="0.25"/>
    <row r="5" spans="1:12" ht="14.25" x14ac:dyDescent="0.2">
      <c r="A5" s="112"/>
      <c r="B5" s="113"/>
      <c r="C5" s="114" t="s">
        <v>195</v>
      </c>
      <c r="D5" s="115"/>
      <c r="E5" s="115"/>
      <c r="F5" s="116"/>
      <c r="G5" s="114" t="s">
        <v>196</v>
      </c>
      <c r="H5" s="115"/>
      <c r="I5" s="115"/>
      <c r="J5" s="116"/>
      <c r="K5" s="114" t="s">
        <v>197</v>
      </c>
      <c r="L5" s="117"/>
    </row>
    <row r="6" spans="1:12" ht="14.25" x14ac:dyDescent="0.2">
      <c r="A6" s="118" t="s">
        <v>198</v>
      </c>
      <c r="B6" s="119" t="s">
        <v>199</v>
      </c>
      <c r="C6" s="120" t="s">
        <v>165</v>
      </c>
      <c r="D6" s="120"/>
      <c r="E6" s="120" t="s">
        <v>200</v>
      </c>
      <c r="F6" s="121"/>
      <c r="G6" s="120" t="s">
        <v>165</v>
      </c>
      <c r="H6" s="120"/>
      <c r="I6" s="120" t="s">
        <v>200</v>
      </c>
      <c r="J6" s="121"/>
      <c r="K6" s="120" t="s">
        <v>165</v>
      </c>
      <c r="L6" s="122"/>
    </row>
    <row r="7" spans="1:12" ht="14.25" thickBot="1" x14ac:dyDescent="0.3">
      <c r="A7" s="123"/>
      <c r="B7" s="124"/>
      <c r="C7" s="125" t="s">
        <v>270</v>
      </c>
      <c r="D7" s="126" t="s">
        <v>271</v>
      </c>
      <c r="E7" s="125" t="s">
        <v>270</v>
      </c>
      <c r="F7" s="127" t="s">
        <v>271</v>
      </c>
      <c r="G7" s="125" t="s">
        <v>270</v>
      </c>
      <c r="H7" s="126" t="s">
        <v>271</v>
      </c>
      <c r="I7" s="125" t="s">
        <v>270</v>
      </c>
      <c r="J7" s="127" t="s">
        <v>271</v>
      </c>
      <c r="K7" s="125" t="s">
        <v>270</v>
      </c>
      <c r="L7" s="128" t="s">
        <v>271</v>
      </c>
    </row>
    <row r="8" spans="1:12" x14ac:dyDescent="0.2">
      <c r="A8" s="129" t="s">
        <v>201</v>
      </c>
      <c r="B8" s="130" t="s">
        <v>202</v>
      </c>
      <c r="C8" s="131">
        <v>9005.2780000000002</v>
      </c>
      <c r="D8" s="132">
        <v>4985.7790000000005</v>
      </c>
      <c r="E8" s="131">
        <v>22248.452000000001</v>
      </c>
      <c r="F8" s="133">
        <v>14681.909</v>
      </c>
      <c r="G8" s="131">
        <v>64144.232000000004</v>
      </c>
      <c r="H8" s="132">
        <v>53556.978999999999</v>
      </c>
      <c r="I8" s="131">
        <v>150792.16800000001</v>
      </c>
      <c r="J8" s="133">
        <v>188587.217</v>
      </c>
      <c r="K8" s="134">
        <v>-55138.954000000005</v>
      </c>
      <c r="L8" s="135">
        <v>-48571.199999999997</v>
      </c>
    </row>
    <row r="9" spans="1:12" x14ac:dyDescent="0.2">
      <c r="A9" s="129" t="s">
        <v>203</v>
      </c>
      <c r="B9" s="130" t="s">
        <v>204</v>
      </c>
      <c r="C9" s="131">
        <v>24433.147000000001</v>
      </c>
      <c r="D9" s="132">
        <v>23604.387999999999</v>
      </c>
      <c r="E9" s="131">
        <v>29728.43</v>
      </c>
      <c r="F9" s="133">
        <v>28924.681</v>
      </c>
      <c r="G9" s="131">
        <v>141368.82</v>
      </c>
      <c r="H9" s="132">
        <v>150841.10399999999</v>
      </c>
      <c r="I9" s="131">
        <v>103948.462</v>
      </c>
      <c r="J9" s="133">
        <v>106621.742</v>
      </c>
      <c r="K9" s="134">
        <v>-116935.67300000001</v>
      </c>
      <c r="L9" s="135">
        <v>-127236.71599999999</v>
      </c>
    </row>
    <row r="10" spans="1:12" x14ac:dyDescent="0.2">
      <c r="A10" s="129" t="s">
        <v>205</v>
      </c>
      <c r="B10" s="130" t="s">
        <v>206</v>
      </c>
      <c r="C10" s="131">
        <v>53847.821000000004</v>
      </c>
      <c r="D10" s="132">
        <v>48567.694000000003</v>
      </c>
      <c r="E10" s="131">
        <v>70957.762000000002</v>
      </c>
      <c r="F10" s="133">
        <v>90187.975999999995</v>
      </c>
      <c r="G10" s="131">
        <v>52219.63</v>
      </c>
      <c r="H10" s="132">
        <v>44200.502</v>
      </c>
      <c r="I10" s="131">
        <v>117503.76700000001</v>
      </c>
      <c r="J10" s="133">
        <v>115992.47500000001</v>
      </c>
      <c r="K10" s="134">
        <v>1628.1910000000062</v>
      </c>
      <c r="L10" s="135">
        <v>4367.1920000000027</v>
      </c>
    </row>
    <row r="11" spans="1:12" x14ac:dyDescent="0.2">
      <c r="A11" s="129" t="s">
        <v>207</v>
      </c>
      <c r="B11" s="130" t="s">
        <v>208</v>
      </c>
      <c r="C11" s="131">
        <v>24911.057000000001</v>
      </c>
      <c r="D11" s="132">
        <v>20529.788</v>
      </c>
      <c r="E11" s="131">
        <v>42424.576999999997</v>
      </c>
      <c r="F11" s="133">
        <v>37487.548999999999</v>
      </c>
      <c r="G11" s="131">
        <v>43454.502999999997</v>
      </c>
      <c r="H11" s="132">
        <v>43655.269</v>
      </c>
      <c r="I11" s="131">
        <v>51958.813999999998</v>
      </c>
      <c r="J11" s="133">
        <v>48375.733</v>
      </c>
      <c r="K11" s="134">
        <v>-18543.445999999996</v>
      </c>
      <c r="L11" s="135">
        <v>-23125.481</v>
      </c>
    </row>
    <row r="12" spans="1:12" x14ac:dyDescent="0.2">
      <c r="A12" s="129" t="s">
        <v>209</v>
      </c>
      <c r="B12" s="130" t="s">
        <v>210</v>
      </c>
      <c r="C12" s="131">
        <v>11942.584000000001</v>
      </c>
      <c r="D12" s="132">
        <v>9349.1419999999998</v>
      </c>
      <c r="E12" s="131">
        <v>8126.8829999999998</v>
      </c>
      <c r="F12" s="133">
        <v>7413.0230000000001</v>
      </c>
      <c r="G12" s="131">
        <v>44443.442000000003</v>
      </c>
      <c r="H12" s="132">
        <v>42192.714999999997</v>
      </c>
      <c r="I12" s="131">
        <v>41826.701000000001</v>
      </c>
      <c r="J12" s="133">
        <v>36940.413</v>
      </c>
      <c r="K12" s="134">
        <v>-32500.858</v>
      </c>
      <c r="L12" s="135">
        <v>-32843.572999999997</v>
      </c>
    </row>
    <row r="13" spans="1:12" x14ac:dyDescent="0.2">
      <c r="A13" s="129" t="s">
        <v>211</v>
      </c>
      <c r="B13" s="130" t="s">
        <v>212</v>
      </c>
      <c r="C13" s="131">
        <v>17280.531999999999</v>
      </c>
      <c r="D13" s="132">
        <v>11034.968000000001</v>
      </c>
      <c r="E13" s="131">
        <v>28682.920999999998</v>
      </c>
      <c r="F13" s="133">
        <v>23007.217000000001</v>
      </c>
      <c r="G13" s="131">
        <v>40080.078999999998</v>
      </c>
      <c r="H13" s="132">
        <v>35621.546000000002</v>
      </c>
      <c r="I13" s="131">
        <v>71432.187999999995</v>
      </c>
      <c r="J13" s="133">
        <v>66025.792000000001</v>
      </c>
      <c r="K13" s="134">
        <v>-22799.546999999999</v>
      </c>
      <c r="L13" s="135">
        <v>-24586.578000000001</v>
      </c>
    </row>
    <row r="14" spans="1:12" x14ac:dyDescent="0.2">
      <c r="A14" s="129" t="s">
        <v>213</v>
      </c>
      <c r="B14" s="130" t="s">
        <v>214</v>
      </c>
      <c r="C14" s="131">
        <v>7737.5349999999999</v>
      </c>
      <c r="D14" s="132">
        <v>7932.4120000000003</v>
      </c>
      <c r="E14" s="131">
        <v>8050.3819999999996</v>
      </c>
      <c r="F14" s="133">
        <v>6809.7759999999998</v>
      </c>
      <c r="G14" s="131">
        <v>32127.678</v>
      </c>
      <c r="H14" s="132">
        <v>39856.593999999997</v>
      </c>
      <c r="I14" s="131">
        <v>34077.832999999999</v>
      </c>
      <c r="J14" s="133">
        <v>31040.553</v>
      </c>
      <c r="K14" s="134">
        <v>-24390.143</v>
      </c>
      <c r="L14" s="135">
        <v>-31924.181999999997</v>
      </c>
    </row>
    <row r="15" spans="1:12" x14ac:dyDescent="0.2">
      <c r="A15" s="129" t="s">
        <v>215</v>
      </c>
      <c r="B15" s="130" t="s">
        <v>216</v>
      </c>
      <c r="C15" s="131">
        <v>2421.9079999999999</v>
      </c>
      <c r="D15" s="132">
        <v>3194.5149999999999</v>
      </c>
      <c r="E15" s="131">
        <v>3439.3330000000001</v>
      </c>
      <c r="F15" s="133">
        <v>3757.4589999999998</v>
      </c>
      <c r="G15" s="131">
        <v>3075.7060000000001</v>
      </c>
      <c r="H15" s="132">
        <v>1594.0340000000001</v>
      </c>
      <c r="I15" s="131">
        <v>6706.6360000000004</v>
      </c>
      <c r="J15" s="133">
        <v>1039.0340000000001</v>
      </c>
      <c r="K15" s="134">
        <v>-653.79800000000023</v>
      </c>
      <c r="L15" s="135">
        <v>1600.4809999999998</v>
      </c>
    </row>
    <row r="16" spans="1:12" x14ac:dyDescent="0.2">
      <c r="A16" s="129" t="s">
        <v>242</v>
      </c>
      <c r="B16" s="130" t="s">
        <v>243</v>
      </c>
      <c r="C16" s="131">
        <v>225087.98300000001</v>
      </c>
      <c r="D16" s="132">
        <v>208576.386</v>
      </c>
      <c r="E16" s="131">
        <v>145241.255</v>
      </c>
      <c r="F16" s="133">
        <v>122937.408</v>
      </c>
      <c r="G16" s="131">
        <v>140255.70300000001</v>
      </c>
      <c r="H16" s="132">
        <v>157266.12400000001</v>
      </c>
      <c r="I16" s="131">
        <v>89060.38</v>
      </c>
      <c r="J16" s="133">
        <v>90840.411999999997</v>
      </c>
      <c r="K16" s="134">
        <v>84832.28</v>
      </c>
      <c r="L16" s="135">
        <v>51310.261999999988</v>
      </c>
    </row>
    <row r="17" spans="1:12" x14ac:dyDescent="0.2">
      <c r="A17" s="129" t="s">
        <v>244</v>
      </c>
      <c r="B17" s="130" t="s">
        <v>245</v>
      </c>
      <c r="C17" s="131">
        <v>154256.39300000001</v>
      </c>
      <c r="D17" s="132">
        <v>150187.16800000001</v>
      </c>
      <c r="E17" s="131">
        <v>216811.43900000001</v>
      </c>
      <c r="F17" s="133">
        <v>211171.09</v>
      </c>
      <c r="G17" s="131">
        <v>36518.317999999999</v>
      </c>
      <c r="H17" s="132">
        <v>31291.217000000001</v>
      </c>
      <c r="I17" s="131">
        <v>46472.455999999998</v>
      </c>
      <c r="J17" s="133">
        <v>39105.222999999998</v>
      </c>
      <c r="K17" s="134">
        <v>117738.07500000001</v>
      </c>
      <c r="L17" s="135">
        <v>118895.951</v>
      </c>
    </row>
    <row r="18" spans="1:12" x14ac:dyDescent="0.2">
      <c r="A18" s="129" t="s">
        <v>246</v>
      </c>
      <c r="B18" s="130" t="s">
        <v>247</v>
      </c>
      <c r="C18" s="131">
        <v>11996.632</v>
      </c>
      <c r="D18" s="132">
        <v>11207.463</v>
      </c>
      <c r="E18" s="131">
        <v>7942.9089999999997</v>
      </c>
      <c r="F18" s="133">
        <v>6715.9809999999998</v>
      </c>
      <c r="G18" s="131">
        <v>4176.3230000000003</v>
      </c>
      <c r="H18" s="132">
        <v>5939.1170000000002</v>
      </c>
      <c r="I18" s="131">
        <v>2791.424</v>
      </c>
      <c r="J18" s="133">
        <v>3915.3879999999999</v>
      </c>
      <c r="K18" s="134">
        <v>7820.3089999999993</v>
      </c>
      <c r="L18" s="135">
        <v>5268.3459999999995</v>
      </c>
    </row>
    <row r="19" spans="1:12" x14ac:dyDescent="0.2">
      <c r="A19" s="129" t="s">
        <v>248</v>
      </c>
      <c r="B19" s="130" t="s">
        <v>249</v>
      </c>
      <c r="C19" s="131">
        <v>42835.156000000003</v>
      </c>
      <c r="D19" s="132">
        <v>47702.406999999999</v>
      </c>
      <c r="E19" s="131">
        <v>14399.014999999999</v>
      </c>
      <c r="F19" s="133">
        <v>16843.419999999998</v>
      </c>
      <c r="G19" s="131">
        <v>29736.337</v>
      </c>
      <c r="H19" s="132">
        <v>27762.925999999999</v>
      </c>
      <c r="I19" s="131">
        <v>11520.514999999999</v>
      </c>
      <c r="J19" s="133">
        <v>9549.777</v>
      </c>
      <c r="K19" s="134">
        <v>13098.819000000003</v>
      </c>
      <c r="L19" s="135">
        <v>19939.481</v>
      </c>
    </row>
    <row r="20" spans="1:12" x14ac:dyDescent="0.2">
      <c r="A20" s="129" t="s">
        <v>250</v>
      </c>
      <c r="B20" s="130" t="s">
        <v>251</v>
      </c>
      <c r="C20" s="131">
        <v>19328.882000000001</v>
      </c>
      <c r="D20" s="132">
        <v>16726.510999999999</v>
      </c>
      <c r="E20" s="131">
        <v>34249.542999999998</v>
      </c>
      <c r="F20" s="133">
        <v>24259.644</v>
      </c>
      <c r="G20" s="131">
        <v>13960.944</v>
      </c>
      <c r="H20" s="132">
        <v>16834.635999999999</v>
      </c>
      <c r="I20" s="131">
        <v>20726.011999999999</v>
      </c>
      <c r="J20" s="133">
        <v>20022.310000000001</v>
      </c>
      <c r="K20" s="134">
        <v>5367.9380000000019</v>
      </c>
      <c r="L20" s="135">
        <v>-108.125</v>
      </c>
    </row>
    <row r="21" spans="1:12" x14ac:dyDescent="0.2">
      <c r="A21" s="129" t="s">
        <v>252</v>
      </c>
      <c r="B21" s="130" t="s">
        <v>253</v>
      </c>
      <c r="C21" s="131">
        <v>1830.5619999999999</v>
      </c>
      <c r="D21" s="132">
        <v>697.15899999999999</v>
      </c>
      <c r="E21" s="131">
        <v>6528.2160000000003</v>
      </c>
      <c r="F21" s="133">
        <v>1050.019</v>
      </c>
      <c r="G21" s="131">
        <v>3538.1320000000001</v>
      </c>
      <c r="H21" s="132">
        <v>3608.3780000000002</v>
      </c>
      <c r="I21" s="131">
        <v>2749.5369999999998</v>
      </c>
      <c r="J21" s="133">
        <v>2922.05</v>
      </c>
      <c r="K21" s="134">
        <v>-1707.5700000000002</v>
      </c>
      <c r="L21" s="135">
        <v>-2911.2190000000001</v>
      </c>
    </row>
    <row r="22" spans="1:12" x14ac:dyDescent="0.2">
      <c r="A22" s="129" t="s">
        <v>254</v>
      </c>
      <c r="B22" s="130" t="s">
        <v>255</v>
      </c>
      <c r="C22" s="131">
        <v>1510.885</v>
      </c>
      <c r="D22" s="132">
        <v>1907.9739999999999</v>
      </c>
      <c r="E22" s="131">
        <v>664.54700000000003</v>
      </c>
      <c r="F22" s="133">
        <v>745.90099999999995</v>
      </c>
      <c r="G22" s="131">
        <v>39230.949000000001</v>
      </c>
      <c r="H22" s="132">
        <v>37912.315999999999</v>
      </c>
      <c r="I22" s="131">
        <v>8746.3870000000006</v>
      </c>
      <c r="J22" s="133">
        <v>8569.7980000000007</v>
      </c>
      <c r="K22" s="134">
        <v>-37720.063999999998</v>
      </c>
      <c r="L22" s="135">
        <v>-36004.341999999997</v>
      </c>
    </row>
    <row r="23" spans="1:12" x14ac:dyDescent="0.2">
      <c r="A23" s="129" t="s">
        <v>256</v>
      </c>
      <c r="B23" s="130" t="s">
        <v>257</v>
      </c>
      <c r="C23" s="131">
        <v>7383.6</v>
      </c>
      <c r="D23" s="132">
        <v>6631.701</v>
      </c>
      <c r="E23" s="131">
        <v>2680.1559999999999</v>
      </c>
      <c r="F23" s="133">
        <v>1707.7470000000001</v>
      </c>
      <c r="G23" s="131">
        <v>65171.375999999997</v>
      </c>
      <c r="H23" s="132">
        <v>60801.27</v>
      </c>
      <c r="I23" s="131">
        <v>9704.4689999999991</v>
      </c>
      <c r="J23" s="133">
        <v>8257.973</v>
      </c>
      <c r="K23" s="134">
        <v>-57787.775999999998</v>
      </c>
      <c r="L23" s="135">
        <v>-54169.568999999996</v>
      </c>
    </row>
    <row r="24" spans="1:12" x14ac:dyDescent="0.2">
      <c r="A24" s="129" t="s">
        <v>217</v>
      </c>
      <c r="B24" s="130" t="s">
        <v>44</v>
      </c>
      <c r="C24" s="131">
        <v>30974.701000000001</v>
      </c>
      <c r="D24" s="132">
        <v>36660.321000000004</v>
      </c>
      <c r="E24" s="131">
        <v>39991.737999999998</v>
      </c>
      <c r="F24" s="133">
        <v>48366.576999999997</v>
      </c>
      <c r="G24" s="131">
        <v>141721.421</v>
      </c>
      <c r="H24" s="132">
        <v>169762.64300000001</v>
      </c>
      <c r="I24" s="131">
        <v>239177.41800000001</v>
      </c>
      <c r="J24" s="133">
        <v>291699.86900000001</v>
      </c>
      <c r="K24" s="134">
        <v>-110746.72</v>
      </c>
      <c r="L24" s="135">
        <v>-133102.32200000001</v>
      </c>
    </row>
    <row r="25" spans="1:12" x14ac:dyDescent="0.2">
      <c r="A25" s="129" t="s">
        <v>258</v>
      </c>
      <c r="B25" s="130" t="s">
        <v>259</v>
      </c>
      <c r="C25" s="131">
        <v>7922.1790000000001</v>
      </c>
      <c r="D25" s="132">
        <v>9086.8389999999999</v>
      </c>
      <c r="E25" s="131">
        <v>6242.8249999999998</v>
      </c>
      <c r="F25" s="133">
        <v>6866.66</v>
      </c>
      <c r="G25" s="131">
        <v>60617.875</v>
      </c>
      <c r="H25" s="132">
        <v>62104.777000000002</v>
      </c>
      <c r="I25" s="131">
        <v>35988.095000000001</v>
      </c>
      <c r="J25" s="133">
        <v>35421.550999999999</v>
      </c>
      <c r="K25" s="134">
        <v>-52695.695999999996</v>
      </c>
      <c r="L25" s="135">
        <v>-53017.938000000002</v>
      </c>
    </row>
    <row r="26" spans="1:12" x14ac:dyDescent="0.2">
      <c r="A26" s="129" t="s">
        <v>218</v>
      </c>
      <c r="B26" s="130" t="s">
        <v>219</v>
      </c>
      <c r="C26" s="131">
        <v>10406.644</v>
      </c>
      <c r="D26" s="132">
        <v>10350.545</v>
      </c>
      <c r="E26" s="131">
        <v>15633.79</v>
      </c>
      <c r="F26" s="133">
        <v>13916.127</v>
      </c>
      <c r="G26" s="131">
        <v>208874.35200000001</v>
      </c>
      <c r="H26" s="132">
        <v>239667.133</v>
      </c>
      <c r="I26" s="131">
        <v>289590.69900000002</v>
      </c>
      <c r="J26" s="133">
        <v>250648.421</v>
      </c>
      <c r="K26" s="134">
        <v>-198467.70800000001</v>
      </c>
      <c r="L26" s="135">
        <v>-229316.58799999999</v>
      </c>
    </row>
    <row r="27" spans="1:12" x14ac:dyDescent="0.2">
      <c r="A27" s="129" t="s">
        <v>220</v>
      </c>
      <c r="B27" s="130" t="s">
        <v>221</v>
      </c>
      <c r="C27" s="131">
        <v>2822.703</v>
      </c>
      <c r="D27" s="132">
        <v>4249.1120000000001</v>
      </c>
      <c r="E27" s="131">
        <v>1910.7090000000001</v>
      </c>
      <c r="F27" s="133">
        <v>2693.1390000000001</v>
      </c>
      <c r="G27" s="131">
        <v>81434.239000000001</v>
      </c>
      <c r="H27" s="132">
        <v>79919.154999999999</v>
      </c>
      <c r="I27" s="131">
        <v>47488.216999999997</v>
      </c>
      <c r="J27" s="133">
        <v>40463.633999999998</v>
      </c>
      <c r="K27" s="134">
        <v>-78611.536000000007</v>
      </c>
      <c r="L27" s="135">
        <v>-75670.043000000005</v>
      </c>
    </row>
    <row r="28" spans="1:12" x14ac:dyDescent="0.2">
      <c r="A28" s="129" t="s">
        <v>222</v>
      </c>
      <c r="B28" s="130" t="s">
        <v>223</v>
      </c>
      <c r="C28" s="131">
        <v>1180.046</v>
      </c>
      <c r="D28" s="132">
        <v>651.16300000000001</v>
      </c>
      <c r="E28" s="131">
        <v>1714.3920000000001</v>
      </c>
      <c r="F28" s="133">
        <v>1103.8130000000001</v>
      </c>
      <c r="G28" s="131">
        <v>37945.116999999998</v>
      </c>
      <c r="H28" s="132">
        <v>41144.031000000003</v>
      </c>
      <c r="I28" s="131">
        <v>67975.982000000004</v>
      </c>
      <c r="J28" s="133">
        <v>71235.42</v>
      </c>
      <c r="K28" s="134">
        <v>-36765.070999999996</v>
      </c>
      <c r="L28" s="135">
        <v>-40492.868000000002</v>
      </c>
    </row>
    <row r="29" spans="1:12" x14ac:dyDescent="0.2">
      <c r="A29" s="129" t="s">
        <v>224</v>
      </c>
      <c r="B29" s="130" t="s">
        <v>225</v>
      </c>
      <c r="C29" s="131">
        <v>212479.80900000001</v>
      </c>
      <c r="D29" s="132">
        <v>217860.40299999999</v>
      </c>
      <c r="E29" s="131">
        <v>700334.10800000001</v>
      </c>
      <c r="F29" s="133">
        <v>453771.97700000001</v>
      </c>
      <c r="G29" s="131">
        <v>21067.967000000001</v>
      </c>
      <c r="H29" s="132">
        <v>31686.117999999999</v>
      </c>
      <c r="I29" s="131">
        <v>24332.649000000001</v>
      </c>
      <c r="J29" s="133">
        <v>30199.536</v>
      </c>
      <c r="K29" s="134">
        <v>191411.842</v>
      </c>
      <c r="L29" s="135">
        <v>186174.285</v>
      </c>
    </row>
    <row r="30" spans="1:12" x14ac:dyDescent="0.2">
      <c r="A30" s="129" t="s">
        <v>226</v>
      </c>
      <c r="B30" s="130" t="s">
        <v>227</v>
      </c>
      <c r="C30" s="131">
        <v>6056.6</v>
      </c>
      <c r="D30" s="132">
        <v>6220.2340000000004</v>
      </c>
      <c r="E30" s="131">
        <v>8352.625</v>
      </c>
      <c r="F30" s="133">
        <v>7551.3</v>
      </c>
      <c r="G30" s="131">
        <v>48480.841</v>
      </c>
      <c r="H30" s="132">
        <v>43215.656000000003</v>
      </c>
      <c r="I30" s="131">
        <v>42025.341</v>
      </c>
      <c r="J30" s="133">
        <v>29042.075000000001</v>
      </c>
      <c r="K30" s="134">
        <v>-42424.241000000002</v>
      </c>
      <c r="L30" s="135">
        <v>-36995.422000000006</v>
      </c>
    </row>
    <row r="31" spans="1:12" ht="13.5" thickBot="1" x14ac:dyDescent="0.25">
      <c r="A31" s="136" t="s">
        <v>260</v>
      </c>
      <c r="B31" s="137" t="s">
        <v>261</v>
      </c>
      <c r="C31" s="138">
        <v>21708.797999999999</v>
      </c>
      <c r="D31" s="139">
        <v>29012.205999999998</v>
      </c>
      <c r="E31" s="138">
        <v>15092.147000000001</v>
      </c>
      <c r="F31" s="140">
        <v>23028.824000000001</v>
      </c>
      <c r="G31" s="138">
        <v>109021.97199999999</v>
      </c>
      <c r="H31" s="139">
        <v>124585.754</v>
      </c>
      <c r="I31" s="138">
        <v>54057.571000000004</v>
      </c>
      <c r="J31" s="140">
        <v>50234.008999999998</v>
      </c>
      <c r="K31" s="141">
        <v>-87313.173999999999</v>
      </c>
      <c r="L31" s="142">
        <v>-95573.54800000001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M31" sqref="M31"/>
    </sheetView>
  </sheetViews>
  <sheetFormatPr defaultRowHeight="12.75" x14ac:dyDescent="0.2"/>
  <cols>
    <col min="1" max="1" width="13.7109375" customWidth="1"/>
    <col min="2" max="2" width="12.28515625" customWidth="1"/>
    <col min="3" max="3" width="11.28515625" customWidth="1"/>
    <col min="4" max="4" width="1.5703125" customWidth="1"/>
    <col min="5" max="5" width="12.85546875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02" t="s">
        <v>180</v>
      </c>
    </row>
    <row r="2" spans="1:15" ht="15.75" x14ac:dyDescent="0.25">
      <c r="A2" s="103" t="s">
        <v>163</v>
      </c>
    </row>
    <row r="3" spans="1:15" ht="15.75" x14ac:dyDescent="0.25">
      <c r="A3" s="103"/>
    </row>
    <row r="4" spans="1:15" x14ac:dyDescent="0.2">
      <c r="A4" s="105" t="s">
        <v>181</v>
      </c>
      <c r="B4" s="104"/>
      <c r="C4" s="104"/>
      <c r="D4" s="104"/>
      <c r="E4" s="104"/>
      <c r="F4" s="104"/>
      <c r="I4" s="105" t="s">
        <v>234</v>
      </c>
    </row>
    <row r="5" spans="1:15" ht="13.5" thickBot="1" x14ac:dyDescent="0.25"/>
    <row r="6" spans="1:15" ht="21" thickBot="1" x14ac:dyDescent="0.35">
      <c r="A6" s="245" t="s">
        <v>270</v>
      </c>
      <c r="B6" s="246"/>
      <c r="C6" s="247"/>
      <c r="D6" s="248"/>
      <c r="E6" s="245" t="s">
        <v>272</v>
      </c>
      <c r="F6" s="246"/>
      <c r="G6" s="247"/>
      <c r="I6" s="93" t="s">
        <v>163</v>
      </c>
      <c r="J6" s="94"/>
      <c r="K6" s="94"/>
      <c r="L6" s="94"/>
      <c r="M6" s="94"/>
      <c r="N6" s="94"/>
      <c r="O6" s="95"/>
    </row>
    <row r="7" spans="1:15" ht="29.25" thickBot="1" x14ac:dyDescent="0.3">
      <c r="A7" s="143" t="s">
        <v>164</v>
      </c>
      <c r="B7" s="144" t="s">
        <v>165</v>
      </c>
      <c r="C7" s="145" t="s">
        <v>166</v>
      </c>
      <c r="D7" s="146"/>
      <c r="E7" s="143" t="s">
        <v>164</v>
      </c>
      <c r="F7" s="144" t="s">
        <v>165</v>
      </c>
      <c r="G7" s="145" t="s">
        <v>166</v>
      </c>
      <c r="I7" s="96" t="s">
        <v>270</v>
      </c>
      <c r="J7" s="97"/>
      <c r="K7" s="98"/>
      <c r="L7" s="99"/>
      <c r="M7" s="96" t="s">
        <v>272</v>
      </c>
      <c r="N7" s="97"/>
      <c r="O7" s="98"/>
    </row>
    <row r="8" spans="1:15" ht="28.5" x14ac:dyDescent="0.25">
      <c r="A8" s="147" t="s">
        <v>167</v>
      </c>
      <c r="B8" s="148">
        <v>201848.69399999999</v>
      </c>
      <c r="C8" s="149">
        <v>672446.728</v>
      </c>
      <c r="D8" s="150"/>
      <c r="E8" s="147" t="s">
        <v>167</v>
      </c>
      <c r="F8" s="148">
        <v>199532.677</v>
      </c>
      <c r="G8" s="149">
        <v>404464.65399999998</v>
      </c>
      <c r="I8" s="143" t="s">
        <v>164</v>
      </c>
      <c r="J8" s="144" t="s">
        <v>165</v>
      </c>
      <c r="K8" s="145" t="s">
        <v>166</v>
      </c>
      <c r="L8" s="146"/>
      <c r="M8" s="143" t="s">
        <v>164</v>
      </c>
      <c r="N8" s="144" t="s">
        <v>165</v>
      </c>
      <c r="O8" s="145" t="s">
        <v>166</v>
      </c>
    </row>
    <row r="9" spans="1:15" ht="15.75" x14ac:dyDescent="0.25">
      <c r="A9" s="100" t="s">
        <v>169</v>
      </c>
      <c r="B9" s="151">
        <v>36223.133000000002</v>
      </c>
      <c r="C9" s="152">
        <v>160607.90299999999</v>
      </c>
      <c r="D9" s="153"/>
      <c r="E9" s="100" t="s">
        <v>169</v>
      </c>
      <c r="F9" s="151">
        <v>36040.084000000003</v>
      </c>
      <c r="G9" s="152">
        <v>89521.025999999998</v>
      </c>
      <c r="I9" s="147" t="s">
        <v>167</v>
      </c>
      <c r="J9" s="148">
        <v>24433.147000000001</v>
      </c>
      <c r="K9" s="149">
        <v>29728.43</v>
      </c>
      <c r="L9" s="150"/>
      <c r="M9" s="147" t="s">
        <v>167</v>
      </c>
      <c r="N9" s="148">
        <v>23604.387999999999</v>
      </c>
      <c r="O9" s="149">
        <v>28924.681</v>
      </c>
    </row>
    <row r="10" spans="1:15" ht="15.75" x14ac:dyDescent="0.25">
      <c r="A10" s="100" t="s">
        <v>168</v>
      </c>
      <c r="B10" s="151">
        <v>20901.328000000001</v>
      </c>
      <c r="C10" s="152">
        <v>69385.426999999996</v>
      </c>
      <c r="D10" s="153"/>
      <c r="E10" s="100" t="s">
        <v>170</v>
      </c>
      <c r="F10" s="151">
        <v>26751.578000000001</v>
      </c>
      <c r="G10" s="152">
        <v>45440.404999999999</v>
      </c>
      <c r="I10" s="100" t="s">
        <v>169</v>
      </c>
      <c r="J10" s="151">
        <v>6024.1229999999996</v>
      </c>
      <c r="K10" s="152">
        <v>8044.058</v>
      </c>
      <c r="L10" s="153"/>
      <c r="M10" s="100" t="s">
        <v>230</v>
      </c>
      <c r="N10" s="151">
        <v>6337.3990000000003</v>
      </c>
      <c r="O10" s="152">
        <v>8565.9840000000004</v>
      </c>
    </row>
    <row r="11" spans="1:15" ht="15.75" x14ac:dyDescent="0.25">
      <c r="A11" s="100" t="s">
        <v>172</v>
      </c>
      <c r="B11" s="151">
        <v>16272.822</v>
      </c>
      <c r="C11" s="152">
        <v>64088.913999999997</v>
      </c>
      <c r="D11" s="153"/>
      <c r="E11" s="100" t="s">
        <v>172</v>
      </c>
      <c r="F11" s="151">
        <v>17623.022000000001</v>
      </c>
      <c r="G11" s="152">
        <v>39156.857000000004</v>
      </c>
      <c r="I11" s="100" t="s">
        <v>177</v>
      </c>
      <c r="J11" s="151">
        <v>3979.1480000000001</v>
      </c>
      <c r="K11" s="152">
        <v>2896.5830000000001</v>
      </c>
      <c r="L11" s="153"/>
      <c r="M11" s="100" t="s">
        <v>177</v>
      </c>
      <c r="N11" s="151">
        <v>3936.5590000000002</v>
      </c>
      <c r="O11" s="152">
        <v>3052.4180000000001</v>
      </c>
    </row>
    <row r="12" spans="1:15" ht="15.75" x14ac:dyDescent="0.25">
      <c r="A12" s="100" t="s">
        <v>170</v>
      </c>
      <c r="B12" s="151">
        <v>15887.851000000001</v>
      </c>
      <c r="C12" s="152">
        <v>49219.572</v>
      </c>
      <c r="D12" s="153"/>
      <c r="E12" s="100" t="s">
        <v>168</v>
      </c>
      <c r="F12" s="151">
        <v>12569.782999999999</v>
      </c>
      <c r="G12" s="152">
        <v>24233.755000000001</v>
      </c>
      <c r="I12" s="100" t="s">
        <v>230</v>
      </c>
      <c r="J12" s="151">
        <v>3727.127</v>
      </c>
      <c r="K12" s="152">
        <v>5084.558</v>
      </c>
      <c r="L12" s="153"/>
      <c r="M12" s="100" t="s">
        <v>169</v>
      </c>
      <c r="N12" s="151">
        <v>3851.9879999999998</v>
      </c>
      <c r="O12" s="152">
        <v>5550.6109999999999</v>
      </c>
    </row>
    <row r="13" spans="1:15" ht="15.75" x14ac:dyDescent="0.25">
      <c r="A13" s="100" t="s">
        <v>171</v>
      </c>
      <c r="B13" s="151">
        <v>9849.0110000000004</v>
      </c>
      <c r="C13" s="152">
        <v>17281.59</v>
      </c>
      <c r="D13" s="153"/>
      <c r="E13" s="100" t="s">
        <v>173</v>
      </c>
      <c r="F13" s="151">
        <v>10247.439</v>
      </c>
      <c r="G13" s="152">
        <v>16390.891</v>
      </c>
      <c r="I13" s="100" t="s">
        <v>174</v>
      </c>
      <c r="J13" s="151">
        <v>2633.1379999999999</v>
      </c>
      <c r="K13" s="152">
        <v>3307.422</v>
      </c>
      <c r="L13" s="153"/>
      <c r="M13" s="100" t="s">
        <v>174</v>
      </c>
      <c r="N13" s="151">
        <v>3235.498</v>
      </c>
      <c r="O13" s="152">
        <v>3910.0529999999999</v>
      </c>
    </row>
    <row r="14" spans="1:15" ht="15.75" x14ac:dyDescent="0.25">
      <c r="A14" s="100" t="s">
        <v>176</v>
      </c>
      <c r="B14" s="151">
        <v>9323.7780000000002</v>
      </c>
      <c r="C14" s="152">
        <v>22946.12</v>
      </c>
      <c r="D14" s="153"/>
      <c r="E14" s="100" t="s">
        <v>174</v>
      </c>
      <c r="F14" s="151">
        <v>9794.5229999999992</v>
      </c>
      <c r="G14" s="152">
        <v>21431.633000000002</v>
      </c>
      <c r="I14" s="100" t="s">
        <v>184</v>
      </c>
      <c r="J14" s="151">
        <v>1296.028</v>
      </c>
      <c r="K14" s="152">
        <v>1769.8209999999999</v>
      </c>
      <c r="L14" s="153"/>
      <c r="M14" s="100" t="s">
        <v>232</v>
      </c>
      <c r="N14" s="151">
        <v>821.12400000000002</v>
      </c>
      <c r="O14" s="152">
        <v>797.83</v>
      </c>
    </row>
    <row r="15" spans="1:15" ht="15.75" x14ac:dyDescent="0.25">
      <c r="A15" s="100" t="s">
        <v>174</v>
      </c>
      <c r="B15" s="151">
        <v>9115.8449999999993</v>
      </c>
      <c r="C15" s="152">
        <v>35434.394</v>
      </c>
      <c r="D15" s="153"/>
      <c r="E15" s="100" t="s">
        <v>179</v>
      </c>
      <c r="F15" s="151">
        <v>8811.8340000000007</v>
      </c>
      <c r="G15" s="152">
        <v>16307.084000000001</v>
      </c>
      <c r="I15" s="100" t="s">
        <v>176</v>
      </c>
      <c r="J15" s="151">
        <v>996.62599999999998</v>
      </c>
      <c r="K15" s="152">
        <v>1440.529</v>
      </c>
      <c r="L15" s="153"/>
      <c r="M15" s="100" t="s">
        <v>179</v>
      </c>
      <c r="N15" s="151">
        <v>594.851</v>
      </c>
      <c r="O15" s="152">
        <v>558.48500000000001</v>
      </c>
    </row>
    <row r="16" spans="1:15" ht="15.75" x14ac:dyDescent="0.25">
      <c r="A16" s="100" t="s">
        <v>273</v>
      </c>
      <c r="B16" s="151">
        <v>6308.1390000000001</v>
      </c>
      <c r="C16" s="152">
        <v>22790.353999999999</v>
      </c>
      <c r="D16" s="153"/>
      <c r="E16" s="100" t="s">
        <v>178</v>
      </c>
      <c r="F16" s="151">
        <v>6931.0940000000001</v>
      </c>
      <c r="G16" s="152">
        <v>11577.832</v>
      </c>
      <c r="I16" s="100" t="s">
        <v>232</v>
      </c>
      <c r="J16" s="151">
        <v>956.19</v>
      </c>
      <c r="K16" s="152">
        <v>1081.9590000000001</v>
      </c>
      <c r="L16" s="153"/>
      <c r="M16" s="100" t="s">
        <v>173</v>
      </c>
      <c r="N16" s="151">
        <v>576.94399999999996</v>
      </c>
      <c r="O16" s="152">
        <v>791.8</v>
      </c>
    </row>
    <row r="17" spans="1:15" ht="15.75" x14ac:dyDescent="0.25">
      <c r="A17" s="100" t="s">
        <v>177</v>
      </c>
      <c r="B17" s="151">
        <v>6258.8310000000001</v>
      </c>
      <c r="C17" s="152">
        <v>11567.505999999999</v>
      </c>
      <c r="D17" s="153"/>
      <c r="E17" s="100" t="s">
        <v>231</v>
      </c>
      <c r="F17" s="151">
        <v>6641.3739999999998</v>
      </c>
      <c r="G17" s="152">
        <v>11250.210999999999</v>
      </c>
      <c r="I17" s="100" t="s">
        <v>179</v>
      </c>
      <c r="J17" s="151">
        <v>836.85799999999995</v>
      </c>
      <c r="K17" s="152">
        <v>990.71</v>
      </c>
      <c r="L17" s="153"/>
      <c r="M17" s="100" t="s">
        <v>235</v>
      </c>
      <c r="N17" s="151">
        <v>576.05399999999997</v>
      </c>
      <c r="O17" s="152">
        <v>1559.58</v>
      </c>
    </row>
    <row r="18" spans="1:15" ht="15.75" x14ac:dyDescent="0.25">
      <c r="A18" s="100" t="s">
        <v>184</v>
      </c>
      <c r="B18" s="151">
        <v>5828.22</v>
      </c>
      <c r="C18" s="152">
        <v>16416.717000000001</v>
      </c>
      <c r="D18" s="153"/>
      <c r="E18" s="100" t="s">
        <v>175</v>
      </c>
      <c r="F18" s="151">
        <v>5722.1559999999999</v>
      </c>
      <c r="G18" s="152">
        <v>10236.315000000001</v>
      </c>
      <c r="I18" s="100" t="s">
        <v>173</v>
      </c>
      <c r="J18" s="151">
        <v>778.42600000000004</v>
      </c>
      <c r="K18" s="152">
        <v>1149.4359999999999</v>
      </c>
      <c r="L18" s="153"/>
      <c r="M18" s="100" t="s">
        <v>190</v>
      </c>
      <c r="N18" s="151">
        <v>570.48299999999995</v>
      </c>
      <c r="O18" s="152">
        <v>783.65599999999995</v>
      </c>
    </row>
    <row r="19" spans="1:15" ht="16.5" thickBot="1" x14ac:dyDescent="0.3">
      <c r="A19" s="101" t="s">
        <v>178</v>
      </c>
      <c r="B19" s="154">
        <v>5825.6350000000002</v>
      </c>
      <c r="C19" s="155">
        <v>13580.74</v>
      </c>
      <c r="D19" s="153"/>
      <c r="E19" s="101" t="s">
        <v>233</v>
      </c>
      <c r="F19" s="154">
        <v>5430.5770000000002</v>
      </c>
      <c r="G19" s="155">
        <v>10626.333000000001</v>
      </c>
      <c r="I19" s="101" t="s">
        <v>190</v>
      </c>
      <c r="J19" s="154">
        <v>542.96900000000005</v>
      </c>
      <c r="K19" s="155">
        <v>813.41399999999999</v>
      </c>
      <c r="L19" s="153"/>
      <c r="M19" s="101" t="s">
        <v>185</v>
      </c>
      <c r="N19" s="154">
        <v>479.56</v>
      </c>
      <c r="O19" s="155">
        <v>645.58699999999999</v>
      </c>
    </row>
    <row r="22" spans="1:15" ht="13.5" thickBot="1" x14ac:dyDescent="0.25">
      <c r="A22" s="105" t="s">
        <v>262</v>
      </c>
    </row>
    <row r="23" spans="1:15" ht="21" thickBot="1" x14ac:dyDescent="0.35">
      <c r="A23" s="93" t="s">
        <v>163</v>
      </c>
      <c r="B23" s="94"/>
      <c r="C23" s="94"/>
      <c r="D23" s="94"/>
      <c r="E23" s="94"/>
      <c r="F23" s="94"/>
      <c r="G23" s="95"/>
    </row>
    <row r="24" spans="1:15" ht="16.5" thickBot="1" x14ac:dyDescent="0.3">
      <c r="A24" s="96" t="s">
        <v>270</v>
      </c>
      <c r="B24" s="97"/>
      <c r="C24" s="98"/>
      <c r="D24" s="99"/>
      <c r="E24" s="96" t="s">
        <v>272</v>
      </c>
      <c r="F24" s="97"/>
      <c r="G24" s="98"/>
    </row>
    <row r="25" spans="1:15" ht="28.5" x14ac:dyDescent="0.25">
      <c r="A25" s="143" t="s">
        <v>164</v>
      </c>
      <c r="B25" s="144" t="s">
        <v>165</v>
      </c>
      <c r="C25" s="145" t="s">
        <v>166</v>
      </c>
      <c r="D25" s="146"/>
      <c r="E25" s="143" t="s">
        <v>164</v>
      </c>
      <c r="F25" s="144" t="s">
        <v>165</v>
      </c>
      <c r="G25" s="145" t="s">
        <v>166</v>
      </c>
    </row>
    <row r="26" spans="1:15" ht="15.75" x14ac:dyDescent="0.2">
      <c r="A26" s="147" t="s">
        <v>167</v>
      </c>
      <c r="B26" s="148">
        <v>51274.366999999998</v>
      </c>
      <c r="C26" s="149">
        <v>69288.087</v>
      </c>
      <c r="D26" s="150"/>
      <c r="E26" s="147" t="s">
        <v>167</v>
      </c>
      <c r="F26" s="148">
        <v>45067.110999999997</v>
      </c>
      <c r="G26" s="149">
        <v>87325.71</v>
      </c>
    </row>
    <row r="27" spans="1:15" ht="15.75" x14ac:dyDescent="0.25">
      <c r="A27" s="100" t="s">
        <v>177</v>
      </c>
      <c r="B27" s="151">
        <v>16003.684999999999</v>
      </c>
      <c r="C27" s="152">
        <v>17520.189999999999</v>
      </c>
      <c r="D27" s="153"/>
      <c r="E27" s="100" t="s">
        <v>177</v>
      </c>
      <c r="F27" s="151">
        <v>12529.182000000001</v>
      </c>
      <c r="G27" s="152">
        <v>19243.735000000001</v>
      </c>
    </row>
    <row r="28" spans="1:15" ht="15.75" x14ac:dyDescent="0.25">
      <c r="A28" s="100" t="s">
        <v>273</v>
      </c>
      <c r="B28" s="151">
        <v>12456.896000000001</v>
      </c>
      <c r="C28" s="152">
        <v>16034.514999999999</v>
      </c>
      <c r="D28" s="153"/>
      <c r="E28" s="100" t="s">
        <v>273</v>
      </c>
      <c r="F28" s="151">
        <v>9889.3119999999999</v>
      </c>
      <c r="G28" s="152">
        <v>19429.120999999999</v>
      </c>
    </row>
    <row r="29" spans="1:15" ht="15.75" x14ac:dyDescent="0.25">
      <c r="A29" s="100" t="s">
        <v>184</v>
      </c>
      <c r="B29" s="151">
        <v>4417.2920000000004</v>
      </c>
      <c r="C29" s="152">
        <v>6186.2629999999999</v>
      </c>
      <c r="D29" s="153"/>
      <c r="E29" s="100" t="s">
        <v>184</v>
      </c>
      <c r="F29" s="151">
        <v>6056.1289999999999</v>
      </c>
      <c r="G29" s="152">
        <v>10406.455</v>
      </c>
    </row>
    <row r="30" spans="1:15" ht="15.75" x14ac:dyDescent="0.25">
      <c r="A30" s="100" t="s">
        <v>174</v>
      </c>
      <c r="B30" s="151">
        <v>2523.819</v>
      </c>
      <c r="C30" s="152">
        <v>3629.114</v>
      </c>
      <c r="D30" s="153"/>
      <c r="E30" s="100" t="s">
        <v>230</v>
      </c>
      <c r="F30" s="151">
        <v>3274.8029999999999</v>
      </c>
      <c r="G30" s="152">
        <v>8961.2360000000008</v>
      </c>
    </row>
    <row r="31" spans="1:15" ht="15.75" x14ac:dyDescent="0.25">
      <c r="A31" s="100" t="s">
        <v>182</v>
      </c>
      <c r="B31" s="151">
        <v>2492.0920000000001</v>
      </c>
      <c r="C31" s="152">
        <v>3889.3739999999998</v>
      </c>
      <c r="D31" s="153"/>
      <c r="E31" s="100" t="s">
        <v>182</v>
      </c>
      <c r="F31" s="151">
        <v>3098.9690000000001</v>
      </c>
      <c r="G31" s="152">
        <v>7249.8959999999997</v>
      </c>
    </row>
    <row r="32" spans="1:15" ht="15.75" x14ac:dyDescent="0.25">
      <c r="A32" s="100" t="s">
        <v>170</v>
      </c>
      <c r="B32" s="151">
        <v>2277.1410000000001</v>
      </c>
      <c r="C32" s="152">
        <v>3918.3220000000001</v>
      </c>
      <c r="D32" s="153"/>
      <c r="E32" s="100" t="s">
        <v>174</v>
      </c>
      <c r="F32" s="151">
        <v>2951.8029999999999</v>
      </c>
      <c r="G32" s="152">
        <v>5956.1989999999996</v>
      </c>
    </row>
    <row r="33" spans="1:7" ht="15.75" x14ac:dyDescent="0.25">
      <c r="A33" s="100" t="s">
        <v>230</v>
      </c>
      <c r="B33" s="151">
        <v>1733.633</v>
      </c>
      <c r="C33" s="152">
        <v>2178.5309999999999</v>
      </c>
      <c r="D33" s="153"/>
      <c r="E33" s="100" t="s">
        <v>170</v>
      </c>
      <c r="F33" s="151">
        <v>1562.9649999999999</v>
      </c>
      <c r="G33" s="152">
        <v>3591.3879999999999</v>
      </c>
    </row>
    <row r="34" spans="1:7" ht="15.75" x14ac:dyDescent="0.25">
      <c r="A34" s="100" t="s">
        <v>235</v>
      </c>
      <c r="B34" s="151">
        <v>1300.0640000000001</v>
      </c>
      <c r="C34" s="152">
        <v>2414.8270000000002</v>
      </c>
      <c r="D34" s="153"/>
      <c r="E34" s="100" t="s">
        <v>190</v>
      </c>
      <c r="F34" s="151">
        <v>1094.203</v>
      </c>
      <c r="G34" s="152">
        <v>1700.598</v>
      </c>
    </row>
    <row r="35" spans="1:7" ht="15.75" x14ac:dyDescent="0.25">
      <c r="A35" s="100" t="s">
        <v>173</v>
      </c>
      <c r="B35" s="151">
        <v>1259.126</v>
      </c>
      <c r="C35" s="152">
        <v>2215.5709999999999</v>
      </c>
      <c r="D35" s="153"/>
      <c r="E35" s="100" t="s">
        <v>173</v>
      </c>
      <c r="F35" s="151">
        <v>764.48400000000004</v>
      </c>
      <c r="G35" s="152">
        <v>1880.9839999999999</v>
      </c>
    </row>
    <row r="36" spans="1:7" ht="16.5" thickBot="1" x14ac:dyDescent="0.3">
      <c r="A36" s="101" t="s">
        <v>231</v>
      </c>
      <c r="B36" s="154">
        <v>1127.75</v>
      </c>
      <c r="C36" s="155">
        <v>2027.6780000000001</v>
      </c>
      <c r="D36" s="153"/>
      <c r="E36" s="101" t="s">
        <v>231</v>
      </c>
      <c r="F36" s="154">
        <v>657.25</v>
      </c>
      <c r="G36" s="155">
        <v>1407.433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I26" sqref="I26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18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2" t="s">
        <v>180</v>
      </c>
    </row>
    <row r="3" spans="1:16" ht="15.75" x14ac:dyDescent="0.25">
      <c r="A3" s="103" t="s">
        <v>228</v>
      </c>
    </row>
    <row r="4" spans="1:16" ht="15.75" x14ac:dyDescent="0.25">
      <c r="A4" s="103"/>
    </row>
    <row r="5" spans="1:16" ht="13.5" thickBot="1" x14ac:dyDescent="0.25">
      <c r="A5" s="105" t="s">
        <v>236</v>
      </c>
      <c r="J5" s="105" t="s">
        <v>229</v>
      </c>
    </row>
    <row r="6" spans="1:16" ht="21" thickBot="1" x14ac:dyDescent="0.35">
      <c r="A6" s="93" t="s">
        <v>191</v>
      </c>
      <c r="B6" s="94"/>
      <c r="C6" s="94"/>
      <c r="D6" s="94"/>
      <c r="E6" s="94"/>
      <c r="F6" s="94"/>
      <c r="G6" s="95"/>
      <c r="J6" s="93" t="s">
        <v>191</v>
      </c>
      <c r="K6" s="94"/>
      <c r="L6" s="94"/>
      <c r="M6" s="94"/>
      <c r="N6" s="94"/>
      <c r="O6" s="94"/>
      <c r="P6" s="95"/>
    </row>
    <row r="7" spans="1:16" ht="16.5" thickBot="1" x14ac:dyDescent="0.3">
      <c r="A7" s="96" t="s">
        <v>270</v>
      </c>
      <c r="B7" s="97"/>
      <c r="C7" s="98"/>
      <c r="D7" s="99"/>
      <c r="E7" s="96" t="s">
        <v>272</v>
      </c>
      <c r="F7" s="97"/>
      <c r="G7" s="98"/>
      <c r="J7" s="96" t="s">
        <v>270</v>
      </c>
      <c r="K7" s="97"/>
      <c r="L7" s="98"/>
      <c r="M7" s="99"/>
      <c r="N7" s="96" t="s">
        <v>272</v>
      </c>
      <c r="O7" s="97"/>
      <c r="P7" s="98"/>
    </row>
    <row r="8" spans="1:16" ht="42.75" x14ac:dyDescent="0.25">
      <c r="A8" s="143" t="s">
        <v>164</v>
      </c>
      <c r="B8" s="144" t="s">
        <v>165</v>
      </c>
      <c r="C8" s="145" t="s">
        <v>166</v>
      </c>
      <c r="D8" s="146"/>
      <c r="E8" s="143" t="s">
        <v>164</v>
      </c>
      <c r="F8" s="144" t="s">
        <v>165</v>
      </c>
      <c r="G8" s="145" t="s">
        <v>166</v>
      </c>
      <c r="H8" s="104"/>
      <c r="I8" s="104"/>
      <c r="J8" s="143" t="s">
        <v>164</v>
      </c>
      <c r="K8" s="144" t="s">
        <v>165</v>
      </c>
      <c r="L8" s="145" t="s">
        <v>166</v>
      </c>
      <c r="M8" s="146"/>
      <c r="N8" s="143" t="s">
        <v>164</v>
      </c>
      <c r="O8" s="144" t="s">
        <v>165</v>
      </c>
      <c r="P8" s="145" t="s">
        <v>166</v>
      </c>
    </row>
    <row r="9" spans="1:16" ht="15.75" x14ac:dyDescent="0.2">
      <c r="A9" s="147" t="s">
        <v>167</v>
      </c>
      <c r="B9" s="148">
        <v>60941.406999999999</v>
      </c>
      <c r="C9" s="149">
        <v>103123.859</v>
      </c>
      <c r="D9" s="150"/>
      <c r="E9" s="147" t="s">
        <v>167</v>
      </c>
      <c r="F9" s="148">
        <v>59945.968000000001</v>
      </c>
      <c r="G9" s="149">
        <v>83080.990000000005</v>
      </c>
      <c r="H9" s="104"/>
      <c r="I9" s="104"/>
      <c r="J9" s="147" t="s">
        <v>167</v>
      </c>
      <c r="K9" s="148">
        <v>70702.842000000004</v>
      </c>
      <c r="L9" s="149">
        <v>41391.894</v>
      </c>
      <c r="M9" s="150"/>
      <c r="N9" s="147" t="s">
        <v>167</v>
      </c>
      <c r="O9" s="148">
        <v>67036.357000000004</v>
      </c>
      <c r="P9" s="149">
        <v>33863.71</v>
      </c>
    </row>
    <row r="10" spans="1:16" ht="15.75" x14ac:dyDescent="0.25">
      <c r="A10" s="100" t="s">
        <v>176</v>
      </c>
      <c r="B10" s="151">
        <v>30788.483</v>
      </c>
      <c r="C10" s="156">
        <v>53652.305999999997</v>
      </c>
      <c r="D10" s="153"/>
      <c r="E10" s="100" t="s">
        <v>176</v>
      </c>
      <c r="F10" s="151">
        <v>33115.964</v>
      </c>
      <c r="G10" s="156">
        <v>44849.798000000003</v>
      </c>
      <c r="H10" s="104"/>
      <c r="I10" s="104"/>
      <c r="J10" s="100" t="s">
        <v>183</v>
      </c>
      <c r="K10" s="151">
        <v>14238.583000000001</v>
      </c>
      <c r="L10" s="156">
        <v>8391.5400000000009</v>
      </c>
      <c r="M10" s="153"/>
      <c r="N10" s="100" t="s">
        <v>192</v>
      </c>
      <c r="O10" s="151">
        <v>14434.325000000001</v>
      </c>
      <c r="P10" s="156">
        <v>7376.6049999999996</v>
      </c>
    </row>
    <row r="11" spans="1:16" ht="15.75" x14ac:dyDescent="0.25">
      <c r="A11" s="100" t="s">
        <v>174</v>
      </c>
      <c r="B11" s="151">
        <v>9784.1509999999998</v>
      </c>
      <c r="C11" s="152">
        <v>13919.300999999999</v>
      </c>
      <c r="D11" s="153"/>
      <c r="E11" s="100" t="s">
        <v>174</v>
      </c>
      <c r="F11" s="151">
        <v>8378.3580000000002</v>
      </c>
      <c r="G11" s="152">
        <v>9997.134</v>
      </c>
      <c r="H11" s="104"/>
      <c r="I11" s="104"/>
      <c r="J11" s="100" t="s">
        <v>192</v>
      </c>
      <c r="K11" s="151">
        <v>14031.766</v>
      </c>
      <c r="L11" s="152">
        <v>8931.6039999999994</v>
      </c>
      <c r="M11" s="153"/>
      <c r="N11" s="100" t="s">
        <v>183</v>
      </c>
      <c r="O11" s="151">
        <v>11715.434999999999</v>
      </c>
      <c r="P11" s="152">
        <v>6892.3310000000001</v>
      </c>
    </row>
    <row r="12" spans="1:16" ht="15.75" x14ac:dyDescent="0.25">
      <c r="A12" s="100" t="s">
        <v>185</v>
      </c>
      <c r="B12" s="151">
        <v>7205.5330000000004</v>
      </c>
      <c r="C12" s="152">
        <v>13551.357</v>
      </c>
      <c r="D12" s="153"/>
      <c r="E12" s="100" t="s">
        <v>185</v>
      </c>
      <c r="F12" s="151">
        <v>7987.8940000000002</v>
      </c>
      <c r="G12" s="152">
        <v>13510.477000000001</v>
      </c>
      <c r="H12" s="104"/>
      <c r="I12" s="104"/>
      <c r="J12" s="100" t="s">
        <v>188</v>
      </c>
      <c r="K12" s="151">
        <v>8285.9480000000003</v>
      </c>
      <c r="L12" s="152">
        <v>4563.5569999999998</v>
      </c>
      <c r="M12" s="153"/>
      <c r="N12" s="100" t="s">
        <v>188</v>
      </c>
      <c r="O12" s="151">
        <v>9926.5190000000002</v>
      </c>
      <c r="P12" s="152">
        <v>4130.4650000000001</v>
      </c>
    </row>
    <row r="13" spans="1:16" ht="15.75" x14ac:dyDescent="0.25">
      <c r="A13" s="100" t="s">
        <v>187</v>
      </c>
      <c r="B13" s="151">
        <v>5840.97</v>
      </c>
      <c r="C13" s="152">
        <v>6133.5309999999999</v>
      </c>
      <c r="D13" s="153"/>
      <c r="E13" s="100" t="s">
        <v>168</v>
      </c>
      <c r="F13" s="151">
        <v>5324.8280000000004</v>
      </c>
      <c r="G13" s="152">
        <v>8473.8469999999998</v>
      </c>
      <c r="H13" s="104"/>
      <c r="I13" s="104"/>
      <c r="J13" s="100" t="s">
        <v>171</v>
      </c>
      <c r="K13" s="151">
        <v>7857.1289999999999</v>
      </c>
      <c r="L13" s="152">
        <v>5167.6769999999997</v>
      </c>
      <c r="M13" s="153"/>
      <c r="N13" s="100" t="s">
        <v>174</v>
      </c>
      <c r="O13" s="151">
        <v>8531.6190000000006</v>
      </c>
      <c r="P13" s="152">
        <v>3343.567</v>
      </c>
    </row>
    <row r="14" spans="1:16" ht="15.75" x14ac:dyDescent="0.25">
      <c r="A14" s="100" t="s">
        <v>168</v>
      </c>
      <c r="B14" s="151">
        <v>3885.5810000000001</v>
      </c>
      <c r="C14" s="152">
        <v>10830.906000000001</v>
      </c>
      <c r="D14" s="153"/>
      <c r="E14" s="100" t="s">
        <v>187</v>
      </c>
      <c r="F14" s="151">
        <v>1966.029</v>
      </c>
      <c r="G14" s="152">
        <v>2449.3760000000002</v>
      </c>
      <c r="H14" s="104"/>
      <c r="I14" s="104"/>
      <c r="J14" s="100" t="s">
        <v>174</v>
      </c>
      <c r="K14" s="151">
        <v>7304.5339999999997</v>
      </c>
      <c r="L14" s="152">
        <v>3311.16</v>
      </c>
      <c r="M14" s="153"/>
      <c r="N14" s="100" t="s">
        <v>273</v>
      </c>
      <c r="O14" s="151">
        <v>6811.9769999999999</v>
      </c>
      <c r="P14" s="152">
        <v>3317.848</v>
      </c>
    </row>
    <row r="15" spans="1:16" ht="15.75" x14ac:dyDescent="0.25">
      <c r="A15" s="100" t="s">
        <v>190</v>
      </c>
      <c r="B15" s="151">
        <v>1853.855</v>
      </c>
      <c r="C15" s="152">
        <v>1751.3510000000001</v>
      </c>
      <c r="D15" s="153"/>
      <c r="E15" s="100" t="s">
        <v>190</v>
      </c>
      <c r="F15" s="151">
        <v>1387.6010000000001</v>
      </c>
      <c r="G15" s="152">
        <v>1414.979</v>
      </c>
      <c r="H15" s="104"/>
      <c r="I15" s="104"/>
      <c r="J15" s="100" t="s">
        <v>194</v>
      </c>
      <c r="K15" s="151">
        <v>5042.28</v>
      </c>
      <c r="L15" s="152">
        <v>3206.15</v>
      </c>
      <c r="M15" s="153"/>
      <c r="N15" s="100" t="s">
        <v>171</v>
      </c>
      <c r="O15" s="151">
        <v>5691.1390000000001</v>
      </c>
      <c r="P15" s="152">
        <v>3928.2809999999999</v>
      </c>
    </row>
    <row r="16" spans="1:16" ht="15.75" x14ac:dyDescent="0.25">
      <c r="A16" s="100" t="s">
        <v>186</v>
      </c>
      <c r="B16" s="151">
        <v>590.58100000000002</v>
      </c>
      <c r="C16" s="152">
        <v>1584.0830000000001</v>
      </c>
      <c r="D16" s="153"/>
      <c r="E16" s="100" t="s">
        <v>273</v>
      </c>
      <c r="F16" s="151">
        <v>555.83799999999997</v>
      </c>
      <c r="G16" s="152">
        <v>656.06200000000001</v>
      </c>
      <c r="H16" s="104"/>
      <c r="I16" s="104"/>
      <c r="J16" s="100" t="s">
        <v>273</v>
      </c>
      <c r="K16" s="151">
        <v>4105.2629999999999</v>
      </c>
      <c r="L16" s="152">
        <v>2128.402</v>
      </c>
      <c r="M16" s="153"/>
      <c r="N16" s="100" t="s">
        <v>176</v>
      </c>
      <c r="O16" s="151">
        <v>3188.107</v>
      </c>
      <c r="P16" s="152">
        <v>1677.9390000000001</v>
      </c>
    </row>
    <row r="17" spans="1:16" ht="15.75" x14ac:dyDescent="0.25">
      <c r="A17" s="100" t="s">
        <v>273</v>
      </c>
      <c r="B17" s="151">
        <v>450.48899999999998</v>
      </c>
      <c r="C17" s="152">
        <v>796.82100000000003</v>
      </c>
      <c r="D17" s="153"/>
      <c r="E17" s="100" t="s">
        <v>189</v>
      </c>
      <c r="F17" s="151">
        <v>536.55399999999997</v>
      </c>
      <c r="G17" s="152">
        <v>779.07500000000005</v>
      </c>
      <c r="H17" s="104"/>
      <c r="I17" s="104"/>
      <c r="J17" s="100" t="s">
        <v>176</v>
      </c>
      <c r="K17" s="151">
        <v>3413.0610000000001</v>
      </c>
      <c r="L17" s="152">
        <v>1938.0530000000001</v>
      </c>
      <c r="M17" s="153"/>
      <c r="N17" s="100" t="s">
        <v>190</v>
      </c>
      <c r="O17" s="151">
        <v>2161.0430000000001</v>
      </c>
      <c r="P17" s="152">
        <v>1090.72</v>
      </c>
    </row>
    <row r="18" spans="1:16" ht="15.75" x14ac:dyDescent="0.25">
      <c r="A18" s="100" t="s">
        <v>189</v>
      </c>
      <c r="B18" s="151">
        <v>177.69200000000001</v>
      </c>
      <c r="C18" s="152">
        <v>308.13400000000001</v>
      </c>
      <c r="D18" s="153"/>
      <c r="E18" s="100" t="s">
        <v>186</v>
      </c>
      <c r="F18" s="151">
        <v>296.68799999999999</v>
      </c>
      <c r="G18" s="152">
        <v>469.46199999999999</v>
      </c>
      <c r="H18" s="104"/>
      <c r="I18" s="104"/>
      <c r="J18" s="100" t="s">
        <v>190</v>
      </c>
      <c r="K18" s="151">
        <v>2456.9490000000001</v>
      </c>
      <c r="L18" s="152">
        <v>1295.2829999999999</v>
      </c>
      <c r="M18" s="153"/>
      <c r="N18" s="100" t="s">
        <v>168</v>
      </c>
      <c r="O18" s="151">
        <v>1513.4780000000001</v>
      </c>
      <c r="P18" s="152">
        <v>793.625</v>
      </c>
    </row>
    <row r="19" spans="1:16" ht="16.5" thickBot="1" x14ac:dyDescent="0.3">
      <c r="A19" s="101" t="s">
        <v>188</v>
      </c>
      <c r="B19" s="154">
        <v>127.53</v>
      </c>
      <c r="C19" s="155">
        <v>215.441</v>
      </c>
      <c r="D19" s="153"/>
      <c r="E19" s="101" t="s">
        <v>188</v>
      </c>
      <c r="F19" s="154">
        <v>142.17500000000001</v>
      </c>
      <c r="G19" s="155">
        <v>173.977</v>
      </c>
      <c r="H19" s="104"/>
      <c r="I19" s="104"/>
      <c r="J19" s="101" t="s">
        <v>168</v>
      </c>
      <c r="K19" s="154">
        <v>2072.7550000000001</v>
      </c>
      <c r="L19" s="155">
        <v>938.63499999999999</v>
      </c>
      <c r="M19" s="153"/>
      <c r="N19" s="101" t="s">
        <v>193</v>
      </c>
      <c r="O19" s="154">
        <v>1309.6659999999999</v>
      </c>
      <c r="P19" s="155">
        <v>476.30500000000001</v>
      </c>
    </row>
    <row r="20" spans="1:16" x14ac:dyDescent="0.2">
      <c r="H20" s="104"/>
      <c r="I20" s="104"/>
      <c r="J20" s="104"/>
      <c r="K20" s="104"/>
      <c r="L20" s="104"/>
      <c r="M20" s="104"/>
      <c r="N20" s="104"/>
      <c r="O20" s="104"/>
      <c r="P20" s="104"/>
    </row>
    <row r="21" spans="1:16" x14ac:dyDescent="0.2">
      <c r="H21" s="104"/>
      <c r="I21" s="104"/>
      <c r="J21" s="104"/>
      <c r="K21" s="104"/>
      <c r="L21" s="104"/>
      <c r="M21" s="104"/>
      <c r="N21" s="104"/>
      <c r="O21" s="104"/>
      <c r="P21" s="104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61</v>
      </c>
      <c r="B1" s="6"/>
      <c r="C1" s="6"/>
      <c r="D1" s="7"/>
      <c r="F1" s="8"/>
    </row>
    <row r="2" spans="1:6" s="9" customFormat="1" x14ac:dyDescent="0.3">
      <c r="A2" s="10" t="s">
        <v>62</v>
      </c>
      <c r="B2" s="11" t="s">
        <v>63</v>
      </c>
      <c r="C2" s="11" t="s">
        <v>64</v>
      </c>
      <c r="D2" s="12" t="s">
        <v>65</v>
      </c>
      <c r="E2" s="8"/>
      <c r="F2" s="8"/>
    </row>
    <row r="3" spans="1:6" x14ac:dyDescent="0.3">
      <c r="A3" s="13" t="s">
        <v>66</v>
      </c>
      <c r="B3" s="14" t="s">
        <v>67</v>
      </c>
      <c r="C3" s="15" t="s">
        <v>43</v>
      </c>
      <c r="D3" s="16" t="s">
        <v>68</v>
      </c>
      <c r="F3" s="8"/>
    </row>
    <row r="4" spans="1:6" x14ac:dyDescent="0.3">
      <c r="A4" s="13" t="s">
        <v>21</v>
      </c>
      <c r="B4" s="14" t="s">
        <v>69</v>
      </c>
      <c r="C4" s="15" t="s">
        <v>44</v>
      </c>
      <c r="D4" s="16" t="s">
        <v>70</v>
      </c>
      <c r="F4" s="8"/>
    </row>
    <row r="5" spans="1:6" x14ac:dyDescent="0.3">
      <c r="A5" s="13" t="s">
        <v>36</v>
      </c>
      <c r="B5" s="14" t="s">
        <v>71</v>
      </c>
      <c r="C5" s="15" t="s">
        <v>45</v>
      </c>
      <c r="D5" s="16" t="s">
        <v>72</v>
      </c>
      <c r="F5" s="8"/>
    </row>
    <row r="6" spans="1:6" x14ac:dyDescent="0.3">
      <c r="A6" s="13" t="s">
        <v>37</v>
      </c>
      <c r="B6" s="14" t="s">
        <v>73</v>
      </c>
      <c r="C6" s="15" t="s">
        <v>46</v>
      </c>
      <c r="D6" s="16" t="s">
        <v>74</v>
      </c>
      <c r="F6" s="8"/>
    </row>
    <row r="7" spans="1:6" x14ac:dyDescent="0.3">
      <c r="A7" s="13" t="s">
        <v>22</v>
      </c>
      <c r="B7" s="14" t="s">
        <v>75</v>
      </c>
      <c r="C7" s="15" t="s">
        <v>76</v>
      </c>
      <c r="D7" s="16" t="s">
        <v>77</v>
      </c>
      <c r="F7" s="8"/>
    </row>
    <row r="8" spans="1:6" x14ac:dyDescent="0.3">
      <c r="A8" s="13" t="s">
        <v>23</v>
      </c>
      <c r="B8" s="14" t="s">
        <v>78</v>
      </c>
      <c r="C8" s="15" t="s">
        <v>79</v>
      </c>
      <c r="D8" s="16" t="s">
        <v>80</v>
      </c>
      <c r="F8" s="8"/>
    </row>
    <row r="9" spans="1:6" x14ac:dyDescent="0.3">
      <c r="A9" s="13" t="s">
        <v>24</v>
      </c>
      <c r="B9" s="14" t="s">
        <v>81</v>
      </c>
      <c r="C9" s="15" t="s">
        <v>48</v>
      </c>
      <c r="D9" s="16" t="s">
        <v>82</v>
      </c>
      <c r="F9" s="8"/>
    </row>
    <row r="10" spans="1:6" x14ac:dyDescent="0.3">
      <c r="A10" s="13" t="s">
        <v>26</v>
      </c>
      <c r="B10" s="14" t="s">
        <v>83</v>
      </c>
      <c r="C10" s="15" t="s">
        <v>84</v>
      </c>
      <c r="D10" s="16" t="s">
        <v>85</v>
      </c>
      <c r="F10" s="8"/>
    </row>
    <row r="11" spans="1:6" x14ac:dyDescent="0.3">
      <c r="A11" s="13" t="s">
        <v>25</v>
      </c>
      <c r="B11" s="14" t="s">
        <v>86</v>
      </c>
      <c r="C11" s="15" t="s">
        <v>49</v>
      </c>
      <c r="D11" s="16" t="s">
        <v>87</v>
      </c>
      <c r="F11" s="8"/>
    </row>
    <row r="12" spans="1:6" x14ac:dyDescent="0.3">
      <c r="A12" s="13" t="s">
        <v>38</v>
      </c>
      <c r="B12" s="14" t="s">
        <v>88</v>
      </c>
      <c r="C12" s="15" t="s">
        <v>89</v>
      </c>
      <c r="D12" s="16" t="s">
        <v>90</v>
      </c>
      <c r="F12" s="8"/>
    </row>
    <row r="13" spans="1:6" x14ac:dyDescent="0.3">
      <c r="A13" s="13" t="s">
        <v>40</v>
      </c>
      <c r="B13" s="14" t="s">
        <v>91</v>
      </c>
      <c r="C13" s="15" t="s">
        <v>50</v>
      </c>
      <c r="D13" s="16" t="s">
        <v>92</v>
      </c>
      <c r="F13" s="8"/>
    </row>
    <row r="14" spans="1:6" x14ac:dyDescent="0.3">
      <c r="A14" s="13" t="s">
        <v>39</v>
      </c>
      <c r="B14" s="14" t="s">
        <v>93</v>
      </c>
      <c r="C14" s="15" t="s">
        <v>94</v>
      </c>
      <c r="D14" s="16" t="s">
        <v>95</v>
      </c>
      <c r="F14" s="8"/>
    </row>
    <row r="15" spans="1:6" x14ac:dyDescent="0.3">
      <c r="A15" s="13" t="s">
        <v>28</v>
      </c>
      <c r="B15" s="14" t="s">
        <v>96</v>
      </c>
      <c r="C15" s="15" t="s">
        <v>97</v>
      </c>
      <c r="D15" s="16" t="s">
        <v>98</v>
      </c>
      <c r="F15" s="8"/>
    </row>
    <row r="16" spans="1:6" x14ac:dyDescent="0.3">
      <c r="A16" s="13" t="s">
        <v>99</v>
      </c>
      <c r="B16" s="14" t="s">
        <v>100</v>
      </c>
      <c r="C16" s="15" t="s">
        <v>60</v>
      </c>
      <c r="D16" s="16" t="s">
        <v>101</v>
      </c>
      <c r="F16" s="8"/>
    </row>
    <row r="17" spans="1:6" x14ac:dyDescent="0.3">
      <c r="A17" s="13" t="s">
        <v>102</v>
      </c>
      <c r="B17" s="14" t="s">
        <v>103</v>
      </c>
      <c r="C17" s="15" t="s">
        <v>59</v>
      </c>
      <c r="D17" s="16" t="s">
        <v>104</v>
      </c>
      <c r="F17" s="8"/>
    </row>
    <row r="18" spans="1:6" x14ac:dyDescent="0.3">
      <c r="A18" s="13" t="s">
        <v>41</v>
      </c>
      <c r="B18" s="14" t="s">
        <v>105</v>
      </c>
      <c r="C18" s="15" t="s">
        <v>51</v>
      </c>
      <c r="D18" s="16" t="s">
        <v>106</v>
      </c>
      <c r="F18" s="8"/>
    </row>
    <row r="19" spans="1:6" x14ac:dyDescent="0.3">
      <c r="A19" s="13" t="s">
        <v>30</v>
      </c>
      <c r="B19" s="14" t="s">
        <v>107</v>
      </c>
      <c r="C19" s="15" t="s">
        <v>108</v>
      </c>
      <c r="D19" s="16" t="s">
        <v>109</v>
      </c>
      <c r="F19" s="8"/>
    </row>
    <row r="20" spans="1:6" x14ac:dyDescent="0.3">
      <c r="A20" s="13" t="s">
        <v>32</v>
      </c>
      <c r="B20" s="14" t="s">
        <v>110</v>
      </c>
      <c r="C20" s="17" t="s">
        <v>111</v>
      </c>
      <c r="D20" s="18" t="s">
        <v>112</v>
      </c>
      <c r="E20" s="19"/>
      <c r="F20" s="8"/>
    </row>
    <row r="21" spans="1:6" x14ac:dyDescent="0.3">
      <c r="A21" s="13" t="s">
        <v>56</v>
      </c>
      <c r="B21" s="14" t="s">
        <v>113</v>
      </c>
      <c r="C21" s="15" t="s">
        <v>20</v>
      </c>
      <c r="D21" s="16" t="s">
        <v>114</v>
      </c>
      <c r="F21" s="8"/>
    </row>
    <row r="22" spans="1:6" ht="19.5" thickBot="1" x14ac:dyDescent="0.35">
      <c r="A22" s="20" t="s">
        <v>34</v>
      </c>
      <c r="B22" s="21" t="s">
        <v>115</v>
      </c>
      <c r="C22" s="22" t="s">
        <v>27</v>
      </c>
      <c r="D22" s="23" t="s">
        <v>155</v>
      </c>
    </row>
    <row r="31" spans="1:6" x14ac:dyDescent="0.3">
      <c r="D31" s="4" t="s">
        <v>116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INFO</vt:lpstr>
      <vt:lpstr>zmiany cen hurt</vt:lpstr>
      <vt:lpstr>ceny hurt_warz</vt:lpstr>
      <vt:lpstr>ceny hurt_owoc</vt:lpstr>
      <vt:lpstr>ceny targ_kraj</vt:lpstr>
      <vt:lpstr>handel zagraniczny I_VI_2020</vt:lpstr>
      <vt:lpstr>eksport_VI_2020</vt:lpstr>
      <vt:lpstr>import_I_VI_2020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Pankiewicz Anna</cp:lastModifiedBy>
  <cp:lastPrinted>2006-06-09T10:23:10Z</cp:lastPrinted>
  <dcterms:created xsi:type="dcterms:W3CDTF">1997-07-03T08:22:55Z</dcterms:created>
  <dcterms:modified xsi:type="dcterms:W3CDTF">2020-09-11T10:51:34Z</dcterms:modified>
</cp:coreProperties>
</file>